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ml.chartshapes+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drawings/drawing9.xml" ContentType="application/vnd.openxmlformats-officedocument.drawingml.chartshapes+xml"/>
  <Override PartName="/xl/charts/chart10.xml" ContentType="application/vnd.openxmlformats-officedocument.drawingml.chart+xml"/>
  <Override PartName="/xl/drawings/drawing10.xml" ContentType="application/vnd.openxmlformats-officedocument.drawingml.chartshapes+xml"/>
  <Override PartName="/xl/charts/chart11.xml" ContentType="application/vnd.openxmlformats-officedocument.drawingml.chart+xml"/>
  <Override PartName="/xl/drawings/drawing11.xml" ContentType="application/vnd.openxmlformats-officedocument.drawingml.chartshapes+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drawings/drawing14.xml" ContentType="application/vnd.openxmlformats-officedocument.drawingml.chartshapes+xml"/>
  <Override PartName="/xl/charts/chart15.xml" ContentType="application/vnd.openxmlformats-officedocument.drawingml.chart+xml"/>
  <Override PartName="/xl/drawings/drawing15.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omments2.xml" ContentType="application/vnd.openxmlformats-officedocument.spreadsheetml.comments+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defaultThemeVersion="124226"/>
  <mc:AlternateContent xmlns:mc="http://schemas.openxmlformats.org/markup-compatibility/2006">
    <mc:Choice Requires="x15">
      <x15ac:absPath xmlns:x15ac="http://schemas.microsoft.com/office/spreadsheetml/2010/11/ac" url="Z:\Cuadro Control\"/>
    </mc:Choice>
  </mc:AlternateContent>
  <bookViews>
    <workbookView xWindow="0" yWindow="60" windowWidth="20490" windowHeight="7545" firstSheet="3" activeTab="3"/>
  </bookViews>
  <sheets>
    <sheet name="KPI" sheetId="9" r:id="rId1"/>
    <sheet name="Cuadro de Control" sheetId="1" r:id="rId2"/>
    <sheet name="Indicadores" sheetId="2" r:id="rId3"/>
    <sheet name="Programación" sheetId="3" r:id="rId4"/>
    <sheet name="Entrenamientos" sheetId="4" r:id="rId5"/>
    <sheet name="Mantenimiento" sheetId="5" r:id="rId6"/>
    <sheet name="Hoja2" sheetId="12" state="hidden" r:id="rId7"/>
    <sheet name="Formato Reporte Programación" sheetId="8" r:id="rId8"/>
    <sheet name="horas A y B" sheetId="11" r:id="rId9"/>
    <sheet name="PMIs Round Year (Simulator)" sheetId="10" state="hidden" r:id="rId10"/>
    <sheet name="Hoja1" sheetId="6"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xlnm._FilterDatabase" localSheetId="4" hidden="1">Entrenamientos!$A$1:$U$2122</definedName>
    <definedName name="_xlnm._FilterDatabase" localSheetId="5" hidden="1">Mantenimiento!$A$2:$AR$1645</definedName>
    <definedName name="_xlnm._FilterDatabase" localSheetId="9" hidden="1">'PMIs Round Year (Simulator)'!$A$1:$C$903</definedName>
    <definedName name="_xlnm.Print_Area" localSheetId="7">'Formato Reporte Programación'!$A$2:$EQ$1048576</definedName>
    <definedName name="CEAAR">Programación!$A$10</definedName>
    <definedName name="Co_Piloto">Entrenamientos!$G:$G</definedName>
    <definedName name="EJC">Hoja1!$M$9:$M$11</definedName>
    <definedName name="FAB">Programación!$A$8</definedName>
    <definedName name="FAC">Hoja1!$L$9</definedName>
    <definedName name="FUERZA">Hoja1!$K$9:$K$14</definedName>
    <definedName name="Horas">Entrenamientos!$L:$L</definedName>
    <definedName name="Instructor">Entrenamientos!$C:$C</definedName>
    <definedName name="Piloto">Entrenamientos!$E:$E</definedName>
    <definedName name="Pilotos">Entrenamientos!$C:$G</definedName>
    <definedName name="UNIDAD">Hoja1!$L$9:$L$11</definedName>
    <definedName name="Z_003A98CD_F71A_4F67_9126_9C181915BBD0_.wvu.FilterData" localSheetId="5" hidden="1">Mantenimiento!$A$2:$AR$9</definedName>
    <definedName name="Z_37E52A32_3C7F_486F_9EFC_E98E185CDC5B_.wvu.Cols" localSheetId="5" hidden="1">Mantenimiento!#REF!</definedName>
    <definedName name="Z_37E52A32_3C7F_486F_9EFC_E98E185CDC5B_.wvu.FilterData" localSheetId="4" hidden="1">Entrenamientos!$A$1:$V$1705</definedName>
    <definedName name="Z_37E52A32_3C7F_486F_9EFC_E98E185CDC5B_.wvu.FilterData" localSheetId="5" hidden="1">Mantenimiento!$A$2:$AR$9</definedName>
    <definedName name="Z_37E52A32_3C7F_486F_9EFC_E98E185CDC5B_.wvu.Rows" localSheetId="1" hidden="1">'Cuadro de Control'!$21:$21</definedName>
    <definedName name="Z_409DFCCA_2ACE_48C5_A241_45509D52481F_.wvu.FilterData" localSheetId="4" hidden="1">Entrenamientos!$A$1:$V$1684</definedName>
    <definedName name="Z_5FB2FC15_CF1B_46A4_A241_B7C586AEA249_.wvu.Cols" localSheetId="5" hidden="1">Mantenimiento!#REF!</definedName>
    <definedName name="Z_5FB2FC15_CF1B_46A4_A241_B7C586AEA249_.wvu.FilterData" localSheetId="4" hidden="1">Entrenamientos!$A$1:$V$1705</definedName>
    <definedName name="Z_5FB2FC15_CF1B_46A4_A241_B7C586AEA249_.wvu.FilterData" localSheetId="5" hidden="1">Mantenimiento!$A$2:$AR$9</definedName>
    <definedName name="Z_5FB2FC15_CF1B_46A4_A241_B7C586AEA249_.wvu.Rows" localSheetId="1" hidden="1">'Cuadro de Control'!$21:$21</definedName>
    <definedName name="Z_6C74B384_0195_4E67_ABC9_5FDFA9E5A7E9_.wvu.FilterData" localSheetId="4" hidden="1">Entrenamientos!$A$1:$Z$1675</definedName>
    <definedName name="Z_7B4B2E3C_1013_4610_B763_76CE8D29B1C7_.wvu.Cols" localSheetId="5" hidden="1">Mantenimiento!$AD:$AG,Mantenimiento!#REF!</definedName>
    <definedName name="Z_7B4B2E3C_1013_4610_B763_76CE8D29B1C7_.wvu.FilterData" localSheetId="4" hidden="1">Entrenamientos!$A$1:$V$1684</definedName>
    <definedName name="Z_7B4B2E3C_1013_4610_B763_76CE8D29B1C7_.wvu.FilterData" localSheetId="5" hidden="1">Mantenimiento!$A$2:$AE$9</definedName>
    <definedName name="Z_9B164F06_4E96_4336_8BD6_0FC5723D7558_.wvu.Cols" localSheetId="5" hidden="1">Mantenimiento!$AD:$AG,Mantenimiento!#REF!</definedName>
    <definedName name="Z_9B164F06_4E96_4336_8BD6_0FC5723D7558_.wvu.FilterData" localSheetId="4" hidden="1">Entrenamientos!$A$1:$V$1684</definedName>
    <definedName name="Z_9B164F06_4E96_4336_8BD6_0FC5723D7558_.wvu.FilterData" localSheetId="5" hidden="1">Mantenimiento!$A$2:$AE$9</definedName>
    <definedName name="Z_A32B5876_6CB2_44CA_A9A6_FE4B06D91769_.wvu.FilterData" localSheetId="5" hidden="1">Mantenimiento!$A$2:$AE$9</definedName>
    <definedName name="Z_B5A78D5F_1FCA_463D_A21B_7A2C364991F7_.wvu.FilterData" localSheetId="5" hidden="1">Mantenimiento!$A$2:$AE$9</definedName>
    <definedName name="Z_C1212311_FD91_4D7E_9D62_8D620F8CA010_.wvu.FilterData" localSheetId="5" hidden="1">Mantenimiento!$A$2:$AR$9</definedName>
    <definedName name="Z_C5B6A89F_A8FA_4B55_9298_72891D1EC381_.wvu.FilterData" localSheetId="4" hidden="1">Entrenamientos!$A$1:$V$1684</definedName>
    <definedName name="Z_F19DE3D9_1BE7_4DB4_B1A2_0D9689E1B345_.wvu.FilterData" localSheetId="5" hidden="1">Mantenimiento!$A$2:$AR$9</definedName>
  </definedNames>
  <calcPr calcId="162913"/>
  <customWorkbookViews>
    <customWorkbookView name="Luis Rodriguez - Vista personalizada" guid="{9B164F06-4E96-4336-8BD6-0FC5723D7558}" mergeInterval="0" personalView="1" maximized="1" windowWidth="1362" windowHeight="543" activeSheetId="4"/>
    <customWorkbookView name="Nicolas Alvarez - Vista personalizada" guid="{7B4B2E3C-1013-4610-B763-76CE8D29B1C7}" mergeInterval="0" personalView="1" maximized="1" windowWidth="1362" windowHeight="543" activeSheetId="5"/>
    <customWorkbookView name="Jonathan Jimenez - Vista personalizada" guid="{5FB2FC15-CF1B-46A4-A241-B7C586AEA249}" mergeInterval="0" personalView="1" maximized="1" xWindow="-8" yWindow="-8" windowWidth="1382" windowHeight="744" tabRatio="797" activeSheetId="5"/>
    <customWorkbookView name="Ivan Cuervo - Vista personalizada" guid="{37E52A32-3C7F-486F-9EFC-E98E185CDC5B}" autoUpdate="1" mergeInterval="5" personalView="1" maximized="1" xWindow="-8" yWindow="-8" windowWidth="1382" windowHeight="744" tabRatio="797" activeSheetId="5"/>
  </customWorkbookViews>
</workbook>
</file>

<file path=xl/calcChain.xml><?xml version="1.0" encoding="utf-8"?>
<calcChain xmlns="http://schemas.openxmlformats.org/spreadsheetml/2006/main">
  <c r="V773" i="4" l="1"/>
  <c r="R773" i="4"/>
  <c r="L773" i="4"/>
  <c r="J861" i="5" l="1"/>
  <c r="J860" i="5"/>
  <c r="J859" i="5"/>
  <c r="J858" i="5" l="1"/>
  <c r="J1042" i="5" l="1"/>
  <c r="J1041" i="5"/>
  <c r="J1040" i="5"/>
  <c r="J1039" i="5"/>
  <c r="J1038" i="5"/>
  <c r="J1037" i="5"/>
  <c r="J1036" i="5"/>
  <c r="J1035" i="5"/>
  <c r="J1034" i="5"/>
  <c r="J1033" i="5"/>
  <c r="J1032" i="5"/>
  <c r="J1031" i="5"/>
  <c r="J1030" i="5"/>
  <c r="J1029" i="5"/>
  <c r="J1028" i="5"/>
  <c r="J1027" i="5"/>
  <c r="J1026" i="5"/>
  <c r="J1025" i="5"/>
  <c r="J1024" i="5"/>
  <c r="J1023" i="5"/>
  <c r="J1022" i="5"/>
  <c r="J1021" i="5"/>
  <c r="J1020" i="5"/>
  <c r="J1019" i="5"/>
  <c r="J1018" i="5"/>
  <c r="J1017" i="5"/>
  <c r="J1016" i="5"/>
  <c r="J1015" i="5"/>
  <c r="J1014" i="5"/>
  <c r="J1013" i="5"/>
  <c r="J1012" i="5"/>
  <c r="J1011" i="5"/>
  <c r="J1010" i="5"/>
  <c r="J1009" i="5"/>
  <c r="J1008" i="5"/>
  <c r="J1007" i="5"/>
  <c r="J1006" i="5"/>
  <c r="J1005" i="5"/>
  <c r="J1004" i="5"/>
  <c r="J1003" i="5"/>
  <c r="J1002" i="5"/>
  <c r="J1001" i="5"/>
  <c r="J1000" i="5"/>
  <c r="J999" i="5"/>
  <c r="J998" i="5"/>
  <c r="J997" i="5"/>
  <c r="J996" i="5"/>
  <c r="J995" i="5"/>
  <c r="J994" i="5"/>
  <c r="J993" i="5"/>
  <c r="J992" i="5"/>
  <c r="J991" i="5"/>
  <c r="J990" i="5"/>
  <c r="J989" i="5"/>
  <c r="J988" i="5"/>
  <c r="J987" i="5"/>
  <c r="J986" i="5"/>
  <c r="J985" i="5"/>
  <c r="J984" i="5"/>
  <c r="J983" i="5"/>
  <c r="J982" i="5"/>
  <c r="J981" i="5"/>
  <c r="J980" i="5"/>
  <c r="J979" i="5"/>
  <c r="J978" i="5"/>
  <c r="J977" i="5"/>
  <c r="J976" i="5"/>
  <c r="J975" i="5"/>
  <c r="J974" i="5"/>
  <c r="J973" i="5"/>
  <c r="J972" i="5"/>
  <c r="J971" i="5"/>
  <c r="J970" i="5"/>
  <c r="J969" i="5"/>
  <c r="J968" i="5"/>
  <c r="J967" i="5"/>
  <c r="J966" i="5"/>
  <c r="J965" i="5"/>
  <c r="J964" i="5"/>
  <c r="J963" i="5"/>
  <c r="J962" i="5"/>
  <c r="J961" i="5"/>
  <c r="J960" i="5"/>
  <c r="J959" i="5"/>
  <c r="J958" i="5"/>
  <c r="J957" i="5"/>
  <c r="J956" i="5"/>
  <c r="J955" i="5"/>
  <c r="J954" i="5"/>
  <c r="J953" i="5"/>
  <c r="J952" i="5"/>
  <c r="J951" i="5"/>
  <c r="J950" i="5"/>
  <c r="J949" i="5"/>
  <c r="J948" i="5"/>
  <c r="J947" i="5"/>
  <c r="J946" i="5"/>
  <c r="J945" i="5"/>
  <c r="J944" i="5"/>
  <c r="J943" i="5"/>
  <c r="J942" i="5"/>
  <c r="J941" i="5"/>
  <c r="J940" i="5"/>
  <c r="J939" i="5"/>
  <c r="J938" i="5"/>
  <c r="J937" i="5"/>
  <c r="J936" i="5"/>
  <c r="J935" i="5"/>
  <c r="J934" i="5"/>
  <c r="J933" i="5"/>
  <c r="J932" i="5"/>
  <c r="J931" i="5"/>
  <c r="J930" i="5"/>
  <c r="J929" i="5"/>
  <c r="J928" i="5"/>
  <c r="J927" i="5"/>
  <c r="J926" i="5"/>
  <c r="J925" i="5"/>
  <c r="J924" i="5"/>
  <c r="J923" i="5"/>
  <c r="J922" i="5"/>
  <c r="J921" i="5"/>
  <c r="J920" i="5"/>
  <c r="J919" i="5"/>
  <c r="J918" i="5"/>
  <c r="J917" i="5"/>
  <c r="J916" i="5"/>
  <c r="J915" i="5"/>
  <c r="J914" i="5"/>
  <c r="J913" i="5"/>
  <c r="J912" i="5"/>
  <c r="J911" i="5"/>
  <c r="J910" i="5"/>
  <c r="J909" i="5"/>
  <c r="J908" i="5"/>
  <c r="J907" i="5"/>
  <c r="J906" i="5"/>
  <c r="J905" i="5"/>
  <c r="J904" i="5"/>
  <c r="J903" i="5"/>
  <c r="J902" i="5"/>
  <c r="J901" i="5"/>
  <c r="J900" i="5"/>
  <c r="J899" i="5"/>
  <c r="J898" i="5"/>
  <c r="J897" i="5"/>
  <c r="J896" i="5"/>
  <c r="J895" i="5"/>
  <c r="J894" i="5"/>
  <c r="J893" i="5"/>
  <c r="J892" i="5"/>
  <c r="J891" i="5"/>
  <c r="J890" i="5"/>
  <c r="J889" i="5"/>
  <c r="J888" i="5"/>
  <c r="J887" i="5"/>
  <c r="J886" i="5"/>
  <c r="J885" i="5"/>
  <c r="J884" i="5"/>
  <c r="J883" i="5"/>
  <c r="J882" i="5"/>
  <c r="J881" i="5"/>
  <c r="J880" i="5"/>
  <c r="J879" i="5"/>
  <c r="J878" i="5"/>
  <c r="J877" i="5"/>
  <c r="J876" i="5"/>
  <c r="J875" i="5"/>
  <c r="J874" i="5"/>
  <c r="J873" i="5"/>
  <c r="J872" i="5"/>
  <c r="J871" i="5"/>
  <c r="J870" i="5"/>
  <c r="J869" i="5"/>
  <c r="J868" i="5"/>
  <c r="J867" i="5"/>
  <c r="J866" i="5"/>
  <c r="J865" i="5"/>
  <c r="J864" i="5"/>
  <c r="J863" i="5"/>
  <c r="J848" i="5" l="1"/>
  <c r="J845" i="5" l="1"/>
  <c r="J841" i="5" l="1"/>
  <c r="J838" i="5"/>
  <c r="J840" i="5"/>
  <c r="J839" i="5"/>
  <c r="J837" i="5" l="1"/>
  <c r="J836" i="5"/>
  <c r="J835" i="5" l="1"/>
  <c r="J834" i="5"/>
  <c r="J833" i="5"/>
  <c r="R739" i="4" l="1"/>
  <c r="L739" i="4"/>
  <c r="R738" i="4"/>
  <c r="L738" i="4"/>
  <c r="R737" i="4"/>
  <c r="L737" i="4"/>
  <c r="J832" i="5"/>
  <c r="AT831" i="5"/>
  <c r="AR831" i="5"/>
  <c r="AQ831" i="5"/>
  <c r="AP831" i="5"/>
  <c r="AN831" i="5"/>
  <c r="AK831" i="5"/>
  <c r="AJ831" i="5"/>
  <c r="AL831" i="5" s="1"/>
  <c r="AI831" i="5"/>
  <c r="AG831" i="5"/>
  <c r="AF831" i="5"/>
  <c r="AE831" i="5"/>
  <c r="AD831" i="5"/>
  <c r="J831" i="5"/>
  <c r="AO831" i="5" l="1"/>
  <c r="AM831" i="5"/>
  <c r="AS831" i="5"/>
  <c r="J830" i="5"/>
  <c r="J828" i="5"/>
  <c r="J829" i="5"/>
  <c r="J827" i="5"/>
  <c r="J826" i="5"/>
  <c r="J825" i="5"/>
  <c r="J824" i="5"/>
  <c r="J823" i="5"/>
  <c r="J822" i="5" l="1"/>
  <c r="R736" i="4"/>
  <c r="L736" i="4"/>
  <c r="R735" i="4"/>
  <c r="L735" i="4"/>
  <c r="R734" i="4"/>
  <c r="L734" i="4"/>
  <c r="J821" i="5" l="1"/>
  <c r="J820" i="5"/>
  <c r="J819" i="5" l="1"/>
  <c r="R733" i="4"/>
  <c r="R732" i="4"/>
  <c r="J808" i="5" l="1"/>
  <c r="J807" i="5"/>
  <c r="J806" i="5"/>
  <c r="R730" i="4"/>
  <c r="R729" i="4"/>
  <c r="L174" i="4" l="1"/>
  <c r="J805" i="5" l="1"/>
  <c r="J804" i="5" l="1"/>
  <c r="J726" i="5" l="1"/>
  <c r="J798" i="5"/>
  <c r="J799" i="5"/>
  <c r="J802" i="5" l="1"/>
  <c r="J803" i="5"/>
  <c r="J801" i="5"/>
  <c r="J800" i="5"/>
  <c r="R724" i="4" l="1"/>
  <c r="R722" i="4"/>
  <c r="R723" i="4"/>
  <c r="J639" i="5" l="1"/>
  <c r="J624" i="5" l="1"/>
  <c r="J796" i="5" l="1"/>
  <c r="J795" i="5"/>
  <c r="J765" i="5"/>
  <c r="J255" i="5"/>
  <c r="J794" i="5" l="1"/>
  <c r="J793" i="5" l="1"/>
  <c r="J792" i="5" l="1"/>
  <c r="J791" i="5"/>
  <c r="AR790" i="5"/>
  <c r="AQ790" i="5"/>
  <c r="AP790" i="5"/>
  <c r="AN790" i="5"/>
  <c r="AM790" i="5"/>
  <c r="AL790" i="5"/>
  <c r="AK790" i="5"/>
  <c r="AJ790" i="5"/>
  <c r="AO790" i="5" s="1"/>
  <c r="AI790" i="5"/>
  <c r="AG790" i="5"/>
  <c r="AF790" i="5"/>
  <c r="AE790" i="5"/>
  <c r="AD790" i="5"/>
  <c r="J790" i="5"/>
  <c r="J789" i="5"/>
  <c r="J788" i="5"/>
  <c r="J787" i="5"/>
  <c r="J786" i="5"/>
  <c r="J785" i="5" l="1"/>
  <c r="J784" i="5" l="1"/>
  <c r="J783" i="5"/>
  <c r="J782" i="5"/>
  <c r="J781" i="5"/>
  <c r="AR780" i="5"/>
  <c r="AQ780" i="5"/>
  <c r="AP780" i="5"/>
  <c r="AN780" i="5"/>
  <c r="AM780" i="5"/>
  <c r="AL780" i="5"/>
  <c r="AK780" i="5"/>
  <c r="AJ780" i="5"/>
  <c r="AO780" i="5" s="1"/>
  <c r="AI780" i="5"/>
  <c r="AG780" i="5"/>
  <c r="AF780" i="5"/>
  <c r="AE780" i="5"/>
  <c r="AD780" i="5"/>
  <c r="J780" i="5"/>
  <c r="J779" i="5"/>
  <c r="J778" i="5"/>
  <c r="J777" i="5"/>
  <c r="R713" i="4" l="1"/>
  <c r="R711" i="4"/>
  <c r="R712" i="4"/>
  <c r="R709" i="4"/>
  <c r="R710" i="4"/>
  <c r="R708" i="4"/>
  <c r="J775" i="5" l="1"/>
  <c r="J774" i="5"/>
  <c r="J773" i="5"/>
  <c r="J772" i="5"/>
  <c r="J771" i="5"/>
  <c r="J770" i="5"/>
  <c r="J769" i="5"/>
  <c r="J766" i="5"/>
  <c r="J768" i="5"/>
  <c r="J767" i="5"/>
  <c r="J764" i="5" l="1"/>
  <c r="J763" i="5"/>
  <c r="J759" i="5" l="1"/>
  <c r="J758" i="5"/>
  <c r="J757" i="5"/>
  <c r="J761" i="5"/>
  <c r="J760" i="5"/>
  <c r="J756" i="5"/>
  <c r="J755" i="5"/>
  <c r="J754" i="5"/>
  <c r="J753" i="5"/>
  <c r="J752" i="5" l="1"/>
  <c r="J751" i="5"/>
  <c r="J750" i="5"/>
  <c r="J749" i="5"/>
  <c r="J748" i="5" l="1"/>
  <c r="J747" i="5"/>
  <c r="R690" i="4"/>
  <c r="L690" i="4"/>
  <c r="R689" i="4"/>
  <c r="L689" i="4"/>
  <c r="R688" i="4"/>
  <c r="L688" i="4"/>
  <c r="R687" i="4"/>
  <c r="L687" i="4"/>
  <c r="R686" i="4"/>
  <c r="L686" i="4"/>
  <c r="J729" i="5" l="1"/>
  <c r="J730" i="5"/>
  <c r="J735" i="5"/>
  <c r="J732" i="5"/>
  <c r="J731" i="5"/>
  <c r="J734" i="5"/>
  <c r="J733" i="5"/>
  <c r="J739" i="5"/>
  <c r="J738" i="5"/>
  <c r="J740" i="5" l="1"/>
  <c r="R683" i="4"/>
  <c r="R682" i="4"/>
  <c r="R681" i="4"/>
  <c r="L681" i="4"/>
  <c r="R680" i="4"/>
  <c r="L680" i="4"/>
  <c r="R679" i="4"/>
  <c r="L679" i="4"/>
  <c r="R678" i="4"/>
  <c r="L678" i="4"/>
  <c r="R677" i="4"/>
  <c r="L677" i="4"/>
  <c r="R676" i="4"/>
  <c r="L676" i="4"/>
  <c r="J737" i="5" l="1"/>
  <c r="R671" i="4"/>
  <c r="R670" i="4"/>
  <c r="R668" i="4"/>
  <c r="L668" i="4"/>
  <c r="R667" i="4"/>
  <c r="L667" i="4"/>
  <c r="R666" i="4"/>
  <c r="J736" i="5" l="1"/>
  <c r="J728" i="5" l="1"/>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R664" i="4"/>
  <c r="L664" i="4"/>
  <c r="R663" i="4"/>
  <c r="L663" i="4"/>
  <c r="R662" i="4"/>
  <c r="L662" i="4"/>
  <c r="R661" i="4"/>
  <c r="L661" i="4"/>
  <c r="R660" i="4"/>
  <c r="L660" i="4"/>
  <c r="R659" i="4"/>
  <c r="L659" i="4"/>
  <c r="J727" i="5" l="1"/>
  <c r="J725" i="5"/>
  <c r="J716" i="5" l="1"/>
  <c r="R649" i="4" l="1"/>
  <c r="L649" i="4"/>
  <c r="J713" i="5"/>
  <c r="J712" i="5" l="1"/>
  <c r="J711" i="5"/>
  <c r="AR710" i="5"/>
  <c r="AQ710" i="5"/>
  <c r="AP710" i="5"/>
  <c r="AN710" i="5"/>
  <c r="AM710" i="5"/>
  <c r="AL710" i="5"/>
  <c r="AK710" i="5"/>
  <c r="AJ710" i="5"/>
  <c r="AO710" i="5" s="1"/>
  <c r="AI710" i="5"/>
  <c r="AG710" i="5"/>
  <c r="AF710" i="5"/>
  <c r="AE710" i="5"/>
  <c r="AD710" i="5"/>
  <c r="J710" i="5"/>
  <c r="J709" i="5"/>
  <c r="J708" i="5" l="1"/>
  <c r="J707" i="5" l="1"/>
  <c r="J706" i="5"/>
  <c r="AR705" i="5"/>
  <c r="AQ705" i="5"/>
  <c r="AP705" i="5"/>
  <c r="AN705" i="5"/>
  <c r="AK705" i="5"/>
  <c r="AJ705" i="5"/>
  <c r="AL705" i="5" s="1"/>
  <c r="AI705" i="5"/>
  <c r="AG705" i="5"/>
  <c r="AF705" i="5"/>
  <c r="AE705" i="5"/>
  <c r="AD705" i="5"/>
  <c r="J705" i="5"/>
  <c r="J704" i="5"/>
  <c r="J703" i="5"/>
  <c r="J702" i="5"/>
  <c r="J701" i="5"/>
  <c r="J700" i="5"/>
  <c r="AM705" i="5" l="1"/>
  <c r="AO705" i="5"/>
  <c r="R633" i="4"/>
  <c r="R634" i="4"/>
  <c r="R632" i="4"/>
  <c r="R624" i="4" l="1"/>
  <c r="R623" i="4"/>
  <c r="R622" i="4"/>
  <c r="L622" i="4"/>
  <c r="J698" i="5" l="1"/>
  <c r="J697" i="5"/>
  <c r="J696" i="5"/>
  <c r="J695" i="5" l="1"/>
  <c r="J694" i="5"/>
  <c r="J693" i="5"/>
  <c r="J692" i="5"/>
  <c r="J691" i="5"/>
  <c r="J690" i="5"/>
  <c r="J689" i="5"/>
  <c r="J688" i="5" l="1"/>
  <c r="J687" i="5" l="1"/>
  <c r="L611" i="4" l="1"/>
  <c r="R611" i="4"/>
  <c r="L612" i="4" l="1"/>
  <c r="L613" i="4"/>
  <c r="L614" i="4"/>
  <c r="L615" i="4"/>
  <c r="L616" i="4"/>
  <c r="L617" i="4"/>
  <c r="L618" i="4"/>
  <c r="L619" i="4"/>
  <c r="L620" i="4"/>
  <c r="L621"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50" i="4"/>
  <c r="L651" i="4"/>
  <c r="L652" i="4"/>
  <c r="L653" i="4"/>
  <c r="L654" i="4"/>
  <c r="L655" i="4"/>
  <c r="L656" i="4"/>
  <c r="L657" i="4"/>
  <c r="L658" i="4"/>
  <c r="L665" i="4"/>
  <c r="L666" i="4"/>
  <c r="L669" i="4"/>
  <c r="L670" i="4"/>
  <c r="L671" i="4"/>
  <c r="L672" i="4"/>
  <c r="L673" i="4"/>
  <c r="L674" i="4"/>
  <c r="L675" i="4"/>
  <c r="L682" i="4"/>
  <c r="L683" i="4"/>
  <c r="L684" i="4"/>
  <c r="L685"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608" i="4"/>
  <c r="L609" i="4"/>
  <c r="L610" i="4"/>
  <c r="R608" i="4"/>
  <c r="R609" i="4"/>
  <c r="R610" i="4"/>
  <c r="L607" i="4"/>
  <c r="J683" i="5" l="1"/>
  <c r="J682" i="5"/>
  <c r="J681" i="5"/>
  <c r="J680" i="5"/>
  <c r="L606" i="4" l="1"/>
  <c r="L605" i="4"/>
  <c r="L604" i="4"/>
  <c r="J675" i="5" l="1"/>
  <c r="R603" i="4"/>
  <c r="L603" i="4"/>
  <c r="L602" i="4"/>
  <c r="R601" i="4"/>
  <c r="L601" i="4"/>
  <c r="L600" i="4"/>
  <c r="L599" i="4"/>
  <c r="R600" i="4"/>
  <c r="R599" i="4"/>
  <c r="R598" i="4"/>
  <c r="L598" i="4"/>
  <c r="J674" i="5" l="1"/>
  <c r="J673" i="5"/>
  <c r="V562" i="4" l="1"/>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L597" i="4"/>
  <c r="L596" i="4"/>
  <c r="L595" i="4"/>
  <c r="L594" i="4"/>
  <c r="L593" i="4"/>
  <c r="L592" i="4"/>
  <c r="R590" i="4"/>
  <c r="R591" i="4"/>
  <c r="L591" i="4"/>
  <c r="L590" i="4"/>
  <c r="L589" i="4"/>
  <c r="L588" i="4"/>
  <c r="J669" i="5"/>
  <c r="L587" i="4" l="1"/>
  <c r="L586" i="4"/>
  <c r="L585" i="4"/>
  <c r="L584" i="4"/>
  <c r="L583" i="4"/>
  <c r="L582" i="4"/>
  <c r="L581" i="4"/>
  <c r="L580" i="4"/>
  <c r="L579" i="4"/>
  <c r="L578" i="4" l="1"/>
  <c r="L577" i="4"/>
  <c r="L576" i="4"/>
  <c r="L575" i="4"/>
  <c r="L574" i="4"/>
  <c r="L573" i="4"/>
  <c r="L572" i="4"/>
  <c r="L571" i="4"/>
  <c r="L570" i="4"/>
  <c r="J666" i="5" l="1"/>
  <c r="J664" i="5" l="1"/>
  <c r="J658" i="5" l="1"/>
  <c r="J663" i="5"/>
  <c r="J662" i="5"/>
  <c r="J661" i="5"/>
  <c r="J660" i="5"/>
  <c r="J659" i="5"/>
  <c r="J641" i="5"/>
  <c r="L569" i="4" l="1"/>
  <c r="L568" i="4"/>
  <c r="L567" i="4"/>
  <c r="L566" i="4"/>
  <c r="L565" i="4"/>
  <c r="L564" i="4"/>
  <c r="L563" i="4"/>
  <c r="L562" i="4"/>
  <c r="J657" i="5" l="1"/>
  <c r="J656" i="5"/>
  <c r="J655" i="5"/>
  <c r="J654" i="5"/>
  <c r="J653" i="5"/>
  <c r="J652" i="5"/>
  <c r="J651" i="5"/>
  <c r="J650" i="5"/>
  <c r="J649" i="5"/>
  <c r="J648" i="5"/>
  <c r="J647" i="5"/>
  <c r="J646" i="5" l="1"/>
  <c r="J645" i="5"/>
  <c r="J644" i="5"/>
  <c r="J643" i="5"/>
  <c r="J642" i="5"/>
  <c r="L561" i="4"/>
  <c r="L560" i="4"/>
  <c r="J640" i="5" l="1"/>
  <c r="R559" i="4"/>
  <c r="L559" i="4"/>
  <c r="R558" i="4"/>
  <c r="L558" i="4"/>
  <c r="R557" i="4"/>
  <c r="L557" i="4"/>
  <c r="V515" i="4" l="1"/>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J631" i="5" l="1"/>
  <c r="R556" i="4"/>
  <c r="L556" i="4"/>
  <c r="R555" i="4"/>
  <c r="L555" i="4"/>
  <c r="R554" i="4"/>
  <c r="L554" i="4"/>
  <c r="J625" i="5" l="1"/>
  <c r="R553" i="4"/>
  <c r="L553" i="4"/>
  <c r="L552" i="4"/>
  <c r="R551" i="4"/>
  <c r="L551" i="4"/>
  <c r="J621" i="5" l="1"/>
  <c r="L550" i="4"/>
  <c r="L549" i="4"/>
  <c r="L548" i="4"/>
  <c r="AS617" i="5" l="1"/>
  <c r="AR617" i="5"/>
  <c r="AQ617" i="5"/>
  <c r="AP617" i="5"/>
  <c r="AM617" i="5"/>
  <c r="AL617" i="5"/>
  <c r="AK617" i="5"/>
  <c r="AN617" i="5" s="1"/>
  <c r="AJ617" i="5"/>
  <c r="AH617" i="5"/>
  <c r="AG617" i="5"/>
  <c r="AF617" i="5"/>
  <c r="AE617" i="5"/>
  <c r="J617" i="5"/>
  <c r="AI617" i="5" s="1"/>
  <c r="AO617" i="5" l="1"/>
  <c r="J620" i="5"/>
  <c r="J619" i="5"/>
  <c r="J618" i="5" l="1"/>
  <c r="L547" i="4"/>
  <c r="L546" i="4"/>
  <c r="L545" i="4"/>
  <c r="J570" i="5" l="1"/>
  <c r="J569" i="5"/>
  <c r="J568" i="5"/>
  <c r="J611" i="5" l="1"/>
  <c r="J613" i="5"/>
  <c r="L544" i="4" l="1"/>
  <c r="L543" i="4"/>
  <c r="L542" i="4"/>
  <c r="L541" i="4"/>
  <c r="J609" i="5" l="1"/>
  <c r="J608" i="5" l="1"/>
  <c r="J607" i="5"/>
  <c r="AR606" i="5"/>
  <c r="AQ606" i="5"/>
  <c r="AP606" i="5"/>
  <c r="AN606" i="5"/>
  <c r="AM606" i="5"/>
  <c r="AL606" i="5"/>
  <c r="AK606" i="5"/>
  <c r="AJ606" i="5"/>
  <c r="AO606" i="5" s="1"/>
  <c r="AI606" i="5"/>
  <c r="AG606" i="5"/>
  <c r="AF606" i="5"/>
  <c r="AE606" i="5"/>
  <c r="AD606" i="5"/>
  <c r="J606" i="5"/>
  <c r="AR605" i="5"/>
  <c r="AQ605" i="5"/>
  <c r="AP605" i="5"/>
  <c r="AN605" i="5"/>
  <c r="AM605" i="5"/>
  <c r="AL605" i="5"/>
  <c r="AK605" i="5"/>
  <c r="AJ605" i="5"/>
  <c r="AO605" i="5" s="1"/>
  <c r="AI605" i="5"/>
  <c r="AG605" i="5"/>
  <c r="AF605" i="5"/>
  <c r="AE605" i="5"/>
  <c r="AD605" i="5"/>
  <c r="J605" i="5"/>
  <c r="AR604" i="5"/>
  <c r="AQ604" i="5"/>
  <c r="AP604" i="5"/>
  <c r="AN604" i="5"/>
  <c r="AM604" i="5"/>
  <c r="AL604" i="5"/>
  <c r="AK604" i="5"/>
  <c r="AJ604" i="5"/>
  <c r="AO604" i="5" s="1"/>
  <c r="AI604" i="5"/>
  <c r="AG604" i="5"/>
  <c r="AF604" i="5"/>
  <c r="AE604" i="5"/>
  <c r="AD604" i="5"/>
  <c r="J604" i="5"/>
  <c r="J603" i="5"/>
  <c r="J602" i="5"/>
  <c r="J601" i="5"/>
  <c r="J600" i="5"/>
  <c r="J599" i="5"/>
  <c r="L540" i="4" l="1"/>
  <c r="L539" i="4"/>
  <c r="L538" i="4"/>
  <c r="L537" i="4"/>
  <c r="L536" i="4"/>
  <c r="L535" i="4"/>
  <c r="L534" i="4"/>
  <c r="L533" i="4"/>
  <c r="L532" i="4"/>
  <c r="L531" i="4"/>
  <c r="J598" i="5"/>
  <c r="ES164" i="3" l="1"/>
  <c r="ES165" i="3"/>
  <c r="ES166" i="3"/>
  <c r="ES163" i="3"/>
  <c r="L530" i="4"/>
  <c r="L529" i="4"/>
  <c r="L528" i="4"/>
  <c r="L527" i="4"/>
  <c r="L526" i="4"/>
  <c r="L525" i="4"/>
  <c r="L524" i="4"/>
  <c r="L523" i="4"/>
  <c r="L522" i="4"/>
  <c r="J595" i="5"/>
  <c r="J594" i="5"/>
  <c r="J593" i="5" l="1"/>
  <c r="J592" i="5"/>
  <c r="J591" i="5"/>
  <c r="J590" i="5"/>
  <c r="J589" i="5" l="1"/>
  <c r="L521" i="4"/>
  <c r="ET162" i="3" l="1"/>
  <c r="ES162" i="3"/>
  <c r="L520" i="4"/>
  <c r="L519" i="4"/>
  <c r="L518" i="4"/>
  <c r="L517" i="4"/>
  <c r="L516" i="4"/>
  <c r="L515" i="4"/>
  <c r="L514" i="4"/>
  <c r="L513" i="4"/>
  <c r="L512" i="4"/>
  <c r="L511" i="4"/>
  <c r="J588" i="5"/>
  <c r="J587" i="5" l="1"/>
  <c r="J586" i="5"/>
  <c r="AR585" i="5"/>
  <c r="AQ585" i="5"/>
  <c r="AP585" i="5"/>
  <c r="AN585" i="5"/>
  <c r="AL585" i="5"/>
  <c r="AK585" i="5"/>
  <c r="AJ585" i="5"/>
  <c r="AM585" i="5" s="1"/>
  <c r="AI585" i="5"/>
  <c r="AG585" i="5"/>
  <c r="AF585" i="5"/>
  <c r="AE585" i="5"/>
  <c r="AD585" i="5"/>
  <c r="J585" i="5"/>
  <c r="J584" i="5"/>
  <c r="J583" i="5"/>
  <c r="J582" i="5"/>
  <c r="J581" i="5"/>
  <c r="J580" i="5"/>
  <c r="J579" i="5"/>
  <c r="AO585" i="5" l="1"/>
  <c r="J571" i="5"/>
  <c r="L510" i="4" l="1"/>
  <c r="L509" i="4"/>
  <c r="L508" i="4"/>
  <c r="L507" i="4"/>
  <c r="L506" i="4"/>
  <c r="L505" i="4"/>
  <c r="L504" i="4"/>
  <c r="L503" i="4"/>
  <c r="J578" i="5"/>
  <c r="AS575" i="5" l="1"/>
  <c r="AR575" i="5"/>
  <c r="AQ575" i="5"/>
  <c r="AL575" i="5"/>
  <c r="AK575" i="5"/>
  <c r="AN575" i="5" s="1"/>
  <c r="AJ575" i="5"/>
  <c r="AH575" i="5"/>
  <c r="AG575" i="5"/>
  <c r="AF575" i="5"/>
  <c r="AE575" i="5"/>
  <c r="J575" i="5"/>
  <c r="AI575" i="5" s="1"/>
  <c r="AO575" i="5" l="1"/>
  <c r="AP575" i="5"/>
  <c r="AM575" i="5"/>
  <c r="J577" i="5" l="1"/>
  <c r="J576" i="5"/>
  <c r="V502" i="4" l="1"/>
  <c r="R502" i="4"/>
  <c r="L502" i="4"/>
  <c r="L501" i="4"/>
  <c r="L500" i="4"/>
  <c r="J572" i="5" l="1"/>
  <c r="J567" i="5"/>
  <c r="J574" i="5" l="1"/>
  <c r="J573" i="5"/>
  <c r="J566" i="5"/>
  <c r="J565" i="5"/>
  <c r="J562" i="5"/>
  <c r="L499" i="4"/>
  <c r="L498" i="4"/>
  <c r="L497" i="4"/>
  <c r="V496" i="4"/>
  <c r="R496" i="4"/>
  <c r="L496" i="4"/>
  <c r="L495" i="4"/>
  <c r="L494" i="4"/>
  <c r="L493" i="4"/>
  <c r="L492" i="4"/>
  <c r="L491" i="4"/>
  <c r="L490" i="4" l="1"/>
  <c r="L489" i="4"/>
  <c r="R488" i="4"/>
  <c r="L488" i="4"/>
  <c r="L487" i="4"/>
  <c r="L486" i="4"/>
  <c r="L485" i="4" l="1"/>
  <c r="L484" i="4"/>
  <c r="L483" i="4"/>
  <c r="L482" i="4"/>
  <c r="L481" i="4"/>
  <c r="R480" i="4"/>
  <c r="L480" i="4"/>
  <c r="L479" i="4"/>
  <c r="L478" i="4"/>
  <c r="L477" i="4"/>
  <c r="L476" i="4"/>
  <c r="L475" i="4"/>
  <c r="L474" i="4"/>
  <c r="L473" i="4"/>
  <c r="L472" i="4"/>
  <c r="J561" i="5" l="1"/>
  <c r="J560" i="5"/>
  <c r="J559" i="5"/>
  <c r="J558" i="5"/>
  <c r="J557" i="5"/>
  <c r="J556" i="5"/>
  <c r="J555" i="5"/>
  <c r="J554" i="5"/>
  <c r="J553" i="5"/>
  <c r="J552" i="5"/>
  <c r="J551" i="5"/>
  <c r="J550" i="5"/>
  <c r="L471" i="4" l="1"/>
  <c r="L470" i="4"/>
  <c r="L469" i="4"/>
  <c r="L468" i="4"/>
  <c r="L467" i="4"/>
  <c r="L466" i="4"/>
  <c r="L465" i="4"/>
  <c r="L464" i="4"/>
  <c r="L463" i="4"/>
  <c r="L462" i="4"/>
  <c r="J543" i="5" l="1"/>
  <c r="R461" i="4"/>
  <c r="L461" i="4"/>
  <c r="R460" i="4"/>
  <c r="L460" i="4"/>
  <c r="R459" i="4"/>
  <c r="L459" i="4"/>
  <c r="R458" i="4"/>
  <c r="L458" i="4"/>
  <c r="R457" i="4"/>
  <c r="L457" i="4"/>
  <c r="R456" i="4"/>
  <c r="L456" i="4"/>
  <c r="R455" i="4"/>
  <c r="L455" i="4"/>
  <c r="R454" i="4"/>
  <c r="L454" i="4"/>
  <c r="R453" i="4"/>
  <c r="L453" i="4"/>
  <c r="L444" i="4"/>
  <c r="R444" i="4"/>
  <c r="L445" i="4"/>
  <c r="R445" i="4"/>
  <c r="L446" i="4"/>
  <c r="R446" i="4"/>
  <c r="L447" i="4"/>
  <c r="R447" i="4"/>
  <c r="L448" i="4"/>
  <c r="R448" i="4"/>
  <c r="L449" i="4"/>
  <c r="R449" i="4"/>
  <c r="L450" i="4"/>
  <c r="R450" i="4"/>
  <c r="L451" i="4"/>
  <c r="R451" i="4"/>
  <c r="L452" i="4"/>
  <c r="R452" i="4"/>
  <c r="J542" i="5" l="1"/>
  <c r="J541" i="5"/>
  <c r="J540" i="5"/>
  <c r="J539" i="5"/>
  <c r="J538" i="5" l="1"/>
  <c r="J537" i="5"/>
  <c r="J536" i="5"/>
  <c r="J535" i="5"/>
  <c r="J533" i="5" l="1"/>
  <c r="L443" i="4" l="1"/>
  <c r="L442" i="4"/>
  <c r="R441" i="4"/>
  <c r="L441" i="4"/>
  <c r="R440" i="4"/>
  <c r="L440" i="4"/>
  <c r="R439" i="4"/>
  <c r="L439" i="4"/>
  <c r="R438" i="4"/>
  <c r="L438" i="4"/>
  <c r="R437" i="4"/>
  <c r="L437" i="4"/>
  <c r="R436" i="4"/>
  <c r="L436" i="4"/>
  <c r="L435" i="4" l="1"/>
  <c r="L434" i="4"/>
  <c r="L433" i="4"/>
  <c r="L432" i="4"/>
  <c r="L431" i="4"/>
  <c r="L430" i="4"/>
  <c r="L429" i="4"/>
  <c r="L428" i="4"/>
  <c r="V427" i="4"/>
  <c r="R427" i="4"/>
  <c r="L427" i="4"/>
  <c r="L426" i="4"/>
  <c r="J528" i="5" l="1"/>
  <c r="J520" i="5" l="1"/>
  <c r="L425" i="4" l="1"/>
  <c r="L424" i="4"/>
  <c r="L423" i="4"/>
  <c r="L422" i="4"/>
  <c r="L421" i="4"/>
  <c r="R420" i="4"/>
  <c r="L420" i="4"/>
  <c r="R419" i="4"/>
  <c r="L419" i="4"/>
  <c r="L418" i="4"/>
  <c r="R417" i="4"/>
  <c r="L417" i="4"/>
  <c r="L416" i="4"/>
  <c r="L415" i="4"/>
  <c r="V324" i="4" l="1"/>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7" i="4"/>
  <c r="V498" i="4"/>
  <c r="V499" i="4"/>
  <c r="V500" i="4"/>
  <c r="V501" i="4"/>
  <c r="V503" i="4"/>
  <c r="V504" i="4"/>
  <c r="V505" i="4"/>
  <c r="V506" i="4"/>
  <c r="V507" i="4"/>
  <c r="V508" i="4"/>
  <c r="V509" i="4"/>
  <c r="V510" i="4"/>
  <c r="V511" i="4"/>
  <c r="V512" i="4"/>
  <c r="V513" i="4"/>
  <c r="V514" i="4"/>
  <c r="R414" i="4" l="1"/>
  <c r="L414" i="4"/>
  <c r="L413" i="4"/>
  <c r="L412" i="4"/>
  <c r="L411" i="4"/>
  <c r="L410" i="4"/>
  <c r="L409" i="4"/>
  <c r="L408" i="4"/>
  <c r="L407" i="4"/>
  <c r="J516" i="5"/>
  <c r="J527" i="5" l="1"/>
  <c r="J511" i="5"/>
  <c r="J512" i="5"/>
  <c r="J513" i="5"/>
  <c r="J514" i="5"/>
  <c r="J515" i="5"/>
  <c r="J517" i="5"/>
  <c r="J518" i="5"/>
  <c r="J519" i="5"/>
  <c r="J521" i="5"/>
  <c r="J522" i="5"/>
  <c r="J523" i="5"/>
  <c r="J524" i="5"/>
  <c r="J525" i="5"/>
  <c r="J526" i="5"/>
  <c r="J529" i="5"/>
  <c r="J530" i="5"/>
  <c r="J531" i="5"/>
  <c r="J532" i="5"/>
  <c r="J534" i="5"/>
  <c r="J544" i="5"/>
  <c r="J545" i="5"/>
  <c r="J546" i="5"/>
  <c r="J547" i="5"/>
  <c r="J548" i="5"/>
  <c r="J549" i="5"/>
  <c r="J563" i="5"/>
  <c r="J564" i="5"/>
  <c r="J596" i="5"/>
  <c r="J597" i="5"/>
  <c r="J610" i="5"/>
  <c r="J612" i="5"/>
  <c r="J614" i="5"/>
  <c r="J615" i="5"/>
  <c r="J616" i="5"/>
  <c r="J622" i="5"/>
  <c r="J623" i="5"/>
  <c r="J626" i="5"/>
  <c r="J627" i="5"/>
  <c r="J628" i="5"/>
  <c r="J629" i="5"/>
  <c r="J630" i="5"/>
  <c r="J632" i="5"/>
  <c r="J633" i="5"/>
  <c r="J634" i="5"/>
  <c r="J635" i="5"/>
  <c r="J636" i="5"/>
  <c r="J637" i="5"/>
  <c r="J638" i="5"/>
  <c r="J665" i="5"/>
  <c r="J667" i="5"/>
  <c r="J668" i="5"/>
  <c r="J670" i="5"/>
  <c r="J671" i="5"/>
  <c r="J672" i="5"/>
  <c r="J676" i="5"/>
  <c r="J677" i="5"/>
  <c r="J678" i="5"/>
  <c r="J679" i="5"/>
  <c r="J684" i="5"/>
  <c r="J685" i="5"/>
  <c r="J686" i="5"/>
  <c r="J699" i="5"/>
  <c r="J714" i="5"/>
  <c r="J715" i="5"/>
  <c r="J717" i="5"/>
  <c r="J718" i="5"/>
  <c r="J723" i="5"/>
  <c r="J724" i="5"/>
  <c r="J719" i="5"/>
  <c r="J720" i="5"/>
  <c r="J721" i="5"/>
  <c r="J722" i="5"/>
  <c r="J741" i="5"/>
  <c r="J742" i="5"/>
  <c r="J743" i="5"/>
  <c r="J744" i="5"/>
  <c r="J745" i="5"/>
  <c r="J746" i="5"/>
  <c r="J762" i="5"/>
  <c r="J776" i="5"/>
  <c r="J797" i="5"/>
  <c r="J809" i="5"/>
  <c r="J810" i="5"/>
  <c r="J811" i="5"/>
  <c r="J812" i="5"/>
  <c r="J813" i="5"/>
  <c r="J814" i="5"/>
  <c r="J815" i="5"/>
  <c r="J816" i="5"/>
  <c r="J817" i="5"/>
  <c r="J818" i="5"/>
  <c r="J842" i="5"/>
  <c r="J843" i="5"/>
  <c r="J844" i="5"/>
  <c r="J846" i="5"/>
  <c r="J847" i="5"/>
  <c r="J849" i="5"/>
  <c r="J850" i="5"/>
  <c r="J851" i="5"/>
  <c r="J852" i="5"/>
  <c r="J853" i="5"/>
  <c r="J854" i="5"/>
  <c r="J855" i="5"/>
  <c r="J856" i="5"/>
  <c r="J857" i="5"/>
  <c r="J862" i="5"/>
  <c r="L406" i="4" l="1"/>
  <c r="L405" i="4"/>
  <c r="L404" i="4"/>
  <c r="L403" i="4"/>
  <c r="L402" i="4"/>
  <c r="L401" i="4"/>
  <c r="L400" i="4"/>
  <c r="J507" i="5"/>
  <c r="J506" i="5"/>
  <c r="R399" i="4" l="1"/>
  <c r="L399" i="4"/>
  <c r="L398" i="4"/>
  <c r="L397" i="4"/>
  <c r="L396" i="4"/>
  <c r="L395" i="4"/>
  <c r="L394" i="4"/>
  <c r="L393" i="4"/>
  <c r="J503" i="5"/>
  <c r="J502" i="5" l="1"/>
  <c r="J501" i="5"/>
  <c r="AR500" i="5"/>
  <c r="AQ500" i="5"/>
  <c r="AP500" i="5"/>
  <c r="AN500" i="5"/>
  <c r="AM500" i="5"/>
  <c r="AL500" i="5"/>
  <c r="AK500" i="5"/>
  <c r="AJ500" i="5"/>
  <c r="AO500" i="5" s="1"/>
  <c r="AI500" i="5"/>
  <c r="AG500" i="5"/>
  <c r="AF500" i="5"/>
  <c r="AE500" i="5"/>
  <c r="AD500" i="5"/>
  <c r="J500" i="5"/>
  <c r="AR499" i="5"/>
  <c r="AQ499" i="5"/>
  <c r="AP499" i="5"/>
  <c r="AN499" i="5"/>
  <c r="AM499" i="5"/>
  <c r="AL499" i="5"/>
  <c r="AK499" i="5"/>
  <c r="AJ499" i="5"/>
  <c r="AO499" i="5" s="1"/>
  <c r="AI499" i="5"/>
  <c r="AG499" i="5"/>
  <c r="AF499" i="5"/>
  <c r="AE499" i="5"/>
  <c r="AD499" i="5"/>
  <c r="J499" i="5"/>
  <c r="AR498" i="5"/>
  <c r="AQ498" i="5"/>
  <c r="AP498" i="5"/>
  <c r="AN498" i="5"/>
  <c r="AK498" i="5"/>
  <c r="AJ498" i="5"/>
  <c r="AM498" i="5" s="1"/>
  <c r="AI498" i="5"/>
  <c r="AG498" i="5"/>
  <c r="AF498" i="5"/>
  <c r="AE498" i="5"/>
  <c r="AD498" i="5"/>
  <c r="J498" i="5"/>
  <c r="AR497" i="5"/>
  <c r="AQ497" i="5"/>
  <c r="AP497" i="5"/>
  <c r="AN497" i="5"/>
  <c r="AK497" i="5"/>
  <c r="AJ497" i="5"/>
  <c r="AM497" i="5" s="1"/>
  <c r="AI497" i="5"/>
  <c r="AG497" i="5"/>
  <c r="AF497" i="5"/>
  <c r="AE497" i="5"/>
  <c r="AD497" i="5"/>
  <c r="J497" i="5"/>
  <c r="AR493" i="5"/>
  <c r="AQ493" i="5"/>
  <c r="AP493" i="5"/>
  <c r="AN493" i="5"/>
  <c r="AL493" i="5"/>
  <c r="AK493" i="5"/>
  <c r="AJ493" i="5"/>
  <c r="AM493" i="5" s="1"/>
  <c r="AI493" i="5"/>
  <c r="AG493" i="5"/>
  <c r="AF493" i="5"/>
  <c r="AE493" i="5"/>
  <c r="AD493" i="5"/>
  <c r="J493" i="5"/>
  <c r="J492" i="5"/>
  <c r="AR491" i="5"/>
  <c r="AQ491" i="5"/>
  <c r="AP491" i="5"/>
  <c r="AN491" i="5"/>
  <c r="AK491" i="5"/>
  <c r="AJ491" i="5"/>
  <c r="AM491" i="5" s="1"/>
  <c r="AI491" i="5"/>
  <c r="AG491" i="5"/>
  <c r="AF491" i="5"/>
  <c r="AE491" i="5"/>
  <c r="AD491" i="5"/>
  <c r="J491" i="5"/>
  <c r="J490" i="5"/>
  <c r="AR489" i="5"/>
  <c r="AQ489" i="5"/>
  <c r="AP489" i="5"/>
  <c r="AN489" i="5"/>
  <c r="AL489" i="5"/>
  <c r="AK489" i="5"/>
  <c r="AJ489" i="5"/>
  <c r="AM489" i="5" s="1"/>
  <c r="AI489" i="5"/>
  <c r="AG489" i="5"/>
  <c r="AF489" i="5"/>
  <c r="AE489" i="5"/>
  <c r="AD489" i="5"/>
  <c r="J489" i="5"/>
  <c r="AR488" i="5"/>
  <c r="AQ488" i="5"/>
  <c r="AP488" i="5"/>
  <c r="AN488" i="5"/>
  <c r="AL488" i="5"/>
  <c r="AK488" i="5"/>
  <c r="AJ488" i="5"/>
  <c r="AM488" i="5" s="1"/>
  <c r="AI488" i="5"/>
  <c r="AG488" i="5"/>
  <c r="AF488" i="5"/>
  <c r="AE488" i="5"/>
  <c r="AD488" i="5"/>
  <c r="J488" i="5"/>
  <c r="AR487" i="5"/>
  <c r="AQ487" i="5"/>
  <c r="AP487" i="5"/>
  <c r="AN487" i="5"/>
  <c r="AM487" i="5"/>
  <c r="AL487" i="5"/>
  <c r="AK487" i="5"/>
  <c r="AJ487" i="5"/>
  <c r="AO487" i="5" s="1"/>
  <c r="AI487" i="5"/>
  <c r="AG487" i="5"/>
  <c r="AF487" i="5"/>
  <c r="AE487" i="5"/>
  <c r="AD487" i="5"/>
  <c r="J487" i="5"/>
  <c r="AO489" i="5" l="1"/>
  <c r="AO493" i="5"/>
  <c r="AO488" i="5"/>
  <c r="AO491" i="5"/>
  <c r="AO498" i="5"/>
  <c r="AO497" i="5"/>
  <c r="AL498" i="5"/>
  <c r="AL497" i="5"/>
  <c r="AL491" i="5"/>
  <c r="R392" i="4"/>
  <c r="L392" i="4"/>
  <c r="L391" i="4"/>
  <c r="R390" i="4"/>
  <c r="L390" i="4"/>
  <c r="L389" i="4"/>
  <c r="L388" i="4"/>
  <c r="L387" i="4"/>
  <c r="L386" i="4"/>
  <c r="J496" i="5"/>
  <c r="J495" i="5"/>
  <c r="J494" i="5"/>
  <c r="J486" i="5" l="1"/>
  <c r="L385" i="4"/>
  <c r="L384" i="4"/>
  <c r="L383" i="4"/>
  <c r="J485" i="5" l="1"/>
  <c r="J484" i="5"/>
  <c r="AR483" i="5"/>
  <c r="AQ483" i="5"/>
  <c r="AP483" i="5"/>
  <c r="AN483" i="5"/>
  <c r="AL483" i="5"/>
  <c r="AK483" i="5"/>
  <c r="AJ483" i="5"/>
  <c r="AM483" i="5" s="1"/>
  <c r="AI483" i="5"/>
  <c r="AG483" i="5"/>
  <c r="AF483" i="5"/>
  <c r="AE483" i="5"/>
  <c r="AD483" i="5"/>
  <c r="J483" i="5"/>
  <c r="AR482" i="5"/>
  <c r="AQ482" i="5"/>
  <c r="AP482" i="5"/>
  <c r="AN482" i="5"/>
  <c r="AL482" i="5"/>
  <c r="AK482" i="5"/>
  <c r="AJ482" i="5"/>
  <c r="AM482" i="5" s="1"/>
  <c r="AI482" i="5"/>
  <c r="AG482" i="5"/>
  <c r="AF482" i="5"/>
  <c r="AE482" i="5"/>
  <c r="AD482" i="5"/>
  <c r="J482" i="5"/>
  <c r="AR481" i="5"/>
  <c r="AQ481" i="5"/>
  <c r="AP481" i="5"/>
  <c r="AN481" i="5"/>
  <c r="AL481" i="5"/>
  <c r="AK481" i="5"/>
  <c r="AJ481" i="5"/>
  <c r="AM481" i="5" s="1"/>
  <c r="AI481" i="5"/>
  <c r="AG481" i="5"/>
  <c r="AF481" i="5"/>
  <c r="AE481" i="5"/>
  <c r="AD481" i="5"/>
  <c r="J481" i="5"/>
  <c r="AO482" i="5" l="1"/>
  <c r="AO481" i="5"/>
  <c r="AO483" i="5"/>
  <c r="L382" i="4"/>
  <c r="L381" i="4"/>
  <c r="L380" i="4"/>
  <c r="L379" i="4" l="1"/>
  <c r="L378" i="4"/>
  <c r="L377" i="4"/>
  <c r="L376" i="4"/>
  <c r="L375" i="4"/>
  <c r="L374" i="4"/>
  <c r="J480" i="5"/>
  <c r="J479" i="5"/>
  <c r="J478" i="5"/>
  <c r="R373" i="4" l="1"/>
  <c r="L373" i="4"/>
  <c r="J477" i="5" l="1"/>
  <c r="R359" i="4" l="1"/>
  <c r="R360" i="4"/>
  <c r="L360" i="4"/>
  <c r="J471" i="5" l="1"/>
  <c r="J470" i="5"/>
  <c r="J469" i="5"/>
  <c r="L372" i="4"/>
  <c r="L371" i="4"/>
  <c r="L370" i="4"/>
  <c r="L369" i="4"/>
  <c r="L368" i="4"/>
  <c r="L367" i="4"/>
  <c r="L366" i="4"/>
  <c r="L365" i="4"/>
  <c r="L364" i="4"/>
  <c r="L363" i="4"/>
  <c r="L362" i="4"/>
  <c r="L361" i="4"/>
  <c r="L359" i="4"/>
  <c r="L358" i="4"/>
  <c r="L357" i="4"/>
  <c r="L356" i="4"/>
  <c r="AR468" i="5" l="1"/>
  <c r="AQ468" i="5"/>
  <c r="AP468" i="5"/>
  <c r="AO468" i="5"/>
  <c r="AN468" i="5"/>
  <c r="AL468" i="5"/>
  <c r="AK468" i="5"/>
  <c r="AJ468" i="5"/>
  <c r="AM468" i="5" s="1"/>
  <c r="AI468" i="5"/>
  <c r="AG468" i="5"/>
  <c r="AF468" i="5"/>
  <c r="AE468" i="5"/>
  <c r="AD468" i="5"/>
  <c r="J468" i="5"/>
  <c r="AR459" i="5"/>
  <c r="AQ459" i="5"/>
  <c r="AP459" i="5"/>
  <c r="AO459" i="5"/>
  <c r="AN459" i="5"/>
  <c r="AL459" i="5"/>
  <c r="AK459" i="5"/>
  <c r="AJ459" i="5"/>
  <c r="AM459" i="5" s="1"/>
  <c r="AI459" i="5"/>
  <c r="AG459" i="5"/>
  <c r="AF459" i="5"/>
  <c r="AE459" i="5"/>
  <c r="AD459" i="5"/>
  <c r="J459" i="5"/>
  <c r="AR467" i="5"/>
  <c r="AQ467" i="5"/>
  <c r="AP467" i="5"/>
  <c r="AO467" i="5"/>
  <c r="AN467" i="5"/>
  <c r="AL467" i="5"/>
  <c r="AK467" i="5"/>
  <c r="AJ467" i="5"/>
  <c r="AM467" i="5" s="1"/>
  <c r="AI467" i="5"/>
  <c r="AG467" i="5"/>
  <c r="AF467" i="5"/>
  <c r="AE467" i="5"/>
  <c r="AD467" i="5"/>
  <c r="J467" i="5"/>
  <c r="AR466" i="5"/>
  <c r="AQ466" i="5"/>
  <c r="AP466" i="5"/>
  <c r="AO466" i="5"/>
  <c r="AN466" i="5"/>
  <c r="AL466" i="5"/>
  <c r="AK466" i="5"/>
  <c r="AJ466" i="5"/>
  <c r="AM466" i="5" s="1"/>
  <c r="AI466" i="5"/>
  <c r="AG466" i="5"/>
  <c r="AF466" i="5"/>
  <c r="AE466" i="5"/>
  <c r="AD466" i="5"/>
  <c r="J466" i="5"/>
  <c r="AR465" i="5"/>
  <c r="AQ465" i="5"/>
  <c r="AP465" i="5"/>
  <c r="AO465" i="5"/>
  <c r="AN465" i="5"/>
  <c r="AL465" i="5"/>
  <c r="AK465" i="5"/>
  <c r="AJ465" i="5"/>
  <c r="AM465" i="5" s="1"/>
  <c r="AI465" i="5"/>
  <c r="AG465" i="5"/>
  <c r="AF465" i="5"/>
  <c r="AE465" i="5"/>
  <c r="AD465" i="5"/>
  <c r="J465" i="5"/>
  <c r="J464" i="5"/>
  <c r="J463" i="5"/>
  <c r="L355" i="4" l="1"/>
  <c r="L354" i="4"/>
  <c r="L353" i="4"/>
  <c r="L352" i="4"/>
  <c r="L351" i="4"/>
  <c r="L350" i="4" l="1"/>
  <c r="L349" i="4"/>
  <c r="L348" i="4"/>
  <c r="L347" i="4"/>
  <c r="L346" i="4"/>
  <c r="L345" i="4" l="1"/>
  <c r="R345" i="4"/>
  <c r="L344" i="4"/>
  <c r="R343" i="4"/>
  <c r="L343" i="4"/>
  <c r="R342" i="4"/>
  <c r="L342" i="4"/>
  <c r="R341" i="4"/>
  <c r="L341" i="4"/>
  <c r="R340" i="4"/>
  <c r="L340" i="4"/>
  <c r="R339" i="4"/>
  <c r="L339" i="4"/>
  <c r="J455" i="5"/>
  <c r="J454" i="5"/>
  <c r="AR452" i="5" l="1"/>
  <c r="AQ452" i="5"/>
  <c r="AP452" i="5"/>
  <c r="AO452" i="5"/>
  <c r="AN452" i="5"/>
  <c r="AL452" i="5"/>
  <c r="AK452" i="5"/>
  <c r="AJ452" i="5"/>
  <c r="AM452" i="5" s="1"/>
  <c r="AI452" i="5"/>
  <c r="AG452" i="5"/>
  <c r="AF452" i="5"/>
  <c r="AE452" i="5"/>
  <c r="AD452" i="5"/>
  <c r="J452" i="5"/>
  <c r="AR451" i="5"/>
  <c r="AQ451" i="5"/>
  <c r="AP451" i="5"/>
  <c r="AO451" i="5"/>
  <c r="AN451" i="5"/>
  <c r="AL451" i="5"/>
  <c r="AK451" i="5"/>
  <c r="AJ451" i="5"/>
  <c r="AM451" i="5" s="1"/>
  <c r="AI451" i="5"/>
  <c r="AG451" i="5"/>
  <c r="AF451" i="5"/>
  <c r="AE451" i="5"/>
  <c r="AD451" i="5"/>
  <c r="J451" i="5"/>
  <c r="AR450" i="5"/>
  <c r="AQ450" i="5"/>
  <c r="AP450" i="5"/>
  <c r="AN450" i="5"/>
  <c r="AL450" i="5"/>
  <c r="AK450" i="5"/>
  <c r="AJ450" i="5"/>
  <c r="AO450" i="5" s="1"/>
  <c r="AI450" i="5"/>
  <c r="AG450" i="5"/>
  <c r="AF450" i="5"/>
  <c r="AE450" i="5"/>
  <c r="AD450" i="5"/>
  <c r="J450" i="5"/>
  <c r="AR449" i="5"/>
  <c r="AQ449" i="5"/>
  <c r="AP449" i="5"/>
  <c r="AN449" i="5"/>
  <c r="AL449" i="5"/>
  <c r="AK449" i="5"/>
  <c r="AJ449" i="5"/>
  <c r="AO449" i="5" s="1"/>
  <c r="AI449" i="5"/>
  <c r="AG449" i="5"/>
  <c r="AF449" i="5"/>
  <c r="AE449" i="5"/>
  <c r="AD449" i="5"/>
  <c r="J449" i="5"/>
  <c r="AR448" i="5"/>
  <c r="AQ448" i="5"/>
  <c r="AP448" i="5"/>
  <c r="AN448" i="5"/>
  <c r="AL448" i="5"/>
  <c r="AK448" i="5"/>
  <c r="AJ448" i="5"/>
  <c r="AO448" i="5" s="1"/>
  <c r="AI448" i="5"/>
  <c r="AG448" i="5"/>
  <c r="AF448" i="5"/>
  <c r="AE448" i="5"/>
  <c r="AD448" i="5"/>
  <c r="J448" i="5"/>
  <c r="AR447" i="5"/>
  <c r="AQ447" i="5"/>
  <c r="AP447" i="5"/>
  <c r="AO447" i="5"/>
  <c r="AN447" i="5"/>
  <c r="AL447" i="5"/>
  <c r="AK447" i="5"/>
  <c r="AJ447" i="5"/>
  <c r="AM447" i="5" s="1"/>
  <c r="AI447" i="5"/>
  <c r="AG447" i="5"/>
  <c r="AF447" i="5"/>
  <c r="AE447" i="5"/>
  <c r="AD447" i="5"/>
  <c r="J447" i="5"/>
  <c r="AR446" i="5"/>
  <c r="AQ446" i="5"/>
  <c r="AP446" i="5"/>
  <c r="AN446" i="5"/>
  <c r="AL446" i="5"/>
  <c r="AK446" i="5"/>
  <c r="AJ446" i="5"/>
  <c r="AO446" i="5" s="1"/>
  <c r="AI446" i="5"/>
  <c r="AG446" i="5"/>
  <c r="AF446" i="5"/>
  <c r="AE446" i="5"/>
  <c r="AD446" i="5"/>
  <c r="J446" i="5"/>
  <c r="AR445" i="5"/>
  <c r="AQ445" i="5"/>
  <c r="AP445" i="5"/>
  <c r="AN445" i="5"/>
  <c r="AL445" i="5"/>
  <c r="AK445" i="5"/>
  <c r="AJ445" i="5"/>
  <c r="AO445" i="5" s="1"/>
  <c r="AI445" i="5"/>
  <c r="AG445" i="5"/>
  <c r="AF445" i="5"/>
  <c r="AE445" i="5"/>
  <c r="AD445" i="5"/>
  <c r="J445" i="5"/>
  <c r="AR444" i="5"/>
  <c r="AQ444" i="5"/>
  <c r="AP444" i="5"/>
  <c r="AN444" i="5"/>
  <c r="AL444" i="5"/>
  <c r="AK444" i="5"/>
  <c r="AJ444" i="5"/>
  <c r="AO444" i="5" s="1"/>
  <c r="AI444" i="5"/>
  <c r="AG444" i="5"/>
  <c r="AF444" i="5"/>
  <c r="AE444" i="5"/>
  <c r="AD444" i="5"/>
  <c r="J444" i="5"/>
  <c r="AR443" i="5"/>
  <c r="AQ443" i="5"/>
  <c r="AP443" i="5"/>
  <c r="AN443" i="5"/>
  <c r="AL443" i="5"/>
  <c r="AK443" i="5"/>
  <c r="AJ443" i="5"/>
  <c r="AO443" i="5" s="1"/>
  <c r="AI443" i="5"/>
  <c r="AG443" i="5"/>
  <c r="AF443" i="5"/>
  <c r="AE443" i="5"/>
  <c r="AD443" i="5"/>
  <c r="J443" i="5"/>
  <c r="J442" i="5"/>
  <c r="J441" i="5"/>
  <c r="AM449" i="5" l="1"/>
  <c r="AM450" i="5"/>
  <c r="AM444" i="5"/>
  <c r="AM446" i="5"/>
  <c r="AM448" i="5"/>
  <c r="AM443" i="5"/>
  <c r="AM445" i="5"/>
  <c r="L338" i="4"/>
  <c r="J440" i="5"/>
  <c r="L337" i="4"/>
  <c r="L336" i="4"/>
  <c r="L335" i="4"/>
  <c r="L334" i="4"/>
  <c r="L333" i="4"/>
  <c r="L332" i="4"/>
  <c r="J439" i="5" l="1"/>
  <c r="J438" i="5"/>
  <c r="L331" i="4" l="1"/>
  <c r="L330" i="4"/>
  <c r="L329" i="4"/>
  <c r="L328" i="4" l="1"/>
  <c r="R327" i="4"/>
  <c r="L327" i="4"/>
  <c r="L326" i="4"/>
  <c r="L325" i="4"/>
  <c r="L324" i="4" l="1"/>
  <c r="L323" i="4"/>
  <c r="L322" i="4"/>
  <c r="L321" i="4"/>
  <c r="L320" i="4"/>
  <c r="L319" i="4"/>
  <c r="L318" i="4"/>
  <c r="L317" i="4"/>
  <c r="J431" i="5" l="1"/>
  <c r="L316" i="4" l="1"/>
  <c r="R315" i="4"/>
  <c r="L315" i="4"/>
  <c r="L314" i="4"/>
  <c r="L313" i="4"/>
  <c r="R312" i="4"/>
  <c r="L312" i="4"/>
  <c r="L311" i="4"/>
  <c r="L310" i="4"/>
  <c r="L309" i="4"/>
  <c r="L308" i="4"/>
  <c r="J430" i="5"/>
  <c r="J429" i="5"/>
  <c r="AR428" i="5"/>
  <c r="AQ428" i="5"/>
  <c r="AP428" i="5"/>
  <c r="AN428" i="5"/>
  <c r="AM428" i="5"/>
  <c r="AL428" i="5"/>
  <c r="AK428" i="5"/>
  <c r="AJ428" i="5"/>
  <c r="AO428" i="5" s="1"/>
  <c r="AI428" i="5"/>
  <c r="AG428" i="5"/>
  <c r="AF428" i="5"/>
  <c r="AE428" i="5"/>
  <c r="AD428" i="5"/>
  <c r="J428" i="5"/>
  <c r="J427" i="5"/>
  <c r="R307" i="4" l="1"/>
  <c r="L307" i="4"/>
  <c r="L306" i="4"/>
  <c r="R305" i="4"/>
  <c r="L305" i="4"/>
  <c r="L304" i="4"/>
  <c r="L303" i="4"/>
  <c r="R302" i="4"/>
  <c r="L302" i="4"/>
  <c r="R301" i="4"/>
  <c r="L301" i="4"/>
  <c r="L300" i="4"/>
  <c r="L299" i="4"/>
  <c r="L298" i="4"/>
  <c r="J422" i="5"/>
  <c r="J426" i="5"/>
  <c r="J425" i="5"/>
  <c r="AR424" i="5"/>
  <c r="AQ424" i="5"/>
  <c r="AP424" i="5"/>
  <c r="AN424" i="5"/>
  <c r="AK424" i="5"/>
  <c r="AJ424" i="5"/>
  <c r="AM424" i="5" s="1"/>
  <c r="AI424" i="5"/>
  <c r="AG424" i="5"/>
  <c r="AF424" i="5"/>
  <c r="AE424" i="5"/>
  <c r="AD424" i="5"/>
  <c r="J424" i="5"/>
  <c r="AR423" i="5"/>
  <c r="AQ423" i="5"/>
  <c r="AP423" i="5"/>
  <c r="AN423" i="5"/>
  <c r="AK423" i="5"/>
  <c r="AJ423" i="5"/>
  <c r="AM423" i="5" s="1"/>
  <c r="AI423" i="5"/>
  <c r="AG423" i="5"/>
  <c r="AF423" i="5"/>
  <c r="AE423" i="5"/>
  <c r="AD423" i="5"/>
  <c r="J423" i="5"/>
  <c r="AO424" i="5" l="1"/>
  <c r="AL424" i="5"/>
  <c r="AO423" i="5"/>
  <c r="AL423" i="5"/>
  <c r="R297" i="4"/>
  <c r="L297" i="4"/>
  <c r="R296" i="4"/>
  <c r="L296" i="4"/>
  <c r="L295" i="4"/>
  <c r="R294" i="4"/>
  <c r="L294" i="4"/>
  <c r="R293" i="4"/>
  <c r="L293" i="4"/>
  <c r="R292" i="4"/>
  <c r="L292" i="4"/>
  <c r="R291" i="4"/>
  <c r="L291" i="4"/>
  <c r="L290" i="4"/>
  <c r="L289" i="4"/>
  <c r="L288" i="4"/>
  <c r="J421" i="5"/>
  <c r="J420" i="5"/>
  <c r="J416" i="5"/>
  <c r="J419" i="5"/>
  <c r="J418" i="5"/>
  <c r="J417" i="5"/>
  <c r="J413" i="5" l="1"/>
  <c r="L287" i="4"/>
  <c r="L286" i="4"/>
  <c r="L285" i="4"/>
  <c r="R284" i="4"/>
  <c r="L284" i="4"/>
  <c r="L283" i="4"/>
  <c r="L282" i="4"/>
  <c r="L281" i="4"/>
  <c r="J415" i="5"/>
  <c r="J414" i="5"/>
  <c r="J412" i="5"/>
  <c r="J411" i="5"/>
  <c r="J410" i="5"/>
  <c r="J409" i="5"/>
  <c r="J408" i="5"/>
  <c r="J407" i="5"/>
  <c r="J406" i="5"/>
  <c r="L280" i="4" l="1"/>
  <c r="L279" i="4"/>
  <c r="L278" i="4"/>
  <c r="L277" i="4"/>
  <c r="L276" i="4"/>
  <c r="J402" i="5"/>
  <c r="V275" i="4" l="1"/>
  <c r="R275" i="4"/>
  <c r="L275" i="4"/>
  <c r="L274" i="4"/>
  <c r="L273" i="4"/>
  <c r="L272" i="4"/>
  <c r="L271" i="4"/>
  <c r="L270" i="4"/>
  <c r="L269" i="4"/>
  <c r="J399" i="5"/>
  <c r="J396" i="5" l="1"/>
  <c r="J398" i="5"/>
  <c r="J397" i="5"/>
  <c r="L268" i="4" l="1"/>
  <c r="L267" i="4"/>
  <c r="L266" i="4"/>
  <c r="L265" i="4"/>
  <c r="L264" i="4"/>
  <c r="L263" i="4"/>
  <c r="L262" i="4"/>
  <c r="J395" i="5"/>
  <c r="J394" i="5" l="1"/>
  <c r="J393" i="5"/>
  <c r="J392" i="5"/>
  <c r="J391" i="5" l="1"/>
  <c r="V261" i="4"/>
  <c r="R261" i="4"/>
  <c r="L261" i="4"/>
  <c r="L260" i="4"/>
  <c r="V259" i="4"/>
  <c r="R259" i="4"/>
  <c r="L259" i="4"/>
  <c r="L258" i="4"/>
  <c r="L257" i="4"/>
  <c r="L256" i="4"/>
  <c r="L255" i="4"/>
  <c r="L254" i="4"/>
  <c r="L253" i="4"/>
  <c r="L252" i="4"/>
  <c r="L251" i="4"/>
  <c r="J390" i="5" l="1"/>
  <c r="J389" i="5"/>
  <c r="AR388" i="5"/>
  <c r="AQ388" i="5"/>
  <c r="AP388" i="5"/>
  <c r="AN388" i="5"/>
  <c r="AM388" i="5"/>
  <c r="AL388" i="5"/>
  <c r="AK388" i="5"/>
  <c r="AJ388" i="5"/>
  <c r="AO388" i="5" s="1"/>
  <c r="AI388" i="5"/>
  <c r="AG388" i="5"/>
  <c r="AF388" i="5"/>
  <c r="AE388" i="5"/>
  <c r="AD388" i="5"/>
  <c r="J388" i="5"/>
  <c r="AR387" i="5"/>
  <c r="AQ387" i="5"/>
  <c r="AP387" i="5"/>
  <c r="AN387" i="5"/>
  <c r="AM387" i="5"/>
  <c r="AL387" i="5"/>
  <c r="AK387" i="5"/>
  <c r="AJ387" i="5"/>
  <c r="AO387" i="5" s="1"/>
  <c r="AI387" i="5"/>
  <c r="AG387" i="5"/>
  <c r="AF387" i="5"/>
  <c r="AE387" i="5"/>
  <c r="AD387" i="5"/>
  <c r="J387" i="5"/>
  <c r="L250" i="4" l="1"/>
  <c r="L249" i="4"/>
  <c r="L248" i="4" l="1"/>
  <c r="L247" i="4"/>
  <c r="L246" i="4"/>
  <c r="J385" i="5" l="1"/>
  <c r="J384" i="5"/>
  <c r="J383" i="5"/>
  <c r="J382" i="5"/>
  <c r="J381" i="5"/>
  <c r="L245" i="4" l="1"/>
  <c r="L244" i="4"/>
  <c r="L243" i="4"/>
  <c r="L242" i="4"/>
  <c r="L241" i="4"/>
  <c r="L240" i="4"/>
  <c r="L239" i="4"/>
  <c r="J380" i="5"/>
  <c r="L238" i="4" l="1"/>
  <c r="L237" i="4"/>
  <c r="L236" i="4" l="1"/>
  <c r="L235" i="4"/>
  <c r="L234" i="4"/>
  <c r="L233" i="4"/>
  <c r="J379" i="5" l="1"/>
  <c r="J378" i="5"/>
  <c r="J377" i="5"/>
  <c r="J376" i="5"/>
  <c r="J375" i="5"/>
  <c r="J374" i="5"/>
  <c r="J373" i="5"/>
  <c r="J372" i="5"/>
  <c r="J371" i="5"/>
  <c r="J370" i="5"/>
  <c r="J369" i="5"/>
  <c r="J368" i="5"/>
  <c r="L232" i="4" l="1"/>
  <c r="R230" i="4"/>
  <c r="L231" i="4"/>
  <c r="L230" i="4"/>
  <c r="R229" i="4"/>
  <c r="R228" i="4"/>
  <c r="L229" i="4"/>
  <c r="L228" i="4"/>
  <c r="R227" i="4"/>
  <c r="R226" i="4"/>
  <c r="L227" i="4"/>
  <c r="L226" i="4"/>
  <c r="L225" i="4"/>
  <c r="L224" i="4"/>
  <c r="J366" i="5" l="1"/>
  <c r="J365" i="5"/>
  <c r="J364" i="5"/>
  <c r="J363" i="5"/>
  <c r="J361" i="5"/>
  <c r="J360" i="5"/>
  <c r="L223" i="4" l="1"/>
  <c r="R222" i="4"/>
  <c r="R221" i="4"/>
  <c r="L222" i="4"/>
  <c r="L221" i="4"/>
  <c r="R220" i="4"/>
  <c r="R219" i="4"/>
  <c r="L220" i="4"/>
  <c r="R216" i="4" l="1"/>
  <c r="R214" i="4" l="1"/>
  <c r="R213" i="4"/>
  <c r="J356" i="5" l="1"/>
  <c r="J355" i="5"/>
  <c r="J354" i="5"/>
  <c r="J353" i="5"/>
  <c r="J352" i="5"/>
  <c r="J358" i="5"/>
  <c r="J357" i="5"/>
  <c r="J351" i="5" l="1"/>
  <c r="J350" i="5"/>
  <c r="J349" i="5"/>
  <c r="V193" i="4" l="1"/>
  <c r="V194" i="4"/>
  <c r="V195" i="4"/>
  <c r="V196" i="4"/>
  <c r="V197" i="4"/>
  <c r="V198" i="4"/>
  <c r="V199" i="4"/>
  <c r="V200" i="4"/>
  <c r="V201" i="4"/>
  <c r="V202" i="4"/>
  <c r="V203" i="4"/>
  <c r="R200" i="4"/>
  <c r="L200" i="4"/>
  <c r="R199" i="4"/>
  <c r="L199" i="4"/>
  <c r="R198" i="4"/>
  <c r="L198" i="4"/>
  <c r="R197" i="4"/>
  <c r="L197" i="4"/>
  <c r="R196" i="4"/>
  <c r="L196" i="4"/>
  <c r="J347" i="5"/>
  <c r="J346" i="5"/>
  <c r="J345" i="5" l="1"/>
  <c r="R195" i="4"/>
  <c r="L195" i="4"/>
  <c r="R194" i="4"/>
  <c r="L194" i="4"/>
  <c r="R193" i="4"/>
  <c r="L193" i="4"/>
  <c r="V192" i="4"/>
  <c r="R192" i="4"/>
  <c r="L192" i="4"/>
  <c r="V191" i="4"/>
  <c r="R191" i="4"/>
  <c r="L191" i="4"/>
  <c r="V190" i="4"/>
  <c r="R190" i="4"/>
  <c r="L190" i="4"/>
  <c r="V189" i="4"/>
  <c r="R189" i="4"/>
  <c r="L189" i="4"/>
  <c r="V188" i="4"/>
  <c r="R188" i="4"/>
  <c r="L188" i="4"/>
  <c r="J341" i="5" l="1"/>
  <c r="J333" i="5" l="1"/>
  <c r="AR327" i="5"/>
  <c r="AQ327" i="5"/>
  <c r="AP327" i="5"/>
  <c r="AN327" i="5"/>
  <c r="AM327" i="5"/>
  <c r="AL327" i="5"/>
  <c r="AK327" i="5"/>
  <c r="AJ327" i="5"/>
  <c r="AO327" i="5" s="1"/>
  <c r="AI327" i="5"/>
  <c r="AG327" i="5"/>
  <c r="AF327" i="5"/>
  <c r="AE327" i="5"/>
  <c r="AD327" i="5"/>
  <c r="J327" i="5"/>
  <c r="AH327" i="5" s="1"/>
  <c r="R183" i="4"/>
  <c r="L183" i="4"/>
  <c r="J329" i="5" l="1"/>
  <c r="J324" i="5" l="1"/>
  <c r="J325" i="5"/>
  <c r="J326" i="5"/>
  <c r="J328" i="5"/>
  <c r="J330" i="5"/>
  <c r="J331" i="5"/>
  <c r="J332" i="5"/>
  <c r="J334" i="5"/>
  <c r="J335" i="5"/>
  <c r="J336" i="5"/>
  <c r="J337" i="5"/>
  <c r="J338" i="5"/>
  <c r="J339" i="5"/>
  <c r="J340" i="5"/>
  <c r="J342" i="5"/>
  <c r="J343" i="5"/>
  <c r="J344" i="5"/>
  <c r="J348" i="5"/>
  <c r="J359" i="5"/>
  <c r="J362" i="5"/>
  <c r="J367" i="5"/>
  <c r="J386" i="5"/>
  <c r="J400" i="5"/>
  <c r="J401" i="5"/>
  <c r="J403" i="5"/>
  <c r="J404" i="5"/>
  <c r="J405" i="5"/>
  <c r="J432" i="5"/>
  <c r="J433" i="5"/>
  <c r="J434" i="5"/>
  <c r="J435" i="5"/>
  <c r="J436" i="5"/>
  <c r="J437" i="5"/>
  <c r="J453" i="5"/>
  <c r="J456" i="5"/>
  <c r="J457" i="5"/>
  <c r="J458" i="5"/>
  <c r="J460" i="5"/>
  <c r="J461" i="5"/>
  <c r="J462" i="5"/>
  <c r="J472" i="5"/>
  <c r="J473" i="5"/>
  <c r="J474" i="5"/>
  <c r="J475" i="5"/>
  <c r="J476" i="5"/>
  <c r="J504" i="5"/>
  <c r="J505" i="5"/>
  <c r="J508" i="5"/>
  <c r="J509" i="5"/>
  <c r="J510" i="5"/>
  <c r="J323" i="5"/>
  <c r="J322" i="5"/>
  <c r="V178" i="4"/>
  <c r="R178" i="4"/>
  <c r="L178" i="4"/>
  <c r="V177" i="4"/>
  <c r="R177" i="4"/>
  <c r="L177" i="4"/>
  <c r="V176" i="4"/>
  <c r="R176" i="4"/>
  <c r="L176" i="4"/>
  <c r="V175" i="4"/>
  <c r="R175" i="4"/>
  <c r="L175" i="4"/>
  <c r="J321" i="5"/>
  <c r="J320" i="5"/>
  <c r="J319" i="5"/>
  <c r="J315" i="5"/>
  <c r="J317" i="5"/>
  <c r="J316" i="5"/>
  <c r="AR314" i="5"/>
  <c r="AQ314" i="5"/>
  <c r="AP314" i="5"/>
  <c r="AJ314" i="5"/>
  <c r="AO314" i="5" s="1"/>
  <c r="AN314" i="5"/>
  <c r="AM314" i="5"/>
  <c r="AL314" i="5"/>
  <c r="AK314" i="5"/>
  <c r="AI314" i="5"/>
  <c r="J314" i="5"/>
  <c r="AH314" i="5" s="1"/>
  <c r="AG314" i="5"/>
  <c r="AF314" i="5"/>
  <c r="AE314" i="5"/>
  <c r="AD314" i="5"/>
  <c r="AR311" i="5"/>
  <c r="AQ311" i="5"/>
  <c r="AP311" i="5"/>
  <c r="AJ311" i="5"/>
  <c r="AO311" i="5" s="1"/>
  <c r="AN311" i="5"/>
  <c r="AM311" i="5"/>
  <c r="AL311" i="5"/>
  <c r="AK311" i="5"/>
  <c r="AI311" i="5"/>
  <c r="J311" i="5"/>
  <c r="AH311" i="5" s="1"/>
  <c r="AG311" i="5"/>
  <c r="AF311" i="5"/>
  <c r="AE311" i="5"/>
  <c r="AD311" i="5"/>
  <c r="AR310" i="5"/>
  <c r="AQ310" i="5"/>
  <c r="AP310" i="5"/>
  <c r="AJ310" i="5"/>
  <c r="AO310" i="5" s="1"/>
  <c r="AN310" i="5"/>
  <c r="AM310" i="5"/>
  <c r="AL310" i="5"/>
  <c r="AK310" i="5"/>
  <c r="AI310" i="5"/>
  <c r="J310" i="5"/>
  <c r="AH310" i="5" s="1"/>
  <c r="AG310" i="5"/>
  <c r="AF310" i="5"/>
  <c r="AE310" i="5"/>
  <c r="AD310" i="5"/>
  <c r="AR309" i="5"/>
  <c r="AQ309" i="5"/>
  <c r="AP309" i="5"/>
  <c r="AJ309" i="5"/>
  <c r="AO309" i="5" s="1"/>
  <c r="AN309" i="5"/>
  <c r="AM309" i="5"/>
  <c r="AL309" i="5"/>
  <c r="AK309" i="5"/>
  <c r="AI309" i="5"/>
  <c r="J309" i="5"/>
  <c r="L2" i="4"/>
  <c r="L3" i="4"/>
  <c r="L4" i="4"/>
  <c r="L5" i="4"/>
  <c r="L6" i="4"/>
  <c r="L7" i="4"/>
  <c r="L8" i="4"/>
  <c r="L9" i="4"/>
  <c r="L10" i="4"/>
  <c r="L11" i="4"/>
  <c r="L12" i="4"/>
  <c r="L13" i="4"/>
  <c r="L14" i="4"/>
  <c r="L15" i="4"/>
  <c r="L16" i="4"/>
  <c r="L17" i="4"/>
  <c r="L18" i="4"/>
  <c r="L19" i="4"/>
  <c r="L20" i="4"/>
  <c r="L21" i="4"/>
  <c r="L22" i="4"/>
  <c r="L25" i="4"/>
  <c r="L26" i="4"/>
  <c r="L27" i="4"/>
  <c r="L28" i="4"/>
  <c r="L29" i="4"/>
  <c r="L30" i="4"/>
  <c r="L31" i="4"/>
  <c r="L32" i="4"/>
  <c r="L33" i="4"/>
  <c r="L34" i="4"/>
  <c r="L35" i="4"/>
  <c r="L36" i="4"/>
  <c r="L37" i="4"/>
  <c r="L38" i="4"/>
  <c r="L39" i="4"/>
  <c r="L40" i="4"/>
  <c r="L41" i="4"/>
  <c r="L42" i="4"/>
  <c r="L43" i="4"/>
  <c r="L44" i="4"/>
  <c r="L45" i="4"/>
  <c r="L46" i="4"/>
  <c r="L47" i="4"/>
  <c r="L49" i="4"/>
  <c r="L50" i="4"/>
  <c r="L51" i="4"/>
  <c r="L52" i="4"/>
  <c r="L53" i="4"/>
  <c r="L54"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9" i="4"/>
  <c r="L180" i="4"/>
  <c r="L181" i="4"/>
  <c r="L182" i="4"/>
  <c r="L184" i="4"/>
  <c r="L185" i="4"/>
  <c r="L186" i="4"/>
  <c r="L187" i="4"/>
  <c r="L201" i="4"/>
  <c r="L202" i="4"/>
  <c r="L203" i="4"/>
  <c r="L204" i="4"/>
  <c r="L205" i="4"/>
  <c r="L206" i="4"/>
  <c r="L207" i="4"/>
  <c r="L208" i="4"/>
  <c r="L209" i="4"/>
  <c r="L210" i="4"/>
  <c r="L211" i="4"/>
  <c r="L212" i="4"/>
  <c r="L213" i="4"/>
  <c r="L214" i="4"/>
  <c r="L215" i="4"/>
  <c r="L216" i="4"/>
  <c r="L217" i="4"/>
  <c r="L218" i="4"/>
  <c r="L219" i="4"/>
  <c r="AG309" i="5"/>
  <c r="AF309" i="5"/>
  <c r="AE309" i="5"/>
  <c r="AD309" i="5"/>
  <c r="J313" i="5"/>
  <c r="J312" i="5"/>
  <c r="J308" i="5"/>
  <c r="J265" i="5"/>
  <c r="J307" i="5"/>
  <c r="J306" i="5"/>
  <c r="J305" i="5"/>
  <c r="J304" i="5"/>
  <c r="J303" i="5"/>
  <c r="J302" i="5"/>
  <c r="J301" i="5"/>
  <c r="J300" i="5"/>
  <c r="J298" i="5"/>
  <c r="J297" i="5"/>
  <c r="J296" i="5"/>
  <c r="J295" i="5"/>
  <c r="J294" i="5"/>
  <c r="J293" i="5"/>
  <c r="J292" i="5"/>
  <c r="J253" i="5"/>
  <c r="J291" i="5"/>
  <c r="J290" i="5"/>
  <c r="J289" i="5"/>
  <c r="J288" i="5"/>
  <c r="J287" i="5"/>
  <c r="J283" i="5"/>
  <c r="J282" i="5"/>
  <c r="J281" i="5"/>
  <c r="AR280" i="5"/>
  <c r="AQ280" i="5"/>
  <c r="AP280" i="5"/>
  <c r="AN280" i="5"/>
  <c r="AK280" i="5"/>
  <c r="AJ280" i="5"/>
  <c r="AO280" i="5" s="1"/>
  <c r="AM280" i="5"/>
  <c r="AI280" i="5"/>
  <c r="AG280" i="5"/>
  <c r="AF280" i="5"/>
  <c r="AE280" i="5"/>
  <c r="AD280" i="5"/>
  <c r="J280" i="5"/>
  <c r="AR279" i="5"/>
  <c r="AQ279" i="5"/>
  <c r="AP279" i="5"/>
  <c r="AN279" i="5"/>
  <c r="AK279" i="5"/>
  <c r="AJ279" i="5"/>
  <c r="AO279" i="5" s="1"/>
  <c r="AM279" i="5"/>
  <c r="AI279" i="5"/>
  <c r="AG279" i="5"/>
  <c r="AF279" i="5"/>
  <c r="AE279" i="5"/>
  <c r="AD279" i="5"/>
  <c r="J279" i="5"/>
  <c r="AL280" i="5"/>
  <c r="AL279" i="5"/>
  <c r="J278" i="5"/>
  <c r="J277" i="5"/>
  <c r="J276" i="5"/>
  <c r="J275" i="5"/>
  <c r="J274" i="5"/>
  <c r="J273" i="5"/>
  <c r="J272" i="5"/>
  <c r="V136" i="4"/>
  <c r="R136" i="4"/>
  <c r="V135" i="4"/>
  <c r="R135" i="4"/>
  <c r="V134" i="4"/>
  <c r="R134" i="4"/>
  <c r="V133" i="4"/>
  <c r="R133" i="4"/>
  <c r="J271" i="5"/>
  <c r="J270" i="5"/>
  <c r="J269" i="5"/>
  <c r="J268" i="5"/>
  <c r="J267" i="5"/>
  <c r="J266" i="5"/>
  <c r="J264" i="5"/>
  <c r="J263" i="5"/>
  <c r="J262" i="5"/>
  <c r="J261" i="5"/>
  <c r="J260" i="5"/>
  <c r="J259" i="5"/>
  <c r="J258" i="5"/>
  <c r="J257" i="5"/>
  <c r="J256" i="5"/>
  <c r="J254" i="5"/>
  <c r="J252" i="5"/>
  <c r="J251" i="5"/>
  <c r="J250" i="5"/>
  <c r="J249" i="5"/>
  <c r="J248" i="5"/>
  <c r="J247" i="5"/>
  <c r="AR243" i="5"/>
  <c r="AQ243" i="5"/>
  <c r="AP243" i="5"/>
  <c r="AN243" i="5"/>
  <c r="AK243" i="5"/>
  <c r="AJ243" i="5"/>
  <c r="AM243" i="5" s="1"/>
  <c r="AI243" i="5"/>
  <c r="AG243" i="5"/>
  <c r="AF243" i="5"/>
  <c r="AE243" i="5"/>
  <c r="AD243" i="5"/>
  <c r="J243" i="5"/>
  <c r="AR244" i="5"/>
  <c r="AQ244" i="5"/>
  <c r="AP244" i="5"/>
  <c r="AN244" i="5"/>
  <c r="AK244" i="5"/>
  <c r="AJ244" i="5"/>
  <c r="AL244" i="5" s="1"/>
  <c r="AI244" i="5"/>
  <c r="AG244" i="5"/>
  <c r="AF244" i="5"/>
  <c r="AE244" i="5"/>
  <c r="AD244" i="5"/>
  <c r="J244" i="5"/>
  <c r="AR242" i="5"/>
  <c r="AQ242" i="5"/>
  <c r="AP242" i="5"/>
  <c r="AN242" i="5"/>
  <c r="AK242" i="5"/>
  <c r="AJ242" i="5"/>
  <c r="AM242" i="5" s="1"/>
  <c r="AI242" i="5"/>
  <c r="AG242" i="5"/>
  <c r="AF242" i="5"/>
  <c r="AE242" i="5"/>
  <c r="AD242" i="5"/>
  <c r="J242" i="5"/>
  <c r="J246" i="5"/>
  <c r="J245" i="5"/>
  <c r="AR241" i="5"/>
  <c r="AQ241" i="5"/>
  <c r="AP241" i="5"/>
  <c r="AN241" i="5"/>
  <c r="AK241" i="5"/>
  <c r="AJ241" i="5"/>
  <c r="AO241" i="5" s="1"/>
  <c r="AI241" i="5"/>
  <c r="AG241" i="5"/>
  <c r="AF241" i="5"/>
  <c r="AE241" i="5"/>
  <c r="AD241" i="5"/>
  <c r="J241" i="5"/>
  <c r="AR240" i="5"/>
  <c r="AQ240" i="5"/>
  <c r="AP240" i="5"/>
  <c r="AN240" i="5"/>
  <c r="AK240" i="5"/>
  <c r="AJ240" i="5"/>
  <c r="AL240" i="5" s="1"/>
  <c r="AI240" i="5"/>
  <c r="AG240" i="5"/>
  <c r="AF240" i="5"/>
  <c r="AE240" i="5"/>
  <c r="AD240" i="5"/>
  <c r="J240" i="5"/>
  <c r="J239" i="5"/>
  <c r="J238" i="5"/>
  <c r="J235" i="5"/>
  <c r="J236" i="5"/>
  <c r="AR237" i="5"/>
  <c r="AQ237" i="5"/>
  <c r="AP237" i="5"/>
  <c r="AN237" i="5"/>
  <c r="AK237" i="5"/>
  <c r="AJ237" i="5"/>
  <c r="AL237" i="5" s="1"/>
  <c r="AI237" i="5"/>
  <c r="AG237" i="5"/>
  <c r="AF237" i="5"/>
  <c r="AE237" i="5"/>
  <c r="AD237" i="5"/>
  <c r="J237" i="5"/>
  <c r="AR236" i="5"/>
  <c r="AQ236" i="5"/>
  <c r="AP236" i="5"/>
  <c r="AN236" i="5"/>
  <c r="AK236" i="5"/>
  <c r="AJ236" i="5"/>
  <c r="AO236" i="5" s="1"/>
  <c r="AI236" i="5"/>
  <c r="AG236" i="5"/>
  <c r="AF236" i="5"/>
  <c r="AE236" i="5"/>
  <c r="AD236" i="5"/>
  <c r="AR235" i="5"/>
  <c r="AQ235" i="5"/>
  <c r="AP235" i="5"/>
  <c r="AN235" i="5"/>
  <c r="AK235" i="5"/>
  <c r="AJ235" i="5"/>
  <c r="AO235" i="5" s="1"/>
  <c r="AI235" i="5"/>
  <c r="AG235" i="5"/>
  <c r="AF235" i="5"/>
  <c r="AE235" i="5"/>
  <c r="AD235" i="5"/>
  <c r="J234" i="5"/>
  <c r="AR233" i="5"/>
  <c r="AQ233" i="5"/>
  <c r="AP233" i="5"/>
  <c r="AN233" i="5"/>
  <c r="AK233" i="5"/>
  <c r="AJ233" i="5"/>
  <c r="AO233" i="5" s="1"/>
  <c r="AI233" i="5"/>
  <c r="AG233" i="5"/>
  <c r="AF233" i="5"/>
  <c r="AE233" i="5"/>
  <c r="AD233" i="5"/>
  <c r="J233" i="5"/>
  <c r="J232" i="5"/>
  <c r="AR231" i="5"/>
  <c r="AQ231" i="5"/>
  <c r="AP231" i="5"/>
  <c r="AN231" i="5"/>
  <c r="AJ231" i="5"/>
  <c r="AL231" i="5" s="1"/>
  <c r="AK231" i="5"/>
  <c r="AI231" i="5"/>
  <c r="AG231" i="5"/>
  <c r="AF231" i="5"/>
  <c r="AE231" i="5"/>
  <c r="AD231" i="5"/>
  <c r="J231" i="5"/>
  <c r="AR230" i="5"/>
  <c r="AQ230" i="5"/>
  <c r="AP230" i="5"/>
  <c r="AN230" i="5"/>
  <c r="AK230" i="5"/>
  <c r="AJ230" i="5"/>
  <c r="AO230" i="5" s="1"/>
  <c r="AI230" i="5"/>
  <c r="AG230" i="5"/>
  <c r="AF230" i="5"/>
  <c r="AE230" i="5"/>
  <c r="AD230" i="5"/>
  <c r="J230" i="5"/>
  <c r="AR229" i="5"/>
  <c r="AQ229" i="5"/>
  <c r="AP229" i="5"/>
  <c r="AN229" i="5"/>
  <c r="AK229" i="5"/>
  <c r="AJ229" i="5"/>
  <c r="AL229" i="5" s="1"/>
  <c r="AI229" i="5"/>
  <c r="AG229" i="5"/>
  <c r="AF229" i="5"/>
  <c r="AE229" i="5"/>
  <c r="AD229" i="5"/>
  <c r="J229" i="5"/>
  <c r="J228" i="5"/>
  <c r="AR227" i="5"/>
  <c r="AQ227" i="5"/>
  <c r="AP227" i="5"/>
  <c r="AN227" i="5"/>
  <c r="AK227" i="5"/>
  <c r="AJ227" i="5"/>
  <c r="AM227" i="5" s="1"/>
  <c r="AI227" i="5"/>
  <c r="AG227" i="5"/>
  <c r="AF227" i="5"/>
  <c r="AE227" i="5"/>
  <c r="AD227" i="5"/>
  <c r="J227" i="5"/>
  <c r="J226" i="5"/>
  <c r="AR225" i="5"/>
  <c r="AQ225" i="5"/>
  <c r="AP225" i="5"/>
  <c r="AN225" i="5"/>
  <c r="AK225" i="5"/>
  <c r="AJ225" i="5"/>
  <c r="AO225" i="5" s="1"/>
  <c r="AI225" i="5"/>
  <c r="AG225" i="5"/>
  <c r="AF225" i="5"/>
  <c r="AE225" i="5"/>
  <c r="AD225" i="5"/>
  <c r="J225" i="5"/>
  <c r="J224" i="5"/>
  <c r="J223" i="5"/>
  <c r="J222" i="5"/>
  <c r="AR80" i="5"/>
  <c r="AQ80" i="5"/>
  <c r="AP80" i="5"/>
  <c r="AO80" i="5"/>
  <c r="AN80" i="5"/>
  <c r="AM80" i="5"/>
  <c r="AK80" i="5"/>
  <c r="AJ80" i="5"/>
  <c r="AL80" i="5" s="1"/>
  <c r="AI80" i="5"/>
  <c r="AG80" i="5"/>
  <c r="AF80" i="5"/>
  <c r="AE80" i="5"/>
  <c r="AD80" i="5"/>
  <c r="J80" i="5"/>
  <c r="AH80" i="5" s="1"/>
  <c r="ES49" i="3"/>
  <c r="ES50" i="3"/>
  <c r="ES51" i="3"/>
  <c r="ES52" i="3"/>
  <c r="ES53" i="3"/>
  <c r="ES54" i="3"/>
  <c r="ES55" i="3"/>
  <c r="ES56" i="3"/>
  <c r="ES57" i="3"/>
  <c r="ES58" i="3"/>
  <c r="ES59" i="3"/>
  <c r="ES60" i="3"/>
  <c r="ES61" i="3"/>
  <c r="ES62" i="3"/>
  <c r="J221" i="5"/>
  <c r="J218" i="5"/>
  <c r="J217" i="5"/>
  <c r="J216" i="5"/>
  <c r="J215" i="5"/>
  <c r="J212" i="5"/>
  <c r="J209" i="5"/>
  <c r="EX56" i="3"/>
  <c r="EZ56" i="3"/>
  <c r="EX57" i="3"/>
  <c r="EZ57" i="3"/>
  <c r="EX58" i="3"/>
  <c r="EZ58" i="3"/>
  <c r="EX59" i="3"/>
  <c r="EZ59" i="3"/>
  <c r="J202" i="5"/>
  <c r="J201" i="5"/>
  <c r="J200" i="5"/>
  <c r="ET57" i="3"/>
  <c r="EU57" i="3"/>
  <c r="EV57" i="3"/>
  <c r="EW57" i="3"/>
  <c r="ET58" i="3"/>
  <c r="EU58" i="3"/>
  <c r="EV58" i="3"/>
  <c r="EW58" i="3"/>
  <c r="ET59" i="3"/>
  <c r="EU59" i="3"/>
  <c r="EV59" i="3"/>
  <c r="EW59" i="3"/>
  <c r="J193" i="5"/>
  <c r="J196" i="5"/>
  <c r="J195" i="5"/>
  <c r="J194" i="5"/>
  <c r="J192" i="5"/>
  <c r="J191" i="5"/>
  <c r="J190" i="5"/>
  <c r="J189" i="5"/>
  <c r="J188" i="5"/>
  <c r="J187" i="5"/>
  <c r="J186" i="5"/>
  <c r="J185" i="5"/>
  <c r="J184" i="5"/>
  <c r="J183" i="5"/>
  <c r="J181" i="5"/>
  <c r="J180" i="5"/>
  <c r="J179" i="5"/>
  <c r="J178" i="5"/>
  <c r="J177" i="5"/>
  <c r="J176" i="5"/>
  <c r="J175" i="5"/>
  <c r="R80" i="4"/>
  <c r="R79" i="4"/>
  <c r="R78" i="4"/>
  <c r="J174" i="5"/>
  <c r="J173" i="5"/>
  <c r="J172" i="5"/>
  <c r="R77" i="4"/>
  <c r="R76" i="4"/>
  <c r="J171" i="5"/>
  <c r="J170" i="5"/>
  <c r="J169" i="5"/>
  <c r="J168" i="5"/>
  <c r="J167" i="5"/>
  <c r="J166" i="5"/>
  <c r="R74" i="4"/>
  <c r="J161" i="5"/>
  <c r="R2120" i="4"/>
  <c r="R2121" i="4"/>
  <c r="R2122" i="4"/>
  <c r="R63" i="4"/>
  <c r="J154" i="5"/>
  <c r="J153" i="5"/>
  <c r="J152" i="5"/>
  <c r="J151" i="5"/>
  <c r="J150" i="5"/>
  <c r="J149" i="5"/>
  <c r="AR148" i="5"/>
  <c r="AQ148" i="5"/>
  <c r="AP148" i="5"/>
  <c r="AN148" i="5"/>
  <c r="AM148" i="5"/>
  <c r="AL148" i="5"/>
  <c r="AK148" i="5"/>
  <c r="AJ148" i="5"/>
  <c r="AO148" i="5" s="1"/>
  <c r="AI148" i="5"/>
  <c r="AG148" i="5"/>
  <c r="AF148" i="5"/>
  <c r="AE148" i="5"/>
  <c r="AD148" i="5"/>
  <c r="J148" i="5"/>
  <c r="AR147" i="5"/>
  <c r="AQ147" i="5"/>
  <c r="AP147" i="5"/>
  <c r="AN147" i="5"/>
  <c r="AM147" i="5"/>
  <c r="AL147" i="5"/>
  <c r="AK147" i="5"/>
  <c r="AJ147" i="5"/>
  <c r="AO147" i="5" s="1"/>
  <c r="AI147" i="5"/>
  <c r="AG147" i="5"/>
  <c r="AF147" i="5"/>
  <c r="AE147" i="5"/>
  <c r="AD147" i="5"/>
  <c r="J147" i="5"/>
  <c r="AR146" i="5"/>
  <c r="AQ146" i="5"/>
  <c r="AP146" i="5"/>
  <c r="AN146" i="5"/>
  <c r="AM146" i="5"/>
  <c r="AL146" i="5"/>
  <c r="AK146" i="5"/>
  <c r="AJ146" i="5"/>
  <c r="AO146" i="5" s="1"/>
  <c r="AI146" i="5"/>
  <c r="AG146" i="5"/>
  <c r="AF146" i="5"/>
  <c r="AE146" i="5"/>
  <c r="AD146" i="5"/>
  <c r="J146" i="5"/>
  <c r="J145" i="5"/>
  <c r="J141" i="5"/>
  <c r="J144" i="5"/>
  <c r="J143" i="5"/>
  <c r="AR142" i="5"/>
  <c r="AQ142" i="5"/>
  <c r="AP142" i="5"/>
  <c r="AN142" i="5"/>
  <c r="AM142" i="5"/>
  <c r="AL142" i="5"/>
  <c r="AK142" i="5"/>
  <c r="AJ142" i="5"/>
  <c r="AO142" i="5" s="1"/>
  <c r="AI142" i="5"/>
  <c r="AG142" i="5"/>
  <c r="AF142" i="5"/>
  <c r="AE142" i="5"/>
  <c r="AD142" i="5"/>
  <c r="J142" i="5"/>
  <c r="J140" i="5"/>
  <c r="AR137" i="5"/>
  <c r="AQ137" i="5"/>
  <c r="AP137" i="5"/>
  <c r="AN137" i="5"/>
  <c r="AL137" i="5"/>
  <c r="AK137" i="5"/>
  <c r="AJ137" i="5"/>
  <c r="AO137" i="5" s="1"/>
  <c r="AM137" i="5"/>
  <c r="AI137" i="5"/>
  <c r="AG137" i="5"/>
  <c r="AF137" i="5"/>
  <c r="AE137" i="5"/>
  <c r="AD137" i="5"/>
  <c r="J137" i="5"/>
  <c r="J139" i="5"/>
  <c r="J138" i="5"/>
  <c r="AR136" i="5"/>
  <c r="AQ136" i="5"/>
  <c r="AP136" i="5"/>
  <c r="AN136" i="5"/>
  <c r="AL136" i="5"/>
  <c r="AK136" i="5"/>
  <c r="AJ136" i="5"/>
  <c r="AO136" i="5" s="1"/>
  <c r="AM136" i="5"/>
  <c r="AI136" i="5"/>
  <c r="AG136" i="5"/>
  <c r="AF136" i="5"/>
  <c r="AE136" i="5"/>
  <c r="AD136" i="5"/>
  <c r="J136" i="5"/>
  <c r="AR135" i="5"/>
  <c r="AQ135" i="5"/>
  <c r="AP135" i="5"/>
  <c r="AN135" i="5"/>
  <c r="AL135" i="5"/>
  <c r="AK135" i="5"/>
  <c r="AJ135" i="5"/>
  <c r="AO135" i="5" s="1"/>
  <c r="AM135" i="5"/>
  <c r="AI135" i="5"/>
  <c r="AG135" i="5"/>
  <c r="AF135" i="5"/>
  <c r="AE135" i="5"/>
  <c r="AD135" i="5"/>
  <c r="J135" i="5"/>
  <c r="AR134" i="5"/>
  <c r="AQ134" i="5"/>
  <c r="AP134" i="5"/>
  <c r="AN134" i="5"/>
  <c r="AL134" i="5"/>
  <c r="AK134" i="5"/>
  <c r="AJ134" i="5"/>
  <c r="AO134" i="5" s="1"/>
  <c r="AM134" i="5"/>
  <c r="AI134" i="5"/>
  <c r="AG134" i="5"/>
  <c r="AF134" i="5"/>
  <c r="AE134" i="5"/>
  <c r="AD134" i="5"/>
  <c r="J134" i="5"/>
  <c r="AR133" i="5"/>
  <c r="AQ133" i="5"/>
  <c r="AP133" i="5"/>
  <c r="AN133" i="5"/>
  <c r="AL133" i="5"/>
  <c r="AK133" i="5"/>
  <c r="AJ133" i="5"/>
  <c r="AO133" i="5" s="1"/>
  <c r="AM133" i="5"/>
  <c r="AI133" i="5"/>
  <c r="AG133" i="5"/>
  <c r="AF133" i="5"/>
  <c r="AE133" i="5"/>
  <c r="AD133" i="5"/>
  <c r="J133" i="5"/>
  <c r="AR132" i="5"/>
  <c r="AQ132" i="5"/>
  <c r="AP132" i="5"/>
  <c r="AN132" i="5"/>
  <c r="AL132" i="5"/>
  <c r="AK132" i="5"/>
  <c r="AJ132" i="5"/>
  <c r="AM132" i="5"/>
  <c r="AI132" i="5"/>
  <c r="AG132" i="5"/>
  <c r="AF132" i="5"/>
  <c r="AE132" i="5"/>
  <c r="AD132" i="5"/>
  <c r="J132" i="5"/>
  <c r="AR131" i="5"/>
  <c r="AQ131" i="5"/>
  <c r="AP131" i="5"/>
  <c r="AN131" i="5"/>
  <c r="AL131" i="5"/>
  <c r="AK131" i="5"/>
  <c r="AJ131" i="5"/>
  <c r="AO131" i="5" s="1"/>
  <c r="AM131" i="5"/>
  <c r="AI131" i="5"/>
  <c r="AG131" i="5"/>
  <c r="AF131" i="5"/>
  <c r="AE131" i="5"/>
  <c r="AD131" i="5"/>
  <c r="J131" i="5"/>
  <c r="AR130" i="5"/>
  <c r="AQ130" i="5"/>
  <c r="AP130" i="5"/>
  <c r="AN130" i="5"/>
  <c r="AL130" i="5"/>
  <c r="AK130" i="5"/>
  <c r="AJ130" i="5"/>
  <c r="AO130" i="5" s="1"/>
  <c r="AM130" i="5"/>
  <c r="AI130" i="5"/>
  <c r="AG130" i="5"/>
  <c r="AF130" i="5"/>
  <c r="AE130" i="5"/>
  <c r="AD130" i="5"/>
  <c r="J130" i="5"/>
  <c r="AO132" i="5"/>
  <c r="J129" i="5"/>
  <c r="J128" i="5"/>
  <c r="J127" i="5"/>
  <c r="J126" i="5"/>
  <c r="J125" i="5"/>
  <c r="J124" i="5"/>
  <c r="AR123" i="5"/>
  <c r="AQ123" i="5"/>
  <c r="AP123" i="5"/>
  <c r="AN123" i="5"/>
  <c r="AM123" i="5"/>
  <c r="AL123" i="5"/>
  <c r="AK123" i="5"/>
  <c r="AJ123" i="5"/>
  <c r="AO123" i="5" s="1"/>
  <c r="AI123" i="5"/>
  <c r="AG123" i="5"/>
  <c r="AF123" i="5"/>
  <c r="AE123" i="5"/>
  <c r="AD123" i="5"/>
  <c r="J123" i="5"/>
  <c r="AR122" i="5"/>
  <c r="AQ122" i="5"/>
  <c r="AP122" i="5"/>
  <c r="AN122" i="5"/>
  <c r="AL122" i="5"/>
  <c r="AK122" i="5"/>
  <c r="AJ122" i="5"/>
  <c r="AO122" i="5" s="1"/>
  <c r="AM122" i="5"/>
  <c r="AI122" i="5"/>
  <c r="AG122" i="5"/>
  <c r="AF122" i="5"/>
  <c r="AE122" i="5"/>
  <c r="AD122" i="5"/>
  <c r="J122" i="5"/>
  <c r="AR121" i="5"/>
  <c r="AQ121" i="5"/>
  <c r="AP121" i="5"/>
  <c r="AN121" i="5"/>
  <c r="AL121" i="5"/>
  <c r="AK121" i="5"/>
  <c r="AJ121" i="5"/>
  <c r="AM121" i="5"/>
  <c r="AI121" i="5"/>
  <c r="AG121" i="5"/>
  <c r="AF121" i="5"/>
  <c r="AE121" i="5"/>
  <c r="AD121" i="5"/>
  <c r="J121" i="5"/>
  <c r="AO121" i="5"/>
  <c r="R22" i="4"/>
  <c r="V20" i="4"/>
  <c r="R20" i="4"/>
  <c r="J115" i="5"/>
  <c r="J114" i="5"/>
  <c r="R17" i="4"/>
  <c r="R18" i="4"/>
  <c r="AR109" i="5"/>
  <c r="AQ109" i="5"/>
  <c r="AP109" i="5"/>
  <c r="AO109" i="5"/>
  <c r="AN109" i="5"/>
  <c r="AL109" i="5"/>
  <c r="AK109" i="5"/>
  <c r="AJ109" i="5"/>
  <c r="AM109" i="5" s="1"/>
  <c r="AI109" i="5"/>
  <c r="AG109" i="5"/>
  <c r="AF109" i="5"/>
  <c r="AE109" i="5"/>
  <c r="AD109" i="5"/>
  <c r="J109" i="5"/>
  <c r="AR108" i="5"/>
  <c r="AQ108" i="5"/>
  <c r="AP108" i="5"/>
  <c r="AO108" i="5"/>
  <c r="AN108" i="5"/>
  <c r="AL108" i="5"/>
  <c r="AK108" i="5"/>
  <c r="AJ108" i="5"/>
  <c r="AM108" i="5" s="1"/>
  <c r="AI108" i="5"/>
  <c r="AG108" i="5"/>
  <c r="AF108" i="5"/>
  <c r="AE108" i="5"/>
  <c r="AD108" i="5"/>
  <c r="J108" i="5"/>
  <c r="AR106" i="5"/>
  <c r="AQ106" i="5"/>
  <c r="AP106" i="5"/>
  <c r="AO106" i="5"/>
  <c r="AN106" i="5"/>
  <c r="AL106" i="5"/>
  <c r="AK106" i="5"/>
  <c r="AJ106" i="5"/>
  <c r="AM106" i="5" s="1"/>
  <c r="AI106" i="5"/>
  <c r="AG106" i="5"/>
  <c r="AF106" i="5"/>
  <c r="AE106" i="5"/>
  <c r="AD106" i="5"/>
  <c r="J106" i="5"/>
  <c r="AR105" i="5"/>
  <c r="AQ105" i="5"/>
  <c r="AP105" i="5"/>
  <c r="AO105" i="5"/>
  <c r="AN105" i="5"/>
  <c r="AL105" i="5"/>
  <c r="AK105" i="5"/>
  <c r="AJ105" i="5"/>
  <c r="AM105" i="5" s="1"/>
  <c r="AI105" i="5"/>
  <c r="AG105" i="5"/>
  <c r="AF105" i="5"/>
  <c r="AE105" i="5"/>
  <c r="AD105" i="5"/>
  <c r="J105" i="5"/>
  <c r="AE104" i="5"/>
  <c r="AG104" i="5"/>
  <c r="AJ104" i="5"/>
  <c r="AL104" i="5" s="1"/>
  <c r="AO104" i="5"/>
  <c r="AP104" i="5"/>
  <c r="AQ104" i="5"/>
  <c r="AR104" i="5"/>
  <c r="AK104" i="5"/>
  <c r="AD104" i="5"/>
  <c r="AF104" i="5"/>
  <c r="J220" i="5"/>
  <c r="J219" i="5"/>
  <c r="J214" i="5"/>
  <c r="J213" i="5"/>
  <c r="J211" i="5"/>
  <c r="J210" i="5"/>
  <c r="J208" i="5"/>
  <c r="J207" i="5"/>
  <c r="J206" i="5"/>
  <c r="J205" i="5"/>
  <c r="J204" i="5"/>
  <c r="J203" i="5"/>
  <c r="J199" i="5"/>
  <c r="J198" i="5"/>
  <c r="J197" i="5"/>
  <c r="J182" i="5"/>
  <c r="J165" i="5"/>
  <c r="J164" i="5"/>
  <c r="J163" i="5"/>
  <c r="J162" i="5"/>
  <c r="J160" i="5"/>
  <c r="J159" i="5"/>
  <c r="J158" i="5"/>
  <c r="J157" i="5"/>
  <c r="J156" i="5"/>
  <c r="J155" i="5"/>
  <c r="J120" i="5"/>
  <c r="J284" i="5"/>
  <c r="J285" i="5"/>
  <c r="J286" i="5"/>
  <c r="J299" i="5"/>
  <c r="J119" i="5"/>
  <c r="J104" i="5"/>
  <c r="J107" i="5"/>
  <c r="J110" i="5"/>
  <c r="J111" i="5"/>
  <c r="J112" i="5"/>
  <c r="J113" i="5"/>
  <c r="J116" i="5"/>
  <c r="J117" i="5"/>
  <c r="J118" i="5"/>
  <c r="R11" i="4"/>
  <c r="R12" i="4"/>
  <c r="R13" i="4"/>
  <c r="R14" i="4"/>
  <c r="R15" i="4"/>
  <c r="R16" i="4"/>
  <c r="R19" i="4"/>
  <c r="R21"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4" i="4"/>
  <c r="R65" i="4"/>
  <c r="R66" i="4"/>
  <c r="R67" i="4"/>
  <c r="R69" i="4"/>
  <c r="R70" i="4"/>
  <c r="R71" i="4"/>
  <c r="R72" i="4"/>
  <c r="R73" i="4"/>
  <c r="R75"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9" i="4"/>
  <c r="R180" i="4"/>
  <c r="R181" i="4"/>
  <c r="R182" i="4"/>
  <c r="R184" i="4"/>
  <c r="R185" i="4"/>
  <c r="R186" i="4"/>
  <c r="R187" i="4"/>
  <c r="R201" i="4"/>
  <c r="R202" i="4"/>
  <c r="R203" i="4"/>
  <c r="R204" i="4"/>
  <c r="R205" i="4"/>
  <c r="R206" i="4"/>
  <c r="R207" i="4"/>
  <c r="R208" i="4"/>
  <c r="R209" i="4"/>
  <c r="R210" i="4"/>
  <c r="R211" i="4"/>
  <c r="R212" i="4"/>
  <c r="R215" i="4"/>
  <c r="R217" i="4"/>
  <c r="R218" i="4"/>
  <c r="R223" i="4"/>
  <c r="R224" i="4"/>
  <c r="R225"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60" i="4"/>
  <c r="R262" i="4"/>
  <c r="R263" i="4"/>
  <c r="R264" i="4"/>
  <c r="R265" i="4"/>
  <c r="R266" i="4"/>
  <c r="R267" i="4"/>
  <c r="R268" i="4"/>
  <c r="R269" i="4"/>
  <c r="R270" i="4"/>
  <c r="R271" i="4"/>
  <c r="R272" i="4"/>
  <c r="R273" i="4"/>
  <c r="R274" i="4"/>
  <c r="R276" i="4"/>
  <c r="R277" i="4"/>
  <c r="R278" i="4"/>
  <c r="R279" i="4"/>
  <c r="R280" i="4"/>
  <c r="R281" i="4"/>
  <c r="R282" i="4"/>
  <c r="R283" i="4"/>
  <c r="R285" i="4"/>
  <c r="R286" i="4"/>
  <c r="R287" i="4"/>
  <c r="R288" i="4"/>
  <c r="R289" i="4"/>
  <c r="R290" i="4"/>
  <c r="R295" i="4"/>
  <c r="R298" i="4"/>
  <c r="R299" i="4"/>
  <c r="R300" i="4"/>
  <c r="R303" i="4"/>
  <c r="R304" i="4"/>
  <c r="R306" i="4"/>
  <c r="R308" i="4"/>
  <c r="R309" i="4"/>
  <c r="R310" i="4"/>
  <c r="R311" i="4"/>
  <c r="R313" i="4"/>
  <c r="R314" i="4"/>
  <c r="R316" i="4"/>
  <c r="R317" i="4"/>
  <c r="R318" i="4"/>
  <c r="R319" i="4"/>
  <c r="R320" i="4"/>
  <c r="R321" i="4"/>
  <c r="R322" i="4"/>
  <c r="R323" i="4"/>
  <c r="R324" i="4"/>
  <c r="R325" i="4"/>
  <c r="R326" i="4"/>
  <c r="R328" i="4"/>
  <c r="R329" i="4"/>
  <c r="R330" i="4"/>
  <c r="R331" i="4"/>
  <c r="R332" i="4"/>
  <c r="R333" i="4"/>
  <c r="R334" i="4"/>
  <c r="R335" i="4"/>
  <c r="R336" i="4"/>
  <c r="R337" i="4"/>
  <c r="R338" i="4"/>
  <c r="R344" i="4"/>
  <c r="R346" i="4"/>
  <c r="R347" i="4"/>
  <c r="R348" i="4"/>
  <c r="R349" i="4"/>
  <c r="R350" i="4"/>
  <c r="R351" i="4"/>
  <c r="R352" i="4"/>
  <c r="R353" i="4"/>
  <c r="R354" i="4"/>
  <c r="R355" i="4"/>
  <c r="R356" i="4"/>
  <c r="R357" i="4"/>
  <c r="R358" i="4"/>
  <c r="R361" i="4"/>
  <c r="R362" i="4"/>
  <c r="R363" i="4"/>
  <c r="R364" i="4"/>
  <c r="R365" i="4"/>
  <c r="R366" i="4"/>
  <c r="R367" i="4"/>
  <c r="R368" i="4"/>
  <c r="R369" i="4"/>
  <c r="R370" i="4"/>
  <c r="R371" i="4"/>
  <c r="R372" i="4"/>
  <c r="R374" i="4"/>
  <c r="R375" i="4"/>
  <c r="R376" i="4"/>
  <c r="R377" i="4"/>
  <c r="R378" i="4"/>
  <c r="R379" i="4"/>
  <c r="R380" i="4"/>
  <c r="R381" i="4"/>
  <c r="R382" i="4"/>
  <c r="R383" i="4"/>
  <c r="R384" i="4"/>
  <c r="R385" i="4"/>
  <c r="R386" i="4"/>
  <c r="R387" i="4"/>
  <c r="R388" i="4"/>
  <c r="R389" i="4"/>
  <c r="R391" i="4"/>
  <c r="R393" i="4"/>
  <c r="R394" i="4"/>
  <c r="R395" i="4"/>
  <c r="R396" i="4"/>
  <c r="R397" i="4"/>
  <c r="R398" i="4"/>
  <c r="R400" i="4"/>
  <c r="R401" i="4"/>
  <c r="R402" i="4"/>
  <c r="R403" i="4"/>
  <c r="R404" i="4"/>
  <c r="R405" i="4"/>
  <c r="R406" i="4"/>
  <c r="R407" i="4"/>
  <c r="R408" i="4"/>
  <c r="R409" i="4"/>
  <c r="R410" i="4"/>
  <c r="R411" i="4"/>
  <c r="R412" i="4"/>
  <c r="R413" i="4"/>
  <c r="R415" i="4"/>
  <c r="R416" i="4"/>
  <c r="R418" i="4"/>
  <c r="R421" i="4"/>
  <c r="R422" i="4"/>
  <c r="R423" i="4"/>
  <c r="R424" i="4"/>
  <c r="R425" i="4"/>
  <c r="R426" i="4"/>
  <c r="R428" i="4"/>
  <c r="R429" i="4"/>
  <c r="R430" i="4"/>
  <c r="R431" i="4"/>
  <c r="R432" i="4"/>
  <c r="R433" i="4"/>
  <c r="R434" i="4"/>
  <c r="R435" i="4"/>
  <c r="R442" i="4"/>
  <c r="R443" i="4"/>
  <c r="R462" i="4"/>
  <c r="R463" i="4"/>
  <c r="R464" i="4"/>
  <c r="R465" i="4"/>
  <c r="R466" i="4"/>
  <c r="R467" i="4"/>
  <c r="R468" i="4"/>
  <c r="R469" i="4"/>
  <c r="R470" i="4"/>
  <c r="R471" i="4"/>
  <c r="R472" i="4"/>
  <c r="R473" i="4"/>
  <c r="R474" i="4"/>
  <c r="R475" i="4"/>
  <c r="R476" i="4"/>
  <c r="R477" i="4"/>
  <c r="R478" i="4"/>
  <c r="R479" i="4"/>
  <c r="R481" i="4"/>
  <c r="R482" i="4"/>
  <c r="R483" i="4"/>
  <c r="R484" i="4"/>
  <c r="R485" i="4"/>
  <c r="R486" i="4"/>
  <c r="R487" i="4"/>
  <c r="R489" i="4"/>
  <c r="R490" i="4"/>
  <c r="R491" i="4"/>
  <c r="R492" i="4"/>
  <c r="R493" i="4"/>
  <c r="R494" i="4"/>
  <c r="R495" i="4"/>
  <c r="R497" i="4"/>
  <c r="R498" i="4"/>
  <c r="R499" i="4"/>
  <c r="R500" i="4"/>
  <c r="R501"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2"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2" i="4"/>
  <c r="R593" i="4"/>
  <c r="R594" i="4"/>
  <c r="R595" i="4"/>
  <c r="R596" i="4"/>
  <c r="R597" i="4"/>
  <c r="R602" i="4"/>
  <c r="R604" i="4"/>
  <c r="R605" i="4"/>
  <c r="R606" i="4"/>
  <c r="R607" i="4"/>
  <c r="R612" i="4"/>
  <c r="R613" i="4"/>
  <c r="R614" i="4"/>
  <c r="R615" i="4"/>
  <c r="R616" i="4"/>
  <c r="R617" i="4"/>
  <c r="R618" i="4"/>
  <c r="R619" i="4"/>
  <c r="R620" i="4"/>
  <c r="R621" i="4"/>
  <c r="R625" i="4"/>
  <c r="R626" i="4"/>
  <c r="R627" i="4"/>
  <c r="R628" i="4"/>
  <c r="R629" i="4"/>
  <c r="R630" i="4"/>
  <c r="R631" i="4"/>
  <c r="R635" i="4"/>
  <c r="R636" i="4"/>
  <c r="R637" i="4"/>
  <c r="R638" i="4"/>
  <c r="R639" i="4"/>
  <c r="R640" i="4"/>
  <c r="R641" i="4"/>
  <c r="R642" i="4"/>
  <c r="R643" i="4"/>
  <c r="R644" i="4"/>
  <c r="R645" i="4"/>
  <c r="R646" i="4"/>
  <c r="R647" i="4"/>
  <c r="R648" i="4"/>
  <c r="R650" i="4"/>
  <c r="R651" i="4"/>
  <c r="R652" i="4"/>
  <c r="R653" i="4"/>
  <c r="R654" i="4"/>
  <c r="R655" i="4"/>
  <c r="R656" i="4"/>
  <c r="R657" i="4"/>
  <c r="R658" i="4"/>
  <c r="R665" i="4"/>
  <c r="R669" i="4"/>
  <c r="R672" i="4"/>
  <c r="R673" i="4"/>
  <c r="R674" i="4"/>
  <c r="R675" i="4"/>
  <c r="R684" i="4"/>
  <c r="R685" i="4"/>
  <c r="R691" i="4"/>
  <c r="R692" i="4"/>
  <c r="R693" i="4"/>
  <c r="R694" i="4"/>
  <c r="R695" i="4"/>
  <c r="R696" i="4"/>
  <c r="R697" i="4"/>
  <c r="R698" i="4"/>
  <c r="R699" i="4"/>
  <c r="R700" i="4"/>
  <c r="R701" i="4"/>
  <c r="R702" i="4"/>
  <c r="R703" i="4"/>
  <c r="R704" i="4"/>
  <c r="R705" i="4"/>
  <c r="R706" i="4"/>
  <c r="R707" i="4"/>
  <c r="R714" i="4"/>
  <c r="R715" i="4"/>
  <c r="R716" i="4"/>
  <c r="R717" i="4"/>
  <c r="R718" i="4"/>
  <c r="R719" i="4"/>
  <c r="R720" i="4"/>
  <c r="R721" i="4"/>
  <c r="R725" i="4"/>
  <c r="R726" i="4"/>
  <c r="R727" i="4"/>
  <c r="R728" i="4"/>
  <c r="R731"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68" i="4"/>
  <c r="R9" i="4"/>
  <c r="R10" i="4"/>
  <c r="R3" i="4"/>
  <c r="R4" i="4"/>
  <c r="R5" i="4"/>
  <c r="R6" i="4"/>
  <c r="R7" i="4"/>
  <c r="R8" i="4"/>
  <c r="R2" i="4"/>
  <c r="AR87" i="5"/>
  <c r="AQ87" i="5"/>
  <c r="AP87" i="5"/>
  <c r="AN87" i="5"/>
  <c r="AM87" i="5"/>
  <c r="AL87" i="5"/>
  <c r="AK87" i="5"/>
  <c r="AJ87" i="5"/>
  <c r="AO87" i="5" s="1"/>
  <c r="AI87" i="5"/>
  <c r="AG87" i="5"/>
  <c r="AF87" i="5"/>
  <c r="AE87" i="5"/>
  <c r="AD87" i="5"/>
  <c r="J87" i="5"/>
  <c r="AR86" i="5"/>
  <c r="AQ86" i="5"/>
  <c r="AP86" i="5"/>
  <c r="AO86" i="5"/>
  <c r="AN86" i="5"/>
  <c r="AL86" i="5"/>
  <c r="AK86" i="5"/>
  <c r="AJ86" i="5"/>
  <c r="AM86" i="5" s="1"/>
  <c r="AI86" i="5"/>
  <c r="AG86" i="5"/>
  <c r="AF86" i="5"/>
  <c r="AE86" i="5"/>
  <c r="AD86" i="5"/>
  <c r="J86" i="5"/>
  <c r="AR85" i="5"/>
  <c r="AQ85" i="5"/>
  <c r="AP85" i="5"/>
  <c r="AO85" i="5"/>
  <c r="AN85" i="5"/>
  <c r="AL85" i="5"/>
  <c r="AK85" i="5"/>
  <c r="AJ85" i="5"/>
  <c r="AM85" i="5" s="1"/>
  <c r="AI85" i="5"/>
  <c r="AG85" i="5"/>
  <c r="AF85" i="5"/>
  <c r="AE85" i="5"/>
  <c r="AD85" i="5"/>
  <c r="J85" i="5"/>
  <c r="AR90" i="5"/>
  <c r="AQ90" i="5"/>
  <c r="AP90" i="5"/>
  <c r="AN90" i="5"/>
  <c r="AM90" i="5"/>
  <c r="AL90" i="5"/>
  <c r="AK90" i="5"/>
  <c r="AJ90" i="5"/>
  <c r="AO90" i="5" s="1"/>
  <c r="AI90" i="5"/>
  <c r="AG90" i="5"/>
  <c r="AF90" i="5"/>
  <c r="AE90" i="5"/>
  <c r="AD90" i="5"/>
  <c r="J90" i="5"/>
  <c r="AR89" i="5"/>
  <c r="AQ89" i="5"/>
  <c r="AP89" i="5"/>
  <c r="AO89" i="5"/>
  <c r="AN89" i="5"/>
  <c r="AL89" i="5"/>
  <c r="AK89" i="5"/>
  <c r="AJ89" i="5"/>
  <c r="AM89" i="5" s="1"/>
  <c r="AI89" i="5"/>
  <c r="AG89" i="5"/>
  <c r="AF89" i="5"/>
  <c r="AE89" i="5"/>
  <c r="AD89" i="5"/>
  <c r="J89" i="5"/>
  <c r="AR88" i="5"/>
  <c r="AQ88" i="5"/>
  <c r="AP88" i="5"/>
  <c r="AO88" i="5"/>
  <c r="AN88" i="5"/>
  <c r="AL88" i="5"/>
  <c r="AK88" i="5"/>
  <c r="AJ88" i="5"/>
  <c r="AM88" i="5" s="1"/>
  <c r="AI88" i="5"/>
  <c r="AG88" i="5"/>
  <c r="AF88" i="5"/>
  <c r="AE88" i="5"/>
  <c r="AD88" i="5"/>
  <c r="J88" i="5"/>
  <c r="AR93" i="5"/>
  <c r="AQ93" i="5"/>
  <c r="AP93" i="5"/>
  <c r="AN93" i="5"/>
  <c r="AL93" i="5"/>
  <c r="AK93" i="5"/>
  <c r="AJ93" i="5"/>
  <c r="AM93" i="5"/>
  <c r="AI93" i="5"/>
  <c r="AG93" i="5"/>
  <c r="AF93" i="5"/>
  <c r="AE93" i="5"/>
  <c r="AD93" i="5"/>
  <c r="J93" i="5"/>
  <c r="AO93" i="5"/>
  <c r="AR103" i="5"/>
  <c r="AQ103" i="5"/>
  <c r="AP103" i="5"/>
  <c r="AO103" i="5"/>
  <c r="AN103" i="5"/>
  <c r="AL103" i="5"/>
  <c r="AK103" i="5"/>
  <c r="AJ103" i="5"/>
  <c r="AM103" i="5" s="1"/>
  <c r="AI103" i="5"/>
  <c r="AG103" i="5"/>
  <c r="AF103" i="5"/>
  <c r="AE103" i="5"/>
  <c r="AD103" i="5"/>
  <c r="J103" i="5"/>
  <c r="AR102" i="5"/>
  <c r="AQ102" i="5"/>
  <c r="AP102" i="5"/>
  <c r="AO102" i="5"/>
  <c r="AN102" i="5"/>
  <c r="AL102" i="5"/>
  <c r="AK102" i="5"/>
  <c r="AJ102" i="5"/>
  <c r="AM102" i="5" s="1"/>
  <c r="AI102" i="5"/>
  <c r="AG102" i="5"/>
  <c r="AF102" i="5"/>
  <c r="AE102" i="5"/>
  <c r="AD102" i="5"/>
  <c r="J102" i="5"/>
  <c r="AR101" i="5"/>
  <c r="AQ101" i="5"/>
  <c r="AP101" i="5"/>
  <c r="AO101" i="5"/>
  <c r="AN101" i="5"/>
  <c r="AL101" i="5"/>
  <c r="AK101" i="5"/>
  <c r="AJ101" i="5"/>
  <c r="AM101" i="5" s="1"/>
  <c r="AI101" i="5"/>
  <c r="AG101" i="5"/>
  <c r="AF101" i="5"/>
  <c r="AE101" i="5"/>
  <c r="AD101" i="5"/>
  <c r="J101" i="5"/>
  <c r="AR100" i="5"/>
  <c r="AQ100" i="5"/>
  <c r="AP100" i="5"/>
  <c r="AO100" i="5"/>
  <c r="AN100" i="5"/>
  <c r="AL100" i="5"/>
  <c r="AK100" i="5"/>
  <c r="AJ100" i="5"/>
  <c r="AM100" i="5" s="1"/>
  <c r="AI100" i="5"/>
  <c r="AG100" i="5"/>
  <c r="AF100" i="5"/>
  <c r="AE100" i="5"/>
  <c r="AD100" i="5"/>
  <c r="J100" i="5"/>
  <c r="AR99" i="5"/>
  <c r="AQ99" i="5"/>
  <c r="AP99" i="5"/>
  <c r="AO99" i="5"/>
  <c r="AN99" i="5"/>
  <c r="AL99" i="5"/>
  <c r="AK99" i="5"/>
  <c r="AJ99" i="5"/>
  <c r="AM99" i="5" s="1"/>
  <c r="AI99" i="5"/>
  <c r="AG99" i="5"/>
  <c r="AF99" i="5"/>
  <c r="AE99" i="5"/>
  <c r="AD99" i="5"/>
  <c r="J99" i="5"/>
  <c r="AR98" i="5"/>
  <c r="AQ98" i="5"/>
  <c r="AP98" i="5"/>
  <c r="AO98" i="5"/>
  <c r="AN98" i="5"/>
  <c r="AL98" i="5"/>
  <c r="AK98" i="5"/>
  <c r="AJ98" i="5"/>
  <c r="AM98" i="5" s="1"/>
  <c r="AI98" i="5"/>
  <c r="AG98" i="5"/>
  <c r="AF98" i="5"/>
  <c r="AE98" i="5"/>
  <c r="AD98" i="5"/>
  <c r="J98" i="5"/>
  <c r="AR97" i="5"/>
  <c r="AQ97" i="5"/>
  <c r="AP97" i="5"/>
  <c r="AO97" i="5"/>
  <c r="AN97" i="5"/>
  <c r="AL97" i="5"/>
  <c r="AK97" i="5"/>
  <c r="AJ97" i="5"/>
  <c r="AM97" i="5" s="1"/>
  <c r="AI97" i="5"/>
  <c r="AG97" i="5"/>
  <c r="AF97" i="5"/>
  <c r="AE97" i="5"/>
  <c r="AD97" i="5"/>
  <c r="J97" i="5"/>
  <c r="AR96" i="5"/>
  <c r="AQ96" i="5"/>
  <c r="AP96" i="5"/>
  <c r="AO96" i="5"/>
  <c r="AN96" i="5"/>
  <c r="AL96" i="5"/>
  <c r="AK96" i="5"/>
  <c r="AJ96" i="5"/>
  <c r="AM96" i="5" s="1"/>
  <c r="AI96" i="5"/>
  <c r="AG96" i="5"/>
  <c r="AF96" i="5"/>
  <c r="AE96" i="5"/>
  <c r="AD96" i="5"/>
  <c r="J96" i="5"/>
  <c r="AH96" i="5" s="1"/>
  <c r="AR95" i="5"/>
  <c r="AQ95" i="5"/>
  <c r="AP95" i="5"/>
  <c r="AO95" i="5"/>
  <c r="AN95" i="5"/>
  <c r="AL95" i="5"/>
  <c r="AK95" i="5"/>
  <c r="AJ95" i="5"/>
  <c r="AM95" i="5" s="1"/>
  <c r="AI95" i="5"/>
  <c r="AG95" i="5"/>
  <c r="AF95" i="5"/>
  <c r="AE95" i="5"/>
  <c r="AD95" i="5"/>
  <c r="J95" i="5"/>
  <c r="AR94" i="5"/>
  <c r="AQ94" i="5"/>
  <c r="AP94" i="5"/>
  <c r="AO94" i="5"/>
  <c r="AN94" i="5"/>
  <c r="AL94" i="5"/>
  <c r="AK94" i="5"/>
  <c r="AJ94" i="5"/>
  <c r="AM94" i="5" s="1"/>
  <c r="AI94" i="5"/>
  <c r="AG94" i="5"/>
  <c r="AF94" i="5"/>
  <c r="AE94" i="5"/>
  <c r="AD94" i="5"/>
  <c r="J94" i="5"/>
  <c r="AR92" i="5"/>
  <c r="AQ92" i="5"/>
  <c r="AP92" i="5"/>
  <c r="AN92" i="5"/>
  <c r="AK92" i="5"/>
  <c r="AJ92" i="5"/>
  <c r="AL92" i="5"/>
  <c r="AI92" i="5"/>
  <c r="AG92" i="5"/>
  <c r="AF92" i="5"/>
  <c r="AE92" i="5"/>
  <c r="AD92" i="5"/>
  <c r="J92" i="5"/>
  <c r="AR91" i="5"/>
  <c r="AQ91" i="5"/>
  <c r="AP91" i="5"/>
  <c r="AN91" i="5"/>
  <c r="AK91" i="5"/>
  <c r="AJ91" i="5"/>
  <c r="AL91" i="5"/>
  <c r="AI91" i="5"/>
  <c r="AG91" i="5"/>
  <c r="AF91" i="5"/>
  <c r="AE91" i="5"/>
  <c r="AD91" i="5"/>
  <c r="J91" i="5"/>
  <c r="AL2" i="5"/>
  <c r="AM2" i="5"/>
  <c r="AN2" i="5"/>
  <c r="AO2" i="5"/>
  <c r="AP2" i="5"/>
  <c r="AQ2" i="5"/>
  <c r="AR2" i="5"/>
  <c r="AM92" i="5"/>
  <c r="AM91" i="5"/>
  <c r="AO92" i="5"/>
  <c r="AO91" i="5"/>
  <c r="ES40" i="3"/>
  <c r="ES41" i="3"/>
  <c r="ES42" i="3"/>
  <c r="ES43" i="3"/>
  <c r="ES44" i="3"/>
  <c r="B9" i="11"/>
  <c r="B10" i="11"/>
  <c r="B11" i="11"/>
  <c r="B12" i="11"/>
  <c r="B13" i="11"/>
  <c r="B14" i="11"/>
  <c r="B8" i="11"/>
  <c r="V3" i="4"/>
  <c r="V4" i="4"/>
  <c r="V5" i="4"/>
  <c r="V6" i="4"/>
  <c r="V7" i="4"/>
  <c r="V8" i="4"/>
  <c r="V9" i="4"/>
  <c r="V10" i="4"/>
  <c r="V11" i="4"/>
  <c r="V12" i="4"/>
  <c r="V13" i="4"/>
  <c r="V14" i="4"/>
  <c r="V15" i="4"/>
  <c r="V16" i="4"/>
  <c r="V17" i="4"/>
  <c r="V18" i="4"/>
  <c r="V19"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9" i="4"/>
  <c r="V180" i="4"/>
  <c r="V181" i="4"/>
  <c r="V182" i="4"/>
  <c r="V183" i="4"/>
  <c r="V184" i="4"/>
  <c r="V185" i="4"/>
  <c r="V186" i="4"/>
  <c r="V187"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60" i="4"/>
  <c r="V262" i="4"/>
  <c r="V263" i="4"/>
  <c r="V264" i="4"/>
  <c r="V265" i="4"/>
  <c r="V266" i="4"/>
  <c r="V267" i="4"/>
  <c r="V268" i="4"/>
  <c r="V269" i="4"/>
  <c r="V270" i="4"/>
  <c r="V271" i="4"/>
  <c r="V272" i="4"/>
  <c r="V273" i="4"/>
  <c r="V274"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V2032" i="4"/>
  <c r="V2033" i="4"/>
  <c r="V2034" i="4"/>
  <c r="V2035" i="4"/>
  <c r="V2036" i="4"/>
  <c r="V2037" i="4"/>
  <c r="V2038" i="4"/>
  <c r="V2039" i="4"/>
  <c r="V2040" i="4"/>
  <c r="V2041" i="4"/>
  <c r="V2042" i="4"/>
  <c r="V2043" i="4"/>
  <c r="V2044" i="4"/>
  <c r="V2045" i="4"/>
  <c r="V2046" i="4"/>
  <c r="V2047" i="4"/>
  <c r="V2048" i="4"/>
  <c r="V2049" i="4"/>
  <c r="V2050" i="4"/>
  <c r="V2051" i="4"/>
  <c r="V2052" i="4"/>
  <c r="V2053" i="4"/>
  <c r="V2054" i="4"/>
  <c r="V2055" i="4"/>
  <c r="V2056" i="4"/>
  <c r="V2057" i="4"/>
  <c r="V2058" i="4"/>
  <c r="V2059" i="4"/>
  <c r="V2060" i="4"/>
  <c r="V2061" i="4"/>
  <c r="V2062" i="4"/>
  <c r="V2063" i="4"/>
  <c r="V2064" i="4"/>
  <c r="V2065" i="4"/>
  <c r="V2066" i="4"/>
  <c r="V2067" i="4"/>
  <c r="V2068" i="4"/>
  <c r="V2069" i="4"/>
  <c r="V2070" i="4"/>
  <c r="V2071" i="4"/>
  <c r="V2072" i="4"/>
  <c r="V2073" i="4"/>
  <c r="V2074" i="4"/>
  <c r="V2075" i="4"/>
  <c r="V2076" i="4"/>
  <c r="V2077" i="4"/>
  <c r="V2078" i="4"/>
  <c r="V2079" i="4"/>
  <c r="V2080" i="4"/>
  <c r="V2081" i="4"/>
  <c r="V2082" i="4"/>
  <c r="V2083" i="4"/>
  <c r="V2084" i="4"/>
  <c r="V2085" i="4"/>
  <c r="V2086" i="4"/>
  <c r="V2087" i="4"/>
  <c r="V2088" i="4"/>
  <c r="V2089" i="4"/>
  <c r="V2090" i="4"/>
  <c r="V2091" i="4"/>
  <c r="V2092" i="4"/>
  <c r="V2093" i="4"/>
  <c r="V2094" i="4"/>
  <c r="V2095" i="4"/>
  <c r="V2096" i="4"/>
  <c r="V2097" i="4"/>
  <c r="V2098" i="4"/>
  <c r="V2099" i="4"/>
  <c r="V2100" i="4"/>
  <c r="V2101" i="4"/>
  <c r="V2102" i="4"/>
  <c r="V2103" i="4"/>
  <c r="V2104" i="4"/>
  <c r="V2105" i="4"/>
  <c r="V2106" i="4"/>
  <c r="V2107" i="4"/>
  <c r="V2108" i="4"/>
  <c r="V2109" i="4"/>
  <c r="V2110" i="4"/>
  <c r="V2111" i="4"/>
  <c r="V2112" i="4"/>
  <c r="V2113" i="4"/>
  <c r="V2114" i="4"/>
  <c r="V2115" i="4"/>
  <c r="V2116" i="4"/>
  <c r="V2117" i="4"/>
  <c r="V2118" i="4"/>
  <c r="V68" i="4"/>
  <c r="V2120" i="4"/>
  <c r="V2121" i="4"/>
  <c r="V2" i="4"/>
  <c r="ES74" i="3"/>
  <c r="ET74" i="3"/>
  <c r="EU74" i="3"/>
  <c r="EV74" i="3"/>
  <c r="EW74" i="3"/>
  <c r="EX74" i="3"/>
  <c r="EZ74" i="3"/>
  <c r="ES75" i="3"/>
  <c r="ET75" i="3"/>
  <c r="EU75" i="3"/>
  <c r="EV75" i="3"/>
  <c r="EW75" i="3"/>
  <c r="EX75" i="3"/>
  <c r="EZ75" i="3"/>
  <c r="ES76" i="3"/>
  <c r="ET76" i="3"/>
  <c r="EU76" i="3"/>
  <c r="EV76" i="3"/>
  <c r="EW76" i="3"/>
  <c r="EX76" i="3"/>
  <c r="EZ76" i="3"/>
  <c r="ES77" i="3"/>
  <c r="ET77" i="3"/>
  <c r="EU77" i="3"/>
  <c r="EV77" i="3"/>
  <c r="EW77" i="3"/>
  <c r="EX77" i="3"/>
  <c r="EZ77" i="3"/>
  <c r="ES78" i="3"/>
  <c r="ET78" i="3"/>
  <c r="EU78" i="3"/>
  <c r="EV78" i="3"/>
  <c r="EW78" i="3"/>
  <c r="EX78" i="3"/>
  <c r="EZ78" i="3"/>
  <c r="ES79" i="3"/>
  <c r="ET79" i="3"/>
  <c r="EU79" i="3"/>
  <c r="EV79" i="3"/>
  <c r="EW79" i="3"/>
  <c r="EX79" i="3"/>
  <c r="EZ79" i="3"/>
  <c r="ES80" i="3"/>
  <c r="ET80" i="3"/>
  <c r="EU80" i="3"/>
  <c r="EV80" i="3"/>
  <c r="EW80" i="3"/>
  <c r="EX80" i="3"/>
  <c r="EZ80" i="3"/>
  <c r="ES81" i="3"/>
  <c r="ET81" i="3"/>
  <c r="EU81" i="3"/>
  <c r="EV81" i="3"/>
  <c r="EW81" i="3"/>
  <c r="EX81" i="3"/>
  <c r="EZ81" i="3"/>
  <c r="ES82" i="3"/>
  <c r="ET82" i="3"/>
  <c r="EU82" i="3"/>
  <c r="EV82" i="3"/>
  <c r="EW82" i="3"/>
  <c r="EX82" i="3"/>
  <c r="EZ82" i="3"/>
  <c r="ES83" i="3"/>
  <c r="ET83" i="3"/>
  <c r="EU83" i="3"/>
  <c r="EV83" i="3"/>
  <c r="EW83" i="3"/>
  <c r="EX83" i="3"/>
  <c r="EZ83" i="3"/>
  <c r="ES84" i="3"/>
  <c r="ET84" i="3"/>
  <c r="EU84" i="3"/>
  <c r="EV84" i="3"/>
  <c r="EW84" i="3"/>
  <c r="EX84" i="3"/>
  <c r="EZ84" i="3"/>
  <c r="ES85" i="3"/>
  <c r="ET85" i="3"/>
  <c r="EU85" i="3"/>
  <c r="EV85" i="3"/>
  <c r="EW85" i="3"/>
  <c r="EX85" i="3"/>
  <c r="EZ85" i="3"/>
  <c r="ES86" i="3"/>
  <c r="ET86" i="3"/>
  <c r="EU86" i="3"/>
  <c r="EV86" i="3"/>
  <c r="EW86" i="3"/>
  <c r="EX86" i="3"/>
  <c r="EZ86" i="3"/>
  <c r="ES87" i="3"/>
  <c r="ET87" i="3"/>
  <c r="EU87" i="3"/>
  <c r="EV87" i="3"/>
  <c r="EW87" i="3"/>
  <c r="EX87" i="3"/>
  <c r="EZ87" i="3"/>
  <c r="ES88" i="3"/>
  <c r="ET88" i="3"/>
  <c r="EU88" i="3"/>
  <c r="EV88" i="3"/>
  <c r="EW88" i="3"/>
  <c r="EX88" i="3"/>
  <c r="EZ88" i="3"/>
  <c r="ES89" i="3"/>
  <c r="ET89" i="3"/>
  <c r="EU89" i="3"/>
  <c r="EV89" i="3"/>
  <c r="EW89" i="3"/>
  <c r="EX89" i="3"/>
  <c r="EZ89" i="3"/>
  <c r="ES90" i="3"/>
  <c r="ET90" i="3"/>
  <c r="EU90" i="3"/>
  <c r="EV90" i="3"/>
  <c r="EW90" i="3"/>
  <c r="EX90" i="3"/>
  <c r="EZ90" i="3"/>
  <c r="ES91" i="3"/>
  <c r="ET91" i="3"/>
  <c r="EU91" i="3"/>
  <c r="EV91" i="3"/>
  <c r="EW91" i="3"/>
  <c r="EX91" i="3"/>
  <c r="EZ91" i="3"/>
  <c r="ES92" i="3"/>
  <c r="ET92" i="3"/>
  <c r="EU92" i="3"/>
  <c r="EV92" i="3"/>
  <c r="EW92" i="3"/>
  <c r="EX92" i="3"/>
  <c r="EZ92" i="3"/>
  <c r="ES93" i="3"/>
  <c r="ET93" i="3"/>
  <c r="EU93" i="3"/>
  <c r="EV93" i="3"/>
  <c r="EW93" i="3"/>
  <c r="EX93" i="3"/>
  <c r="EZ93" i="3"/>
  <c r="ES94" i="3"/>
  <c r="ET94" i="3"/>
  <c r="EU94" i="3"/>
  <c r="EV94" i="3"/>
  <c r="EW94" i="3"/>
  <c r="EX94" i="3"/>
  <c r="EZ94" i="3"/>
  <c r="ES95" i="3"/>
  <c r="ET95" i="3"/>
  <c r="EU95" i="3"/>
  <c r="EV95" i="3"/>
  <c r="EW95" i="3"/>
  <c r="EX95" i="3"/>
  <c r="EZ95" i="3"/>
  <c r="ES96" i="3"/>
  <c r="ET96" i="3"/>
  <c r="EU96" i="3"/>
  <c r="EV96" i="3"/>
  <c r="EW96" i="3"/>
  <c r="EX96" i="3"/>
  <c r="EZ96" i="3"/>
  <c r="ES97" i="3"/>
  <c r="ET97" i="3"/>
  <c r="EU97" i="3"/>
  <c r="EV97" i="3"/>
  <c r="EW97" i="3"/>
  <c r="EX97" i="3"/>
  <c r="EZ97" i="3"/>
  <c r="ES98" i="3"/>
  <c r="ET98" i="3"/>
  <c r="EU98" i="3"/>
  <c r="EV98" i="3"/>
  <c r="EW98" i="3"/>
  <c r="EX98" i="3"/>
  <c r="EZ98" i="3"/>
  <c r="ES99" i="3"/>
  <c r="ET99" i="3"/>
  <c r="EU99" i="3"/>
  <c r="EV99" i="3"/>
  <c r="EW99" i="3"/>
  <c r="EX99" i="3"/>
  <c r="EZ99" i="3"/>
  <c r="ES100" i="3"/>
  <c r="ET100" i="3"/>
  <c r="EU100" i="3"/>
  <c r="EV100" i="3"/>
  <c r="EW100" i="3"/>
  <c r="EX100" i="3"/>
  <c r="EZ100" i="3"/>
  <c r="ES101" i="3"/>
  <c r="ET101" i="3"/>
  <c r="EU101" i="3"/>
  <c r="EV101" i="3"/>
  <c r="EW101" i="3"/>
  <c r="EX101" i="3"/>
  <c r="EZ101" i="3"/>
  <c r="ES102" i="3"/>
  <c r="ET102" i="3"/>
  <c r="EU102" i="3"/>
  <c r="EV102" i="3"/>
  <c r="EW102" i="3"/>
  <c r="EX102" i="3"/>
  <c r="EZ102" i="3"/>
  <c r="ES103" i="3"/>
  <c r="ET103" i="3"/>
  <c r="EU103" i="3"/>
  <c r="EV103" i="3"/>
  <c r="EW103" i="3"/>
  <c r="EX103" i="3"/>
  <c r="EZ103" i="3"/>
  <c r="ES104" i="3"/>
  <c r="ET104" i="3"/>
  <c r="EU104" i="3"/>
  <c r="EV104" i="3"/>
  <c r="EW104" i="3"/>
  <c r="EX104" i="3"/>
  <c r="EZ104" i="3"/>
  <c r="ES105" i="3"/>
  <c r="ET105" i="3"/>
  <c r="EU105" i="3"/>
  <c r="EV105" i="3"/>
  <c r="EW105" i="3"/>
  <c r="EX105" i="3"/>
  <c r="EZ105" i="3"/>
  <c r="ES106" i="3"/>
  <c r="ET106" i="3"/>
  <c r="EU106" i="3"/>
  <c r="EV106" i="3"/>
  <c r="EW106" i="3"/>
  <c r="EX106" i="3"/>
  <c r="EZ106" i="3"/>
  <c r="ES107" i="3"/>
  <c r="ET107" i="3"/>
  <c r="EU107" i="3"/>
  <c r="EV107" i="3"/>
  <c r="EW107" i="3"/>
  <c r="EX107" i="3"/>
  <c r="EZ107" i="3"/>
  <c r="ES108" i="3"/>
  <c r="ET108" i="3"/>
  <c r="EU108" i="3"/>
  <c r="EV108" i="3"/>
  <c r="EW108" i="3"/>
  <c r="EX108" i="3"/>
  <c r="EZ108" i="3"/>
  <c r="ES109" i="3"/>
  <c r="ET109" i="3"/>
  <c r="EU109" i="3"/>
  <c r="EV109" i="3"/>
  <c r="EW109" i="3"/>
  <c r="EX109" i="3"/>
  <c r="EZ109" i="3"/>
  <c r="ES110" i="3"/>
  <c r="ET110" i="3"/>
  <c r="EU110" i="3"/>
  <c r="EV110" i="3"/>
  <c r="EW110" i="3"/>
  <c r="EX110" i="3"/>
  <c r="EZ110" i="3"/>
  <c r="ES111" i="3"/>
  <c r="ET111" i="3"/>
  <c r="EU111" i="3"/>
  <c r="EV111" i="3"/>
  <c r="EW111" i="3"/>
  <c r="EX111" i="3"/>
  <c r="EZ111" i="3"/>
  <c r="ES112" i="3"/>
  <c r="ET112" i="3"/>
  <c r="EU112" i="3"/>
  <c r="EV112" i="3"/>
  <c r="EW112" i="3"/>
  <c r="EX112" i="3"/>
  <c r="EZ112" i="3"/>
  <c r="ES113" i="3"/>
  <c r="ET113" i="3"/>
  <c r="EU113" i="3"/>
  <c r="EV113" i="3"/>
  <c r="EW113" i="3"/>
  <c r="EX113" i="3"/>
  <c r="EZ113" i="3"/>
  <c r="ES114" i="3"/>
  <c r="ET114" i="3"/>
  <c r="EU114" i="3"/>
  <c r="EV114" i="3"/>
  <c r="EW114" i="3"/>
  <c r="EX114" i="3"/>
  <c r="EZ114" i="3"/>
  <c r="ES115" i="3"/>
  <c r="ET115" i="3"/>
  <c r="EU115" i="3"/>
  <c r="EV115" i="3"/>
  <c r="EW115" i="3"/>
  <c r="EX115" i="3"/>
  <c r="EZ115" i="3"/>
  <c r="ES116" i="3"/>
  <c r="ET116" i="3"/>
  <c r="EU116" i="3"/>
  <c r="EV116" i="3"/>
  <c r="EW116" i="3"/>
  <c r="EX116" i="3"/>
  <c r="EZ116" i="3"/>
  <c r="ES117" i="3"/>
  <c r="ET117" i="3"/>
  <c r="EU117" i="3"/>
  <c r="EV117" i="3"/>
  <c r="EW117" i="3"/>
  <c r="EX117" i="3"/>
  <c r="EZ117" i="3"/>
  <c r="ES118" i="3"/>
  <c r="ET118" i="3"/>
  <c r="EU118" i="3"/>
  <c r="EV118" i="3"/>
  <c r="EW118" i="3"/>
  <c r="EX118" i="3"/>
  <c r="EZ118" i="3"/>
  <c r="ES119" i="3"/>
  <c r="ET119" i="3"/>
  <c r="EU119" i="3"/>
  <c r="EV119" i="3"/>
  <c r="EW119" i="3"/>
  <c r="EX119" i="3"/>
  <c r="EZ119" i="3"/>
  <c r="ES120" i="3"/>
  <c r="ET120" i="3"/>
  <c r="EU120" i="3"/>
  <c r="EV120" i="3"/>
  <c r="EW120" i="3"/>
  <c r="EX120" i="3"/>
  <c r="EZ120" i="3"/>
  <c r="ES121" i="3"/>
  <c r="ET121" i="3"/>
  <c r="EU121" i="3"/>
  <c r="EV121" i="3"/>
  <c r="EW121" i="3"/>
  <c r="EX121" i="3"/>
  <c r="EZ121" i="3"/>
  <c r="ES122" i="3"/>
  <c r="ET122" i="3"/>
  <c r="EU122" i="3"/>
  <c r="EV122" i="3"/>
  <c r="EW122" i="3"/>
  <c r="EX122" i="3"/>
  <c r="EZ122" i="3"/>
  <c r="ES123" i="3"/>
  <c r="ET123" i="3"/>
  <c r="EU123" i="3"/>
  <c r="EV123" i="3"/>
  <c r="EW123" i="3"/>
  <c r="EX123" i="3"/>
  <c r="EZ123" i="3"/>
  <c r="ES124" i="3"/>
  <c r="ET124" i="3"/>
  <c r="EU124" i="3"/>
  <c r="EV124" i="3"/>
  <c r="EW124" i="3"/>
  <c r="EX124" i="3"/>
  <c r="EZ124" i="3"/>
  <c r="ES125" i="3"/>
  <c r="ET125" i="3"/>
  <c r="EU125" i="3"/>
  <c r="EV125" i="3"/>
  <c r="EW125" i="3"/>
  <c r="EX125" i="3"/>
  <c r="EZ125" i="3"/>
  <c r="ES126" i="3"/>
  <c r="ET126" i="3"/>
  <c r="EU126" i="3"/>
  <c r="EV126" i="3"/>
  <c r="EW126" i="3"/>
  <c r="EX126" i="3"/>
  <c r="EZ126" i="3"/>
  <c r="ES127" i="3"/>
  <c r="ET127" i="3"/>
  <c r="EU127" i="3"/>
  <c r="EV127" i="3"/>
  <c r="EW127" i="3"/>
  <c r="EX127" i="3"/>
  <c r="EZ127" i="3"/>
  <c r="ES128" i="3"/>
  <c r="ET128" i="3"/>
  <c r="EU128" i="3"/>
  <c r="EV128" i="3"/>
  <c r="EW128" i="3"/>
  <c r="EX128" i="3"/>
  <c r="EZ128" i="3"/>
  <c r="ES129" i="3"/>
  <c r="ET129" i="3"/>
  <c r="EU129" i="3"/>
  <c r="EV129" i="3"/>
  <c r="EW129" i="3"/>
  <c r="EX129" i="3"/>
  <c r="EZ129" i="3"/>
  <c r="ES130" i="3"/>
  <c r="ET130" i="3"/>
  <c r="EU130" i="3"/>
  <c r="EV130" i="3"/>
  <c r="EW130" i="3"/>
  <c r="EX130" i="3"/>
  <c r="EZ130" i="3"/>
  <c r="ES131" i="3"/>
  <c r="ET131" i="3"/>
  <c r="EU131" i="3"/>
  <c r="EV131" i="3"/>
  <c r="EW131" i="3"/>
  <c r="EX131" i="3"/>
  <c r="EZ131" i="3"/>
  <c r="ES132" i="3"/>
  <c r="ET132" i="3"/>
  <c r="EU132" i="3"/>
  <c r="EV132" i="3"/>
  <c r="EW132" i="3"/>
  <c r="EX132" i="3"/>
  <c r="EZ132" i="3"/>
  <c r="ES133" i="3"/>
  <c r="ET133" i="3"/>
  <c r="EU133" i="3"/>
  <c r="EV133" i="3"/>
  <c r="EW133" i="3"/>
  <c r="EX133" i="3"/>
  <c r="EZ133" i="3"/>
  <c r="ES134" i="3"/>
  <c r="ET134" i="3"/>
  <c r="EU134" i="3"/>
  <c r="EV134" i="3"/>
  <c r="EW134" i="3"/>
  <c r="EX134" i="3"/>
  <c r="EZ134" i="3"/>
  <c r="ES135" i="3"/>
  <c r="ET135" i="3"/>
  <c r="EU135" i="3"/>
  <c r="EV135" i="3"/>
  <c r="EW135" i="3"/>
  <c r="EX135" i="3"/>
  <c r="EZ135" i="3"/>
  <c r="ES136" i="3"/>
  <c r="ET136" i="3"/>
  <c r="EU136" i="3"/>
  <c r="EV136" i="3"/>
  <c r="EW136" i="3"/>
  <c r="EX136" i="3"/>
  <c r="EZ136" i="3"/>
  <c r="ES137" i="3"/>
  <c r="ET137" i="3"/>
  <c r="EU137" i="3"/>
  <c r="EV137" i="3"/>
  <c r="EW137" i="3"/>
  <c r="EX137" i="3"/>
  <c r="EZ137" i="3"/>
  <c r="ES138" i="3"/>
  <c r="ET138" i="3"/>
  <c r="EU138" i="3"/>
  <c r="EV138" i="3"/>
  <c r="EW138" i="3"/>
  <c r="EX138" i="3"/>
  <c r="EZ138" i="3"/>
  <c r="ES139" i="3"/>
  <c r="ET139" i="3"/>
  <c r="EU139" i="3"/>
  <c r="EV139" i="3"/>
  <c r="EW139" i="3"/>
  <c r="EX139" i="3"/>
  <c r="EZ139" i="3"/>
  <c r="ES140" i="3"/>
  <c r="ET140" i="3"/>
  <c r="EU140" i="3"/>
  <c r="EV140" i="3"/>
  <c r="EW140" i="3"/>
  <c r="EX140" i="3"/>
  <c r="EZ140" i="3"/>
  <c r="ES141" i="3"/>
  <c r="ET141" i="3"/>
  <c r="EU141" i="3"/>
  <c r="EV141" i="3"/>
  <c r="EW141" i="3"/>
  <c r="EX141" i="3"/>
  <c r="EZ141" i="3"/>
  <c r="ES142" i="3"/>
  <c r="ET142" i="3"/>
  <c r="EU142" i="3"/>
  <c r="EV142" i="3"/>
  <c r="EW142" i="3"/>
  <c r="EX142" i="3"/>
  <c r="EZ142" i="3"/>
  <c r="ES143" i="3"/>
  <c r="ET143" i="3"/>
  <c r="EU143" i="3"/>
  <c r="EV143" i="3"/>
  <c r="EW143" i="3"/>
  <c r="EX143" i="3"/>
  <c r="EZ143" i="3"/>
  <c r="ES144" i="3"/>
  <c r="ET144" i="3"/>
  <c r="EU144" i="3"/>
  <c r="EV144" i="3"/>
  <c r="EW144" i="3"/>
  <c r="EX144" i="3"/>
  <c r="EZ144" i="3"/>
  <c r="ES145" i="3"/>
  <c r="ET145" i="3"/>
  <c r="EU145" i="3"/>
  <c r="EV145" i="3"/>
  <c r="EW145" i="3"/>
  <c r="EX145" i="3"/>
  <c r="EZ145" i="3"/>
  <c r="ES146" i="3"/>
  <c r="ET146" i="3"/>
  <c r="EU146" i="3"/>
  <c r="EV146" i="3"/>
  <c r="EW146" i="3"/>
  <c r="EX146" i="3"/>
  <c r="EZ146" i="3"/>
  <c r="ES147" i="3"/>
  <c r="ET147" i="3"/>
  <c r="EU147" i="3"/>
  <c r="EV147" i="3"/>
  <c r="EW147" i="3"/>
  <c r="EX147" i="3"/>
  <c r="EZ147" i="3"/>
  <c r="ES148" i="3"/>
  <c r="ET148" i="3"/>
  <c r="EU148" i="3"/>
  <c r="EV148" i="3"/>
  <c r="EW148" i="3"/>
  <c r="EX148" i="3"/>
  <c r="EZ148" i="3"/>
  <c r="ES149" i="3"/>
  <c r="ET149" i="3"/>
  <c r="EU149" i="3"/>
  <c r="EV149" i="3"/>
  <c r="EW149" i="3"/>
  <c r="EX149" i="3"/>
  <c r="EZ149" i="3"/>
  <c r="ES150" i="3"/>
  <c r="ET150" i="3"/>
  <c r="EU150" i="3"/>
  <c r="EV150" i="3"/>
  <c r="EW150" i="3"/>
  <c r="EX150" i="3"/>
  <c r="EZ150" i="3"/>
  <c r="ES151" i="3"/>
  <c r="ET151" i="3"/>
  <c r="EU151" i="3"/>
  <c r="EV151" i="3"/>
  <c r="EW151" i="3"/>
  <c r="EX151" i="3"/>
  <c r="EZ151" i="3"/>
  <c r="ES152" i="3"/>
  <c r="ET152" i="3"/>
  <c r="EU152" i="3"/>
  <c r="EV152" i="3"/>
  <c r="EW152" i="3"/>
  <c r="EX152" i="3"/>
  <c r="EZ152" i="3"/>
  <c r="ES153" i="3"/>
  <c r="ET153" i="3"/>
  <c r="EU153" i="3"/>
  <c r="EV153" i="3"/>
  <c r="EW153" i="3"/>
  <c r="EX153" i="3"/>
  <c r="EZ153" i="3"/>
  <c r="ES154" i="3"/>
  <c r="ET154" i="3"/>
  <c r="EU154" i="3"/>
  <c r="EV154" i="3"/>
  <c r="EW154" i="3"/>
  <c r="EX154" i="3"/>
  <c r="EZ154" i="3"/>
  <c r="ES155" i="3"/>
  <c r="ET155" i="3"/>
  <c r="EU155" i="3"/>
  <c r="EV155" i="3"/>
  <c r="EW155" i="3"/>
  <c r="EX155" i="3"/>
  <c r="EZ155" i="3"/>
  <c r="ES156" i="3"/>
  <c r="ET156" i="3"/>
  <c r="EU156" i="3"/>
  <c r="EV156" i="3"/>
  <c r="EW156" i="3"/>
  <c r="EX156" i="3"/>
  <c r="EZ156" i="3"/>
  <c r="ES157" i="3"/>
  <c r="ET157" i="3"/>
  <c r="EU157" i="3"/>
  <c r="EV157" i="3"/>
  <c r="EW157" i="3"/>
  <c r="EX157" i="3"/>
  <c r="EZ157" i="3"/>
  <c r="ES158" i="3"/>
  <c r="ET158" i="3"/>
  <c r="EU158" i="3"/>
  <c r="EV158" i="3"/>
  <c r="EW158" i="3"/>
  <c r="EX158" i="3"/>
  <c r="EZ158" i="3"/>
  <c r="ES159" i="3"/>
  <c r="ET159" i="3"/>
  <c r="EU159" i="3"/>
  <c r="EV159" i="3"/>
  <c r="EW159" i="3"/>
  <c r="EX159" i="3"/>
  <c r="EZ159" i="3"/>
  <c r="ES160" i="3"/>
  <c r="ET160" i="3"/>
  <c r="EU160" i="3"/>
  <c r="EV160" i="3"/>
  <c r="EW160" i="3"/>
  <c r="EX160" i="3"/>
  <c r="EZ160" i="3"/>
  <c r="ES161" i="3"/>
  <c r="ET161" i="3"/>
  <c r="EU161" i="3"/>
  <c r="EV161" i="3"/>
  <c r="EW161" i="3"/>
  <c r="EX161" i="3"/>
  <c r="EZ161" i="3"/>
  <c r="EU162" i="3"/>
  <c r="EV162" i="3"/>
  <c r="EW162" i="3"/>
  <c r="EX162" i="3"/>
  <c r="EZ162" i="3"/>
  <c r="ET163" i="3"/>
  <c r="EU163" i="3"/>
  <c r="EV163" i="3"/>
  <c r="EW163" i="3"/>
  <c r="EX163" i="3"/>
  <c r="EZ163" i="3"/>
  <c r="ET164" i="3"/>
  <c r="EU164" i="3"/>
  <c r="EV164" i="3"/>
  <c r="EW164" i="3"/>
  <c r="EX164" i="3"/>
  <c r="EZ164" i="3"/>
  <c r="ET165" i="3"/>
  <c r="EU165" i="3"/>
  <c r="EV165" i="3"/>
  <c r="EW165" i="3"/>
  <c r="EX165" i="3"/>
  <c r="EZ165" i="3"/>
  <c r="ET166" i="3"/>
  <c r="EU166" i="3"/>
  <c r="EV166" i="3"/>
  <c r="EW166" i="3"/>
  <c r="EX166" i="3"/>
  <c r="EZ166" i="3"/>
  <c r="ES167" i="3"/>
  <c r="ET167" i="3"/>
  <c r="EU167" i="3"/>
  <c r="EV167" i="3"/>
  <c r="EW167" i="3"/>
  <c r="EX167" i="3"/>
  <c r="EZ167" i="3"/>
  <c r="ES168" i="3"/>
  <c r="ET168" i="3"/>
  <c r="EU168" i="3"/>
  <c r="EV168" i="3"/>
  <c r="EW168" i="3"/>
  <c r="EX168" i="3"/>
  <c r="EZ168" i="3"/>
  <c r="ES169" i="3"/>
  <c r="ET169" i="3"/>
  <c r="EU169" i="3"/>
  <c r="EV169" i="3"/>
  <c r="EW169" i="3"/>
  <c r="EX169" i="3"/>
  <c r="EZ169" i="3"/>
  <c r="ES170" i="3"/>
  <c r="ET170" i="3"/>
  <c r="EU170" i="3"/>
  <c r="EV170" i="3"/>
  <c r="EW170" i="3"/>
  <c r="EX170" i="3"/>
  <c r="EZ170" i="3"/>
  <c r="ES171" i="3"/>
  <c r="ET171" i="3"/>
  <c r="EU171" i="3"/>
  <c r="EV171" i="3"/>
  <c r="EW171" i="3"/>
  <c r="EX171" i="3"/>
  <c r="EZ171" i="3"/>
  <c r="ES172" i="3"/>
  <c r="ET172" i="3"/>
  <c r="EU172" i="3"/>
  <c r="EV172" i="3"/>
  <c r="EW172" i="3"/>
  <c r="EX172" i="3"/>
  <c r="EZ172" i="3"/>
  <c r="ES173" i="3"/>
  <c r="ET173" i="3"/>
  <c r="EU173" i="3"/>
  <c r="EV173" i="3"/>
  <c r="EW173" i="3"/>
  <c r="EX173" i="3"/>
  <c r="EZ173" i="3"/>
  <c r="ES174" i="3"/>
  <c r="ET174" i="3"/>
  <c r="EU174" i="3"/>
  <c r="EV174" i="3"/>
  <c r="EW174" i="3"/>
  <c r="EX174" i="3"/>
  <c r="EZ174" i="3"/>
  <c r="ES175" i="3"/>
  <c r="ET175" i="3"/>
  <c r="EU175" i="3"/>
  <c r="EV175" i="3"/>
  <c r="EW175" i="3"/>
  <c r="EX175" i="3"/>
  <c r="EZ175" i="3"/>
  <c r="ES176" i="3"/>
  <c r="ET176" i="3"/>
  <c r="EU176" i="3"/>
  <c r="EV176" i="3"/>
  <c r="EW176" i="3"/>
  <c r="EX176" i="3"/>
  <c r="EZ176" i="3"/>
  <c r="ES177" i="3"/>
  <c r="ET177" i="3"/>
  <c r="EU177" i="3"/>
  <c r="EV177" i="3"/>
  <c r="EW177" i="3"/>
  <c r="EX177" i="3"/>
  <c r="EZ177" i="3"/>
  <c r="ES178" i="3"/>
  <c r="ET178" i="3"/>
  <c r="EU178" i="3"/>
  <c r="EV178" i="3"/>
  <c r="EW178" i="3"/>
  <c r="EX178" i="3"/>
  <c r="EZ178" i="3"/>
  <c r="ES179" i="3"/>
  <c r="ET179" i="3"/>
  <c r="EU179" i="3"/>
  <c r="EV179" i="3"/>
  <c r="EW179" i="3"/>
  <c r="EX179" i="3"/>
  <c r="EZ179" i="3"/>
  <c r="ES180" i="3"/>
  <c r="ET180" i="3"/>
  <c r="EU180" i="3"/>
  <c r="EV180" i="3"/>
  <c r="EW180" i="3"/>
  <c r="EX180" i="3"/>
  <c r="EZ180" i="3"/>
  <c r="ES181" i="3"/>
  <c r="ET181" i="3"/>
  <c r="EU181" i="3"/>
  <c r="EV181" i="3"/>
  <c r="EW181" i="3"/>
  <c r="EX181" i="3"/>
  <c r="EZ181" i="3"/>
  <c r="ES182" i="3"/>
  <c r="ET182" i="3"/>
  <c r="EU182" i="3"/>
  <c r="EV182" i="3"/>
  <c r="EW182" i="3"/>
  <c r="EX182" i="3"/>
  <c r="EZ182" i="3"/>
  <c r="ES183" i="3"/>
  <c r="ET183" i="3"/>
  <c r="EU183" i="3"/>
  <c r="EV183" i="3"/>
  <c r="EW183" i="3"/>
  <c r="EX183" i="3"/>
  <c r="EZ183" i="3"/>
  <c r="ES184" i="3"/>
  <c r="ET184" i="3"/>
  <c r="EU184" i="3"/>
  <c r="EV184" i="3"/>
  <c r="EW184" i="3"/>
  <c r="EX184" i="3"/>
  <c r="EZ184" i="3"/>
  <c r="ES185" i="3"/>
  <c r="ET185" i="3"/>
  <c r="EU185" i="3"/>
  <c r="EV185" i="3"/>
  <c r="EW185" i="3"/>
  <c r="EX185" i="3"/>
  <c r="EZ185" i="3"/>
  <c r="ES186" i="3"/>
  <c r="ET186" i="3"/>
  <c r="EU186" i="3"/>
  <c r="EV186" i="3"/>
  <c r="EW186" i="3"/>
  <c r="EX186" i="3"/>
  <c r="EZ186" i="3"/>
  <c r="ES187" i="3"/>
  <c r="ET187" i="3"/>
  <c r="EU187" i="3"/>
  <c r="EV187" i="3"/>
  <c r="EW187" i="3"/>
  <c r="EX187" i="3"/>
  <c r="EZ187" i="3"/>
  <c r="ES188" i="3"/>
  <c r="ET188" i="3"/>
  <c r="EU188" i="3"/>
  <c r="EV188" i="3"/>
  <c r="EW188" i="3"/>
  <c r="EX188" i="3"/>
  <c r="EZ188" i="3"/>
  <c r="ES189" i="3"/>
  <c r="ET189" i="3"/>
  <c r="EU189" i="3"/>
  <c r="EV189" i="3"/>
  <c r="EW189" i="3"/>
  <c r="EX189" i="3"/>
  <c r="EZ189" i="3"/>
  <c r="ES190" i="3"/>
  <c r="ET190" i="3"/>
  <c r="EU190" i="3"/>
  <c r="EV190" i="3"/>
  <c r="EW190" i="3"/>
  <c r="EX190" i="3"/>
  <c r="EZ190" i="3"/>
  <c r="ES191" i="3"/>
  <c r="ET191" i="3"/>
  <c r="EU191" i="3"/>
  <c r="EV191" i="3"/>
  <c r="EW191" i="3"/>
  <c r="EX191" i="3"/>
  <c r="EZ191" i="3"/>
  <c r="ES192" i="3"/>
  <c r="ET192" i="3"/>
  <c r="EU192" i="3"/>
  <c r="EV192" i="3"/>
  <c r="EW192" i="3"/>
  <c r="EX192" i="3"/>
  <c r="EZ192" i="3"/>
  <c r="ES193" i="3"/>
  <c r="ET193" i="3"/>
  <c r="EU193" i="3"/>
  <c r="EV193" i="3"/>
  <c r="EW193" i="3"/>
  <c r="EX193" i="3"/>
  <c r="EZ193" i="3"/>
  <c r="ES194" i="3"/>
  <c r="ET194" i="3"/>
  <c r="EU194" i="3"/>
  <c r="EV194" i="3"/>
  <c r="EW194" i="3"/>
  <c r="EX194" i="3"/>
  <c r="EZ194" i="3"/>
  <c r="ES195" i="3"/>
  <c r="ET195" i="3"/>
  <c r="EU195" i="3"/>
  <c r="EV195" i="3"/>
  <c r="EW195" i="3"/>
  <c r="EX195" i="3"/>
  <c r="EZ195" i="3"/>
  <c r="ES196" i="3"/>
  <c r="ET196" i="3"/>
  <c r="EU196" i="3"/>
  <c r="EV196" i="3"/>
  <c r="EW196" i="3"/>
  <c r="EX196" i="3"/>
  <c r="EZ196" i="3"/>
  <c r="ES197" i="3"/>
  <c r="ET197" i="3"/>
  <c r="EU197" i="3"/>
  <c r="EV197" i="3"/>
  <c r="EW197" i="3"/>
  <c r="EX197" i="3"/>
  <c r="EZ197" i="3"/>
  <c r="ES198" i="3"/>
  <c r="ET198" i="3"/>
  <c r="EU198" i="3"/>
  <c r="EV198" i="3"/>
  <c r="EW198" i="3"/>
  <c r="EX198" i="3"/>
  <c r="EZ198" i="3"/>
  <c r="ES199" i="3"/>
  <c r="ET199" i="3"/>
  <c r="EU199" i="3"/>
  <c r="EV199" i="3"/>
  <c r="EW199" i="3"/>
  <c r="EX199" i="3"/>
  <c r="EZ199" i="3"/>
  <c r="ES200" i="3"/>
  <c r="ET200" i="3"/>
  <c r="EU200" i="3"/>
  <c r="EV200" i="3"/>
  <c r="EW200" i="3"/>
  <c r="EX200" i="3"/>
  <c r="EZ200" i="3"/>
  <c r="ES201" i="3"/>
  <c r="ET201" i="3"/>
  <c r="EU201" i="3"/>
  <c r="EV201" i="3"/>
  <c r="EW201" i="3"/>
  <c r="EX201" i="3"/>
  <c r="EZ201" i="3"/>
  <c r="ES202" i="3"/>
  <c r="ET202" i="3"/>
  <c r="EU202" i="3"/>
  <c r="EV202" i="3"/>
  <c r="EW202" i="3"/>
  <c r="EX202" i="3"/>
  <c r="EZ202" i="3"/>
  <c r="ES203" i="3"/>
  <c r="ET203" i="3"/>
  <c r="EU203" i="3"/>
  <c r="EV203" i="3"/>
  <c r="EW203" i="3"/>
  <c r="EX203" i="3"/>
  <c r="EZ203" i="3"/>
  <c r="ES204" i="3"/>
  <c r="ET204" i="3"/>
  <c r="EU204" i="3"/>
  <c r="EV204" i="3"/>
  <c r="EW204" i="3"/>
  <c r="EX204" i="3"/>
  <c r="EZ204" i="3"/>
  <c r="ES205" i="3"/>
  <c r="ET205" i="3"/>
  <c r="EU205" i="3"/>
  <c r="EV205" i="3"/>
  <c r="EW205" i="3"/>
  <c r="EX205" i="3"/>
  <c r="EZ205" i="3"/>
  <c r="ES206" i="3"/>
  <c r="ET206" i="3"/>
  <c r="EU206" i="3"/>
  <c r="EV206" i="3"/>
  <c r="EW206" i="3"/>
  <c r="EX206" i="3"/>
  <c r="EZ206" i="3"/>
  <c r="ES207" i="3"/>
  <c r="ET207" i="3"/>
  <c r="EU207" i="3"/>
  <c r="EV207" i="3"/>
  <c r="EW207" i="3"/>
  <c r="EX207" i="3"/>
  <c r="EZ207" i="3"/>
  <c r="ES208" i="3"/>
  <c r="ET208" i="3"/>
  <c r="EU208" i="3"/>
  <c r="EV208" i="3"/>
  <c r="EW208" i="3"/>
  <c r="EX208" i="3"/>
  <c r="EZ208" i="3"/>
  <c r="ES209" i="3"/>
  <c r="ET209" i="3"/>
  <c r="EU209" i="3"/>
  <c r="EV209" i="3"/>
  <c r="EW209" i="3"/>
  <c r="EX209" i="3"/>
  <c r="EZ209" i="3"/>
  <c r="ES210" i="3"/>
  <c r="ET210" i="3"/>
  <c r="EU210" i="3"/>
  <c r="EV210" i="3"/>
  <c r="EW210" i="3"/>
  <c r="EX210" i="3"/>
  <c r="EZ210" i="3"/>
  <c r="ES211" i="3"/>
  <c r="ET211" i="3"/>
  <c r="EU211" i="3"/>
  <c r="EV211" i="3"/>
  <c r="EW211" i="3"/>
  <c r="EX211" i="3"/>
  <c r="EZ211" i="3"/>
  <c r="ES212" i="3"/>
  <c r="ET212" i="3"/>
  <c r="EU212" i="3"/>
  <c r="EV212" i="3"/>
  <c r="EW212" i="3"/>
  <c r="EX212" i="3"/>
  <c r="EZ212" i="3"/>
  <c r="ES213" i="3"/>
  <c r="ET213" i="3"/>
  <c r="EU213" i="3"/>
  <c r="EV213" i="3"/>
  <c r="EW213" i="3"/>
  <c r="EX213" i="3"/>
  <c r="EZ213" i="3"/>
  <c r="ES214" i="3"/>
  <c r="ET214" i="3"/>
  <c r="EU214" i="3"/>
  <c r="EV214" i="3"/>
  <c r="EW214" i="3"/>
  <c r="EX214" i="3"/>
  <c r="EZ214" i="3"/>
  <c r="ES215" i="3"/>
  <c r="ET215" i="3"/>
  <c r="EU215" i="3"/>
  <c r="EV215" i="3"/>
  <c r="EW215" i="3"/>
  <c r="EX215" i="3"/>
  <c r="EZ215" i="3"/>
  <c r="ES216" i="3"/>
  <c r="ET216" i="3"/>
  <c r="EU216" i="3"/>
  <c r="EV216" i="3"/>
  <c r="EW216" i="3"/>
  <c r="EX216" i="3"/>
  <c r="EZ216" i="3"/>
  <c r="ES217" i="3"/>
  <c r="ET217" i="3"/>
  <c r="EU217" i="3"/>
  <c r="EV217" i="3"/>
  <c r="EW217" i="3"/>
  <c r="EX217" i="3"/>
  <c r="EZ217" i="3"/>
  <c r="ES218" i="3"/>
  <c r="ET218" i="3"/>
  <c r="EU218" i="3"/>
  <c r="EV218" i="3"/>
  <c r="EW218" i="3"/>
  <c r="EX218" i="3"/>
  <c r="EZ218" i="3"/>
  <c r="ES219" i="3"/>
  <c r="ET219" i="3"/>
  <c r="EU219" i="3"/>
  <c r="EV219" i="3"/>
  <c r="EW219" i="3"/>
  <c r="EX219" i="3"/>
  <c r="EZ219" i="3"/>
  <c r="ES220" i="3"/>
  <c r="ET220" i="3"/>
  <c r="EU220" i="3"/>
  <c r="EV220" i="3"/>
  <c r="EW220" i="3"/>
  <c r="EX220" i="3"/>
  <c r="EZ220" i="3"/>
  <c r="ES221" i="3"/>
  <c r="ET221" i="3"/>
  <c r="EU221" i="3"/>
  <c r="EV221" i="3"/>
  <c r="EW221" i="3"/>
  <c r="EX221" i="3"/>
  <c r="EZ221" i="3"/>
  <c r="ES222" i="3"/>
  <c r="ET222" i="3"/>
  <c r="EU222" i="3"/>
  <c r="EV222" i="3"/>
  <c r="EW222" i="3"/>
  <c r="EX222" i="3"/>
  <c r="EZ222" i="3"/>
  <c r="ES223" i="3"/>
  <c r="ET223" i="3"/>
  <c r="EU223" i="3"/>
  <c r="EV223" i="3"/>
  <c r="EW223" i="3"/>
  <c r="EX223" i="3"/>
  <c r="EZ223" i="3"/>
  <c r="ES224" i="3"/>
  <c r="ET224" i="3"/>
  <c r="EU224" i="3"/>
  <c r="EV224" i="3"/>
  <c r="EW224" i="3"/>
  <c r="EX224" i="3"/>
  <c r="EZ224" i="3"/>
  <c r="ES225" i="3"/>
  <c r="ET225" i="3"/>
  <c r="EU225" i="3"/>
  <c r="EV225" i="3"/>
  <c r="EW225" i="3"/>
  <c r="EX225" i="3"/>
  <c r="EZ225" i="3"/>
  <c r="ES226" i="3"/>
  <c r="ET226" i="3"/>
  <c r="EU226" i="3"/>
  <c r="EV226" i="3"/>
  <c r="EW226" i="3"/>
  <c r="EX226" i="3"/>
  <c r="EZ226" i="3"/>
  <c r="ES227" i="3"/>
  <c r="ET227" i="3"/>
  <c r="EU227" i="3"/>
  <c r="EV227" i="3"/>
  <c r="EW227" i="3"/>
  <c r="EX227" i="3"/>
  <c r="EZ227" i="3"/>
  <c r="ES228" i="3"/>
  <c r="ET228" i="3"/>
  <c r="EU228" i="3"/>
  <c r="EV228" i="3"/>
  <c r="EW228" i="3"/>
  <c r="EX228" i="3"/>
  <c r="EZ228" i="3"/>
  <c r="ES229" i="3"/>
  <c r="ET229" i="3"/>
  <c r="EU229" i="3"/>
  <c r="EV229" i="3"/>
  <c r="EW229" i="3"/>
  <c r="EX229" i="3"/>
  <c r="EZ229" i="3"/>
  <c r="ES230" i="3"/>
  <c r="ET230" i="3"/>
  <c r="EU230" i="3"/>
  <c r="EV230" i="3"/>
  <c r="EW230" i="3"/>
  <c r="EX230" i="3"/>
  <c r="EZ230" i="3"/>
  <c r="ES231" i="3"/>
  <c r="ET231" i="3"/>
  <c r="EU231" i="3"/>
  <c r="EV231" i="3"/>
  <c r="EW231" i="3"/>
  <c r="EX231" i="3"/>
  <c r="EZ231" i="3"/>
  <c r="ES232" i="3"/>
  <c r="ET232" i="3"/>
  <c r="EU232" i="3"/>
  <c r="EV232" i="3"/>
  <c r="EW232" i="3"/>
  <c r="EX232" i="3"/>
  <c r="EZ232" i="3"/>
  <c r="ES233" i="3"/>
  <c r="ET233" i="3"/>
  <c r="EU233" i="3"/>
  <c r="EV233" i="3"/>
  <c r="EW233" i="3"/>
  <c r="EX233" i="3"/>
  <c r="EZ233" i="3"/>
  <c r="ES234" i="3"/>
  <c r="ET234" i="3"/>
  <c r="EU234" i="3"/>
  <c r="EV234" i="3"/>
  <c r="EW234" i="3"/>
  <c r="EX234" i="3"/>
  <c r="EZ234" i="3"/>
  <c r="ES235" i="3"/>
  <c r="ET235" i="3"/>
  <c r="EU235" i="3"/>
  <c r="EV235" i="3"/>
  <c r="EW235" i="3"/>
  <c r="EX235" i="3"/>
  <c r="EZ235" i="3"/>
  <c r="ES236" i="3"/>
  <c r="ET236" i="3"/>
  <c r="EU236" i="3"/>
  <c r="EV236" i="3"/>
  <c r="EW236" i="3"/>
  <c r="EX236" i="3"/>
  <c r="EZ236" i="3"/>
  <c r="ES237" i="3"/>
  <c r="ET237" i="3"/>
  <c r="EU237" i="3"/>
  <c r="EV237" i="3"/>
  <c r="EW237" i="3"/>
  <c r="EX237" i="3"/>
  <c r="EZ237" i="3"/>
  <c r="ES238" i="3"/>
  <c r="ET238" i="3"/>
  <c r="EU238" i="3"/>
  <c r="EV238" i="3"/>
  <c r="EW238" i="3"/>
  <c r="EX238" i="3"/>
  <c r="EZ238" i="3"/>
  <c r="ES239" i="3"/>
  <c r="ET239" i="3"/>
  <c r="EU239" i="3"/>
  <c r="EV239" i="3"/>
  <c r="EW239" i="3"/>
  <c r="EX239" i="3"/>
  <c r="EZ239" i="3"/>
  <c r="ES240" i="3"/>
  <c r="ET240" i="3"/>
  <c r="EU240" i="3"/>
  <c r="EV240" i="3"/>
  <c r="EW240" i="3"/>
  <c r="EX240" i="3"/>
  <c r="EZ240" i="3"/>
  <c r="ES241" i="3"/>
  <c r="ET241" i="3"/>
  <c r="EU241" i="3"/>
  <c r="EV241" i="3"/>
  <c r="EW241" i="3"/>
  <c r="EX241" i="3"/>
  <c r="EZ241" i="3"/>
  <c r="ES242" i="3"/>
  <c r="ET242" i="3"/>
  <c r="EU242" i="3"/>
  <c r="EV242" i="3"/>
  <c r="EW242" i="3"/>
  <c r="EX242" i="3"/>
  <c r="EZ242" i="3"/>
  <c r="ES243" i="3"/>
  <c r="ET243" i="3"/>
  <c r="EU243" i="3"/>
  <c r="EV243" i="3"/>
  <c r="EW243" i="3"/>
  <c r="EX243" i="3"/>
  <c r="EZ243" i="3"/>
  <c r="ES244" i="3"/>
  <c r="ET244" i="3"/>
  <c r="EU244" i="3"/>
  <c r="EV244" i="3"/>
  <c r="EW244" i="3"/>
  <c r="EX244" i="3"/>
  <c r="EZ244" i="3"/>
  <c r="ES245" i="3"/>
  <c r="ET245" i="3"/>
  <c r="EU245" i="3"/>
  <c r="EV245" i="3"/>
  <c r="EW245" i="3"/>
  <c r="EX245" i="3"/>
  <c r="EZ245" i="3"/>
  <c r="ES246" i="3"/>
  <c r="ET246" i="3"/>
  <c r="EU246" i="3"/>
  <c r="EV246" i="3"/>
  <c r="EW246" i="3"/>
  <c r="EX246" i="3"/>
  <c r="EZ246" i="3"/>
  <c r="ES247" i="3"/>
  <c r="ET247" i="3"/>
  <c r="EU247" i="3"/>
  <c r="EV247" i="3"/>
  <c r="EW247" i="3"/>
  <c r="EX247" i="3"/>
  <c r="EZ247" i="3"/>
  <c r="ES248" i="3"/>
  <c r="ET248" i="3"/>
  <c r="EU248" i="3"/>
  <c r="EV248" i="3"/>
  <c r="EW248" i="3"/>
  <c r="EX248" i="3"/>
  <c r="EZ248" i="3"/>
  <c r="ES249" i="3"/>
  <c r="ET249" i="3"/>
  <c r="EU249" i="3"/>
  <c r="EV249" i="3"/>
  <c r="EW249" i="3"/>
  <c r="EX249" i="3"/>
  <c r="EZ249" i="3"/>
  <c r="ES250" i="3"/>
  <c r="ET250" i="3"/>
  <c r="EU250" i="3"/>
  <c r="EV250" i="3"/>
  <c r="EW250" i="3"/>
  <c r="EX250" i="3"/>
  <c r="EZ250" i="3"/>
  <c r="ES251" i="3"/>
  <c r="ET251" i="3"/>
  <c r="EU251" i="3"/>
  <c r="EV251" i="3"/>
  <c r="EW251" i="3"/>
  <c r="EX251" i="3"/>
  <c r="EZ251" i="3"/>
  <c r="ES252" i="3"/>
  <c r="ET252" i="3"/>
  <c r="EU252" i="3"/>
  <c r="EV252" i="3"/>
  <c r="EW252" i="3"/>
  <c r="EX252" i="3"/>
  <c r="EZ252" i="3"/>
  <c r="ES253" i="3"/>
  <c r="ET253" i="3"/>
  <c r="EU253" i="3"/>
  <c r="EV253" i="3"/>
  <c r="EW253" i="3"/>
  <c r="EX253" i="3"/>
  <c r="EZ253" i="3"/>
  <c r="ES254" i="3"/>
  <c r="ET254" i="3"/>
  <c r="EU254" i="3"/>
  <c r="EV254" i="3"/>
  <c r="EW254" i="3"/>
  <c r="EX254" i="3"/>
  <c r="EZ254" i="3"/>
  <c r="ES255" i="3"/>
  <c r="ET255" i="3"/>
  <c r="EU255" i="3"/>
  <c r="EV255" i="3"/>
  <c r="EW255" i="3"/>
  <c r="EX255" i="3"/>
  <c r="EZ255" i="3"/>
  <c r="ES256" i="3"/>
  <c r="ET256" i="3"/>
  <c r="EU256" i="3"/>
  <c r="EV256" i="3"/>
  <c r="EW256" i="3"/>
  <c r="EX256" i="3"/>
  <c r="EZ256" i="3"/>
  <c r="ES257" i="3"/>
  <c r="ET257" i="3"/>
  <c r="EU257" i="3"/>
  <c r="EV257" i="3"/>
  <c r="EW257" i="3"/>
  <c r="EX257" i="3"/>
  <c r="EZ257" i="3"/>
  <c r="ES258" i="3"/>
  <c r="ET258" i="3"/>
  <c r="EU258" i="3"/>
  <c r="EV258" i="3"/>
  <c r="EW258" i="3"/>
  <c r="EX258" i="3"/>
  <c r="EZ258" i="3"/>
  <c r="ES259" i="3"/>
  <c r="ET259" i="3"/>
  <c r="EU259" i="3"/>
  <c r="EV259" i="3"/>
  <c r="EW259" i="3"/>
  <c r="EX259" i="3"/>
  <c r="EZ259" i="3"/>
  <c r="ES260" i="3"/>
  <c r="ET260" i="3"/>
  <c r="EU260" i="3"/>
  <c r="EV260" i="3"/>
  <c r="EW260" i="3"/>
  <c r="EX260" i="3"/>
  <c r="EZ260" i="3"/>
  <c r="ES261" i="3"/>
  <c r="ET261" i="3"/>
  <c r="EU261" i="3"/>
  <c r="EV261" i="3"/>
  <c r="EW261" i="3"/>
  <c r="EX261" i="3"/>
  <c r="EZ261" i="3"/>
  <c r="ES262" i="3"/>
  <c r="ET262" i="3"/>
  <c r="EU262" i="3"/>
  <c r="EV262" i="3"/>
  <c r="EW262" i="3"/>
  <c r="EX262" i="3"/>
  <c r="EZ262" i="3"/>
  <c r="ES263" i="3"/>
  <c r="ET263" i="3"/>
  <c r="EU263" i="3"/>
  <c r="EV263" i="3"/>
  <c r="EW263" i="3"/>
  <c r="EX263" i="3"/>
  <c r="EZ263" i="3"/>
  <c r="ES264" i="3"/>
  <c r="ET264" i="3"/>
  <c r="EU264" i="3"/>
  <c r="EV264" i="3"/>
  <c r="EW264" i="3"/>
  <c r="EX264" i="3"/>
  <c r="EZ264" i="3"/>
  <c r="ES265" i="3"/>
  <c r="ET265" i="3"/>
  <c r="EU265" i="3"/>
  <c r="EV265" i="3"/>
  <c r="EW265" i="3"/>
  <c r="EX265" i="3"/>
  <c r="EZ265" i="3"/>
  <c r="ES266" i="3"/>
  <c r="ET266" i="3"/>
  <c r="EU266" i="3"/>
  <c r="EV266" i="3"/>
  <c r="EW266" i="3"/>
  <c r="EX266" i="3"/>
  <c r="EZ266" i="3"/>
  <c r="ES267" i="3"/>
  <c r="ET267" i="3"/>
  <c r="EU267" i="3"/>
  <c r="EV267" i="3"/>
  <c r="EW267" i="3"/>
  <c r="EX267" i="3"/>
  <c r="EZ267" i="3"/>
  <c r="ES268" i="3"/>
  <c r="ET268" i="3"/>
  <c r="EU268" i="3"/>
  <c r="EV268" i="3"/>
  <c r="EW268" i="3"/>
  <c r="EX268" i="3"/>
  <c r="EZ268" i="3"/>
  <c r="ES269" i="3"/>
  <c r="ET269" i="3"/>
  <c r="EU269" i="3"/>
  <c r="EV269" i="3"/>
  <c r="EW269" i="3"/>
  <c r="EX269" i="3"/>
  <c r="EZ269" i="3"/>
  <c r="ES270" i="3"/>
  <c r="ET270" i="3"/>
  <c r="EU270" i="3"/>
  <c r="EV270" i="3"/>
  <c r="EW270" i="3"/>
  <c r="EX270" i="3"/>
  <c r="EZ270" i="3"/>
  <c r="ES271" i="3"/>
  <c r="ET271" i="3"/>
  <c r="EU271" i="3"/>
  <c r="EV271" i="3"/>
  <c r="EW271" i="3"/>
  <c r="EX271" i="3"/>
  <c r="EZ271" i="3"/>
  <c r="ES272" i="3"/>
  <c r="ET272" i="3"/>
  <c r="EU272" i="3"/>
  <c r="EV272" i="3"/>
  <c r="EW272" i="3"/>
  <c r="EX272" i="3"/>
  <c r="EZ272" i="3"/>
  <c r="ES273" i="3"/>
  <c r="ET273" i="3"/>
  <c r="EU273" i="3"/>
  <c r="EV273" i="3"/>
  <c r="EW273" i="3"/>
  <c r="EX273" i="3"/>
  <c r="EZ273" i="3"/>
  <c r="ES274" i="3"/>
  <c r="ET274" i="3"/>
  <c r="EU274" i="3"/>
  <c r="EV274" i="3"/>
  <c r="EW274" i="3"/>
  <c r="EX274" i="3"/>
  <c r="EZ274" i="3"/>
  <c r="ES275" i="3"/>
  <c r="ET275" i="3"/>
  <c r="EU275" i="3"/>
  <c r="EV275" i="3"/>
  <c r="EW275" i="3"/>
  <c r="EX275" i="3"/>
  <c r="EZ275" i="3"/>
  <c r="ES276" i="3"/>
  <c r="ET276" i="3"/>
  <c r="EU276" i="3"/>
  <c r="EV276" i="3"/>
  <c r="EW276" i="3"/>
  <c r="EX276" i="3"/>
  <c r="EZ276" i="3"/>
  <c r="ES277" i="3"/>
  <c r="ET277" i="3"/>
  <c r="EU277" i="3"/>
  <c r="EV277" i="3"/>
  <c r="EW277" i="3"/>
  <c r="EX277" i="3"/>
  <c r="EZ277" i="3"/>
  <c r="ES278" i="3"/>
  <c r="ET278" i="3"/>
  <c r="EU278" i="3"/>
  <c r="EV278" i="3"/>
  <c r="EW278" i="3"/>
  <c r="EX278" i="3"/>
  <c r="EZ278" i="3"/>
  <c r="ES279" i="3"/>
  <c r="ET279" i="3"/>
  <c r="EU279" i="3"/>
  <c r="EV279" i="3"/>
  <c r="EW279" i="3"/>
  <c r="EX279" i="3"/>
  <c r="EZ279" i="3"/>
  <c r="ES280" i="3"/>
  <c r="ET280" i="3"/>
  <c r="EU280" i="3"/>
  <c r="EV280" i="3"/>
  <c r="EW280" i="3"/>
  <c r="EX280" i="3"/>
  <c r="EZ280" i="3"/>
  <c r="ES281" i="3"/>
  <c r="ET281" i="3"/>
  <c r="EU281" i="3"/>
  <c r="EV281" i="3"/>
  <c r="EW281" i="3"/>
  <c r="EX281" i="3"/>
  <c r="EZ281" i="3"/>
  <c r="ES282" i="3"/>
  <c r="ET282" i="3"/>
  <c r="EU282" i="3"/>
  <c r="EV282" i="3"/>
  <c r="EW282" i="3"/>
  <c r="EX282" i="3"/>
  <c r="EZ282" i="3"/>
  <c r="ES283" i="3"/>
  <c r="ET283" i="3"/>
  <c r="EU283" i="3"/>
  <c r="EV283" i="3"/>
  <c r="EW283" i="3"/>
  <c r="EX283" i="3"/>
  <c r="EZ283" i="3"/>
  <c r="ES284" i="3"/>
  <c r="ET284" i="3"/>
  <c r="EU284" i="3"/>
  <c r="EV284" i="3"/>
  <c r="EW284" i="3"/>
  <c r="EX284" i="3"/>
  <c r="EZ284" i="3"/>
  <c r="ES285" i="3"/>
  <c r="ET285" i="3"/>
  <c r="EU285" i="3"/>
  <c r="EV285" i="3"/>
  <c r="EW285" i="3"/>
  <c r="EX285" i="3"/>
  <c r="EZ285" i="3"/>
  <c r="ES286" i="3"/>
  <c r="ET286" i="3"/>
  <c r="EU286" i="3"/>
  <c r="EV286" i="3"/>
  <c r="EW286" i="3"/>
  <c r="EX286" i="3"/>
  <c r="EZ286" i="3"/>
  <c r="ES287" i="3"/>
  <c r="ET287" i="3"/>
  <c r="EU287" i="3"/>
  <c r="EV287" i="3"/>
  <c r="EW287" i="3"/>
  <c r="EX287" i="3"/>
  <c r="EZ287" i="3"/>
  <c r="ES288" i="3"/>
  <c r="ET288" i="3"/>
  <c r="EU288" i="3"/>
  <c r="EV288" i="3"/>
  <c r="EW288" i="3"/>
  <c r="EX288" i="3"/>
  <c r="EZ288" i="3"/>
  <c r="ES289" i="3"/>
  <c r="ET289" i="3"/>
  <c r="EU289" i="3"/>
  <c r="EV289" i="3"/>
  <c r="EW289" i="3"/>
  <c r="EX289" i="3"/>
  <c r="EZ289" i="3"/>
  <c r="ES290" i="3"/>
  <c r="ET290" i="3"/>
  <c r="EU290" i="3"/>
  <c r="EV290" i="3"/>
  <c r="EW290" i="3"/>
  <c r="EX290" i="3"/>
  <c r="EZ290" i="3"/>
  <c r="ES291" i="3"/>
  <c r="ET291" i="3"/>
  <c r="EU291" i="3"/>
  <c r="EV291" i="3"/>
  <c r="EW291" i="3"/>
  <c r="EX291" i="3"/>
  <c r="EZ291" i="3"/>
  <c r="ES292" i="3"/>
  <c r="ET292" i="3"/>
  <c r="EU292" i="3"/>
  <c r="EV292" i="3"/>
  <c r="EW292" i="3"/>
  <c r="EX292" i="3"/>
  <c r="EZ292" i="3"/>
  <c r="ES293" i="3"/>
  <c r="ET293" i="3"/>
  <c r="EU293" i="3"/>
  <c r="EV293" i="3"/>
  <c r="EW293" i="3"/>
  <c r="EX293" i="3"/>
  <c r="EZ293" i="3"/>
  <c r="ES294" i="3"/>
  <c r="ET294" i="3"/>
  <c r="EU294" i="3"/>
  <c r="EV294" i="3"/>
  <c r="EW294" i="3"/>
  <c r="EX294" i="3"/>
  <c r="EZ294" i="3"/>
  <c r="ES295" i="3"/>
  <c r="ET295" i="3"/>
  <c r="EU295" i="3"/>
  <c r="EV295" i="3"/>
  <c r="EW295" i="3"/>
  <c r="EX295" i="3"/>
  <c r="EZ295" i="3"/>
  <c r="ES296" i="3"/>
  <c r="ET296" i="3"/>
  <c r="EU296" i="3"/>
  <c r="EV296" i="3"/>
  <c r="EW296" i="3"/>
  <c r="EX296" i="3"/>
  <c r="EZ296" i="3"/>
  <c r="ES297" i="3"/>
  <c r="ET297" i="3"/>
  <c r="EU297" i="3"/>
  <c r="EV297" i="3"/>
  <c r="EW297" i="3"/>
  <c r="EX297" i="3"/>
  <c r="EZ297" i="3"/>
  <c r="ES298" i="3"/>
  <c r="ET298" i="3"/>
  <c r="EU298" i="3"/>
  <c r="EV298" i="3"/>
  <c r="EW298" i="3"/>
  <c r="EX298" i="3"/>
  <c r="EZ298" i="3"/>
  <c r="ES299" i="3"/>
  <c r="ET299" i="3"/>
  <c r="EU299" i="3"/>
  <c r="EV299" i="3"/>
  <c r="EW299" i="3"/>
  <c r="EX299" i="3"/>
  <c r="EZ299" i="3"/>
  <c r="ES300" i="3"/>
  <c r="ET300" i="3"/>
  <c r="EU300" i="3"/>
  <c r="EV300" i="3"/>
  <c r="EW300" i="3"/>
  <c r="EX300" i="3"/>
  <c r="EZ300" i="3"/>
  <c r="ES301" i="3"/>
  <c r="ET301" i="3"/>
  <c r="EU301" i="3"/>
  <c r="EV301" i="3"/>
  <c r="EW301" i="3"/>
  <c r="EX301" i="3"/>
  <c r="EZ301" i="3"/>
  <c r="ES302" i="3"/>
  <c r="ET302" i="3"/>
  <c r="EU302" i="3"/>
  <c r="EV302" i="3"/>
  <c r="EW302" i="3"/>
  <c r="EX302" i="3"/>
  <c r="EZ302" i="3"/>
  <c r="ES303" i="3"/>
  <c r="ET303" i="3"/>
  <c r="EU303" i="3"/>
  <c r="EV303" i="3"/>
  <c r="EW303" i="3"/>
  <c r="EX303" i="3"/>
  <c r="EZ303" i="3"/>
  <c r="ES304" i="3"/>
  <c r="ET304" i="3"/>
  <c r="EU304" i="3"/>
  <c r="EV304" i="3"/>
  <c r="EW304" i="3"/>
  <c r="EX304" i="3"/>
  <c r="EZ304" i="3"/>
  <c r="ES305" i="3"/>
  <c r="ET305" i="3"/>
  <c r="EU305" i="3"/>
  <c r="EV305" i="3"/>
  <c r="EW305" i="3"/>
  <c r="EX305" i="3"/>
  <c r="EZ305" i="3"/>
  <c r="ES306" i="3"/>
  <c r="ET306" i="3"/>
  <c r="EU306" i="3"/>
  <c r="EV306" i="3"/>
  <c r="EW306" i="3"/>
  <c r="EX306" i="3"/>
  <c r="EZ306" i="3"/>
  <c r="ES307" i="3"/>
  <c r="ET307" i="3"/>
  <c r="EU307" i="3"/>
  <c r="EV307" i="3"/>
  <c r="EW307" i="3"/>
  <c r="EX307" i="3"/>
  <c r="EZ307" i="3"/>
  <c r="ES308" i="3"/>
  <c r="ET308" i="3"/>
  <c r="EU308" i="3"/>
  <c r="EV308" i="3"/>
  <c r="EW308" i="3"/>
  <c r="EX308" i="3"/>
  <c r="EZ308" i="3"/>
  <c r="ES309" i="3"/>
  <c r="ET309" i="3"/>
  <c r="EU309" i="3"/>
  <c r="EV309" i="3"/>
  <c r="EW309" i="3"/>
  <c r="EX309" i="3"/>
  <c r="EZ309" i="3"/>
  <c r="ES310" i="3"/>
  <c r="ET310" i="3"/>
  <c r="EU310" i="3"/>
  <c r="EV310" i="3"/>
  <c r="EW310" i="3"/>
  <c r="EX310" i="3"/>
  <c r="EZ310" i="3"/>
  <c r="ES311" i="3"/>
  <c r="ET311" i="3"/>
  <c r="EU311" i="3"/>
  <c r="EV311" i="3"/>
  <c r="EW311" i="3"/>
  <c r="EX311" i="3"/>
  <c r="EZ311" i="3"/>
  <c r="ES312" i="3"/>
  <c r="ET312" i="3"/>
  <c r="EU312" i="3"/>
  <c r="EV312" i="3"/>
  <c r="EW312" i="3"/>
  <c r="EX312" i="3"/>
  <c r="EZ312" i="3"/>
  <c r="ES313" i="3"/>
  <c r="ET313" i="3"/>
  <c r="EU313" i="3"/>
  <c r="EV313" i="3"/>
  <c r="EW313" i="3"/>
  <c r="EX313" i="3"/>
  <c r="EZ313" i="3"/>
  <c r="ES314" i="3"/>
  <c r="ET314" i="3"/>
  <c r="EU314" i="3"/>
  <c r="EV314" i="3"/>
  <c r="EW314" i="3"/>
  <c r="EX314" i="3"/>
  <c r="EZ314" i="3"/>
  <c r="ES315" i="3"/>
  <c r="ET315" i="3"/>
  <c r="EU315" i="3"/>
  <c r="EV315" i="3"/>
  <c r="EW315" i="3"/>
  <c r="EX315" i="3"/>
  <c r="EZ315" i="3"/>
  <c r="ES316" i="3"/>
  <c r="ET316" i="3"/>
  <c r="EU316" i="3"/>
  <c r="EV316" i="3"/>
  <c r="EW316" i="3"/>
  <c r="EX316" i="3"/>
  <c r="EZ316" i="3"/>
  <c r="A254" i="3"/>
  <c r="A255" i="3"/>
  <c r="A256"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ES70" i="3"/>
  <c r="ET70" i="3"/>
  <c r="EU70" i="3"/>
  <c r="EV70" i="3"/>
  <c r="EW70" i="3"/>
  <c r="EX70" i="3"/>
  <c r="EZ70" i="3"/>
  <c r="ES71" i="3"/>
  <c r="ET71" i="3"/>
  <c r="EU71" i="3"/>
  <c r="EV71" i="3"/>
  <c r="EW71" i="3"/>
  <c r="EX71" i="3"/>
  <c r="EZ71" i="3"/>
  <c r="ES72" i="3"/>
  <c r="ET72" i="3"/>
  <c r="EU72" i="3"/>
  <c r="EV72" i="3"/>
  <c r="EW72" i="3"/>
  <c r="EX72" i="3"/>
  <c r="EZ72" i="3"/>
  <c r="ET41" i="3"/>
  <c r="EU41" i="3"/>
  <c r="EV41" i="3"/>
  <c r="EW41" i="3"/>
  <c r="EX41" i="3"/>
  <c r="EZ41" i="3"/>
  <c r="ES30" i="3"/>
  <c r="AR84" i="5"/>
  <c r="AQ84" i="5"/>
  <c r="AP84" i="5"/>
  <c r="AN84" i="5"/>
  <c r="AK84" i="5"/>
  <c r="AJ84" i="5"/>
  <c r="AL84" i="5" s="1"/>
  <c r="AI84" i="5"/>
  <c r="AG84" i="5"/>
  <c r="AF84" i="5"/>
  <c r="AE84" i="5"/>
  <c r="AD84" i="5"/>
  <c r="J84" i="5"/>
  <c r="AH84" i="5" s="1"/>
  <c r="AR83" i="5"/>
  <c r="AQ83" i="5"/>
  <c r="AP83" i="5"/>
  <c r="AO83" i="5"/>
  <c r="AN83" i="5"/>
  <c r="AL83" i="5"/>
  <c r="AK83" i="5"/>
  <c r="AJ83" i="5"/>
  <c r="AM83" i="5" s="1"/>
  <c r="AI83" i="5"/>
  <c r="AG83" i="5"/>
  <c r="AF83" i="5"/>
  <c r="AE83" i="5"/>
  <c r="AD83" i="5"/>
  <c r="J83" i="5"/>
  <c r="AH83" i="5" s="1"/>
  <c r="J82" i="1"/>
  <c r="J79" i="1"/>
  <c r="J80" i="1"/>
  <c r="J81" i="1"/>
  <c r="AR81" i="5"/>
  <c r="AQ81" i="5"/>
  <c r="AP81" i="5"/>
  <c r="AN81" i="5"/>
  <c r="AK81" i="5"/>
  <c r="AJ81" i="5"/>
  <c r="AM81" i="5" s="1"/>
  <c r="AI81" i="5"/>
  <c r="AG81" i="5"/>
  <c r="AF81" i="5"/>
  <c r="AE81" i="5"/>
  <c r="AD81" i="5"/>
  <c r="J81" i="5"/>
  <c r="AH81" i="5" s="1"/>
  <c r="AR82" i="5"/>
  <c r="AQ82" i="5"/>
  <c r="AP82" i="5"/>
  <c r="AN82" i="5"/>
  <c r="AK82" i="5"/>
  <c r="AJ82" i="5"/>
  <c r="AM82" i="5" s="1"/>
  <c r="AI82" i="5"/>
  <c r="AG82" i="5"/>
  <c r="AF82" i="5"/>
  <c r="AE82" i="5"/>
  <c r="AD82" i="5"/>
  <c r="J82" i="5"/>
  <c r="AH82" i="5"/>
  <c r="EX13" i="3"/>
  <c r="EX14" i="3"/>
  <c r="EX15" i="3"/>
  <c r="EX16" i="3"/>
  <c r="EX17" i="3"/>
  <c r="EX18" i="3"/>
  <c r="EX19" i="3"/>
  <c r="EX20" i="3"/>
  <c r="EX21" i="3"/>
  <c r="EX22" i="3"/>
  <c r="EX23" i="3"/>
  <c r="EX24" i="3"/>
  <c r="EX25" i="3"/>
  <c r="EX26" i="3"/>
  <c r="EX27" i="3"/>
  <c r="EX28" i="3"/>
  <c r="EX29" i="3"/>
  <c r="EX30" i="3"/>
  <c r="EX31" i="3"/>
  <c r="EX32" i="3"/>
  <c r="EX33" i="3"/>
  <c r="EX34" i="3"/>
  <c r="EX35" i="3"/>
  <c r="EX36" i="3"/>
  <c r="EX37" i="3"/>
  <c r="EX38" i="3"/>
  <c r="EX39" i="3"/>
  <c r="EX40" i="3"/>
  <c r="EX42" i="3"/>
  <c r="EX43" i="3"/>
  <c r="EX44" i="3"/>
  <c r="EX45" i="3"/>
  <c r="EX46" i="3"/>
  <c r="EX47" i="3"/>
  <c r="EX48" i="3"/>
  <c r="EX49" i="3"/>
  <c r="EX50" i="3"/>
  <c r="EX51" i="3"/>
  <c r="EX52" i="3"/>
  <c r="EX53" i="3"/>
  <c r="EX54" i="3"/>
  <c r="EX55" i="3"/>
  <c r="EX60" i="3"/>
  <c r="EX61" i="3"/>
  <c r="EX62" i="3"/>
  <c r="EX63" i="3"/>
  <c r="EX64" i="3"/>
  <c r="EX65" i="3"/>
  <c r="EX66" i="3"/>
  <c r="EX67" i="3"/>
  <c r="EX68" i="3"/>
  <c r="EX69" i="3"/>
  <c r="EX73" i="3"/>
  <c r="EX317" i="3"/>
  <c r="EX318" i="3"/>
  <c r="EX319" i="3"/>
  <c r="EX320" i="3"/>
  <c r="EX321" i="3"/>
  <c r="EX322" i="3"/>
  <c r="EX323" i="3"/>
  <c r="EX324" i="3"/>
  <c r="EX325" i="3"/>
  <c r="EX326" i="3"/>
  <c r="EX327" i="3"/>
  <c r="EX328" i="3"/>
  <c r="EX329" i="3"/>
  <c r="EX330" i="3"/>
  <c r="EX331" i="3"/>
  <c r="EX332" i="3"/>
  <c r="EX333" i="3"/>
  <c r="EX334" i="3"/>
  <c r="EX335" i="3"/>
  <c r="EX336" i="3"/>
  <c r="EX337" i="3"/>
  <c r="EX338" i="3"/>
  <c r="EX339" i="3"/>
  <c r="EX340" i="3"/>
  <c r="EX341" i="3"/>
  <c r="EX342" i="3"/>
  <c r="EX343" i="3"/>
  <c r="EX344" i="3"/>
  <c r="EX345" i="3"/>
  <c r="EX346" i="3"/>
  <c r="EX347" i="3"/>
  <c r="EX348" i="3"/>
  <c r="EX349" i="3"/>
  <c r="EX350" i="3"/>
  <c r="EX351" i="3"/>
  <c r="EX352" i="3"/>
  <c r="EX353" i="3"/>
  <c r="EX354" i="3"/>
  <c r="EX355" i="3"/>
  <c r="EX356" i="3"/>
  <c r="EX357" i="3"/>
  <c r="EX358" i="3"/>
  <c r="EX359" i="3"/>
  <c r="EX360" i="3"/>
  <c r="EX361" i="3"/>
  <c r="EX362" i="3"/>
  <c r="EX363" i="3"/>
  <c r="EX364" i="3"/>
  <c r="EX365" i="3"/>
  <c r="EX366" i="3"/>
  <c r="EX367" i="3"/>
  <c r="EX368" i="3"/>
  <c r="EX369" i="3"/>
  <c r="EX370" i="3"/>
  <c r="EX371" i="3"/>
  <c r="EX372" i="3"/>
  <c r="EX373" i="3"/>
  <c r="EX374" i="3"/>
  <c r="EX375" i="3"/>
  <c r="EX376" i="3"/>
  <c r="EX12" i="3"/>
  <c r="AR1645" i="5"/>
  <c r="AQ1645" i="5"/>
  <c r="AP1645" i="5"/>
  <c r="AO1645" i="5"/>
  <c r="AN1645" i="5"/>
  <c r="AM1645" i="5"/>
  <c r="AL1645" i="5"/>
  <c r="AK1645" i="5"/>
  <c r="AJ1645" i="5"/>
  <c r="AI1645" i="5"/>
  <c r="AH1645" i="5"/>
  <c r="AG1645" i="5"/>
  <c r="AF1645" i="5"/>
  <c r="AE1645" i="5"/>
  <c r="AD1645" i="5"/>
  <c r="J1645" i="5"/>
  <c r="AR1644" i="5"/>
  <c r="AQ1644" i="5"/>
  <c r="AP1644" i="5"/>
  <c r="AO1644" i="5"/>
  <c r="AN1644" i="5"/>
  <c r="AM1644" i="5"/>
  <c r="AL1644" i="5"/>
  <c r="AK1644" i="5"/>
  <c r="AJ1644" i="5"/>
  <c r="AI1644" i="5"/>
  <c r="AH1644" i="5"/>
  <c r="AG1644" i="5"/>
  <c r="AF1644" i="5"/>
  <c r="AE1644" i="5"/>
  <c r="AD1644" i="5"/>
  <c r="J1644" i="5"/>
  <c r="AR1643" i="5"/>
  <c r="AQ1643" i="5"/>
  <c r="AP1643" i="5"/>
  <c r="AO1643" i="5"/>
  <c r="AN1643" i="5"/>
  <c r="AM1643" i="5"/>
  <c r="AL1643" i="5"/>
  <c r="AK1643" i="5"/>
  <c r="AJ1643" i="5"/>
  <c r="AI1643" i="5"/>
  <c r="AH1643" i="5"/>
  <c r="AG1643" i="5"/>
  <c r="AF1643" i="5"/>
  <c r="AE1643" i="5"/>
  <c r="AD1643" i="5"/>
  <c r="J1643" i="5"/>
  <c r="AR1642" i="5"/>
  <c r="AQ1642" i="5"/>
  <c r="AP1642" i="5"/>
  <c r="AO1642" i="5"/>
  <c r="AN1642" i="5"/>
  <c r="AM1642" i="5"/>
  <c r="AL1642" i="5"/>
  <c r="AK1642" i="5"/>
  <c r="AJ1642" i="5"/>
  <c r="AI1642" i="5"/>
  <c r="AH1642" i="5"/>
  <c r="AG1642" i="5"/>
  <c r="AF1642" i="5"/>
  <c r="AE1642" i="5"/>
  <c r="AD1642" i="5"/>
  <c r="J1642" i="5"/>
  <c r="AR1641" i="5"/>
  <c r="AQ1641" i="5"/>
  <c r="AP1641" i="5"/>
  <c r="AO1641" i="5"/>
  <c r="AN1641" i="5"/>
  <c r="AM1641" i="5"/>
  <c r="AL1641" i="5"/>
  <c r="AK1641" i="5"/>
  <c r="AJ1641" i="5"/>
  <c r="AI1641" i="5"/>
  <c r="AH1641" i="5"/>
  <c r="AG1641" i="5"/>
  <c r="AF1641" i="5"/>
  <c r="AE1641" i="5"/>
  <c r="AD1641" i="5"/>
  <c r="J1641" i="5"/>
  <c r="AR1640" i="5"/>
  <c r="AQ1640" i="5"/>
  <c r="AP1640" i="5"/>
  <c r="AO1640" i="5"/>
  <c r="AN1640" i="5"/>
  <c r="AM1640" i="5"/>
  <c r="AL1640" i="5"/>
  <c r="AK1640" i="5"/>
  <c r="AJ1640" i="5"/>
  <c r="AI1640" i="5"/>
  <c r="AH1640" i="5"/>
  <c r="AG1640" i="5"/>
  <c r="AF1640" i="5"/>
  <c r="AE1640" i="5"/>
  <c r="AD1640" i="5"/>
  <c r="J1640" i="5"/>
  <c r="AR1639" i="5"/>
  <c r="AQ1639" i="5"/>
  <c r="AP1639" i="5"/>
  <c r="AO1639" i="5"/>
  <c r="AN1639" i="5"/>
  <c r="AM1639" i="5"/>
  <c r="AL1639" i="5"/>
  <c r="AK1639" i="5"/>
  <c r="AJ1639" i="5"/>
  <c r="AI1639" i="5"/>
  <c r="AH1639" i="5"/>
  <c r="AG1639" i="5"/>
  <c r="AF1639" i="5"/>
  <c r="AE1639" i="5"/>
  <c r="AD1639" i="5"/>
  <c r="J1639" i="5"/>
  <c r="AR1638" i="5"/>
  <c r="AQ1638" i="5"/>
  <c r="AP1638" i="5"/>
  <c r="AO1638" i="5"/>
  <c r="AN1638" i="5"/>
  <c r="AM1638" i="5"/>
  <c r="AL1638" i="5"/>
  <c r="AK1638" i="5"/>
  <c r="AJ1638" i="5"/>
  <c r="AI1638" i="5"/>
  <c r="AH1638" i="5"/>
  <c r="AG1638" i="5"/>
  <c r="AF1638" i="5"/>
  <c r="AE1638" i="5"/>
  <c r="AD1638" i="5"/>
  <c r="J1638" i="5"/>
  <c r="AR1637" i="5"/>
  <c r="AQ1637" i="5"/>
  <c r="AP1637" i="5"/>
  <c r="AO1637" i="5"/>
  <c r="AN1637" i="5"/>
  <c r="AM1637" i="5"/>
  <c r="AL1637" i="5"/>
  <c r="AK1637" i="5"/>
  <c r="AJ1637" i="5"/>
  <c r="AI1637" i="5"/>
  <c r="AH1637" i="5"/>
  <c r="AG1637" i="5"/>
  <c r="AF1637" i="5"/>
  <c r="AE1637" i="5"/>
  <c r="AD1637" i="5"/>
  <c r="J1637" i="5"/>
  <c r="AR1636" i="5"/>
  <c r="AQ1636" i="5"/>
  <c r="AP1636" i="5"/>
  <c r="AO1636" i="5"/>
  <c r="AN1636" i="5"/>
  <c r="AM1636" i="5"/>
  <c r="AL1636" i="5"/>
  <c r="AK1636" i="5"/>
  <c r="AJ1636" i="5"/>
  <c r="AI1636" i="5"/>
  <c r="AH1636" i="5"/>
  <c r="AG1636" i="5"/>
  <c r="AF1636" i="5"/>
  <c r="AE1636" i="5"/>
  <c r="AD1636" i="5"/>
  <c r="J1636" i="5"/>
  <c r="AR1635" i="5"/>
  <c r="AQ1635" i="5"/>
  <c r="AP1635" i="5"/>
  <c r="AO1635" i="5"/>
  <c r="AN1635" i="5"/>
  <c r="AM1635" i="5"/>
  <c r="AL1635" i="5"/>
  <c r="AK1635" i="5"/>
  <c r="AJ1635" i="5"/>
  <c r="AI1635" i="5"/>
  <c r="AH1635" i="5"/>
  <c r="AG1635" i="5"/>
  <c r="AF1635" i="5"/>
  <c r="AE1635" i="5"/>
  <c r="AD1635" i="5"/>
  <c r="J1635" i="5"/>
  <c r="AR1634" i="5"/>
  <c r="AQ1634" i="5"/>
  <c r="AP1634" i="5"/>
  <c r="AO1634" i="5"/>
  <c r="AN1634" i="5"/>
  <c r="AM1634" i="5"/>
  <c r="AL1634" i="5"/>
  <c r="AK1634" i="5"/>
  <c r="AJ1634" i="5"/>
  <c r="AI1634" i="5"/>
  <c r="AH1634" i="5"/>
  <c r="AG1634" i="5"/>
  <c r="AF1634" i="5"/>
  <c r="AE1634" i="5"/>
  <c r="AD1634" i="5"/>
  <c r="J1634" i="5"/>
  <c r="AR1633" i="5"/>
  <c r="AQ1633" i="5"/>
  <c r="AP1633" i="5"/>
  <c r="AO1633" i="5"/>
  <c r="AN1633" i="5"/>
  <c r="AM1633" i="5"/>
  <c r="AL1633" i="5"/>
  <c r="AK1633" i="5"/>
  <c r="AJ1633" i="5"/>
  <c r="AI1633" i="5"/>
  <c r="AH1633" i="5"/>
  <c r="AG1633" i="5"/>
  <c r="AF1633" i="5"/>
  <c r="AE1633" i="5"/>
  <c r="AD1633" i="5"/>
  <c r="J1633" i="5"/>
  <c r="AR1632" i="5"/>
  <c r="AQ1632" i="5"/>
  <c r="AP1632" i="5"/>
  <c r="AO1632" i="5"/>
  <c r="AN1632" i="5"/>
  <c r="AM1632" i="5"/>
  <c r="AL1632" i="5"/>
  <c r="AK1632" i="5"/>
  <c r="AJ1632" i="5"/>
  <c r="AI1632" i="5"/>
  <c r="AH1632" i="5"/>
  <c r="AG1632" i="5"/>
  <c r="AF1632" i="5"/>
  <c r="AE1632" i="5"/>
  <c r="AD1632" i="5"/>
  <c r="J1632" i="5"/>
  <c r="AR1631" i="5"/>
  <c r="AQ1631" i="5"/>
  <c r="AP1631" i="5"/>
  <c r="AO1631" i="5"/>
  <c r="AN1631" i="5"/>
  <c r="AM1631" i="5"/>
  <c r="AL1631" i="5"/>
  <c r="AK1631" i="5"/>
  <c r="AJ1631" i="5"/>
  <c r="AI1631" i="5"/>
  <c r="AH1631" i="5"/>
  <c r="AG1631" i="5"/>
  <c r="AF1631" i="5"/>
  <c r="AE1631" i="5"/>
  <c r="AD1631" i="5"/>
  <c r="J1631" i="5"/>
  <c r="AR1630" i="5"/>
  <c r="AQ1630" i="5"/>
  <c r="AP1630" i="5"/>
  <c r="AO1630" i="5"/>
  <c r="AN1630" i="5"/>
  <c r="AM1630" i="5"/>
  <c r="AL1630" i="5"/>
  <c r="AK1630" i="5"/>
  <c r="AJ1630" i="5"/>
  <c r="AI1630" i="5"/>
  <c r="AH1630" i="5"/>
  <c r="AG1630" i="5"/>
  <c r="AF1630" i="5"/>
  <c r="AE1630" i="5"/>
  <c r="AD1630" i="5"/>
  <c r="J1630" i="5"/>
  <c r="AR1629" i="5"/>
  <c r="AQ1629" i="5"/>
  <c r="AP1629" i="5"/>
  <c r="AO1629" i="5"/>
  <c r="AN1629" i="5"/>
  <c r="AM1629" i="5"/>
  <c r="AL1629" i="5"/>
  <c r="AK1629" i="5"/>
  <c r="AJ1629" i="5"/>
  <c r="AI1629" i="5"/>
  <c r="AH1629" i="5"/>
  <c r="AG1629" i="5"/>
  <c r="AF1629" i="5"/>
  <c r="AE1629" i="5"/>
  <c r="AD1629" i="5"/>
  <c r="J1629" i="5"/>
  <c r="AR1628" i="5"/>
  <c r="AQ1628" i="5"/>
  <c r="AP1628" i="5"/>
  <c r="AO1628" i="5"/>
  <c r="AN1628" i="5"/>
  <c r="AM1628" i="5"/>
  <c r="AL1628" i="5"/>
  <c r="AK1628" i="5"/>
  <c r="AJ1628" i="5"/>
  <c r="AI1628" i="5"/>
  <c r="AH1628" i="5"/>
  <c r="AG1628" i="5"/>
  <c r="AF1628" i="5"/>
  <c r="AE1628" i="5"/>
  <c r="AD1628" i="5"/>
  <c r="J1628" i="5"/>
  <c r="AR1627" i="5"/>
  <c r="AQ1627" i="5"/>
  <c r="AP1627" i="5"/>
  <c r="AO1627" i="5"/>
  <c r="AN1627" i="5"/>
  <c r="AM1627" i="5"/>
  <c r="AL1627" i="5"/>
  <c r="AK1627" i="5"/>
  <c r="AJ1627" i="5"/>
  <c r="AI1627" i="5"/>
  <c r="AH1627" i="5"/>
  <c r="AG1627" i="5"/>
  <c r="AF1627" i="5"/>
  <c r="AE1627" i="5"/>
  <c r="AD1627" i="5"/>
  <c r="J1627" i="5"/>
  <c r="AR1626" i="5"/>
  <c r="AQ1626" i="5"/>
  <c r="AP1626" i="5"/>
  <c r="AO1626" i="5"/>
  <c r="AN1626" i="5"/>
  <c r="AM1626" i="5"/>
  <c r="AL1626" i="5"/>
  <c r="AK1626" i="5"/>
  <c r="AJ1626" i="5"/>
  <c r="AI1626" i="5"/>
  <c r="AH1626" i="5"/>
  <c r="AG1626" i="5"/>
  <c r="AF1626" i="5"/>
  <c r="AE1626" i="5"/>
  <c r="AD1626" i="5"/>
  <c r="J1626" i="5"/>
  <c r="AR1625" i="5"/>
  <c r="AQ1625" i="5"/>
  <c r="AP1625" i="5"/>
  <c r="AO1625" i="5"/>
  <c r="AN1625" i="5"/>
  <c r="AM1625" i="5"/>
  <c r="AL1625" i="5"/>
  <c r="AK1625" i="5"/>
  <c r="AJ1625" i="5"/>
  <c r="AI1625" i="5"/>
  <c r="AH1625" i="5"/>
  <c r="AG1625" i="5"/>
  <c r="AF1625" i="5"/>
  <c r="AE1625" i="5"/>
  <c r="AD1625" i="5"/>
  <c r="J1625" i="5"/>
  <c r="AR1624" i="5"/>
  <c r="AQ1624" i="5"/>
  <c r="AP1624" i="5"/>
  <c r="AO1624" i="5"/>
  <c r="AN1624" i="5"/>
  <c r="AM1624" i="5"/>
  <c r="AL1624" i="5"/>
  <c r="AK1624" i="5"/>
  <c r="AJ1624" i="5"/>
  <c r="AI1624" i="5"/>
  <c r="AH1624" i="5"/>
  <c r="AG1624" i="5"/>
  <c r="AF1624" i="5"/>
  <c r="AE1624" i="5"/>
  <c r="AD1624" i="5"/>
  <c r="J1624" i="5"/>
  <c r="AR1623" i="5"/>
  <c r="AQ1623" i="5"/>
  <c r="AP1623" i="5"/>
  <c r="AO1623" i="5"/>
  <c r="AN1623" i="5"/>
  <c r="AM1623" i="5"/>
  <c r="AL1623" i="5"/>
  <c r="AK1623" i="5"/>
  <c r="AJ1623" i="5"/>
  <c r="AI1623" i="5"/>
  <c r="AH1623" i="5"/>
  <c r="AG1623" i="5"/>
  <c r="AF1623" i="5"/>
  <c r="AE1623" i="5"/>
  <c r="AD1623" i="5"/>
  <c r="J1623" i="5"/>
  <c r="AR1622" i="5"/>
  <c r="AQ1622" i="5"/>
  <c r="AP1622" i="5"/>
  <c r="AO1622" i="5"/>
  <c r="AN1622" i="5"/>
  <c r="AM1622" i="5"/>
  <c r="AL1622" i="5"/>
  <c r="AK1622" i="5"/>
  <c r="AJ1622" i="5"/>
  <c r="AI1622" i="5"/>
  <c r="AH1622" i="5"/>
  <c r="AG1622" i="5"/>
  <c r="AF1622" i="5"/>
  <c r="AE1622" i="5"/>
  <c r="AD1622" i="5"/>
  <c r="J1622" i="5"/>
  <c r="AR1621" i="5"/>
  <c r="AQ1621" i="5"/>
  <c r="AP1621" i="5"/>
  <c r="AO1621" i="5"/>
  <c r="AN1621" i="5"/>
  <c r="AM1621" i="5"/>
  <c r="AL1621" i="5"/>
  <c r="AK1621" i="5"/>
  <c r="AJ1621" i="5"/>
  <c r="AI1621" i="5"/>
  <c r="AH1621" i="5"/>
  <c r="AG1621" i="5"/>
  <c r="AF1621" i="5"/>
  <c r="AE1621" i="5"/>
  <c r="AD1621" i="5"/>
  <c r="J1621" i="5"/>
  <c r="AR1620" i="5"/>
  <c r="AQ1620" i="5"/>
  <c r="AP1620" i="5"/>
  <c r="AO1620" i="5"/>
  <c r="AN1620" i="5"/>
  <c r="AM1620" i="5"/>
  <c r="AL1620" i="5"/>
  <c r="AK1620" i="5"/>
  <c r="AJ1620" i="5"/>
  <c r="AI1620" i="5"/>
  <c r="AH1620" i="5"/>
  <c r="AG1620" i="5"/>
  <c r="AF1620" i="5"/>
  <c r="AE1620" i="5"/>
  <c r="AD1620" i="5"/>
  <c r="J1620" i="5"/>
  <c r="AR1619" i="5"/>
  <c r="AQ1619" i="5"/>
  <c r="AP1619" i="5"/>
  <c r="AO1619" i="5"/>
  <c r="AN1619" i="5"/>
  <c r="AM1619" i="5"/>
  <c r="AL1619" i="5"/>
  <c r="AK1619" i="5"/>
  <c r="AJ1619" i="5"/>
  <c r="AI1619" i="5"/>
  <c r="AH1619" i="5"/>
  <c r="AG1619" i="5"/>
  <c r="AF1619" i="5"/>
  <c r="AE1619" i="5"/>
  <c r="AD1619" i="5"/>
  <c r="J1619" i="5"/>
  <c r="AR1618" i="5"/>
  <c r="AQ1618" i="5"/>
  <c r="AP1618" i="5"/>
  <c r="AO1618" i="5"/>
  <c r="AN1618" i="5"/>
  <c r="AM1618" i="5"/>
  <c r="AL1618" i="5"/>
  <c r="AK1618" i="5"/>
  <c r="AJ1618" i="5"/>
  <c r="AI1618" i="5"/>
  <c r="AH1618" i="5"/>
  <c r="AG1618" i="5"/>
  <c r="AF1618" i="5"/>
  <c r="AE1618" i="5"/>
  <c r="AD1618" i="5"/>
  <c r="J1618" i="5"/>
  <c r="AR1617" i="5"/>
  <c r="AQ1617" i="5"/>
  <c r="AP1617" i="5"/>
  <c r="AO1617" i="5"/>
  <c r="AN1617" i="5"/>
  <c r="AM1617" i="5"/>
  <c r="AL1617" i="5"/>
  <c r="AK1617" i="5"/>
  <c r="AJ1617" i="5"/>
  <c r="AI1617" i="5"/>
  <c r="AH1617" i="5"/>
  <c r="AG1617" i="5"/>
  <c r="AF1617" i="5"/>
  <c r="AE1617" i="5"/>
  <c r="AD1617" i="5"/>
  <c r="J1617" i="5"/>
  <c r="AR1616" i="5"/>
  <c r="AQ1616" i="5"/>
  <c r="AP1616" i="5"/>
  <c r="AO1616" i="5"/>
  <c r="AN1616" i="5"/>
  <c r="AM1616" i="5"/>
  <c r="AL1616" i="5"/>
  <c r="AK1616" i="5"/>
  <c r="AJ1616" i="5"/>
  <c r="AI1616" i="5"/>
  <c r="AH1616" i="5"/>
  <c r="AG1616" i="5"/>
  <c r="AF1616" i="5"/>
  <c r="AE1616" i="5"/>
  <c r="AD1616" i="5"/>
  <c r="J1616" i="5"/>
  <c r="AR1615" i="5"/>
  <c r="AQ1615" i="5"/>
  <c r="AP1615" i="5"/>
  <c r="AO1615" i="5"/>
  <c r="AN1615" i="5"/>
  <c r="AM1615" i="5"/>
  <c r="AL1615" i="5"/>
  <c r="AK1615" i="5"/>
  <c r="AJ1615" i="5"/>
  <c r="AI1615" i="5"/>
  <c r="AH1615" i="5"/>
  <c r="AG1615" i="5"/>
  <c r="AF1615" i="5"/>
  <c r="AE1615" i="5"/>
  <c r="AD1615" i="5"/>
  <c r="J1615" i="5"/>
  <c r="AR1614" i="5"/>
  <c r="AQ1614" i="5"/>
  <c r="AP1614" i="5"/>
  <c r="AO1614" i="5"/>
  <c r="AN1614" i="5"/>
  <c r="AM1614" i="5"/>
  <c r="AL1614" i="5"/>
  <c r="AK1614" i="5"/>
  <c r="AJ1614" i="5"/>
  <c r="AI1614" i="5"/>
  <c r="AH1614" i="5"/>
  <c r="AG1614" i="5"/>
  <c r="AF1614" i="5"/>
  <c r="AE1614" i="5"/>
  <c r="AD1614" i="5"/>
  <c r="J1614" i="5"/>
  <c r="AR1613" i="5"/>
  <c r="AQ1613" i="5"/>
  <c r="AP1613" i="5"/>
  <c r="AO1613" i="5"/>
  <c r="AN1613" i="5"/>
  <c r="AM1613" i="5"/>
  <c r="AL1613" i="5"/>
  <c r="AK1613" i="5"/>
  <c r="AJ1613" i="5"/>
  <c r="AI1613" i="5"/>
  <c r="AH1613" i="5"/>
  <c r="AG1613" i="5"/>
  <c r="AF1613" i="5"/>
  <c r="AE1613" i="5"/>
  <c r="AD1613" i="5"/>
  <c r="J1613" i="5"/>
  <c r="AR1612" i="5"/>
  <c r="AQ1612" i="5"/>
  <c r="AP1612" i="5"/>
  <c r="AO1612" i="5"/>
  <c r="AN1612" i="5"/>
  <c r="AM1612" i="5"/>
  <c r="AL1612" i="5"/>
  <c r="AK1612" i="5"/>
  <c r="AJ1612" i="5"/>
  <c r="AI1612" i="5"/>
  <c r="AH1612" i="5"/>
  <c r="AG1612" i="5"/>
  <c r="AF1612" i="5"/>
  <c r="AE1612" i="5"/>
  <c r="AD1612" i="5"/>
  <c r="J1612" i="5"/>
  <c r="AR1611" i="5"/>
  <c r="AQ1611" i="5"/>
  <c r="AP1611" i="5"/>
  <c r="AO1611" i="5"/>
  <c r="AN1611" i="5"/>
  <c r="AM1611" i="5"/>
  <c r="AL1611" i="5"/>
  <c r="AK1611" i="5"/>
  <c r="AJ1611" i="5"/>
  <c r="AI1611" i="5"/>
  <c r="AH1611" i="5"/>
  <c r="AG1611" i="5"/>
  <c r="AF1611" i="5"/>
  <c r="AE1611" i="5"/>
  <c r="AD1611" i="5"/>
  <c r="J1611" i="5"/>
  <c r="AR1610" i="5"/>
  <c r="AQ1610" i="5"/>
  <c r="AP1610" i="5"/>
  <c r="AO1610" i="5"/>
  <c r="AN1610" i="5"/>
  <c r="AM1610" i="5"/>
  <c r="AL1610" i="5"/>
  <c r="AK1610" i="5"/>
  <c r="AJ1610" i="5"/>
  <c r="AI1610" i="5"/>
  <c r="AH1610" i="5"/>
  <c r="AG1610" i="5"/>
  <c r="AF1610" i="5"/>
  <c r="AE1610" i="5"/>
  <c r="AD1610" i="5"/>
  <c r="J1610" i="5"/>
  <c r="AR1609" i="5"/>
  <c r="AQ1609" i="5"/>
  <c r="AP1609" i="5"/>
  <c r="AO1609" i="5"/>
  <c r="AN1609" i="5"/>
  <c r="AM1609" i="5"/>
  <c r="AL1609" i="5"/>
  <c r="AK1609" i="5"/>
  <c r="AJ1609" i="5"/>
  <c r="AI1609" i="5"/>
  <c r="AH1609" i="5"/>
  <c r="AG1609" i="5"/>
  <c r="AF1609" i="5"/>
  <c r="AE1609" i="5"/>
  <c r="AD1609" i="5"/>
  <c r="J1609" i="5"/>
  <c r="AR1608" i="5"/>
  <c r="AQ1608" i="5"/>
  <c r="AP1608" i="5"/>
  <c r="AO1608" i="5"/>
  <c r="AN1608" i="5"/>
  <c r="AM1608" i="5"/>
  <c r="AL1608" i="5"/>
  <c r="AK1608" i="5"/>
  <c r="AJ1608" i="5"/>
  <c r="AI1608" i="5"/>
  <c r="AH1608" i="5"/>
  <c r="AG1608" i="5"/>
  <c r="AF1608" i="5"/>
  <c r="AE1608" i="5"/>
  <c r="AD1608" i="5"/>
  <c r="J1608" i="5"/>
  <c r="AR1607" i="5"/>
  <c r="AQ1607" i="5"/>
  <c r="AP1607" i="5"/>
  <c r="AO1607" i="5"/>
  <c r="AN1607" i="5"/>
  <c r="AM1607" i="5"/>
  <c r="AL1607" i="5"/>
  <c r="AK1607" i="5"/>
  <c r="AJ1607" i="5"/>
  <c r="AI1607" i="5"/>
  <c r="AH1607" i="5"/>
  <c r="AG1607" i="5"/>
  <c r="AF1607" i="5"/>
  <c r="AE1607" i="5"/>
  <c r="AD1607" i="5"/>
  <c r="J1607" i="5"/>
  <c r="AR1606" i="5"/>
  <c r="AQ1606" i="5"/>
  <c r="AP1606" i="5"/>
  <c r="AO1606" i="5"/>
  <c r="AN1606" i="5"/>
  <c r="AM1606" i="5"/>
  <c r="AL1606" i="5"/>
  <c r="AK1606" i="5"/>
  <c r="AJ1606" i="5"/>
  <c r="AI1606" i="5"/>
  <c r="AH1606" i="5"/>
  <c r="AG1606" i="5"/>
  <c r="AF1606" i="5"/>
  <c r="AE1606" i="5"/>
  <c r="AD1606" i="5"/>
  <c r="J1606" i="5"/>
  <c r="AR1605" i="5"/>
  <c r="AQ1605" i="5"/>
  <c r="AP1605" i="5"/>
  <c r="AO1605" i="5"/>
  <c r="AN1605" i="5"/>
  <c r="AM1605" i="5"/>
  <c r="AL1605" i="5"/>
  <c r="AK1605" i="5"/>
  <c r="AJ1605" i="5"/>
  <c r="AI1605" i="5"/>
  <c r="AH1605" i="5"/>
  <c r="AG1605" i="5"/>
  <c r="AF1605" i="5"/>
  <c r="AE1605" i="5"/>
  <c r="AD1605" i="5"/>
  <c r="J1605" i="5"/>
  <c r="AR1604" i="5"/>
  <c r="AQ1604" i="5"/>
  <c r="AP1604" i="5"/>
  <c r="AO1604" i="5"/>
  <c r="AN1604" i="5"/>
  <c r="AM1604" i="5"/>
  <c r="AL1604" i="5"/>
  <c r="AK1604" i="5"/>
  <c r="AJ1604" i="5"/>
  <c r="AI1604" i="5"/>
  <c r="AH1604" i="5"/>
  <c r="AG1604" i="5"/>
  <c r="AF1604" i="5"/>
  <c r="AE1604" i="5"/>
  <c r="AD1604" i="5"/>
  <c r="J1604" i="5"/>
  <c r="AR1603" i="5"/>
  <c r="AQ1603" i="5"/>
  <c r="AP1603" i="5"/>
  <c r="AO1603" i="5"/>
  <c r="AN1603" i="5"/>
  <c r="AM1603" i="5"/>
  <c r="AL1603" i="5"/>
  <c r="AK1603" i="5"/>
  <c r="AJ1603" i="5"/>
  <c r="AI1603" i="5"/>
  <c r="AH1603" i="5"/>
  <c r="AG1603" i="5"/>
  <c r="AF1603" i="5"/>
  <c r="AE1603" i="5"/>
  <c r="AD1603" i="5"/>
  <c r="J1603" i="5"/>
  <c r="AR1602" i="5"/>
  <c r="AQ1602" i="5"/>
  <c r="AP1602" i="5"/>
  <c r="AO1602" i="5"/>
  <c r="AN1602" i="5"/>
  <c r="AM1602" i="5"/>
  <c r="AL1602" i="5"/>
  <c r="AK1602" i="5"/>
  <c r="AJ1602" i="5"/>
  <c r="AI1602" i="5"/>
  <c r="AH1602" i="5"/>
  <c r="AG1602" i="5"/>
  <c r="AF1602" i="5"/>
  <c r="AE1602" i="5"/>
  <c r="AD1602" i="5"/>
  <c r="J1602" i="5"/>
  <c r="AR1601" i="5"/>
  <c r="AQ1601" i="5"/>
  <c r="AP1601" i="5"/>
  <c r="AO1601" i="5"/>
  <c r="AN1601" i="5"/>
  <c r="AM1601" i="5"/>
  <c r="AL1601" i="5"/>
  <c r="AK1601" i="5"/>
  <c r="AJ1601" i="5"/>
  <c r="AI1601" i="5"/>
  <c r="AH1601" i="5"/>
  <c r="AG1601" i="5"/>
  <c r="AF1601" i="5"/>
  <c r="AE1601" i="5"/>
  <c r="AD1601" i="5"/>
  <c r="J1601" i="5"/>
  <c r="AR1600" i="5"/>
  <c r="AQ1600" i="5"/>
  <c r="AP1600" i="5"/>
  <c r="AO1600" i="5"/>
  <c r="AN1600" i="5"/>
  <c r="AM1600" i="5"/>
  <c r="AL1600" i="5"/>
  <c r="AK1600" i="5"/>
  <c r="AJ1600" i="5"/>
  <c r="AI1600" i="5"/>
  <c r="AH1600" i="5"/>
  <c r="AG1600" i="5"/>
  <c r="AF1600" i="5"/>
  <c r="AE1600" i="5"/>
  <c r="AD1600" i="5"/>
  <c r="J1600" i="5"/>
  <c r="AR1599" i="5"/>
  <c r="AQ1599" i="5"/>
  <c r="AP1599" i="5"/>
  <c r="AO1599" i="5"/>
  <c r="AN1599" i="5"/>
  <c r="AM1599" i="5"/>
  <c r="AL1599" i="5"/>
  <c r="AK1599" i="5"/>
  <c r="AJ1599" i="5"/>
  <c r="AI1599" i="5"/>
  <c r="AH1599" i="5"/>
  <c r="AG1599" i="5"/>
  <c r="AF1599" i="5"/>
  <c r="AE1599" i="5"/>
  <c r="AD1599" i="5"/>
  <c r="J1599" i="5"/>
  <c r="AR1598" i="5"/>
  <c r="AQ1598" i="5"/>
  <c r="AP1598" i="5"/>
  <c r="AO1598" i="5"/>
  <c r="AN1598" i="5"/>
  <c r="AM1598" i="5"/>
  <c r="AL1598" i="5"/>
  <c r="AK1598" i="5"/>
  <c r="AJ1598" i="5"/>
  <c r="AI1598" i="5"/>
  <c r="AH1598" i="5"/>
  <c r="AG1598" i="5"/>
  <c r="AF1598" i="5"/>
  <c r="AE1598" i="5"/>
  <c r="AD1598" i="5"/>
  <c r="J1598" i="5"/>
  <c r="AR1597" i="5"/>
  <c r="AQ1597" i="5"/>
  <c r="AP1597" i="5"/>
  <c r="AO1597" i="5"/>
  <c r="AN1597" i="5"/>
  <c r="AM1597" i="5"/>
  <c r="AL1597" i="5"/>
  <c r="AK1597" i="5"/>
  <c r="AJ1597" i="5"/>
  <c r="AI1597" i="5"/>
  <c r="AH1597" i="5"/>
  <c r="AG1597" i="5"/>
  <c r="AF1597" i="5"/>
  <c r="AE1597" i="5"/>
  <c r="AD1597" i="5"/>
  <c r="J1597" i="5"/>
  <c r="AR1596" i="5"/>
  <c r="AQ1596" i="5"/>
  <c r="AP1596" i="5"/>
  <c r="AO1596" i="5"/>
  <c r="AN1596" i="5"/>
  <c r="AM1596" i="5"/>
  <c r="AL1596" i="5"/>
  <c r="AK1596" i="5"/>
  <c r="AJ1596" i="5"/>
  <c r="AI1596" i="5"/>
  <c r="AH1596" i="5"/>
  <c r="AG1596" i="5"/>
  <c r="AF1596" i="5"/>
  <c r="AE1596" i="5"/>
  <c r="AD1596" i="5"/>
  <c r="J1596" i="5"/>
  <c r="AR1595" i="5"/>
  <c r="AQ1595" i="5"/>
  <c r="AP1595" i="5"/>
  <c r="AO1595" i="5"/>
  <c r="AN1595" i="5"/>
  <c r="AM1595" i="5"/>
  <c r="AL1595" i="5"/>
  <c r="AK1595" i="5"/>
  <c r="AJ1595" i="5"/>
  <c r="AI1595" i="5"/>
  <c r="AH1595" i="5"/>
  <c r="AG1595" i="5"/>
  <c r="AF1595" i="5"/>
  <c r="AE1595" i="5"/>
  <c r="AD1595" i="5"/>
  <c r="J1595" i="5"/>
  <c r="AR1594" i="5"/>
  <c r="AQ1594" i="5"/>
  <c r="AP1594" i="5"/>
  <c r="AO1594" i="5"/>
  <c r="AN1594" i="5"/>
  <c r="AM1594" i="5"/>
  <c r="AL1594" i="5"/>
  <c r="AK1594" i="5"/>
  <c r="AJ1594" i="5"/>
  <c r="AI1594" i="5"/>
  <c r="AH1594" i="5"/>
  <c r="AG1594" i="5"/>
  <c r="AF1594" i="5"/>
  <c r="AE1594" i="5"/>
  <c r="AD1594" i="5"/>
  <c r="J1594" i="5"/>
  <c r="AR1593" i="5"/>
  <c r="AQ1593" i="5"/>
  <c r="AP1593" i="5"/>
  <c r="AO1593" i="5"/>
  <c r="AN1593" i="5"/>
  <c r="AM1593" i="5"/>
  <c r="AL1593" i="5"/>
  <c r="AK1593" i="5"/>
  <c r="AJ1593" i="5"/>
  <c r="AI1593" i="5"/>
  <c r="AH1593" i="5"/>
  <c r="AG1593" i="5"/>
  <c r="AF1593" i="5"/>
  <c r="AE1593" i="5"/>
  <c r="AD1593" i="5"/>
  <c r="J1593" i="5"/>
  <c r="AR1592" i="5"/>
  <c r="AQ1592" i="5"/>
  <c r="AP1592" i="5"/>
  <c r="AO1592" i="5"/>
  <c r="AN1592" i="5"/>
  <c r="AM1592" i="5"/>
  <c r="AL1592" i="5"/>
  <c r="AK1592" i="5"/>
  <c r="AJ1592" i="5"/>
  <c r="AI1592" i="5"/>
  <c r="AH1592" i="5"/>
  <c r="AG1592" i="5"/>
  <c r="AF1592" i="5"/>
  <c r="AE1592" i="5"/>
  <c r="AD1592" i="5"/>
  <c r="J1592" i="5"/>
  <c r="AR1591" i="5"/>
  <c r="AQ1591" i="5"/>
  <c r="AP1591" i="5"/>
  <c r="AO1591" i="5"/>
  <c r="AN1591" i="5"/>
  <c r="AM1591" i="5"/>
  <c r="AL1591" i="5"/>
  <c r="AK1591" i="5"/>
  <c r="AJ1591" i="5"/>
  <c r="AI1591" i="5"/>
  <c r="AH1591" i="5"/>
  <c r="AG1591" i="5"/>
  <c r="AF1591" i="5"/>
  <c r="AE1591" i="5"/>
  <c r="AD1591" i="5"/>
  <c r="J1591" i="5"/>
  <c r="AR1590" i="5"/>
  <c r="AQ1590" i="5"/>
  <c r="AP1590" i="5"/>
  <c r="AO1590" i="5"/>
  <c r="AN1590" i="5"/>
  <c r="AM1590" i="5"/>
  <c r="AL1590" i="5"/>
  <c r="AK1590" i="5"/>
  <c r="AJ1590" i="5"/>
  <c r="AI1590" i="5"/>
  <c r="AH1590" i="5"/>
  <c r="AG1590" i="5"/>
  <c r="AF1590" i="5"/>
  <c r="AE1590" i="5"/>
  <c r="AD1590" i="5"/>
  <c r="J1590" i="5"/>
  <c r="AR1589" i="5"/>
  <c r="AQ1589" i="5"/>
  <c r="AP1589" i="5"/>
  <c r="AO1589" i="5"/>
  <c r="AN1589" i="5"/>
  <c r="AM1589" i="5"/>
  <c r="AL1589" i="5"/>
  <c r="AK1589" i="5"/>
  <c r="AJ1589" i="5"/>
  <c r="AI1589" i="5"/>
  <c r="AH1589" i="5"/>
  <c r="AG1589" i="5"/>
  <c r="AF1589" i="5"/>
  <c r="AE1589" i="5"/>
  <c r="AD1589" i="5"/>
  <c r="J1589" i="5"/>
  <c r="AR1588" i="5"/>
  <c r="AQ1588" i="5"/>
  <c r="AP1588" i="5"/>
  <c r="AO1588" i="5"/>
  <c r="AN1588" i="5"/>
  <c r="AM1588" i="5"/>
  <c r="AL1588" i="5"/>
  <c r="AK1588" i="5"/>
  <c r="AJ1588" i="5"/>
  <c r="AI1588" i="5"/>
  <c r="AH1588" i="5"/>
  <c r="AG1588" i="5"/>
  <c r="AF1588" i="5"/>
  <c r="AE1588" i="5"/>
  <c r="AD1588" i="5"/>
  <c r="J1588" i="5"/>
  <c r="AR1587" i="5"/>
  <c r="AQ1587" i="5"/>
  <c r="AP1587" i="5"/>
  <c r="AO1587" i="5"/>
  <c r="AN1587" i="5"/>
  <c r="AM1587" i="5"/>
  <c r="AL1587" i="5"/>
  <c r="AK1587" i="5"/>
  <c r="AJ1587" i="5"/>
  <c r="AI1587" i="5"/>
  <c r="AH1587" i="5"/>
  <c r="AG1587" i="5"/>
  <c r="AF1587" i="5"/>
  <c r="AE1587" i="5"/>
  <c r="AD1587" i="5"/>
  <c r="J1587" i="5"/>
  <c r="AR1586" i="5"/>
  <c r="AQ1586" i="5"/>
  <c r="AP1586" i="5"/>
  <c r="AO1586" i="5"/>
  <c r="AN1586" i="5"/>
  <c r="AM1586" i="5"/>
  <c r="AL1586" i="5"/>
  <c r="AK1586" i="5"/>
  <c r="AJ1586" i="5"/>
  <c r="AI1586" i="5"/>
  <c r="AH1586" i="5"/>
  <c r="AG1586" i="5"/>
  <c r="AF1586" i="5"/>
  <c r="AE1586" i="5"/>
  <c r="AD1586" i="5"/>
  <c r="J1586" i="5"/>
  <c r="AR1585" i="5"/>
  <c r="AQ1585" i="5"/>
  <c r="AP1585" i="5"/>
  <c r="AO1585" i="5"/>
  <c r="AN1585" i="5"/>
  <c r="AM1585" i="5"/>
  <c r="AL1585" i="5"/>
  <c r="AK1585" i="5"/>
  <c r="AJ1585" i="5"/>
  <c r="AI1585" i="5"/>
  <c r="AH1585" i="5"/>
  <c r="AG1585" i="5"/>
  <c r="AF1585" i="5"/>
  <c r="AE1585" i="5"/>
  <c r="AD1585" i="5"/>
  <c r="J1585" i="5"/>
  <c r="AR1584" i="5"/>
  <c r="AQ1584" i="5"/>
  <c r="AP1584" i="5"/>
  <c r="AO1584" i="5"/>
  <c r="AN1584" i="5"/>
  <c r="AM1584" i="5"/>
  <c r="AL1584" i="5"/>
  <c r="AK1584" i="5"/>
  <c r="AJ1584" i="5"/>
  <c r="AI1584" i="5"/>
  <c r="AH1584" i="5"/>
  <c r="AG1584" i="5"/>
  <c r="AF1584" i="5"/>
  <c r="AE1584" i="5"/>
  <c r="AD1584" i="5"/>
  <c r="J1584" i="5"/>
  <c r="AR1583" i="5"/>
  <c r="AQ1583" i="5"/>
  <c r="AP1583" i="5"/>
  <c r="AO1583" i="5"/>
  <c r="AN1583" i="5"/>
  <c r="AM1583" i="5"/>
  <c r="AL1583" i="5"/>
  <c r="AK1583" i="5"/>
  <c r="AJ1583" i="5"/>
  <c r="AI1583" i="5"/>
  <c r="AH1583" i="5"/>
  <c r="AG1583" i="5"/>
  <c r="AF1583" i="5"/>
  <c r="AE1583" i="5"/>
  <c r="AD1583" i="5"/>
  <c r="J1583" i="5"/>
  <c r="AR1582" i="5"/>
  <c r="AQ1582" i="5"/>
  <c r="AP1582" i="5"/>
  <c r="AO1582" i="5"/>
  <c r="AN1582" i="5"/>
  <c r="AM1582" i="5"/>
  <c r="AL1582" i="5"/>
  <c r="AK1582" i="5"/>
  <c r="AJ1582" i="5"/>
  <c r="AI1582" i="5"/>
  <c r="AH1582" i="5"/>
  <c r="AG1582" i="5"/>
  <c r="AF1582" i="5"/>
  <c r="AE1582" i="5"/>
  <c r="AD1582" i="5"/>
  <c r="J1582" i="5"/>
  <c r="AR1581" i="5"/>
  <c r="AQ1581" i="5"/>
  <c r="AP1581" i="5"/>
  <c r="AO1581" i="5"/>
  <c r="AN1581" i="5"/>
  <c r="AM1581" i="5"/>
  <c r="AL1581" i="5"/>
  <c r="AK1581" i="5"/>
  <c r="AJ1581" i="5"/>
  <c r="AI1581" i="5"/>
  <c r="AH1581" i="5"/>
  <c r="AG1581" i="5"/>
  <c r="AF1581" i="5"/>
  <c r="AE1581" i="5"/>
  <c r="AD1581" i="5"/>
  <c r="J1581" i="5"/>
  <c r="AR1580" i="5"/>
  <c r="AQ1580" i="5"/>
  <c r="AP1580" i="5"/>
  <c r="AO1580" i="5"/>
  <c r="AN1580" i="5"/>
  <c r="AM1580" i="5"/>
  <c r="AL1580" i="5"/>
  <c r="AK1580" i="5"/>
  <c r="AJ1580" i="5"/>
  <c r="AI1580" i="5"/>
  <c r="AH1580" i="5"/>
  <c r="AG1580" i="5"/>
  <c r="AF1580" i="5"/>
  <c r="AE1580" i="5"/>
  <c r="AD1580" i="5"/>
  <c r="J1580" i="5"/>
  <c r="AR1579" i="5"/>
  <c r="AQ1579" i="5"/>
  <c r="AP1579" i="5"/>
  <c r="AO1579" i="5"/>
  <c r="AN1579" i="5"/>
  <c r="AM1579" i="5"/>
  <c r="AL1579" i="5"/>
  <c r="AK1579" i="5"/>
  <c r="AJ1579" i="5"/>
  <c r="AI1579" i="5"/>
  <c r="AH1579" i="5"/>
  <c r="AG1579" i="5"/>
  <c r="AF1579" i="5"/>
  <c r="AE1579" i="5"/>
  <c r="AD1579" i="5"/>
  <c r="J1579" i="5"/>
  <c r="AR1578" i="5"/>
  <c r="AQ1578" i="5"/>
  <c r="AP1578" i="5"/>
  <c r="AO1578" i="5"/>
  <c r="AN1578" i="5"/>
  <c r="AM1578" i="5"/>
  <c r="AL1578" i="5"/>
  <c r="AK1578" i="5"/>
  <c r="AJ1578" i="5"/>
  <c r="AI1578" i="5"/>
  <c r="AH1578" i="5"/>
  <c r="AG1578" i="5"/>
  <c r="AF1578" i="5"/>
  <c r="AE1578" i="5"/>
  <c r="AD1578" i="5"/>
  <c r="J1578" i="5"/>
  <c r="AR1577" i="5"/>
  <c r="AQ1577" i="5"/>
  <c r="AP1577" i="5"/>
  <c r="AO1577" i="5"/>
  <c r="AN1577" i="5"/>
  <c r="AM1577" i="5"/>
  <c r="AL1577" i="5"/>
  <c r="AK1577" i="5"/>
  <c r="AJ1577" i="5"/>
  <c r="AI1577" i="5"/>
  <c r="AH1577" i="5"/>
  <c r="AG1577" i="5"/>
  <c r="AF1577" i="5"/>
  <c r="AE1577" i="5"/>
  <c r="AD1577" i="5"/>
  <c r="J1577" i="5"/>
  <c r="AR1576" i="5"/>
  <c r="AQ1576" i="5"/>
  <c r="AP1576" i="5"/>
  <c r="AO1576" i="5"/>
  <c r="AN1576" i="5"/>
  <c r="AM1576" i="5"/>
  <c r="AL1576" i="5"/>
  <c r="AK1576" i="5"/>
  <c r="AJ1576" i="5"/>
  <c r="AI1576" i="5"/>
  <c r="AH1576" i="5"/>
  <c r="AG1576" i="5"/>
  <c r="AF1576" i="5"/>
  <c r="AE1576" i="5"/>
  <c r="AD1576" i="5"/>
  <c r="J1576" i="5"/>
  <c r="AR1575" i="5"/>
  <c r="AQ1575" i="5"/>
  <c r="AP1575" i="5"/>
  <c r="AO1575" i="5"/>
  <c r="AN1575" i="5"/>
  <c r="AM1575" i="5"/>
  <c r="AL1575" i="5"/>
  <c r="AK1575" i="5"/>
  <c r="AJ1575" i="5"/>
  <c r="AI1575" i="5"/>
  <c r="AH1575" i="5"/>
  <c r="AG1575" i="5"/>
  <c r="AF1575" i="5"/>
  <c r="AE1575" i="5"/>
  <c r="AD1575" i="5"/>
  <c r="J1575" i="5"/>
  <c r="AR1574" i="5"/>
  <c r="AQ1574" i="5"/>
  <c r="AP1574" i="5"/>
  <c r="AO1574" i="5"/>
  <c r="AN1574" i="5"/>
  <c r="AM1574" i="5"/>
  <c r="AL1574" i="5"/>
  <c r="AK1574" i="5"/>
  <c r="AJ1574" i="5"/>
  <c r="AI1574" i="5"/>
  <c r="AH1574" i="5"/>
  <c r="AG1574" i="5"/>
  <c r="AF1574" i="5"/>
  <c r="AE1574" i="5"/>
  <c r="AD1574" i="5"/>
  <c r="J1574" i="5"/>
  <c r="AR1573" i="5"/>
  <c r="AQ1573" i="5"/>
  <c r="AP1573" i="5"/>
  <c r="AO1573" i="5"/>
  <c r="AN1573" i="5"/>
  <c r="AM1573" i="5"/>
  <c r="AL1573" i="5"/>
  <c r="AK1573" i="5"/>
  <c r="AJ1573" i="5"/>
  <c r="AI1573" i="5"/>
  <c r="AH1573" i="5"/>
  <c r="AG1573" i="5"/>
  <c r="AF1573" i="5"/>
  <c r="AE1573" i="5"/>
  <c r="AD1573" i="5"/>
  <c r="J1573" i="5"/>
  <c r="AR1572" i="5"/>
  <c r="AQ1572" i="5"/>
  <c r="AP1572" i="5"/>
  <c r="AO1572" i="5"/>
  <c r="AN1572" i="5"/>
  <c r="AM1572" i="5"/>
  <c r="AL1572" i="5"/>
  <c r="AK1572" i="5"/>
  <c r="AJ1572" i="5"/>
  <c r="AI1572" i="5"/>
  <c r="AH1572" i="5"/>
  <c r="AG1572" i="5"/>
  <c r="AF1572" i="5"/>
  <c r="AE1572" i="5"/>
  <c r="AD1572" i="5"/>
  <c r="J1572" i="5"/>
  <c r="AR1571" i="5"/>
  <c r="AQ1571" i="5"/>
  <c r="AP1571" i="5"/>
  <c r="AO1571" i="5"/>
  <c r="AN1571" i="5"/>
  <c r="AM1571" i="5"/>
  <c r="AL1571" i="5"/>
  <c r="AK1571" i="5"/>
  <c r="AJ1571" i="5"/>
  <c r="AI1571" i="5"/>
  <c r="AH1571" i="5"/>
  <c r="AG1571" i="5"/>
  <c r="AF1571" i="5"/>
  <c r="AE1571" i="5"/>
  <c r="AD1571" i="5"/>
  <c r="J1571" i="5"/>
  <c r="AR1570" i="5"/>
  <c r="AQ1570" i="5"/>
  <c r="AP1570" i="5"/>
  <c r="AO1570" i="5"/>
  <c r="AN1570" i="5"/>
  <c r="AM1570" i="5"/>
  <c r="AL1570" i="5"/>
  <c r="AK1570" i="5"/>
  <c r="AJ1570" i="5"/>
  <c r="AI1570" i="5"/>
  <c r="AH1570" i="5"/>
  <c r="AG1570" i="5"/>
  <c r="AF1570" i="5"/>
  <c r="AE1570" i="5"/>
  <c r="AD1570" i="5"/>
  <c r="J1570" i="5"/>
  <c r="AR1569" i="5"/>
  <c r="AQ1569" i="5"/>
  <c r="AP1569" i="5"/>
  <c r="AO1569" i="5"/>
  <c r="AN1569" i="5"/>
  <c r="AM1569" i="5"/>
  <c r="AL1569" i="5"/>
  <c r="AK1569" i="5"/>
  <c r="AJ1569" i="5"/>
  <c r="AI1569" i="5"/>
  <c r="AH1569" i="5"/>
  <c r="AG1569" i="5"/>
  <c r="AF1569" i="5"/>
  <c r="AE1569" i="5"/>
  <c r="AD1569" i="5"/>
  <c r="J1569" i="5"/>
  <c r="AR1568" i="5"/>
  <c r="AQ1568" i="5"/>
  <c r="AP1568" i="5"/>
  <c r="AO1568" i="5"/>
  <c r="AN1568" i="5"/>
  <c r="AM1568" i="5"/>
  <c r="AL1568" i="5"/>
  <c r="AK1568" i="5"/>
  <c r="AJ1568" i="5"/>
  <c r="AI1568" i="5"/>
  <c r="AH1568" i="5"/>
  <c r="AG1568" i="5"/>
  <c r="AF1568" i="5"/>
  <c r="AE1568" i="5"/>
  <c r="AD1568" i="5"/>
  <c r="J1568" i="5"/>
  <c r="AR1567" i="5"/>
  <c r="AQ1567" i="5"/>
  <c r="AP1567" i="5"/>
  <c r="AO1567" i="5"/>
  <c r="AN1567" i="5"/>
  <c r="AM1567" i="5"/>
  <c r="AL1567" i="5"/>
  <c r="AK1567" i="5"/>
  <c r="AJ1567" i="5"/>
  <c r="AI1567" i="5"/>
  <c r="AH1567" i="5"/>
  <c r="AG1567" i="5"/>
  <c r="AF1567" i="5"/>
  <c r="AE1567" i="5"/>
  <c r="AD1567" i="5"/>
  <c r="J1567" i="5"/>
  <c r="AR1566" i="5"/>
  <c r="AQ1566" i="5"/>
  <c r="AP1566" i="5"/>
  <c r="AO1566" i="5"/>
  <c r="AN1566" i="5"/>
  <c r="AM1566" i="5"/>
  <c r="AL1566" i="5"/>
  <c r="AK1566" i="5"/>
  <c r="AJ1566" i="5"/>
  <c r="AI1566" i="5"/>
  <c r="AH1566" i="5"/>
  <c r="AG1566" i="5"/>
  <c r="AF1566" i="5"/>
  <c r="AE1566" i="5"/>
  <c r="AD1566" i="5"/>
  <c r="J1566" i="5"/>
  <c r="AR1565" i="5"/>
  <c r="AQ1565" i="5"/>
  <c r="AP1565" i="5"/>
  <c r="AO1565" i="5"/>
  <c r="AN1565" i="5"/>
  <c r="AM1565" i="5"/>
  <c r="AL1565" i="5"/>
  <c r="AK1565" i="5"/>
  <c r="AJ1565" i="5"/>
  <c r="AI1565" i="5"/>
  <c r="AH1565" i="5"/>
  <c r="AG1565" i="5"/>
  <c r="AF1565" i="5"/>
  <c r="AE1565" i="5"/>
  <c r="AD1565" i="5"/>
  <c r="J1565" i="5"/>
  <c r="AR1564" i="5"/>
  <c r="AQ1564" i="5"/>
  <c r="AP1564" i="5"/>
  <c r="AO1564" i="5"/>
  <c r="AN1564" i="5"/>
  <c r="AM1564" i="5"/>
  <c r="AL1564" i="5"/>
  <c r="AK1564" i="5"/>
  <c r="AJ1564" i="5"/>
  <c r="AI1564" i="5"/>
  <c r="AH1564" i="5"/>
  <c r="AG1564" i="5"/>
  <c r="AF1564" i="5"/>
  <c r="AE1564" i="5"/>
  <c r="AD1564" i="5"/>
  <c r="J1564" i="5"/>
  <c r="AR1563" i="5"/>
  <c r="AQ1563" i="5"/>
  <c r="AP1563" i="5"/>
  <c r="AO1563" i="5"/>
  <c r="AN1563" i="5"/>
  <c r="AM1563" i="5"/>
  <c r="AL1563" i="5"/>
  <c r="AK1563" i="5"/>
  <c r="AJ1563" i="5"/>
  <c r="AI1563" i="5"/>
  <c r="AH1563" i="5"/>
  <c r="AG1563" i="5"/>
  <c r="AF1563" i="5"/>
  <c r="AE1563" i="5"/>
  <c r="AD1563" i="5"/>
  <c r="J1563" i="5"/>
  <c r="AR1562" i="5"/>
  <c r="AQ1562" i="5"/>
  <c r="AP1562" i="5"/>
  <c r="AO1562" i="5"/>
  <c r="AN1562" i="5"/>
  <c r="AM1562" i="5"/>
  <c r="AL1562" i="5"/>
  <c r="AK1562" i="5"/>
  <c r="AJ1562" i="5"/>
  <c r="AI1562" i="5"/>
  <c r="AH1562" i="5"/>
  <c r="AG1562" i="5"/>
  <c r="AF1562" i="5"/>
  <c r="AE1562" i="5"/>
  <c r="AD1562" i="5"/>
  <c r="J1562" i="5"/>
  <c r="AR1561" i="5"/>
  <c r="AQ1561" i="5"/>
  <c r="AP1561" i="5"/>
  <c r="AO1561" i="5"/>
  <c r="AN1561" i="5"/>
  <c r="AM1561" i="5"/>
  <c r="AL1561" i="5"/>
  <c r="AK1561" i="5"/>
  <c r="AJ1561" i="5"/>
  <c r="AI1561" i="5"/>
  <c r="AH1561" i="5"/>
  <c r="AG1561" i="5"/>
  <c r="AF1561" i="5"/>
  <c r="AE1561" i="5"/>
  <c r="AD1561" i="5"/>
  <c r="J1561" i="5"/>
  <c r="AR1560" i="5"/>
  <c r="AQ1560" i="5"/>
  <c r="AP1560" i="5"/>
  <c r="AO1560" i="5"/>
  <c r="AN1560" i="5"/>
  <c r="AM1560" i="5"/>
  <c r="AL1560" i="5"/>
  <c r="AK1560" i="5"/>
  <c r="AJ1560" i="5"/>
  <c r="AI1560" i="5"/>
  <c r="AH1560" i="5"/>
  <c r="AG1560" i="5"/>
  <c r="AF1560" i="5"/>
  <c r="AE1560" i="5"/>
  <c r="AD1560" i="5"/>
  <c r="J1560" i="5"/>
  <c r="AR1559" i="5"/>
  <c r="AQ1559" i="5"/>
  <c r="AP1559" i="5"/>
  <c r="AO1559" i="5"/>
  <c r="AN1559" i="5"/>
  <c r="AM1559" i="5"/>
  <c r="AL1559" i="5"/>
  <c r="AK1559" i="5"/>
  <c r="AJ1559" i="5"/>
  <c r="AI1559" i="5"/>
  <c r="AH1559" i="5"/>
  <c r="AG1559" i="5"/>
  <c r="AF1559" i="5"/>
  <c r="AE1559" i="5"/>
  <c r="AD1559" i="5"/>
  <c r="J1559" i="5"/>
  <c r="AR1558" i="5"/>
  <c r="AQ1558" i="5"/>
  <c r="AP1558" i="5"/>
  <c r="AO1558" i="5"/>
  <c r="AN1558" i="5"/>
  <c r="AM1558" i="5"/>
  <c r="AL1558" i="5"/>
  <c r="AK1558" i="5"/>
  <c r="AJ1558" i="5"/>
  <c r="AI1558" i="5"/>
  <c r="AH1558" i="5"/>
  <c r="AG1558" i="5"/>
  <c r="AF1558" i="5"/>
  <c r="AE1558" i="5"/>
  <c r="AD1558" i="5"/>
  <c r="J1558" i="5"/>
  <c r="AR1557" i="5"/>
  <c r="AQ1557" i="5"/>
  <c r="AP1557" i="5"/>
  <c r="AO1557" i="5"/>
  <c r="AN1557" i="5"/>
  <c r="AM1557" i="5"/>
  <c r="AL1557" i="5"/>
  <c r="AK1557" i="5"/>
  <c r="AJ1557" i="5"/>
  <c r="AI1557" i="5"/>
  <c r="AH1557" i="5"/>
  <c r="AG1557" i="5"/>
  <c r="AF1557" i="5"/>
  <c r="AE1557" i="5"/>
  <c r="AD1557" i="5"/>
  <c r="J1557" i="5"/>
  <c r="AR1556" i="5"/>
  <c r="AQ1556" i="5"/>
  <c r="AP1556" i="5"/>
  <c r="AO1556" i="5"/>
  <c r="AN1556" i="5"/>
  <c r="AM1556" i="5"/>
  <c r="AL1556" i="5"/>
  <c r="AK1556" i="5"/>
  <c r="AJ1556" i="5"/>
  <c r="AI1556" i="5"/>
  <c r="AH1556" i="5"/>
  <c r="AG1556" i="5"/>
  <c r="AF1556" i="5"/>
  <c r="AE1556" i="5"/>
  <c r="AD1556" i="5"/>
  <c r="J1556" i="5"/>
  <c r="AR1555" i="5"/>
  <c r="AQ1555" i="5"/>
  <c r="AP1555" i="5"/>
  <c r="AO1555" i="5"/>
  <c r="AN1555" i="5"/>
  <c r="AM1555" i="5"/>
  <c r="AL1555" i="5"/>
  <c r="AK1555" i="5"/>
  <c r="AJ1555" i="5"/>
  <c r="AI1555" i="5"/>
  <c r="AH1555" i="5"/>
  <c r="AG1555" i="5"/>
  <c r="AF1555" i="5"/>
  <c r="AE1555" i="5"/>
  <c r="AD1555" i="5"/>
  <c r="J1555" i="5"/>
  <c r="AR1554" i="5"/>
  <c r="AQ1554" i="5"/>
  <c r="AP1554" i="5"/>
  <c r="AO1554" i="5"/>
  <c r="AN1554" i="5"/>
  <c r="AM1554" i="5"/>
  <c r="AL1554" i="5"/>
  <c r="AK1554" i="5"/>
  <c r="AJ1554" i="5"/>
  <c r="AI1554" i="5"/>
  <c r="AH1554" i="5"/>
  <c r="AG1554" i="5"/>
  <c r="AF1554" i="5"/>
  <c r="AE1554" i="5"/>
  <c r="AD1554" i="5"/>
  <c r="J1554" i="5"/>
  <c r="AR1553" i="5"/>
  <c r="AQ1553" i="5"/>
  <c r="AP1553" i="5"/>
  <c r="AO1553" i="5"/>
  <c r="AN1553" i="5"/>
  <c r="AM1553" i="5"/>
  <c r="AL1553" i="5"/>
  <c r="AK1553" i="5"/>
  <c r="AJ1553" i="5"/>
  <c r="AI1553" i="5"/>
  <c r="AH1553" i="5"/>
  <c r="AG1553" i="5"/>
  <c r="AF1553" i="5"/>
  <c r="AE1553" i="5"/>
  <c r="AD1553" i="5"/>
  <c r="J1553" i="5"/>
  <c r="AR1552" i="5"/>
  <c r="AQ1552" i="5"/>
  <c r="AP1552" i="5"/>
  <c r="AO1552" i="5"/>
  <c r="AN1552" i="5"/>
  <c r="AM1552" i="5"/>
  <c r="AL1552" i="5"/>
  <c r="AK1552" i="5"/>
  <c r="AJ1552" i="5"/>
  <c r="AI1552" i="5"/>
  <c r="AH1552" i="5"/>
  <c r="AG1552" i="5"/>
  <c r="AF1552" i="5"/>
  <c r="AE1552" i="5"/>
  <c r="AD1552" i="5"/>
  <c r="J1552" i="5"/>
  <c r="AR1551" i="5"/>
  <c r="AQ1551" i="5"/>
  <c r="AP1551" i="5"/>
  <c r="AO1551" i="5"/>
  <c r="AN1551" i="5"/>
  <c r="AM1551" i="5"/>
  <c r="AL1551" i="5"/>
  <c r="AK1551" i="5"/>
  <c r="AJ1551" i="5"/>
  <c r="AI1551" i="5"/>
  <c r="AH1551" i="5"/>
  <c r="AG1551" i="5"/>
  <c r="AF1551" i="5"/>
  <c r="AE1551" i="5"/>
  <c r="AD1551" i="5"/>
  <c r="J1551" i="5"/>
  <c r="AR1550" i="5"/>
  <c r="AQ1550" i="5"/>
  <c r="AP1550" i="5"/>
  <c r="AO1550" i="5"/>
  <c r="AN1550" i="5"/>
  <c r="AM1550" i="5"/>
  <c r="AL1550" i="5"/>
  <c r="AK1550" i="5"/>
  <c r="AJ1550" i="5"/>
  <c r="AI1550" i="5"/>
  <c r="AH1550" i="5"/>
  <c r="AG1550" i="5"/>
  <c r="AF1550" i="5"/>
  <c r="AE1550" i="5"/>
  <c r="AD1550" i="5"/>
  <c r="J1550" i="5"/>
  <c r="AR1549" i="5"/>
  <c r="AQ1549" i="5"/>
  <c r="AP1549" i="5"/>
  <c r="AO1549" i="5"/>
  <c r="AN1549" i="5"/>
  <c r="AM1549" i="5"/>
  <c r="AL1549" i="5"/>
  <c r="AK1549" i="5"/>
  <c r="AJ1549" i="5"/>
  <c r="AI1549" i="5"/>
  <c r="AH1549" i="5"/>
  <c r="AG1549" i="5"/>
  <c r="AF1549" i="5"/>
  <c r="AE1549" i="5"/>
  <c r="AD1549" i="5"/>
  <c r="J1549" i="5"/>
  <c r="AR1548" i="5"/>
  <c r="AQ1548" i="5"/>
  <c r="AP1548" i="5"/>
  <c r="AO1548" i="5"/>
  <c r="AN1548" i="5"/>
  <c r="AM1548" i="5"/>
  <c r="AL1548" i="5"/>
  <c r="AK1548" i="5"/>
  <c r="AJ1548" i="5"/>
  <c r="AI1548" i="5"/>
  <c r="AH1548" i="5"/>
  <c r="AG1548" i="5"/>
  <c r="AF1548" i="5"/>
  <c r="AE1548" i="5"/>
  <c r="AD1548" i="5"/>
  <c r="J1548" i="5"/>
  <c r="AR1547" i="5"/>
  <c r="AQ1547" i="5"/>
  <c r="AP1547" i="5"/>
  <c r="AO1547" i="5"/>
  <c r="AN1547" i="5"/>
  <c r="AM1547" i="5"/>
  <c r="AL1547" i="5"/>
  <c r="AK1547" i="5"/>
  <c r="AJ1547" i="5"/>
  <c r="AI1547" i="5"/>
  <c r="AH1547" i="5"/>
  <c r="AG1547" i="5"/>
  <c r="AF1547" i="5"/>
  <c r="AE1547" i="5"/>
  <c r="AD1547" i="5"/>
  <c r="J1547" i="5"/>
  <c r="AR1546" i="5"/>
  <c r="AQ1546" i="5"/>
  <c r="AP1546" i="5"/>
  <c r="AO1546" i="5"/>
  <c r="AN1546" i="5"/>
  <c r="AM1546" i="5"/>
  <c r="AL1546" i="5"/>
  <c r="AK1546" i="5"/>
  <c r="AJ1546" i="5"/>
  <c r="AI1546" i="5"/>
  <c r="AH1546" i="5"/>
  <c r="AG1546" i="5"/>
  <c r="AF1546" i="5"/>
  <c r="AE1546" i="5"/>
  <c r="AD1546" i="5"/>
  <c r="J1546" i="5"/>
  <c r="AR1545" i="5"/>
  <c r="AQ1545" i="5"/>
  <c r="AP1545" i="5"/>
  <c r="AO1545" i="5"/>
  <c r="AN1545" i="5"/>
  <c r="AM1545" i="5"/>
  <c r="AL1545" i="5"/>
  <c r="AK1545" i="5"/>
  <c r="AJ1545" i="5"/>
  <c r="AI1545" i="5"/>
  <c r="AH1545" i="5"/>
  <c r="AG1545" i="5"/>
  <c r="AF1545" i="5"/>
  <c r="AE1545" i="5"/>
  <c r="AD1545" i="5"/>
  <c r="J1545" i="5"/>
  <c r="AR1544" i="5"/>
  <c r="AQ1544" i="5"/>
  <c r="AP1544" i="5"/>
  <c r="AO1544" i="5"/>
  <c r="AN1544" i="5"/>
  <c r="AM1544" i="5"/>
  <c r="AL1544" i="5"/>
  <c r="AK1544" i="5"/>
  <c r="AJ1544" i="5"/>
  <c r="AI1544" i="5"/>
  <c r="AH1544" i="5"/>
  <c r="AG1544" i="5"/>
  <c r="AF1544" i="5"/>
  <c r="AE1544" i="5"/>
  <c r="AD1544" i="5"/>
  <c r="AR79" i="5"/>
  <c r="AQ79" i="5"/>
  <c r="AP79" i="5"/>
  <c r="AO79" i="5"/>
  <c r="AN79" i="5"/>
  <c r="AM79" i="5"/>
  <c r="AL79" i="5"/>
  <c r="AK79" i="5"/>
  <c r="AJ79" i="5"/>
  <c r="AI79" i="5"/>
  <c r="AG79" i="5"/>
  <c r="AF79" i="5"/>
  <c r="AE79" i="5"/>
  <c r="AD79" i="5"/>
  <c r="J79" i="5"/>
  <c r="AH79" i="5" s="1"/>
  <c r="AR74" i="5"/>
  <c r="AQ74" i="5"/>
  <c r="AP74" i="5"/>
  <c r="AO74" i="5"/>
  <c r="AN74" i="5"/>
  <c r="AM74" i="5"/>
  <c r="AL74" i="5"/>
  <c r="AK74" i="5"/>
  <c r="AJ74" i="5"/>
  <c r="AI74" i="5"/>
  <c r="AG74" i="5"/>
  <c r="AF74" i="5"/>
  <c r="AE74" i="5"/>
  <c r="AD74" i="5"/>
  <c r="J74" i="5"/>
  <c r="AH74" i="5" s="1"/>
  <c r="U75" i="11"/>
  <c r="T75" i="11"/>
  <c r="S75" i="11"/>
  <c r="D63" i="11"/>
  <c r="C63" i="11"/>
  <c r="J5" i="11" s="1"/>
  <c r="N4" i="11"/>
  <c r="B9" i="8"/>
  <c r="AR78" i="5"/>
  <c r="AQ78" i="5"/>
  <c r="AP78" i="5"/>
  <c r="AO78" i="5"/>
  <c r="AN78" i="5"/>
  <c r="AM78" i="5"/>
  <c r="AL78" i="5"/>
  <c r="AK78" i="5"/>
  <c r="AJ78" i="5"/>
  <c r="AI78" i="5"/>
  <c r="AG78" i="5"/>
  <c r="AF78" i="5"/>
  <c r="AE78" i="5"/>
  <c r="AD78" i="5"/>
  <c r="J78" i="5"/>
  <c r="AH78" i="5" s="1"/>
  <c r="AR77" i="5"/>
  <c r="AQ77" i="5"/>
  <c r="AP77" i="5"/>
  <c r="AO77" i="5"/>
  <c r="AN77" i="5"/>
  <c r="AM77" i="5"/>
  <c r="AL77" i="5"/>
  <c r="AK77" i="5"/>
  <c r="AJ77" i="5"/>
  <c r="AI77" i="5"/>
  <c r="AG77" i="5"/>
  <c r="AF77" i="5"/>
  <c r="AE77" i="5"/>
  <c r="AD77" i="5"/>
  <c r="J77" i="5"/>
  <c r="AH77" i="5" s="1"/>
  <c r="AR76" i="5"/>
  <c r="AQ76" i="5"/>
  <c r="AP76" i="5"/>
  <c r="AO76" i="5"/>
  <c r="AN76" i="5"/>
  <c r="AM76" i="5"/>
  <c r="AL76" i="5"/>
  <c r="AK76" i="5"/>
  <c r="AJ76" i="5"/>
  <c r="AI76" i="5"/>
  <c r="AG76" i="5"/>
  <c r="AF76" i="5"/>
  <c r="AE76" i="5"/>
  <c r="AD76" i="5"/>
  <c r="J76" i="5"/>
  <c r="AH76" i="5" s="1"/>
  <c r="AR75" i="5"/>
  <c r="AQ75" i="5"/>
  <c r="AP75" i="5"/>
  <c r="AO75" i="5"/>
  <c r="AN75" i="5"/>
  <c r="AM75" i="5"/>
  <c r="AL75" i="5"/>
  <c r="AK75" i="5"/>
  <c r="AJ75" i="5"/>
  <c r="AI75" i="5"/>
  <c r="AG75" i="5"/>
  <c r="AF75" i="5"/>
  <c r="AE75" i="5"/>
  <c r="AD75" i="5"/>
  <c r="J75" i="5"/>
  <c r="AH75" i="5" s="1"/>
  <c r="AR72" i="5"/>
  <c r="AQ72" i="5"/>
  <c r="AP72" i="5"/>
  <c r="AO72" i="5"/>
  <c r="AN72" i="5"/>
  <c r="AM72" i="5"/>
  <c r="AK72" i="5"/>
  <c r="AJ72" i="5"/>
  <c r="AL72" i="5" s="1"/>
  <c r="AI72" i="5"/>
  <c r="AG72" i="5"/>
  <c r="AF72" i="5"/>
  <c r="AE72" i="5"/>
  <c r="AD72" i="5"/>
  <c r="J72" i="5"/>
  <c r="AH72" i="5" s="1"/>
  <c r="AR73" i="5"/>
  <c r="AQ73" i="5"/>
  <c r="AP73" i="5"/>
  <c r="AO73" i="5"/>
  <c r="AN73" i="5"/>
  <c r="AM73" i="5"/>
  <c r="AL73" i="5"/>
  <c r="AK73" i="5"/>
  <c r="AJ73" i="5"/>
  <c r="AI73" i="5"/>
  <c r="AG73" i="5"/>
  <c r="AF73" i="5"/>
  <c r="AE73" i="5"/>
  <c r="AD73" i="5"/>
  <c r="J73" i="5"/>
  <c r="AH73" i="5" s="1"/>
  <c r="AR71" i="5"/>
  <c r="AQ71" i="5"/>
  <c r="AP71" i="5"/>
  <c r="AO71" i="5"/>
  <c r="AN71" i="5"/>
  <c r="AM71" i="5"/>
  <c r="AL71" i="5"/>
  <c r="AK71" i="5"/>
  <c r="AJ71" i="5"/>
  <c r="AI71" i="5"/>
  <c r="AG71" i="5"/>
  <c r="AF71" i="5"/>
  <c r="AE71" i="5"/>
  <c r="AD71" i="5"/>
  <c r="J71" i="5"/>
  <c r="AH71" i="5" s="1"/>
  <c r="AR70" i="5"/>
  <c r="AQ70" i="5"/>
  <c r="AP70" i="5"/>
  <c r="AO70" i="5"/>
  <c r="AN70" i="5"/>
  <c r="AM70" i="5"/>
  <c r="AL70" i="5"/>
  <c r="AK70" i="5"/>
  <c r="AJ70" i="5"/>
  <c r="AI70" i="5"/>
  <c r="AG70" i="5"/>
  <c r="AF70" i="5"/>
  <c r="AE70" i="5"/>
  <c r="AD70" i="5"/>
  <c r="J70" i="5"/>
  <c r="AH70" i="5" s="1"/>
  <c r="AR69" i="5"/>
  <c r="AQ69" i="5"/>
  <c r="AP69" i="5"/>
  <c r="AO69" i="5"/>
  <c r="AN69" i="5"/>
  <c r="AM69" i="5"/>
  <c r="AL69" i="5"/>
  <c r="AK69" i="5"/>
  <c r="AJ69" i="5"/>
  <c r="AI69" i="5"/>
  <c r="AG69" i="5"/>
  <c r="AF69" i="5"/>
  <c r="AE69" i="5"/>
  <c r="AD69" i="5"/>
  <c r="J69" i="5"/>
  <c r="AH69" i="5" s="1"/>
  <c r="AR68" i="5"/>
  <c r="AQ68" i="5"/>
  <c r="AP68" i="5"/>
  <c r="AO68" i="5"/>
  <c r="AN68" i="5"/>
  <c r="AM68" i="5"/>
  <c r="AL68" i="5"/>
  <c r="AK68" i="5"/>
  <c r="AJ68" i="5"/>
  <c r="AI68" i="5"/>
  <c r="AG68" i="5"/>
  <c r="AF68" i="5"/>
  <c r="AE68" i="5"/>
  <c r="AD68" i="5"/>
  <c r="J68" i="5"/>
  <c r="AH68" i="5" s="1"/>
  <c r="AR67" i="5"/>
  <c r="AQ67" i="5"/>
  <c r="AP67" i="5"/>
  <c r="AO67" i="5"/>
  <c r="AN67" i="5"/>
  <c r="AM67" i="5"/>
  <c r="AL67" i="5"/>
  <c r="AK67" i="5"/>
  <c r="AJ67" i="5"/>
  <c r="AI67" i="5"/>
  <c r="AG67" i="5"/>
  <c r="AF67" i="5"/>
  <c r="AE67" i="5"/>
  <c r="AD67" i="5"/>
  <c r="J67" i="5"/>
  <c r="AH67" i="5" s="1"/>
  <c r="AR66" i="5"/>
  <c r="AQ66" i="5"/>
  <c r="AP66" i="5"/>
  <c r="AO66" i="5"/>
  <c r="AN66" i="5"/>
  <c r="AM66" i="5"/>
  <c r="AL66" i="5"/>
  <c r="AK66" i="5"/>
  <c r="AJ66" i="5"/>
  <c r="AI66" i="5"/>
  <c r="AG66" i="5"/>
  <c r="AF66" i="5"/>
  <c r="AE66" i="5"/>
  <c r="AD66" i="5"/>
  <c r="J66" i="5"/>
  <c r="AH66" i="5" s="1"/>
  <c r="AR65" i="5"/>
  <c r="AQ65" i="5"/>
  <c r="AP65" i="5"/>
  <c r="AO65" i="5"/>
  <c r="AN65" i="5"/>
  <c r="AL65" i="5"/>
  <c r="AK65" i="5"/>
  <c r="AJ65" i="5"/>
  <c r="AM65" i="5" s="1"/>
  <c r="AI65" i="5"/>
  <c r="AG65" i="5"/>
  <c r="AF65" i="5"/>
  <c r="AE65" i="5"/>
  <c r="AD65" i="5"/>
  <c r="J65" i="5"/>
  <c r="AH65" i="5" s="1"/>
  <c r="AR64" i="5"/>
  <c r="AQ64" i="5"/>
  <c r="AP64" i="5"/>
  <c r="AN64" i="5"/>
  <c r="AL64" i="5"/>
  <c r="AK64" i="5"/>
  <c r="AJ64" i="5"/>
  <c r="AO64" i="5" s="1"/>
  <c r="AI64" i="5"/>
  <c r="AG64" i="5"/>
  <c r="AF64" i="5"/>
  <c r="AE64" i="5"/>
  <c r="AD64" i="5"/>
  <c r="J64" i="5"/>
  <c r="AH64" i="5" s="1"/>
  <c r="AR63" i="5"/>
  <c r="AQ63" i="5"/>
  <c r="AP63" i="5"/>
  <c r="AO63" i="5"/>
  <c r="AN63" i="5"/>
  <c r="AM63" i="5"/>
  <c r="AK63" i="5"/>
  <c r="AJ63" i="5"/>
  <c r="AL63" i="5" s="1"/>
  <c r="AI63" i="5"/>
  <c r="AG63" i="5"/>
  <c r="AF63" i="5"/>
  <c r="AE63" i="5"/>
  <c r="AD63" i="5"/>
  <c r="J63" i="5"/>
  <c r="AH63" i="5" s="1"/>
  <c r="AT62" i="5"/>
  <c r="AR62" i="5"/>
  <c r="AQ62" i="5"/>
  <c r="AP62" i="5"/>
  <c r="AO62" i="5"/>
  <c r="AN62" i="5"/>
  <c r="AM62" i="5"/>
  <c r="AK62" i="5"/>
  <c r="AJ62" i="5"/>
  <c r="AL62" i="5" s="1"/>
  <c r="AI62" i="5"/>
  <c r="AG62" i="5"/>
  <c r="AF62" i="5"/>
  <c r="AE62" i="5"/>
  <c r="AD62" i="5"/>
  <c r="J62" i="5"/>
  <c r="AR61" i="5"/>
  <c r="AQ61" i="5"/>
  <c r="AP61" i="5"/>
  <c r="AO61" i="5"/>
  <c r="AN61" i="5"/>
  <c r="AM61" i="5"/>
  <c r="AL61" i="5"/>
  <c r="AK61" i="5"/>
  <c r="AJ61" i="5"/>
  <c r="AI61" i="5"/>
  <c r="AG61" i="5"/>
  <c r="AF61" i="5"/>
  <c r="AE61" i="5"/>
  <c r="AD61" i="5"/>
  <c r="J61" i="5"/>
  <c r="AH61" i="5" s="1"/>
  <c r="AR60" i="5"/>
  <c r="AQ60" i="5"/>
  <c r="AP60" i="5"/>
  <c r="AO60" i="5"/>
  <c r="AN60" i="5"/>
  <c r="AM60" i="5"/>
  <c r="AL60" i="5"/>
  <c r="AK60" i="5"/>
  <c r="AJ60" i="5"/>
  <c r="AI60" i="5"/>
  <c r="AG60" i="5"/>
  <c r="AF60" i="5"/>
  <c r="AE60" i="5"/>
  <c r="AD60" i="5"/>
  <c r="J60" i="5"/>
  <c r="AH60" i="5" s="1"/>
  <c r="AR59" i="5"/>
  <c r="AQ59" i="5"/>
  <c r="AP59" i="5"/>
  <c r="AO59" i="5"/>
  <c r="AN59" i="5"/>
  <c r="AM59" i="5"/>
  <c r="AL59" i="5"/>
  <c r="AK59" i="5"/>
  <c r="AJ59" i="5"/>
  <c r="AI59" i="5"/>
  <c r="AG59" i="5"/>
  <c r="AF59" i="5"/>
  <c r="AE59" i="5"/>
  <c r="AD59" i="5"/>
  <c r="J59" i="5"/>
  <c r="AH59" i="5" s="1"/>
  <c r="AR58" i="5"/>
  <c r="AQ58" i="5"/>
  <c r="AP58" i="5"/>
  <c r="AO58" i="5"/>
  <c r="AN58" i="5"/>
  <c r="AM58" i="5"/>
  <c r="AL58" i="5"/>
  <c r="AK58" i="5"/>
  <c r="AJ58" i="5"/>
  <c r="AI58" i="5"/>
  <c r="AG58" i="5"/>
  <c r="AF58" i="5"/>
  <c r="AE58" i="5"/>
  <c r="AD58" i="5"/>
  <c r="J58" i="5"/>
  <c r="AH58" i="5" s="1"/>
  <c r="AR57" i="5"/>
  <c r="AQ57" i="5"/>
  <c r="AP57" i="5"/>
  <c r="AO57" i="5"/>
  <c r="AN57" i="5"/>
  <c r="AM57" i="5"/>
  <c r="AK57" i="5"/>
  <c r="AJ57" i="5"/>
  <c r="AL57" i="5" s="1"/>
  <c r="AI57" i="5"/>
  <c r="AG57" i="5"/>
  <c r="AF57" i="5"/>
  <c r="AE57" i="5"/>
  <c r="AD57" i="5"/>
  <c r="J57" i="5"/>
  <c r="AH57" i="5" s="1"/>
  <c r="AR56" i="5"/>
  <c r="AQ56" i="5"/>
  <c r="AP56" i="5"/>
  <c r="AO56" i="5"/>
  <c r="AN56" i="5"/>
  <c r="AM56" i="5"/>
  <c r="AK56" i="5"/>
  <c r="AJ56" i="5"/>
  <c r="AL56" i="5" s="1"/>
  <c r="AI56" i="5"/>
  <c r="AG56" i="5"/>
  <c r="AF56" i="5"/>
  <c r="AE56" i="5"/>
  <c r="AD56" i="5"/>
  <c r="J56" i="5"/>
  <c r="AH56" i="5" s="1"/>
  <c r="AR55" i="5"/>
  <c r="AQ55" i="5"/>
  <c r="AP55" i="5"/>
  <c r="AO55" i="5"/>
  <c r="AN55" i="5"/>
  <c r="AM55" i="5"/>
  <c r="AL55" i="5"/>
  <c r="AK55" i="5"/>
  <c r="AJ55" i="5"/>
  <c r="AI55" i="5"/>
  <c r="AG55" i="5"/>
  <c r="AF55" i="5"/>
  <c r="AE55" i="5"/>
  <c r="AD55" i="5"/>
  <c r="J55" i="5"/>
  <c r="AH55" i="5" s="1"/>
  <c r="AR54" i="5"/>
  <c r="AQ54" i="5"/>
  <c r="AP54" i="5"/>
  <c r="AO54" i="5"/>
  <c r="AN54" i="5"/>
  <c r="AM54" i="5"/>
  <c r="AL54" i="5"/>
  <c r="AK54" i="5"/>
  <c r="AJ54" i="5"/>
  <c r="AI54" i="5"/>
  <c r="AG54" i="5"/>
  <c r="AF54" i="5"/>
  <c r="AE54" i="5"/>
  <c r="AD54" i="5"/>
  <c r="J54" i="5"/>
  <c r="AH54" i="5" s="1"/>
  <c r="AR53" i="5"/>
  <c r="AQ53" i="5"/>
  <c r="AP53" i="5"/>
  <c r="AO53" i="5"/>
  <c r="AN53" i="5"/>
  <c r="AL53" i="5"/>
  <c r="AK53" i="5"/>
  <c r="AJ53" i="5"/>
  <c r="AM53" i="5" s="1"/>
  <c r="AI53" i="5"/>
  <c r="AG53" i="5"/>
  <c r="AF53" i="5"/>
  <c r="AE53" i="5"/>
  <c r="AD53" i="5"/>
  <c r="J53" i="5"/>
  <c r="AH53" i="5" s="1"/>
  <c r="AR52" i="5"/>
  <c r="AQ52" i="5"/>
  <c r="AP52" i="5"/>
  <c r="AO52" i="5"/>
  <c r="AN52" i="5"/>
  <c r="AK52" i="5"/>
  <c r="AJ52" i="5"/>
  <c r="AI52" i="5"/>
  <c r="AG52" i="5"/>
  <c r="AF52" i="5"/>
  <c r="AE52" i="5"/>
  <c r="AD52" i="5"/>
  <c r="J52" i="5"/>
  <c r="AH52" i="5" s="1"/>
  <c r="AR51" i="5"/>
  <c r="AQ51" i="5"/>
  <c r="AP51" i="5"/>
  <c r="AN51" i="5"/>
  <c r="AK51" i="5"/>
  <c r="AJ51" i="5"/>
  <c r="AI51" i="5"/>
  <c r="AG51" i="5"/>
  <c r="AF51" i="5"/>
  <c r="AE51" i="5"/>
  <c r="AD51" i="5"/>
  <c r="J51" i="5"/>
  <c r="AH51" i="5" s="1"/>
  <c r="AR50" i="5"/>
  <c r="AQ50" i="5"/>
  <c r="AP50" i="5"/>
  <c r="AO50" i="5"/>
  <c r="AN50" i="5"/>
  <c r="AM50" i="5"/>
  <c r="AL50" i="5"/>
  <c r="AK50" i="5"/>
  <c r="AJ50" i="5"/>
  <c r="AI50" i="5"/>
  <c r="AG50" i="5"/>
  <c r="AF50" i="5"/>
  <c r="AE50" i="5"/>
  <c r="AD50" i="5"/>
  <c r="J50" i="5"/>
  <c r="AH50" i="5" s="1"/>
  <c r="AR49" i="5"/>
  <c r="AQ49" i="5"/>
  <c r="AP49" i="5"/>
  <c r="AO49" i="5"/>
  <c r="AM49" i="5"/>
  <c r="AL49" i="5"/>
  <c r="AK49" i="5"/>
  <c r="AJ49" i="5"/>
  <c r="AN49" i="5"/>
  <c r="AI49" i="5"/>
  <c r="AG49" i="5"/>
  <c r="AF49" i="5"/>
  <c r="AE49" i="5"/>
  <c r="AD49" i="5"/>
  <c r="J49" i="5"/>
  <c r="AH49" i="5" s="1"/>
  <c r="AR48" i="5"/>
  <c r="AQ48" i="5"/>
  <c r="AP48" i="5"/>
  <c r="AO48" i="5"/>
  <c r="AN48" i="5"/>
  <c r="AM48" i="5"/>
  <c r="AL48" i="5"/>
  <c r="AK48" i="5"/>
  <c r="AJ48" i="5"/>
  <c r="AI48" i="5"/>
  <c r="AG48" i="5"/>
  <c r="AF48" i="5"/>
  <c r="AE48" i="5"/>
  <c r="AD48" i="5"/>
  <c r="J48" i="5"/>
  <c r="AH48" i="5" s="1"/>
  <c r="AT47" i="5"/>
  <c r="AR47" i="5"/>
  <c r="AQ47" i="5"/>
  <c r="AP47" i="5"/>
  <c r="AO47" i="5"/>
  <c r="AN47" i="5"/>
  <c r="AM47" i="5"/>
  <c r="AL47" i="5"/>
  <c r="AK47" i="5"/>
  <c r="AJ47" i="5"/>
  <c r="AI47" i="5"/>
  <c r="AG47" i="5"/>
  <c r="AF47" i="5"/>
  <c r="AE47" i="5"/>
  <c r="AD47" i="5"/>
  <c r="J47" i="5"/>
  <c r="AT46" i="5"/>
  <c r="AR46" i="5"/>
  <c r="AQ46" i="5"/>
  <c r="AP46" i="5"/>
  <c r="AO46" i="5"/>
  <c r="AN46" i="5"/>
  <c r="AM46" i="5"/>
  <c r="AL46" i="5"/>
  <c r="AK46" i="5"/>
  <c r="AJ46" i="5"/>
  <c r="AI46" i="5"/>
  <c r="AG46" i="5"/>
  <c r="AF46" i="5"/>
  <c r="AE46" i="5"/>
  <c r="AD46" i="5"/>
  <c r="J46" i="5"/>
  <c r="AS46" i="5" s="1"/>
  <c r="AT45" i="5"/>
  <c r="AR45" i="5"/>
  <c r="AQ45" i="5"/>
  <c r="AP45" i="5"/>
  <c r="AO45" i="5"/>
  <c r="AN45" i="5"/>
  <c r="AM45" i="5"/>
  <c r="AK45" i="5"/>
  <c r="AJ45" i="5"/>
  <c r="AL45" i="5" s="1"/>
  <c r="AI45" i="5"/>
  <c r="AG45" i="5"/>
  <c r="AF45" i="5"/>
  <c r="AE45" i="5"/>
  <c r="AD45" i="5"/>
  <c r="J45" i="5"/>
  <c r="AS45" i="5" s="1"/>
  <c r="AT44" i="5"/>
  <c r="AR44" i="5"/>
  <c r="AQ44" i="5"/>
  <c r="AP44" i="5"/>
  <c r="AO44" i="5"/>
  <c r="AN44" i="5"/>
  <c r="AM44" i="5"/>
  <c r="AL44" i="5"/>
  <c r="AK44" i="5"/>
  <c r="AJ44" i="5"/>
  <c r="AI44" i="5"/>
  <c r="AG44" i="5"/>
  <c r="AF44" i="5"/>
  <c r="AE44" i="5"/>
  <c r="AD44" i="5"/>
  <c r="J44" i="5"/>
  <c r="AS44" i="5" s="1"/>
  <c r="AT43" i="5"/>
  <c r="AR43" i="5"/>
  <c r="AQ43" i="5"/>
  <c r="AP43" i="5"/>
  <c r="AN43" i="5"/>
  <c r="AM43" i="5"/>
  <c r="AL43" i="5"/>
  <c r="AK43" i="5"/>
  <c r="AJ43" i="5"/>
  <c r="AO43" i="5" s="1"/>
  <c r="AI43" i="5"/>
  <c r="AG43" i="5"/>
  <c r="AF43" i="5"/>
  <c r="AE43" i="5"/>
  <c r="AD43" i="5"/>
  <c r="J43" i="5"/>
  <c r="AS43" i="5" s="1"/>
  <c r="AT42" i="5"/>
  <c r="AR42" i="5"/>
  <c r="AQ42" i="5"/>
  <c r="AP42" i="5"/>
  <c r="AO42" i="5"/>
  <c r="AN42" i="5"/>
  <c r="AM42" i="5"/>
  <c r="AL42" i="5"/>
  <c r="AK42" i="5"/>
  <c r="AJ42" i="5"/>
  <c r="AI42" i="5"/>
  <c r="AG42" i="5"/>
  <c r="AF42" i="5"/>
  <c r="AE42" i="5"/>
  <c r="AD42" i="5"/>
  <c r="J42" i="5"/>
  <c r="AS42" i="5" s="1"/>
  <c r="AT41" i="5"/>
  <c r="AR41" i="5"/>
  <c r="AQ41" i="5"/>
  <c r="AP41" i="5"/>
  <c r="AO41" i="5"/>
  <c r="AN41" i="5"/>
  <c r="AM41" i="5"/>
  <c r="AL41" i="5"/>
  <c r="AK41" i="5"/>
  <c r="AJ41" i="5"/>
  <c r="AI41" i="5"/>
  <c r="AG41" i="5"/>
  <c r="AF41" i="5"/>
  <c r="AE41" i="5"/>
  <c r="AD41" i="5"/>
  <c r="J41" i="5"/>
  <c r="AH41" i="5" s="1"/>
  <c r="AT40" i="5"/>
  <c r="AR40" i="5"/>
  <c r="AQ40" i="5"/>
  <c r="AP40" i="5"/>
  <c r="AO40" i="5"/>
  <c r="AM40" i="5"/>
  <c r="AK40" i="5"/>
  <c r="AJ40" i="5"/>
  <c r="AL40" i="5" s="1"/>
  <c r="AI40" i="5"/>
  <c r="AG40" i="5"/>
  <c r="AF40" i="5"/>
  <c r="AE40" i="5"/>
  <c r="AD40" i="5"/>
  <c r="J40" i="5"/>
  <c r="AT39" i="5"/>
  <c r="AR39" i="5"/>
  <c r="AQ39" i="5"/>
  <c r="AP39" i="5"/>
  <c r="AO39" i="5"/>
  <c r="AM39" i="5"/>
  <c r="AK39" i="5"/>
  <c r="AJ39" i="5"/>
  <c r="AI39" i="5"/>
  <c r="AG39" i="5"/>
  <c r="AF39" i="5"/>
  <c r="AE39" i="5"/>
  <c r="AD39" i="5"/>
  <c r="J39" i="5"/>
  <c r="AS39" i="5" s="1"/>
  <c r="AT38" i="5"/>
  <c r="AR38" i="5"/>
  <c r="AQ38" i="5"/>
  <c r="AP38" i="5"/>
  <c r="AO38" i="5"/>
  <c r="AM38" i="5"/>
  <c r="AK38" i="5"/>
  <c r="AJ38" i="5"/>
  <c r="AL38" i="5" s="1"/>
  <c r="AI38" i="5"/>
  <c r="AG38" i="5"/>
  <c r="AF38" i="5"/>
  <c r="AE38" i="5"/>
  <c r="AD38" i="5"/>
  <c r="J38" i="5"/>
  <c r="AT37" i="5"/>
  <c r="AR37" i="5"/>
  <c r="AQ37" i="5"/>
  <c r="AP37" i="5"/>
  <c r="AO37" i="5"/>
  <c r="AN37" i="5"/>
  <c r="AM37" i="5"/>
  <c r="AL37" i="5"/>
  <c r="AK37" i="5"/>
  <c r="AJ37" i="5"/>
  <c r="AI37" i="5"/>
  <c r="AH37" i="5"/>
  <c r="AG37" i="5"/>
  <c r="AF37" i="5"/>
  <c r="AE37" i="5"/>
  <c r="AD37" i="5"/>
  <c r="J37" i="5"/>
  <c r="AS37" i="5" s="1"/>
  <c r="AT36" i="5"/>
  <c r="AR36" i="5"/>
  <c r="AQ36" i="5"/>
  <c r="AP36" i="5"/>
  <c r="AO36" i="5"/>
  <c r="AN36" i="5"/>
  <c r="AM36" i="5"/>
  <c r="AL36" i="5"/>
  <c r="AK36" i="5"/>
  <c r="AJ36" i="5"/>
  <c r="AI36" i="5"/>
  <c r="AG36" i="5"/>
  <c r="AF36" i="5"/>
  <c r="AE36" i="5"/>
  <c r="AD36" i="5"/>
  <c r="J36" i="5"/>
  <c r="AS36" i="5" s="1"/>
  <c r="AT35" i="5"/>
  <c r="AR35" i="5"/>
  <c r="AQ35" i="5"/>
  <c r="AP35" i="5"/>
  <c r="AO35" i="5"/>
  <c r="AN35" i="5"/>
  <c r="AM35" i="5"/>
  <c r="AL35" i="5"/>
  <c r="AK35" i="5"/>
  <c r="AJ35" i="5"/>
  <c r="AI35" i="5"/>
  <c r="AG35" i="5"/>
  <c r="AF35" i="5"/>
  <c r="AE35" i="5"/>
  <c r="AD35" i="5"/>
  <c r="J35" i="5"/>
  <c r="AS35" i="5" s="1"/>
  <c r="AT34" i="5"/>
  <c r="AR34" i="5"/>
  <c r="AQ34" i="5"/>
  <c r="AP34" i="5"/>
  <c r="AO34" i="5"/>
  <c r="AN34" i="5"/>
  <c r="AM34" i="5"/>
  <c r="AK34" i="5"/>
  <c r="AJ34" i="5"/>
  <c r="AL34" i="5" s="1"/>
  <c r="AI34" i="5"/>
  <c r="AG34" i="5"/>
  <c r="AF34" i="5"/>
  <c r="AE34" i="5"/>
  <c r="AD34" i="5"/>
  <c r="J34" i="5"/>
  <c r="AS34" i="5" s="1"/>
  <c r="AT33" i="5"/>
  <c r="AR33" i="5"/>
  <c r="AQ33" i="5"/>
  <c r="AP33" i="5"/>
  <c r="AO33" i="5"/>
  <c r="AN33" i="5"/>
  <c r="AM33" i="5"/>
  <c r="AL33" i="5"/>
  <c r="AK33" i="5"/>
  <c r="AJ33" i="5"/>
  <c r="AI33" i="5"/>
  <c r="AH33" i="5"/>
  <c r="AG33" i="5"/>
  <c r="AF33" i="5"/>
  <c r="AE33" i="5"/>
  <c r="AD33" i="5"/>
  <c r="J33" i="5"/>
  <c r="AS33" i="5" s="1"/>
  <c r="AT32" i="5"/>
  <c r="AR32" i="5"/>
  <c r="AQ32" i="5"/>
  <c r="AP32" i="5"/>
  <c r="AO32" i="5"/>
  <c r="AN32" i="5"/>
  <c r="AM32" i="5"/>
  <c r="AL32" i="5"/>
  <c r="AK32" i="5"/>
  <c r="AJ32" i="5"/>
  <c r="AI32" i="5"/>
  <c r="AG32" i="5"/>
  <c r="AF32" i="5"/>
  <c r="AE32" i="5"/>
  <c r="AD32" i="5"/>
  <c r="J32" i="5"/>
  <c r="AS32" i="5" s="1"/>
  <c r="AT31" i="5"/>
  <c r="AR31" i="5"/>
  <c r="AQ31" i="5"/>
  <c r="AP31" i="5"/>
  <c r="AO31" i="5"/>
  <c r="AN31" i="5"/>
  <c r="AM31" i="5"/>
  <c r="AL31" i="5"/>
  <c r="AK31" i="5"/>
  <c r="AJ31" i="5"/>
  <c r="AI31" i="5"/>
  <c r="AH31" i="5"/>
  <c r="AG31" i="5"/>
  <c r="AF31" i="5"/>
  <c r="AE31" i="5"/>
  <c r="AD31" i="5"/>
  <c r="J31" i="5"/>
  <c r="AT30" i="5"/>
  <c r="M17" i="9" s="1"/>
  <c r="AR30" i="5"/>
  <c r="AQ30" i="5"/>
  <c r="AP30" i="5"/>
  <c r="AO30" i="5"/>
  <c r="AN30" i="5"/>
  <c r="AM30" i="5"/>
  <c r="AL30" i="5"/>
  <c r="AK30" i="5"/>
  <c r="AJ30" i="5"/>
  <c r="AI30" i="5"/>
  <c r="AG30" i="5"/>
  <c r="AF30" i="5"/>
  <c r="AE30" i="5"/>
  <c r="N16" i="1"/>
  <c r="AD30" i="5"/>
  <c r="J30" i="5"/>
  <c r="AS30" i="5" s="1"/>
  <c r="AT29" i="5"/>
  <c r="AR29" i="5"/>
  <c r="AQ29" i="5"/>
  <c r="AP29" i="5"/>
  <c r="AO29" i="5"/>
  <c r="AN29" i="5"/>
  <c r="AM29" i="5"/>
  <c r="AL29" i="5"/>
  <c r="AK29" i="5"/>
  <c r="AJ29" i="5"/>
  <c r="AI29" i="5"/>
  <c r="AH29" i="5"/>
  <c r="AG29" i="5"/>
  <c r="AF29" i="5"/>
  <c r="AE29" i="5"/>
  <c r="AD29" i="5"/>
  <c r="J29" i="5"/>
  <c r="AS29" i="5" s="1"/>
  <c r="AT28" i="5"/>
  <c r="AR28" i="5"/>
  <c r="AQ28" i="5"/>
  <c r="AP28" i="5"/>
  <c r="AO28" i="5"/>
  <c r="AN28" i="5"/>
  <c r="AM28" i="5"/>
  <c r="AL28" i="5"/>
  <c r="AK28" i="5"/>
  <c r="AJ28" i="5"/>
  <c r="AI28" i="5"/>
  <c r="AG28" i="5"/>
  <c r="AF28" i="5"/>
  <c r="AE28" i="5"/>
  <c r="AD28" i="5"/>
  <c r="J28" i="5"/>
  <c r="AS28" i="5" s="1"/>
  <c r="AT27" i="5"/>
  <c r="AR27" i="5"/>
  <c r="AQ27" i="5"/>
  <c r="AP27" i="5"/>
  <c r="AO27" i="5"/>
  <c r="AN27" i="5"/>
  <c r="AM27" i="5"/>
  <c r="AL27" i="5"/>
  <c r="AK27" i="5"/>
  <c r="AJ27" i="5"/>
  <c r="AI27" i="5"/>
  <c r="AH27" i="5"/>
  <c r="AG27" i="5"/>
  <c r="AF27" i="5"/>
  <c r="AE27" i="5"/>
  <c r="AD27" i="5"/>
  <c r="J27" i="5"/>
  <c r="AS27" i="5" s="1"/>
  <c r="AT26" i="5"/>
  <c r="AR26" i="5"/>
  <c r="AQ26" i="5"/>
  <c r="AP26" i="5"/>
  <c r="AO26" i="5"/>
  <c r="AN26" i="5"/>
  <c r="AM26" i="5"/>
  <c r="AL26" i="5"/>
  <c r="AK26" i="5"/>
  <c r="AJ26" i="5"/>
  <c r="AI26" i="5"/>
  <c r="AG26" i="5"/>
  <c r="AF26" i="5"/>
  <c r="AE26" i="5"/>
  <c r="AD26" i="5"/>
  <c r="J26" i="5"/>
  <c r="AS26" i="5" s="1"/>
  <c r="AT25" i="5"/>
  <c r="AR25" i="5"/>
  <c r="AQ25" i="5"/>
  <c r="AP25" i="5"/>
  <c r="AO25" i="5"/>
  <c r="AN25" i="5"/>
  <c r="AM25" i="5"/>
  <c r="AL25" i="5"/>
  <c r="AK25" i="5"/>
  <c r="AJ25" i="5"/>
  <c r="AI25" i="5"/>
  <c r="AH25" i="5"/>
  <c r="AG25" i="5"/>
  <c r="AF25" i="5"/>
  <c r="AE25" i="5"/>
  <c r="AD25" i="5"/>
  <c r="J25" i="5"/>
  <c r="AS25" i="5" s="1"/>
  <c r="AT24" i="5"/>
  <c r="AR24" i="5"/>
  <c r="AQ24" i="5"/>
  <c r="AP24" i="5"/>
  <c r="AO24" i="5"/>
  <c r="AN24" i="5"/>
  <c r="AM24" i="5"/>
  <c r="AL24" i="5"/>
  <c r="AK24" i="5"/>
  <c r="AJ24" i="5"/>
  <c r="AI24" i="5"/>
  <c r="AG24" i="5"/>
  <c r="AF24" i="5"/>
  <c r="AE24" i="5"/>
  <c r="AD24" i="5"/>
  <c r="J24" i="5"/>
  <c r="AS24" i="5" s="1"/>
  <c r="AT23" i="5"/>
  <c r="AR23" i="5"/>
  <c r="AQ23" i="5"/>
  <c r="AP23" i="5"/>
  <c r="AO23" i="5"/>
  <c r="AN23" i="5"/>
  <c r="AM23" i="5"/>
  <c r="AL23" i="5"/>
  <c r="AK23" i="5"/>
  <c r="AJ23" i="5"/>
  <c r="AI23" i="5"/>
  <c r="AH23" i="5"/>
  <c r="AG23" i="5"/>
  <c r="AF23" i="5"/>
  <c r="AE23" i="5"/>
  <c r="AD23" i="5"/>
  <c r="J23" i="5"/>
  <c r="AS23" i="5" s="1"/>
  <c r="AT22" i="5"/>
  <c r="AR22" i="5"/>
  <c r="AQ22" i="5"/>
  <c r="AP22" i="5"/>
  <c r="AO22" i="5"/>
  <c r="AN22" i="5"/>
  <c r="AM22" i="5"/>
  <c r="AL22" i="5"/>
  <c r="AK22" i="5"/>
  <c r="AJ22" i="5"/>
  <c r="AI22" i="5"/>
  <c r="AG22" i="5"/>
  <c r="AF22" i="5"/>
  <c r="AE22" i="5"/>
  <c r="AD22" i="5"/>
  <c r="J22" i="5"/>
  <c r="AS22" i="5" s="1"/>
  <c r="AT21" i="5"/>
  <c r="AR21" i="5"/>
  <c r="AQ21" i="5"/>
  <c r="AP21" i="5"/>
  <c r="AO21" i="5"/>
  <c r="AN21" i="5"/>
  <c r="AM21" i="5"/>
  <c r="AL21" i="5"/>
  <c r="AK21" i="5"/>
  <c r="AJ21" i="5"/>
  <c r="AI21" i="5"/>
  <c r="AH21" i="5"/>
  <c r="AG21" i="5"/>
  <c r="AF21" i="5"/>
  <c r="AE21" i="5"/>
  <c r="AD21" i="5"/>
  <c r="J21" i="5"/>
  <c r="AS21" i="5" s="1"/>
  <c r="AT20" i="5"/>
  <c r="AR20" i="5"/>
  <c r="AQ20" i="5"/>
  <c r="AP20" i="5"/>
  <c r="AO20" i="5"/>
  <c r="AN20" i="5"/>
  <c r="AM20" i="5"/>
  <c r="AL20" i="5"/>
  <c r="AK20" i="5"/>
  <c r="AJ20" i="5"/>
  <c r="AI20" i="5"/>
  <c r="AG20" i="5"/>
  <c r="AF20" i="5"/>
  <c r="AE20" i="5"/>
  <c r="AD20" i="5"/>
  <c r="J20" i="5"/>
  <c r="AS20" i="5" s="1"/>
  <c r="AT19" i="5"/>
  <c r="AR19" i="5"/>
  <c r="AQ19" i="5"/>
  <c r="AP19" i="5"/>
  <c r="AO19" i="5"/>
  <c r="AN19" i="5"/>
  <c r="AM19" i="5"/>
  <c r="AL19" i="5"/>
  <c r="AK19" i="5"/>
  <c r="AJ19" i="5"/>
  <c r="AI19" i="5"/>
  <c r="AG19" i="5"/>
  <c r="AF19" i="5"/>
  <c r="AE19" i="5"/>
  <c r="AD19" i="5"/>
  <c r="J19" i="5"/>
  <c r="AS19" i="5" s="1"/>
  <c r="AT18" i="5"/>
  <c r="AR18" i="5"/>
  <c r="AQ18" i="5"/>
  <c r="AP18" i="5"/>
  <c r="AO18" i="5"/>
  <c r="AN18" i="5"/>
  <c r="AM18" i="5"/>
  <c r="AL18" i="5"/>
  <c r="AK18" i="5"/>
  <c r="AJ18" i="5"/>
  <c r="AI18" i="5"/>
  <c r="AH18" i="5"/>
  <c r="AG18" i="5"/>
  <c r="AF18" i="5"/>
  <c r="AE18" i="5"/>
  <c r="AD18" i="5"/>
  <c r="J18" i="5"/>
  <c r="AS18" i="5" s="1"/>
  <c r="AT17" i="5"/>
  <c r="AR17" i="5"/>
  <c r="AQ17" i="5"/>
  <c r="AP17" i="5"/>
  <c r="AO17" i="5"/>
  <c r="AN17" i="5"/>
  <c r="AM17" i="5"/>
  <c r="AL17" i="5"/>
  <c r="AK17" i="5"/>
  <c r="AJ17" i="5"/>
  <c r="AI17" i="5"/>
  <c r="AG17" i="5"/>
  <c r="AF17" i="5"/>
  <c r="AE17" i="5"/>
  <c r="AD17" i="5"/>
  <c r="J17" i="5"/>
  <c r="AS17" i="5" s="1"/>
  <c r="AT16" i="5"/>
  <c r="AR16" i="5"/>
  <c r="AQ16" i="5"/>
  <c r="AP16" i="5"/>
  <c r="AO16" i="5"/>
  <c r="AN16" i="5"/>
  <c r="AM16" i="5"/>
  <c r="AL16" i="5"/>
  <c r="AK16" i="5"/>
  <c r="AJ16" i="5"/>
  <c r="AI16" i="5"/>
  <c r="AH16" i="5"/>
  <c r="AG16" i="5"/>
  <c r="AF16" i="5"/>
  <c r="AE16" i="5"/>
  <c r="AD16" i="5"/>
  <c r="J16" i="5"/>
  <c r="AS16" i="5" s="1"/>
  <c r="AT15" i="5"/>
  <c r="AR15" i="5"/>
  <c r="AQ15" i="5"/>
  <c r="AP15" i="5"/>
  <c r="AO15" i="5"/>
  <c r="AN15" i="5"/>
  <c r="AM15" i="5"/>
  <c r="AL15" i="5"/>
  <c r="AK15" i="5"/>
  <c r="AJ15" i="5"/>
  <c r="AI15" i="5"/>
  <c r="AG15" i="5"/>
  <c r="AF15" i="5"/>
  <c r="AE15" i="5"/>
  <c r="AD15" i="5"/>
  <c r="J15" i="5"/>
  <c r="AS15" i="5" s="1"/>
  <c r="AT14" i="5"/>
  <c r="AR14" i="5"/>
  <c r="AQ14" i="5"/>
  <c r="AP14" i="5"/>
  <c r="AO14" i="5"/>
  <c r="AN14" i="5"/>
  <c r="AM14" i="5"/>
  <c r="AL14" i="5"/>
  <c r="AK14" i="5"/>
  <c r="AJ14" i="5"/>
  <c r="AI14" i="5"/>
  <c r="AG14" i="5"/>
  <c r="AF14" i="5"/>
  <c r="AE14" i="5"/>
  <c r="AD14" i="5"/>
  <c r="J14" i="5"/>
  <c r="AS14" i="5" s="1"/>
  <c r="AT13" i="5"/>
  <c r="AR13" i="5"/>
  <c r="AQ13" i="5"/>
  <c r="AP13" i="5"/>
  <c r="AO13" i="5"/>
  <c r="AN13" i="5"/>
  <c r="AM13" i="5"/>
  <c r="AL13" i="5"/>
  <c r="AK13" i="5"/>
  <c r="AJ13" i="5"/>
  <c r="AI13" i="5"/>
  <c r="AH13" i="5"/>
  <c r="AG13" i="5"/>
  <c r="AF13" i="5"/>
  <c r="AE13" i="5"/>
  <c r="AD13" i="5"/>
  <c r="J13" i="5"/>
  <c r="AT12" i="5"/>
  <c r="AR12" i="5"/>
  <c r="AQ12" i="5"/>
  <c r="AP12" i="5"/>
  <c r="AO12" i="5"/>
  <c r="AN12" i="5"/>
  <c r="AM12" i="5"/>
  <c r="AL12" i="5"/>
  <c r="AK12" i="5"/>
  <c r="AJ12" i="5"/>
  <c r="AI12" i="5"/>
  <c r="AG12" i="5"/>
  <c r="AF12" i="5"/>
  <c r="AE12" i="5"/>
  <c r="AD12" i="5"/>
  <c r="J12" i="5"/>
  <c r="AT11" i="5"/>
  <c r="AR11" i="5"/>
  <c r="AQ11" i="5"/>
  <c r="AP11" i="5"/>
  <c r="AO11" i="5"/>
  <c r="AN11" i="5"/>
  <c r="AM11" i="5"/>
  <c r="AL11" i="5"/>
  <c r="AK11" i="5"/>
  <c r="AJ11" i="5"/>
  <c r="AI11" i="5"/>
  <c r="AG11" i="5"/>
  <c r="AF11" i="5"/>
  <c r="AE11" i="5"/>
  <c r="AD11" i="5"/>
  <c r="J11" i="5"/>
  <c r="AH11" i="5" s="1"/>
  <c r="AT10" i="5"/>
  <c r="AR10" i="5"/>
  <c r="AQ10" i="5"/>
  <c r="AP10" i="5"/>
  <c r="AO10" i="5"/>
  <c r="AN10" i="5"/>
  <c r="AM10" i="5"/>
  <c r="AL10" i="5"/>
  <c r="AK10" i="5"/>
  <c r="AJ10" i="5"/>
  <c r="AI10" i="5"/>
  <c r="AG10" i="5"/>
  <c r="AF10" i="5"/>
  <c r="AE10" i="5"/>
  <c r="AD10" i="5"/>
  <c r="J10" i="5"/>
  <c r="AT9" i="5"/>
  <c r="AR9" i="5"/>
  <c r="AQ9" i="5"/>
  <c r="AP9" i="5"/>
  <c r="AO9" i="5"/>
  <c r="AN9" i="5"/>
  <c r="AM9" i="5"/>
  <c r="AL9" i="5"/>
  <c r="AK9" i="5"/>
  <c r="AJ9" i="5"/>
  <c r="AI9" i="5"/>
  <c r="AH9" i="5"/>
  <c r="AG9" i="5"/>
  <c r="AF9" i="5"/>
  <c r="AE9" i="5"/>
  <c r="AD9" i="5"/>
  <c r="J9" i="5"/>
  <c r="AS9" i="5" s="1"/>
  <c r="AT8" i="5"/>
  <c r="AR8" i="5"/>
  <c r="AQ8" i="5"/>
  <c r="AP8" i="5"/>
  <c r="AO8" i="5"/>
  <c r="AN8" i="5"/>
  <c r="AM8" i="5"/>
  <c r="AL8" i="5"/>
  <c r="AK8" i="5"/>
  <c r="AJ8" i="5"/>
  <c r="AI8" i="5"/>
  <c r="AG8" i="5"/>
  <c r="AF8" i="5"/>
  <c r="AE8" i="5"/>
  <c r="AD8" i="5"/>
  <c r="J8" i="5"/>
  <c r="AS8" i="5" s="1"/>
  <c r="AT7" i="5"/>
  <c r="AR7" i="5"/>
  <c r="AQ7" i="5"/>
  <c r="AP7" i="5"/>
  <c r="AO7" i="5"/>
  <c r="AN7" i="5"/>
  <c r="AM7" i="5"/>
  <c r="AL7" i="5"/>
  <c r="AK7" i="5"/>
  <c r="AJ7" i="5"/>
  <c r="AI7" i="5"/>
  <c r="AG7" i="5"/>
  <c r="AF7" i="5"/>
  <c r="AE7" i="5"/>
  <c r="AD7" i="5"/>
  <c r="J7" i="5"/>
  <c r="AH7" i="5" s="1"/>
  <c r="AT6" i="5"/>
  <c r="AR6" i="5"/>
  <c r="AQ6" i="5"/>
  <c r="AP6" i="5"/>
  <c r="AO6" i="5"/>
  <c r="AN6" i="5"/>
  <c r="AM6" i="5"/>
  <c r="AL6" i="5"/>
  <c r="AK6" i="5"/>
  <c r="AJ6" i="5"/>
  <c r="AI6" i="5"/>
  <c r="AG6" i="5"/>
  <c r="AF6" i="5"/>
  <c r="AE6" i="5"/>
  <c r="AD6" i="5"/>
  <c r="J6" i="5"/>
  <c r="AS6" i="5" s="1"/>
  <c r="AT5" i="5"/>
  <c r="AR5" i="5"/>
  <c r="AQ5" i="5"/>
  <c r="AP5" i="5"/>
  <c r="AO5" i="5"/>
  <c r="AN5" i="5"/>
  <c r="AM5" i="5"/>
  <c r="AL5" i="5"/>
  <c r="AK5" i="5"/>
  <c r="AJ5" i="5"/>
  <c r="AI5" i="5"/>
  <c r="AG5" i="5"/>
  <c r="AF5" i="5"/>
  <c r="AE5" i="5"/>
  <c r="AD5" i="5"/>
  <c r="J5" i="5"/>
  <c r="AH5" i="5" s="1"/>
  <c r="AT4" i="5"/>
  <c r="AR4" i="5"/>
  <c r="AQ4" i="5"/>
  <c r="AP4" i="5"/>
  <c r="AO4" i="5"/>
  <c r="AN4" i="5"/>
  <c r="AM4" i="5"/>
  <c r="AL4" i="5"/>
  <c r="AK4" i="5"/>
  <c r="AJ4" i="5"/>
  <c r="AI4" i="5"/>
  <c r="AG4" i="5"/>
  <c r="AF4" i="5"/>
  <c r="AE4" i="5"/>
  <c r="AD4" i="5"/>
  <c r="Q14" i="1"/>
  <c r="J4" i="5"/>
  <c r="AS4" i="5" s="1"/>
  <c r="AT3" i="5"/>
  <c r="AS3" i="5"/>
  <c r="AR3" i="5"/>
  <c r="AQ3" i="5"/>
  <c r="AP3" i="5"/>
  <c r="AO3" i="5"/>
  <c r="AN3" i="5"/>
  <c r="AM3" i="5"/>
  <c r="AL3" i="5"/>
  <c r="AK3" i="5"/>
  <c r="AJ3" i="5"/>
  <c r="AI3" i="5"/>
  <c r="AG3" i="5"/>
  <c r="AF3" i="5"/>
  <c r="AE3" i="5"/>
  <c r="R14" i="1"/>
  <c r="AD3" i="5"/>
  <c r="J3" i="5"/>
  <c r="AH3" i="5" s="1"/>
  <c r="D57" i="1"/>
  <c r="F16" i="1"/>
  <c r="H16" i="1"/>
  <c r="EZ376" i="3"/>
  <c r="EW376" i="3"/>
  <c r="EV376" i="3"/>
  <c r="EU376" i="3"/>
  <c r="ET376" i="3"/>
  <c r="ES376" i="3"/>
  <c r="A376" i="3"/>
  <c r="EZ375" i="3"/>
  <c r="EW375" i="3"/>
  <c r="EV375" i="3"/>
  <c r="EU375" i="3"/>
  <c r="ET375" i="3"/>
  <c r="ES375" i="3"/>
  <c r="EZ374" i="3"/>
  <c r="EW374" i="3"/>
  <c r="EV374" i="3"/>
  <c r="EU374" i="3"/>
  <c r="ET374" i="3"/>
  <c r="ES374" i="3"/>
  <c r="EZ373" i="3"/>
  <c r="EW373" i="3"/>
  <c r="EV373" i="3"/>
  <c r="EU373" i="3"/>
  <c r="ET373" i="3"/>
  <c r="ES373" i="3"/>
  <c r="EZ372" i="3"/>
  <c r="EW372" i="3"/>
  <c r="EV372" i="3"/>
  <c r="EU372" i="3"/>
  <c r="ET372" i="3"/>
  <c r="ES372" i="3"/>
  <c r="EZ371" i="3"/>
  <c r="EW371" i="3"/>
  <c r="EV371" i="3"/>
  <c r="EU371" i="3"/>
  <c r="ET371" i="3"/>
  <c r="ES371" i="3"/>
  <c r="EZ370" i="3"/>
  <c r="EW370" i="3"/>
  <c r="EV370" i="3"/>
  <c r="EU370" i="3"/>
  <c r="ET370" i="3"/>
  <c r="ES370" i="3"/>
  <c r="EZ369" i="3"/>
  <c r="EW369" i="3"/>
  <c r="EV369" i="3"/>
  <c r="EU369" i="3"/>
  <c r="ET369" i="3"/>
  <c r="ES369" i="3"/>
  <c r="EZ368" i="3"/>
  <c r="EW368" i="3"/>
  <c r="EV368" i="3"/>
  <c r="EU368" i="3"/>
  <c r="ET368" i="3"/>
  <c r="ES368" i="3"/>
  <c r="EZ367" i="3"/>
  <c r="EW367" i="3"/>
  <c r="EV367" i="3"/>
  <c r="EU367" i="3"/>
  <c r="ET367" i="3"/>
  <c r="ES367" i="3"/>
  <c r="EZ366" i="3"/>
  <c r="EW366" i="3"/>
  <c r="EV366" i="3"/>
  <c r="EU366" i="3"/>
  <c r="ET366" i="3"/>
  <c r="ES366" i="3"/>
  <c r="EZ365" i="3"/>
  <c r="EW365" i="3"/>
  <c r="EV365" i="3"/>
  <c r="EU365" i="3"/>
  <c r="ET365" i="3"/>
  <c r="ES365" i="3"/>
  <c r="EZ364" i="3"/>
  <c r="EW364" i="3"/>
  <c r="EV364" i="3"/>
  <c r="EU364" i="3"/>
  <c r="ET364" i="3"/>
  <c r="ES364" i="3"/>
  <c r="EZ363" i="3"/>
  <c r="EW363" i="3"/>
  <c r="EV363" i="3"/>
  <c r="EU363" i="3"/>
  <c r="ET363" i="3"/>
  <c r="ES363" i="3"/>
  <c r="EZ362" i="3"/>
  <c r="EW362" i="3"/>
  <c r="EV362" i="3"/>
  <c r="EU362" i="3"/>
  <c r="ET362" i="3"/>
  <c r="ES362" i="3"/>
  <c r="EZ361" i="3"/>
  <c r="EW361" i="3"/>
  <c r="EV361" i="3"/>
  <c r="EU361" i="3"/>
  <c r="ET361" i="3"/>
  <c r="ES361" i="3"/>
  <c r="EZ360" i="3"/>
  <c r="EW360" i="3"/>
  <c r="EV360" i="3"/>
  <c r="EU360" i="3"/>
  <c r="ET360" i="3"/>
  <c r="ES360" i="3"/>
  <c r="EZ359" i="3"/>
  <c r="EW359" i="3"/>
  <c r="EV359" i="3"/>
  <c r="EU359" i="3"/>
  <c r="ET359" i="3"/>
  <c r="ES359" i="3"/>
  <c r="EZ358" i="3"/>
  <c r="EW358" i="3"/>
  <c r="EV358" i="3"/>
  <c r="EU358" i="3"/>
  <c r="ET358" i="3"/>
  <c r="ES358" i="3"/>
  <c r="EZ357" i="3"/>
  <c r="EW357" i="3"/>
  <c r="EV357" i="3"/>
  <c r="EU357" i="3"/>
  <c r="ET357" i="3"/>
  <c r="ES357" i="3"/>
  <c r="EZ356" i="3"/>
  <c r="EW356" i="3"/>
  <c r="EV356" i="3"/>
  <c r="EU356" i="3"/>
  <c r="ET356" i="3"/>
  <c r="ES356" i="3"/>
  <c r="EZ355" i="3"/>
  <c r="EW355" i="3"/>
  <c r="EV355" i="3"/>
  <c r="EU355" i="3"/>
  <c r="ET355" i="3"/>
  <c r="ES355" i="3"/>
  <c r="EZ354" i="3"/>
  <c r="EW354" i="3"/>
  <c r="EV354" i="3"/>
  <c r="EU354" i="3"/>
  <c r="ET354" i="3"/>
  <c r="ES354" i="3"/>
  <c r="EZ353" i="3"/>
  <c r="EW353" i="3"/>
  <c r="EV353" i="3"/>
  <c r="EU353" i="3"/>
  <c r="ET353" i="3"/>
  <c r="ES353" i="3"/>
  <c r="EZ352" i="3"/>
  <c r="EW352" i="3"/>
  <c r="EV352" i="3"/>
  <c r="EU352" i="3"/>
  <c r="ET352" i="3"/>
  <c r="ES352" i="3"/>
  <c r="EZ351" i="3"/>
  <c r="EW351" i="3"/>
  <c r="EV351" i="3"/>
  <c r="EU351" i="3"/>
  <c r="ET351" i="3"/>
  <c r="ES351" i="3"/>
  <c r="EZ350" i="3"/>
  <c r="EW350" i="3"/>
  <c r="EV350" i="3"/>
  <c r="EU350" i="3"/>
  <c r="ET350" i="3"/>
  <c r="ES350" i="3"/>
  <c r="EZ349" i="3"/>
  <c r="EW349" i="3"/>
  <c r="EV349" i="3"/>
  <c r="EU349" i="3"/>
  <c r="ET349" i="3"/>
  <c r="ES349" i="3"/>
  <c r="EZ348" i="3"/>
  <c r="EW348" i="3"/>
  <c r="EV348" i="3"/>
  <c r="EU348" i="3"/>
  <c r="ET348" i="3"/>
  <c r="ES348" i="3"/>
  <c r="EZ347" i="3"/>
  <c r="EW347" i="3"/>
  <c r="EV347" i="3"/>
  <c r="EU347" i="3"/>
  <c r="ET347" i="3"/>
  <c r="ES347" i="3"/>
  <c r="EZ346" i="3"/>
  <c r="EW346" i="3"/>
  <c r="EV346" i="3"/>
  <c r="EU346" i="3"/>
  <c r="ET346" i="3"/>
  <c r="ES346" i="3"/>
  <c r="EZ345" i="3"/>
  <c r="EW345" i="3"/>
  <c r="EV345" i="3"/>
  <c r="EU345" i="3"/>
  <c r="ET345" i="3"/>
  <c r="ES345" i="3"/>
  <c r="EZ344" i="3"/>
  <c r="EW344" i="3"/>
  <c r="EV344" i="3"/>
  <c r="EU344" i="3"/>
  <c r="ET344" i="3"/>
  <c r="ES344" i="3"/>
  <c r="EZ343" i="3"/>
  <c r="EW343" i="3"/>
  <c r="EV343" i="3"/>
  <c r="EU343" i="3"/>
  <c r="ET343" i="3"/>
  <c r="ES343" i="3"/>
  <c r="EZ342" i="3"/>
  <c r="EW342" i="3"/>
  <c r="EV342" i="3"/>
  <c r="EU342" i="3"/>
  <c r="ET342" i="3"/>
  <c r="ES342" i="3"/>
  <c r="EZ341" i="3"/>
  <c r="EW341" i="3"/>
  <c r="EV341" i="3"/>
  <c r="EU341" i="3"/>
  <c r="ET341" i="3"/>
  <c r="ES341" i="3"/>
  <c r="EZ340" i="3"/>
  <c r="EW340" i="3"/>
  <c r="EV340" i="3"/>
  <c r="EU340" i="3"/>
  <c r="ET340" i="3"/>
  <c r="ES340" i="3"/>
  <c r="EZ339" i="3"/>
  <c r="EW339" i="3"/>
  <c r="EV339" i="3"/>
  <c r="EU339" i="3"/>
  <c r="ET339" i="3"/>
  <c r="ES339" i="3"/>
  <c r="EZ338" i="3"/>
  <c r="EW338" i="3"/>
  <c r="EV338" i="3"/>
  <c r="EU338" i="3"/>
  <c r="ET338" i="3"/>
  <c r="ES338" i="3"/>
  <c r="EZ337" i="3"/>
  <c r="EW337" i="3"/>
  <c r="EV337" i="3"/>
  <c r="EU337" i="3"/>
  <c r="ET337" i="3"/>
  <c r="ES337" i="3"/>
  <c r="EZ336" i="3"/>
  <c r="EW336" i="3"/>
  <c r="EV336" i="3"/>
  <c r="EU336" i="3"/>
  <c r="ET336" i="3"/>
  <c r="ES336" i="3"/>
  <c r="EZ335" i="3"/>
  <c r="EW335" i="3"/>
  <c r="EV335" i="3"/>
  <c r="EU335" i="3"/>
  <c r="ET335" i="3"/>
  <c r="ES335" i="3"/>
  <c r="EZ334" i="3"/>
  <c r="EW334" i="3"/>
  <c r="EV334" i="3"/>
  <c r="EU334" i="3"/>
  <c r="ET334" i="3"/>
  <c r="ES334" i="3"/>
  <c r="EZ333" i="3"/>
  <c r="EW333" i="3"/>
  <c r="EV333" i="3"/>
  <c r="EU333" i="3"/>
  <c r="ET333" i="3"/>
  <c r="ES333" i="3"/>
  <c r="EZ332" i="3"/>
  <c r="EW332" i="3"/>
  <c r="EV332" i="3"/>
  <c r="EU332" i="3"/>
  <c r="ET332" i="3"/>
  <c r="ES332" i="3"/>
  <c r="EZ331" i="3"/>
  <c r="EW331" i="3"/>
  <c r="EV331" i="3"/>
  <c r="EU331" i="3"/>
  <c r="ET331" i="3"/>
  <c r="ES331" i="3"/>
  <c r="EZ330" i="3"/>
  <c r="EW330" i="3"/>
  <c r="EV330" i="3"/>
  <c r="EU330" i="3"/>
  <c r="ET330" i="3"/>
  <c r="ES330" i="3"/>
  <c r="EZ329" i="3"/>
  <c r="EW329" i="3"/>
  <c r="EV329" i="3"/>
  <c r="EU329" i="3"/>
  <c r="ET329" i="3"/>
  <c r="ES329" i="3"/>
  <c r="EZ328" i="3"/>
  <c r="EW328" i="3"/>
  <c r="EV328" i="3"/>
  <c r="EU328" i="3"/>
  <c r="ET328" i="3"/>
  <c r="ES328" i="3"/>
  <c r="EZ327" i="3"/>
  <c r="EW327" i="3"/>
  <c r="EV327" i="3"/>
  <c r="EU327" i="3"/>
  <c r="ET327" i="3"/>
  <c r="ES327" i="3"/>
  <c r="EZ326" i="3"/>
  <c r="EW326" i="3"/>
  <c r="EV326" i="3"/>
  <c r="EU326" i="3"/>
  <c r="ET326" i="3"/>
  <c r="ES326" i="3"/>
  <c r="EZ325" i="3"/>
  <c r="EW325" i="3"/>
  <c r="EV325" i="3"/>
  <c r="EU325" i="3"/>
  <c r="ET325" i="3"/>
  <c r="ES325" i="3"/>
  <c r="EZ324" i="3"/>
  <c r="EW324" i="3"/>
  <c r="EV324" i="3"/>
  <c r="EU324" i="3"/>
  <c r="ET324" i="3"/>
  <c r="ES324" i="3"/>
  <c r="EZ323" i="3"/>
  <c r="EW323" i="3"/>
  <c r="EV323" i="3"/>
  <c r="EU323" i="3"/>
  <c r="ET323" i="3"/>
  <c r="ES323" i="3"/>
  <c r="EZ322" i="3"/>
  <c r="EW322" i="3"/>
  <c r="EV322" i="3"/>
  <c r="EU322" i="3"/>
  <c r="ET322" i="3"/>
  <c r="ES322" i="3"/>
  <c r="EZ321" i="3"/>
  <c r="EW321" i="3"/>
  <c r="EV321" i="3"/>
  <c r="EU321" i="3"/>
  <c r="ET321" i="3"/>
  <c r="ES321" i="3"/>
  <c r="EZ320" i="3"/>
  <c r="EW320" i="3"/>
  <c r="EV320" i="3"/>
  <c r="EU320" i="3"/>
  <c r="ET320" i="3"/>
  <c r="ES320" i="3"/>
  <c r="EZ319" i="3"/>
  <c r="EW319" i="3"/>
  <c r="EV319" i="3"/>
  <c r="EU319" i="3"/>
  <c r="ET319" i="3"/>
  <c r="ES319" i="3"/>
  <c r="EZ318" i="3"/>
  <c r="EW318" i="3"/>
  <c r="EV318" i="3"/>
  <c r="EU318" i="3"/>
  <c r="ET318" i="3"/>
  <c r="ES318" i="3"/>
  <c r="EZ317" i="3"/>
  <c r="EW317" i="3"/>
  <c r="EV317" i="3"/>
  <c r="EU317" i="3"/>
  <c r="ET317" i="3"/>
  <c r="ES317"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EZ73" i="3"/>
  <c r="EW73" i="3"/>
  <c r="EV73" i="3"/>
  <c r="EU73" i="3"/>
  <c r="ET73" i="3"/>
  <c r="ES73" i="3"/>
  <c r="A73" i="3"/>
  <c r="A72" i="3"/>
  <c r="A70" i="3"/>
  <c r="EZ69" i="3"/>
  <c r="EW69" i="3"/>
  <c r="EV69" i="3"/>
  <c r="EU69" i="3"/>
  <c r="ET69" i="3"/>
  <c r="ES69" i="3"/>
  <c r="A69" i="3"/>
  <c r="EZ68" i="3"/>
  <c r="EW68" i="3"/>
  <c r="EV68" i="3"/>
  <c r="EU68" i="3"/>
  <c r="ET68" i="3"/>
  <c r="ES68" i="3"/>
  <c r="A68" i="3"/>
  <c r="EZ67" i="3"/>
  <c r="EW67" i="3"/>
  <c r="EV67" i="3"/>
  <c r="EU67" i="3"/>
  <c r="ET67" i="3"/>
  <c r="ES67" i="3"/>
  <c r="A67" i="3"/>
  <c r="EZ66" i="3"/>
  <c r="EW66" i="3"/>
  <c r="EV66" i="3"/>
  <c r="EU66" i="3"/>
  <c r="ET66" i="3"/>
  <c r="ES66" i="3"/>
  <c r="A66" i="3"/>
  <c r="EZ65" i="3"/>
  <c r="EW65" i="3"/>
  <c r="EV65" i="3"/>
  <c r="EU65" i="3"/>
  <c r="ET65" i="3"/>
  <c r="ES65" i="3"/>
  <c r="A65" i="3"/>
  <c r="EZ64" i="3"/>
  <c r="EW64" i="3"/>
  <c r="EV64" i="3"/>
  <c r="EU64" i="3"/>
  <c r="ET64" i="3"/>
  <c r="ES64" i="3"/>
  <c r="A64" i="3"/>
  <c r="EZ63" i="3"/>
  <c r="EW63" i="3"/>
  <c r="EV63" i="3"/>
  <c r="EU63" i="3"/>
  <c r="ET63" i="3"/>
  <c r="ES63" i="3"/>
  <c r="A63" i="3"/>
  <c r="EZ62" i="3"/>
  <c r="EW62" i="3"/>
  <c r="EV62" i="3"/>
  <c r="EU62" i="3"/>
  <c r="ET62" i="3"/>
  <c r="A62" i="3"/>
  <c r="EZ61" i="3"/>
  <c r="EW61" i="3"/>
  <c r="EV61" i="3"/>
  <c r="EU61" i="3"/>
  <c r="ET61" i="3"/>
  <c r="A61" i="3"/>
  <c r="EZ60" i="3"/>
  <c r="EW60" i="3"/>
  <c r="EV60" i="3"/>
  <c r="EU60" i="3"/>
  <c r="ET60" i="3"/>
  <c r="A60" i="3"/>
  <c r="A59" i="3"/>
  <c r="A58" i="3"/>
  <c r="A57" i="3"/>
  <c r="EW56" i="3"/>
  <c r="EV56" i="3"/>
  <c r="EU56" i="3"/>
  <c r="ET56" i="3"/>
  <c r="A56" i="3"/>
  <c r="EZ55" i="3"/>
  <c r="EW55" i="3"/>
  <c r="EV55" i="3"/>
  <c r="EU55" i="3"/>
  <c r="ET55" i="3"/>
  <c r="A55" i="3"/>
  <c r="EZ54" i="3"/>
  <c r="EW54" i="3"/>
  <c r="EV54" i="3"/>
  <c r="EU54" i="3"/>
  <c r="ET54" i="3"/>
  <c r="A54" i="3"/>
  <c r="EZ53" i="3"/>
  <c r="EW53" i="3"/>
  <c r="EV53" i="3"/>
  <c r="EU53" i="3"/>
  <c r="ET53" i="3"/>
  <c r="A53" i="3"/>
  <c r="EZ52" i="3"/>
  <c r="EW52" i="3"/>
  <c r="EV52" i="3"/>
  <c r="EU52" i="3"/>
  <c r="ET52" i="3"/>
  <c r="A52" i="3"/>
  <c r="EZ51" i="3"/>
  <c r="EW51" i="3"/>
  <c r="EV51" i="3"/>
  <c r="EU51" i="3"/>
  <c r="ET51" i="3"/>
  <c r="A51" i="3"/>
  <c r="EZ50" i="3"/>
  <c r="EW50" i="3"/>
  <c r="EV50" i="3"/>
  <c r="EU50" i="3"/>
  <c r="ET50" i="3"/>
  <c r="A50" i="3"/>
  <c r="EZ49" i="3"/>
  <c r="EW49" i="3"/>
  <c r="EV49" i="3"/>
  <c r="EU49" i="3"/>
  <c r="ET49" i="3"/>
  <c r="A49" i="3"/>
  <c r="EZ48" i="3"/>
  <c r="EW48" i="3"/>
  <c r="EV48" i="3"/>
  <c r="EU48" i="3"/>
  <c r="ET48" i="3"/>
  <c r="ES48" i="3"/>
  <c r="A48" i="3"/>
  <c r="EZ47" i="3"/>
  <c r="EW47" i="3"/>
  <c r="EV47" i="3"/>
  <c r="EU47" i="3"/>
  <c r="ET47" i="3"/>
  <c r="ES47" i="3"/>
  <c r="A47" i="3"/>
  <c r="EZ46" i="3"/>
  <c r="EW46" i="3"/>
  <c r="EV46" i="3"/>
  <c r="EU46" i="3"/>
  <c r="ET46" i="3"/>
  <c r="ES46" i="3"/>
  <c r="A46" i="3"/>
  <c r="EZ45" i="3"/>
  <c r="EW45" i="3"/>
  <c r="EV45" i="3"/>
  <c r="EU45" i="3"/>
  <c r="ET45" i="3"/>
  <c r="ES45" i="3"/>
  <c r="A45" i="3"/>
  <c r="EZ44" i="3"/>
  <c r="EW44" i="3"/>
  <c r="EV44" i="3"/>
  <c r="EU44" i="3"/>
  <c r="ET44" i="3"/>
  <c r="A44" i="3"/>
  <c r="EZ43" i="3"/>
  <c r="EW43" i="3"/>
  <c r="EV43" i="3"/>
  <c r="EU43" i="3"/>
  <c r="ET43" i="3"/>
  <c r="A43" i="3"/>
  <c r="EZ42" i="3"/>
  <c r="EW42" i="3"/>
  <c r="EV42" i="3"/>
  <c r="EU42" i="3"/>
  <c r="ET42" i="3"/>
  <c r="A42" i="3"/>
  <c r="EZ40" i="3"/>
  <c r="EW40" i="3"/>
  <c r="EV40" i="3"/>
  <c r="EU40" i="3"/>
  <c r="ET40" i="3"/>
  <c r="A40" i="3"/>
  <c r="EZ39" i="3"/>
  <c r="EW39" i="3"/>
  <c r="EV39" i="3"/>
  <c r="EU39" i="3"/>
  <c r="ET39" i="3"/>
  <c r="ES39" i="3"/>
  <c r="A39" i="3"/>
  <c r="EZ38" i="3"/>
  <c r="EW38" i="3"/>
  <c r="EV38" i="3"/>
  <c r="EU38" i="3"/>
  <c r="ET38" i="3"/>
  <c r="ES38" i="3"/>
  <c r="A38" i="3"/>
  <c r="EZ37" i="3"/>
  <c r="EW37" i="3"/>
  <c r="EV37" i="3"/>
  <c r="EU37" i="3"/>
  <c r="ET37" i="3"/>
  <c r="ES37" i="3"/>
  <c r="A37" i="3"/>
  <c r="EZ36" i="3"/>
  <c r="EW36" i="3"/>
  <c r="EV36" i="3"/>
  <c r="EU36" i="3"/>
  <c r="ET36" i="3"/>
  <c r="ES36" i="3"/>
  <c r="A36" i="3"/>
  <c r="EZ35" i="3"/>
  <c r="EW35" i="3"/>
  <c r="EV35" i="3"/>
  <c r="EU35" i="3"/>
  <c r="ET35" i="3"/>
  <c r="ES35" i="3"/>
  <c r="A35" i="3"/>
  <c r="EZ34" i="3"/>
  <c r="EW34" i="3"/>
  <c r="EV34" i="3"/>
  <c r="EU34" i="3"/>
  <c r="ET34" i="3"/>
  <c r="ES34" i="3"/>
  <c r="A34" i="3"/>
  <c r="EZ33" i="3"/>
  <c r="EW33" i="3"/>
  <c r="EV33" i="3"/>
  <c r="EU33" i="3"/>
  <c r="ET33" i="3"/>
  <c r="ES33" i="3"/>
  <c r="A33" i="3"/>
  <c r="EZ32" i="3"/>
  <c r="EW32" i="3"/>
  <c r="EV32" i="3"/>
  <c r="EU32" i="3"/>
  <c r="ET32" i="3"/>
  <c r="ES32" i="3"/>
  <c r="A32" i="3"/>
  <c r="EZ31" i="3"/>
  <c r="EW31" i="3"/>
  <c r="EV31" i="3"/>
  <c r="EU31" i="3"/>
  <c r="ET31" i="3"/>
  <c r="ES31" i="3"/>
  <c r="A31" i="3"/>
  <c r="EZ30" i="3"/>
  <c r="EW30" i="3"/>
  <c r="EV30" i="3"/>
  <c r="EU30" i="3"/>
  <c r="ET30" i="3"/>
  <c r="A30" i="3"/>
  <c r="EZ29" i="3"/>
  <c r="EW29" i="3"/>
  <c r="EV29" i="3"/>
  <c r="EU29" i="3"/>
  <c r="ET29" i="3"/>
  <c r="ES29" i="3"/>
  <c r="A29" i="3"/>
  <c r="EZ28" i="3"/>
  <c r="EW28" i="3"/>
  <c r="EV28" i="3"/>
  <c r="EU28" i="3"/>
  <c r="ET28" i="3"/>
  <c r="ES28" i="3"/>
  <c r="A28" i="3"/>
  <c r="EZ27" i="3"/>
  <c r="EW27" i="3"/>
  <c r="EV27" i="3"/>
  <c r="EU27" i="3"/>
  <c r="ET27" i="3"/>
  <c r="ES27" i="3"/>
  <c r="A27" i="3"/>
  <c r="EZ26" i="3"/>
  <c r="EW26" i="3"/>
  <c r="EV26" i="3"/>
  <c r="EU26" i="3"/>
  <c r="ET26" i="3"/>
  <c r="ES26" i="3"/>
  <c r="A26" i="3"/>
  <c r="EZ25" i="3"/>
  <c r="EW25" i="3"/>
  <c r="EV25" i="3"/>
  <c r="EU25" i="3"/>
  <c r="ET25" i="3"/>
  <c r="ES25" i="3"/>
  <c r="A25" i="3"/>
  <c r="EZ24" i="3"/>
  <c r="EW24" i="3"/>
  <c r="EV24" i="3"/>
  <c r="EU24" i="3"/>
  <c r="ET24" i="3"/>
  <c r="ES24" i="3"/>
  <c r="A24" i="3"/>
  <c r="EZ23" i="3"/>
  <c r="EW23" i="3"/>
  <c r="EV23" i="3"/>
  <c r="EU23" i="3"/>
  <c r="ET23" i="3"/>
  <c r="ES23" i="3"/>
  <c r="A23" i="3"/>
  <c r="EZ22" i="3"/>
  <c r="EW22" i="3"/>
  <c r="EV22" i="3"/>
  <c r="EU22" i="3"/>
  <c r="ET22" i="3"/>
  <c r="ES22" i="3"/>
  <c r="A22" i="3"/>
  <c r="EZ21" i="3"/>
  <c r="EW21" i="3"/>
  <c r="EV21" i="3"/>
  <c r="EU21" i="3"/>
  <c r="ET21" i="3"/>
  <c r="ES21" i="3"/>
  <c r="A21" i="3"/>
  <c r="EZ20" i="3"/>
  <c r="EW20" i="3"/>
  <c r="EV20" i="3"/>
  <c r="EU20" i="3"/>
  <c r="ET20" i="3"/>
  <c r="ES20" i="3"/>
  <c r="A20" i="3"/>
  <c r="EZ19" i="3"/>
  <c r="EW19" i="3"/>
  <c r="EV19" i="3"/>
  <c r="EU19" i="3"/>
  <c r="ET19" i="3"/>
  <c r="ES19" i="3"/>
  <c r="A19" i="3"/>
  <c r="EZ18" i="3"/>
  <c r="EW18" i="3"/>
  <c r="EV18" i="3"/>
  <c r="EU18" i="3"/>
  <c r="ET18" i="3"/>
  <c r="ES18" i="3"/>
  <c r="A18" i="3"/>
  <c r="EZ17" i="3"/>
  <c r="EW17" i="3"/>
  <c r="EV17" i="3"/>
  <c r="EU17" i="3"/>
  <c r="ET17" i="3"/>
  <c r="ES17" i="3"/>
  <c r="A17" i="3"/>
  <c r="EZ16" i="3"/>
  <c r="EW16" i="3"/>
  <c r="EV16" i="3"/>
  <c r="EU16" i="3"/>
  <c r="ET16" i="3"/>
  <c r="ES16" i="3"/>
  <c r="A16" i="3"/>
  <c r="EZ15" i="3"/>
  <c r="EW15" i="3"/>
  <c r="EV15" i="3"/>
  <c r="EU15" i="3"/>
  <c r="ET15" i="3"/>
  <c r="ES15" i="3"/>
  <c r="A15" i="3"/>
  <c r="EZ14" i="3"/>
  <c r="EW14" i="3"/>
  <c r="EV14" i="3"/>
  <c r="EU14" i="3"/>
  <c r="ET14" i="3"/>
  <c r="ES14" i="3"/>
  <c r="A14" i="3"/>
  <c r="EZ13" i="3"/>
  <c r="EW13" i="3"/>
  <c r="EV13" i="3"/>
  <c r="EU13" i="3"/>
  <c r="ET13" i="3"/>
  <c r="ES13" i="3"/>
  <c r="A13" i="3"/>
  <c r="EZ12" i="3"/>
  <c r="EW12" i="3"/>
  <c r="EV12" i="3"/>
  <c r="EU12" i="3"/>
  <c r="ET12" i="3"/>
  <c r="ES12" i="3"/>
  <c r="A12" i="3"/>
  <c r="B107" i="2"/>
  <c r="K90" i="1"/>
  <c r="J90" i="1"/>
  <c r="J88" i="1"/>
  <c r="J87" i="1"/>
  <c r="J86" i="1"/>
  <c r="J85" i="1"/>
  <c r="J84" i="1"/>
  <c r="J83" i="1"/>
  <c r="K79" i="1"/>
  <c r="H77" i="1"/>
  <c r="B77" i="1"/>
  <c r="AC70" i="1"/>
  <c r="AA70" i="1"/>
  <c r="Y70" i="1"/>
  <c r="W70" i="1"/>
  <c r="U70" i="1"/>
  <c r="AC69" i="1"/>
  <c r="AA69" i="1"/>
  <c r="Y69" i="1"/>
  <c r="W69" i="1"/>
  <c r="U69" i="1"/>
  <c r="AC68" i="1"/>
  <c r="AA68" i="1"/>
  <c r="Y68" i="1"/>
  <c r="W68" i="1"/>
  <c r="U68" i="1"/>
  <c r="AC67" i="1"/>
  <c r="AA67" i="1"/>
  <c r="Y67" i="1"/>
  <c r="W67" i="1"/>
  <c r="U67" i="1"/>
  <c r="AC66" i="1"/>
  <c r="AA66" i="1"/>
  <c r="Y66" i="1"/>
  <c r="W66" i="1"/>
  <c r="U66" i="1"/>
  <c r="Y58" i="1"/>
  <c r="X58" i="1"/>
  <c r="W58" i="1"/>
  <c r="V58" i="1"/>
  <c r="U58" i="1"/>
  <c r="P57" i="1"/>
  <c r="N44" i="1"/>
  <c r="B44" i="1"/>
  <c r="AA17" i="1"/>
  <c r="V17" i="1"/>
  <c r="D17" i="1"/>
  <c r="AA16" i="1"/>
  <c r="V16" i="1"/>
  <c r="T16" i="1"/>
  <c r="O16" i="1"/>
  <c r="L16" i="1"/>
  <c r="K16" i="1"/>
  <c r="AA15" i="1"/>
  <c r="V15" i="1"/>
  <c r="L15" i="1"/>
  <c r="K15" i="1"/>
  <c r="AA14" i="1"/>
  <c r="V14" i="1"/>
  <c r="L14" i="1"/>
  <c r="K14" i="1"/>
  <c r="AA13" i="1"/>
  <c r="V13" i="1"/>
  <c r="L13" i="1"/>
  <c r="K13" i="1"/>
  <c r="AA12" i="1"/>
  <c r="V12" i="1"/>
  <c r="L12" i="1"/>
  <c r="K12" i="1"/>
  <c r="AA11" i="1"/>
  <c r="V11" i="1"/>
  <c r="L11" i="1"/>
  <c r="K11" i="1"/>
  <c r="AA10" i="1"/>
  <c r="V10" i="1"/>
  <c r="L10" i="1"/>
  <c r="K10" i="1"/>
  <c r="AA9" i="1"/>
  <c r="V9" i="1"/>
  <c r="L9" i="1"/>
  <c r="K9" i="1"/>
  <c r="AA8" i="1"/>
  <c r="V8" i="1"/>
  <c r="L8" i="1"/>
  <c r="K8" i="1"/>
  <c r="AA7" i="1"/>
  <c r="V7" i="1"/>
  <c r="L7" i="1"/>
  <c r="K7" i="1"/>
  <c r="AA6" i="1"/>
  <c r="V6" i="1"/>
  <c r="L6" i="1"/>
  <c r="K6" i="1"/>
  <c r="AA5" i="1"/>
  <c r="V5" i="1"/>
  <c r="N5" i="1"/>
  <c r="L5" i="1"/>
  <c r="K5" i="1"/>
  <c r="Z4" i="1"/>
  <c r="Y4" i="1"/>
  <c r="X4" i="1"/>
  <c r="P17" i="9"/>
  <c r="N13" i="9" s="1"/>
  <c r="F17" i="9"/>
  <c r="D17" i="9"/>
  <c r="C17" i="9"/>
  <c r="T16" i="9"/>
  <c r="T15" i="9"/>
  <c r="T14" i="9"/>
  <c r="T13" i="9"/>
  <c r="T12" i="9"/>
  <c r="T11" i="9"/>
  <c r="T10" i="9"/>
  <c r="T9" i="9"/>
  <c r="T8" i="9"/>
  <c r="T7" i="9"/>
  <c r="T6" i="9"/>
  <c r="T5" i="9"/>
  <c r="S2" i="9"/>
  <c r="EY56" i="3"/>
  <c r="N17" i="9"/>
  <c r="P16" i="1"/>
  <c r="Q16" i="1"/>
  <c r="R16" i="1"/>
  <c r="J57" i="1"/>
  <c r="D90" i="1"/>
  <c r="P90" i="1"/>
  <c r="AB16" i="1"/>
  <c r="M16" i="1"/>
  <c r="EY330" i="3"/>
  <c r="EY352" i="3"/>
  <c r="EY356" i="3"/>
  <c r="EY343" i="3"/>
  <c r="EY351" i="3"/>
  <c r="EY358" i="3"/>
  <c r="EY329" i="3"/>
  <c r="EY342" i="3"/>
  <c r="EY353" i="3"/>
  <c r="EY357" i="3"/>
  <c r="EY341" i="3"/>
  <c r="J89" i="1"/>
  <c r="N15" i="1"/>
  <c r="R15" i="1"/>
  <c r="EY339" i="3"/>
  <c r="EY347" i="3"/>
  <c r="EY355" i="3"/>
  <c r="K80" i="1"/>
  <c r="J56" i="1"/>
  <c r="D56" i="1"/>
  <c r="P89" i="1"/>
  <c r="P56" i="1"/>
  <c r="D89" i="1"/>
  <c r="F15" i="1"/>
  <c r="H15" i="1"/>
  <c r="EY334" i="3"/>
  <c r="EY336" i="3"/>
  <c r="EY335" i="3"/>
  <c r="EY332" i="3"/>
  <c r="EY333" i="3"/>
  <c r="EY337" i="3"/>
  <c r="EY338" i="3"/>
  <c r="EY346" i="3"/>
  <c r="EY350" i="3"/>
  <c r="EY354" i="3"/>
  <c r="S15" i="1"/>
  <c r="EY327" i="3"/>
  <c r="EY328" i="3"/>
  <c r="EY326" i="3"/>
  <c r="EY325" i="3"/>
  <c r="EY323" i="3"/>
  <c r="EY331" i="3"/>
  <c r="EY340" i="3"/>
  <c r="EY344" i="3"/>
  <c r="EY348" i="3"/>
  <c r="EY318" i="3"/>
  <c r="EY322" i="3"/>
  <c r="EY324" i="3"/>
  <c r="EY345" i="3"/>
  <c r="EY349" i="3"/>
  <c r="EY317" i="3"/>
  <c r="EY321" i="3"/>
  <c r="EY319" i="3"/>
  <c r="EY320" i="3"/>
  <c r="AB15" i="1"/>
  <c r="P15" i="1"/>
  <c r="O15" i="1"/>
  <c r="Q15" i="1"/>
  <c r="T15" i="1"/>
  <c r="N11" i="1"/>
  <c r="N14" i="1"/>
  <c r="P14" i="1"/>
  <c r="J55" i="1"/>
  <c r="P55" i="1"/>
  <c r="O14" i="1"/>
  <c r="D55" i="1"/>
  <c r="P88" i="1"/>
  <c r="D88" i="1"/>
  <c r="F14" i="1"/>
  <c r="H14" i="1"/>
  <c r="AB14" i="1"/>
  <c r="EY14" i="3"/>
  <c r="EY18" i="3"/>
  <c r="EY21" i="3"/>
  <c r="EY25" i="3"/>
  <c r="EY29" i="3"/>
  <c r="EY33" i="3"/>
  <c r="EY37" i="3"/>
  <c r="EY45" i="3"/>
  <c r="EY49" i="3"/>
  <c r="EY53" i="3"/>
  <c r="P54" i="1"/>
  <c r="EY362" i="3"/>
  <c r="EY366" i="3"/>
  <c r="EY370" i="3"/>
  <c r="EY374" i="3"/>
  <c r="EY42" i="3"/>
  <c r="J54" i="1"/>
  <c r="P87" i="1"/>
  <c r="EY13" i="3"/>
  <c r="EY17" i="3"/>
  <c r="EY20" i="3"/>
  <c r="EY24" i="3"/>
  <c r="EY28" i="3"/>
  <c r="EY32" i="3"/>
  <c r="EY36" i="3"/>
  <c r="EY40" i="3"/>
  <c r="EY44" i="3"/>
  <c r="EY48" i="3"/>
  <c r="EY52" i="3"/>
  <c r="EY64" i="3"/>
  <c r="EY361" i="3"/>
  <c r="EY365" i="3"/>
  <c r="EY369" i="3"/>
  <c r="EY373" i="3"/>
  <c r="D54" i="1"/>
  <c r="EY360" i="3"/>
  <c r="EY364" i="3"/>
  <c r="EY368" i="3"/>
  <c r="EY372" i="3"/>
  <c r="EY376" i="3"/>
  <c r="EY359" i="3"/>
  <c r="EY363" i="3"/>
  <c r="EY367" i="3"/>
  <c r="EY371" i="3"/>
  <c r="EY375" i="3"/>
  <c r="J6" i="11"/>
  <c r="D87" i="1"/>
  <c r="O13" i="1"/>
  <c r="AH17" i="5"/>
  <c r="AH34" i="5"/>
  <c r="AH36" i="5"/>
  <c r="N12" i="1"/>
  <c r="Q13" i="1"/>
  <c r="P13" i="1"/>
  <c r="T13" i="1"/>
  <c r="O12" i="1"/>
  <c r="AH8" i="5"/>
  <c r="AH20" i="5"/>
  <c r="AH28" i="5"/>
  <c r="N13" i="1"/>
  <c r="R13" i="1"/>
  <c r="F13" i="1"/>
  <c r="H13" i="1"/>
  <c r="AB13" i="1"/>
  <c r="EU10" i="3"/>
  <c r="ET8" i="3"/>
  <c r="ET10" i="3"/>
  <c r="EU8" i="3"/>
  <c r="P12" i="1"/>
  <c r="R12" i="1"/>
  <c r="P86" i="1"/>
  <c r="P85" i="1"/>
  <c r="P84" i="1"/>
  <c r="J53" i="1"/>
  <c r="P53" i="1"/>
  <c r="D53" i="1"/>
  <c r="D86" i="1"/>
  <c r="F11" i="1"/>
  <c r="H11" i="1" s="1"/>
  <c r="F12" i="1"/>
  <c r="D51" i="1"/>
  <c r="D52" i="1"/>
  <c r="D81" i="1"/>
  <c r="D84" i="1"/>
  <c r="D85" i="1"/>
  <c r="J51" i="1"/>
  <c r="J52" i="1"/>
  <c r="P46" i="1"/>
  <c r="Q46" i="1"/>
  <c r="R46" i="1" s="1"/>
  <c r="P47" i="1"/>
  <c r="P48" i="1"/>
  <c r="P49" i="1"/>
  <c r="P50" i="1"/>
  <c r="P51" i="1"/>
  <c r="P52" i="1"/>
  <c r="AH19" i="5"/>
  <c r="AS38" i="5"/>
  <c r="AH38" i="5"/>
  <c r="AL39" i="5"/>
  <c r="AN39" i="5"/>
  <c r="AS40" i="5"/>
  <c r="AH40" i="5"/>
  <c r="AH46" i="5"/>
  <c r="AS47" i="5"/>
  <c r="AH47" i="5"/>
  <c r="Q12" i="1"/>
  <c r="AH6" i="5"/>
  <c r="AN38" i="5"/>
  <c r="AN40" i="5"/>
  <c r="AL51" i="5"/>
  <c r="AH35" i="5"/>
  <c r="AB12" i="1"/>
  <c r="EY12" i="3"/>
  <c r="EY16" i="3"/>
  <c r="EY19" i="3"/>
  <c r="EY23" i="3"/>
  <c r="EY27" i="3"/>
  <c r="EY31" i="3"/>
  <c r="EY35" i="3"/>
  <c r="EY39" i="3"/>
  <c r="EY43" i="3"/>
  <c r="EY47" i="3"/>
  <c r="EY51" i="3"/>
  <c r="EY55" i="3"/>
  <c r="EY63" i="3"/>
  <c r="EY67" i="3"/>
  <c r="EY15" i="3"/>
  <c r="EY22" i="3"/>
  <c r="EY26" i="3"/>
  <c r="EY30" i="3"/>
  <c r="EY34" i="3"/>
  <c r="EY38" i="3"/>
  <c r="EY46" i="3"/>
  <c r="EY50" i="3"/>
  <c r="EY54" i="3"/>
  <c r="AS5" i="5"/>
  <c r="AS7" i="5"/>
  <c r="F5" i="11"/>
  <c r="N5" i="11" s="1"/>
  <c r="F6" i="11"/>
  <c r="S16" i="1"/>
  <c r="E16" i="1"/>
  <c r="I16" i="1"/>
  <c r="K81" i="1"/>
  <c r="E15" i="1"/>
  <c r="I15" i="1"/>
  <c r="M15" i="1"/>
  <c r="M14" i="1"/>
  <c r="S14" i="1"/>
  <c r="S13" i="1"/>
  <c r="E14" i="1"/>
  <c r="M12" i="1"/>
  <c r="E12" i="1"/>
  <c r="I12" i="1"/>
  <c r="M13" i="1"/>
  <c r="E13" i="1"/>
  <c r="I13" i="1"/>
  <c r="H12" i="1"/>
  <c r="Q47" i="1"/>
  <c r="R47" i="1" s="1"/>
  <c r="Q48" i="1"/>
  <c r="R48" i="1" s="1"/>
  <c r="T10" i="1"/>
  <c r="S12" i="1"/>
  <c r="G16" i="1"/>
  <c r="K82" i="1"/>
  <c r="G15" i="1"/>
  <c r="I14" i="1"/>
  <c r="G14" i="1"/>
  <c r="G12" i="1"/>
  <c r="G13" i="1"/>
  <c r="T12" i="1"/>
  <c r="Q49" i="1"/>
  <c r="R49" i="1" s="1"/>
  <c r="K83" i="1"/>
  <c r="T14" i="1"/>
  <c r="Q50" i="1"/>
  <c r="R50" i="1" s="1"/>
  <c r="K84" i="1"/>
  <c r="Q51" i="1"/>
  <c r="R51" i="1" s="1"/>
  <c r="K85" i="1"/>
  <c r="Q52" i="1"/>
  <c r="R52" i="1" s="1"/>
  <c r="K86" i="1"/>
  <c r="E86" i="1"/>
  <c r="F86" i="1" s="1"/>
  <c r="Q53" i="1"/>
  <c r="R53" i="1" s="1"/>
  <c r="K53" i="1"/>
  <c r="L53" i="1" s="1"/>
  <c r="Q86" i="1"/>
  <c r="R86" i="1" s="1"/>
  <c r="K87" i="1"/>
  <c r="K54" i="1"/>
  <c r="L54" i="1" s="1"/>
  <c r="Q87" i="1"/>
  <c r="R87" i="1" s="1"/>
  <c r="Q54" i="1"/>
  <c r="R54" i="1" s="1"/>
  <c r="E87" i="1"/>
  <c r="F87" i="1" s="1"/>
  <c r="K88" i="1"/>
  <c r="Q88" i="1"/>
  <c r="R88" i="1" s="1"/>
  <c r="K55" i="1"/>
  <c r="L55" i="1" s="1"/>
  <c r="E88" i="1"/>
  <c r="F88" i="1" s="1"/>
  <c r="Q55" i="1"/>
  <c r="R55" i="1" s="1"/>
  <c r="E53" i="1"/>
  <c r="F53" i="1" s="1"/>
  <c r="K89" i="1"/>
  <c r="E89" i="1"/>
  <c r="F89" i="1" s="1"/>
  <c r="Q56" i="1"/>
  <c r="R56" i="1" s="1"/>
  <c r="K56" i="1"/>
  <c r="L56" i="1" s="1"/>
  <c r="Q89" i="1"/>
  <c r="R89" i="1" s="1"/>
  <c r="E54" i="1"/>
  <c r="F54" i="1" s="1"/>
  <c r="Q90" i="1"/>
  <c r="R90" i="1" s="1"/>
  <c r="E90" i="1"/>
  <c r="F90" i="1" s="1"/>
  <c r="K57" i="1"/>
  <c r="L57" i="1" s="1"/>
  <c r="Q57" i="1"/>
  <c r="R57" i="1" s="1"/>
  <c r="E55" i="1"/>
  <c r="F55" i="1" s="1"/>
  <c r="E56" i="1"/>
  <c r="F56" i="1" s="1"/>
  <c r="E57" i="1"/>
  <c r="F57" i="1" s="1"/>
  <c r="Z17" i="1" l="1"/>
  <c r="AH831" i="5"/>
  <c r="S11" i="1" s="1"/>
  <c r="ES8" i="3"/>
  <c r="AH39" i="5"/>
  <c r="N10" i="1"/>
  <c r="AH32" i="5"/>
  <c r="Q11" i="1"/>
  <c r="AH790" i="5"/>
  <c r="AH780" i="5"/>
  <c r="EZ8" i="3"/>
  <c r="O11" i="1"/>
  <c r="AB11" i="1"/>
  <c r="T11" i="1"/>
  <c r="R11" i="1"/>
  <c r="P11" i="1"/>
  <c r="ES10" i="3"/>
  <c r="EZ10" i="3"/>
  <c r="EV8" i="3"/>
  <c r="EV10" i="3"/>
  <c r="AH710" i="5"/>
  <c r="AH705" i="5"/>
  <c r="EY179" i="3"/>
  <c r="EY175" i="3"/>
  <c r="EY171" i="3"/>
  <c r="EY180" i="3"/>
  <c r="EY176" i="3"/>
  <c r="EY172" i="3"/>
  <c r="EY181" i="3"/>
  <c r="EY177" i="3"/>
  <c r="EY173" i="3"/>
  <c r="EY169" i="3"/>
  <c r="EY182" i="3"/>
  <c r="EY178" i="3"/>
  <c r="EY174" i="3"/>
  <c r="EY170" i="3"/>
  <c r="F10" i="1"/>
  <c r="H10" i="1" s="1"/>
  <c r="S10" i="1"/>
  <c r="P10" i="1"/>
  <c r="AS41" i="5"/>
  <c r="AH42" i="5"/>
  <c r="Q10" i="1"/>
  <c r="O10" i="1"/>
  <c r="R10" i="1"/>
  <c r="AH22" i="5"/>
  <c r="AS8" i="8"/>
  <c r="D8" i="8"/>
  <c r="H8" i="8"/>
  <c r="L8" i="8"/>
  <c r="P8" i="8"/>
  <c r="T8" i="8"/>
  <c r="X8" i="8"/>
  <c r="AB8" i="8"/>
  <c r="AF8" i="8"/>
  <c r="AJ8" i="8"/>
  <c r="J8" i="8"/>
  <c r="N8" i="8"/>
  <c r="V8" i="8"/>
  <c r="AD8" i="8"/>
  <c r="G8" i="8"/>
  <c r="O8" i="8"/>
  <c r="W8" i="8"/>
  <c r="AE8" i="8"/>
  <c r="C8" i="8"/>
  <c r="E8" i="8"/>
  <c r="I8" i="8"/>
  <c r="M8" i="8"/>
  <c r="Q8" i="8"/>
  <c r="U8" i="8"/>
  <c r="Y8" i="8"/>
  <c r="AC8" i="8"/>
  <c r="AG8" i="8"/>
  <c r="AK8" i="8"/>
  <c r="F8" i="8"/>
  <c r="R8" i="8"/>
  <c r="Z8" i="8"/>
  <c r="AH8" i="8"/>
  <c r="AL8" i="8"/>
  <c r="K8" i="8"/>
  <c r="S8" i="8"/>
  <c r="AA8" i="8"/>
  <c r="AI8" i="8"/>
  <c r="AH606" i="5"/>
  <c r="AH605" i="5"/>
  <c r="AH604" i="5"/>
  <c r="AB10" i="1"/>
  <c r="AH585" i="5"/>
  <c r="D47" i="1"/>
  <c r="J47" i="1"/>
  <c r="AH493" i="5"/>
  <c r="AH491" i="5"/>
  <c r="AH487" i="5"/>
  <c r="AH489" i="5"/>
  <c r="AH500" i="5"/>
  <c r="AH497" i="5"/>
  <c r="AH499" i="5"/>
  <c r="AH488" i="5"/>
  <c r="AH498" i="5"/>
  <c r="EA8" i="8"/>
  <c r="K17" i="1"/>
  <c r="N9" i="1"/>
  <c r="AH483" i="5"/>
  <c r="AH481" i="5"/>
  <c r="AH482" i="5"/>
  <c r="V33" i="1"/>
  <c r="AH14" i="5"/>
  <c r="B109" i="2"/>
  <c r="AM237" i="5"/>
  <c r="AH465" i="5"/>
  <c r="AH468" i="5"/>
  <c r="AH459" i="5"/>
  <c r="AH467" i="5"/>
  <c r="AH466" i="5"/>
  <c r="DU8" i="8"/>
  <c r="D82" i="1"/>
  <c r="J48" i="1"/>
  <c r="P81" i="1"/>
  <c r="D48" i="1"/>
  <c r="J46" i="1"/>
  <c r="K46" i="1" s="1"/>
  <c r="L46" i="1" s="1"/>
  <c r="D80" i="1"/>
  <c r="D50" i="1"/>
  <c r="D46" i="1"/>
  <c r="P82" i="1"/>
  <c r="P80" i="1"/>
  <c r="F9" i="1"/>
  <c r="H9" i="1" s="1"/>
  <c r="J50" i="1"/>
  <c r="D83" i="1"/>
  <c r="D79" i="1"/>
  <c r="E79" i="1" s="1"/>
  <c r="F79" i="1" s="1"/>
  <c r="D49" i="1"/>
  <c r="P83" i="1"/>
  <c r="P79" i="1"/>
  <c r="Q79" i="1" s="1"/>
  <c r="R79" i="1" s="1"/>
  <c r="V52" i="1"/>
  <c r="AH443" i="5"/>
  <c r="AH445" i="5"/>
  <c r="AH449" i="5"/>
  <c r="AH447" i="5"/>
  <c r="AH448" i="5"/>
  <c r="AH444" i="5"/>
  <c r="AH452" i="5"/>
  <c r="AH451" i="5"/>
  <c r="AH450" i="5"/>
  <c r="AH446" i="5"/>
  <c r="L34" i="1"/>
  <c r="O25" i="1"/>
  <c r="AH4" i="5"/>
  <c r="AH26" i="5"/>
  <c r="AH43" i="5"/>
  <c r="AL236" i="5"/>
  <c r="M24" i="1"/>
  <c r="P9" i="1"/>
  <c r="H17" i="9"/>
  <c r="T9" i="1"/>
  <c r="L17" i="1"/>
  <c r="N6" i="11"/>
  <c r="N6" i="1"/>
  <c r="L29" i="1"/>
  <c r="Q9" i="1"/>
  <c r="O9" i="1"/>
  <c r="R6" i="1"/>
  <c r="S31" i="1"/>
  <c r="N28" i="1"/>
  <c r="I24" i="1"/>
  <c r="P8" i="1"/>
  <c r="R9" i="1"/>
  <c r="G34" i="1"/>
  <c r="J25" i="1"/>
  <c r="H34" i="1"/>
  <c r="M35" i="1"/>
  <c r="N8" i="1"/>
  <c r="S28" i="1"/>
  <c r="N31" i="1"/>
  <c r="U27" i="1"/>
  <c r="AH24" i="5"/>
  <c r="G30" i="1"/>
  <c r="O24" i="1"/>
  <c r="F33" i="1"/>
  <c r="V26" i="1"/>
  <c r="H28" i="1"/>
  <c r="Q32" i="1"/>
  <c r="AH30" i="5"/>
  <c r="Q6" i="1"/>
  <c r="AS11" i="5"/>
  <c r="K33" i="1"/>
  <c r="G27" i="1"/>
  <c r="N35" i="1"/>
  <c r="V29" i="1"/>
  <c r="J24" i="1"/>
  <c r="AH45" i="5"/>
  <c r="H30" i="1"/>
  <c r="L28" i="1"/>
  <c r="E32" i="1"/>
  <c r="AH15" i="5"/>
  <c r="G35" i="1"/>
  <c r="C32" i="1"/>
  <c r="K29" i="1"/>
  <c r="C27" i="1"/>
  <c r="J33" i="1"/>
  <c r="R30" i="1"/>
  <c r="N27" i="1"/>
  <c r="F25" i="1"/>
  <c r="M32" i="1"/>
  <c r="Q30" i="1"/>
  <c r="H31" i="1"/>
  <c r="M28" i="1"/>
  <c r="Q25" i="1"/>
  <c r="S9" i="1"/>
  <c r="O33" i="1"/>
  <c r="C31" i="1"/>
  <c r="S27" i="1"/>
  <c r="K25" i="1"/>
  <c r="V34" i="1"/>
  <c r="R31" i="1"/>
  <c r="F29" i="1"/>
  <c r="R26" i="1"/>
  <c r="S35" i="1"/>
  <c r="Q27" i="1"/>
  <c r="M26" i="1"/>
  <c r="D28" i="1"/>
  <c r="T34" i="1"/>
  <c r="T24" i="1"/>
  <c r="AH44" i="5"/>
  <c r="C9" i="9"/>
  <c r="AB9" i="1"/>
  <c r="CJ8" i="8"/>
  <c r="CL8" i="8"/>
  <c r="J49" i="1"/>
  <c r="AH428" i="5"/>
  <c r="W49" i="1"/>
  <c r="V48" i="1"/>
  <c r="Y47" i="1"/>
  <c r="Y52" i="1"/>
  <c r="U54" i="1"/>
  <c r="X47" i="1"/>
  <c r="W57" i="1"/>
  <c r="U52" i="1"/>
  <c r="U49" i="1"/>
  <c r="X53" i="1"/>
  <c r="X49" i="1"/>
  <c r="W53" i="1"/>
  <c r="AL225" i="5"/>
  <c r="AH423" i="5"/>
  <c r="AH424" i="5"/>
  <c r="X51" i="1"/>
  <c r="U56" i="1"/>
  <c r="Y53" i="1"/>
  <c r="AL230" i="5"/>
  <c r="AM230" i="5"/>
  <c r="AM240" i="5"/>
  <c r="U47" i="1"/>
  <c r="X52" i="1"/>
  <c r="X50" i="1"/>
  <c r="X48" i="1"/>
  <c r="X46" i="1"/>
  <c r="V56" i="1"/>
  <c r="W54" i="1"/>
  <c r="V50" i="1"/>
  <c r="X57" i="1"/>
  <c r="Y51" i="1"/>
  <c r="W55" i="1"/>
  <c r="U46" i="1"/>
  <c r="W56" i="1"/>
  <c r="X54" i="1"/>
  <c r="W47" i="1"/>
  <c r="V57" i="1"/>
  <c r="V46" i="1"/>
  <c r="X56" i="1"/>
  <c r="U53" i="1"/>
  <c r="Y46" i="1"/>
  <c r="Y48" i="1"/>
  <c r="V55" i="1"/>
  <c r="U55" i="1"/>
  <c r="W51" i="1"/>
  <c r="X55" i="1"/>
  <c r="V51" i="1"/>
  <c r="V49" i="1"/>
  <c r="V47" i="1"/>
  <c r="U48" i="1"/>
  <c r="U57" i="1"/>
  <c r="V54" i="1"/>
  <c r="Y57" i="1"/>
  <c r="Y50" i="1"/>
  <c r="DM8" i="8"/>
  <c r="BT8" i="8"/>
  <c r="CD8" i="8"/>
  <c r="EL8" i="8"/>
  <c r="AN8" i="8"/>
  <c r="CS8" i="8"/>
  <c r="DT8" i="8"/>
  <c r="EM8" i="8"/>
  <c r="BZ8" i="8"/>
  <c r="EO8" i="8"/>
  <c r="CC8" i="8"/>
  <c r="DP8" i="8"/>
  <c r="DG8" i="8"/>
  <c r="BR8" i="8"/>
  <c r="DS8" i="8"/>
  <c r="EK8" i="8"/>
  <c r="DE8" i="8"/>
  <c r="BQ8" i="8"/>
  <c r="CZ8" i="8"/>
  <c r="BH8" i="8"/>
  <c r="EP8" i="8"/>
  <c r="CI8" i="8"/>
  <c r="ED8" i="8"/>
  <c r="EI8" i="8"/>
  <c r="DY8" i="8"/>
  <c r="CW8" i="8"/>
  <c r="BM8" i="8"/>
  <c r="EF8" i="8"/>
  <c r="CN8" i="8"/>
  <c r="BD8" i="8"/>
  <c r="DJ8" i="8"/>
  <c r="B8" i="8"/>
  <c r="CA8" i="8"/>
  <c r="CX8" i="8"/>
  <c r="DK8" i="8"/>
  <c r="B12" i="8"/>
  <c r="AT11" i="8" s="1"/>
  <c r="Y54" i="1"/>
  <c r="Y55" i="1"/>
  <c r="W52" i="1"/>
  <c r="W50" i="1"/>
  <c r="W48" i="1"/>
  <c r="W46" i="1"/>
  <c r="Y56" i="1"/>
  <c r="V53" i="1"/>
  <c r="F7" i="1"/>
  <c r="H7" i="1" s="1"/>
  <c r="U50" i="1"/>
  <c r="Y49" i="1"/>
  <c r="U51" i="1"/>
  <c r="F5" i="1"/>
  <c r="H5" i="1" s="1"/>
  <c r="EY99" i="3"/>
  <c r="EY65" i="3"/>
  <c r="EY69" i="3"/>
  <c r="EY68" i="3"/>
  <c r="AH388" i="5"/>
  <c r="AH387" i="5"/>
  <c r="EY100" i="3"/>
  <c r="EY89" i="3"/>
  <c r="EY242" i="3"/>
  <c r="EY192" i="3"/>
  <c r="EY184" i="3"/>
  <c r="AL233" i="5"/>
  <c r="AL235" i="5"/>
  <c r="EY61" i="3"/>
  <c r="EY73" i="3"/>
  <c r="EY117" i="3"/>
  <c r="EY97" i="3"/>
  <c r="EY82" i="3"/>
  <c r="F8" i="1"/>
  <c r="H8" i="1" s="1"/>
  <c r="EY60" i="3"/>
  <c r="EY62" i="3"/>
  <c r="EY66" i="3"/>
  <c r="EY313" i="3"/>
  <c r="EY289" i="3"/>
  <c r="EY235" i="3"/>
  <c r="EY204" i="3"/>
  <c r="AH101" i="5"/>
  <c r="AH103" i="5"/>
  <c r="AH93" i="5"/>
  <c r="AH89" i="5"/>
  <c r="EY106" i="3"/>
  <c r="AT8" i="8"/>
  <c r="AY8" i="8"/>
  <c r="AR8" i="8"/>
  <c r="AW8" i="8"/>
  <c r="BO8" i="8"/>
  <c r="BG8" i="8"/>
  <c r="BW8" i="8"/>
  <c r="CH8" i="8"/>
  <c r="DN8" i="8"/>
  <c r="BK8" i="8"/>
  <c r="CQ8" i="8"/>
  <c r="DW8" i="8"/>
  <c r="BN8" i="8"/>
  <c r="CT8" i="8"/>
  <c r="DZ8" i="8"/>
  <c r="BL8" i="8"/>
  <c r="CB8" i="8"/>
  <c r="CR8" i="8"/>
  <c r="DH8" i="8"/>
  <c r="DX8" i="8"/>
  <c r="EN8" i="8"/>
  <c r="BE8" i="8"/>
  <c r="BU8" i="8"/>
  <c r="CK8" i="8"/>
  <c r="DA8" i="8"/>
  <c r="DQ8" i="8"/>
  <c r="EG8" i="8"/>
  <c r="AX8" i="8"/>
  <c r="AM8" i="8"/>
  <c r="AV8" i="8"/>
  <c r="BA8" i="8"/>
  <c r="CE8" i="8"/>
  <c r="CU8" i="8"/>
  <c r="CM8" i="8"/>
  <c r="DC8" i="8"/>
  <c r="BJ8" i="8"/>
  <c r="CP8" i="8"/>
  <c r="DV8" i="8"/>
  <c r="BS8" i="8"/>
  <c r="CY8" i="8"/>
  <c r="EE8" i="8"/>
  <c r="BV8" i="8"/>
  <c r="DB8" i="8"/>
  <c r="EH8" i="8"/>
  <c r="BP8" i="8"/>
  <c r="CF8" i="8"/>
  <c r="CV8" i="8"/>
  <c r="DL8" i="8"/>
  <c r="EB8" i="8"/>
  <c r="A3" i="8"/>
  <c r="BI8" i="8"/>
  <c r="BY8" i="8"/>
  <c r="CO8" i="8"/>
  <c r="EC8" i="8"/>
  <c r="DI8" i="8"/>
  <c r="CG8" i="8"/>
  <c r="EJ8" i="8"/>
  <c r="DD8" i="8"/>
  <c r="BX8" i="8"/>
  <c r="DR8" i="8"/>
  <c r="BF8" i="8"/>
  <c r="DO8" i="8"/>
  <c r="BC8" i="8"/>
  <c r="DF8" i="8"/>
  <c r="AO8" i="8"/>
  <c r="BB8" i="8"/>
  <c r="AU8" i="8"/>
  <c r="AP8" i="8"/>
  <c r="AZ8" i="8"/>
  <c r="AQ8" i="8"/>
  <c r="EY166" i="3"/>
  <c r="EY167" i="3"/>
  <c r="EY186" i="3"/>
  <c r="EY150" i="3"/>
  <c r="EY83" i="3"/>
  <c r="EY185" i="3"/>
  <c r="EY137" i="3"/>
  <c r="EY130" i="3"/>
  <c r="EY123" i="3"/>
  <c r="EY120" i="3"/>
  <c r="H9" i="9"/>
  <c r="EY41" i="3"/>
  <c r="EY315" i="3"/>
  <c r="EY306" i="3"/>
  <c r="EY295" i="3"/>
  <c r="EY284" i="3"/>
  <c r="EY279" i="3"/>
  <c r="EY264" i="3"/>
  <c r="EY262" i="3"/>
  <c r="EY259" i="3"/>
  <c r="EY207" i="3"/>
  <c r="EY187" i="3"/>
  <c r="EY165" i="3"/>
  <c r="EY144" i="3"/>
  <c r="EY139" i="3"/>
  <c r="I28" i="1"/>
  <c r="P7" i="1"/>
  <c r="N7" i="1"/>
  <c r="AM84" i="5"/>
  <c r="EY304" i="3"/>
  <c r="EY253" i="3"/>
  <c r="EY249" i="3"/>
  <c r="E33" i="1"/>
  <c r="C35" i="1"/>
  <c r="O32" i="1"/>
  <c r="K30" i="1"/>
  <c r="O28" i="1"/>
  <c r="G26" i="1"/>
  <c r="C24" i="1"/>
  <c r="R34" i="1"/>
  <c r="J32" i="1"/>
  <c r="F30" i="1"/>
  <c r="J28" i="1"/>
  <c r="V25" i="1"/>
  <c r="B111" i="2"/>
  <c r="U31" i="1"/>
  <c r="U34" i="1"/>
  <c r="U25" i="1"/>
  <c r="U35" i="1"/>
  <c r="P31" i="1"/>
  <c r="H32" i="1"/>
  <c r="E24" i="1"/>
  <c r="O5" i="1"/>
  <c r="AM233" i="5"/>
  <c r="AL243" i="5"/>
  <c r="P5" i="1"/>
  <c r="P24" i="1"/>
  <c r="Q3" i="1"/>
  <c r="AM231" i="5"/>
  <c r="AO237" i="5"/>
  <c r="AO243" i="5"/>
  <c r="T29" i="1"/>
  <c r="M25" i="1"/>
  <c r="I32" i="1"/>
  <c r="E28" i="1"/>
  <c r="H24" i="1"/>
  <c r="I34" i="1"/>
  <c r="T26" i="1"/>
  <c r="D30" i="1"/>
  <c r="H33" i="1"/>
  <c r="P34" i="1"/>
  <c r="E30" i="1"/>
  <c r="T25" i="1"/>
  <c r="M34" i="1"/>
  <c r="I27" i="1"/>
  <c r="Q7" i="1"/>
  <c r="Q8" i="1"/>
  <c r="AS10" i="5"/>
  <c r="AH10" i="5"/>
  <c r="S7" i="1"/>
  <c r="R4" i="1"/>
  <c r="M9" i="9"/>
  <c r="S8" i="1"/>
  <c r="S6" i="1"/>
  <c r="AS12" i="5"/>
  <c r="AH12" i="5"/>
  <c r="AS13" i="5"/>
  <c r="K17" i="9" s="1"/>
  <c r="I13" i="9" s="1"/>
  <c r="B108" i="2"/>
  <c r="R3" i="1"/>
  <c r="Q4" i="1"/>
  <c r="AS31" i="5"/>
  <c r="K9" i="9" s="1"/>
  <c r="I5" i="9" s="1"/>
  <c r="B110" i="2"/>
  <c r="AO51" i="5"/>
  <c r="AM51" i="5"/>
  <c r="AM52" i="5"/>
  <c r="AL52" i="5"/>
  <c r="M31" i="1"/>
  <c r="U28" i="1"/>
  <c r="Q5" i="1"/>
  <c r="Q33" i="1"/>
  <c r="T35" i="1"/>
  <c r="T27" i="1"/>
  <c r="Q35" i="1"/>
  <c r="M30" i="1"/>
  <c r="U24" i="1"/>
  <c r="U26" i="1"/>
  <c r="D29" i="1"/>
  <c r="E31" i="1"/>
  <c r="I33" i="1"/>
  <c r="P35" i="1"/>
  <c r="D34" i="1"/>
  <c r="L32" i="1"/>
  <c r="T30" i="1"/>
  <c r="H29" i="1"/>
  <c r="P27" i="1"/>
  <c r="D26" i="1"/>
  <c r="E35" i="1"/>
  <c r="D25" i="1"/>
  <c r="D27" i="1"/>
  <c r="E29" i="1"/>
  <c r="I31" i="1"/>
  <c r="L33" i="1"/>
  <c r="Q24" i="1"/>
  <c r="P26" i="1"/>
  <c r="Q28" i="1"/>
  <c r="U30" i="1"/>
  <c r="D33" i="1"/>
  <c r="R24" i="1"/>
  <c r="N25" i="1"/>
  <c r="J26" i="1"/>
  <c r="F27" i="1"/>
  <c r="V27" i="1"/>
  <c r="R28" i="1"/>
  <c r="N29" i="1"/>
  <c r="J30" i="1"/>
  <c r="F31" i="1"/>
  <c r="V31" i="1"/>
  <c r="R32" i="1"/>
  <c r="N33" i="1"/>
  <c r="J34" i="1"/>
  <c r="F35" i="1"/>
  <c r="V35" i="1"/>
  <c r="G24" i="1"/>
  <c r="C25" i="1"/>
  <c r="S25" i="1"/>
  <c r="O26" i="1"/>
  <c r="K27" i="1"/>
  <c r="G28" i="1"/>
  <c r="C29" i="1"/>
  <c r="S29" i="1"/>
  <c r="O30" i="1"/>
  <c r="K31" i="1"/>
  <c r="G32" i="1"/>
  <c r="C33" i="1"/>
  <c r="S33" i="1"/>
  <c r="O34" i="1"/>
  <c r="K35" i="1"/>
  <c r="Q26" i="1"/>
  <c r="I35" i="1"/>
  <c r="U29" i="1"/>
  <c r="L24" i="1"/>
  <c r="P32" i="1"/>
  <c r="I25" i="1"/>
  <c r="L27" i="1"/>
  <c r="M29" i="1"/>
  <c r="Q31" i="1"/>
  <c r="T33" i="1"/>
  <c r="H35" i="1"/>
  <c r="P33" i="1"/>
  <c r="D32" i="1"/>
  <c r="L30" i="1"/>
  <c r="T28" i="1"/>
  <c r="H27" i="1"/>
  <c r="P25" i="1"/>
  <c r="Q34" i="1"/>
  <c r="L25" i="1"/>
  <c r="M27" i="1"/>
  <c r="Q29" i="1"/>
  <c r="T31" i="1"/>
  <c r="E34" i="1"/>
  <c r="E25" i="1"/>
  <c r="E27" i="1"/>
  <c r="I29" i="1"/>
  <c r="L31" i="1"/>
  <c r="M33" i="1"/>
  <c r="F24" i="1"/>
  <c r="V24" i="1"/>
  <c r="R25" i="1"/>
  <c r="N26" i="1"/>
  <c r="J27" i="1"/>
  <c r="F28" i="1"/>
  <c r="V28" i="1"/>
  <c r="R29" i="1"/>
  <c r="N30" i="1"/>
  <c r="J31" i="1"/>
  <c r="F32" i="1"/>
  <c r="V32" i="1"/>
  <c r="R33" i="1"/>
  <c r="N34" i="1"/>
  <c r="J35" i="1"/>
  <c r="K24" i="1"/>
  <c r="G25" i="1"/>
  <c r="C26" i="1"/>
  <c r="S26" i="1"/>
  <c r="O27" i="1"/>
  <c r="K28" i="1"/>
  <c r="G29" i="1"/>
  <c r="C30" i="1"/>
  <c r="S30" i="1"/>
  <c r="O31" i="1"/>
  <c r="K32" i="1"/>
  <c r="G33" i="1"/>
  <c r="C34" i="1"/>
  <c r="S34" i="1"/>
  <c r="O35" i="1"/>
  <c r="O8" i="1"/>
  <c r="P6" i="1"/>
  <c r="O6" i="1"/>
  <c r="O7" i="1"/>
  <c r="AC7" i="1"/>
  <c r="R5" i="1"/>
  <c r="R8" i="1"/>
  <c r="R7" i="1"/>
  <c r="T8" i="1"/>
  <c r="AM64" i="5"/>
  <c r="K34" i="1"/>
  <c r="S32" i="1"/>
  <c r="G31" i="1"/>
  <c r="O29" i="1"/>
  <c r="C28" i="1"/>
  <c r="K26" i="1"/>
  <c r="S24" i="1"/>
  <c r="R35" i="1"/>
  <c r="F34" i="1"/>
  <c r="N32" i="1"/>
  <c r="V30" i="1"/>
  <c r="J29" i="1"/>
  <c r="R27" i="1"/>
  <c r="F26" i="1"/>
  <c r="N24" i="1"/>
  <c r="D35" i="1"/>
  <c r="I30" i="1"/>
  <c r="E26" i="1"/>
  <c r="U32" i="1"/>
  <c r="P28" i="1"/>
  <c r="U33" i="1"/>
  <c r="L26" i="1"/>
  <c r="P29" i="1"/>
  <c r="T32" i="1"/>
  <c r="L35" i="1"/>
  <c r="P30" i="1"/>
  <c r="I26" i="1"/>
  <c r="H26" i="1"/>
  <c r="D24" i="1"/>
  <c r="D31" i="1"/>
  <c r="H25" i="1"/>
  <c r="AH62" i="5"/>
  <c r="AS62" i="5"/>
  <c r="AO84" i="5"/>
  <c r="AO231" i="5"/>
  <c r="EY299" i="3"/>
  <c r="EY70" i="3"/>
  <c r="EY316" i="3"/>
  <c r="EY312" i="3"/>
  <c r="EY310" i="3"/>
  <c r="EY307" i="3"/>
  <c r="EY300" i="3"/>
  <c r="EY297" i="3"/>
  <c r="EY296" i="3"/>
  <c r="EY290" i="3"/>
  <c r="EY288" i="3"/>
  <c r="EY285" i="3"/>
  <c r="EY283" i="3"/>
  <c r="EY280" i="3"/>
  <c r="EY273" i="3"/>
  <c r="EY272" i="3"/>
  <c r="EY270" i="3"/>
  <c r="EY268" i="3"/>
  <c r="EY267" i="3"/>
  <c r="EY265" i="3"/>
  <c r="EY263" i="3"/>
  <c r="EY261" i="3"/>
  <c r="EY256" i="3"/>
  <c r="EY254" i="3"/>
  <c r="EY252" i="3"/>
  <c r="EY248" i="3"/>
  <c r="EY247" i="3"/>
  <c r="EY246" i="3"/>
  <c r="EY243" i="3"/>
  <c r="EY240" i="3"/>
  <c r="EY238" i="3"/>
  <c r="EY237" i="3"/>
  <c r="EY236" i="3"/>
  <c r="EY233" i="3"/>
  <c r="EY232" i="3"/>
  <c r="EY231" i="3"/>
  <c r="EY230" i="3"/>
  <c r="EY229" i="3"/>
  <c r="EY227" i="3"/>
  <c r="EY226" i="3"/>
  <c r="EY224" i="3"/>
  <c r="EY223" i="3"/>
  <c r="EY222" i="3"/>
  <c r="EY220" i="3"/>
  <c r="EY219" i="3"/>
  <c r="EY218" i="3"/>
  <c r="EY217" i="3"/>
  <c r="EY216" i="3"/>
  <c r="EY215" i="3"/>
  <c r="EY214" i="3"/>
  <c r="EY213" i="3"/>
  <c r="EY209" i="3"/>
  <c r="EY203" i="3"/>
  <c r="EY202" i="3"/>
  <c r="EY201" i="3"/>
  <c r="EY199" i="3"/>
  <c r="EY198" i="3"/>
  <c r="EY197" i="3"/>
  <c r="EY196" i="3"/>
  <c r="EY195" i="3"/>
  <c r="EY194" i="3"/>
  <c r="EY193" i="3"/>
  <c r="EY191" i="3"/>
  <c r="EY190" i="3"/>
  <c r="EY189" i="3"/>
  <c r="EY188" i="3"/>
  <c r="EY183" i="3"/>
  <c r="E5" i="1"/>
  <c r="U5" i="9"/>
  <c r="U6" i="9" s="1"/>
  <c r="U7" i="9" s="1"/>
  <c r="U8" i="9" s="1"/>
  <c r="U9" i="9" s="1"/>
  <c r="U10" i="9" s="1"/>
  <c r="U11" i="9" s="1"/>
  <c r="U12" i="9" s="1"/>
  <c r="U13" i="9" s="1"/>
  <c r="U14" i="9" s="1"/>
  <c r="U15" i="9" s="1"/>
  <c r="U16" i="9" s="1"/>
  <c r="EY302" i="3"/>
  <c r="EY286" i="3"/>
  <c r="EY206" i="3"/>
  <c r="F6" i="1"/>
  <c r="H6" i="1" s="1"/>
  <c r="EY59" i="3"/>
  <c r="AM225" i="5"/>
  <c r="EY58" i="3"/>
  <c r="EY57" i="3"/>
  <c r="EY164" i="3"/>
  <c r="EY163" i="3"/>
  <c r="EY162" i="3"/>
  <c r="EY161" i="3"/>
  <c r="EY160" i="3"/>
  <c r="EY159" i="3"/>
  <c r="EY158" i="3"/>
  <c r="EY157" i="3"/>
  <c r="EY155" i="3"/>
  <c r="EY154" i="3"/>
  <c r="EY153" i="3"/>
  <c r="EY152" i="3"/>
  <c r="EY151" i="3"/>
  <c r="EY149" i="3"/>
  <c r="EY148" i="3"/>
  <c r="EY147" i="3"/>
  <c r="EY146" i="3"/>
  <c r="EY145" i="3"/>
  <c r="EY143" i="3"/>
  <c r="EY142" i="3"/>
  <c r="EY141" i="3"/>
  <c r="EY138" i="3"/>
  <c r="EY136" i="3"/>
  <c r="EY135" i="3"/>
  <c r="EY134" i="3"/>
  <c r="EY133" i="3"/>
  <c r="EY132" i="3"/>
  <c r="EY131" i="3"/>
  <c r="EY129" i="3"/>
  <c r="EY128" i="3"/>
  <c r="EY127" i="3"/>
  <c r="EY126" i="3"/>
  <c r="EY125" i="3"/>
  <c r="EY122" i="3"/>
  <c r="EY121" i="3"/>
  <c r="EY119" i="3"/>
  <c r="EY118" i="3"/>
  <c r="EY116" i="3"/>
  <c r="EY115" i="3"/>
  <c r="EY114" i="3"/>
  <c r="EY113" i="3"/>
  <c r="EY112" i="3"/>
  <c r="EY111" i="3"/>
  <c r="EY110" i="3"/>
  <c r="EY109" i="3"/>
  <c r="EY107" i="3"/>
  <c r="EY105" i="3"/>
  <c r="EY104" i="3"/>
  <c r="EY103" i="3"/>
  <c r="EY102" i="3"/>
  <c r="EY101" i="3"/>
  <c r="EY98" i="3"/>
  <c r="EY96" i="3"/>
  <c r="EY95" i="3"/>
  <c r="EY94" i="3"/>
  <c r="EY93" i="3"/>
  <c r="EY91" i="3"/>
  <c r="EY90" i="3"/>
  <c r="EY88" i="3"/>
  <c r="EY87" i="3"/>
  <c r="EY86" i="3"/>
  <c r="EY85" i="3"/>
  <c r="EY84" i="3"/>
  <c r="EY81" i="3"/>
  <c r="EY80" i="3"/>
  <c r="EY79" i="3"/>
  <c r="EY78" i="3"/>
  <c r="EY77" i="3"/>
  <c r="EY76" i="3"/>
  <c r="EY75" i="3"/>
  <c r="EY74" i="3"/>
  <c r="AO244" i="5"/>
  <c r="EY72" i="3"/>
  <c r="EY71" i="3"/>
  <c r="EY311" i="3"/>
  <c r="EY305" i="3"/>
  <c r="EY294" i="3"/>
  <c r="EY293" i="3"/>
  <c r="EY291" i="3"/>
  <c r="EY281" i="3"/>
  <c r="EY278" i="3"/>
  <c r="EY275" i="3"/>
  <c r="EY274" i="3"/>
  <c r="EY269" i="3"/>
  <c r="EY258" i="3"/>
  <c r="EY251" i="3"/>
  <c r="EY241" i="3"/>
  <c r="AD67" i="1"/>
  <c r="E17" i="9"/>
  <c r="D13" i="9" s="1"/>
  <c r="AB67" i="1"/>
  <c r="AB68" i="1"/>
  <c r="AD70" i="1"/>
  <c r="AD69" i="1"/>
  <c r="AH90" i="5"/>
  <c r="AD68" i="1"/>
  <c r="AB66" i="1"/>
  <c r="AD66" i="1"/>
  <c r="AH227" i="5"/>
  <c r="AH136" i="5"/>
  <c r="AH230" i="5"/>
  <c r="AH106" i="5"/>
  <c r="AH146" i="5"/>
  <c r="AH242" i="5"/>
  <c r="AH92" i="5"/>
  <c r="AH105" i="5"/>
  <c r="AH142" i="5"/>
  <c r="AH244" i="5"/>
  <c r="AH100" i="5"/>
  <c r="AH135" i="5"/>
  <c r="AH236" i="5"/>
  <c r="Z67" i="1"/>
  <c r="X66" i="1"/>
  <c r="Z68" i="1"/>
  <c r="Z70" i="1"/>
  <c r="AH98" i="5"/>
  <c r="AH122" i="5"/>
  <c r="AH225" i="5"/>
  <c r="AH233" i="5"/>
  <c r="AH240" i="5"/>
  <c r="AH241" i="5"/>
  <c r="X70" i="1"/>
  <c r="Z66" i="1"/>
  <c r="AH91" i="5"/>
  <c r="AH85" i="5"/>
  <c r="AH108" i="5"/>
  <c r="AH133" i="5"/>
  <c r="AH237" i="5"/>
  <c r="AH231" i="5"/>
  <c r="AH280" i="5"/>
  <c r="AH95" i="5"/>
  <c r="AH102" i="5"/>
  <c r="AH88" i="5"/>
  <c r="Z69" i="1"/>
  <c r="X68" i="1"/>
  <c r="V68" i="1"/>
  <c r="AH97" i="5"/>
  <c r="AH87" i="5"/>
  <c r="AH130" i="5"/>
  <c r="AH148" i="5"/>
  <c r="AH229" i="5"/>
  <c r="AH94" i="5"/>
  <c r="AH99" i="5"/>
  <c r="AH86" i="5"/>
  <c r="AH109" i="5"/>
  <c r="AH121" i="5"/>
  <c r="AH123" i="5"/>
  <c r="AH147" i="5"/>
  <c r="AH279" i="5"/>
  <c r="AH132" i="5"/>
  <c r="AH134" i="5"/>
  <c r="AH137" i="5"/>
  <c r="X67" i="1"/>
  <c r="X69" i="1"/>
  <c r="V69" i="1"/>
  <c r="AH131" i="5"/>
  <c r="AH235" i="5"/>
  <c r="AH243" i="5"/>
  <c r="AH309" i="5"/>
  <c r="AM236" i="5"/>
  <c r="AO240" i="5"/>
  <c r="AM241" i="5"/>
  <c r="AL241" i="5"/>
  <c r="AO229" i="5"/>
  <c r="AM244" i="5"/>
  <c r="T5" i="1"/>
  <c r="T7" i="1"/>
  <c r="T6" i="1"/>
  <c r="D9" i="9"/>
  <c r="F9" i="9"/>
  <c r="D5" i="9" s="1"/>
  <c r="EY308" i="3"/>
  <c r="EY292" i="3"/>
  <c r="EY276" i="3"/>
  <c r="EY260" i="3"/>
  <c r="EY244" i="3"/>
  <c r="EY228" i="3"/>
  <c r="EY212" i="3"/>
  <c r="EY208" i="3"/>
  <c r="EY200" i="3"/>
  <c r="EY168" i="3"/>
  <c r="EY156" i="3"/>
  <c r="EY140" i="3"/>
  <c r="EY124" i="3"/>
  <c r="EY108" i="3"/>
  <c r="EY92" i="3"/>
  <c r="V66" i="1"/>
  <c r="AB8" i="1"/>
  <c r="EY309" i="3"/>
  <c r="EY301" i="3"/>
  <c r="EY277" i="3"/>
  <c r="EY257" i="3"/>
  <c r="EY250" i="3"/>
  <c r="EY245" i="3"/>
  <c r="EY239" i="3"/>
  <c r="EY234" i="3"/>
  <c r="EY225" i="3"/>
  <c r="EY221" i="3"/>
  <c r="EY211" i="3"/>
  <c r="EY210" i="3"/>
  <c r="EY205" i="3"/>
  <c r="AL82" i="5"/>
  <c r="AL81" i="5"/>
  <c r="EY314" i="3"/>
  <c r="EY303" i="3"/>
  <c r="EY298" i="3"/>
  <c r="EY287" i="3"/>
  <c r="EY282" i="3"/>
  <c r="EY271" i="3"/>
  <c r="EY266" i="3"/>
  <c r="EY255" i="3"/>
  <c r="AO82" i="5"/>
  <c r="AO81" i="5"/>
  <c r="AL242" i="5"/>
  <c r="AM235" i="5"/>
  <c r="AL227" i="5"/>
  <c r="AO227" i="5"/>
  <c r="AM229" i="5"/>
  <c r="AO242" i="5"/>
  <c r="V67" i="1"/>
  <c r="V70" i="1"/>
  <c r="AB5" i="1"/>
  <c r="AB69" i="1"/>
  <c r="Z58" i="1"/>
  <c r="AB70" i="1"/>
  <c r="AB6" i="1"/>
  <c r="AB7" i="1"/>
  <c r="Q58" i="1"/>
  <c r="Q59" i="1" s="1"/>
  <c r="K91" i="1"/>
  <c r="K92" i="1" s="1"/>
  <c r="AB17" i="1"/>
  <c r="M11" i="1" l="1"/>
  <c r="M10" i="1"/>
  <c r="E11" i="1"/>
  <c r="E46" i="1"/>
  <c r="E47" i="1" s="1"/>
  <c r="E58" i="1"/>
  <c r="E59" i="1" s="1"/>
  <c r="BG11" i="8"/>
  <c r="DC11" i="8"/>
  <c r="CW11" i="8"/>
  <c r="B11" i="8"/>
  <c r="CF11" i="8"/>
  <c r="BW11" i="8"/>
  <c r="AY11" i="8"/>
  <c r="B15" i="8"/>
  <c r="DZ14" i="8" s="1"/>
  <c r="BJ11" i="8"/>
  <c r="AN11" i="8"/>
  <c r="BS11" i="8"/>
  <c r="BB11" i="8"/>
  <c r="DT11" i="8"/>
  <c r="AV11" i="8"/>
  <c r="CE11" i="8"/>
  <c r="D11" i="8"/>
  <c r="H11" i="8"/>
  <c r="L11" i="8"/>
  <c r="P11" i="8"/>
  <c r="T11" i="8"/>
  <c r="X11" i="8"/>
  <c r="AB11" i="8"/>
  <c r="AF11" i="8"/>
  <c r="AJ11" i="8"/>
  <c r="F11" i="8"/>
  <c r="N11" i="8"/>
  <c r="V11" i="8"/>
  <c r="AD11" i="8"/>
  <c r="AL11" i="8"/>
  <c r="G11" i="8"/>
  <c r="O11" i="8"/>
  <c r="W11" i="8"/>
  <c r="AE11" i="8"/>
  <c r="AI11" i="8"/>
  <c r="E11" i="8"/>
  <c r="I11" i="8"/>
  <c r="M11" i="8"/>
  <c r="Q11" i="8"/>
  <c r="U11" i="8"/>
  <c r="Y11" i="8"/>
  <c r="AC11" i="8"/>
  <c r="AG11" i="8"/>
  <c r="AK11" i="8"/>
  <c r="J11" i="8"/>
  <c r="R11" i="8"/>
  <c r="Z11" i="8"/>
  <c r="AH11" i="8"/>
  <c r="K11" i="8"/>
  <c r="S11" i="8"/>
  <c r="AA11" i="8"/>
  <c r="C11" i="8"/>
  <c r="E10" i="1"/>
  <c r="CP11" i="8"/>
  <c r="DN11" i="8"/>
  <c r="BO11" i="8"/>
  <c r="V36" i="1"/>
  <c r="Z53" i="1"/>
  <c r="J12" i="1" s="1"/>
  <c r="K47" i="1"/>
  <c r="L47" i="1" s="1"/>
  <c r="EH11" i="8"/>
  <c r="CG11" i="8"/>
  <c r="EK11" i="8"/>
  <c r="CM11" i="8"/>
  <c r="AM11" i="8"/>
  <c r="CA11" i="8"/>
  <c r="DS11" i="8"/>
  <c r="BZ11" i="8"/>
  <c r="BQ11" i="8"/>
  <c r="DU11" i="8"/>
  <c r="BP11" i="8"/>
  <c r="CI11" i="8"/>
  <c r="BK11" i="8"/>
  <c r="AU11" i="8"/>
  <c r="DF11" i="8"/>
  <c r="DO11" i="8"/>
  <c r="AO11" i="8"/>
  <c r="EJ11" i="8"/>
  <c r="CV11" i="8"/>
  <c r="EI11" i="8"/>
  <c r="BA11" i="8"/>
  <c r="DG11" i="8"/>
  <c r="EL11" i="8"/>
  <c r="CY11" i="8"/>
  <c r="M9" i="1"/>
  <c r="Z51" i="1"/>
  <c r="J10" i="1" s="1"/>
  <c r="Z55" i="1"/>
  <c r="J14" i="1" s="1"/>
  <c r="Z48" i="1"/>
  <c r="J7" i="1" s="1"/>
  <c r="Z47" i="1"/>
  <c r="J6" i="1" s="1"/>
  <c r="Z49" i="1"/>
  <c r="J8" i="1" s="1"/>
  <c r="Z52" i="1"/>
  <c r="J11" i="1" s="1"/>
  <c r="Z54" i="1"/>
  <c r="J13" i="1" s="1"/>
  <c r="Z46" i="1"/>
  <c r="J5" i="1" s="1"/>
  <c r="V5" i="9"/>
  <c r="V6" i="9" s="1"/>
  <c r="V7" i="9" s="1"/>
  <c r="V8" i="9" s="1"/>
  <c r="V9" i="9" s="1"/>
  <c r="V10" i="9" s="1"/>
  <c r="V11" i="9" s="1"/>
  <c r="V12" i="9" s="1"/>
  <c r="V13" i="9" s="1"/>
  <c r="V14" i="9" s="1"/>
  <c r="V15" i="9" s="1"/>
  <c r="V16" i="9" s="1"/>
  <c r="Z57" i="1"/>
  <c r="J16" i="1" s="1"/>
  <c r="EC11" i="8"/>
  <c r="DM11" i="8"/>
  <c r="CJ11" i="8"/>
  <c r="ED11" i="8"/>
  <c r="Z50" i="1"/>
  <c r="J9" i="1" s="1"/>
  <c r="Z56" i="1"/>
  <c r="J15" i="1" s="1"/>
  <c r="S17" i="1"/>
  <c r="E80" i="1"/>
  <c r="F80" i="1" s="1"/>
  <c r="Q80" i="1"/>
  <c r="R80" i="1" s="1"/>
  <c r="E91" i="1"/>
  <c r="E92" i="1" s="1"/>
  <c r="EP11" i="8"/>
  <c r="DZ11" i="8"/>
  <c r="B3" i="1"/>
  <c r="Q91" i="1"/>
  <c r="Q92" i="1" s="1"/>
  <c r="P9" i="9"/>
  <c r="N5" i="9" s="1"/>
  <c r="K58" i="1"/>
  <c r="K59" i="1" s="1"/>
  <c r="AZ11" i="8"/>
  <c r="BD11" i="8"/>
  <c r="DE11" i="8"/>
  <c r="O36" i="1"/>
  <c r="E9" i="1"/>
  <c r="G9" i="1" s="1"/>
  <c r="CO11" i="8"/>
  <c r="BT11" i="8"/>
  <c r="BV11" i="8"/>
  <c r="EB11" i="8"/>
  <c r="CR11" i="8"/>
  <c r="BN11" i="8"/>
  <c r="M8" i="1"/>
  <c r="AR11" i="8"/>
  <c r="DP11" i="8"/>
  <c r="DI11" i="8"/>
  <c r="AQ11" i="8"/>
  <c r="DL11" i="8"/>
  <c r="BE11" i="8"/>
  <c r="DW11" i="8"/>
  <c r="BL11" i="8"/>
  <c r="DH11" i="8"/>
  <c r="AW11" i="8"/>
  <c r="BH11" i="8"/>
  <c r="CU11" i="8"/>
  <c r="DV11" i="8"/>
  <c r="DB11" i="8"/>
  <c r="EE11" i="8"/>
  <c r="CX11" i="8"/>
  <c r="DX11" i="8"/>
  <c r="CS11" i="8"/>
  <c r="CZ11" i="8"/>
  <c r="N17" i="1"/>
  <c r="N9" i="9"/>
  <c r="BX11" i="8"/>
  <c r="EN11" i="8"/>
  <c r="BU11" i="8"/>
  <c r="CH11" i="8"/>
  <c r="DK11" i="8"/>
  <c r="DY11" i="8"/>
  <c r="CL11" i="8"/>
  <c r="AP11" i="8"/>
  <c r="BI11" i="8"/>
  <c r="CN11" i="8"/>
  <c r="EM11" i="8"/>
  <c r="DR11" i="8"/>
  <c r="EO11" i="8"/>
  <c r="EA11" i="8"/>
  <c r="CT11" i="8"/>
  <c r="EG11" i="8"/>
  <c r="AX11" i="8"/>
  <c r="BY11" i="8"/>
  <c r="DA11" i="8"/>
  <c r="DJ11" i="8"/>
  <c r="EF11" i="8"/>
  <c r="DD11" i="8"/>
  <c r="CC11" i="8"/>
  <c r="BC11" i="8"/>
  <c r="CK11" i="8"/>
  <c r="DQ11" i="8"/>
  <c r="CB11" i="8"/>
  <c r="AS11" i="8"/>
  <c r="BF11" i="8"/>
  <c r="CD11" i="8"/>
  <c r="CQ11" i="8"/>
  <c r="BM11" i="8"/>
  <c r="BR11" i="8"/>
  <c r="G5" i="1"/>
  <c r="E6" i="1"/>
  <c r="I6" i="1" s="1"/>
  <c r="S36" i="1"/>
  <c r="B4" i="1"/>
  <c r="I17" i="9"/>
  <c r="J17" i="9" s="1"/>
  <c r="K36" i="1"/>
  <c r="EQ8" i="8"/>
  <c r="G36" i="1"/>
  <c r="C36" i="1"/>
  <c r="M5" i="1"/>
  <c r="M7" i="1"/>
  <c r="Q17" i="1"/>
  <c r="Q1" i="1" s="1"/>
  <c r="E8" i="1"/>
  <c r="G8" i="1" s="1"/>
  <c r="I9" i="9"/>
  <c r="J9" i="9" s="1"/>
  <c r="O17" i="1"/>
  <c r="E7" i="1"/>
  <c r="I7" i="1" s="1"/>
  <c r="R17" i="1"/>
  <c r="R1" i="1" s="1"/>
  <c r="S5" i="1"/>
  <c r="M6" i="1"/>
  <c r="P17" i="1"/>
  <c r="I5" i="1"/>
  <c r="F17" i="1"/>
  <c r="H17" i="1" s="1"/>
  <c r="E36" i="1"/>
  <c r="M36" i="1"/>
  <c r="P36" i="1"/>
  <c r="J36" i="1"/>
  <c r="L36" i="1"/>
  <c r="U36" i="1"/>
  <c r="H36" i="1"/>
  <c r="N36" i="1"/>
  <c r="R36" i="1"/>
  <c r="T36" i="1"/>
  <c r="I36" i="1"/>
  <c r="Q36" i="1"/>
  <c r="D36" i="1"/>
  <c r="F36" i="1"/>
  <c r="E9" i="9"/>
  <c r="EP14" i="8"/>
  <c r="DJ14" i="8"/>
  <c r="CT14" i="8"/>
  <c r="CD14" i="8"/>
  <c r="AX14" i="8"/>
  <c r="AH14" i="8"/>
  <c r="R14" i="8"/>
  <c r="EC14" i="8"/>
  <c r="DM14" i="8"/>
  <c r="CW14" i="8"/>
  <c r="BQ14" i="8"/>
  <c r="BA14" i="8"/>
  <c r="AK14" i="8"/>
  <c r="E14" i="8"/>
  <c r="EB14" i="8"/>
  <c r="DL14" i="8"/>
  <c r="CF14" i="8"/>
  <c r="BP14" i="8"/>
  <c r="AZ14" i="8"/>
  <c r="T14" i="8"/>
  <c r="D14" i="8"/>
  <c r="CQ14" i="8"/>
  <c r="DC14" i="8"/>
  <c r="AQ14" i="8"/>
  <c r="DO14" i="8"/>
  <c r="EA14" i="8"/>
  <c r="BO14" i="8"/>
  <c r="C14" i="8"/>
  <c r="DR14" i="8"/>
  <c r="CX14" i="8"/>
  <c r="BZ14" i="8"/>
  <c r="AL14" i="8"/>
  <c r="N14" i="8"/>
  <c r="EK14" i="8"/>
  <c r="CS14" i="8"/>
  <c r="BY14" i="8"/>
  <c r="BE14" i="8"/>
  <c r="M14" i="8"/>
  <c r="EF14" i="8"/>
  <c r="DH14" i="8"/>
  <c r="BT14" i="8"/>
  <c r="AV14" i="8"/>
  <c r="AB14" i="8"/>
  <c r="CA14" i="8"/>
  <c r="EI14" i="8"/>
  <c r="BG14" i="8"/>
  <c r="W14" i="8"/>
  <c r="CE14" i="8"/>
  <c r="DV14" i="8"/>
  <c r="BR14" i="8"/>
  <c r="AP14" i="8"/>
  <c r="J14" i="8"/>
  <c r="DA14" i="8"/>
  <c r="BU14" i="8"/>
  <c r="AS14" i="8"/>
  <c r="DX14" i="8"/>
  <c r="CZ14" i="8"/>
  <c r="BX14" i="8"/>
  <c r="P14" i="8"/>
  <c r="DG14" i="8"/>
  <c r="DS14" i="8"/>
  <c r="AM14" i="8"/>
  <c r="AY14" i="8"/>
  <c r="EH14" i="8"/>
  <c r="CH14" i="8"/>
  <c r="BB14" i="8"/>
  <c r="Z14" i="8"/>
  <c r="DI14" i="8"/>
  <c r="CK14" i="8"/>
  <c r="BI14" i="8"/>
  <c r="EN14" i="8"/>
  <c r="DP14" i="8"/>
  <c r="CJ14" i="8"/>
  <c r="AF14" i="8"/>
  <c r="EM14" i="8"/>
  <c r="AU14" i="8"/>
  <c r="CI14" i="8"/>
  <c r="DK14" i="8"/>
  <c r="S14" i="8"/>
  <c r="BV14" i="8"/>
  <c r="V14" i="8"/>
  <c r="DE14" i="8"/>
  <c r="EJ14" i="8"/>
  <c r="CB14" i="8"/>
  <c r="X14" i="8"/>
  <c r="BS14" i="8"/>
  <c r="AO14" i="8"/>
  <c r="DN14" i="8"/>
  <c r="F14" i="8"/>
  <c r="CO14" i="8"/>
  <c r="DT14" i="8"/>
  <c r="L14" i="8"/>
  <c r="CM14" i="8"/>
  <c r="G14" i="8"/>
  <c r="AT14" i="8"/>
  <c r="EG14" i="8"/>
  <c r="CC14" i="8"/>
  <c r="DD14" i="8"/>
  <c r="BD14" i="8"/>
  <c r="DW14" i="8"/>
  <c r="CU14" i="8"/>
  <c r="AD14" i="8"/>
  <c r="I14" i="8"/>
  <c r="EE14" i="8"/>
  <c r="AI14" i="8"/>
  <c r="B18" i="8"/>
  <c r="DU14" i="8"/>
  <c r="BM14" i="8"/>
  <c r="CR14" i="8"/>
  <c r="F46" i="1"/>
  <c r="J17" i="1" l="1"/>
  <c r="BK14" i="8"/>
  <c r="CL14" i="8"/>
  <c r="AN14" i="8"/>
  <c r="AA14" i="8"/>
  <c r="Y14" i="8"/>
  <c r="DB14" i="8"/>
  <c r="BL14" i="8"/>
  <c r="BJ14" i="8"/>
  <c r="O14" i="8"/>
  <c r="AW14" i="8"/>
  <c r="ED14" i="8"/>
  <c r="BW14" i="8"/>
  <c r="BH14" i="8"/>
  <c r="AC14" i="8"/>
  <c r="EO14" i="8"/>
  <c r="DF14" i="8"/>
  <c r="K14" i="8"/>
  <c r="AR14" i="8"/>
  <c r="Q14" i="8"/>
  <c r="DY14" i="8"/>
  <c r="CP14" i="8"/>
  <c r="CY14" i="8"/>
  <c r="H14" i="8"/>
  <c r="CN14" i="8"/>
  <c r="AG14" i="8"/>
  <c r="DQ14" i="8"/>
  <c r="BF14" i="8"/>
  <c r="EL14" i="8"/>
  <c r="BC14" i="8"/>
  <c r="AE14" i="8"/>
  <c r="AJ14" i="8"/>
  <c r="CV14" i="8"/>
  <c r="U14" i="8"/>
  <c r="CG14" i="8"/>
  <c r="B14" i="8"/>
  <c r="BN14" i="8"/>
  <c r="I11" i="1"/>
  <c r="G11" i="1"/>
  <c r="I10" i="1"/>
  <c r="G10" i="1"/>
  <c r="K48" i="1"/>
  <c r="L48" i="1" s="1"/>
  <c r="Q81" i="1"/>
  <c r="R81" i="1" s="1"/>
  <c r="E81" i="1"/>
  <c r="F81" i="1" s="1"/>
  <c r="O9" i="9"/>
  <c r="I9" i="1"/>
  <c r="EQ11" i="8"/>
  <c r="G6" i="1"/>
  <c r="L37" i="1"/>
  <c r="D37" i="1"/>
  <c r="R37" i="1"/>
  <c r="G7" i="1"/>
  <c r="I8" i="1"/>
  <c r="M17" i="1"/>
  <c r="E17" i="1"/>
  <c r="I17" i="1" s="1"/>
  <c r="P37" i="1"/>
  <c r="T37" i="1"/>
  <c r="F37" i="1"/>
  <c r="V37" i="1"/>
  <c r="N37" i="1"/>
  <c r="M37" i="1"/>
  <c r="C37" i="1"/>
  <c r="S37" i="1"/>
  <c r="H37" i="1"/>
  <c r="G37" i="1"/>
  <c r="K37" i="1"/>
  <c r="U37" i="1"/>
  <c r="I37" i="1"/>
  <c r="Q37" i="1"/>
  <c r="O37" i="1"/>
  <c r="E37" i="1"/>
  <c r="J37" i="1"/>
  <c r="BS17" i="8"/>
  <c r="BL17" i="8"/>
  <c r="BM17" i="8"/>
  <c r="BR17" i="8"/>
  <c r="B21" i="8"/>
  <c r="EC17" i="8"/>
  <c r="DM17" i="8"/>
  <c r="EN17" i="8"/>
  <c r="DX17" i="8"/>
  <c r="DH17" i="8"/>
  <c r="BV17" i="8"/>
  <c r="BI17" i="8"/>
  <c r="EK17" i="8"/>
  <c r="DQ17" i="8"/>
  <c r="EJ17" i="8"/>
  <c r="DP17" i="8"/>
  <c r="CV17" i="8"/>
  <c r="EA17" i="8"/>
  <c r="CW17" i="8"/>
  <c r="CE17" i="8"/>
  <c r="BC17" i="8"/>
  <c r="AM17" i="8"/>
  <c r="W17" i="8"/>
  <c r="G17" i="8"/>
  <c r="DR17" i="8"/>
  <c r="CP17" i="8"/>
  <c r="BZ17" i="8"/>
  <c r="AT17" i="8"/>
  <c r="AD17" i="8"/>
  <c r="N17" i="8"/>
  <c r="EP17" i="8"/>
  <c r="DG17" i="8"/>
  <c r="CK17" i="8"/>
  <c r="BE17" i="8"/>
  <c r="AO17" i="8"/>
  <c r="Y17" i="8"/>
  <c r="I17" i="8"/>
  <c r="BX17" i="8"/>
  <c r="EL17" i="8"/>
  <c r="AN17" i="8"/>
  <c r="CX17" i="8"/>
  <c r="T17" i="8"/>
  <c r="CB17" i="8"/>
  <c r="BK17" i="8"/>
  <c r="BP17" i="8"/>
  <c r="BN17" i="8"/>
  <c r="EO17" i="8"/>
  <c r="DI17" i="8"/>
  <c r="EB17" i="8"/>
  <c r="CZ17" i="8"/>
  <c r="DS17" i="8"/>
  <c r="CM17" i="8"/>
  <c r="BG17" i="8"/>
  <c r="AI17" i="8"/>
  <c r="O17" i="8"/>
  <c r="DZ17" i="8"/>
  <c r="CL17" i="8"/>
  <c r="BB17" i="8"/>
  <c r="AH17" i="8"/>
  <c r="J17" i="8"/>
  <c r="DW17" i="8"/>
  <c r="CO17" i="8"/>
  <c r="BA17" i="8"/>
  <c r="AG17" i="8"/>
  <c r="M17" i="8"/>
  <c r="AR17" i="8"/>
  <c r="CJ17" i="8"/>
  <c r="ED17" i="8"/>
  <c r="D17" i="8"/>
  <c r="AF17" i="8"/>
  <c r="BJ17" i="8"/>
  <c r="BQ17" i="8"/>
  <c r="DY17" i="8"/>
  <c r="DA17" i="8"/>
  <c r="DL17" i="8"/>
  <c r="EM17" i="8"/>
  <c r="DC17" i="8"/>
  <c r="CA17" i="8"/>
  <c r="AU17" i="8"/>
  <c r="AA17" i="8"/>
  <c r="C17" i="8"/>
  <c r="DB17" i="8"/>
  <c r="CD17" i="8"/>
  <c r="AP17" i="8"/>
  <c r="V17" i="8"/>
  <c r="B17" i="8"/>
  <c r="CY17" i="8"/>
  <c r="CC17" i="8"/>
  <c r="AS17" i="8"/>
  <c r="U17" i="8"/>
  <c r="DN17" i="8"/>
  <c r="L17" i="8"/>
  <c r="X17" i="8"/>
  <c r="AZ17" i="8"/>
  <c r="CS17" i="8"/>
  <c r="BU17" i="8"/>
  <c r="EG17" i="8"/>
  <c r="DT17" i="8"/>
  <c r="DK17" i="8"/>
  <c r="AY17" i="8"/>
  <c r="K17" i="8"/>
  <c r="CH17" i="8"/>
  <c r="Z17" i="8"/>
  <c r="DO17" i="8"/>
  <c r="AW17" i="8"/>
  <c r="E17" i="8"/>
  <c r="BD17" i="8"/>
  <c r="DV17" i="8"/>
  <c r="DD17" i="8"/>
  <c r="AQ17" i="8"/>
  <c r="R17" i="8"/>
  <c r="AK17" i="8"/>
  <c r="H17" i="8"/>
  <c r="BO17" i="8"/>
  <c r="DU17" i="8"/>
  <c r="CQ17" i="8"/>
  <c r="EH17" i="8"/>
  <c r="BF17" i="8"/>
  <c r="CT17" i="8"/>
  <c r="CN17" i="8"/>
  <c r="AV17" i="8"/>
  <c r="BH17" i="8"/>
  <c r="DE17" i="8"/>
  <c r="CR17" i="8"/>
  <c r="CI17" i="8"/>
  <c r="AE17" i="8"/>
  <c r="DJ17" i="8"/>
  <c r="AX17" i="8"/>
  <c r="F17" i="8"/>
  <c r="CG17" i="8"/>
  <c r="AC17" i="8"/>
  <c r="AB17" i="8"/>
  <c r="CF17" i="8"/>
  <c r="P17" i="8"/>
  <c r="EF17" i="8"/>
  <c r="EI17" i="8"/>
  <c r="BW17" i="8"/>
  <c r="S17" i="8"/>
  <c r="CU17" i="8"/>
  <c r="AL17" i="8"/>
  <c r="EE17" i="8"/>
  <c r="BY17" i="8"/>
  <c r="Q17" i="8"/>
  <c r="DF17" i="8"/>
  <c r="AJ17" i="8"/>
  <c r="BT17" i="8"/>
  <c r="E48" i="1"/>
  <c r="F47" i="1"/>
  <c r="EQ14" i="8" l="1"/>
  <c r="K49" i="1"/>
  <c r="L49" i="1" s="1"/>
  <c r="E82" i="1"/>
  <c r="E83" i="1" s="1"/>
  <c r="Q82" i="1"/>
  <c r="Q83" i="1" s="1"/>
  <c r="G17" i="1"/>
  <c r="EQ17" i="8"/>
  <c r="B24" i="8"/>
  <c r="EA20" i="8"/>
  <c r="DK20" i="8"/>
  <c r="DZ20" i="8"/>
  <c r="DF20" i="8"/>
  <c r="CP20" i="8"/>
  <c r="BZ20" i="8"/>
  <c r="BJ20" i="8"/>
  <c r="AT20" i="8"/>
  <c r="AD20" i="8"/>
  <c r="N20" i="8"/>
  <c r="EO20" i="8"/>
  <c r="DT20" i="8"/>
  <c r="DA20" i="8"/>
  <c r="CK20" i="8"/>
  <c r="BU20" i="8"/>
  <c r="BE20" i="8"/>
  <c r="AO20" i="8"/>
  <c r="Y20" i="8"/>
  <c r="I20" i="8"/>
  <c r="EC20" i="8"/>
  <c r="DH20" i="8"/>
  <c r="CR20" i="8"/>
  <c r="CB20" i="8"/>
  <c r="EE20" i="8"/>
  <c r="EP20" i="8"/>
  <c r="DP20" i="8"/>
  <c r="CT20" i="8"/>
  <c r="BV20" i="8"/>
  <c r="BB20" i="8"/>
  <c r="AH20" i="8"/>
  <c r="J20" i="8"/>
  <c r="ED20" i="8"/>
  <c r="DE20" i="8"/>
  <c r="CG20" i="8"/>
  <c r="BM20" i="8"/>
  <c r="AS20" i="8"/>
  <c r="U20" i="8"/>
  <c r="EN20" i="8"/>
  <c r="DM20" i="8"/>
  <c r="CN20" i="8"/>
  <c r="BT20" i="8"/>
  <c r="BD20" i="8"/>
  <c r="AN20" i="8"/>
  <c r="X20" i="8"/>
  <c r="H20" i="8"/>
  <c r="CY20" i="8"/>
  <c r="AM20" i="8"/>
  <c r="DL20" i="8"/>
  <c r="AY20" i="8"/>
  <c r="EB20" i="8"/>
  <c r="BK20" i="8"/>
  <c r="BW20" i="8"/>
  <c r="DC20" i="8"/>
  <c r="EM20" i="8"/>
  <c r="DS20" i="8"/>
  <c r="EF20" i="8"/>
  <c r="DB20" i="8"/>
  <c r="CH20" i="8"/>
  <c r="BN20" i="8"/>
  <c r="AP20" i="8"/>
  <c r="V20" i="8"/>
  <c r="B20" i="8"/>
  <c r="DN20" i="8"/>
  <c r="CS20" i="8"/>
  <c r="BY20" i="8"/>
  <c r="BA20" i="8"/>
  <c r="AG20" i="8"/>
  <c r="M20" i="8"/>
  <c r="DX20" i="8"/>
  <c r="CZ20" i="8"/>
  <c r="CF20" i="8"/>
  <c r="BL20" i="8"/>
  <c r="AV20" i="8"/>
  <c r="AF20" i="8"/>
  <c r="P20" i="8"/>
  <c r="EL20" i="8"/>
  <c r="BS20" i="8"/>
  <c r="G20" i="8"/>
  <c r="CE20" i="8"/>
  <c r="S20" i="8"/>
  <c r="CQ20" i="8"/>
  <c r="AE20" i="8"/>
  <c r="DV20" i="8"/>
  <c r="CM20" i="8"/>
  <c r="DW20" i="8"/>
  <c r="DJ20" i="8"/>
  <c r="BR20" i="8"/>
  <c r="Z20" i="8"/>
  <c r="DY20" i="8"/>
  <c r="CC20" i="8"/>
  <c r="AK20" i="8"/>
  <c r="EH20" i="8"/>
  <c r="CJ20" i="8"/>
  <c r="AZ20" i="8"/>
  <c r="T20" i="8"/>
  <c r="CI20" i="8"/>
  <c r="CU20" i="8"/>
  <c r="DG20" i="8"/>
  <c r="K20" i="8"/>
  <c r="CX20" i="8"/>
  <c r="BF20" i="8"/>
  <c r="DI20" i="8"/>
  <c r="AC20" i="8"/>
  <c r="BX20" i="8"/>
  <c r="L20" i="8"/>
  <c r="BC20" i="8"/>
  <c r="CA20" i="8"/>
  <c r="DO20" i="8"/>
  <c r="R20" i="8"/>
  <c r="BQ20" i="8"/>
  <c r="DR20" i="8"/>
  <c r="AR20" i="8"/>
  <c r="BO20" i="8"/>
  <c r="BG20" i="8"/>
  <c r="EK20" i="8"/>
  <c r="CL20" i="8"/>
  <c r="AX20" i="8"/>
  <c r="F20" i="8"/>
  <c r="CW20" i="8"/>
  <c r="BI20" i="8"/>
  <c r="Q20" i="8"/>
  <c r="DD20" i="8"/>
  <c r="BP20" i="8"/>
  <c r="AJ20" i="8"/>
  <c r="D20" i="8"/>
  <c r="W20" i="8"/>
  <c r="AI20" i="8"/>
  <c r="AU20" i="8"/>
  <c r="AQ20" i="8"/>
  <c r="EI20" i="8"/>
  <c r="DU20" i="8"/>
  <c r="CD20" i="8"/>
  <c r="AL20" i="8"/>
  <c r="EJ20" i="8"/>
  <c r="CO20" i="8"/>
  <c r="AW20" i="8"/>
  <c r="E20" i="8"/>
  <c r="CV20" i="8"/>
  <c r="BH20" i="8"/>
  <c r="AB20" i="8"/>
  <c r="DQ20" i="8"/>
  <c r="C20" i="8"/>
  <c r="O20" i="8"/>
  <c r="AA20" i="8"/>
  <c r="EG20" i="8"/>
  <c r="F48" i="1"/>
  <c r="E49" i="1"/>
  <c r="R83" i="1" l="1"/>
  <c r="Q84" i="1"/>
  <c r="F83" i="1"/>
  <c r="E84" i="1"/>
  <c r="K50" i="1"/>
  <c r="F82" i="1"/>
  <c r="R82" i="1"/>
  <c r="F49" i="1"/>
  <c r="E50" i="1"/>
  <c r="EQ20" i="8"/>
  <c r="EB23" i="8"/>
  <c r="DL23" i="8"/>
  <c r="CV23" i="8"/>
  <c r="CF23" i="8"/>
  <c r="EJ23" i="8"/>
  <c r="DT23" i="8"/>
  <c r="DD23" i="8"/>
  <c r="CN23" i="8"/>
  <c r="BX23" i="8"/>
  <c r="BH23" i="8"/>
  <c r="AR23" i="8"/>
  <c r="AB23" i="8"/>
  <c r="L23" i="8"/>
  <c r="EM23" i="8"/>
  <c r="DW23" i="8"/>
  <c r="DG23" i="8"/>
  <c r="CQ23" i="8"/>
  <c r="CA23" i="8"/>
  <c r="BK23" i="8"/>
  <c r="AU23" i="8"/>
  <c r="AE23" i="8"/>
  <c r="O23" i="8"/>
  <c r="EO23" i="8"/>
  <c r="DI23" i="8"/>
  <c r="CC23" i="8"/>
  <c r="AW23" i="8"/>
  <c r="Q23" i="8"/>
  <c r="DV23" i="8"/>
  <c r="CP23" i="8"/>
  <c r="BJ23" i="8"/>
  <c r="AD23" i="8"/>
  <c r="EK23" i="8"/>
  <c r="DE23" i="8"/>
  <c r="BY23" i="8"/>
  <c r="AS23" i="8"/>
  <c r="M23" i="8"/>
  <c r="BF23" i="8"/>
  <c r="CD23" i="8"/>
  <c r="DB23" i="8"/>
  <c r="DZ23" i="8"/>
  <c r="AH23" i="8"/>
  <c r="DP23" i="8"/>
  <c r="CJ23" i="8"/>
  <c r="BL23" i="8"/>
  <c r="AN23" i="8"/>
  <c r="T23" i="8"/>
  <c r="B27" i="8"/>
  <c r="DS23" i="8"/>
  <c r="CY23" i="8"/>
  <c r="CE23" i="8"/>
  <c r="BG23" i="8"/>
  <c r="AM23" i="8"/>
  <c r="S23" i="8"/>
  <c r="EG23" i="8"/>
  <c r="CS23" i="8"/>
  <c r="BE23" i="8"/>
  <c r="I23" i="8"/>
  <c r="DF23" i="8"/>
  <c r="BR23" i="8"/>
  <c r="V23" i="8"/>
  <c r="DU23" i="8"/>
  <c r="CG23" i="8"/>
  <c r="AK23" i="8"/>
  <c r="DR23" i="8"/>
  <c r="DJ23" i="8"/>
  <c r="BV23" i="8"/>
  <c r="CT23" i="8"/>
  <c r="DH23" i="8"/>
  <c r="AJ23" i="8"/>
  <c r="EI23" i="8"/>
  <c r="CU23" i="8"/>
  <c r="BC23" i="8"/>
  <c r="K23" i="8"/>
  <c r="CK23" i="8"/>
  <c r="EL23" i="8"/>
  <c r="CX23" i="8"/>
  <c r="N23" i="8"/>
  <c r="BQ23" i="8"/>
  <c r="CL23" i="8"/>
  <c r="AP23" i="8"/>
  <c r="BN23" i="8"/>
  <c r="EN23" i="8"/>
  <c r="CB23" i="8"/>
  <c r="BD23" i="8"/>
  <c r="P23" i="8"/>
  <c r="DO23" i="8"/>
  <c r="BW23" i="8"/>
  <c r="AI23" i="8"/>
  <c r="DY23" i="8"/>
  <c r="AO23" i="8"/>
  <c r="BB23" i="8"/>
  <c r="DM23" i="8"/>
  <c r="AC23" i="8"/>
  <c r="AX23" i="8"/>
  <c r="EF23" i="8"/>
  <c r="CZ23" i="8"/>
  <c r="BT23" i="8"/>
  <c r="AZ23" i="8"/>
  <c r="AF23" i="8"/>
  <c r="H23" i="8"/>
  <c r="EE23" i="8"/>
  <c r="DK23" i="8"/>
  <c r="CM23" i="8"/>
  <c r="BS23" i="8"/>
  <c r="AY23" i="8"/>
  <c r="AA23" i="8"/>
  <c r="G23" i="8"/>
  <c r="DQ23" i="8"/>
  <c r="BU23" i="8"/>
  <c r="AG23" i="8"/>
  <c r="ED23" i="8"/>
  <c r="CH23" i="8"/>
  <c r="AT23" i="8"/>
  <c r="F23" i="8"/>
  <c r="CW23" i="8"/>
  <c r="BI23" i="8"/>
  <c r="U23" i="8"/>
  <c r="Z23" i="8"/>
  <c r="R23" i="8"/>
  <c r="J23" i="8"/>
  <c r="AV23" i="8"/>
  <c r="Y23" i="8"/>
  <c r="EP23" i="8"/>
  <c r="DX23" i="8"/>
  <c r="X23" i="8"/>
  <c r="CI23" i="8"/>
  <c r="C23" i="8"/>
  <c r="DN23" i="8"/>
  <c r="CO23" i="8"/>
  <c r="EH23" i="8"/>
  <c r="BP23" i="8"/>
  <c r="EA23" i="8"/>
  <c r="AQ23" i="8"/>
  <c r="BM23" i="8"/>
  <c r="AL23" i="8"/>
  <c r="E23" i="8"/>
  <c r="DC23" i="8"/>
  <c r="CR23" i="8"/>
  <c r="D23" i="8"/>
  <c r="BO23" i="8"/>
  <c r="DA23" i="8"/>
  <c r="BZ23" i="8"/>
  <c r="BA23" i="8"/>
  <c r="B23" i="8"/>
  <c r="W23" i="8"/>
  <c r="EC23" i="8"/>
  <c r="F84" i="1" l="1"/>
  <c r="E85" i="1"/>
  <c r="F85" i="1" s="1"/>
  <c r="R84" i="1"/>
  <c r="Q85" i="1"/>
  <c r="R85" i="1" s="1"/>
  <c r="F50" i="1"/>
  <c r="E51" i="1"/>
  <c r="L50" i="1"/>
  <c r="K51" i="1"/>
  <c r="EQ23" i="8"/>
  <c r="EG26" i="8"/>
  <c r="DQ26" i="8"/>
  <c r="DA26" i="8"/>
  <c r="CK26" i="8"/>
  <c r="BU26" i="8"/>
  <c r="BE26" i="8"/>
  <c r="AO26" i="8"/>
  <c r="Y26" i="8"/>
  <c r="I26" i="8"/>
  <c r="EF26" i="8"/>
  <c r="DP26" i="8"/>
  <c r="CZ26" i="8"/>
  <c r="CJ26" i="8"/>
  <c r="BT26" i="8"/>
  <c r="BD26" i="8"/>
  <c r="AN26" i="8"/>
  <c r="X26" i="8"/>
  <c r="H26" i="8"/>
  <c r="DV26" i="8"/>
  <c r="CP26" i="8"/>
  <c r="BJ26" i="8"/>
  <c r="AD26" i="8"/>
  <c r="EI26" i="8"/>
  <c r="DC26" i="8"/>
  <c r="BW26" i="8"/>
  <c r="AQ26" i="8"/>
  <c r="K26" i="8"/>
  <c r="DZ26" i="8"/>
  <c r="CT26" i="8"/>
  <c r="BN26" i="8"/>
  <c r="AH26" i="8"/>
  <c r="B26" i="8"/>
  <c r="AM26" i="8"/>
  <c r="BK26" i="8"/>
  <c r="BC26" i="8"/>
  <c r="AU26" i="8"/>
  <c r="EK26" i="8"/>
  <c r="DM26" i="8"/>
  <c r="CS26" i="8"/>
  <c r="BY26" i="8"/>
  <c r="BA26" i="8"/>
  <c r="AG26" i="8"/>
  <c r="M26" i="8"/>
  <c r="EB26" i="8"/>
  <c r="DH26" i="8"/>
  <c r="CN26" i="8"/>
  <c r="BP26" i="8"/>
  <c r="AV26" i="8"/>
  <c r="AB26" i="8"/>
  <c r="D26" i="8"/>
  <c r="DF26" i="8"/>
  <c r="BR26" i="8"/>
  <c r="V26" i="8"/>
  <c r="DS26" i="8"/>
  <c r="CE26" i="8"/>
  <c r="AI26" i="8"/>
  <c r="EP26" i="8"/>
  <c r="DB26" i="8"/>
  <c r="BF26" i="8"/>
  <c r="R26" i="8"/>
  <c r="BS26" i="8"/>
  <c r="AE26" i="8"/>
  <c r="DG26" i="8"/>
  <c r="EC26" i="8"/>
  <c r="CO26" i="8"/>
  <c r="BQ26" i="8"/>
  <c r="AC26" i="8"/>
  <c r="E26" i="8"/>
  <c r="DD26" i="8"/>
  <c r="BL26" i="8"/>
  <c r="T26" i="8"/>
  <c r="CX26" i="8"/>
  <c r="N26" i="8"/>
  <c r="BO26" i="8"/>
  <c r="AA26" i="8"/>
  <c r="CL26" i="8"/>
  <c r="J26" i="8"/>
  <c r="DO26" i="8"/>
  <c r="DI26" i="8"/>
  <c r="AW26" i="8"/>
  <c r="DX26" i="8"/>
  <c r="CF26" i="8"/>
  <c r="AR26" i="8"/>
  <c r="EL26" i="8"/>
  <c r="BB26" i="8"/>
  <c r="DK26" i="8"/>
  <c r="EH26" i="8"/>
  <c r="AX26" i="8"/>
  <c r="G26" i="8"/>
  <c r="CA26" i="8"/>
  <c r="DY26" i="8"/>
  <c r="DE26" i="8"/>
  <c r="CG26" i="8"/>
  <c r="BM26" i="8"/>
  <c r="AS26" i="8"/>
  <c r="U26" i="8"/>
  <c r="EN26" i="8"/>
  <c r="DT26" i="8"/>
  <c r="CV26" i="8"/>
  <c r="CB26" i="8"/>
  <c r="BH26" i="8"/>
  <c r="AJ26" i="8"/>
  <c r="P26" i="8"/>
  <c r="ED26" i="8"/>
  <c r="CH26" i="8"/>
  <c r="AT26" i="8"/>
  <c r="CU26" i="8"/>
  <c r="BG26" i="8"/>
  <c r="S26" i="8"/>
  <c r="DR26" i="8"/>
  <c r="CD26" i="8"/>
  <c r="AP26" i="8"/>
  <c r="EE26" i="8"/>
  <c r="DW26" i="8"/>
  <c r="CI26" i="8"/>
  <c r="EM26" i="8"/>
  <c r="F26" i="8"/>
  <c r="EO26" i="8"/>
  <c r="BI26" i="8"/>
  <c r="DL26" i="8"/>
  <c r="AF26" i="8"/>
  <c r="C26" i="8"/>
  <c r="CY26" i="8"/>
  <c r="DU26" i="8"/>
  <c r="AK26" i="8"/>
  <c r="CR26" i="8"/>
  <c r="L26" i="8"/>
  <c r="EA26" i="8"/>
  <c r="DJ26" i="8"/>
  <c r="CQ26" i="8"/>
  <c r="CC26" i="8"/>
  <c r="EJ26" i="8"/>
  <c r="AZ26" i="8"/>
  <c r="BZ26" i="8"/>
  <c r="AY26" i="8"/>
  <c r="Z26" i="8"/>
  <c r="O26" i="8"/>
  <c r="AL26" i="8"/>
  <c r="CW26" i="8"/>
  <c r="Q26" i="8"/>
  <c r="BX26" i="8"/>
  <c r="DN26" i="8"/>
  <c r="CM26" i="8"/>
  <c r="BV26" i="8"/>
  <c r="W26" i="8"/>
  <c r="B33" i="8" l="1"/>
  <c r="B35" i="8"/>
  <c r="B31" i="8"/>
  <c r="B29" i="8"/>
  <c r="L51" i="1"/>
  <c r="K52" i="1"/>
  <c r="L52" i="1" s="1"/>
  <c r="F51" i="1"/>
  <c r="E52" i="1"/>
  <c r="F52" i="1" s="1"/>
  <c r="B36" i="8"/>
  <c r="EQ26" i="8"/>
</calcChain>
</file>

<file path=xl/comments1.xml><?xml version="1.0" encoding="utf-8"?>
<comments xmlns="http://schemas.openxmlformats.org/spreadsheetml/2006/main">
  <authors>
    <author>Winston Leong</author>
  </authors>
  <commentList>
    <comment ref="J2" authorId="0" shapeId="0">
      <text>
        <r>
          <rPr>
            <u/>
            <sz val="8"/>
            <color indexed="81"/>
            <rFont val="Tahoma"/>
            <family val="2"/>
          </rPr>
          <t xml:space="preserve">Rating Definition (To Be Captured Every Session)
</t>
        </r>
        <r>
          <rPr>
            <sz val="8"/>
            <color indexed="81"/>
            <rFont val="Tahoma"/>
            <family val="2"/>
          </rPr>
          <t xml:space="preserve">1 = Unsatisfactory: No training completed 
2 = Poor: Some training completed 
3 = Acceptable: All training completed, many workarounds, many interrupts 
4 = Good: All training completed, some workarounds, some interrupts 
5 = Excellent: All training completed, no workarounds, no interrupts
</t>
        </r>
      </text>
    </comment>
  </commentList>
</comments>
</file>

<file path=xl/comments2.xml><?xml version="1.0" encoding="utf-8"?>
<comments xmlns="http://schemas.openxmlformats.org/spreadsheetml/2006/main">
  <authors>
    <author>Luis Rodriguez</author>
  </authors>
  <commentList>
    <comment ref="A857" authorId="0" shapeId="0">
      <text>
        <r>
          <rPr>
            <b/>
            <sz val="9"/>
            <color indexed="81"/>
            <rFont val="Tahoma"/>
            <family val="2"/>
          </rPr>
          <t>Luis Rodriguez:</t>
        </r>
        <r>
          <rPr>
            <sz val="9"/>
            <color indexed="81"/>
            <rFont val="Tahoma"/>
            <family val="2"/>
          </rPr>
          <t xml:space="preserve">
Se registran y se facturan 3 horas de las cuales solo se entreno 1 hora, las otras 2 horas quedan pendientes para entrenar en el mes de julio. Horas tipo A.</t>
        </r>
      </text>
    </comment>
    <comment ref="A858" authorId="0" shapeId="0">
      <text>
        <r>
          <rPr>
            <b/>
            <sz val="9"/>
            <color indexed="81"/>
            <rFont val="Tahoma"/>
            <family val="2"/>
          </rPr>
          <t>Luis Rodriguez:</t>
        </r>
        <r>
          <rPr>
            <sz val="9"/>
            <color indexed="81"/>
            <rFont val="Tahoma"/>
            <family val="2"/>
          </rPr>
          <t xml:space="preserve">
Entrenamiento realizado el dia 31 de julio de 17:40 a 19:40, se mueve al dia 30 de junio, revisar comentario fila anterior (848).</t>
        </r>
      </text>
    </comment>
    <comment ref="A993" authorId="0" shapeId="0">
      <text>
        <r>
          <rPr>
            <b/>
            <sz val="9"/>
            <color indexed="81"/>
            <rFont val="Tahoma"/>
            <family val="2"/>
          </rPr>
          <t>Luis Rodriguez:</t>
        </r>
        <r>
          <rPr>
            <sz val="9"/>
            <color indexed="81"/>
            <rFont val="Tahoma"/>
            <family val="2"/>
          </rPr>
          <t xml:space="preserve">
Para dar cierre con 54 horas al periodo de facturacion, se inserta 0,5 horas, las cuales en verdad se entrenaron el dia 21 de agosto.</t>
        </r>
      </text>
    </comment>
    <comment ref="A1053" authorId="0" shapeId="0">
      <text>
        <r>
          <rPr>
            <b/>
            <sz val="9"/>
            <color indexed="81"/>
            <rFont val="Tahoma"/>
            <family val="2"/>
          </rPr>
          <t>Luis Rodriguez:</t>
        </r>
        <r>
          <rPr>
            <sz val="9"/>
            <color indexed="81"/>
            <rFont val="Tahoma"/>
            <family val="2"/>
          </rPr>
          <t xml:space="preserve">
A este turno se le restan 0,5 horas las cuales fueron insertadas el dia 16 de agosto.</t>
        </r>
      </text>
    </comment>
    <comment ref="A1136" authorId="0" shapeId="0">
      <text>
        <r>
          <rPr>
            <b/>
            <sz val="9"/>
            <color indexed="81"/>
            <rFont val="Tahoma"/>
            <family val="2"/>
          </rPr>
          <t>Luis Rodriguez:</t>
        </r>
        <r>
          <rPr>
            <sz val="9"/>
            <color indexed="81"/>
            <rFont val="Tahoma"/>
            <family val="2"/>
          </rPr>
          <t xml:space="preserve">
Entrenamiento completado. No hay registro de vuelo</t>
        </r>
      </text>
    </comment>
    <comment ref="A1137" authorId="0" shapeId="0">
      <text>
        <r>
          <rPr>
            <b/>
            <sz val="9"/>
            <color indexed="81"/>
            <rFont val="Tahoma"/>
            <family val="2"/>
          </rPr>
          <t>Luis Rodriguez:</t>
        </r>
        <r>
          <rPr>
            <sz val="9"/>
            <color indexed="81"/>
            <rFont val="Tahoma"/>
            <family val="2"/>
          </rPr>
          <t xml:space="preserve">
Entrenamiento completado. No hay registro de vuelo</t>
        </r>
      </text>
    </comment>
    <comment ref="A1138" authorId="0" shapeId="0">
      <text>
        <r>
          <rPr>
            <b/>
            <sz val="9"/>
            <color indexed="81"/>
            <rFont val="Tahoma"/>
            <family val="2"/>
          </rPr>
          <t>Luis Rodriguez:</t>
        </r>
        <r>
          <rPr>
            <sz val="9"/>
            <color indexed="81"/>
            <rFont val="Tahoma"/>
            <family val="2"/>
          </rPr>
          <t xml:space="preserve">
Entrenamiento completado. No hay registro de vuelo</t>
        </r>
      </text>
    </comment>
    <comment ref="A1139" authorId="0" shapeId="0">
      <text>
        <r>
          <rPr>
            <b/>
            <sz val="9"/>
            <color indexed="81"/>
            <rFont val="Tahoma"/>
            <family val="2"/>
          </rPr>
          <t>Luis Rodriguez:</t>
        </r>
        <r>
          <rPr>
            <sz val="9"/>
            <color indexed="81"/>
            <rFont val="Tahoma"/>
            <family val="2"/>
          </rPr>
          <t xml:space="preserve">
Entrenamiento completado. No hay registro de vuelo.</t>
        </r>
      </text>
    </comment>
  </commentList>
</comments>
</file>

<file path=xl/sharedStrings.xml><?xml version="1.0" encoding="utf-8"?>
<sst xmlns="http://schemas.openxmlformats.org/spreadsheetml/2006/main" count="37886" uniqueCount="2126">
  <si>
    <t>ENERO</t>
  </si>
  <si>
    <t>FEBRERO</t>
  </si>
  <si>
    <t>MARZO</t>
  </si>
  <si>
    <t>ABRIL</t>
  </si>
  <si>
    <t>MAYO</t>
  </si>
  <si>
    <t>JUNIO</t>
  </si>
  <si>
    <t>JULIO</t>
  </si>
  <si>
    <t>AGOSTO</t>
  </si>
  <si>
    <t>SEPTIEMBRE</t>
  </si>
  <si>
    <t>OCTUBRE</t>
  </si>
  <si>
    <t>NOVIEMBRE</t>
  </si>
  <si>
    <t>DICIEMBRE</t>
  </si>
  <si>
    <t>MES</t>
  </si>
  <si>
    <t>DIAS DISPONIBLE</t>
  </si>
  <si>
    <t>HORAS DISPONIBLE</t>
  </si>
  <si>
    <t>INTERRUPCIONES</t>
  </si>
  <si>
    <t>% DE USO</t>
  </si>
  <si>
    <t>CALIFICACION DE LA SESION</t>
  </si>
  <si>
    <t>CONFIABILIDAD</t>
  </si>
  <si>
    <t>Total</t>
  </si>
  <si>
    <t>Total (%)</t>
  </si>
  <si>
    <t>SONIDO</t>
  </si>
  <si>
    <t>VISUAL</t>
  </si>
  <si>
    <t>INSTRUMENTOS</t>
  </si>
  <si>
    <t>INSTALACIONES</t>
  </si>
  <si>
    <t>INDEFINIDO</t>
  </si>
  <si>
    <t>CONTROL Y MOVIMIENTO</t>
  </si>
  <si>
    <t>OPERACIÓN</t>
  </si>
  <si>
    <t>MANTENIMIENTO</t>
  </si>
  <si>
    <t>TIEMPO TOTAL DISPONIBLE PROGRAMADO (HORAS)</t>
  </si>
  <si>
    <t>REPORTES CERRADOS</t>
  </si>
  <si>
    <t>REPORTES ABIERTOS</t>
  </si>
  <si>
    <t>HORAS PROGRAMADAS</t>
  </si>
  <si>
    <t>% CUMPLIMIENTO</t>
  </si>
  <si>
    <t>COMPUTADOR
PRINCIPAL</t>
  </si>
  <si>
    <t>%ACUMULADO</t>
  </si>
  <si>
    <t>EJECUTADO</t>
  </si>
  <si>
    <t>ALISTAMINETO (%)</t>
  </si>
  <si>
    <t>ALISTAMIENTO (DIAS)</t>
  </si>
  <si>
    <t>Fecha</t>
  </si>
  <si>
    <t>Grado</t>
  </si>
  <si>
    <t>Instructor</t>
  </si>
  <si>
    <t>Piloto</t>
  </si>
  <si>
    <t>Co-Piloto</t>
  </si>
  <si>
    <t>Hora 
Entrada</t>
  </si>
  <si>
    <t>Hora 
Salida</t>
  </si>
  <si>
    <t>Horas</t>
  </si>
  <si>
    <t>Cal.
Serv.</t>
  </si>
  <si>
    <t>VFR</t>
  </si>
  <si>
    <t>IFR</t>
  </si>
  <si>
    <t>NVG</t>
  </si>
  <si>
    <t>Observaciones</t>
  </si>
  <si>
    <t>FAC</t>
  </si>
  <si>
    <t>EJC</t>
  </si>
  <si>
    <t>HORAS  ENTRENADAS</t>
  </si>
  <si>
    <t>CABINA Y AVIÓNICA</t>
  </si>
  <si>
    <t>ENERGÍA</t>
  </si>
  <si>
    <t>ESTACIÓN INSTRUCTOR</t>
  </si>
  <si>
    <t>PERCEPCIÓN DE CALIDAD DEL SERVICIO - FAC</t>
  </si>
  <si>
    <t>PERCEPCIÓN DE CALIDAD DEL SERVICIO - EJC</t>
  </si>
  <si>
    <t>Visual</t>
  </si>
  <si>
    <t>Host Computer</t>
  </si>
  <si>
    <t>Instrument</t>
  </si>
  <si>
    <t>IOS</t>
  </si>
  <si>
    <t>Facility</t>
  </si>
  <si>
    <t>Sound</t>
  </si>
  <si>
    <t>CLM</t>
  </si>
  <si>
    <t>Undefined</t>
  </si>
  <si>
    <t>FDK/AIC</t>
  </si>
  <si>
    <t>Power</t>
  </si>
  <si>
    <t>Mes Abierto</t>
  </si>
  <si>
    <t>Mes Cerrado</t>
  </si>
  <si>
    <t>Calificación</t>
  </si>
  <si>
    <t>Fuerza Aérea</t>
  </si>
  <si>
    <t>No.</t>
  </si>
  <si>
    <t>%</t>
  </si>
  <si>
    <t>Ejército</t>
  </si>
  <si>
    <t>Año Abierto</t>
  </si>
  <si>
    <t>Caused Interruption?</t>
  </si>
  <si>
    <t>Año Cerrado</t>
  </si>
  <si>
    <t>TPIL</t>
  </si>
  <si>
    <t>TCP</t>
  </si>
  <si>
    <t>TPI</t>
  </si>
  <si>
    <t>TPS</t>
  </si>
  <si>
    <t>RA-A</t>
  </si>
  <si>
    <t>RA-B</t>
  </si>
  <si>
    <t>RA-C</t>
  </si>
  <si>
    <t>RA-D</t>
  </si>
  <si>
    <t>EPI</t>
  </si>
  <si>
    <t>CA</t>
  </si>
  <si>
    <t>E-IFR</t>
  </si>
  <si>
    <t>E-EME</t>
  </si>
  <si>
    <t>E-PPM</t>
  </si>
  <si>
    <t>R-IFR</t>
  </si>
  <si>
    <t>R-LVN</t>
  </si>
  <si>
    <t>R-SIM</t>
  </si>
  <si>
    <t>MA-LVN</t>
  </si>
  <si>
    <t>RA-LVN</t>
  </si>
  <si>
    <t>AP</t>
  </si>
  <si>
    <t>C-PAM</t>
  </si>
  <si>
    <t>C-REP</t>
  </si>
  <si>
    <t>FAC - Transición Piloto</t>
  </si>
  <si>
    <t>FAC - Transición Co-Piloto</t>
  </si>
  <si>
    <t>FAC - Transición Piloto Instructor</t>
  </si>
  <si>
    <t>FAC - Transición Piloto Supervisor</t>
  </si>
  <si>
    <t>FAC - Recobro de Autonomía – Caso A</t>
  </si>
  <si>
    <t>FAC - Recobro de Autonomía – Caso B</t>
  </si>
  <si>
    <t>FAC - Recobro de Autonomía – Caso C</t>
  </si>
  <si>
    <t>FAC - Recobro de Autonomía – Caso D</t>
  </si>
  <si>
    <t>FAC - Estandarización Piloto Instructor</t>
  </si>
  <si>
    <t>FAC - Control Anual</t>
  </si>
  <si>
    <t>EJC - Entrenamiento IFR</t>
  </si>
  <si>
    <t>EJC - Entrenamiento de Emergencias</t>
  </si>
  <si>
    <t>EJC - Entrenamiento PPM</t>
  </si>
  <si>
    <t>EJC - Requisitos IFR</t>
  </si>
  <si>
    <t>EJC - Requisitos LVN</t>
  </si>
  <si>
    <t>EJC - Requisitos Simulador</t>
  </si>
  <si>
    <t>EJC - Mantenimiento de Autonomía LVN</t>
  </si>
  <si>
    <t>EJC - Recobro de Autonomía LVN</t>
  </si>
  <si>
    <t>EJC - Administración de Potencia</t>
  </si>
  <si>
    <t>EJC - Curso Repaso</t>
  </si>
  <si>
    <t>EJC - Curso Piloto al Mando</t>
  </si>
  <si>
    <t>EJC - Prueba Anual de Nivel de Pericia-IFR</t>
  </si>
  <si>
    <t>EJC - Prueba Anual de Nivel de Pericia-PPM</t>
  </si>
  <si>
    <t>PAPNIP-IFR</t>
  </si>
  <si>
    <t>PAPNIP-PPM</t>
  </si>
  <si>
    <t>TIEMPO PROM ENTRE FALLAS (HORAS)</t>
  </si>
  <si>
    <t>TOTAL</t>
  </si>
  <si>
    <t>SIK-AVF</t>
  </si>
  <si>
    <t>SIK - Vuelo de Prueba Anual</t>
  </si>
  <si>
    <t>SIK-MTO</t>
  </si>
  <si>
    <t>SIK - Vuelo de Mantenimiento</t>
  </si>
  <si>
    <t>SIK-FSI</t>
  </si>
  <si>
    <t>SIK - Vuelo Auditoria FSI</t>
  </si>
  <si>
    <t>Consolidado de Horas voladas por Año</t>
  </si>
  <si>
    <t>TOTAL -&gt;</t>
  </si>
  <si>
    <t>PERCEPCIÓN DE CALIDAD DEL SERVICIO GENERAL</t>
  </si>
  <si>
    <t>TIEMPO PROM REPARACIONES</t>
  </si>
  <si>
    <t>Alistamiento Anual (%) -&gt;</t>
  </si>
  <si>
    <t>VOLADAS x MES</t>
  </si>
  <si>
    <r>
      <t xml:space="preserve">Acumulado      </t>
    </r>
    <r>
      <rPr>
        <sz val="11"/>
        <color theme="0"/>
        <rFont val="Wingdings"/>
        <charset val="2"/>
      </rPr>
      <t>è</t>
    </r>
    <r>
      <rPr>
        <sz val="11"/>
        <color theme="0"/>
        <rFont val="Calibri"/>
        <family val="2"/>
        <scheme val="minor"/>
      </rPr>
      <t xml:space="preserve">
  Anual             </t>
    </r>
    <r>
      <rPr>
        <sz val="11"/>
        <rFont val="Calibri"/>
        <family val="2"/>
        <scheme val="minor"/>
      </rPr>
      <t xml:space="preserve"> .</t>
    </r>
  </si>
  <si>
    <t>Maintenance Type</t>
  </si>
  <si>
    <t>System Afected</t>
  </si>
  <si>
    <t>PREVENTIVE</t>
  </si>
  <si>
    <t>CORRECTIVE</t>
  </si>
  <si>
    <t>IMPROVEMENT</t>
  </si>
  <si>
    <t>OPERATIONAL CHK</t>
  </si>
  <si>
    <t>Horas Voladas</t>
  </si>
  <si>
    <t>Pendientes por Volar</t>
  </si>
  <si>
    <t>PERCEPCIÓN DE CALIDAD DEL SERVICIO - POL</t>
  </si>
  <si>
    <t>POL</t>
  </si>
  <si>
    <t>Work Order No.</t>
  </si>
  <si>
    <t>CORRECTIVOS</t>
  </si>
  <si>
    <t>PREVENTIVOS</t>
  </si>
  <si>
    <t>CONSOLIDADO EJERCITO</t>
  </si>
  <si>
    <t>CONSOLIDADO FUERZA AEREA</t>
  </si>
  <si>
    <t>CONSOLIDADO POLICIA</t>
  </si>
  <si>
    <t>Horas Contratadas</t>
  </si>
  <si>
    <t>AWM-CIAC</t>
  </si>
  <si>
    <t>AWM-FSI</t>
  </si>
  <si>
    <t>Sequence</t>
  </si>
  <si>
    <t>LR2033</t>
  </si>
  <si>
    <t>Date &amp; Time Opened</t>
  </si>
  <si>
    <t>Root</t>
  </si>
  <si>
    <t>A</t>
  </si>
  <si>
    <t>B</t>
  </si>
  <si>
    <t>C</t>
  </si>
  <si>
    <t>D</t>
  </si>
  <si>
    <t>E</t>
  </si>
  <si>
    <t>F</t>
  </si>
  <si>
    <t>G</t>
  </si>
  <si>
    <t>H</t>
  </si>
  <si>
    <t>I</t>
  </si>
  <si>
    <t>J</t>
  </si>
  <si>
    <t>K</t>
  </si>
  <si>
    <t>L</t>
  </si>
  <si>
    <t>M</t>
  </si>
  <si>
    <t>N</t>
  </si>
  <si>
    <t>O</t>
  </si>
  <si>
    <t>P</t>
  </si>
  <si>
    <t>Q</t>
  </si>
  <si>
    <t>S</t>
  </si>
  <si>
    <t>T</t>
  </si>
  <si>
    <t>U</t>
  </si>
  <si>
    <t>V</t>
  </si>
  <si>
    <t>W</t>
  </si>
  <si>
    <t>X</t>
  </si>
  <si>
    <t>Y</t>
  </si>
  <si>
    <t>Z</t>
  </si>
  <si>
    <t>AA</t>
  </si>
  <si>
    <t>AB</t>
  </si>
  <si>
    <t>AC</t>
  </si>
  <si>
    <t>AD</t>
  </si>
  <si>
    <t>AE</t>
  </si>
  <si>
    <t>AF</t>
  </si>
  <si>
    <t>AG</t>
  </si>
  <si>
    <t>AH</t>
  </si>
  <si>
    <t>AI</t>
  </si>
  <si>
    <t>AJ</t>
  </si>
  <si>
    <t>AK</t>
  </si>
  <si>
    <t>AL</t>
  </si>
  <si>
    <t>AM</t>
  </si>
  <si>
    <t>AN</t>
  </si>
  <si>
    <t>AO</t>
  </si>
  <si>
    <t>AQ</t>
  </si>
  <si>
    <t>AR</t>
  </si>
  <si>
    <t>AS</t>
  </si>
  <si>
    <t>AT</t>
  </si>
  <si>
    <t>AU</t>
  </si>
  <si>
    <t>AV</t>
  </si>
  <si>
    <t>AW</t>
  </si>
  <si>
    <t>AX</t>
  </si>
  <si>
    <t>AY</t>
  </si>
  <si>
    <t>AZ</t>
  </si>
  <si>
    <t>Additional Comments</t>
  </si>
  <si>
    <t>Techs Involved</t>
  </si>
  <si>
    <t>Date &amp; Time Closed</t>
  </si>
  <si>
    <t>YES</t>
  </si>
  <si>
    <t>NO</t>
  </si>
  <si>
    <t>DELAY/WORK
STATUS</t>
  </si>
  <si>
    <t>MIP</t>
  </si>
  <si>
    <t>Work Order STATUS</t>
  </si>
  <si>
    <t>Duración Mantenimiento</t>
  </si>
  <si>
    <t>HORAS
CARGO A</t>
  </si>
  <si>
    <t>UTILIZADO
MANTTO PREVENTIVO</t>
  </si>
  <si>
    <t>UTILIZADO
MANTTO CORRECTIVO</t>
  </si>
  <si>
    <t>DISPONIBLE NO UTILIZADO</t>
  </si>
  <si>
    <t>UTILIZADO
INTERRUPCIONES</t>
  </si>
  <si>
    <t>FECHA</t>
  </si>
  <si>
    <t>DIA</t>
  </si>
  <si>
    <t>MANTTO</t>
  </si>
  <si>
    <t>Policía</t>
  </si>
  <si>
    <t>R</t>
  </si>
  <si>
    <t>DP6961</t>
  </si>
  <si>
    <t>Collective reaches the physical stop before the Max Available Torque is exceeded, which does not allow the IP to demostrate the RPM drop with 2 engines</t>
  </si>
  <si>
    <t>Stab Pos Ind copilot mask have a bulb burnt.</t>
  </si>
  <si>
    <t>Compass Panel Lighted (LSI Mask) panel burnt.</t>
  </si>
  <si>
    <t>ENG #1 ETF: 0,9; ENG #2 ETF: 1,0; FAT: 20°C; HGT: 10500ft;
Collective at 100% and no RPM drop</t>
  </si>
  <si>
    <t>There is only one burnt light in the segment, so, is not necesary to replace the segment yet, will follow the conditions.</t>
  </si>
  <si>
    <t>TOOL CALIBRATION</t>
  </si>
  <si>
    <t>Mask was check but it did not turned on. Lights burnt, mask is enclosed with light bulbs, mask may have to be bought.</t>
  </si>
  <si>
    <t>2016-090-028</t>
  </si>
  <si>
    <t>2016-111-054</t>
  </si>
  <si>
    <t>2016-314-106</t>
  </si>
  <si>
    <t>100.007 ACS/SND Weekly inspection</t>
  </si>
  <si>
    <t>100.028 ACS/SND Monthly Cleaning and Inspection</t>
  </si>
  <si>
    <t>101.007 AIC Weekly Inspection</t>
  </si>
  <si>
    <t>102.007 Secondary Motion Weekly Cleaning and Inspection</t>
  </si>
  <si>
    <t>103.007 hCLMnt Weekly Cleaning and Inspection</t>
  </si>
  <si>
    <t>104.007 HPU and MCC Weekly Cleaning and Inspection</t>
  </si>
  <si>
    <t>104.168 MCC Semiannual Inspection</t>
  </si>
  <si>
    <t>105.007 FDK Weekly Inspection</t>
  </si>
  <si>
    <t>106.007 IOS Weekly Cleaning</t>
  </si>
  <si>
    <t>107.028 Miscellaneus Systems Monthly Cleaning</t>
  </si>
  <si>
    <t>108.007 Power Distribution Unit Weekly Inspection</t>
  </si>
  <si>
    <t>113.007 QTG Weekly Tests</t>
  </si>
  <si>
    <t>115.028 Anchor Bolts Monthly Torque Inspection</t>
  </si>
  <si>
    <t>203.007 DMS Projector System Weekly Alignments</t>
  </si>
  <si>
    <t>203.028 DMS Projector System Monthly Alignments</t>
  </si>
  <si>
    <t>Maintenance Entry (As described by the IP)
PMI # and Description (DropDown List)</t>
  </si>
  <si>
    <t>101.028 AIC Monthly Cleaning and Inspection</t>
  </si>
  <si>
    <t>102.028 Secondary Motion Monthly Inspection</t>
  </si>
  <si>
    <t>102.168 Secondary Motion Actuators Cleaning and Lubrication</t>
  </si>
  <si>
    <t>103.028 hCLMnt Monthly Cleaning</t>
  </si>
  <si>
    <t>104.028 HPU and MCC Monthly Inspection</t>
  </si>
  <si>
    <t>104.084 HPU and MCC Quarterly Inspection</t>
  </si>
  <si>
    <t>105.028 FDK Monthly Cleaning and Inspection</t>
  </si>
  <si>
    <t>105.672 FDK's CPU battry replacement</t>
  </si>
  <si>
    <t>107.084 Miscellaneus Systems Quarterly Inspection</t>
  </si>
  <si>
    <t>107.168 Miscellaneus Systems Semiannual Inspection</t>
  </si>
  <si>
    <t>107.336 Miscellaneus Systems Annual Inspection</t>
  </si>
  <si>
    <t>108.336 Power Distrubution Unit Annual Inspection</t>
  </si>
  <si>
    <t>109.028 Simulator and Visual Racks Monthly Cleaning and Inspection</t>
  </si>
  <si>
    <t>110.028 CBI Monthly Cleaning and Inspection</t>
  </si>
  <si>
    <t>111.028 Cockpit Camera Monthly Cleaninig and Inspection</t>
  </si>
  <si>
    <t>112.084 HPU Motors Quarterly Cleaning and Lubrication</t>
  </si>
  <si>
    <t>114.168 Simulator Semiannual Corrosion Control</t>
  </si>
  <si>
    <t>116.336 Emergency Power OFF (EPO) annual inspection</t>
  </si>
  <si>
    <t>202.028 VITAL X's VCC and FOVs Backup</t>
  </si>
  <si>
    <t>Tiempo
Corrección</t>
  </si>
  <si>
    <t>Tiempo entre Interrupciones</t>
  </si>
  <si>
    <t>2017-045-002</t>
  </si>
  <si>
    <t>VHF lights in mask inoperative.</t>
  </si>
  <si>
    <t>100.001A Daily Sub-systems Inspections</t>
  </si>
  <si>
    <t>100.001B Daily Pre-flight Checklist</t>
  </si>
  <si>
    <t>PROGRAMACIÓN SIMULADOR</t>
  </si>
  <si>
    <t>enero</t>
  </si>
  <si>
    <t>febrero</t>
  </si>
  <si>
    <t>marzo</t>
  </si>
  <si>
    <t>abril</t>
  </si>
  <si>
    <t>mayo</t>
  </si>
  <si>
    <t>junio</t>
  </si>
  <si>
    <t>julio</t>
  </si>
  <si>
    <t>agosto</t>
  </si>
  <si>
    <t>septiembre</t>
  </si>
  <si>
    <t>octubre</t>
  </si>
  <si>
    <t>noviembre</t>
  </si>
  <si>
    <t>diciembre</t>
  </si>
  <si>
    <t>Leyenda:</t>
  </si>
  <si>
    <t xml:space="preserve">  Solo ingrese la fecha e imprima.</t>
  </si>
  <si>
    <t>E-LVN</t>
  </si>
  <si>
    <t>EJC - Entrenamiento LVN</t>
  </si>
  <si>
    <t>2017-116-006</t>
  </si>
  <si>
    <t>The lights in the mask are barely visible, the mask need to be replaced.</t>
  </si>
  <si>
    <t xml:space="preserve">Lights in mask of the PDU (Left) varely visible </t>
  </si>
  <si>
    <t>EIP</t>
  </si>
  <si>
    <t>PNC - Entrenamiento Inicial de Piloto</t>
  </si>
  <si>
    <t>Observador</t>
  </si>
  <si>
    <t>2017-195-006</t>
  </si>
  <si>
    <t>Increase of torque over max avaiable while performing limiter test TGT 2 Engines - 1 Engine (10.000ft 25°C - ATF 1.0) SKIP. Flight Viz record 11:50AM.</t>
  </si>
  <si>
    <t>RE-IFR</t>
  </si>
  <si>
    <t>FAC - Recurrente IFR</t>
  </si>
  <si>
    <t>ETRO</t>
  </si>
  <si>
    <t>PR#</t>
  </si>
  <si>
    <t>EDD</t>
  </si>
  <si>
    <t>PP</t>
  </si>
  <si>
    <t>Will ask Colonel Arango from COLAR to perform a verification flight.</t>
  </si>
  <si>
    <t>LOCAL REPAIR</t>
  </si>
  <si>
    <t>AWP-CIAC</t>
  </si>
  <si>
    <t>AWP-SIK</t>
  </si>
  <si>
    <t>117.007 Digital Motion System Weekly Cleaning and Inspection</t>
  </si>
  <si>
    <t>117.028 Digital Motion System Monthly Inspection</t>
  </si>
  <si>
    <t>2017-269-008</t>
  </si>
  <si>
    <t>2017-347-010</t>
  </si>
  <si>
    <t>Edge blending between channels 1, 2 and 3 must be corrected</t>
  </si>
  <si>
    <t>During FSI audit, FSI/JR saw red blending lines between channels 1, 2 and 3. Must contact VSS to get guidance on how to correct the problem.</t>
  </si>
  <si>
    <t>FSISIM No.</t>
  </si>
  <si>
    <t>Part Number</t>
  </si>
  <si>
    <t>Noun</t>
  </si>
  <si>
    <t>Parts Used</t>
  </si>
  <si>
    <t>Serial OUT</t>
  </si>
  <si>
    <t>Serial IN</t>
  </si>
  <si>
    <t>Qty</t>
  </si>
  <si>
    <t>Parts Request</t>
  </si>
  <si>
    <t>70553-01110-104</t>
  </si>
  <si>
    <t>BEZEL,INSTRUMENT MOUNTING</t>
  </si>
  <si>
    <t>14550 95-2099-5</t>
  </si>
  <si>
    <t>PANEL LIGHTED EL</t>
  </si>
  <si>
    <t>14550 95-3841-1</t>
  </si>
  <si>
    <t>PANEL LIGHTED</t>
  </si>
  <si>
    <t>622-601530-000</t>
  </si>
  <si>
    <t>INDICATOR PANEL</t>
  </si>
  <si>
    <t>ND</t>
  </si>
  <si>
    <t>No Disponible</t>
  </si>
  <si>
    <t>CC</t>
  </si>
  <si>
    <t>Cambio de Turno</t>
  </si>
  <si>
    <t>PNC</t>
  </si>
  <si>
    <t>AWM-SIK</t>
  </si>
  <si>
    <t>108.028 Power Distribution Unit Monthly Cleaning and Inspection</t>
  </si>
  <si>
    <t>108.084 Power Distribution Unit Quarterly Cleaning and Inspection</t>
  </si>
  <si>
    <t>Ordering mask</t>
  </si>
  <si>
    <t>2018-017-008</t>
  </si>
  <si>
    <t>CDU in spares room requires lighted segments and displays replacement.</t>
  </si>
  <si>
    <t>10 bits lighted segment
3 digits Display</t>
  </si>
  <si>
    <t>Three Segments and one display were taken from this CDU in order to repair the CDU and PDU installed in the Simulator. There are 10 segments in stock available for replace bad segments in this CDU but more segments and displays are necessary for repair the CDU.</t>
  </si>
  <si>
    <t>113.007A QTG Grading</t>
  </si>
  <si>
    <t>Fuerza Aérea (FAC)</t>
  </si>
  <si>
    <t>Ejército (EJC)</t>
  </si>
  <si>
    <t>Policía (PNC)</t>
  </si>
  <si>
    <t>Mantenimiento (MANTTO)</t>
  </si>
  <si>
    <t>No Disponible (ND)</t>
  </si>
  <si>
    <t>Cambio de Turno (CC)</t>
  </si>
  <si>
    <t>2018-032-007</t>
  </si>
  <si>
    <t>Sound QTGs are being recorded but data is not transfered to the Master record (AERO)</t>
  </si>
  <si>
    <t>All the QTGs for the sound were performed and the data was recorded in the DEV server, but the data is no tranfered to the Master dabase in the \\SFS\SIMDATA\AERO forlder. Will require asistance from FSI to correct this issue.</t>
  </si>
  <si>
    <t>55565 / 55733</t>
  </si>
  <si>
    <t>?
3</t>
  </si>
  <si>
    <t>HPU and MCC Weekly Cleaning and Inspection</t>
  </si>
  <si>
    <t>2018-066-006</t>
  </si>
  <si>
    <t>IPs notify several times during the training sessions that the ambient sound locks-up or fails. This started right after the DEV computer failure, and it's known that ACS/SND system requires the DEV to be on to avoid system failures. At this point, DEV server is still INOP due to a lack of admin privileges to rebuild the HDDs images.</t>
  </si>
  <si>
    <t>Ambient sound constantly fails during training</t>
  </si>
  <si>
    <t>Cotizacion Trabajo por FSI</t>
  </si>
  <si>
    <t>CONTRATO:</t>
  </si>
  <si>
    <t>FECHA:</t>
  </si>
  <si>
    <t>204.AR DMS Projector System - Lamp replacement</t>
  </si>
  <si>
    <t>205.AR DMS Projector System - Filter replacement</t>
  </si>
  <si>
    <t>206.028 DMS Projector System Monthly Cleaning and Inspection</t>
  </si>
  <si>
    <t>hCLMnt Weekly Cleaning and Inspection</t>
  </si>
  <si>
    <t>Adiciones al contrato</t>
  </si>
  <si>
    <t>Horas adicionadas:</t>
  </si>
  <si>
    <t>2018-200-006</t>
  </si>
  <si>
    <t>Left Throtle Quadrant Mask must be replaced</t>
  </si>
  <si>
    <t>Found mask defective during Upper console Lights TS. Ordering mask</t>
  </si>
  <si>
    <t>Ordering mask, P/N: 70301-01800-101</t>
  </si>
  <si>
    <t>70301-01800-101</t>
  </si>
  <si>
    <t>2018-200-007</t>
  </si>
  <si>
    <t>Right Throtle Quadrant Mask must be replaced</t>
  </si>
  <si>
    <t>Ordering mask, P/N: 70301-01800-102</t>
  </si>
  <si>
    <t>70301-01800-102</t>
  </si>
  <si>
    <t>Mask, Left, Throtle Quad</t>
  </si>
  <si>
    <t>Mask, Right, Throtle Quad</t>
  </si>
  <si>
    <t>2018-200-009</t>
  </si>
  <si>
    <t>Flood and Secondary lights mask must be replaced</t>
  </si>
  <si>
    <t>Ordering mask, P/N: LSI 95-2061-1</t>
  </si>
  <si>
    <t>LSI 95-2061-1</t>
  </si>
  <si>
    <t>Mask, Lights, Flood &amp; Secondary</t>
  </si>
  <si>
    <t>FAB</t>
  </si>
  <si>
    <t>FAC - Apoyo Estratégico Brasil</t>
  </si>
  <si>
    <t xml:space="preserve">Programación Simulador UH-60L  </t>
  </si>
  <si>
    <t>2018-182-001</t>
  </si>
  <si>
    <t>QTG 826: Contrast Ratio should be greater than 25:1, but calculations reflect a average ratio of 10,1</t>
  </si>
  <si>
    <t>Contrast Ratio should be greater than 25:1, but calculations reflect a average ratio of 10,1. Further asistance required from FSI</t>
  </si>
  <si>
    <t>2018-215-002</t>
  </si>
  <si>
    <t>KVM of visual system unable to display video signal.</t>
  </si>
  <si>
    <t>Rainbow Color Flat Ribbon Cable 16 Conductors</t>
  </si>
  <si>
    <t>16P1FT</t>
  </si>
  <si>
    <t>Order a 28AWG flat ribbon cable 16 pins. Open sequence E for MIP</t>
  </si>
  <si>
    <t>100.001C Post-training Inspection</t>
  </si>
  <si>
    <t>500.007 GENSET Weekly Cleaning and Inspection</t>
  </si>
  <si>
    <t>500.014 GENSET By-weekly Start-up and Inspection</t>
  </si>
  <si>
    <t>500.0250Hr GENSET Inspection - Every 250 Hours</t>
  </si>
  <si>
    <t>500.1000Hr GENSET Inspection - Every 1000 Hours</t>
  </si>
  <si>
    <t>500.2000Hr GENSET Inspection - Every 2000 Hours</t>
  </si>
  <si>
    <t>500.3000Hr GENSET Inspection - Every 3000 Hours</t>
  </si>
  <si>
    <t>500.336A GENSET Annual Inspection (Order Supplies)</t>
  </si>
  <si>
    <t>501.336 UPS Annual Maintenance</t>
  </si>
  <si>
    <t>317.028 Computer Room Monthly Cleaning</t>
  </si>
  <si>
    <t>500.336B GENSET Annual Inspection (Oil and Filters Change)</t>
  </si>
  <si>
    <t>500.6000Hr GENSET Inspection - Every 6000 Hours</t>
  </si>
  <si>
    <t>2018-228-003</t>
  </si>
  <si>
    <t>Both DEV and CLM servers are running on a generic VGA driver which causes visualization problems due to the low refresh rate that they are currently runing. Driver must be reinstalled but require Administrator privileges to install them. Further FSI assistance is required.</t>
  </si>
  <si>
    <t>FSI assistance is required to install VGA Drivers.</t>
  </si>
  <si>
    <t>AWP-SIK. Need 31 10 bit segments. And 3 three digit displays.</t>
  </si>
  <si>
    <t>Hydraulic Backup pump sounds for about 4 seconds while the Hyd Pump Circuit breaker is open (tripped).</t>
  </si>
  <si>
    <t>It is necessary to disable the sound of the backup pump for the moment when the Hyd Pump circuit breaker is tripped.</t>
  </si>
  <si>
    <t>2018-242-003</t>
  </si>
  <si>
    <t>2018-255-004</t>
  </si>
  <si>
    <t>Notas:</t>
  </si>
  <si>
    <t>AWM-CIAC.</t>
  </si>
  <si>
    <t>HISTÓRICO OPERACIÓN</t>
  </si>
  <si>
    <t>LOGÍSTICA</t>
  </si>
  <si>
    <t xml:space="preserve">Tiempo
</t>
  </si>
  <si>
    <t>Logística</t>
  </si>
  <si>
    <t>TIEMPO PROMEDIO
AWP-SIK
(HORAS)</t>
  </si>
  <si>
    <t>TIEMPO PROMEDIO
AWP-CIAC
(HORAS)</t>
  </si>
  <si>
    <r>
      <rPr>
        <b/>
        <sz val="9"/>
        <color theme="1"/>
        <rFont val="Calibri"/>
        <family val="2"/>
        <scheme val="minor"/>
      </rPr>
      <t>#</t>
    </r>
    <r>
      <rPr>
        <sz val="9"/>
        <color theme="1"/>
        <rFont val="Calibri"/>
        <family val="2"/>
        <scheme val="minor"/>
      </rPr>
      <t xml:space="preserve"> - Total WO abiertas
</t>
    </r>
    <r>
      <rPr>
        <b/>
        <sz val="9"/>
        <color rgb="FF00FF00"/>
        <rFont val="Calibri"/>
        <family val="2"/>
        <scheme val="minor"/>
      </rPr>
      <t>#</t>
    </r>
    <r>
      <rPr>
        <sz val="9"/>
        <color theme="1"/>
        <rFont val="Calibri"/>
        <family val="2"/>
        <scheme val="minor"/>
      </rPr>
      <t xml:space="preserve"> - WO abiertas, ETRO mayor a 72 horas
</t>
    </r>
    <r>
      <rPr>
        <b/>
        <sz val="9"/>
        <color rgb="FFFFC000"/>
        <rFont val="Calibri"/>
        <family val="2"/>
        <scheme val="minor"/>
      </rPr>
      <t>#</t>
    </r>
    <r>
      <rPr>
        <sz val="9"/>
        <color theme="1"/>
        <rFont val="Calibri"/>
        <family val="2"/>
        <scheme val="minor"/>
      </rPr>
      <t xml:space="preserve"> - WO abiertas, ETRO no mayor a 72 horas
</t>
    </r>
    <r>
      <rPr>
        <b/>
        <sz val="9"/>
        <color rgb="FFFF0000"/>
        <rFont val="Calibri"/>
        <family val="2"/>
        <scheme val="minor"/>
      </rPr>
      <t>#</t>
    </r>
    <r>
      <rPr>
        <sz val="9"/>
        <color theme="1"/>
        <rFont val="Calibri"/>
        <family val="2"/>
        <scheme val="minor"/>
      </rPr>
      <t xml:space="preserve"> - WO abiertas, ETRO vencido</t>
    </r>
  </si>
  <si>
    <t>PROYECTADO</t>
  </si>
  <si>
    <t>Man/Hours</t>
  </si>
  <si>
    <t>Desarrollado por: Ivan Cuervo                                                                   Versión: 3.6                                                                              Última Actualización: 02-nov-2018</t>
  </si>
  <si>
    <t>Week</t>
  </si>
  <si>
    <t>PMI No.</t>
  </si>
  <si>
    <t>Descripción</t>
  </si>
  <si>
    <t>ACS/SND Weekly inspection</t>
  </si>
  <si>
    <t>ACS/SND Monthly Cleaning and Inspection</t>
  </si>
  <si>
    <t>AIC Weekly Inspection</t>
  </si>
  <si>
    <t>Secondary Motion Weekly Cleaning and Inspection</t>
  </si>
  <si>
    <t>FDK Weekly Inspection</t>
  </si>
  <si>
    <t>IOS Weekly Cleaning</t>
  </si>
  <si>
    <t>Power Distribution Unit Weekly Inspection</t>
  </si>
  <si>
    <t>QTG Weekly Tests</t>
  </si>
  <si>
    <t>Digital Motion System Weekly Cleaning and Inspection</t>
  </si>
  <si>
    <t>DMS Projector System Weekly Alignments</t>
  </si>
  <si>
    <t>DMS Projector System Monthly Cleaning and Inspection</t>
  </si>
  <si>
    <t>Computer Room Monthly Cleaning</t>
  </si>
  <si>
    <t>GENSET Weekly Cleaning and Inspection</t>
  </si>
  <si>
    <t>AIC Monthly Cleaning and Inspection</t>
  </si>
  <si>
    <t>Miscellaneous Systems Quarterly Inspection</t>
  </si>
  <si>
    <t>CBI Monthly Cleaning and Inspection</t>
  </si>
  <si>
    <t>Cockpit Camera Monthly Cleaning and Inspection</t>
  </si>
  <si>
    <t>Anchor Bolts Monthly Torque Inspection</t>
  </si>
  <si>
    <t>Digital Motion System Monthly Inspection</t>
  </si>
  <si>
    <t>GENSET By-weekly Start-up and Inspection</t>
  </si>
  <si>
    <t>Secondary Motion Monthly Inspection</t>
  </si>
  <si>
    <t>hCLMnt Monthly Cleaning</t>
  </si>
  <si>
    <t>HPU and MCC Monthly Inspection</t>
  </si>
  <si>
    <t>Power Distribution Unit Monthly Cleaning</t>
  </si>
  <si>
    <t>Power Distribution Unit Quarterly Inspection</t>
  </si>
  <si>
    <t>Simulator and Visual Racks Monthly Cleaning and Inspection</t>
  </si>
  <si>
    <t>DMS Projector System Monthly Alignments</t>
  </si>
  <si>
    <t>FDK Monthly Cleaning and Inspection</t>
  </si>
  <si>
    <t>Miscellaneous Systems Monthly Cleaning</t>
  </si>
  <si>
    <t>HPU Motors Quarterly Cleaning and Lubrication</t>
  </si>
  <si>
    <t>VITAL X's VCC and FOVs Backup</t>
  </si>
  <si>
    <t>Secondary Motion Actuators Cleaning and Lubrication</t>
  </si>
  <si>
    <t>MCC Semiannual Inspection</t>
  </si>
  <si>
    <t>HPU and MCC Quarterly Inspection</t>
  </si>
  <si>
    <t>Miscellaneous Systems Semiannual Inspection</t>
  </si>
  <si>
    <t>Miscellaneous Systems Annual Inspection</t>
  </si>
  <si>
    <t>Power Distribution Unit Annual Inspection</t>
  </si>
  <si>
    <t>FDK's CPU battery replacement</t>
  </si>
  <si>
    <t>500.336A</t>
  </si>
  <si>
    <t>GENSET Annual Inspection (Order Supplies)</t>
  </si>
  <si>
    <t>Simulator Semiannual Corrosion Control</t>
  </si>
  <si>
    <t>500.336B</t>
  </si>
  <si>
    <t>GENSET Annual Inspection (Oil and Filters Change)</t>
  </si>
  <si>
    <t>UPS Annual Maintenance</t>
  </si>
  <si>
    <t>Emergency Power OFF (EPO) annual inspection</t>
  </si>
  <si>
    <t>PMIs</t>
  </si>
  <si>
    <r>
      <rPr>
        <b/>
        <sz val="9"/>
        <color theme="1"/>
        <rFont val="Calibri"/>
        <family val="2"/>
        <scheme val="minor"/>
      </rPr>
      <t>#</t>
    </r>
    <r>
      <rPr>
        <sz val="9"/>
        <color theme="1"/>
        <rFont val="Calibri"/>
        <family val="2"/>
        <scheme val="minor"/>
      </rPr>
      <t xml:space="preserve"> - PMIs pend. año
</t>
    </r>
    <r>
      <rPr>
        <b/>
        <sz val="9"/>
        <color rgb="FF00FF00"/>
        <rFont val="Calibri"/>
        <family val="2"/>
        <scheme val="minor"/>
      </rPr>
      <t>#</t>
    </r>
    <r>
      <rPr>
        <sz val="9"/>
        <color theme="1"/>
        <rFont val="Calibri"/>
        <family val="2"/>
        <scheme val="minor"/>
      </rPr>
      <t xml:space="preserve"> o </t>
    </r>
    <r>
      <rPr>
        <b/>
        <sz val="9"/>
        <color rgb="FFFFC000"/>
        <rFont val="Calibri"/>
        <family val="2"/>
        <scheme val="minor"/>
      </rPr>
      <t>#</t>
    </r>
    <r>
      <rPr>
        <sz val="9"/>
        <color theme="1"/>
        <rFont val="Calibri"/>
        <family val="2"/>
        <scheme val="minor"/>
      </rPr>
      <t xml:space="preserve">- PMIs pend. ésta semana
</t>
    </r>
    <r>
      <rPr>
        <b/>
        <sz val="9"/>
        <color rgb="FFFF0000"/>
        <rFont val="Calibri"/>
        <family val="2"/>
        <scheme val="minor"/>
      </rPr>
      <t>#</t>
    </r>
    <r>
      <rPr>
        <sz val="9"/>
        <color theme="1"/>
        <rFont val="Calibri"/>
        <family val="2"/>
        <scheme val="minor"/>
      </rPr>
      <t xml:space="preserve"> - PMIs overdue</t>
    </r>
  </si>
  <si>
    <t>Will require an IP from the diferent forces to test the changes and provide some feedback.
16-Aug-2018: COLAF-IP states that the behavior is correct except for the %TQ for the IGE Hover (10ft agl). At 5000ft, the PPC software calculates 86%TQ for a 10ft hover, but it does the hover with 81%TQ. ETRO Updated to 02-Sep-18: still not checked by COLAF-IP. ETRO Updated to 14-Sep-18: still not checked by COLAF-IP.  (12-SEP-18 comments update LB): according to Supervisor SIK/JS results from  the tests were sent to FSI for study. We are waiting for FSI Results.</t>
  </si>
  <si>
    <t>DAILY CKS</t>
  </si>
  <si>
    <t>CSP</t>
  </si>
  <si>
    <t>FAC - Control Semestral Presidencial</t>
  </si>
  <si>
    <t>2018-310-001</t>
  </si>
  <si>
    <t>Will monitor the ACS/SND system during the following days to confirm that the ACS/SND failures/lock-ups are corrected. Updated to 14-Sep-18.
15-Sep-2018: The ACS/SND chasis will be tested for 3 more months, per SIK/JS directions. Will update ETRO accordingly (IC).
18-Sep-2018: During a COLAR sesion sound system restarted by itself. while on ground checks the sound stopped working and return to operation few seconds after.
7/12/18: Theree times in this week the system failed during COLAF training.</t>
  </si>
  <si>
    <t>Higher frequencies are not available due to secundary motion is disable.</t>
  </si>
  <si>
    <t>QTG 1841 Autorotational Landing Failed</t>
  </si>
  <si>
    <t>Vertical acceleration is affected by the bouncing of the simulator when this touches the ground after landing.</t>
  </si>
  <si>
    <t>2018-345-007</t>
  </si>
  <si>
    <t>Semana</t>
  </si>
  <si>
    <t>Horas A</t>
  </si>
  <si>
    <t>Horas B</t>
  </si>
  <si>
    <t>Horas entrenadas reales (despues de cualquier reajuste de la programacion)</t>
  </si>
  <si>
    <t>Totales</t>
  </si>
  <si>
    <t>Horas por Volar</t>
  </si>
  <si>
    <t>HORAS SIM
Horas Entrenadas Según Programacion Cuadro Control</t>
  </si>
  <si>
    <t>HORAS SIM</t>
  </si>
  <si>
    <t>TABLA CONTROL HORAS A Y B</t>
  </si>
  <si>
    <t>Horas de simulador que incluyen alojamiento y alimentacion.</t>
  </si>
  <si>
    <t>IOS, DEV and CLM servers require the VGA driver to be re-installed</t>
  </si>
  <si>
    <t>Lamp</t>
  </si>
  <si>
    <t>See secuence A for details.</t>
  </si>
  <si>
    <t>2019-030-003</t>
  </si>
  <si>
    <t>Horas estandar del simulador</t>
  </si>
  <si>
    <t>2019-050-004</t>
  </si>
  <si>
    <t>MS3461</t>
  </si>
  <si>
    <t>Visual chennel FOV # 2 image blinking</t>
  </si>
  <si>
    <t>COLAF IP states that the visual system shows some distortion in the image on the channel #2, Installed a external (5) five volts power supply for the DVI BOOSTER in order to identify if the distortion is being caused by a power issue. This W/O will remain open for following.</t>
  </si>
  <si>
    <t>54344 05070</t>
  </si>
  <si>
    <t>DVI BOOSTER POWER SUPPLY</t>
  </si>
  <si>
    <t>AF306161996</t>
  </si>
  <si>
    <t>sound system freezes randomly.</t>
  </si>
  <si>
    <t>Visual response of the FOV#5 is different than the other FOVs, when lighting condition is activated in weather menu.</t>
  </si>
  <si>
    <t>2019-091-008</t>
  </si>
  <si>
    <t>Update VOR points in the gps</t>
  </si>
  <si>
    <t>PAX</t>
  </si>
  <si>
    <t>PERNOCTADAS</t>
  </si>
  <si>
    <t>Fuerza Aerea de Brasil (FAB)</t>
  </si>
  <si>
    <t>W/O Open for follow up</t>
  </si>
  <si>
    <t>EJB</t>
  </si>
  <si>
    <t>2019-156-007</t>
  </si>
  <si>
    <t>NUMERICAL INDICATOR OF THE HSI LH DOES NOT COORDINATE WITH THE INDICATION OF THE DEFLECTION BAR OF COURSE ILS TO PASTO THERE IS NO SIGNAL OF GS</t>
  </si>
  <si>
    <t xml:space="preserve">CONTRATO: </t>
  </si>
  <si>
    <t>2019-171-004</t>
  </si>
  <si>
    <t>2019-039-005</t>
  </si>
  <si>
    <t>Unable to reset lamp runtime in Barco projector #5</t>
  </si>
  <si>
    <t>Attempted to reset the lamp runtime after lamps replacement, but  It was not posible to get access into de projector's menu, even from the remote control and the projector's menu button.</t>
  </si>
  <si>
    <t>PSD62N00</t>
  </si>
  <si>
    <t>HYD MOTION PUMP</t>
  </si>
  <si>
    <t>2019-193-003</t>
  </si>
  <si>
    <t>Calibration for pressure regulator</t>
  </si>
  <si>
    <t>QTGs 721, 722, 723 and 724 Failed</t>
  </si>
  <si>
    <t>2017-150-004</t>
  </si>
  <si>
    <t>CL pump motor soft start reset switch broken</t>
  </si>
  <si>
    <t>During a inspection was found the reset switch broken, reset switch must be replaced.</t>
  </si>
  <si>
    <t>2019-228-001</t>
  </si>
  <si>
    <t>Motion pump #1 leakage, replacement required.</t>
  </si>
  <si>
    <t>This pump was repared localy, seals and reteiner were replaced, but after about a month of normal operation the pump is now showing leakage marks, the pump must be replaced.</t>
  </si>
  <si>
    <t>2019-246-005</t>
  </si>
  <si>
    <t>Pilots side utility light inoperational.</t>
  </si>
  <si>
    <t>This light only lights up while gray botton is pressed but doesn't light up by turning the ring.</t>
  </si>
  <si>
    <t>TOTAL HORAS</t>
  </si>
  <si>
    <t>CA-PIP</t>
  </si>
  <si>
    <t>FAC - Control Anual Piloto de Pruebas</t>
  </si>
  <si>
    <t>2019-280-009</t>
  </si>
  <si>
    <t>Actuator #2 and #6 end seals replacement required</t>
  </si>
  <si>
    <t>Leakage over the rod seals of mption actuators 2 and 6, seals require replacement</t>
  </si>
  <si>
    <t>In order to make the image better it is necesary to restore aligments and load an old calibration data, before to run a new aligment.</t>
  </si>
  <si>
    <t>2019-305-004</t>
  </si>
  <si>
    <t>Pilot  report ILS Runway 20 PSO (pasto) inoperative</t>
  </si>
  <si>
    <t>Pilot  report ILS Runway 20 PSO (pasto) inoperative, pending to be configurated in  the RDB.</t>
  </si>
  <si>
    <t>reset button inoperative cooling control.</t>
  </si>
  <si>
    <t>When returned to snapshot controls remain fixed for a few seconds</t>
  </si>
  <si>
    <t>2019-317-02</t>
  </si>
  <si>
    <t>CONSOLIDADO FUERZA AEREA BRASIL</t>
  </si>
  <si>
    <t>CONSOLIDADO EJERCITO BRASIL</t>
  </si>
  <si>
    <t>SZ5876</t>
  </si>
  <si>
    <t>2020-020-014</t>
  </si>
  <si>
    <t>Projector lamps replacement</t>
  </si>
  <si>
    <t>This W/O has been created as part of the requirment process for the lamps</t>
  </si>
  <si>
    <t>2020-022-001</t>
  </si>
  <si>
    <t>Pasto ILS configuration</t>
  </si>
  <si>
    <t>Configured Pasto RW20 ILS, pending to verifie with an IP</t>
  </si>
  <si>
    <t>70450-01040-112</t>
  </si>
  <si>
    <t>VSI</t>
  </si>
  <si>
    <t>2020-031-001</t>
  </si>
  <si>
    <t>Navegation ICS box went nav switch get activated present a load noise, further trobleshouting required</t>
  </si>
  <si>
    <t>CEAAR</t>
  </si>
  <si>
    <t>CEAAR (CE)</t>
  </si>
  <si>
    <t>CE</t>
  </si>
  <si>
    <t>Image gets flipped at the top between channels 4 and 2, this effect gets worst when a new aligment is performed.</t>
  </si>
  <si>
    <t>2020-073-004</t>
  </si>
  <si>
    <t>4078</t>
  </si>
  <si>
    <t>Copilot VSI 4078 removed send to warranty</t>
  </si>
  <si>
    <t>Copilot VSI S/N 4078 removed</t>
  </si>
  <si>
    <t>CONSOLIDADO CEAAR</t>
  </si>
  <si>
    <t>2020-174-009</t>
  </si>
  <si>
    <t>(23) # 1 engine starter fails to disengage in egines failure page inoperational.</t>
  </si>
  <si>
    <t>Verified the faiule, it is not working, further T/S required.</t>
  </si>
  <si>
    <t>UNIDAD</t>
  </si>
  <si>
    <t>BAAV2</t>
  </si>
  <si>
    <t>BAOEA</t>
  </si>
  <si>
    <t>BETRA</t>
  </si>
  <si>
    <t>CACOM-5</t>
  </si>
  <si>
    <t>FUERZA</t>
  </si>
  <si>
    <t>Hydraulic pump pending for operational check</t>
  </si>
  <si>
    <t>2020-251-003</t>
  </si>
  <si>
    <t>2020-280-006</t>
  </si>
  <si>
    <t>Pilot´s side barometric altimeter neddle bounces when the high is around 10000ft</t>
  </si>
  <si>
    <t>Further TS required</t>
  </si>
  <si>
    <t>2020-309-003</t>
  </si>
  <si>
    <t>SecMot Left actuator inop</t>
  </si>
  <si>
    <t>Code E shown by Left Amp, further T/S required.</t>
  </si>
  <si>
    <t>DEC code 105 always present before engines start</t>
  </si>
  <si>
    <t>DH, MB, GA lights on VSI DIM mode do not iluminate during test</t>
  </si>
  <si>
    <t>2020-316-002</t>
  </si>
  <si>
    <t>2020-316-003</t>
  </si>
  <si>
    <t>2020-336-005</t>
  </si>
  <si>
    <t>Armenia (SKAR) ILS in runway 20 missing</t>
  </si>
  <si>
    <t>pending to add the ILS</t>
  </si>
  <si>
    <t>18-24 ENE</t>
  </si>
  <si>
    <t>TURNOS</t>
  </si>
  <si>
    <t>HORAS</t>
  </si>
  <si>
    <t>20 ENERO 2021</t>
  </si>
  <si>
    <t>21 ENERO 2021</t>
  </si>
  <si>
    <t>22 ENERO 2021</t>
  </si>
  <si>
    <t>25 ENERO 2021</t>
  </si>
  <si>
    <t>05 FEBRERO 2021</t>
  </si>
  <si>
    <t>08 FEBRERO 2021</t>
  </si>
  <si>
    <t>17 FEBRERO 2021</t>
  </si>
  <si>
    <t>26 ENERO 2021</t>
  </si>
  <si>
    <t>AIRCRAFT QUALIFICATION COURSE (AQC) UH-60 (153D)
CLASE 01 2021</t>
  </si>
  <si>
    <t>01 FEBRERO 2021</t>
  </si>
  <si>
    <t>ARAUI</t>
  </si>
  <si>
    <t>25-31 ENE</t>
  </si>
  <si>
    <t>1-7 FEB</t>
  </si>
  <si>
    <t>8-14 FEB</t>
  </si>
  <si>
    <t>15-21 FEB</t>
  </si>
  <si>
    <t>22-28 FEB</t>
  </si>
  <si>
    <t>1-7 MAR</t>
  </si>
  <si>
    <t>8-14 MAR</t>
  </si>
  <si>
    <t>2021-076-005</t>
  </si>
  <si>
    <t>Navegation ICS box when nav switch gets activated present a load noise, further trobleshouting required</t>
  </si>
  <si>
    <t xml:space="preserve"> </t>
  </si>
  <si>
    <t>2021-068-008</t>
  </si>
  <si>
    <t>Pilot cyclic has right trim restriction</t>
  </si>
  <si>
    <t>Calibration for set test BRUEL &amp; KJAER</t>
  </si>
  <si>
    <t>2021-077-004</t>
  </si>
  <si>
    <t>Girardot VOR fails randomly</t>
  </si>
  <si>
    <t>Verified the failure, VOR frecuency some times engage some times doesn't. Further t/s required.</t>
  </si>
  <si>
    <t>15-21 MAR</t>
  </si>
  <si>
    <t>22-28 MAR</t>
  </si>
  <si>
    <t>29-04 ABR</t>
  </si>
  <si>
    <t>Entrenamiento finalizado del 15</t>
  </si>
  <si>
    <t>05-11 ABR</t>
  </si>
  <si>
    <t>2021-112-006</t>
  </si>
  <si>
    <t>FOV#2 is ramdonly reset</t>
  </si>
  <si>
    <t>12-18 ABR</t>
  </si>
  <si>
    <t>19-25 ABR</t>
  </si>
  <si>
    <t>26-02 MAY</t>
  </si>
  <si>
    <t>2021-125-010</t>
  </si>
  <si>
    <t>2021-125-011</t>
  </si>
  <si>
    <t>Multimeter calibration S/N: 26600222; Amp plier S/N: 25480015</t>
  </si>
  <si>
    <t>Pressure gauges calibration S/N:</t>
  </si>
  <si>
    <t>2021-143-003</t>
  </si>
  <si>
    <t>Projector # 4 hardware error code present Two red lights ON, projector lamp unable to turn on</t>
  </si>
  <si>
    <t>03-09 MAY</t>
  </si>
  <si>
    <t>10-16 MAY</t>
  </si>
  <si>
    <t>17-23 MAY</t>
  </si>
  <si>
    <t>24-30 MY</t>
  </si>
  <si>
    <t>VIS NVC</t>
  </si>
  <si>
    <t>COMPUTER FOV</t>
  </si>
  <si>
    <t>A104155</t>
  </si>
  <si>
    <t>2021-161-002</t>
  </si>
  <si>
    <t>2021-161-003</t>
  </si>
  <si>
    <t>PONA-ARAV</t>
  </si>
  <si>
    <t>12/01/21: Se programan 48 horas pendientes del 2020
01/04/21: Se realiza compra de 228 horas.</t>
  </si>
  <si>
    <t>FOV#2 is randomly reset, and when the TAB stops it gets froozen</t>
  </si>
  <si>
    <t>Projectors lamps replacement</t>
  </si>
  <si>
    <t>2021-198-001</t>
  </si>
  <si>
    <t>2021-112-007</t>
  </si>
  <si>
    <t>FOV S/N A104155 present a hardware fail in the one of the CPU disipator of heat</t>
  </si>
  <si>
    <t>TG-8 added to the CPU #1 in the FOV S/N A104155, waiting to be tested</t>
  </si>
  <si>
    <t>UPGRADE</t>
  </si>
  <si>
    <t>SIK</t>
  </si>
  <si>
    <t>SIK - Vuelo de Familiarizacion</t>
  </si>
  <si>
    <t>Fuerza Aerea Brasil</t>
  </si>
  <si>
    <t>Escuela EJC-PNC</t>
  </si>
  <si>
    <t>PERCEPCIÓN DE CALIDAD DEL SERVICIO - FAB</t>
  </si>
  <si>
    <t>PERCEPCIÓN DE CALIDAD DEL SERVICIO - CEAAR</t>
  </si>
  <si>
    <t>Mantto FSI (FSI)</t>
  </si>
  <si>
    <t>2021-222-004</t>
  </si>
  <si>
    <t>barometric altimeter, must to be hitting to work</t>
  </si>
  <si>
    <t>2021-224-009</t>
  </si>
  <si>
    <t>Data base of Colombian scearios need to be updated</t>
  </si>
  <si>
    <t>Is necesary an update in colombian scenarios, some of the VORs, ILSs, etc, are out of date.</t>
  </si>
  <si>
    <t>2021-236-007</t>
  </si>
  <si>
    <t>2021-236-008</t>
  </si>
  <si>
    <t>2021-236-009</t>
  </si>
  <si>
    <t>Boots dust and moist, collective, ciclic and yaw pedals. Replacement</t>
  </si>
  <si>
    <t>Lens light #1 engine, Lens light #2 engine, lens light #1 engine emergency off,lens light #2 engine emergency off. Replacement</t>
  </si>
  <si>
    <t>Pilot and copilot seat belts and arnes. Replacement</t>
  </si>
  <si>
    <t>2021-259-006</t>
  </si>
  <si>
    <t>2021-259-007</t>
  </si>
  <si>
    <t>Luminance Meter calibration</t>
  </si>
  <si>
    <t>Acura inflator calibration</t>
  </si>
  <si>
    <t>Sent to calibration</t>
  </si>
  <si>
    <t>BAA</t>
  </si>
  <si>
    <t>Ejercito de Brasil (BAA)</t>
  </si>
  <si>
    <t>2021-272-006</t>
  </si>
  <si>
    <t>1A 250 v fuse</t>
  </si>
  <si>
    <t>fuse</t>
  </si>
  <si>
    <t>Slip ball from the VSI side Pilot inoperative</t>
  </si>
  <si>
    <t>Removed VSI side Pilot and sended to repair</t>
  </si>
  <si>
    <t>Removed Fuse 2A and replaced for a 1A Fuse in F42 fuse box</t>
  </si>
  <si>
    <t>Replaced fuse 2A for 1A</t>
  </si>
  <si>
    <t>2021-299-004</t>
  </si>
  <si>
    <t>Potenciometer seems to be broken, needed to be replaced</t>
  </si>
  <si>
    <t>Knob from the Lighted Switches is loose, further trouble shooting required</t>
  </si>
  <si>
    <t>2021-308-003</t>
  </si>
  <si>
    <t>Parking Brake Inoperational</t>
  </si>
  <si>
    <t>Parking brake doesn't engage, the lever returns to unlock position after being pulled up.</t>
  </si>
  <si>
    <t xml:space="preserve">Notas:
</t>
  </si>
  <si>
    <r>
      <rPr>
        <b/>
        <sz val="11"/>
        <color theme="1"/>
        <rFont val="Calibri"/>
        <family val="2"/>
        <scheme val="minor"/>
      </rPr>
      <t>Notas:</t>
    </r>
    <r>
      <rPr>
        <sz val="11"/>
        <color theme="1"/>
        <rFont val="Calibri"/>
        <family val="2"/>
        <scheme val="minor"/>
      </rPr>
      <t xml:space="preserve">
</t>
    </r>
  </si>
  <si>
    <t>MY</t>
  </si>
  <si>
    <t>Sierra Alejandro</t>
  </si>
  <si>
    <t>Reyes Edwin</t>
  </si>
  <si>
    <t>TE</t>
  </si>
  <si>
    <t>Aponte Luis</t>
  </si>
  <si>
    <t>Guzman Aldemar</t>
  </si>
  <si>
    <t>Diaz Juan</t>
  </si>
  <si>
    <t>10-16 Ene</t>
  </si>
  <si>
    <t>17-23 Ene</t>
  </si>
  <si>
    <t>24-30 Ene</t>
  </si>
  <si>
    <t>31-6 Feb</t>
  </si>
  <si>
    <t>7-13 Feb</t>
  </si>
  <si>
    <t>14-20 Feb</t>
  </si>
  <si>
    <t>21-27 Feb</t>
  </si>
  <si>
    <t>cc</t>
  </si>
  <si>
    <t>2022-015-001</t>
  </si>
  <si>
    <t>Daily Sub-systems Inspections completed</t>
  </si>
  <si>
    <t>Daily Pre-flight Checklist completed</t>
  </si>
  <si>
    <t>2022-017-001</t>
  </si>
  <si>
    <t>2022-017-002</t>
  </si>
  <si>
    <t>2022-015-002</t>
  </si>
  <si>
    <t>2022-017-003</t>
  </si>
  <si>
    <t>Hydraulic Hose replaced order</t>
  </si>
  <si>
    <t>2022-017-004</t>
  </si>
  <si>
    <t>2022-017-005</t>
  </si>
  <si>
    <t>2022-017-006</t>
  </si>
  <si>
    <t>2022-017-007</t>
  </si>
  <si>
    <t>2022-017-008</t>
  </si>
  <si>
    <t>2022-017-009</t>
  </si>
  <si>
    <t>2022-017-010</t>
  </si>
  <si>
    <t>Secondary Motion Weekly Cleaning and Inspection completed</t>
  </si>
  <si>
    <t>Secondary Motion Monthly Inspection completed</t>
  </si>
  <si>
    <t>hCLMnt Weekly Cleaning and Inspection completed</t>
  </si>
  <si>
    <t>hCLMnt Monthly Cleaning completed</t>
  </si>
  <si>
    <t>IOS Weekly Cleaning completed</t>
  </si>
  <si>
    <t>Power Distribution Unit Weekly Inspection completed</t>
  </si>
  <si>
    <t>Power Distribution Unit Quarterly Cleaning and Inspection completed</t>
  </si>
  <si>
    <t>2022-015-003</t>
  </si>
  <si>
    <t>2022-014-001</t>
  </si>
  <si>
    <t>2022-014-002</t>
  </si>
  <si>
    <t>2022-014-003</t>
  </si>
  <si>
    <t>2022-013-001</t>
  </si>
  <si>
    <t>2022-013-002</t>
  </si>
  <si>
    <t>2022-013-003</t>
  </si>
  <si>
    <t>Granados Rafael</t>
  </si>
  <si>
    <t>CT</t>
  </si>
  <si>
    <t>Mendez Adolfo</t>
  </si>
  <si>
    <t>TO</t>
  </si>
  <si>
    <t>Arango Juan</t>
  </si>
  <si>
    <t>Palomo Jhonatan</t>
  </si>
  <si>
    <t>Torres Nicolas</t>
  </si>
  <si>
    <t>Palomino Camilo</t>
  </si>
  <si>
    <t>Pantoja Daniel</t>
  </si>
  <si>
    <t>Gonzalez Camilo</t>
  </si>
  <si>
    <t>TC</t>
  </si>
  <si>
    <t>Perdomo Juan</t>
  </si>
  <si>
    <t>Ossa John</t>
  </si>
  <si>
    <t>ST</t>
  </si>
  <si>
    <t>Cañisares Deibys</t>
  </si>
  <si>
    <t>2022-017-011</t>
  </si>
  <si>
    <t>2021-268-003</t>
  </si>
  <si>
    <t>Post-training inspections completed</t>
  </si>
  <si>
    <t>2022-018-001</t>
  </si>
  <si>
    <t>2022-018-002</t>
  </si>
  <si>
    <t>Hydraulic Hose replace order</t>
  </si>
  <si>
    <t>2022-018-003</t>
  </si>
  <si>
    <t>Martinez Alexander</t>
  </si>
  <si>
    <t>Pantoja David</t>
  </si>
  <si>
    <t>Rodriguez Chad</t>
  </si>
  <si>
    <t>Gonzalez Diego</t>
  </si>
  <si>
    <t>2022-019-001</t>
  </si>
  <si>
    <t>2022-019-002</t>
  </si>
  <si>
    <t>2022-019-003</t>
  </si>
  <si>
    <t>Losada Ronal</t>
  </si>
  <si>
    <t>Morales Juan</t>
  </si>
  <si>
    <t>Marquez Yeinson</t>
  </si>
  <si>
    <t>Granja Diego</t>
  </si>
  <si>
    <t>Giraldo Heiner</t>
  </si>
  <si>
    <t>Martinez Edwar</t>
  </si>
  <si>
    <t>2022-020-001</t>
  </si>
  <si>
    <t>2022-020-002</t>
  </si>
  <si>
    <t>2022-020-003</t>
  </si>
  <si>
    <t>2022-021-001</t>
  </si>
  <si>
    <t>2022-021-002</t>
  </si>
  <si>
    <t>Rodriguez Rafael</t>
  </si>
  <si>
    <t>Bohorquez Toro Amsal</t>
  </si>
  <si>
    <t>Beltran Luis</t>
  </si>
  <si>
    <t>Mora Deyson</t>
  </si>
  <si>
    <t>Marquez Jeysson</t>
  </si>
  <si>
    <t xml:space="preserve">Molina </t>
  </si>
  <si>
    <t>2022-021-003</t>
  </si>
  <si>
    <t>2022-022-001</t>
  </si>
  <si>
    <t>2022-022-002</t>
  </si>
  <si>
    <t>2022-022-003</t>
  </si>
  <si>
    <t>2022-022-004</t>
  </si>
  <si>
    <t>Instrcuctor's seat, seat cable broken</t>
  </si>
  <si>
    <t>Replaced the seat cable, instructor's seat operational</t>
  </si>
  <si>
    <t>Menza Marlio</t>
  </si>
  <si>
    <t>Ortiz Daniel</t>
  </si>
  <si>
    <t>2022-024-001</t>
  </si>
  <si>
    <t>2022-024-002</t>
  </si>
  <si>
    <t>2022-024-003</t>
  </si>
  <si>
    <t>2022-024-004</t>
  </si>
  <si>
    <t>2022-024-005</t>
  </si>
  <si>
    <t>2022-024-006</t>
  </si>
  <si>
    <t>Pulido Jhon</t>
  </si>
  <si>
    <t>Galuis Andres</t>
  </si>
  <si>
    <t>Peñaliza Rafael</t>
  </si>
  <si>
    <t>Williamson Ronald</t>
  </si>
  <si>
    <t>Caampos Franklin</t>
  </si>
  <si>
    <t>Montero Ricardo</t>
  </si>
  <si>
    <t>Hurtado Mesias</t>
  </si>
  <si>
    <t>Medina Cristian</t>
  </si>
  <si>
    <t>Sanabria Juan</t>
  </si>
  <si>
    <t>Jimenez Nestor</t>
  </si>
  <si>
    <t>Cataño Andres</t>
  </si>
  <si>
    <t>Rodriguez Jorge</t>
  </si>
  <si>
    <t>Marquez Alfonso</t>
  </si>
  <si>
    <t>Jimenez Henry</t>
  </si>
  <si>
    <t>Sanchez Mauricio</t>
  </si>
  <si>
    <t>Perrilla Carlos</t>
  </si>
  <si>
    <t>2022-025-001</t>
  </si>
  <si>
    <t>2022-025-002</t>
  </si>
  <si>
    <t>2022-025-003</t>
  </si>
  <si>
    <t>Galvis Andres</t>
  </si>
  <si>
    <t>Fonseca Juan</t>
  </si>
  <si>
    <t>Campos Franklin</t>
  </si>
  <si>
    <t>Naranjo Luis</t>
  </si>
  <si>
    <t>Perilla Carlos</t>
  </si>
  <si>
    <t>2022-026-001</t>
  </si>
  <si>
    <t>2022-026-002</t>
  </si>
  <si>
    <t>2022-026-003</t>
  </si>
  <si>
    <t>2022-026-004</t>
  </si>
  <si>
    <t>2022-026-005</t>
  </si>
  <si>
    <t>2022-026-006</t>
  </si>
  <si>
    <t>2022-026-007</t>
  </si>
  <si>
    <t>2022-026-008</t>
  </si>
  <si>
    <t>2022-026-009</t>
  </si>
  <si>
    <t>2022-026-010</t>
  </si>
  <si>
    <t>2022-026-011</t>
  </si>
  <si>
    <t>Peñaloza Rafael</t>
  </si>
  <si>
    <t>Sanchez Helver</t>
  </si>
  <si>
    <t>2022-027-001</t>
  </si>
  <si>
    <t>2022-027-002</t>
  </si>
  <si>
    <t>2022-027-003</t>
  </si>
  <si>
    <t>FDK Monthly inspection completed</t>
  </si>
  <si>
    <t xml:space="preserve"> Miscellaneus Systems Monthly Cleaning completed</t>
  </si>
  <si>
    <t>Digital motion system weekly cleaning and inspection</t>
  </si>
  <si>
    <t>DMS Projector System Weekly Alignments inpection completed</t>
  </si>
  <si>
    <t>2022-027-004</t>
  </si>
  <si>
    <t>model sel pilot , light NORMAL /ALT burn out</t>
  </si>
  <si>
    <t xml:space="preserve">model sel pilot , light NORMAL /ALT , remplacement two light </t>
  </si>
  <si>
    <t xml:space="preserve">lm6839 </t>
  </si>
  <si>
    <t>lamp</t>
  </si>
  <si>
    <t>2022-027-005</t>
  </si>
  <si>
    <t>Peñalosa Rafael</t>
  </si>
  <si>
    <t>2022-028-001</t>
  </si>
  <si>
    <t>HPU Motors Quarterly Cleaning and Lubrication, completed</t>
  </si>
  <si>
    <t>2022-028-002</t>
  </si>
  <si>
    <t>2022-028-003</t>
  </si>
  <si>
    <t>GENSET Weekly Cleaning and Inspection, completed</t>
  </si>
  <si>
    <t>GENSET By-weekly Start-up and Inspection, completed</t>
  </si>
  <si>
    <t>2022-028-004</t>
  </si>
  <si>
    <t>2022-028-005</t>
  </si>
  <si>
    <t>2022-028-006</t>
  </si>
  <si>
    <t>Gavis Andres</t>
  </si>
  <si>
    <t>2022-029-001</t>
  </si>
  <si>
    <t>2022-029-002</t>
  </si>
  <si>
    <t>2022-029-003</t>
  </si>
  <si>
    <t>Rodriguez Juan</t>
  </si>
  <si>
    <t>Aragon Jose</t>
  </si>
  <si>
    <t>Ortiz David</t>
  </si>
  <si>
    <t>Paz Daniel</t>
  </si>
  <si>
    <t>2022-031-001</t>
  </si>
  <si>
    <t>2022-031-002</t>
  </si>
  <si>
    <t>2022-031-003</t>
  </si>
  <si>
    <t>2022-031-004</t>
  </si>
  <si>
    <t>2022-031-005</t>
  </si>
  <si>
    <t>2022-031-006</t>
  </si>
  <si>
    <t>Weekly inspections completed</t>
  </si>
  <si>
    <t>Jaimes Jhon</t>
  </si>
  <si>
    <t>Alexander</t>
  </si>
  <si>
    <t>Otalora Juan</t>
  </si>
  <si>
    <t>2022-031-007</t>
  </si>
  <si>
    <t>Reyes Ronald</t>
  </si>
  <si>
    <t>Palechor Juan</t>
  </si>
  <si>
    <t>Gonzalez Andres</t>
  </si>
  <si>
    <t>2022-032-001</t>
  </si>
  <si>
    <t>2022-032-002</t>
  </si>
  <si>
    <t>2022-032-003</t>
  </si>
  <si>
    <t>2022-032-004</t>
  </si>
  <si>
    <t>Inspected the actuators, as the secMot is disable lubrication was not performed.</t>
  </si>
  <si>
    <t>Areiza Henry</t>
  </si>
  <si>
    <t>Forero Yesenia</t>
  </si>
  <si>
    <t>Yepes Cristian</t>
  </si>
  <si>
    <t>Duque Juan</t>
  </si>
  <si>
    <t>Pedraza Jorge</t>
  </si>
  <si>
    <t xml:space="preserve">Jimenez Nicolas </t>
  </si>
  <si>
    <t xml:space="preserve">TE </t>
  </si>
  <si>
    <t>Suaza Breyner</t>
  </si>
  <si>
    <t>2022-032-005</t>
  </si>
  <si>
    <t>2022-033-001</t>
  </si>
  <si>
    <t>2022-033-002</t>
  </si>
  <si>
    <t>2022-033-003</t>
  </si>
  <si>
    <t>2022-034-001</t>
  </si>
  <si>
    <t>2022-034-002</t>
  </si>
  <si>
    <t>Berrio Jaime</t>
  </si>
  <si>
    <t>Guzman Juan</t>
  </si>
  <si>
    <t>2022-034-003</t>
  </si>
  <si>
    <t>2022-035-001</t>
  </si>
  <si>
    <t>2022-035-002</t>
  </si>
  <si>
    <t>2022-035-003</t>
  </si>
  <si>
    <t>Gomez Heinerson</t>
  </si>
  <si>
    <t xml:space="preserve">Gasca German </t>
  </si>
  <si>
    <t>2022-036-001</t>
  </si>
  <si>
    <t>2022-036-002</t>
  </si>
  <si>
    <t>2022-036-003</t>
  </si>
  <si>
    <t>Vargas David</t>
  </si>
  <si>
    <t>Jaimes Nelson</t>
  </si>
  <si>
    <t>Gonzalez Fabian</t>
  </si>
  <si>
    <t>Novoa Levis</t>
  </si>
  <si>
    <t>2022-038-001</t>
  </si>
  <si>
    <t>2022-038-002</t>
  </si>
  <si>
    <t>2022-038-003</t>
  </si>
  <si>
    <t>Molina Hector</t>
  </si>
  <si>
    <t>Lozano Cesar</t>
  </si>
  <si>
    <t>Calderon Julian</t>
  </si>
  <si>
    <t>2022-038-004</t>
  </si>
  <si>
    <t>Molina Edgar</t>
  </si>
  <si>
    <t>Torres Andrea</t>
  </si>
  <si>
    <t>2022-040-001</t>
  </si>
  <si>
    <t>2022-040-002</t>
  </si>
  <si>
    <t>2022-040-003</t>
  </si>
  <si>
    <t>2022-039-001</t>
  </si>
  <si>
    <t>2022-039-002</t>
  </si>
  <si>
    <t>2022-039-003</t>
  </si>
  <si>
    <t>2022-039-004</t>
  </si>
  <si>
    <t>2022-039-005</t>
  </si>
  <si>
    <t>2022-039-006</t>
  </si>
  <si>
    <t>2022-039-007</t>
  </si>
  <si>
    <t>2022-039-008</t>
  </si>
  <si>
    <t>2022-039-009</t>
  </si>
  <si>
    <t>2022-039-010</t>
  </si>
  <si>
    <t>2022-039-011</t>
  </si>
  <si>
    <t>2022-039-012</t>
  </si>
  <si>
    <t>2022-039-013</t>
  </si>
  <si>
    <t>ACS/SND Weekly inspection completed</t>
  </si>
  <si>
    <t>AIC Weekly Inspection completed</t>
  </si>
  <si>
    <t>AIC Monthly Cleaning and Inspection completed</t>
  </si>
  <si>
    <t>FDK Weekly Inspection completed</t>
  </si>
  <si>
    <t>CBI Monthly Cleaning and Inspection completed</t>
  </si>
  <si>
    <t>Cockpit Camera Monthly Cleaninig and Inspection completed</t>
  </si>
  <si>
    <t>Anchor Bolts Monthly Torque Inspection completed</t>
  </si>
  <si>
    <t>Digital Motion System Weekly Cleaning and Inspection completed</t>
  </si>
  <si>
    <t>Digital Motion System Monthly Inspection completed</t>
  </si>
  <si>
    <t>DMS Projector System Weekly Alignments completed</t>
  </si>
  <si>
    <t>2022-043-001</t>
  </si>
  <si>
    <t>2022-043-002</t>
  </si>
  <si>
    <t>2022-043-003</t>
  </si>
  <si>
    <t>Rodriguez Fabian</t>
  </si>
  <si>
    <t>Angarita Aquileo</t>
  </si>
  <si>
    <t>2022-045-001</t>
  </si>
  <si>
    <t>2022-045-002</t>
  </si>
  <si>
    <t>2022-045-003</t>
  </si>
  <si>
    <t>2022-045-004</t>
  </si>
  <si>
    <t>2022-045-005</t>
  </si>
  <si>
    <t>2022-045-006</t>
  </si>
  <si>
    <t>Distribution Unit Weekly Inspection completed</t>
  </si>
  <si>
    <t>Weekly Cleaning completed</t>
  </si>
  <si>
    <t>MCC Weekly Cleaning and Inspection completed</t>
  </si>
  <si>
    <t>Weekly Cleaning and Inspection completed</t>
  </si>
  <si>
    <t>2022-045-007</t>
  </si>
  <si>
    <t>Lesmes Ricardo</t>
  </si>
  <si>
    <t>Gutierrez Santiago</t>
  </si>
  <si>
    <t>Rios Diego</t>
  </si>
  <si>
    <t>1T</t>
  </si>
  <si>
    <t>CP</t>
  </si>
  <si>
    <t>2022-046-001</t>
  </si>
  <si>
    <t>2022-046-002</t>
  </si>
  <si>
    <t>2022-046-003</t>
  </si>
  <si>
    <t>Patiño Jorge</t>
  </si>
  <si>
    <t>Hiago Fortaleza De Lara</t>
  </si>
  <si>
    <t>Gruber Lucas</t>
  </si>
  <si>
    <t>Fortes Alonso</t>
  </si>
  <si>
    <t>Kichel Luiz</t>
  </si>
  <si>
    <t>Lobo Felipe</t>
  </si>
  <si>
    <t>Corbellini Gustavo</t>
  </si>
  <si>
    <t>Palacios Mauricio</t>
  </si>
  <si>
    <t>Zaque Alfonso</t>
  </si>
  <si>
    <t>2022-047-001</t>
  </si>
  <si>
    <t>2022-047-002</t>
  </si>
  <si>
    <t>2022-047-003</t>
  </si>
  <si>
    <t>Hiago Fortaleza de Lara</t>
  </si>
  <si>
    <t>Quitero Julian</t>
  </si>
  <si>
    <t>2022-048-001</t>
  </si>
  <si>
    <t>2022-048-002</t>
  </si>
  <si>
    <t>2022-048-003</t>
  </si>
  <si>
    <t>Leon Luis</t>
  </si>
  <si>
    <t>Gomez Juan</t>
  </si>
  <si>
    <t>Ruiz Cristian</t>
  </si>
  <si>
    <t>Avendaño Juan</t>
  </si>
  <si>
    <t>2022-049-001</t>
  </si>
  <si>
    <t>2022-049-002</t>
  </si>
  <si>
    <t>2022-049-003</t>
  </si>
  <si>
    <t>Perez Luis</t>
  </si>
  <si>
    <t>Acevedo Hernan</t>
  </si>
  <si>
    <t>Acevedo Edison</t>
  </si>
  <si>
    <t>Marquez Jeison</t>
  </si>
  <si>
    <t>Lozada Ronald</t>
  </si>
  <si>
    <t>Ct</t>
  </si>
  <si>
    <t>Diaz Danny</t>
  </si>
  <si>
    <t>Castañeda Hernan</t>
  </si>
  <si>
    <t>2021-335-005</t>
  </si>
  <si>
    <t>Motion system diasble due to a critical leakage from actuator #2</t>
  </si>
  <si>
    <t>2022-053-001</t>
  </si>
  <si>
    <t>2022-053-002</t>
  </si>
  <si>
    <t>2022-053-003</t>
  </si>
  <si>
    <t>2022-053-004</t>
  </si>
  <si>
    <t>2022-053-005</t>
  </si>
  <si>
    <t>2022-053-006</t>
  </si>
  <si>
    <t>2022-053-007</t>
  </si>
  <si>
    <t>2022-053-008</t>
  </si>
  <si>
    <t>2022-053-009</t>
  </si>
  <si>
    <t>2022-053-010</t>
  </si>
  <si>
    <t>2022-053-011</t>
  </si>
  <si>
    <t>2022-053-012</t>
  </si>
  <si>
    <t>2022-053-013</t>
  </si>
  <si>
    <t>2022-056-001</t>
  </si>
  <si>
    <t>2022-056-002</t>
  </si>
  <si>
    <t>2022-056-003</t>
  </si>
  <si>
    <t>2022-056-004</t>
  </si>
  <si>
    <t>2022-056-005</t>
  </si>
  <si>
    <t>2022-056-006</t>
  </si>
  <si>
    <t>2022-056-007</t>
  </si>
  <si>
    <t>2022-061-001</t>
  </si>
  <si>
    <t>2022-061-002</t>
  </si>
  <si>
    <t>2022-060-001</t>
  </si>
  <si>
    <t>2022-060-002</t>
  </si>
  <si>
    <t>2022-060-003</t>
  </si>
  <si>
    <t>2022-061-003</t>
  </si>
  <si>
    <t>2022-061-004</t>
  </si>
  <si>
    <t>2022-061-005</t>
  </si>
  <si>
    <t>2022-061-006</t>
  </si>
  <si>
    <t>2022-061-007</t>
  </si>
  <si>
    <t>2022-061-008</t>
  </si>
  <si>
    <t>2022-061-009</t>
  </si>
  <si>
    <t>ACS/SND Monthly Cleaning and Inspection completed</t>
  </si>
  <si>
    <t>2022-066-002</t>
  </si>
  <si>
    <t>2022-066-003</t>
  </si>
  <si>
    <t>2022-066-004</t>
  </si>
  <si>
    <t>2022-066-005</t>
  </si>
  <si>
    <t>2022-066-006</t>
  </si>
  <si>
    <t>2022-066-007</t>
  </si>
  <si>
    <t>2022-066-008</t>
  </si>
  <si>
    <t>2022-066-009</t>
  </si>
  <si>
    <t>2022-066-010</t>
  </si>
  <si>
    <t>2022-066-011</t>
  </si>
  <si>
    <t>2022-066-012</t>
  </si>
  <si>
    <t>2022-066-013</t>
  </si>
  <si>
    <t>2022-066-014</t>
  </si>
  <si>
    <t>2022-066-015</t>
  </si>
  <si>
    <t>Igor Cesar</t>
  </si>
  <si>
    <t xml:space="preserve">1T </t>
  </si>
  <si>
    <t>Dias Pedro</t>
  </si>
  <si>
    <t>Prado Danilo</t>
  </si>
  <si>
    <t>Pereira Gustavo</t>
  </si>
  <si>
    <t>Mariana de Bustamante Fontes</t>
  </si>
  <si>
    <t>2022-066-016</t>
  </si>
  <si>
    <t>2022-067-001</t>
  </si>
  <si>
    <t>2022-067-002</t>
  </si>
  <si>
    <t>2022-067-003</t>
  </si>
  <si>
    <t>2022-067-004</t>
  </si>
  <si>
    <t>2022-068-001</t>
  </si>
  <si>
    <t>2022-068-002</t>
  </si>
  <si>
    <t>2022-068-003</t>
  </si>
  <si>
    <t>2022-069-001</t>
  </si>
  <si>
    <t>2022-069-002</t>
  </si>
  <si>
    <t>2022-069-003</t>
  </si>
  <si>
    <t>2022-069-004</t>
  </si>
  <si>
    <t>2022-069-005</t>
  </si>
  <si>
    <t>Assis Michelson</t>
  </si>
  <si>
    <t>2022-073-001</t>
  </si>
  <si>
    <t>2022-073-002</t>
  </si>
  <si>
    <t>2022-073-003</t>
  </si>
  <si>
    <t>2022-073-004</t>
  </si>
  <si>
    <t>Replaced one 10 segment bar from the CDU in the Fuel motor #1</t>
  </si>
  <si>
    <t>Lights from the 10 segment bar in the CDU indicator Fuel motor #1, burned out</t>
  </si>
  <si>
    <t>2022-073-005</t>
  </si>
  <si>
    <t>CAP</t>
  </si>
  <si>
    <t>Daniel Sousa</t>
  </si>
  <si>
    <t>MAJ</t>
  </si>
  <si>
    <t>Milton Merlino Junior</t>
  </si>
  <si>
    <t>Davi Rosa Pinto</t>
  </si>
  <si>
    <t>Fabio Rachildes Pinto</t>
  </si>
  <si>
    <t>Arthur Juca De Brites</t>
  </si>
  <si>
    <t>Diego Jonatan Bertolo</t>
  </si>
  <si>
    <t>2022-074-001</t>
  </si>
  <si>
    <t>2022-074-002</t>
  </si>
  <si>
    <t>2022-074-003</t>
  </si>
  <si>
    <t>MANOMETER 0-400 PSI CALIBRATION</t>
  </si>
  <si>
    <t>2022-061-010</t>
  </si>
  <si>
    <t>RAN : 4422,1113,1711,5112,1334,4312,5411,5511,7111,1332,4522,5622,6211,1821,5221,5311,5521,6141,1122,4121,5522,6311,4111</t>
  </si>
  <si>
    <t>2022-074-004</t>
  </si>
  <si>
    <t>2022-075-001</t>
  </si>
  <si>
    <t>2022-075-002</t>
  </si>
  <si>
    <t>2022-075-003</t>
  </si>
  <si>
    <t>2022-076-001</t>
  </si>
  <si>
    <t>2022-076-002</t>
  </si>
  <si>
    <t>2022-076-003</t>
  </si>
  <si>
    <t>2022-066-017</t>
  </si>
  <si>
    <t>2022-084-001</t>
  </si>
  <si>
    <t>Motion actuator #2 seal kit 60" replacement</t>
  </si>
  <si>
    <t>Replaced the O-ring, retainer and trasher ring. Motion system tested, no leakage signals from the actuator</t>
  </si>
  <si>
    <t>One Anchor need to be replaced due maximum allowed cumulative rotating values ​​execed</t>
  </si>
  <si>
    <t>One Anchor bolt replaced</t>
  </si>
  <si>
    <t>B 1" X12"</t>
  </si>
  <si>
    <t>2045023</t>
  </si>
  <si>
    <t>One Anchor bolt need to be replaced,due maximum allowed cumulative rotating values ​​execed,  soporte lateral RH part external , screw of  corner</t>
  </si>
  <si>
    <t>HAS -E B1" X 12" # 2045023</t>
  </si>
  <si>
    <t>S/S</t>
  </si>
  <si>
    <t xml:space="preserve">remplaced Lights from the indicator SAS 1 </t>
  </si>
  <si>
    <t>LM-6839</t>
  </si>
  <si>
    <t>LAMP</t>
  </si>
  <si>
    <t>Lights from the indicator SAS 2 in the panel  burned out</t>
  </si>
  <si>
    <t>Replaced two lamps in the indicator PLT light from the MODE SEL side Co-Pilot</t>
  </si>
  <si>
    <t>Indicator  vert giro  light from the MODE SEL CPLT , burned out</t>
  </si>
  <si>
    <t>Light from the Lock indicator in the tail wheel burned out</t>
  </si>
  <si>
    <t>Replaced Light from the Lock indicator in the tail wheel</t>
  </si>
  <si>
    <t>CLOSED</t>
  </si>
  <si>
    <t>Replaced the VSI, slip ball operational</t>
  </si>
  <si>
    <t>VSI, Copilots side slip ball inop</t>
  </si>
  <si>
    <t>Vertical Situation Indicator</t>
  </si>
  <si>
    <t>2022-087-001</t>
  </si>
  <si>
    <t>2022-087-002</t>
  </si>
  <si>
    <t>2022-087-003</t>
  </si>
  <si>
    <t>2022-087-004</t>
  </si>
  <si>
    <t>2022-087-005</t>
  </si>
  <si>
    <t>2022-087-006</t>
  </si>
  <si>
    <t>2022-087-007</t>
  </si>
  <si>
    <t>2022-088-001</t>
  </si>
  <si>
    <t>2022-089-001</t>
  </si>
  <si>
    <t>2022-089-002</t>
  </si>
  <si>
    <t>2022-089-003</t>
  </si>
  <si>
    <t>2022-089-004</t>
  </si>
  <si>
    <t>2022-089-005</t>
  </si>
  <si>
    <t>2022-089-006</t>
  </si>
  <si>
    <t>2022-089-007</t>
  </si>
  <si>
    <t>2022-090-001</t>
  </si>
  <si>
    <t>2022-090-002</t>
  </si>
  <si>
    <t>2022-090-003</t>
  </si>
  <si>
    <t>2022-090-004</t>
  </si>
  <si>
    <t>Salazar Alvaro</t>
  </si>
  <si>
    <t>Rocha Raul</t>
  </si>
  <si>
    <t>Rubio Johnatan</t>
  </si>
  <si>
    <t>Riveros Camilo</t>
  </si>
  <si>
    <t>Rveros Camilo</t>
  </si>
  <si>
    <t>Perez Juan</t>
  </si>
  <si>
    <t>Sarmiento Diego</t>
  </si>
  <si>
    <t>Mora Jeyson</t>
  </si>
  <si>
    <t>Molina Jose</t>
  </si>
  <si>
    <t>2022-091-001</t>
  </si>
  <si>
    <t>2022-091-002</t>
  </si>
  <si>
    <t>2022-093-001</t>
  </si>
  <si>
    <t>2022-093-002</t>
  </si>
  <si>
    <t>2022-093-003</t>
  </si>
  <si>
    <t>2022-093-004</t>
  </si>
  <si>
    <t>2022-093-005</t>
  </si>
  <si>
    <t>Beltran David</t>
  </si>
  <si>
    <t>Delvasto David</t>
  </si>
  <si>
    <t>Valderrama Edgar</t>
  </si>
  <si>
    <t xml:space="preserve">MY </t>
  </si>
  <si>
    <t>Zuluaga Jose</t>
  </si>
  <si>
    <t>Zambrano Juan</t>
  </si>
  <si>
    <t>2022-094-001</t>
  </si>
  <si>
    <t>2022-094-002</t>
  </si>
  <si>
    <t>2022-094-003</t>
  </si>
  <si>
    <t>2022-094-004</t>
  </si>
  <si>
    <t>2022-094-005</t>
  </si>
  <si>
    <t>Aljuecantillo carlos</t>
  </si>
  <si>
    <t>Cantor Carlos</t>
  </si>
  <si>
    <t>2022-093-006</t>
  </si>
  <si>
    <t>visual system on right screem inoperative</t>
  </si>
  <si>
    <t>R9841805</t>
  </si>
  <si>
    <t>2022-094-006</t>
  </si>
  <si>
    <t>Castro Yonathan</t>
  </si>
  <si>
    <t>Vasquez Juan</t>
  </si>
  <si>
    <t>2022-095-001</t>
  </si>
  <si>
    <t>2022-095-002</t>
  </si>
  <si>
    <t>2022-095-003</t>
  </si>
  <si>
    <t>2022-095-004</t>
  </si>
  <si>
    <t>2022-095-005</t>
  </si>
  <si>
    <t>2022-095-006</t>
  </si>
  <si>
    <t>2022-095-007</t>
  </si>
  <si>
    <t>lamp is replaced on projector number five, system is operative</t>
  </si>
  <si>
    <t>Weekly alingment completed</t>
  </si>
  <si>
    <t>Monthly inspections completed</t>
  </si>
  <si>
    <t>Weekly clenaning and inspections completed</t>
  </si>
  <si>
    <t>Torque performed in all movement base bolts</t>
  </si>
  <si>
    <t>2022-095-008</t>
  </si>
  <si>
    <t>2022-096-001</t>
  </si>
  <si>
    <t>2022-096-002</t>
  </si>
  <si>
    <t>2022-096-003</t>
  </si>
  <si>
    <t>Aljure Carlos</t>
  </si>
  <si>
    <t>Instructor's seat, Seat cable broken</t>
  </si>
  <si>
    <t>2022-099-001</t>
  </si>
  <si>
    <t>2022-099-002</t>
  </si>
  <si>
    <t>2022-099-003</t>
  </si>
  <si>
    <t>Gonzalez Jorge</t>
  </si>
  <si>
    <t>Pulido Omar</t>
  </si>
  <si>
    <t>Diaz Alexander</t>
  </si>
  <si>
    <t>Salas Juan</t>
  </si>
  <si>
    <t>Castro David</t>
  </si>
  <si>
    <t>Buitrago David</t>
  </si>
  <si>
    <t>Lamus Naresh</t>
  </si>
  <si>
    <t>Hernandez Julian</t>
  </si>
  <si>
    <t>2022-100-001</t>
  </si>
  <si>
    <t>2022-100-002</t>
  </si>
  <si>
    <t>2022-100-003</t>
  </si>
  <si>
    <t>2022-101-001</t>
  </si>
  <si>
    <t>2022-101-002</t>
  </si>
  <si>
    <t>2022-101-003</t>
  </si>
  <si>
    <t>2022-101-004</t>
  </si>
  <si>
    <t>2022-101-005</t>
  </si>
  <si>
    <t>2022-101-006</t>
  </si>
  <si>
    <t>2022-101-007</t>
  </si>
  <si>
    <t>2022-101-008</t>
  </si>
  <si>
    <t>Lopez Jhon</t>
  </si>
  <si>
    <t>Beltran Erick</t>
  </si>
  <si>
    <t>Valencia Nelson</t>
  </si>
  <si>
    <t>Marquez Cristian</t>
  </si>
  <si>
    <t>2022-102-001</t>
  </si>
  <si>
    <t>2022-102-002</t>
  </si>
  <si>
    <t>2022-102-003</t>
  </si>
  <si>
    <t>2022-103-001</t>
  </si>
  <si>
    <t>2022-103-002</t>
  </si>
  <si>
    <t>2022-103-003</t>
  </si>
  <si>
    <t>2022-103-004</t>
  </si>
  <si>
    <t>Light from the Turn rate indicator in the MODE SEL side co-pilot burned out</t>
  </si>
  <si>
    <t xml:space="preserve">Replaced two lamps in the Turn rate indicator in the MODE SEL side co-piot </t>
  </si>
  <si>
    <t>Vezel NVG light conector broken, repair is needed</t>
  </si>
  <si>
    <t>2022-103-005</t>
  </si>
  <si>
    <t>Pardo Omar</t>
  </si>
  <si>
    <t>2022-108-001</t>
  </si>
  <si>
    <t>2022-108-002</t>
  </si>
  <si>
    <t>2022-108-003</t>
  </si>
  <si>
    <t>2022-108-004</t>
  </si>
  <si>
    <t>2022-108-005</t>
  </si>
  <si>
    <t>2022-108-006</t>
  </si>
  <si>
    <t>2022-108-007</t>
  </si>
  <si>
    <t>2022-108-008</t>
  </si>
  <si>
    <t>2022-108-009</t>
  </si>
  <si>
    <t>2022-109-003</t>
  </si>
  <si>
    <t>2022-109-001</t>
  </si>
  <si>
    <t>2022-109-002</t>
  </si>
  <si>
    <t>Ramos Josue</t>
  </si>
  <si>
    <t>2022-109-004</t>
  </si>
  <si>
    <t>Parra Carlos</t>
  </si>
  <si>
    <t>Sierra Andres</t>
  </si>
  <si>
    <t>Guarnizo Andres</t>
  </si>
  <si>
    <t>Quintero Julian</t>
  </si>
  <si>
    <t>Guerrero Jeison</t>
  </si>
  <si>
    <t>Cabrera Wilkenson</t>
  </si>
  <si>
    <t>Riascos Ricardo</t>
  </si>
  <si>
    <t>Repared Vezel NVG light conector</t>
  </si>
  <si>
    <t>2022-110-001</t>
  </si>
  <si>
    <t>2022-110-002</t>
  </si>
  <si>
    <t>2022-110-003</t>
  </si>
  <si>
    <t>2022-110-004</t>
  </si>
  <si>
    <t>2022-110-005</t>
  </si>
  <si>
    <t>HPU Motors Quarterly Cleaning and Lubrication completed</t>
  </si>
  <si>
    <t>Forero Jaime</t>
  </si>
  <si>
    <t>Guerrero Yeison</t>
  </si>
  <si>
    <t>2022-110-006</t>
  </si>
  <si>
    <t>2022-111-001</t>
  </si>
  <si>
    <t>2022-111-002</t>
  </si>
  <si>
    <t>2022-111-003</t>
  </si>
  <si>
    <t>2022-111-004</t>
  </si>
  <si>
    <t>Camargo Cristian</t>
  </si>
  <si>
    <t>Castro Cristian</t>
  </si>
  <si>
    <t>Carvajal Edison</t>
  </si>
  <si>
    <t>Losada Fuentes</t>
  </si>
  <si>
    <t>Higuera Angel</t>
  </si>
  <si>
    <t>Calero Jhonatan</t>
  </si>
  <si>
    <t>2022-111-005</t>
  </si>
  <si>
    <t>2022-112-001</t>
  </si>
  <si>
    <t>2022-112-002</t>
  </si>
  <si>
    <t>2022-112-003</t>
  </si>
  <si>
    <t>VITAL X's VCC and FOVs Backup, completed</t>
  </si>
  <si>
    <t>2022-112-004</t>
  </si>
  <si>
    <t>2022-113-001</t>
  </si>
  <si>
    <t>2022-113-002</t>
  </si>
  <si>
    <t>2022-113-003</t>
  </si>
  <si>
    <t>2022-113-004</t>
  </si>
  <si>
    <t>TPIl</t>
  </si>
  <si>
    <t>Areiza Fabian</t>
  </si>
  <si>
    <t>Paez Jhon</t>
  </si>
  <si>
    <t>manMANTTO</t>
  </si>
  <si>
    <t>2022-114-001</t>
  </si>
  <si>
    <t>2022-114-002</t>
  </si>
  <si>
    <t>2022-114-003</t>
  </si>
  <si>
    <t>Melgarejo Mauricio</t>
  </si>
  <si>
    <t>Viveros Fabrizo</t>
  </si>
  <si>
    <t>Estevez Viveros</t>
  </si>
  <si>
    <t>Traslaviña Luis</t>
  </si>
  <si>
    <t>Calderon Camilo</t>
  </si>
  <si>
    <t>Copilot side VSI Vezel, DH light inop.</t>
  </si>
  <si>
    <t>Replaced the vezel, DH light operational</t>
  </si>
  <si>
    <t>2022-115-001</t>
  </si>
  <si>
    <t>2022-115-002</t>
  </si>
  <si>
    <t>2022-115-003</t>
  </si>
  <si>
    <t>2022-116-001</t>
  </si>
  <si>
    <t>2022-116-002</t>
  </si>
  <si>
    <t>2022-115-004</t>
  </si>
  <si>
    <t>2022-115-005</t>
  </si>
  <si>
    <t>2022-115-006</t>
  </si>
  <si>
    <t>2022-115-007</t>
  </si>
  <si>
    <t>2022-115-008</t>
  </si>
  <si>
    <t>2022-116-003</t>
  </si>
  <si>
    <t>2022-116-004</t>
  </si>
  <si>
    <t>Betancourt Juan</t>
  </si>
  <si>
    <t>Rodriguez Ched</t>
  </si>
  <si>
    <t>Lopez Yesid</t>
  </si>
  <si>
    <t xml:space="preserve">Berrio Jaime </t>
  </si>
  <si>
    <t>Dussan Yamid</t>
  </si>
  <si>
    <t>Rey Jonathan</t>
  </si>
  <si>
    <t xml:space="preserve">Lemus Gonzales </t>
  </si>
  <si>
    <t>Caldero Camilo</t>
  </si>
  <si>
    <t>2022-116-005</t>
  </si>
  <si>
    <t>2022-117-005</t>
  </si>
  <si>
    <t>2022-117-001</t>
  </si>
  <si>
    <t>2022-117-002</t>
  </si>
  <si>
    <t>2022-117-003</t>
  </si>
  <si>
    <t>2022-117-004</t>
  </si>
  <si>
    <t>2022-117-006</t>
  </si>
  <si>
    <t>Valencia Juan</t>
  </si>
  <si>
    <t>Bohorquez anibal</t>
  </si>
  <si>
    <t>Bedoya Germain</t>
  </si>
  <si>
    <t>Garcia Juan</t>
  </si>
  <si>
    <t>Cañizarez David</t>
  </si>
  <si>
    <t>Lopez Robert</t>
  </si>
  <si>
    <t>Dossan Yamid</t>
  </si>
  <si>
    <t xml:space="preserve">Buitrago Rodriguez </t>
  </si>
  <si>
    <t xml:space="preserve">ST </t>
  </si>
  <si>
    <t>estevez Felipe</t>
  </si>
  <si>
    <t>2022-118-001</t>
  </si>
  <si>
    <t>2022-118-002</t>
  </si>
  <si>
    <t xml:space="preserve"> DMS Projector System Monthly Cleaning and Inspection completed</t>
  </si>
  <si>
    <t>2022-118-003</t>
  </si>
  <si>
    <t>2022-118-004</t>
  </si>
  <si>
    <t>2022-118-005</t>
  </si>
  <si>
    <t>Cañizares Deybis</t>
  </si>
  <si>
    <t>Yesid Lopez</t>
  </si>
  <si>
    <t>2022-119-001</t>
  </si>
  <si>
    <t>2022-119-002</t>
  </si>
  <si>
    <t>2022-119-003</t>
  </si>
  <si>
    <t>2022-119-004</t>
  </si>
  <si>
    <t>2022-119-005</t>
  </si>
  <si>
    <t>Bernal Jaime</t>
  </si>
  <si>
    <t>Ibañez Luis</t>
  </si>
  <si>
    <t>Acuña Jimmer</t>
  </si>
  <si>
    <t>2022-120-001</t>
  </si>
  <si>
    <t>2022-120-002</t>
  </si>
  <si>
    <t>2022-120-003</t>
  </si>
  <si>
    <t>2022-121-001</t>
  </si>
  <si>
    <t>2022-121-002</t>
  </si>
  <si>
    <t>2022-121-003</t>
  </si>
  <si>
    <t>Medina Julio</t>
  </si>
  <si>
    <t>Vargas Esteven</t>
  </si>
  <si>
    <t>Moreno Hernan</t>
  </si>
  <si>
    <t>2022-122-001</t>
  </si>
  <si>
    <t>2022-122-002</t>
  </si>
  <si>
    <t>Zuluaga Abraham</t>
  </si>
  <si>
    <t>Romero Emir</t>
  </si>
  <si>
    <t>Estevez Felipe</t>
  </si>
  <si>
    <t>Garcia Diego</t>
  </si>
  <si>
    <t>Romero Francisco</t>
  </si>
  <si>
    <t>2022-122-003</t>
  </si>
  <si>
    <t>Gallego Ricardo</t>
  </si>
  <si>
    <t>2022-123-001</t>
  </si>
  <si>
    <t>2022-123-002</t>
  </si>
  <si>
    <t>2022-123-003</t>
  </si>
  <si>
    <t>2022-123-004</t>
  </si>
  <si>
    <t>2022-123-005</t>
  </si>
  <si>
    <t>2022-123-006</t>
  </si>
  <si>
    <t>2022-123-007</t>
  </si>
  <si>
    <t>2022-123-008</t>
  </si>
  <si>
    <t>2022-123-009</t>
  </si>
  <si>
    <t>2022-123-010</t>
  </si>
  <si>
    <t>2022-123-011</t>
  </si>
  <si>
    <t>2022-123-012</t>
  </si>
  <si>
    <t>2022-123-013</t>
  </si>
  <si>
    <t>Some gauges require calibration</t>
  </si>
  <si>
    <t>Gauges sent for calibration</t>
  </si>
  <si>
    <t>2022-123-014</t>
  </si>
  <si>
    <t>Slip ball from the VSI co Pilot inoperative</t>
  </si>
  <si>
    <t xml:space="preserve">remplaced fuse </t>
  </si>
  <si>
    <t>2022-123-015</t>
  </si>
  <si>
    <t>Londoño Jorge</t>
  </si>
  <si>
    <t>Williamsum Walky</t>
  </si>
  <si>
    <t>2022-124-001</t>
  </si>
  <si>
    <t>2022-124-002</t>
  </si>
  <si>
    <t>2022-124-003</t>
  </si>
  <si>
    <t>2022-125-001</t>
  </si>
  <si>
    <t>2022-125-002</t>
  </si>
  <si>
    <t>2022-125-003</t>
  </si>
  <si>
    <t>2022-126-001</t>
  </si>
  <si>
    <t>2022-126-002</t>
  </si>
  <si>
    <t>2022-126-003</t>
  </si>
  <si>
    <t>2022-126-004</t>
  </si>
  <si>
    <t>2022-126-005</t>
  </si>
  <si>
    <t>2022-125-004</t>
  </si>
  <si>
    <t>HPU and MCC Weekly Cleaning and Inspection completed</t>
  </si>
  <si>
    <t>2022-126-006</t>
  </si>
  <si>
    <t>Anchor Bolts Monthly Torque Inspection, applied 185 FT-LB S/N1113503270</t>
  </si>
  <si>
    <t>My</t>
  </si>
  <si>
    <t>Valderrama Carlos</t>
  </si>
  <si>
    <t>Bedoya Cristian</t>
  </si>
  <si>
    <t>Castillo Robinson</t>
  </si>
  <si>
    <t>Camargo Jhonny</t>
  </si>
  <si>
    <t>Ordoñez Oscar</t>
  </si>
  <si>
    <t>2022-127-001</t>
  </si>
  <si>
    <t>2022-127-002</t>
  </si>
  <si>
    <t>2022-127-003</t>
  </si>
  <si>
    <t>Lucero Jasson</t>
  </si>
  <si>
    <t>Zalgado Jose</t>
  </si>
  <si>
    <t>Rodriguez Oscar</t>
  </si>
  <si>
    <t>2022-129-001</t>
  </si>
  <si>
    <t>2022-129-002</t>
  </si>
  <si>
    <t>2022-129-003</t>
  </si>
  <si>
    <t>2022-129-004</t>
  </si>
  <si>
    <t>2022-129-005</t>
  </si>
  <si>
    <t>Weekly clenaing and inspections completed</t>
  </si>
  <si>
    <t>2022-129-006</t>
  </si>
  <si>
    <t xml:space="preserve">Mora </t>
  </si>
  <si>
    <t>Caro Carlos</t>
  </si>
  <si>
    <t>Erazo Sebastian</t>
  </si>
  <si>
    <t>Granados Camilo</t>
  </si>
  <si>
    <t>Torres Oscar</t>
  </si>
  <si>
    <t>Perdomo Carlos</t>
  </si>
  <si>
    <t>Garcia Miguel</t>
  </si>
  <si>
    <t>Willanson Ronald</t>
  </si>
  <si>
    <t>Niño Heby</t>
  </si>
  <si>
    <t>2022-130-001</t>
  </si>
  <si>
    <t>2022-130-002</t>
  </si>
  <si>
    <t>2022-130-003</t>
  </si>
  <si>
    <t>Hernandez Jairo</t>
  </si>
  <si>
    <t>Lopez William</t>
  </si>
  <si>
    <t>Perez juan</t>
  </si>
  <si>
    <t>Ariza William</t>
  </si>
  <si>
    <t>Gonzalez Nelson</t>
  </si>
  <si>
    <t>Lucero Danilo</t>
  </si>
  <si>
    <t>2022-131-001</t>
  </si>
  <si>
    <t>2022-131-002</t>
  </si>
  <si>
    <t>2022-131-003</t>
  </si>
  <si>
    <t>2022-131-004</t>
  </si>
  <si>
    <t>2022-131-005</t>
  </si>
  <si>
    <t>Estevez Manuel</t>
  </si>
  <si>
    <t>2022-131-006</t>
  </si>
  <si>
    <t>2022-132-001</t>
  </si>
  <si>
    <t>2022-132-002</t>
  </si>
  <si>
    <t>2022-132-003</t>
  </si>
  <si>
    <t>2022-132-004</t>
  </si>
  <si>
    <t>2022-132-005</t>
  </si>
  <si>
    <t>2022-132-006</t>
  </si>
  <si>
    <t>2022-132-007</t>
  </si>
  <si>
    <t>2022-132-008</t>
  </si>
  <si>
    <t>2022-132-009</t>
  </si>
  <si>
    <t>2022-132-010</t>
  </si>
  <si>
    <t>2022-133-001</t>
  </si>
  <si>
    <t>2022-133-002</t>
  </si>
  <si>
    <t>2022-133-003</t>
  </si>
  <si>
    <t>2022-133-004</t>
  </si>
  <si>
    <t>2022-133-005</t>
  </si>
  <si>
    <t>2022-133-006</t>
  </si>
  <si>
    <t>2022-133-007</t>
  </si>
  <si>
    <t>Romero Kilian</t>
  </si>
  <si>
    <t>Herrera Jorge</t>
  </si>
  <si>
    <t>2022-134-001</t>
  </si>
  <si>
    <t>2022-134-002</t>
  </si>
  <si>
    <t>2022-134-003</t>
  </si>
  <si>
    <t>VSI Slipball inoperative because F42 1A fuse was burned out</t>
  </si>
  <si>
    <t>Replaced F42 1A fuse</t>
  </si>
  <si>
    <t>FUSE 1A</t>
  </si>
  <si>
    <t>2022-134-004</t>
  </si>
  <si>
    <t>Chavez Milton</t>
  </si>
  <si>
    <t>Bautista Cristian</t>
  </si>
  <si>
    <t>2022-136-001</t>
  </si>
  <si>
    <t>2022-136-002</t>
  </si>
  <si>
    <t>2022-136-003</t>
  </si>
  <si>
    <t>2022-136-004</t>
  </si>
  <si>
    <t>2022-136-005</t>
  </si>
  <si>
    <t>2022-136-006</t>
  </si>
  <si>
    <t>2022-136-007</t>
  </si>
  <si>
    <t>2022-136-008</t>
  </si>
  <si>
    <t>Both of the slip balls Inop (copilot's and pilot's VSI)</t>
  </si>
  <si>
    <t>Replaced F42, both of the slipballs Operational</t>
  </si>
  <si>
    <t>1 Amp 250 V</t>
  </si>
  <si>
    <t>Fuse</t>
  </si>
  <si>
    <t>2022-136-009</t>
  </si>
  <si>
    <t>Vargas Carlos</t>
  </si>
  <si>
    <t>Mora Hengler</t>
  </si>
  <si>
    <t>Sanchez Jose</t>
  </si>
  <si>
    <t>Turizo Carlos</t>
  </si>
  <si>
    <t>Ortiz Ricardo</t>
  </si>
  <si>
    <t>Suarez Luis</t>
  </si>
  <si>
    <t>TIPO DE HORA</t>
  </si>
  <si>
    <t>Tipo De Hora</t>
  </si>
  <si>
    <t>N/A</t>
  </si>
  <si>
    <t>2022-137-001</t>
  </si>
  <si>
    <t>2022-137-002</t>
  </si>
  <si>
    <t>2022-137-003</t>
  </si>
  <si>
    <t>Porras Luis</t>
  </si>
  <si>
    <t>Jaramillo Carlos</t>
  </si>
  <si>
    <t>Bedoya Cristhian</t>
  </si>
  <si>
    <t>Mora Luis</t>
  </si>
  <si>
    <t>2022-137-004</t>
  </si>
  <si>
    <t>2022-138-001</t>
  </si>
  <si>
    <t>2022-138-002</t>
  </si>
  <si>
    <t>2022-138-003</t>
  </si>
  <si>
    <t>2022-138-004</t>
  </si>
  <si>
    <t>2022-138-005</t>
  </si>
  <si>
    <t>2022-138-006</t>
  </si>
  <si>
    <t>2022-138-007</t>
  </si>
  <si>
    <t>2022-138-008</t>
  </si>
  <si>
    <t>Cardona Eddy</t>
  </si>
  <si>
    <t>2022-139-001</t>
  </si>
  <si>
    <t>2022-139-002</t>
  </si>
  <si>
    <t>fac</t>
  </si>
  <si>
    <t>2022-140-001</t>
  </si>
  <si>
    <t>2022-140-002</t>
  </si>
  <si>
    <t>2022-140-003</t>
  </si>
  <si>
    <t>2022-139-003</t>
  </si>
  <si>
    <t>Gonzales Juan</t>
  </si>
  <si>
    <t>Gonzales Camilo</t>
  </si>
  <si>
    <t xml:space="preserve">TC </t>
  </si>
  <si>
    <t>Combita Jaive</t>
  </si>
  <si>
    <t>Caceres Christiam</t>
  </si>
  <si>
    <t>Ordoñes Oscar</t>
  </si>
  <si>
    <t>Perez Andres</t>
  </si>
  <si>
    <t>Aguillon Hugo</t>
  </si>
  <si>
    <t>2022-140-004</t>
  </si>
  <si>
    <t>Vargas Daniel</t>
  </si>
  <si>
    <t>Daza Carlos</t>
  </si>
  <si>
    <t>Gonzales Oscar</t>
  </si>
  <si>
    <t>Niño Isauro</t>
  </si>
  <si>
    <t>Lozaro Fernando</t>
  </si>
  <si>
    <t>Varon Yesid</t>
  </si>
  <si>
    <t>Gongora Andres</t>
  </si>
  <si>
    <t>Garcia Felipe</t>
  </si>
  <si>
    <t>Guasca Carlos</t>
  </si>
  <si>
    <t>Agudelo Caceres</t>
  </si>
  <si>
    <t>Duran Nicolas</t>
  </si>
  <si>
    <t>2022-143-003</t>
  </si>
  <si>
    <t>2022-144-001</t>
  </si>
  <si>
    <t>2022-144-002</t>
  </si>
  <si>
    <t>2022-144-003</t>
  </si>
  <si>
    <t>Garcia Nicolas</t>
  </si>
  <si>
    <t>Acevedo Edinson</t>
  </si>
  <si>
    <t>Gonzalez Oscar</t>
  </si>
  <si>
    <t>Lazaro Fernando</t>
  </si>
  <si>
    <t>Cruz Luis</t>
  </si>
  <si>
    <t>Carrera Juan</t>
  </si>
  <si>
    <t>DMS Projector System Monthly Cleaning and Inspection completed</t>
  </si>
  <si>
    <t>Computer Room Monthly Cleaning completed</t>
  </si>
  <si>
    <t>2022-145-001</t>
  </si>
  <si>
    <t>2022-145-002</t>
  </si>
  <si>
    <t>2022-145-003</t>
  </si>
  <si>
    <t>2022-146-001</t>
  </si>
  <si>
    <t>2022-146-002</t>
  </si>
  <si>
    <t>2022-146-003</t>
  </si>
  <si>
    <t>2022-146-004</t>
  </si>
  <si>
    <t>2022-146-005</t>
  </si>
  <si>
    <t>2022-146-006</t>
  </si>
  <si>
    <t>2022-146-007</t>
  </si>
  <si>
    <t>2022-146-008</t>
  </si>
  <si>
    <t>2022-146-009</t>
  </si>
  <si>
    <t>2022-146-010</t>
  </si>
  <si>
    <t>2022-146-011</t>
  </si>
  <si>
    <t>2022-146-012</t>
  </si>
  <si>
    <t>2022-141-001</t>
  </si>
  <si>
    <t>2022-141-002</t>
  </si>
  <si>
    <t>2022-141-003</t>
  </si>
  <si>
    <t>2022-143-001</t>
  </si>
  <si>
    <t>2022-143-002</t>
  </si>
  <si>
    <t>2022-143-004</t>
  </si>
  <si>
    <t>2022-143-005</t>
  </si>
  <si>
    <t>Agudelo Jorge</t>
  </si>
  <si>
    <t>Riveros Juan</t>
  </si>
  <si>
    <t>Varon Andres</t>
  </si>
  <si>
    <t>2022-147-001</t>
  </si>
  <si>
    <t>2022-147-002</t>
  </si>
  <si>
    <t>Duren Nicolas</t>
  </si>
  <si>
    <t>Varon Yerid</t>
  </si>
  <si>
    <t>2022-146-013</t>
  </si>
  <si>
    <t>2022-147-003</t>
  </si>
  <si>
    <t>2022-148-001</t>
  </si>
  <si>
    <t>2022-148-002</t>
  </si>
  <si>
    <t>2022-148-003</t>
  </si>
  <si>
    <t>Instruments VSI and HSI, from the  side Pilot Show wrong information, showing the NAV Flag using VOR, that doesn't happen in the normal operation</t>
  </si>
  <si>
    <t>Instruments VSI and HSI, from the  side Pilot Show wrong information, showing the NAV Flag using VOR, that doesn't happen in the normal operation, reboot the servers and then the instruments starts working as should</t>
  </si>
  <si>
    <t>2022-148-004</t>
  </si>
  <si>
    <t>Replaced two 10 segment bar from the CDU, in the indicators FUEL engine #2 and ENG OIL PRESS engine #2</t>
  </si>
  <si>
    <t>620-601175-000</t>
  </si>
  <si>
    <t>10 segment bar</t>
  </si>
  <si>
    <t>2022-148-005</t>
  </si>
  <si>
    <t>More that two lights in the 10 segments bars from the CDU burned out, indicators FUEL engine #2 and ENG OIL PRESS engine #2</t>
  </si>
  <si>
    <t>Barbosa Jhon</t>
  </si>
  <si>
    <t>Gracia Miguel</t>
  </si>
  <si>
    <t>2022-150-001</t>
  </si>
  <si>
    <t>2022-150-002</t>
  </si>
  <si>
    <t>ES9841805</t>
  </si>
  <si>
    <t xml:space="preserve">LAMP </t>
  </si>
  <si>
    <t>2022-150-003</t>
  </si>
  <si>
    <t>Projectors lamps replacement,   for time used, S/N  proyector 1, S/N  proy 2, S/N  proy 3, S/N y proy 4, S/N  proy 5.</t>
  </si>
  <si>
    <t>2022-150-004</t>
  </si>
  <si>
    <t>Barrios Hador</t>
  </si>
  <si>
    <t>Hernandez Guio</t>
  </si>
  <si>
    <t>Barrios Hader</t>
  </si>
  <si>
    <t>Rodrigo vitor</t>
  </si>
  <si>
    <t>Luiz Henrique</t>
  </si>
  <si>
    <t>Rodrigo Vitor</t>
  </si>
  <si>
    <t>TEN</t>
  </si>
  <si>
    <t>Josue Marcos</t>
  </si>
  <si>
    <t>Paulo Sergio</t>
  </si>
  <si>
    <t>Rhajyu Brito</t>
  </si>
  <si>
    <t>Rhajyn Brito</t>
  </si>
  <si>
    <t>Gustavo Corbellini</t>
  </si>
  <si>
    <t>Jonathan William</t>
  </si>
  <si>
    <t>Pedro Paulo</t>
  </si>
  <si>
    <t>2022-148-006</t>
  </si>
  <si>
    <t>2022-151-001</t>
  </si>
  <si>
    <t>2022-151-002</t>
  </si>
  <si>
    <t>2022-151-003</t>
  </si>
  <si>
    <t>2022-151-004</t>
  </si>
  <si>
    <t>2022-151-005</t>
  </si>
  <si>
    <t>2022-151-006</t>
  </si>
  <si>
    <t>2022-151-007</t>
  </si>
  <si>
    <t>2022-151-009</t>
  </si>
  <si>
    <t>2022-151-008</t>
  </si>
  <si>
    <t>2022-151-010</t>
  </si>
  <si>
    <t>Gleydson de Sousa</t>
  </si>
  <si>
    <t>Peña Jhon</t>
  </si>
  <si>
    <t>Salazar Orlando</t>
  </si>
  <si>
    <t>2022-151-011</t>
  </si>
  <si>
    <t>Slip ball from the VSI co- Pilot inoperative</t>
  </si>
  <si>
    <t>Replaced 1A Fuse in the socket F42, Slip ball working in normal conditions</t>
  </si>
  <si>
    <t>FUSE 1A/250V</t>
  </si>
  <si>
    <t>FUSE</t>
  </si>
  <si>
    <t>2022-152-001</t>
  </si>
  <si>
    <t>2022-152-002</t>
  </si>
  <si>
    <t>2022-152-003</t>
  </si>
  <si>
    <t>2022-152-004</t>
  </si>
  <si>
    <t>2022-152-005</t>
  </si>
  <si>
    <t>LDG LT ON indicator in the caution advisory panel is disable</t>
  </si>
  <si>
    <t>Replaced two 0L-387Q, indicator working in normal conditions</t>
  </si>
  <si>
    <t>0L-387Q</t>
  </si>
  <si>
    <t>2022-153-001</t>
  </si>
  <si>
    <t>2022-153-002</t>
  </si>
  <si>
    <t>2022-153-003</t>
  </si>
  <si>
    <t>2022-148-007</t>
  </si>
  <si>
    <t>2022-148-008</t>
  </si>
  <si>
    <t>2022-148-009</t>
  </si>
  <si>
    <t>"Track Erase" doen't work</t>
  </si>
  <si>
    <t>"Area Map" and "Map center" doesn't keep the selection</t>
  </si>
  <si>
    <t>"Symbol Display" doesn't keep the selection when you navigate throght other pages</t>
  </si>
  <si>
    <t>Symbol Display doesn't keep the selection when you navigate throght other pages</t>
  </si>
  <si>
    <t>Florez Oswaldo</t>
  </si>
  <si>
    <t>Sacristan Daniel</t>
  </si>
  <si>
    <t>Montoya Camila</t>
  </si>
  <si>
    <t>Quintero Sebastian</t>
  </si>
  <si>
    <t>Vasques Juan</t>
  </si>
  <si>
    <t>Triviño Cesar</t>
  </si>
  <si>
    <t>2022-157-001</t>
  </si>
  <si>
    <t>2022-157-002</t>
  </si>
  <si>
    <t>Light from the Auto Control burned out</t>
  </si>
  <si>
    <t xml:space="preserve">Replaced Light from the Auto Control </t>
  </si>
  <si>
    <t>Castañeda Manuel</t>
  </si>
  <si>
    <t>Montoya Daniel</t>
  </si>
  <si>
    <t>2022-157-003</t>
  </si>
  <si>
    <t>2022-158-001</t>
  </si>
  <si>
    <t>2022-158-002</t>
  </si>
  <si>
    <t>CR</t>
  </si>
  <si>
    <t>Delgado Jorge</t>
  </si>
  <si>
    <t>2022-158-003</t>
  </si>
  <si>
    <t>2022-159-001</t>
  </si>
  <si>
    <t>2022-159-002</t>
  </si>
  <si>
    <t>2022-159-003</t>
  </si>
  <si>
    <t>ADF light in Copilot's MODE SEL inop</t>
  </si>
  <si>
    <t>Replaced two LM-6839 lamps, ADF light operational</t>
  </si>
  <si>
    <t>2022-160-001</t>
  </si>
  <si>
    <t>2022-160-002</t>
  </si>
  <si>
    <t>2022-160-003</t>
  </si>
  <si>
    <t>2022-160-004</t>
  </si>
  <si>
    <t>2022-160-005</t>
  </si>
  <si>
    <t>2022-160-006</t>
  </si>
  <si>
    <t>Cano Harold</t>
  </si>
  <si>
    <t>Quiñones David</t>
  </si>
  <si>
    <t>Guevara Cristian</t>
  </si>
  <si>
    <t>Light from the indicator LOCK in the TAIL WHEEL, burned out</t>
  </si>
  <si>
    <t>Replaced two lamps in the indicator LOCK from TAIL WHEEL push button</t>
  </si>
  <si>
    <t>Need to be applied Torque to cap screw in the leg #3 and #2 base of movement</t>
  </si>
  <si>
    <t>185 FT-LB Torque applied to cap screw in the leg #3 and #2 base of movement with torque meter S/N 1113503270</t>
  </si>
  <si>
    <t>2022-163-001</t>
  </si>
  <si>
    <t>2022-163-002</t>
  </si>
  <si>
    <t>2022-163-003</t>
  </si>
  <si>
    <t>2022-163-004</t>
  </si>
  <si>
    <t>2022-163-005</t>
  </si>
  <si>
    <t>VSI's Slipball's inoperative because FUSE 1A 250V in the slot F42 burned out</t>
  </si>
  <si>
    <t>FUSE 1A 250V</t>
  </si>
  <si>
    <t>FDK Monthly Cleaning and Inspection completed</t>
  </si>
  <si>
    <t>Replaced Fuse 1A 250V in F42 slot, and calibration of Slipballs it's made it</t>
  </si>
  <si>
    <t>Bortot Luiz</t>
  </si>
  <si>
    <t>Montagner Gabriel</t>
  </si>
  <si>
    <t>2T</t>
  </si>
  <si>
    <t>Koga Felipe</t>
  </si>
  <si>
    <t>Nascimento Tiago</t>
  </si>
  <si>
    <t>De Almeida Daniel</t>
  </si>
  <si>
    <t>Alves Danilo</t>
  </si>
  <si>
    <t>Rosero Jeyson</t>
  </si>
  <si>
    <t>Sended Gauges to calibration</t>
  </si>
  <si>
    <t>Calibration of gauges</t>
  </si>
  <si>
    <t>2022-165-001</t>
  </si>
  <si>
    <t>2022-165-002</t>
  </si>
  <si>
    <t>2022-165-003</t>
  </si>
  <si>
    <t>2022-165-004</t>
  </si>
  <si>
    <t>2022-165-005</t>
  </si>
  <si>
    <t>Sended to calibration of the Multimeter and clamp meter</t>
  </si>
  <si>
    <t>Calibration BRUEL&amp;KJAER</t>
  </si>
  <si>
    <t>Sended to calibration BRUEL&amp;KJAER</t>
  </si>
  <si>
    <t>Sended to calibration of gauges</t>
  </si>
  <si>
    <t xml:space="preserve">Calibration of the Multimeter and the Amperimetric Clamp </t>
  </si>
  <si>
    <t>2022-164-001</t>
  </si>
  <si>
    <t>2022-164-002</t>
  </si>
  <si>
    <t>2022-164-003</t>
  </si>
  <si>
    <t>2022-164-004</t>
  </si>
  <si>
    <t>2022-164-005</t>
  </si>
  <si>
    <t>2022-164-006</t>
  </si>
  <si>
    <t>2022-164-007</t>
  </si>
  <si>
    <t>2022-164-008</t>
  </si>
  <si>
    <t>2022-164-009</t>
  </si>
  <si>
    <t>2022-164-010</t>
  </si>
  <si>
    <t>2022-164-011</t>
  </si>
  <si>
    <t>2022-164-012</t>
  </si>
  <si>
    <t>2022-152-006</t>
  </si>
  <si>
    <t>2022-154-001</t>
  </si>
  <si>
    <t>2022-154-002</t>
  </si>
  <si>
    <t>2022-154-003</t>
  </si>
  <si>
    <t>2022-154-004</t>
  </si>
  <si>
    <t>2022-154-005</t>
  </si>
  <si>
    <t>2022-154-006</t>
  </si>
  <si>
    <t>2022-154-007</t>
  </si>
  <si>
    <t>2022-154-008</t>
  </si>
  <si>
    <t>2022-154-009</t>
  </si>
  <si>
    <t>2022-154-010</t>
  </si>
  <si>
    <t>2022-154-011</t>
  </si>
  <si>
    <t>2022-157-004</t>
  </si>
  <si>
    <t>2022-157-005</t>
  </si>
  <si>
    <t>2022-157-006</t>
  </si>
  <si>
    <t>2022-157-007</t>
  </si>
  <si>
    <t>2022-157-008</t>
  </si>
  <si>
    <t>2022-157-009</t>
  </si>
  <si>
    <t>2022-161-001</t>
  </si>
  <si>
    <t>2022-161-002</t>
  </si>
  <si>
    <t>2022-161-003</t>
  </si>
  <si>
    <t>2022-161-004</t>
  </si>
  <si>
    <t>2022-161-005</t>
  </si>
  <si>
    <t>2022-161-006</t>
  </si>
  <si>
    <t>2022-161-007</t>
  </si>
  <si>
    <t>2022-161-008</t>
  </si>
  <si>
    <t>2022-161-009</t>
  </si>
  <si>
    <t>2022-166-003</t>
  </si>
  <si>
    <t>2022-166-001</t>
  </si>
  <si>
    <t>2022-166-002</t>
  </si>
  <si>
    <t>Jaime Andres</t>
  </si>
  <si>
    <t>Martinez Diego</t>
  </si>
  <si>
    <t>Ossa Jhon</t>
  </si>
  <si>
    <t>Castañeda German</t>
  </si>
  <si>
    <t>Quiñones Daniel</t>
  </si>
  <si>
    <t>Rozo Frank</t>
  </si>
  <si>
    <t>Marquez Alejandro</t>
  </si>
  <si>
    <t>Santanilla Didier</t>
  </si>
  <si>
    <t>VSI's Slipball's inoperative because FUSE 1A 250V in the slot F42 burnt out</t>
  </si>
  <si>
    <t>Replaced Fuse 1A 250V in F42 slot, and calibration of Slipballs it's made</t>
  </si>
  <si>
    <t>Replaced Fuse F42</t>
  </si>
  <si>
    <t>2022-167-001</t>
  </si>
  <si>
    <t>2022-167-002</t>
  </si>
  <si>
    <t>2022-167-003</t>
  </si>
  <si>
    <t>2022-167-004</t>
  </si>
  <si>
    <t>2022-167-005</t>
  </si>
  <si>
    <t>VCC and FOVs backed up</t>
  </si>
  <si>
    <t>2022-167-006</t>
  </si>
  <si>
    <t>Gomez Heimerson</t>
  </si>
  <si>
    <t>2022-168-001</t>
  </si>
  <si>
    <t>2022-168-002</t>
  </si>
  <si>
    <t>Panquera Jimmy</t>
  </si>
  <si>
    <t>2022-168-003</t>
  </si>
  <si>
    <t>FESTIVO</t>
  </si>
  <si>
    <t>2022-169-001</t>
  </si>
  <si>
    <t>2022-169-002</t>
  </si>
  <si>
    <t>2022-169-003</t>
  </si>
  <si>
    <t>2022-169-004</t>
  </si>
  <si>
    <t>Roll Servo Valve calibration performed. Control Loading engaged properly</t>
  </si>
  <si>
    <t>Santanilla Andres</t>
  </si>
  <si>
    <t>2022-171-001</t>
  </si>
  <si>
    <t>2022-171-002</t>
  </si>
  <si>
    <t>2022-171-003</t>
  </si>
  <si>
    <t>2022-171-004</t>
  </si>
  <si>
    <t>Control Loading doesn´t engage, PillRoll timeout shown by the CLM Fail log</t>
  </si>
  <si>
    <t>2022-172-001</t>
  </si>
  <si>
    <t>2022-172-002</t>
  </si>
  <si>
    <t>2022-172-003</t>
  </si>
  <si>
    <t>1TEN</t>
  </si>
  <si>
    <t>Marques Rodrigo</t>
  </si>
  <si>
    <t>2TEN</t>
  </si>
  <si>
    <t>Da Silva Igor</t>
  </si>
  <si>
    <t>Alves Lucas</t>
  </si>
  <si>
    <t>Beltramini Daniel</t>
  </si>
  <si>
    <t>De Oliveira Welbert</t>
  </si>
  <si>
    <t>Costa Rodrigo</t>
  </si>
  <si>
    <t>Guarnizo Harvey</t>
  </si>
  <si>
    <t>Guerrero Jorge</t>
  </si>
  <si>
    <t>Tabares Daniel</t>
  </si>
  <si>
    <t>Duran Carlos</t>
  </si>
  <si>
    <t>Cardoso Da Silva Marins</t>
  </si>
  <si>
    <t>Rodrigo Losta</t>
  </si>
  <si>
    <t>2022-172-004</t>
  </si>
  <si>
    <t>Rodrigo Neiva Marques de Lima</t>
  </si>
  <si>
    <t>Lucas Alves</t>
  </si>
  <si>
    <t>Welbert Wender</t>
  </si>
  <si>
    <t>Igor Marins</t>
  </si>
  <si>
    <t>Welbert Wender de Oliveira</t>
  </si>
  <si>
    <t>2022-172-005</t>
  </si>
  <si>
    <t>PilRoll error in control loading</t>
  </si>
  <si>
    <t>Calibration its made to the Roll Servovalve</t>
  </si>
  <si>
    <t>2022-173-001</t>
  </si>
  <si>
    <t>2022-173-002</t>
  </si>
  <si>
    <t>2022-173-003</t>
  </si>
  <si>
    <t>2022-173-004</t>
  </si>
  <si>
    <t>2022-173-005</t>
  </si>
  <si>
    <t>2022-173-006</t>
  </si>
  <si>
    <t>2022-173-007</t>
  </si>
  <si>
    <t>2022-174-001</t>
  </si>
  <si>
    <t>2022-174-002</t>
  </si>
  <si>
    <t>2022-174-003</t>
  </si>
  <si>
    <t>Rodriguez Eduardo</t>
  </si>
  <si>
    <t>Samiento Diego</t>
  </si>
  <si>
    <t>Acevedo Eder</t>
  </si>
  <si>
    <t>Daza Jhon</t>
  </si>
  <si>
    <t xml:space="preserve">Naranjo Luis </t>
  </si>
  <si>
    <t>Amaya Daniel</t>
  </si>
  <si>
    <t>2022-174-004</t>
  </si>
  <si>
    <t>mode sel pilot , light ADF/VOR burn out</t>
  </si>
  <si>
    <t>2022-175-001</t>
  </si>
  <si>
    <t>2022-175-002</t>
  </si>
  <si>
    <t>2022-175-003</t>
  </si>
  <si>
    <t>2022-175-004</t>
  </si>
  <si>
    <t>2022-175-005</t>
  </si>
  <si>
    <t>2022-175-006</t>
  </si>
  <si>
    <t>2022-175-007</t>
  </si>
  <si>
    <t>2022-175-008</t>
  </si>
  <si>
    <t>Zuluaga Yeison</t>
  </si>
  <si>
    <t>2022-175-009</t>
  </si>
  <si>
    <t>2022-176-001</t>
  </si>
  <si>
    <t>2022-176-002</t>
  </si>
  <si>
    <t>2022-176-003</t>
  </si>
  <si>
    <t>2022-176-004</t>
  </si>
  <si>
    <t>2022-176-005</t>
  </si>
  <si>
    <t>Gonzales Diego</t>
  </si>
  <si>
    <t>2022-177-001</t>
  </si>
  <si>
    <t>2022-177-002</t>
  </si>
  <si>
    <t>2022-177-003</t>
  </si>
  <si>
    <t>Pulido John</t>
  </si>
  <si>
    <t>Calero Jonathan</t>
  </si>
  <si>
    <t>2022-179-001</t>
  </si>
  <si>
    <t>Visual system Projector #1 lamp burnt out</t>
  </si>
  <si>
    <t>Replaced the lamp, Channel #1 operational</t>
  </si>
  <si>
    <t>Control Loading disengage during training. PilYawError</t>
  </si>
  <si>
    <t>PilYaw channel-PositionError.Limit: 4,00 Current Value: 4,09 (CMServo,PosInp (2,4)-CMDas.ServoPosi-1,68. Calibrated Yaw Servo Valve. Control Loading operational.</t>
  </si>
  <si>
    <t>2022-179-005</t>
  </si>
  <si>
    <t>2022-179-002</t>
  </si>
  <si>
    <t>2022-179-003</t>
  </si>
  <si>
    <t>2022-179-004</t>
  </si>
  <si>
    <t>2022-179-006</t>
  </si>
  <si>
    <t>Slipball VSI side Co-Pilot stop working</t>
  </si>
  <si>
    <t>Slipball VSI side Co-Pilot stop working, pending to be change</t>
  </si>
  <si>
    <t>Order to Buy two servo motor of the Slipball in the VSI instrument</t>
  </si>
  <si>
    <t>Sanchez Sebastian</t>
  </si>
  <si>
    <t>Mora Richard</t>
  </si>
  <si>
    <t>Velazco Daniel</t>
  </si>
  <si>
    <t>Villano Carlos</t>
  </si>
  <si>
    <t>Daza John</t>
  </si>
  <si>
    <t xml:space="preserve">Naranjo luis </t>
  </si>
  <si>
    <t>2022-179-007</t>
  </si>
  <si>
    <t>2022-180-001</t>
  </si>
  <si>
    <t>2022-180-002</t>
  </si>
  <si>
    <t>2022-180-003</t>
  </si>
  <si>
    <t>2022-180-004</t>
  </si>
  <si>
    <t>2022-180-005</t>
  </si>
  <si>
    <t>2022-180-006</t>
  </si>
  <si>
    <t>2022-180-007</t>
  </si>
  <si>
    <t>2022-180-008</t>
  </si>
  <si>
    <t>Installed Ricoh MP C307 print in the Flightviz with ip address 10.96.1.201</t>
  </si>
  <si>
    <t>Ricoh MP C307</t>
  </si>
  <si>
    <t>RICOH</t>
  </si>
  <si>
    <t xml:space="preserve">CT </t>
  </si>
  <si>
    <t xml:space="preserve">Acevedo Eder </t>
  </si>
  <si>
    <t>Parra Juan</t>
  </si>
  <si>
    <t>Caceres Camacho</t>
  </si>
  <si>
    <t>Rivera Fabian</t>
  </si>
  <si>
    <t>Gonzalez Juan</t>
  </si>
  <si>
    <t>Jaime Fabian</t>
  </si>
  <si>
    <t>2022-181-002</t>
  </si>
  <si>
    <t>2022-181-003</t>
  </si>
  <si>
    <t>Installation of printer in the Flightviz is made, waiting to be configured in the Host</t>
  </si>
  <si>
    <t>Acevedo Edwar</t>
  </si>
  <si>
    <t>2022-181-004</t>
  </si>
  <si>
    <t>Lozada Ronal</t>
  </si>
  <si>
    <t>2022-179-008</t>
  </si>
  <si>
    <t>2022-179-009</t>
  </si>
  <si>
    <t>2022-182-001</t>
  </si>
  <si>
    <t>2022-182-002</t>
  </si>
  <si>
    <t>2022-182-003</t>
  </si>
  <si>
    <t>2022-182-004</t>
  </si>
  <si>
    <t>2022-182-005</t>
  </si>
  <si>
    <t>2022-182-006</t>
  </si>
  <si>
    <t>Quatertly inspections completed</t>
  </si>
  <si>
    <t>weekly Cleaning and Inspection completed</t>
  </si>
  <si>
    <t>2022-182-007</t>
  </si>
  <si>
    <t>mode sel pilot , light vert gyro  burn out</t>
  </si>
  <si>
    <t xml:space="preserve">Replaced two lamps in the indicator </t>
  </si>
  <si>
    <t>2022-182-008</t>
  </si>
  <si>
    <t>Leon Jhon</t>
  </si>
  <si>
    <t>Orjuela Juan</t>
  </si>
  <si>
    <t>Ortega Jose</t>
  </si>
  <si>
    <t>Guevara Manuel</t>
  </si>
  <si>
    <t>2022-186-001</t>
  </si>
  <si>
    <t>2022-186-002</t>
  </si>
  <si>
    <t>2022-186-003</t>
  </si>
  <si>
    <t>2022-187-001</t>
  </si>
  <si>
    <t>2022-187-002</t>
  </si>
  <si>
    <t>Replaced Lamp S/N 02201 with Lamp S/N 47804</t>
  </si>
  <si>
    <t>2022-187-003</t>
  </si>
  <si>
    <t>2022-187-004</t>
  </si>
  <si>
    <t>2022-187-005</t>
  </si>
  <si>
    <t>2022-187-006</t>
  </si>
  <si>
    <t>2022-187-007</t>
  </si>
  <si>
    <t>2022-187-008</t>
  </si>
  <si>
    <t>2022-187-009</t>
  </si>
  <si>
    <t xml:space="preserve">FDK Weekly Inspection completed </t>
  </si>
  <si>
    <t>Projector #3 Lamp burnt out</t>
  </si>
  <si>
    <t>2022-187-010</t>
  </si>
  <si>
    <t>2022-188-001</t>
  </si>
  <si>
    <t>2022-188-002</t>
  </si>
  <si>
    <t>2022-188-003</t>
  </si>
  <si>
    <t>2022-188-004</t>
  </si>
  <si>
    <t>2022-189-001</t>
  </si>
  <si>
    <t>2022-189-002</t>
  </si>
  <si>
    <t>Power Distribution Unit Quarterly Cleaning and Inspection</t>
  </si>
  <si>
    <t>2022-189-003</t>
  </si>
  <si>
    <t>2022-189-004</t>
  </si>
  <si>
    <t>2022-189-005</t>
  </si>
  <si>
    <t>2022-189-006</t>
  </si>
  <si>
    <t>2022-189-007</t>
  </si>
  <si>
    <t>2022-189-008</t>
  </si>
  <si>
    <t>2022-189-009</t>
  </si>
  <si>
    <t>2022-189-010</t>
  </si>
  <si>
    <t>EJÉRCITO NACIONAL</t>
  </si>
  <si>
    <t>2022-192-001</t>
  </si>
  <si>
    <t>2022-192-002</t>
  </si>
  <si>
    <t>2022-192-003</t>
  </si>
  <si>
    <t>2022-192-004</t>
  </si>
  <si>
    <t>2022-192-005</t>
  </si>
  <si>
    <t>2022-192-006</t>
  </si>
  <si>
    <t>2022-192-007</t>
  </si>
  <si>
    <t>2022-192-008</t>
  </si>
  <si>
    <t>2022-192-009</t>
  </si>
  <si>
    <t>Orozco Guillermo</t>
  </si>
  <si>
    <t>Rios Alexander</t>
  </si>
  <si>
    <t>2022-193-001</t>
  </si>
  <si>
    <t>2022-193-002</t>
  </si>
  <si>
    <t>2022-193-003</t>
  </si>
  <si>
    <t>2022-193-004</t>
  </si>
  <si>
    <t>2022-193-005</t>
  </si>
  <si>
    <t>2022-193-006</t>
  </si>
  <si>
    <t>2022-193-007</t>
  </si>
  <si>
    <t>2022-193-008</t>
  </si>
  <si>
    <t>2022-193-009</t>
  </si>
  <si>
    <t>QTG runned: 811,814, 824, 813, 825, 828, 829, 812, 821, 815</t>
  </si>
  <si>
    <t>2022-063-001</t>
  </si>
  <si>
    <t>RAN : 913,71013,71014,71016,71007,712,911,2121,711,71004,71008,</t>
  </si>
  <si>
    <t>QTG runned: 921,922,923,9210</t>
  </si>
  <si>
    <t>2022-194-001</t>
  </si>
  <si>
    <t>2022-194-002</t>
  </si>
  <si>
    <t>2022-159-004</t>
  </si>
  <si>
    <t>QTG runned: 2221,71022,71021,71017,7114,7112,71020,71018,912,2112,71019</t>
  </si>
  <si>
    <t>2022-161-010</t>
  </si>
  <si>
    <t>QTG runned: 4421,4221,5121,1522,4122,1521,1142,4112,5621</t>
  </si>
  <si>
    <t>2022-194-003</t>
  </si>
  <si>
    <t>Rosero Jeison</t>
  </si>
  <si>
    <t>Bonilla Pablo</t>
  </si>
  <si>
    <t>2022-199-001</t>
  </si>
  <si>
    <t>2022-199-002</t>
  </si>
  <si>
    <t>2022-199-003</t>
  </si>
  <si>
    <t>2022-199-004</t>
  </si>
  <si>
    <t>Replaced Three LM-313 in the Glareshield</t>
  </si>
  <si>
    <t>Replaced FUSE 1A 250V in the Fuse slot F42, Slip Ball start working as expected</t>
  </si>
  <si>
    <t>Slip ball from both VSI stop working</t>
  </si>
  <si>
    <t>LM-313</t>
  </si>
  <si>
    <t>Fuse 1A 250V</t>
  </si>
  <si>
    <t>Three lights from the Glareshield burned out</t>
  </si>
  <si>
    <t>2022-195-001</t>
  </si>
  <si>
    <t>2022-195-002</t>
  </si>
  <si>
    <t xml:space="preserve">Replaced VSI side Co-Pilot </t>
  </si>
  <si>
    <t xml:space="preserve">Replaced VSI side Co-Pilot, Slipball start working as spected </t>
  </si>
  <si>
    <t xml:space="preserve">remplaced light from the pilot co pilot push button in the mode selector side copilot </t>
  </si>
  <si>
    <t xml:space="preserve">slip ball from the VSI inoperative </t>
  </si>
  <si>
    <t>VSI servo motor replaced</t>
  </si>
  <si>
    <t>Molina jose</t>
  </si>
  <si>
    <t>Sepulveda Hugo</t>
  </si>
  <si>
    <t>Caro Luis</t>
  </si>
  <si>
    <t>Acosta Mauricio</t>
  </si>
  <si>
    <t>Cadena Lucio</t>
  </si>
  <si>
    <t>Mora Camilo</t>
  </si>
  <si>
    <t>2022-199-005</t>
  </si>
  <si>
    <t>2022-199-006</t>
  </si>
  <si>
    <t>RAN : 1822,5122,5211,5612,1121,1132,1231,1112,1321,1621</t>
  </si>
  <si>
    <t>Molina Lucio</t>
  </si>
  <si>
    <t>2022-200-001</t>
  </si>
  <si>
    <t>2022-200-002</t>
  </si>
  <si>
    <t>2022-200-003</t>
  </si>
  <si>
    <t>2022-201-001</t>
  </si>
  <si>
    <t>2022-201-002</t>
  </si>
  <si>
    <t>light from the pilot co pilot push button in the mode selector side copilot , burnt out</t>
  </si>
  <si>
    <t>20/07/22: adicion por 104 horas</t>
  </si>
  <si>
    <t>2022-201-003</t>
  </si>
  <si>
    <t>Projector #4 Lamp burnt out</t>
  </si>
  <si>
    <t>Lamp replaced, chanel 4 operational</t>
  </si>
  <si>
    <t>2022-201-004</t>
  </si>
  <si>
    <t>2022-201-005</t>
  </si>
  <si>
    <t>2022-201-006</t>
  </si>
  <si>
    <t>2022-201-007</t>
  </si>
  <si>
    <t>2022-201-008</t>
  </si>
  <si>
    <t>2022-201-009</t>
  </si>
  <si>
    <t>2022-201-010</t>
  </si>
  <si>
    <t>SecMot disable, Task not performed.</t>
  </si>
  <si>
    <t>2022-201-011</t>
  </si>
  <si>
    <t>2022-202-001</t>
  </si>
  <si>
    <t>2022-202-002</t>
  </si>
  <si>
    <t>2022-202-003</t>
  </si>
  <si>
    <t>2022-203-001</t>
  </si>
  <si>
    <t>2022-203-002</t>
  </si>
  <si>
    <t>2022-203-003</t>
  </si>
  <si>
    <t>2022-203-004</t>
  </si>
  <si>
    <t>2022-203-005</t>
  </si>
  <si>
    <t>2022-203-006</t>
  </si>
  <si>
    <t>2022-203-007</t>
  </si>
  <si>
    <t>Slipball's from the VSIs stop working</t>
  </si>
  <si>
    <t>Replaced fuse 1A 250V in slot F42, VSI start working as spected</t>
  </si>
  <si>
    <t>Control switch ON/OFF of the KVM screen from the Vital Rack, show some malfunctions, peding to be replaced</t>
  </si>
  <si>
    <t>2022-203-008</t>
  </si>
  <si>
    <t>2022-203-009</t>
  </si>
  <si>
    <t xml:space="preserve"> FOV # 2 inoperative</t>
  </si>
  <si>
    <t>change fov #2 is made</t>
  </si>
  <si>
    <t>LG FILE SERVER -NVC</t>
  </si>
  <si>
    <t>RC A110400</t>
  </si>
  <si>
    <t>VITAL X SERVER</t>
  </si>
  <si>
    <t>RC A110391</t>
  </si>
  <si>
    <t>2022-203-010</t>
  </si>
  <si>
    <t>2022-204-001</t>
  </si>
  <si>
    <t>2022-204-002</t>
  </si>
  <si>
    <t>2022-204-003</t>
  </si>
  <si>
    <t>Jimenez Daniel</t>
  </si>
  <si>
    <t>2022-204-004</t>
  </si>
  <si>
    <t>Power 110 V Outlet from the Instructor station it's broken</t>
  </si>
  <si>
    <t>Power 110 V Outlet from the Instructor station repaired</t>
  </si>
  <si>
    <t>2022-204-005</t>
  </si>
  <si>
    <t>SCS Screen in the IOS is broken</t>
  </si>
  <si>
    <t>SCS Screen in the IOS is broken, pending to be repaired</t>
  </si>
  <si>
    <t>2022-205-001</t>
  </si>
  <si>
    <t>2022-205-002</t>
  </si>
  <si>
    <t>2022-205-003</t>
  </si>
  <si>
    <t>2022-205-004</t>
  </si>
  <si>
    <t>Villa Kevin</t>
  </si>
  <si>
    <t>Castro Daniel</t>
  </si>
  <si>
    <t>Control switch ON/OFF of the KVM screen from the Vital X Rack, shows some malfunctions</t>
  </si>
  <si>
    <t>2022-206-001</t>
  </si>
  <si>
    <t>2022-206-002</t>
  </si>
  <si>
    <t>2022-206-003</t>
  </si>
  <si>
    <t>2022-206-004</t>
  </si>
  <si>
    <t>Sanchez Jorge</t>
  </si>
  <si>
    <t>Morales Erik</t>
  </si>
  <si>
    <t>Cedeño Nataly</t>
  </si>
  <si>
    <t>Neusa Juan</t>
  </si>
  <si>
    <t>2022-207-001</t>
  </si>
  <si>
    <t>2022-207-002</t>
  </si>
  <si>
    <t>2022-208-001</t>
  </si>
  <si>
    <t>2022-208-002</t>
  </si>
  <si>
    <t>2022-208-003</t>
  </si>
  <si>
    <t>2022-208-004</t>
  </si>
  <si>
    <t>2022-208-005</t>
  </si>
  <si>
    <t>2022-208-006</t>
  </si>
  <si>
    <t>2022-208-007</t>
  </si>
  <si>
    <t>2022-208-008</t>
  </si>
  <si>
    <t>2022-208-009</t>
  </si>
  <si>
    <t>2022-208-010</t>
  </si>
  <si>
    <t>2022-208-011</t>
  </si>
  <si>
    <t>Moreno Hernando</t>
  </si>
  <si>
    <t>Correa Sebastian</t>
  </si>
  <si>
    <t>Paz Santiago</t>
  </si>
  <si>
    <t>2022-209-001</t>
  </si>
  <si>
    <t>2022-209-002</t>
  </si>
  <si>
    <t>2022-209-003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</si>
</sst>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1" formatCode="_-* #,##0_-;\-* #,##0_-;_-* &quot;-&quot;_-;_-@_-"/>
    <numFmt numFmtId="164" formatCode="_(* #,##0.00_);_(* \(#,##0.00\);_(* &quot;-&quot;??_);_(@_)"/>
    <numFmt numFmtId="165" formatCode="0.0"/>
    <numFmt numFmtId="166" formatCode="[$-409]d\-mmm\-yyyy;@"/>
    <numFmt numFmtId="167" formatCode="_(* #,##0_);_(* \(#,##0\);_(* &quot;-&quot;??_);_(@_)"/>
    <numFmt numFmtId="168" formatCode="d/mm/yy\ hh:mm"/>
    <numFmt numFmtId="169" formatCode="[$-409]dd\-mmm\-yy;@"/>
    <numFmt numFmtId="170" formatCode="dd/mm/yyyy;@"/>
    <numFmt numFmtId="171" formatCode="mmmm"/>
    <numFmt numFmtId="172" formatCode="[$-240A]d&quot; de &quot;mmmm&quot; de &quot;yyyy;@"/>
  </numFmts>
  <fonts count="67" x14ac:knownFonts="1">
    <font>
      <sz val="11"/>
      <color theme="1"/>
      <name val="Calibri"/>
      <family val="2"/>
      <scheme val="minor"/>
    </font>
    <font>
      <sz val="11"/>
      <color theme="1"/>
      <name val="Calibri"/>
      <family val="2"/>
      <scheme val="minor"/>
    </font>
    <font>
      <b/>
      <sz val="11"/>
      <color theme="1"/>
      <name val="Calibri"/>
      <family val="2"/>
      <scheme val="minor"/>
    </font>
    <font>
      <b/>
      <sz val="10"/>
      <color theme="0"/>
      <name val="Calibri"/>
      <family val="2"/>
      <scheme val="minor"/>
    </font>
    <font>
      <b/>
      <sz val="12"/>
      <color theme="1"/>
      <name val="Calibri"/>
      <family val="2"/>
      <scheme val="minor"/>
    </font>
    <font>
      <u/>
      <sz val="8"/>
      <color indexed="81"/>
      <name val="Tahoma"/>
      <family val="2"/>
    </font>
    <font>
      <sz val="8"/>
      <color indexed="81"/>
      <name val="Tahoma"/>
      <family val="2"/>
    </font>
    <font>
      <sz val="10"/>
      <color theme="0"/>
      <name val="Calibri"/>
      <family val="2"/>
      <scheme val="minor"/>
    </font>
    <font>
      <sz val="10"/>
      <color theme="1"/>
      <name val="Calibri"/>
      <family val="2"/>
      <scheme val="minor"/>
    </font>
    <font>
      <b/>
      <sz val="14"/>
      <color theme="1"/>
      <name val="Calibri"/>
      <family val="2"/>
      <scheme val="minor"/>
    </font>
    <font>
      <b/>
      <sz val="10"/>
      <color theme="1"/>
      <name val="Calibri"/>
      <family val="2"/>
      <scheme val="minor"/>
    </font>
    <font>
      <sz val="11"/>
      <color theme="0"/>
      <name val="Calibri"/>
      <family val="2"/>
      <scheme val="minor"/>
    </font>
    <font>
      <b/>
      <sz val="11"/>
      <color theme="0"/>
      <name val="Calibri"/>
      <family val="2"/>
      <scheme val="minor"/>
    </font>
    <font>
      <b/>
      <sz val="14"/>
      <color theme="0"/>
      <name val="Calibri"/>
      <family val="2"/>
      <scheme val="minor"/>
    </font>
    <font>
      <b/>
      <sz val="10"/>
      <name val="Calibri"/>
      <family val="2"/>
      <scheme val="minor"/>
    </font>
    <font>
      <b/>
      <sz val="12"/>
      <color theme="0"/>
      <name val="Calibri"/>
      <family val="2"/>
      <scheme val="minor"/>
    </font>
    <font>
      <sz val="10"/>
      <name val="Calibri"/>
      <family val="2"/>
      <scheme val="minor"/>
    </font>
    <font>
      <sz val="11"/>
      <color theme="0"/>
      <name val="Wingdings"/>
      <charset val="2"/>
    </font>
    <font>
      <sz val="11"/>
      <name val="Calibri"/>
      <family val="2"/>
      <scheme val="minor"/>
    </font>
    <font>
      <b/>
      <sz val="10"/>
      <color rgb="FFFF0000"/>
      <name val="Calibri"/>
      <family val="2"/>
      <scheme val="minor"/>
    </font>
    <font>
      <sz val="9"/>
      <color theme="0"/>
      <name val="Calibri"/>
      <family val="2"/>
      <scheme val="minor"/>
    </font>
    <font>
      <b/>
      <sz val="20"/>
      <color theme="1"/>
      <name val="Calibri"/>
      <family val="2"/>
      <scheme val="minor"/>
    </font>
    <font>
      <sz val="9"/>
      <name val="Calibri"/>
      <family val="2"/>
      <scheme val="minor"/>
    </font>
    <font>
      <sz val="11"/>
      <color rgb="FFFF0000"/>
      <name val="Calibri"/>
      <family val="2"/>
      <scheme val="minor"/>
    </font>
    <font>
      <sz val="10"/>
      <color theme="6" tint="-0.249977111117893"/>
      <name val="Calibri"/>
      <family val="2"/>
      <scheme val="minor"/>
    </font>
    <font>
      <b/>
      <sz val="12"/>
      <name val="Calibri"/>
      <family val="2"/>
      <scheme val="minor"/>
    </font>
    <font>
      <sz val="11"/>
      <color rgb="FF92D050"/>
      <name val="Calibri"/>
      <family val="2"/>
      <scheme val="minor"/>
    </font>
    <font>
      <sz val="28"/>
      <color theme="1"/>
      <name val="Calibri"/>
      <family val="2"/>
      <scheme val="minor"/>
    </font>
    <font>
      <sz val="1"/>
      <color rgb="FFFFFF00"/>
      <name val="Calibri"/>
      <family val="2"/>
      <scheme val="minor"/>
    </font>
    <font>
      <b/>
      <sz val="12"/>
      <color rgb="FFFF0000"/>
      <name val="Calibri"/>
      <family val="2"/>
      <scheme val="minor"/>
    </font>
    <font>
      <sz val="1"/>
      <color theme="1"/>
      <name val="Calibri"/>
      <family val="2"/>
      <scheme val="minor"/>
    </font>
    <font>
      <sz val="5"/>
      <color theme="0"/>
      <name val="Calibri"/>
      <family val="2"/>
      <scheme val="minor"/>
    </font>
    <font>
      <sz val="16"/>
      <color theme="1"/>
      <name val="Calibri"/>
      <family val="2"/>
      <scheme val="minor"/>
    </font>
    <font>
      <sz val="18"/>
      <color theme="1"/>
      <name val="Calibri"/>
      <family val="2"/>
      <scheme val="minor"/>
    </font>
    <font>
      <sz val="6"/>
      <color theme="0"/>
      <name val="Calibri"/>
      <family val="2"/>
      <scheme val="minor"/>
    </font>
    <font>
      <b/>
      <sz val="16"/>
      <color theme="1"/>
      <name val="Calibri"/>
      <family val="2"/>
      <scheme val="minor"/>
    </font>
    <font>
      <sz val="1"/>
      <color theme="3"/>
      <name val="Calibri"/>
      <family val="2"/>
      <scheme val="minor"/>
    </font>
    <font>
      <sz val="1"/>
      <color theme="6"/>
      <name val="Calibri"/>
      <family val="2"/>
      <scheme val="minor"/>
    </font>
    <font>
      <sz val="1"/>
      <color theme="1" tint="0.499984740745262"/>
      <name val="Calibri"/>
      <family val="2"/>
      <scheme val="minor"/>
    </font>
    <font>
      <sz val="1"/>
      <color theme="0" tint="-0.249977111117893"/>
      <name val="Calibri"/>
      <family val="2"/>
      <scheme val="minor"/>
    </font>
    <font>
      <sz val="1"/>
      <color theme="9"/>
      <name val="Calibri"/>
      <family val="2"/>
      <scheme val="minor"/>
    </font>
    <font>
      <b/>
      <sz val="48"/>
      <color theme="1"/>
      <name val="Calibri"/>
      <family val="2"/>
      <scheme val="minor"/>
    </font>
    <font>
      <sz val="22"/>
      <color theme="1"/>
      <name val="Calibri"/>
      <family val="2"/>
      <scheme val="minor"/>
    </font>
    <font>
      <sz val="12"/>
      <name val="Calibri"/>
      <family val="2"/>
      <scheme val="minor"/>
    </font>
    <font>
      <sz val="12"/>
      <color theme="1"/>
      <name val="Calibri"/>
      <family val="2"/>
      <scheme val="minor"/>
    </font>
    <font>
      <b/>
      <sz val="11"/>
      <name val="Calibri"/>
      <family val="2"/>
      <scheme val="minor"/>
    </font>
    <font>
      <sz val="9"/>
      <color theme="1"/>
      <name val="Calibri"/>
      <family val="2"/>
      <scheme val="minor"/>
    </font>
    <font>
      <b/>
      <sz val="9"/>
      <color theme="1"/>
      <name val="Calibri"/>
      <family val="2"/>
      <scheme val="minor"/>
    </font>
    <font>
      <b/>
      <sz val="9"/>
      <color rgb="FF00FF00"/>
      <name val="Calibri"/>
      <family val="2"/>
      <scheme val="minor"/>
    </font>
    <font>
      <b/>
      <sz val="9"/>
      <color rgb="FFFFC000"/>
      <name val="Calibri"/>
      <family val="2"/>
      <scheme val="minor"/>
    </font>
    <font>
      <b/>
      <sz val="9"/>
      <color rgb="FFFF0000"/>
      <name val="Calibri"/>
      <family val="2"/>
      <scheme val="minor"/>
    </font>
    <font>
      <sz val="30"/>
      <color rgb="FF00FF00"/>
      <name val="Calibri"/>
      <family val="2"/>
      <scheme val="minor"/>
    </font>
    <font>
      <b/>
      <sz val="8"/>
      <color theme="1"/>
      <name val="Calibri"/>
      <family val="2"/>
      <scheme val="minor"/>
    </font>
    <font>
      <b/>
      <sz val="11"/>
      <color rgb="FF00FF00"/>
      <name val="Calibri"/>
      <family val="2"/>
      <scheme val="minor"/>
    </font>
    <font>
      <b/>
      <sz val="18"/>
      <color theme="1"/>
      <name val="Calibri"/>
      <family val="2"/>
      <scheme val="minor"/>
    </font>
    <font>
      <sz val="11"/>
      <color theme="5" tint="-0.24994659260841701"/>
      <name val="Calibri"/>
      <family val="2"/>
      <scheme val="minor"/>
    </font>
    <font>
      <sz val="1"/>
      <color rgb="FF00B0F0"/>
      <name val="Calibri"/>
      <family val="2"/>
      <scheme val="minor"/>
    </font>
    <font>
      <b/>
      <sz val="18"/>
      <name val="Calibri"/>
      <family val="2"/>
      <scheme val="minor"/>
    </font>
    <font>
      <sz val="9"/>
      <color indexed="81"/>
      <name val="Tahoma"/>
      <family val="2"/>
    </font>
    <font>
      <b/>
      <sz val="9"/>
      <color indexed="81"/>
      <name val="Tahoma"/>
      <family val="2"/>
    </font>
    <font>
      <sz val="18"/>
      <color theme="0"/>
      <name val="Calibri"/>
      <family val="2"/>
      <scheme val="minor"/>
    </font>
    <font>
      <b/>
      <sz val="16"/>
      <name val="Calibri"/>
      <family val="2"/>
      <scheme val="minor"/>
    </font>
    <font>
      <sz val="16"/>
      <name val="Calibri"/>
      <family val="2"/>
      <scheme val="minor"/>
    </font>
    <font>
      <sz val="1"/>
      <color rgb="FFFF0000"/>
      <name val="Calibri"/>
      <family val="2"/>
      <scheme val="minor"/>
    </font>
    <font>
      <b/>
      <sz val="18"/>
      <color theme="0"/>
      <name val="Calibri"/>
      <family val="2"/>
      <scheme val="minor"/>
    </font>
    <font>
      <u/>
      <sz val="1"/>
      <color theme="1"/>
      <name val="Calibri"/>
      <family val="2"/>
      <scheme val="minor"/>
    </font>
    <font>
      <sz val="6"/>
      <color rgb="FFFF8B8B"/>
      <name val="Calibri"/>
      <family val="2"/>
      <scheme val="minor"/>
    </font>
  </fonts>
  <fills count="44">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6" tint="-0.249977111117893"/>
        <bgColor indexed="64"/>
      </patternFill>
    </fill>
    <fill>
      <patternFill patternType="solid">
        <fgColor theme="8" tint="-0.499984740745262"/>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1"/>
        <bgColor indexed="64"/>
      </patternFill>
    </fill>
    <fill>
      <patternFill patternType="gray125">
        <fgColor theme="1" tint="0.24994659260841701"/>
        <bgColor rgb="FF92D050"/>
      </patternFill>
    </fill>
    <fill>
      <patternFill patternType="gray125">
        <fgColor theme="1" tint="0.24994659260841701"/>
        <bgColor indexed="65"/>
      </patternFill>
    </fill>
    <fill>
      <patternFill patternType="solid">
        <fgColor theme="8" tint="-0.249977111117893"/>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1" tint="0.499984740745262"/>
        <bgColor indexed="64"/>
      </patternFill>
    </fill>
    <fill>
      <patternFill patternType="solid">
        <fgColor theme="0" tint="-0.249977111117893"/>
        <bgColor auto="1"/>
      </patternFill>
    </fill>
    <fill>
      <patternFill patternType="solid">
        <fgColor theme="1" tint="0.249977111117893"/>
        <bgColor indexed="64"/>
      </patternFill>
    </fill>
    <fill>
      <patternFill patternType="solid">
        <fgColor rgb="FF00FF00"/>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rgb="FFFF0000"/>
        <bgColor indexed="64"/>
      </patternFill>
    </fill>
    <fill>
      <patternFill patternType="solid">
        <fgColor theme="9" tint="0.39997558519241921"/>
        <bgColor indexed="64"/>
      </patternFill>
    </fill>
    <fill>
      <patternFill patternType="solid">
        <fgColor rgb="FF0070C0"/>
        <bgColor indexed="64"/>
      </patternFill>
    </fill>
    <fill>
      <patternFill patternType="solid">
        <fgColor theme="2" tint="-9.9948118533890809E-2"/>
        <bgColor indexed="64"/>
      </patternFill>
    </fill>
    <fill>
      <patternFill patternType="solid">
        <fgColor theme="7"/>
        <bgColor indexed="64"/>
      </patternFill>
    </fill>
    <fill>
      <patternFill patternType="solid">
        <fgColor rgb="FFFF8B8B"/>
        <bgColor indexed="64"/>
      </patternFill>
    </fill>
  </fills>
  <borders count="15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medium">
        <color indexed="64"/>
      </top>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medium">
        <color indexed="64"/>
      </left>
      <right/>
      <top/>
      <bottom style="thin">
        <color indexed="64"/>
      </bottom>
      <diagonal/>
    </border>
    <border>
      <left style="thin">
        <color indexed="64"/>
      </left>
      <right style="medium">
        <color indexed="64"/>
      </right>
      <top style="medium">
        <color indexed="64"/>
      </top>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thin">
        <color indexed="64"/>
      </bottom>
      <diagonal/>
    </border>
    <border>
      <left/>
      <right style="thin">
        <color indexed="64"/>
      </right>
      <top/>
      <bottom/>
      <diagonal/>
    </border>
    <border>
      <left style="thin">
        <color indexed="64"/>
      </left>
      <right style="medium">
        <color indexed="64"/>
      </right>
      <top/>
      <bottom/>
      <diagonal/>
    </border>
    <border>
      <left/>
      <right/>
      <top style="thin">
        <color indexed="64"/>
      </top>
      <bottom style="thin">
        <color indexed="64"/>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medium">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double">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hair">
        <color indexed="64"/>
      </right>
      <top style="thin">
        <color indexed="64"/>
      </top>
      <bottom/>
      <diagonal/>
    </border>
    <border>
      <left style="thin">
        <color indexed="64"/>
      </left>
      <right style="hair">
        <color indexed="64"/>
      </right>
      <top/>
      <bottom style="thin">
        <color indexed="64"/>
      </bottom>
      <diagonal/>
    </border>
    <border>
      <left style="hair">
        <color indexed="64"/>
      </left>
      <right style="dashed">
        <color indexed="64"/>
      </right>
      <top style="thin">
        <color indexed="64"/>
      </top>
      <bottom/>
      <diagonal/>
    </border>
    <border>
      <left style="hair">
        <color indexed="64"/>
      </left>
      <right style="dashed">
        <color indexed="64"/>
      </right>
      <top/>
      <bottom style="thin">
        <color indexed="64"/>
      </bottom>
      <diagonal/>
    </border>
    <border>
      <left style="dashed">
        <color indexed="64"/>
      </left>
      <right style="hair">
        <color indexed="64"/>
      </right>
      <top style="thin">
        <color indexed="64"/>
      </top>
      <bottom/>
      <diagonal/>
    </border>
    <border>
      <left style="dashed">
        <color indexed="64"/>
      </left>
      <right style="hair">
        <color indexed="64"/>
      </right>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style="thin">
        <color indexed="64"/>
      </bottom>
      <diagonal/>
    </border>
    <border>
      <left/>
      <right/>
      <top/>
      <bottom style="thin">
        <color indexed="64"/>
      </bottom>
      <diagonal/>
    </border>
    <border>
      <left/>
      <right style="thin">
        <color indexed="64"/>
      </right>
      <top/>
      <bottom style="medium">
        <color indexed="64"/>
      </bottom>
      <diagonal/>
    </border>
    <border>
      <left style="hair">
        <color indexed="64"/>
      </left>
      <right style="hair">
        <color indexed="64"/>
      </right>
      <top style="thin">
        <color indexed="64"/>
      </top>
      <bottom/>
      <diagonal/>
    </border>
    <border>
      <left style="hair">
        <color indexed="64"/>
      </left>
      <right style="hair">
        <color indexed="64"/>
      </right>
      <top/>
      <bottom style="thin">
        <color indexed="64"/>
      </bottom>
      <diagonal/>
    </border>
    <border>
      <left style="medium">
        <color indexed="64"/>
      </left>
      <right style="medium">
        <color indexed="64"/>
      </right>
      <top style="double">
        <color indexed="64"/>
      </top>
      <bottom style="thin">
        <color indexed="64"/>
      </bottom>
      <diagonal/>
    </border>
    <border>
      <left style="medium">
        <color theme="6" tint="0.39994506668294322"/>
      </left>
      <right/>
      <top style="medium">
        <color theme="6" tint="0.39994506668294322"/>
      </top>
      <bottom/>
      <diagonal/>
    </border>
    <border>
      <left/>
      <right/>
      <top style="medium">
        <color theme="6" tint="0.39994506668294322"/>
      </top>
      <bottom/>
      <diagonal/>
    </border>
    <border>
      <left/>
      <right style="medium">
        <color theme="6" tint="0.39994506668294322"/>
      </right>
      <top style="medium">
        <color theme="6" tint="0.39994506668294322"/>
      </top>
      <bottom/>
      <diagonal/>
    </border>
    <border>
      <left style="medium">
        <color theme="6" tint="0.39994506668294322"/>
      </left>
      <right/>
      <top/>
      <bottom style="medium">
        <color indexed="64"/>
      </bottom>
      <diagonal/>
    </border>
    <border>
      <left/>
      <right style="medium">
        <color theme="6" tint="0.39994506668294322"/>
      </right>
      <top/>
      <bottom style="medium">
        <color indexed="64"/>
      </bottom>
      <diagonal/>
    </border>
    <border>
      <left style="medium">
        <color theme="6" tint="0.39994506668294322"/>
      </left>
      <right/>
      <top style="medium">
        <color indexed="64"/>
      </top>
      <bottom/>
      <diagonal/>
    </border>
    <border>
      <left/>
      <right style="medium">
        <color theme="6" tint="0.39994506668294322"/>
      </right>
      <top style="medium">
        <color indexed="64"/>
      </top>
      <bottom/>
      <diagonal/>
    </border>
    <border>
      <left style="medium">
        <color theme="6" tint="0.39994506668294322"/>
      </left>
      <right/>
      <top/>
      <bottom style="medium">
        <color theme="6" tint="0.39994506668294322"/>
      </bottom>
      <diagonal/>
    </border>
    <border>
      <left/>
      <right/>
      <top/>
      <bottom style="medium">
        <color theme="6" tint="0.39994506668294322"/>
      </bottom>
      <diagonal/>
    </border>
    <border>
      <left/>
      <right style="medium">
        <color theme="6" tint="0.39994506668294322"/>
      </right>
      <top/>
      <bottom style="medium">
        <color theme="6" tint="0.39994506668294322"/>
      </bottom>
      <diagonal/>
    </border>
    <border>
      <left style="medium">
        <color theme="3" tint="0.79998168889431442"/>
      </left>
      <right/>
      <top style="medium">
        <color theme="3" tint="0.79998168889431442"/>
      </top>
      <bottom/>
      <diagonal/>
    </border>
    <border>
      <left/>
      <right/>
      <top style="medium">
        <color theme="3" tint="0.79998168889431442"/>
      </top>
      <bottom/>
      <diagonal/>
    </border>
    <border>
      <left/>
      <right style="medium">
        <color theme="3" tint="0.79998168889431442"/>
      </right>
      <top style="medium">
        <color theme="3" tint="0.79998168889431442"/>
      </top>
      <bottom/>
      <diagonal/>
    </border>
    <border>
      <left style="medium">
        <color theme="3" tint="0.79998168889431442"/>
      </left>
      <right/>
      <top/>
      <bottom style="medium">
        <color indexed="64"/>
      </bottom>
      <diagonal/>
    </border>
    <border>
      <left/>
      <right style="medium">
        <color theme="3" tint="0.79998168889431442"/>
      </right>
      <top/>
      <bottom style="medium">
        <color indexed="64"/>
      </bottom>
      <diagonal/>
    </border>
    <border>
      <left style="medium">
        <color theme="3" tint="0.79998168889431442"/>
      </left>
      <right/>
      <top style="medium">
        <color indexed="64"/>
      </top>
      <bottom/>
      <diagonal/>
    </border>
    <border>
      <left/>
      <right style="medium">
        <color theme="3" tint="0.79998168889431442"/>
      </right>
      <top style="medium">
        <color indexed="64"/>
      </top>
      <bottom/>
      <diagonal/>
    </border>
    <border>
      <left style="medium">
        <color theme="3" tint="0.79998168889431442"/>
      </left>
      <right/>
      <top/>
      <bottom style="medium">
        <color theme="3" tint="0.79998168889431442"/>
      </bottom>
      <diagonal/>
    </border>
    <border>
      <left/>
      <right/>
      <top/>
      <bottom style="medium">
        <color theme="3" tint="0.79998168889431442"/>
      </bottom>
      <diagonal/>
    </border>
    <border>
      <left/>
      <right style="medium">
        <color theme="3" tint="0.79998168889431442"/>
      </right>
      <top/>
      <bottom style="medium">
        <color theme="3" tint="0.79998168889431442"/>
      </bottom>
      <diagonal/>
    </border>
    <border>
      <left style="medium">
        <color theme="2" tint="-0.24994659260841701"/>
      </left>
      <right/>
      <top style="medium">
        <color theme="2" tint="-0.24994659260841701"/>
      </top>
      <bottom/>
      <diagonal/>
    </border>
    <border>
      <left/>
      <right/>
      <top style="medium">
        <color theme="2" tint="-0.24994659260841701"/>
      </top>
      <bottom/>
      <diagonal/>
    </border>
    <border>
      <left/>
      <right style="medium">
        <color theme="2" tint="-0.24994659260841701"/>
      </right>
      <top style="medium">
        <color theme="2" tint="-0.24994659260841701"/>
      </top>
      <bottom/>
      <diagonal/>
    </border>
    <border>
      <left style="medium">
        <color theme="2" tint="-0.24994659260841701"/>
      </left>
      <right/>
      <top/>
      <bottom style="medium">
        <color indexed="64"/>
      </bottom>
      <diagonal/>
    </border>
    <border>
      <left/>
      <right style="medium">
        <color theme="2" tint="-0.24994659260841701"/>
      </right>
      <top/>
      <bottom style="medium">
        <color indexed="64"/>
      </bottom>
      <diagonal/>
    </border>
    <border>
      <left style="medium">
        <color theme="2" tint="-0.24994659260841701"/>
      </left>
      <right/>
      <top style="medium">
        <color indexed="64"/>
      </top>
      <bottom/>
      <diagonal/>
    </border>
    <border>
      <left/>
      <right style="medium">
        <color theme="2" tint="-0.24994659260841701"/>
      </right>
      <top style="medium">
        <color indexed="64"/>
      </top>
      <bottom/>
      <diagonal/>
    </border>
    <border>
      <left style="medium">
        <color theme="2" tint="-0.24994659260841701"/>
      </left>
      <right/>
      <top/>
      <bottom style="medium">
        <color theme="2" tint="-0.24994659260841701"/>
      </bottom>
      <diagonal/>
    </border>
    <border>
      <left/>
      <right/>
      <top/>
      <bottom style="medium">
        <color theme="2" tint="-0.24994659260841701"/>
      </bottom>
      <diagonal/>
    </border>
    <border>
      <left/>
      <right style="medium">
        <color theme="2" tint="-0.24994659260841701"/>
      </right>
      <top/>
      <bottom style="medium">
        <color theme="2" tint="-0.24994659260841701"/>
      </bottom>
      <diagonal/>
    </border>
    <border>
      <left/>
      <right style="medium">
        <color theme="6" tint="0.39994506668294322"/>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tint="-0.14999847407452621"/>
      </left>
      <right/>
      <top style="medium">
        <color indexed="64"/>
      </top>
      <bottom/>
      <diagonal/>
    </border>
    <border>
      <left style="medium">
        <color indexed="64"/>
      </left>
      <right style="medium">
        <color indexed="64"/>
      </right>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medium">
        <color indexed="64"/>
      </right>
      <top/>
      <bottom style="thin">
        <color indexed="64"/>
      </bottom>
      <diagonal/>
    </border>
    <border>
      <left/>
      <right/>
      <top style="thin">
        <color indexed="64"/>
      </top>
      <bottom style="medium">
        <color indexed="64"/>
      </bottom>
      <diagonal/>
    </border>
    <border>
      <left style="medium">
        <color theme="2" tint="-0.24994659260841701"/>
      </left>
      <right/>
      <top/>
      <bottom/>
      <diagonal/>
    </border>
    <border>
      <left/>
      <right style="medium">
        <color theme="2" tint="-0.24994659260841701"/>
      </right>
      <top/>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dashed">
        <color indexed="64"/>
      </left>
      <right/>
      <top style="thin">
        <color indexed="64"/>
      </top>
      <bottom/>
      <diagonal/>
    </border>
    <border>
      <left style="dashed">
        <color indexed="64"/>
      </left>
      <right/>
      <top/>
      <bottom style="thin">
        <color indexed="64"/>
      </bottom>
      <diagonal/>
    </border>
    <border>
      <left style="dotted">
        <color indexed="64"/>
      </left>
      <right style="hair">
        <color indexed="64"/>
      </right>
      <top style="thin">
        <color indexed="64"/>
      </top>
      <bottom/>
      <diagonal/>
    </border>
    <border>
      <left style="dotted">
        <color indexed="64"/>
      </left>
      <right style="hair">
        <color indexed="64"/>
      </right>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
      <left style="hair">
        <color indexed="64"/>
      </left>
      <right/>
      <top style="hair">
        <color indexed="64"/>
      </top>
      <bottom style="thin">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dashed">
        <color indexed="64"/>
      </right>
      <top/>
      <bottom/>
      <diagonal/>
    </border>
    <border>
      <left style="dashed">
        <color indexed="64"/>
      </left>
      <right style="hair">
        <color indexed="64"/>
      </right>
      <top/>
      <bottom/>
      <diagonal/>
    </border>
    <border>
      <left style="hair">
        <color indexed="64"/>
      </left>
      <right style="thin">
        <color indexed="64"/>
      </right>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dashed">
        <color indexed="64"/>
      </left>
      <right style="hair">
        <color indexed="64"/>
      </right>
      <top style="thin">
        <color indexed="64"/>
      </top>
      <bottom style="hair">
        <color indexed="64"/>
      </bottom>
      <diagonal/>
    </border>
    <border>
      <left style="dashed">
        <color indexed="64"/>
      </left>
      <right style="hair">
        <color indexed="64"/>
      </right>
      <top style="hair">
        <color indexed="64"/>
      </top>
      <bottom style="thin">
        <color indexed="64"/>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style="dotted">
        <color indexed="64"/>
      </left>
      <right style="hair">
        <color indexed="64"/>
      </right>
      <top style="thin">
        <color indexed="64"/>
      </top>
      <bottom style="hair">
        <color indexed="64"/>
      </bottom>
      <diagonal/>
    </border>
    <border>
      <left style="dotted">
        <color indexed="64"/>
      </left>
      <right style="hair">
        <color indexed="64"/>
      </right>
      <top style="hair">
        <color indexed="64"/>
      </top>
      <bottom style="thin">
        <color indexed="64"/>
      </bottom>
      <diagonal/>
    </border>
  </borders>
  <cellStyleXfs count="5">
    <xf numFmtId="0" fontId="0"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cellStyleXfs>
  <cellXfs count="890">
    <xf numFmtId="0" fontId="0" fillId="0" borderId="0" xfId="0"/>
    <xf numFmtId="0" fontId="0" fillId="0" borderId="0" xfId="0"/>
    <xf numFmtId="0" fontId="0" fillId="0" borderId="0" xfId="0" applyAlignment="1">
      <alignment horizontal="center"/>
    </xf>
    <xf numFmtId="0" fontId="2" fillId="0" borderId="41" xfId="0" applyFont="1" applyBorder="1" applyAlignment="1">
      <alignment horizontal="center"/>
    </xf>
    <xf numFmtId="0" fontId="2" fillId="0" borderId="49" xfId="0" applyFont="1" applyBorder="1" applyAlignment="1">
      <alignment horizontal="center"/>
    </xf>
    <xf numFmtId="0" fontId="0" fillId="0" borderId="0" xfId="0" applyFill="1"/>
    <xf numFmtId="0" fontId="0" fillId="0" borderId="0" xfId="0" applyFill="1" applyAlignment="1">
      <alignment horizontal="center"/>
    </xf>
    <xf numFmtId="22" fontId="0" fillId="0" borderId="0" xfId="0" applyNumberFormat="1"/>
    <xf numFmtId="0" fontId="0" fillId="0" borderId="0" xfId="0" applyProtection="1">
      <protection hidden="1"/>
    </xf>
    <xf numFmtId="0" fontId="13" fillId="2" borderId="27" xfId="0" applyFont="1" applyFill="1" applyBorder="1" applyAlignment="1" applyProtection="1">
      <alignment horizontal="center"/>
      <protection hidden="1"/>
    </xf>
    <xf numFmtId="0" fontId="0" fillId="2" borderId="27" xfId="0" applyFill="1" applyBorder="1" applyProtection="1">
      <protection hidden="1"/>
    </xf>
    <xf numFmtId="0" fontId="0" fillId="2" borderId="28" xfId="0" applyFill="1" applyBorder="1" applyProtection="1">
      <protection hidden="1"/>
    </xf>
    <xf numFmtId="0" fontId="3" fillId="10" borderId="50" xfId="0" applyFont="1" applyFill="1" applyBorder="1" applyAlignment="1" applyProtection="1">
      <alignment horizontal="center" vertical="center" wrapText="1"/>
      <protection hidden="1"/>
    </xf>
    <xf numFmtId="0" fontId="3" fillId="10" borderId="10" xfId="0" applyFont="1" applyFill="1" applyBorder="1" applyAlignment="1" applyProtection="1">
      <alignment horizontal="center" vertical="center" wrapText="1"/>
      <protection hidden="1"/>
    </xf>
    <xf numFmtId="0" fontId="3" fillId="10" borderId="11" xfId="0" applyFont="1" applyFill="1" applyBorder="1" applyAlignment="1" applyProtection="1">
      <alignment horizontal="center" vertical="center" wrapText="1"/>
      <protection hidden="1"/>
    </xf>
    <xf numFmtId="0" fontId="3" fillId="10" borderId="12" xfId="0" applyFont="1" applyFill="1" applyBorder="1" applyAlignment="1" applyProtection="1">
      <alignment horizontal="center" vertical="center" wrapText="1"/>
      <protection hidden="1"/>
    </xf>
    <xf numFmtId="0" fontId="3" fillId="10" borderId="13" xfId="0" applyFont="1" applyFill="1" applyBorder="1" applyAlignment="1" applyProtection="1">
      <alignment horizontal="center" vertical="center" wrapText="1"/>
      <protection hidden="1"/>
    </xf>
    <xf numFmtId="0" fontId="3" fillId="10" borderId="51" xfId="0" applyFont="1" applyFill="1" applyBorder="1" applyAlignment="1" applyProtection="1">
      <alignment horizontal="center" vertical="center" wrapText="1"/>
      <protection hidden="1"/>
    </xf>
    <xf numFmtId="0" fontId="19" fillId="7" borderId="8" xfId="0" applyFont="1" applyFill="1" applyBorder="1" applyAlignment="1" applyProtection="1">
      <alignment horizontal="center" vertical="top" wrapText="1"/>
      <protection hidden="1"/>
    </xf>
    <xf numFmtId="0" fontId="3" fillId="9" borderId="4" xfId="0" applyFont="1" applyFill="1" applyBorder="1" applyAlignment="1" applyProtection="1">
      <alignment horizontal="center" vertical="top" wrapText="1"/>
      <protection hidden="1"/>
    </xf>
    <xf numFmtId="0" fontId="3" fillId="11" borderId="59" xfId="0" applyFont="1" applyFill="1" applyBorder="1" applyAlignment="1" applyProtection="1">
      <alignment horizontal="center" vertical="top" wrapText="1"/>
      <protection hidden="1"/>
    </xf>
    <xf numFmtId="0" fontId="14" fillId="11" borderId="32" xfId="0" applyFont="1" applyFill="1" applyBorder="1" applyAlignment="1" applyProtection="1">
      <alignment horizontal="center" vertical="top" wrapText="1"/>
      <protection hidden="1"/>
    </xf>
    <xf numFmtId="0" fontId="3" fillId="11" borderId="31" xfId="0" applyFont="1" applyFill="1" applyBorder="1" applyAlignment="1" applyProtection="1">
      <alignment horizontal="center" vertical="top" wrapText="1"/>
      <protection hidden="1"/>
    </xf>
    <xf numFmtId="0" fontId="3" fillId="11" borderId="32" xfId="0" applyFont="1" applyFill="1" applyBorder="1" applyAlignment="1" applyProtection="1">
      <alignment horizontal="center" vertical="top" wrapText="1"/>
      <protection hidden="1"/>
    </xf>
    <xf numFmtId="0" fontId="3" fillId="9" borderId="30" xfId="0" applyFont="1" applyFill="1" applyBorder="1" applyAlignment="1" applyProtection="1">
      <alignment horizontal="center" vertical="top" wrapText="1"/>
      <protection hidden="1"/>
    </xf>
    <xf numFmtId="0" fontId="14" fillId="11" borderId="73" xfId="0" applyFont="1" applyFill="1" applyBorder="1" applyAlignment="1" applyProtection="1">
      <alignment horizontal="center" vertical="top" wrapText="1"/>
      <protection hidden="1"/>
    </xf>
    <xf numFmtId="0" fontId="4" fillId="2" borderId="19" xfId="0" applyFont="1" applyFill="1" applyBorder="1" applyProtection="1">
      <protection hidden="1"/>
    </xf>
    <xf numFmtId="0" fontId="2" fillId="2" borderId="10" xfId="0" applyFont="1" applyFill="1" applyBorder="1" applyAlignment="1" applyProtection="1">
      <alignment horizontal="center"/>
      <protection hidden="1"/>
    </xf>
    <xf numFmtId="0" fontId="0" fillId="2" borderId="11" xfId="0" applyFont="1" applyFill="1" applyBorder="1" applyAlignment="1" applyProtection="1">
      <alignment horizontal="center"/>
      <protection hidden="1"/>
    </xf>
    <xf numFmtId="2" fontId="0" fillId="2" borderId="11" xfId="0" applyNumberFormat="1" applyFont="1" applyFill="1" applyBorder="1" applyAlignment="1" applyProtection="1">
      <alignment horizontal="center"/>
      <protection hidden="1"/>
    </xf>
    <xf numFmtId="2" fontId="2" fillId="2" borderId="11" xfId="0" applyNumberFormat="1" applyFont="1" applyFill="1" applyBorder="1" applyAlignment="1" applyProtection="1">
      <alignment horizontal="center"/>
      <protection hidden="1"/>
    </xf>
    <xf numFmtId="10" fontId="2" fillId="2" borderId="11" xfId="1" applyNumberFormat="1" applyFont="1" applyFill="1" applyBorder="1" applyAlignment="1" applyProtection="1">
      <alignment horizontal="center"/>
      <protection hidden="1"/>
    </xf>
    <xf numFmtId="165" fontId="0" fillId="2" borderId="10" xfId="0" applyNumberFormat="1" applyFont="1" applyFill="1" applyBorder="1" applyAlignment="1" applyProtection="1">
      <alignment horizontal="center"/>
      <protection hidden="1"/>
    </xf>
    <xf numFmtId="1" fontId="0" fillId="2" borderId="11" xfId="0" applyNumberFormat="1" applyFont="1" applyFill="1" applyBorder="1" applyAlignment="1" applyProtection="1">
      <alignment horizontal="center"/>
      <protection hidden="1"/>
    </xf>
    <xf numFmtId="2" fontId="0" fillId="2" borderId="12" xfId="0" applyNumberFormat="1" applyFont="1" applyFill="1" applyBorder="1" applyAlignment="1" applyProtection="1">
      <alignment horizontal="center"/>
      <protection hidden="1"/>
    </xf>
    <xf numFmtId="0" fontId="2" fillId="2" borderId="8" xfId="0" applyNumberFormat="1" applyFont="1" applyFill="1" applyBorder="1" applyAlignment="1" applyProtection="1">
      <alignment horizontal="center"/>
      <protection hidden="1"/>
    </xf>
    <xf numFmtId="0" fontId="2" fillId="2" borderId="30" xfId="0" applyNumberFormat="1" applyFont="1" applyFill="1" applyBorder="1" applyAlignment="1" applyProtection="1">
      <alignment horizontal="center"/>
      <protection hidden="1"/>
    </xf>
    <xf numFmtId="2" fontId="0" fillId="2" borderId="29" xfId="0" applyNumberFormat="1" applyFont="1" applyFill="1" applyBorder="1" applyAlignment="1" applyProtection="1">
      <alignment horizontal="center"/>
      <protection hidden="1"/>
    </xf>
    <xf numFmtId="0" fontId="0" fillId="0" borderId="11" xfId="0" applyBorder="1" applyAlignment="1" applyProtection="1">
      <alignment horizontal="center"/>
      <protection hidden="1"/>
    </xf>
    <xf numFmtId="0" fontId="2" fillId="2" borderId="8" xfId="0" applyFont="1" applyFill="1" applyBorder="1" applyAlignment="1" applyProtection="1">
      <alignment horizontal="center"/>
      <protection hidden="1"/>
    </xf>
    <xf numFmtId="0" fontId="0" fillId="2" borderId="1" xfId="0" applyFont="1" applyFill="1" applyBorder="1" applyAlignment="1" applyProtection="1">
      <alignment horizontal="center"/>
      <protection hidden="1"/>
    </xf>
    <xf numFmtId="2" fontId="0" fillId="2" borderId="1" xfId="0" applyNumberFormat="1" applyFont="1" applyFill="1" applyBorder="1" applyAlignment="1" applyProtection="1">
      <alignment horizontal="center"/>
      <protection hidden="1"/>
    </xf>
    <xf numFmtId="2" fontId="2" fillId="2" borderId="1" xfId="0" applyNumberFormat="1" applyFont="1" applyFill="1" applyBorder="1" applyAlignment="1" applyProtection="1">
      <alignment horizontal="center"/>
      <protection hidden="1"/>
    </xf>
    <xf numFmtId="10" fontId="2" fillId="2" borderId="1" xfId="1" applyNumberFormat="1" applyFont="1" applyFill="1" applyBorder="1" applyAlignment="1" applyProtection="1">
      <alignment horizontal="center"/>
      <protection hidden="1"/>
    </xf>
    <xf numFmtId="165" fontId="0" fillId="2" borderId="8" xfId="0" applyNumberFormat="1" applyFont="1" applyFill="1" applyBorder="1" applyAlignment="1" applyProtection="1">
      <alignment horizontal="center"/>
      <protection hidden="1"/>
    </xf>
    <xf numFmtId="1" fontId="0" fillId="2" borderId="1" xfId="0" applyNumberFormat="1" applyFont="1" applyFill="1" applyBorder="1" applyAlignment="1" applyProtection="1">
      <alignment horizontal="center"/>
      <protection hidden="1"/>
    </xf>
    <xf numFmtId="2" fontId="0" fillId="2" borderId="4" xfId="0" applyNumberFormat="1" applyFont="1" applyFill="1" applyBorder="1" applyAlignment="1" applyProtection="1">
      <alignment horizontal="center"/>
      <protection hidden="1"/>
    </xf>
    <xf numFmtId="0" fontId="0" fillId="0" borderId="1" xfId="0" applyBorder="1" applyAlignment="1" applyProtection="1">
      <alignment horizontal="center"/>
      <protection hidden="1"/>
    </xf>
    <xf numFmtId="0" fontId="2" fillId="0" borderId="8" xfId="0" applyFont="1" applyFill="1" applyBorder="1" applyAlignment="1" applyProtection="1">
      <alignment horizontal="center"/>
      <protection hidden="1"/>
    </xf>
    <xf numFmtId="0" fontId="0" fillId="0" borderId="1" xfId="0" applyFill="1" applyBorder="1" applyAlignment="1" applyProtection="1">
      <alignment horizontal="center"/>
      <protection hidden="1"/>
    </xf>
    <xf numFmtId="0" fontId="4" fillId="2" borderId="22" xfId="0" applyFont="1" applyFill="1" applyBorder="1" applyProtection="1">
      <protection hidden="1"/>
    </xf>
    <xf numFmtId="0" fontId="2" fillId="2" borderId="35" xfId="0" applyFont="1" applyFill="1" applyBorder="1" applyAlignment="1" applyProtection="1">
      <alignment horizontal="center"/>
      <protection hidden="1"/>
    </xf>
    <xf numFmtId="0" fontId="0" fillId="2" borderId="17" xfId="0" applyFont="1" applyFill="1" applyBorder="1" applyAlignment="1" applyProtection="1">
      <alignment horizontal="center"/>
      <protection hidden="1"/>
    </xf>
    <xf numFmtId="2" fontId="0" fillId="2" borderId="68" xfId="0" applyNumberFormat="1" applyFont="1" applyFill="1" applyBorder="1" applyAlignment="1" applyProtection="1">
      <alignment horizontal="center"/>
      <protection hidden="1"/>
    </xf>
    <xf numFmtId="2" fontId="2" fillId="2" borderId="68" xfId="0" applyNumberFormat="1" applyFont="1" applyFill="1" applyBorder="1" applyAlignment="1" applyProtection="1">
      <alignment horizontal="center"/>
      <protection hidden="1"/>
    </xf>
    <xf numFmtId="10" fontId="2" fillId="2" borderId="68" xfId="1" applyNumberFormat="1" applyFont="1" applyFill="1" applyBorder="1" applyAlignment="1" applyProtection="1">
      <alignment horizontal="center"/>
      <protection hidden="1"/>
    </xf>
    <xf numFmtId="165" fontId="0" fillId="2" borderId="67" xfId="0" applyNumberFormat="1" applyFont="1" applyFill="1" applyBorder="1" applyAlignment="1" applyProtection="1">
      <alignment horizontal="center"/>
      <protection hidden="1"/>
    </xf>
    <xf numFmtId="2" fontId="0" fillId="2" borderId="5" xfId="0" applyNumberFormat="1" applyFont="1" applyFill="1" applyBorder="1" applyAlignment="1" applyProtection="1">
      <alignment horizontal="center"/>
      <protection hidden="1"/>
    </xf>
    <xf numFmtId="0" fontId="0" fillId="0" borderId="17" xfId="0" applyBorder="1" applyAlignment="1" applyProtection="1">
      <alignment horizontal="center"/>
      <protection hidden="1"/>
    </xf>
    <xf numFmtId="0" fontId="4" fillId="2" borderId="2" xfId="0" applyFont="1" applyFill="1" applyBorder="1" applyProtection="1">
      <protection hidden="1"/>
    </xf>
    <xf numFmtId="0" fontId="0" fillId="23" borderId="38" xfId="0" applyFont="1" applyFill="1" applyBorder="1" applyProtection="1">
      <protection hidden="1"/>
    </xf>
    <xf numFmtId="0" fontId="0" fillId="3" borderId="62" xfId="0" applyFont="1" applyFill="1" applyBorder="1" applyAlignment="1" applyProtection="1">
      <alignment horizontal="center"/>
      <protection hidden="1"/>
    </xf>
    <xf numFmtId="2" fontId="0" fillId="3" borderId="62" xfId="0" applyNumberFormat="1" applyFont="1" applyFill="1" applyBorder="1" applyAlignment="1" applyProtection="1">
      <alignment horizontal="center"/>
      <protection hidden="1"/>
    </xf>
    <xf numFmtId="10" fontId="1" fillId="3" borderId="62" xfId="1" applyNumberFormat="1" applyFont="1" applyFill="1" applyBorder="1" applyAlignment="1" applyProtection="1">
      <alignment horizontal="center"/>
      <protection hidden="1"/>
    </xf>
    <xf numFmtId="2" fontId="0" fillId="3" borderId="63" xfId="0" applyNumberFormat="1" applyFill="1" applyBorder="1" applyAlignment="1" applyProtection="1">
      <alignment horizontal="center"/>
      <protection hidden="1"/>
    </xf>
    <xf numFmtId="2" fontId="0" fillId="3" borderId="64" xfId="0" applyNumberFormat="1" applyFill="1" applyBorder="1" applyAlignment="1" applyProtection="1">
      <alignment horizontal="center"/>
      <protection hidden="1"/>
    </xf>
    <xf numFmtId="2" fontId="0" fillId="3" borderId="62" xfId="0" applyNumberFormat="1" applyFill="1" applyBorder="1" applyAlignment="1" applyProtection="1">
      <alignment horizontal="center"/>
      <protection hidden="1"/>
    </xf>
    <xf numFmtId="2" fontId="0" fillId="3" borderId="65" xfId="0" applyNumberFormat="1" applyFill="1" applyBorder="1" applyAlignment="1" applyProtection="1">
      <alignment horizontal="center"/>
      <protection hidden="1"/>
    </xf>
    <xf numFmtId="0" fontId="2" fillId="0" borderId="64" xfId="0" applyFont="1" applyBorder="1" applyAlignment="1" applyProtection="1">
      <alignment horizontal="center"/>
      <protection hidden="1"/>
    </xf>
    <xf numFmtId="0" fontId="2" fillId="0" borderId="63" xfId="0" applyFont="1" applyBorder="1" applyAlignment="1" applyProtection="1">
      <alignment horizontal="center"/>
      <protection hidden="1"/>
    </xf>
    <xf numFmtId="2" fontId="0" fillId="3" borderId="66" xfId="0" applyNumberFormat="1" applyFill="1" applyBorder="1" applyAlignment="1" applyProtection="1">
      <alignment horizontal="center"/>
      <protection hidden="1"/>
    </xf>
    <xf numFmtId="0" fontId="0" fillId="0" borderId="0" xfId="0" applyFill="1" applyBorder="1" applyProtection="1">
      <protection hidden="1"/>
    </xf>
    <xf numFmtId="0" fontId="16" fillId="14" borderId="55" xfId="0" applyFont="1" applyFill="1" applyBorder="1" applyAlignment="1" applyProtection="1">
      <alignment horizontal="center" wrapText="1"/>
      <protection hidden="1"/>
    </xf>
    <xf numFmtId="0" fontId="7" fillId="10" borderId="55" xfId="0" applyFont="1" applyFill="1" applyBorder="1" applyAlignment="1" applyProtection="1">
      <alignment horizontal="center" wrapText="1"/>
      <protection hidden="1"/>
    </xf>
    <xf numFmtId="0" fontId="14" fillId="6" borderId="16" xfId="0" applyFont="1" applyFill="1" applyBorder="1" applyAlignment="1" applyProtection="1">
      <alignment horizontal="center" wrapText="1"/>
      <protection hidden="1"/>
    </xf>
    <xf numFmtId="0" fontId="22" fillId="14" borderId="42" xfId="0" applyFont="1" applyFill="1" applyBorder="1" applyAlignment="1" applyProtection="1">
      <alignment horizontal="center" vertical="center" wrapText="1"/>
      <protection hidden="1"/>
    </xf>
    <xf numFmtId="0" fontId="22" fillId="14" borderId="33" xfId="0" applyFont="1" applyFill="1" applyBorder="1" applyAlignment="1" applyProtection="1">
      <alignment horizontal="center" vertical="center"/>
      <protection hidden="1"/>
    </xf>
    <xf numFmtId="0" fontId="22" fillId="14" borderId="33" xfId="0" applyFont="1" applyFill="1" applyBorder="1" applyAlignment="1" applyProtection="1">
      <alignment horizontal="center" vertical="center" wrapText="1"/>
      <protection hidden="1"/>
    </xf>
    <xf numFmtId="0" fontId="22" fillId="14" borderId="44" xfId="0" applyFont="1" applyFill="1" applyBorder="1" applyAlignment="1" applyProtection="1">
      <alignment horizontal="center" vertical="center"/>
      <protection hidden="1"/>
    </xf>
    <xf numFmtId="0" fontId="20" fillId="10" borderId="42" xfId="0" applyFont="1" applyFill="1" applyBorder="1" applyAlignment="1" applyProtection="1">
      <alignment horizontal="center" vertical="center" wrapText="1"/>
      <protection hidden="1"/>
    </xf>
    <xf numFmtId="0" fontId="20" fillId="10" borderId="33" xfId="0" applyFont="1" applyFill="1" applyBorder="1" applyAlignment="1" applyProtection="1">
      <alignment horizontal="center" vertical="center"/>
      <protection hidden="1"/>
    </xf>
    <xf numFmtId="0" fontId="20" fillId="10" borderId="33" xfId="0" applyFont="1" applyFill="1" applyBorder="1" applyAlignment="1" applyProtection="1">
      <alignment horizontal="center" vertical="center" wrapText="1"/>
      <protection hidden="1"/>
    </xf>
    <xf numFmtId="0" fontId="20" fillId="10" borderId="44" xfId="0" applyFont="1" applyFill="1" applyBorder="1" applyAlignment="1" applyProtection="1">
      <alignment horizontal="center" vertical="center"/>
      <protection hidden="1"/>
    </xf>
    <xf numFmtId="0" fontId="3" fillId="5" borderId="7" xfId="0" applyFont="1" applyFill="1" applyBorder="1" applyAlignment="1" applyProtection="1">
      <alignment vertical="center" wrapText="1"/>
      <protection hidden="1"/>
    </xf>
    <xf numFmtId="0" fontId="7" fillId="5" borderId="40" xfId="0" applyFont="1" applyFill="1" applyBorder="1" applyAlignment="1" applyProtection="1">
      <alignment vertical="center" wrapText="1"/>
      <protection hidden="1"/>
    </xf>
    <xf numFmtId="0" fontId="7" fillId="5" borderId="49" xfId="0" applyFont="1" applyFill="1" applyBorder="1" applyAlignment="1" applyProtection="1">
      <alignment vertical="center" wrapText="1"/>
      <protection hidden="1"/>
    </xf>
    <xf numFmtId="0" fontId="4" fillId="6" borderId="43" xfId="0" applyFont="1" applyFill="1" applyBorder="1" applyProtection="1">
      <protection hidden="1"/>
    </xf>
    <xf numFmtId="0" fontId="8" fillId="12" borderId="10" xfId="0" applyFont="1" applyFill="1" applyBorder="1" applyAlignment="1" applyProtection="1">
      <alignment horizontal="center"/>
      <protection hidden="1"/>
    </xf>
    <xf numFmtId="0" fontId="8" fillId="12" borderId="11" xfId="0" applyFont="1" applyFill="1" applyBorder="1" applyAlignment="1" applyProtection="1">
      <alignment horizontal="center"/>
      <protection hidden="1"/>
    </xf>
    <xf numFmtId="0" fontId="8" fillId="12" borderId="12" xfId="0" applyFont="1" applyFill="1" applyBorder="1" applyAlignment="1" applyProtection="1">
      <alignment horizontal="center"/>
      <protection hidden="1"/>
    </xf>
    <xf numFmtId="0" fontId="8" fillId="18" borderId="10" xfId="0" applyFont="1" applyFill="1" applyBorder="1" applyAlignment="1" applyProtection="1">
      <alignment horizontal="center"/>
      <protection hidden="1"/>
    </xf>
    <xf numFmtId="0" fontId="8" fillId="18" borderId="11" xfId="0" applyFont="1" applyFill="1" applyBorder="1" applyAlignment="1" applyProtection="1">
      <alignment horizontal="center"/>
      <protection hidden="1"/>
    </xf>
    <xf numFmtId="0" fontId="8" fillId="18" borderId="12" xfId="0" applyFont="1" applyFill="1" applyBorder="1" applyAlignment="1" applyProtection="1">
      <alignment horizontal="center"/>
      <protection hidden="1"/>
    </xf>
    <xf numFmtId="0" fontId="4" fillId="6" borderId="19" xfId="0" applyFont="1" applyFill="1" applyBorder="1" applyProtection="1">
      <protection hidden="1"/>
    </xf>
    <xf numFmtId="0" fontId="8" fillId="12" borderId="8" xfId="0" applyFont="1" applyFill="1" applyBorder="1" applyAlignment="1" applyProtection="1">
      <alignment horizontal="center"/>
      <protection hidden="1"/>
    </xf>
    <xf numFmtId="0" fontId="8" fillId="12" borderId="1" xfId="0" applyFont="1" applyFill="1" applyBorder="1" applyAlignment="1" applyProtection="1">
      <alignment horizontal="center"/>
      <protection hidden="1"/>
    </xf>
    <xf numFmtId="0" fontId="8" fillId="12" borderId="4" xfId="0" applyFont="1" applyFill="1" applyBorder="1" applyAlignment="1" applyProtection="1">
      <alignment horizontal="center"/>
      <protection hidden="1"/>
    </xf>
    <xf numFmtId="0" fontId="8" fillId="18" borderId="8" xfId="0" applyFont="1" applyFill="1" applyBorder="1" applyAlignment="1" applyProtection="1">
      <alignment horizontal="center"/>
      <protection hidden="1"/>
    </xf>
    <xf numFmtId="0" fontId="8" fillId="18" borderId="1" xfId="0" applyFont="1" applyFill="1" applyBorder="1" applyAlignment="1" applyProtection="1">
      <alignment horizontal="center"/>
      <protection hidden="1"/>
    </xf>
    <xf numFmtId="0" fontId="8" fillId="18" borderId="4" xfId="0" applyFont="1" applyFill="1" applyBorder="1" applyAlignment="1" applyProtection="1">
      <alignment horizontal="center"/>
      <protection hidden="1"/>
    </xf>
    <xf numFmtId="0" fontId="4" fillId="6" borderId="22" xfId="0" applyFont="1" applyFill="1" applyBorder="1" applyProtection="1">
      <protection hidden="1"/>
    </xf>
    <xf numFmtId="0" fontId="8" fillId="12" borderId="9" xfId="0" applyFont="1" applyFill="1" applyBorder="1" applyAlignment="1" applyProtection="1">
      <alignment horizontal="center"/>
      <protection hidden="1"/>
    </xf>
    <xf numFmtId="0" fontId="8" fillId="12" borderId="5" xfId="0" applyFont="1" applyFill="1" applyBorder="1" applyAlignment="1" applyProtection="1">
      <alignment horizontal="center"/>
      <protection hidden="1"/>
    </xf>
    <xf numFmtId="0" fontId="8" fillId="12" borderId="6" xfId="0" applyFont="1" applyFill="1" applyBorder="1" applyAlignment="1" applyProtection="1">
      <alignment horizontal="center"/>
      <protection hidden="1"/>
    </xf>
    <xf numFmtId="0" fontId="4" fillId="6" borderId="46" xfId="0" applyFont="1" applyFill="1" applyBorder="1" applyProtection="1">
      <protection hidden="1"/>
    </xf>
    <xf numFmtId="0" fontId="2" fillId="12" borderId="54" xfId="0" applyFont="1" applyFill="1" applyBorder="1" applyAlignment="1" applyProtection="1">
      <alignment horizontal="center"/>
      <protection hidden="1"/>
    </xf>
    <xf numFmtId="0" fontId="2" fillId="12" borderId="21" xfId="0" applyFont="1" applyFill="1" applyBorder="1" applyAlignment="1" applyProtection="1">
      <alignment horizontal="center"/>
      <protection hidden="1"/>
    </xf>
    <xf numFmtId="0" fontId="2" fillId="12" borderId="30" xfId="0" applyFont="1" applyFill="1" applyBorder="1" applyAlignment="1" applyProtection="1">
      <alignment horizontal="center"/>
      <protection hidden="1"/>
    </xf>
    <xf numFmtId="0" fontId="2" fillId="18" borderId="21" xfId="0" applyFont="1" applyFill="1" applyBorder="1" applyAlignment="1" applyProtection="1">
      <alignment horizontal="center"/>
      <protection hidden="1"/>
    </xf>
    <xf numFmtId="0" fontId="2" fillId="18" borderId="30" xfId="0" applyFont="1" applyFill="1" applyBorder="1" applyAlignment="1" applyProtection="1">
      <alignment horizontal="center"/>
      <protection hidden="1"/>
    </xf>
    <xf numFmtId="0" fontId="4" fillId="6" borderId="53" xfId="0" applyFont="1" applyFill="1" applyBorder="1" applyProtection="1">
      <protection hidden="1"/>
    </xf>
    <xf numFmtId="10" fontId="2" fillId="12" borderId="52" xfId="0" applyNumberFormat="1" applyFont="1" applyFill="1" applyBorder="1" applyAlignment="1" applyProtection="1">
      <alignment horizontal="center"/>
      <protection hidden="1"/>
    </xf>
    <xf numFmtId="10" fontId="2" fillId="12" borderId="5" xfId="0" applyNumberFormat="1" applyFont="1" applyFill="1" applyBorder="1" applyAlignment="1" applyProtection="1">
      <alignment horizontal="center"/>
      <protection hidden="1"/>
    </xf>
    <xf numFmtId="10" fontId="2" fillId="12" borderId="6" xfId="0" applyNumberFormat="1" applyFont="1" applyFill="1" applyBorder="1" applyAlignment="1" applyProtection="1">
      <alignment horizontal="center"/>
      <protection hidden="1"/>
    </xf>
    <xf numFmtId="10" fontId="2" fillId="18" borderId="5" xfId="0" applyNumberFormat="1" applyFont="1" applyFill="1" applyBorder="1" applyAlignment="1" applyProtection="1">
      <alignment horizontal="center"/>
      <protection hidden="1"/>
    </xf>
    <xf numFmtId="10" fontId="2" fillId="18" borderId="6" xfId="0" applyNumberFormat="1" applyFont="1" applyFill="1" applyBorder="1" applyAlignment="1" applyProtection="1">
      <alignment horizontal="center"/>
      <protection hidden="1"/>
    </xf>
    <xf numFmtId="0" fontId="24" fillId="10" borderId="56" xfId="0" applyFont="1" applyFill="1" applyBorder="1" applyAlignment="1" applyProtection="1">
      <alignment vertical="center" wrapText="1"/>
      <protection hidden="1"/>
    </xf>
    <xf numFmtId="0" fontId="7" fillId="10" borderId="59" xfId="0" applyFont="1" applyFill="1" applyBorder="1" applyAlignment="1" applyProtection="1">
      <alignment vertical="center" wrapText="1"/>
      <protection hidden="1"/>
    </xf>
    <xf numFmtId="0" fontId="7" fillId="10" borderId="31" xfId="0" applyFont="1" applyFill="1" applyBorder="1" applyAlignment="1" applyProtection="1">
      <alignment horizontal="center" vertical="center" wrapText="1"/>
      <protection hidden="1"/>
    </xf>
    <xf numFmtId="0" fontId="7" fillId="10" borderId="60" xfId="0" applyFont="1" applyFill="1" applyBorder="1" applyAlignment="1" applyProtection="1">
      <alignment horizontal="center" vertical="center" wrapText="1"/>
      <protection hidden="1"/>
    </xf>
    <xf numFmtId="0" fontId="24" fillId="10" borderId="7" xfId="0" applyFont="1" applyFill="1" applyBorder="1" applyAlignment="1" applyProtection="1">
      <alignment vertical="center" wrapText="1"/>
      <protection hidden="1"/>
    </xf>
    <xf numFmtId="0" fontId="7" fillId="10" borderId="38" xfId="0" applyFont="1" applyFill="1" applyBorder="1" applyAlignment="1" applyProtection="1">
      <alignment vertical="center" wrapText="1"/>
      <protection hidden="1"/>
    </xf>
    <xf numFmtId="0" fontId="7" fillId="10" borderId="33" xfId="0" applyFont="1" applyFill="1" applyBorder="1" applyAlignment="1" applyProtection="1">
      <alignment horizontal="center" vertical="center" wrapText="1"/>
      <protection hidden="1"/>
    </xf>
    <xf numFmtId="0" fontId="7" fillId="10" borderId="44" xfId="0" applyFont="1" applyFill="1" applyBorder="1" applyAlignment="1" applyProtection="1">
      <alignment horizontal="center" vertical="center" wrapText="1"/>
      <protection hidden="1"/>
    </xf>
    <xf numFmtId="0" fontId="7" fillId="11" borderId="7" xfId="0" applyFont="1" applyFill="1" applyBorder="1" applyAlignment="1" applyProtection="1">
      <alignment wrapText="1"/>
      <protection hidden="1"/>
    </xf>
    <xf numFmtId="0" fontId="3" fillId="11" borderId="18" xfId="0" applyFont="1" applyFill="1" applyBorder="1" applyAlignment="1" applyProtection="1">
      <alignment horizontal="right" vertical="center" wrapText="1"/>
      <protection hidden="1"/>
    </xf>
    <xf numFmtId="2" fontId="0" fillId="11" borderId="38" xfId="0" applyNumberFormat="1" applyFill="1" applyBorder="1" applyAlignment="1" applyProtection="1">
      <alignment horizontal="center"/>
      <protection hidden="1"/>
    </xf>
    <xf numFmtId="2" fontId="0" fillId="11" borderId="45" xfId="0" applyNumberFormat="1" applyFill="1" applyBorder="1" applyAlignment="1" applyProtection="1">
      <alignment horizontal="center"/>
      <protection hidden="1"/>
    </xf>
    <xf numFmtId="10" fontId="0" fillId="11" borderId="37" xfId="1" applyNumberFormat="1" applyFont="1" applyFill="1" applyBorder="1" applyAlignment="1" applyProtection="1">
      <alignment horizontal="center"/>
      <protection hidden="1"/>
    </xf>
    <xf numFmtId="0" fontId="7" fillId="11" borderId="36" xfId="0" applyFont="1" applyFill="1" applyBorder="1" applyAlignment="1" applyProtection="1">
      <alignment wrapText="1"/>
      <protection hidden="1"/>
    </xf>
    <xf numFmtId="0" fontId="7" fillId="11" borderId="45" xfId="0" applyFont="1" applyFill="1" applyBorder="1" applyAlignment="1" applyProtection="1">
      <alignment wrapText="1"/>
      <protection hidden="1"/>
    </xf>
    <xf numFmtId="0" fontId="7" fillId="11" borderId="37" xfId="0" applyFont="1" applyFill="1" applyBorder="1" applyAlignment="1" applyProtection="1">
      <alignment wrapText="1"/>
      <protection hidden="1"/>
    </xf>
    <xf numFmtId="0" fontId="7" fillId="11" borderId="11" xfId="0" applyFont="1" applyFill="1" applyBorder="1" applyAlignment="1" applyProtection="1">
      <alignment wrapText="1"/>
      <protection hidden="1"/>
    </xf>
    <xf numFmtId="0" fontId="7" fillId="11" borderId="12" xfId="0" applyFont="1" applyFill="1" applyBorder="1" applyAlignment="1" applyProtection="1">
      <alignment wrapText="1"/>
      <protection hidden="1"/>
    </xf>
    <xf numFmtId="0" fontId="7" fillId="11" borderId="18" xfId="0" applyFont="1" applyFill="1" applyBorder="1" applyAlignment="1" applyProtection="1">
      <alignment wrapText="1"/>
      <protection hidden="1"/>
    </xf>
    <xf numFmtId="0" fontId="4" fillId="2" borderId="58" xfId="0" applyFont="1" applyFill="1" applyBorder="1" applyProtection="1">
      <protection hidden="1"/>
    </xf>
    <xf numFmtId="0" fontId="0" fillId="0" borderId="29" xfId="0" applyBorder="1" applyAlignment="1" applyProtection="1">
      <alignment horizontal="center"/>
      <protection hidden="1"/>
    </xf>
    <xf numFmtId="2" fontId="0" fillId="0" borderId="21" xfId="0" applyNumberFormat="1" applyBorder="1" applyAlignment="1" applyProtection="1">
      <alignment horizontal="center"/>
      <protection hidden="1"/>
    </xf>
    <xf numFmtId="2" fontId="0" fillId="0" borderId="14" xfId="0" applyNumberFormat="1" applyBorder="1" applyAlignment="1" applyProtection="1">
      <alignment horizontal="center"/>
      <protection hidden="1"/>
    </xf>
    <xf numFmtId="10" fontId="0" fillId="0" borderId="30" xfId="1" applyNumberFormat="1" applyFont="1" applyBorder="1" applyAlignment="1" applyProtection="1">
      <alignment horizontal="center"/>
      <protection hidden="1"/>
    </xf>
    <xf numFmtId="0" fontId="4" fillId="2" borderId="46" xfId="0" applyFont="1" applyFill="1" applyBorder="1" applyProtection="1">
      <protection hidden="1"/>
    </xf>
    <xf numFmtId="0" fontId="4" fillId="2" borderId="8" xfId="0" applyFont="1" applyFill="1" applyBorder="1" applyProtection="1">
      <protection hidden="1"/>
    </xf>
    <xf numFmtId="0" fontId="4" fillId="2" borderId="47" xfId="0" applyFont="1" applyFill="1" applyBorder="1" applyProtection="1">
      <protection hidden="1"/>
    </xf>
    <xf numFmtId="0" fontId="0" fillId="0" borderId="8" xfId="0" applyBorder="1" applyAlignment="1" applyProtection="1">
      <alignment horizontal="center"/>
      <protection hidden="1"/>
    </xf>
    <xf numFmtId="2" fontId="0" fillId="0" borderId="1" xfId="0" applyNumberFormat="1" applyBorder="1" applyProtection="1">
      <protection hidden="1"/>
    </xf>
    <xf numFmtId="0" fontId="4" fillId="2" borderId="48" xfId="0" applyFont="1" applyFill="1" applyBorder="1" applyProtection="1">
      <protection hidden="1"/>
    </xf>
    <xf numFmtId="0" fontId="4" fillId="2" borderId="53" xfId="0" applyFont="1" applyFill="1" applyBorder="1" applyProtection="1">
      <protection hidden="1"/>
    </xf>
    <xf numFmtId="0" fontId="4" fillId="2" borderId="9" xfId="0" applyFont="1" applyFill="1" applyBorder="1" applyProtection="1">
      <protection hidden="1"/>
    </xf>
    <xf numFmtId="2" fontId="0" fillId="0" borderId="1" xfId="0" applyNumberFormat="1" applyFill="1" applyBorder="1" applyAlignment="1" applyProtection="1">
      <alignment horizontal="center"/>
      <protection hidden="1"/>
    </xf>
    <xf numFmtId="2" fontId="12" fillId="11" borderId="5" xfId="0" applyNumberFormat="1" applyFont="1" applyFill="1" applyBorder="1" applyAlignment="1" applyProtection="1">
      <alignment horizontal="center"/>
      <protection hidden="1"/>
    </xf>
    <xf numFmtId="0" fontId="12" fillId="11" borderId="5" xfId="0" applyFont="1" applyFill="1" applyBorder="1" applyAlignment="1" applyProtection="1">
      <alignment horizontal="center"/>
      <protection hidden="1"/>
    </xf>
    <xf numFmtId="0" fontId="12" fillId="11" borderId="6" xfId="0" applyFont="1" applyFill="1" applyBorder="1" applyAlignment="1" applyProtection="1">
      <alignment horizontal="center"/>
      <protection hidden="1"/>
    </xf>
    <xf numFmtId="0" fontId="2" fillId="6" borderId="8" xfId="0" applyFont="1" applyFill="1" applyBorder="1" applyAlignment="1" applyProtection="1">
      <alignment horizontal="center"/>
      <protection hidden="1"/>
    </xf>
    <xf numFmtId="0" fontId="2" fillId="6" borderId="4" xfId="0" applyFont="1" applyFill="1" applyBorder="1" applyAlignment="1" applyProtection="1">
      <alignment horizontal="center"/>
      <protection hidden="1"/>
    </xf>
    <xf numFmtId="0" fontId="12" fillId="5" borderId="3" xfId="0" applyFont="1" applyFill="1" applyBorder="1" applyAlignment="1" applyProtection="1">
      <alignment horizontal="center"/>
      <protection hidden="1"/>
    </xf>
    <xf numFmtId="10" fontId="0" fillId="0" borderId="4" xfId="1" applyNumberFormat="1" applyFont="1" applyBorder="1" applyAlignment="1" applyProtection="1">
      <alignment horizontal="center"/>
      <protection hidden="1"/>
    </xf>
    <xf numFmtId="0" fontId="0" fillId="3" borderId="8" xfId="0" applyFill="1" applyBorder="1" applyAlignment="1" applyProtection="1">
      <alignment horizontal="center"/>
      <protection hidden="1"/>
    </xf>
    <xf numFmtId="10" fontId="0" fillId="3" borderId="4" xfId="1" applyNumberFormat="1" applyFont="1" applyFill="1" applyBorder="1" applyAlignment="1" applyProtection="1">
      <alignment horizontal="center"/>
      <protection hidden="1"/>
    </xf>
    <xf numFmtId="0" fontId="0" fillId="0" borderId="9" xfId="0" applyBorder="1" applyAlignment="1" applyProtection="1">
      <alignment horizontal="center"/>
      <protection hidden="1"/>
    </xf>
    <xf numFmtId="10" fontId="0" fillId="0" borderId="6" xfId="1" applyNumberFormat="1" applyFont="1" applyBorder="1" applyAlignment="1" applyProtection="1">
      <alignment horizontal="center"/>
      <protection hidden="1"/>
    </xf>
    <xf numFmtId="0" fontId="2" fillId="24" borderId="21" xfId="0" applyFont="1" applyFill="1" applyBorder="1" applyAlignment="1" applyProtection="1">
      <alignment horizontal="left" vertical="top" wrapText="1"/>
      <protection hidden="1"/>
    </xf>
    <xf numFmtId="166" fontId="0" fillId="0" borderId="1" xfId="0" applyNumberFormat="1" applyFill="1" applyBorder="1" applyAlignment="1" applyProtection="1">
      <alignment horizontal="center" vertical="top" wrapText="1"/>
      <protection hidden="1"/>
    </xf>
    <xf numFmtId="0" fontId="0" fillId="25" borderId="1" xfId="0" applyFill="1" applyBorder="1" applyAlignment="1" applyProtection="1">
      <alignment horizontal="center" vertical="top" wrapText="1"/>
      <protection hidden="1"/>
    </xf>
    <xf numFmtId="2" fontId="0" fillId="25" borderId="1" xfId="0" applyNumberFormat="1" applyFill="1" applyBorder="1" applyAlignment="1" applyProtection="1">
      <alignment horizontal="center" vertical="top" wrapText="1"/>
      <protection hidden="1"/>
    </xf>
    <xf numFmtId="0" fontId="0" fillId="25" borderId="0" xfId="0" applyFill="1" applyAlignment="1" applyProtection="1">
      <alignment horizontal="center" vertical="top" wrapText="1"/>
      <protection hidden="1"/>
    </xf>
    <xf numFmtId="0" fontId="0" fillId="0" borderId="1" xfId="0" applyFill="1" applyBorder="1" applyAlignment="1" applyProtection="1">
      <alignment vertical="top" wrapText="1"/>
      <protection locked="0"/>
    </xf>
    <xf numFmtId="166" fontId="0" fillId="0" borderId="1" xfId="0" applyNumberFormat="1" applyFill="1" applyBorder="1" applyAlignment="1" applyProtection="1">
      <alignment vertical="top" wrapText="1"/>
      <protection locked="0"/>
    </xf>
    <xf numFmtId="168" fontId="0" fillId="0" borderId="1" xfId="0" applyNumberFormat="1" applyFill="1" applyBorder="1" applyAlignment="1" applyProtection="1">
      <alignment vertical="top" wrapText="1"/>
      <protection locked="0"/>
    </xf>
    <xf numFmtId="0" fontId="0" fillId="0" borderId="1" xfId="0" applyFill="1" applyBorder="1" applyAlignment="1" applyProtection="1">
      <alignment horizontal="center" vertical="top" wrapText="1"/>
      <protection locked="0"/>
    </xf>
    <xf numFmtId="0" fontId="0" fillId="0" borderId="1" xfId="0" applyBorder="1" applyAlignment="1" applyProtection="1">
      <alignment vertical="top" wrapText="1"/>
      <protection locked="0"/>
    </xf>
    <xf numFmtId="0" fontId="0" fillId="0" borderId="0" xfId="0" applyAlignment="1" applyProtection="1">
      <alignment vertical="top" wrapText="1"/>
      <protection locked="0"/>
    </xf>
    <xf numFmtId="166" fontId="0" fillId="0" borderId="0" xfId="0" applyNumberFormat="1" applyAlignment="1" applyProtection="1">
      <alignment vertical="top" wrapText="1"/>
      <protection locked="0"/>
    </xf>
    <xf numFmtId="0" fontId="0" fillId="0" borderId="0" xfId="0" applyAlignment="1" applyProtection="1">
      <alignment horizontal="center" vertical="top" wrapText="1"/>
      <protection locked="0"/>
    </xf>
    <xf numFmtId="0" fontId="3" fillId="11" borderId="8" xfId="0" applyFont="1" applyFill="1" applyBorder="1" applyAlignment="1" applyProtection="1">
      <alignment horizontal="center" vertical="center" wrapText="1"/>
      <protection hidden="1"/>
    </xf>
    <xf numFmtId="0" fontId="3" fillId="11" borderId="1" xfId="0" applyFont="1" applyFill="1" applyBorder="1" applyAlignment="1" applyProtection="1">
      <alignment horizontal="center" vertical="center" wrapText="1"/>
      <protection hidden="1"/>
    </xf>
    <xf numFmtId="0" fontId="0" fillId="0" borderId="0" xfId="0" applyAlignment="1">
      <alignment horizontal="left"/>
    </xf>
    <xf numFmtId="0" fontId="28" fillId="7" borderId="1" xfId="0" applyFont="1" applyFill="1" applyBorder="1" applyAlignment="1">
      <alignment textRotation="90"/>
    </xf>
    <xf numFmtId="0" fontId="11" fillId="2" borderId="0" xfId="0" applyFont="1" applyFill="1"/>
    <xf numFmtId="0" fontId="0" fillId="0" borderId="0" xfId="0" applyBorder="1" applyAlignment="1">
      <alignment horizontal="left"/>
    </xf>
    <xf numFmtId="0" fontId="0" fillId="2" borderId="0" xfId="0" applyFill="1" applyProtection="1">
      <protection hidden="1"/>
    </xf>
    <xf numFmtId="0" fontId="11" fillId="2" borderId="0" xfId="0" applyFont="1" applyFill="1" applyProtection="1">
      <protection hidden="1"/>
    </xf>
    <xf numFmtId="9" fontId="0" fillId="0" borderId="12" xfId="1" applyNumberFormat="1" applyFont="1" applyBorder="1" applyAlignment="1" applyProtection="1">
      <alignment horizontal="center"/>
      <protection hidden="1"/>
    </xf>
    <xf numFmtId="9" fontId="0" fillId="0" borderId="4" xfId="1" applyNumberFormat="1" applyFont="1" applyBorder="1" applyAlignment="1" applyProtection="1">
      <alignment horizontal="center"/>
      <protection hidden="1"/>
    </xf>
    <xf numFmtId="9" fontId="0" fillId="0" borderId="69" xfId="1" applyNumberFormat="1" applyFont="1" applyBorder="1" applyAlignment="1" applyProtection="1">
      <alignment horizontal="center"/>
      <protection hidden="1"/>
    </xf>
    <xf numFmtId="10" fontId="0" fillId="0" borderId="63" xfId="1" applyNumberFormat="1" applyFont="1" applyBorder="1" applyAlignment="1" applyProtection="1">
      <alignment horizontal="center"/>
      <protection hidden="1"/>
    </xf>
    <xf numFmtId="2" fontId="0" fillId="25" borderId="0" xfId="0" applyNumberFormat="1" applyFill="1" applyAlignment="1" applyProtection="1">
      <alignment horizontal="center" vertical="top" wrapText="1"/>
      <protection hidden="1"/>
    </xf>
    <xf numFmtId="0" fontId="31" fillId="2" borderId="0" xfId="0" applyFont="1" applyFill="1" applyProtection="1">
      <protection hidden="1"/>
    </xf>
    <xf numFmtId="0" fontId="32" fillId="2" borderId="0" xfId="0" applyFont="1" applyFill="1" applyProtection="1">
      <protection hidden="1"/>
    </xf>
    <xf numFmtId="0" fontId="33" fillId="2" borderId="0" xfId="0" applyFont="1" applyFill="1" applyProtection="1">
      <protection hidden="1"/>
    </xf>
    <xf numFmtId="0" fontId="33" fillId="0" borderId="0" xfId="0" applyFont="1" applyProtection="1">
      <protection hidden="1"/>
    </xf>
    <xf numFmtId="0" fontId="33" fillId="2" borderId="0" xfId="0" applyFont="1" applyFill="1" applyBorder="1" applyProtection="1">
      <protection hidden="1"/>
    </xf>
    <xf numFmtId="0" fontId="35" fillId="2" borderId="1" xfId="0" applyFont="1" applyFill="1" applyBorder="1" applyAlignment="1" applyProtection="1">
      <alignment horizontal="center"/>
      <protection hidden="1"/>
    </xf>
    <xf numFmtId="15" fontId="32" fillId="2" borderId="1" xfId="0" applyNumberFormat="1" applyFont="1" applyFill="1" applyBorder="1" applyAlignment="1" applyProtection="1">
      <alignment horizontal="center"/>
      <protection hidden="1"/>
    </xf>
    <xf numFmtId="0" fontId="33" fillId="2" borderId="0" xfId="0" applyFont="1" applyFill="1" applyAlignment="1" applyProtection="1">
      <alignment vertical="center"/>
      <protection hidden="1"/>
    </xf>
    <xf numFmtId="0" fontId="0" fillId="0" borderId="0" xfId="0" applyFill="1" applyBorder="1" applyAlignment="1" applyProtection="1">
      <alignment vertical="top" wrapText="1"/>
      <protection hidden="1"/>
    </xf>
    <xf numFmtId="0" fontId="2" fillId="0" borderId="0" xfId="0" applyFont="1" applyFill="1" applyBorder="1" applyAlignment="1" applyProtection="1">
      <alignment vertical="top" wrapText="1"/>
      <protection hidden="1"/>
    </xf>
    <xf numFmtId="0" fontId="0" fillId="0" borderId="3" xfId="0" applyFill="1" applyBorder="1" applyAlignment="1" applyProtection="1">
      <alignment vertical="top" wrapText="1"/>
      <protection locked="0"/>
    </xf>
    <xf numFmtId="0" fontId="0" fillId="0" borderId="3" xfId="0" applyBorder="1" applyAlignment="1" applyProtection="1">
      <alignment vertical="top" wrapText="1"/>
      <protection locked="0"/>
    </xf>
    <xf numFmtId="3" fontId="0" fillId="0" borderId="0" xfId="0" applyNumberFormat="1"/>
    <xf numFmtId="2" fontId="0" fillId="25" borderId="3" xfId="0" applyNumberFormat="1" applyFill="1" applyBorder="1" applyAlignment="1" applyProtection="1">
      <alignment horizontal="center" vertical="top" wrapText="1"/>
      <protection hidden="1"/>
    </xf>
    <xf numFmtId="0" fontId="26" fillId="24" borderId="1" xfId="0" applyFont="1" applyFill="1" applyBorder="1" applyAlignment="1" applyProtection="1">
      <alignment horizontal="center" vertical="top" wrapText="1"/>
      <protection hidden="1"/>
    </xf>
    <xf numFmtId="0" fontId="0" fillId="0" borderId="0" xfId="0" applyAlignment="1">
      <alignment horizontal="left"/>
    </xf>
    <xf numFmtId="0" fontId="2" fillId="29" borderId="1" xfId="0" applyFont="1" applyFill="1" applyBorder="1" applyAlignment="1" applyProtection="1">
      <alignment vertical="top" wrapText="1"/>
      <protection hidden="1"/>
    </xf>
    <xf numFmtId="0" fontId="2" fillId="30" borderId="1" xfId="0" applyFont="1" applyFill="1" applyBorder="1" applyAlignment="1" applyProtection="1">
      <alignment vertical="top" wrapText="1"/>
      <protection hidden="1"/>
    </xf>
    <xf numFmtId="0" fontId="2" fillId="30" borderId="17" xfId="0" applyFont="1" applyFill="1" applyBorder="1" applyAlignment="1" applyProtection="1">
      <alignment vertical="top" wrapText="1"/>
      <protection hidden="1"/>
    </xf>
    <xf numFmtId="0" fontId="0" fillId="0" borderId="1" xfId="0" applyBorder="1" applyAlignment="1" applyProtection="1">
      <alignment horizontal="center" vertical="top" wrapText="1"/>
      <protection locked="0"/>
    </xf>
    <xf numFmtId="169" fontId="0" fillId="0" borderId="1" xfId="0" applyNumberFormat="1" applyFill="1" applyBorder="1" applyAlignment="1" applyProtection="1">
      <alignment horizontal="right" vertical="top" wrapText="1"/>
      <protection locked="0"/>
    </xf>
    <xf numFmtId="169" fontId="0" fillId="0" borderId="1" xfId="0" applyNumberFormat="1" applyBorder="1" applyAlignment="1" applyProtection="1">
      <alignment horizontal="right" vertical="top" wrapText="1"/>
      <protection locked="0"/>
    </xf>
    <xf numFmtId="169" fontId="0" fillId="0" borderId="0" xfId="0" applyNumberFormat="1" applyAlignment="1" applyProtection="1">
      <alignment vertical="top" wrapText="1"/>
      <protection locked="0"/>
    </xf>
    <xf numFmtId="0" fontId="3" fillId="26" borderId="8" xfId="0" applyFont="1" applyFill="1" applyBorder="1" applyAlignment="1" applyProtection="1">
      <alignment horizontal="right" vertical="center" wrapText="1"/>
      <protection hidden="1"/>
    </xf>
    <xf numFmtId="2" fontId="0" fillId="27" borderId="4" xfId="0" applyNumberFormat="1" applyFill="1" applyBorder="1" applyAlignment="1">
      <alignment horizontal="center"/>
    </xf>
    <xf numFmtId="0" fontId="30" fillId="0" borderId="15" xfId="0" applyFont="1" applyFill="1" applyBorder="1" applyAlignment="1">
      <alignment textRotation="90"/>
    </xf>
    <xf numFmtId="0" fontId="30" fillId="0" borderId="1" xfId="0" applyFont="1" applyFill="1" applyBorder="1" applyAlignment="1">
      <alignment textRotation="90"/>
    </xf>
    <xf numFmtId="0" fontId="30" fillId="0" borderId="11" xfId="0" applyFont="1" applyFill="1" applyBorder="1" applyAlignment="1">
      <alignment textRotation="90"/>
    </xf>
    <xf numFmtId="0" fontId="30" fillId="0" borderId="5" xfId="0" applyFont="1" applyFill="1" applyBorder="1" applyAlignment="1">
      <alignment textRotation="90"/>
    </xf>
    <xf numFmtId="0" fontId="38" fillId="32" borderId="1" xfId="0" applyFont="1" applyFill="1" applyBorder="1" applyAlignment="1">
      <alignment textRotation="90"/>
    </xf>
    <xf numFmtId="0" fontId="36" fillId="28" borderId="1" xfId="0" applyFont="1" applyFill="1" applyBorder="1" applyAlignment="1">
      <alignment textRotation="90"/>
    </xf>
    <xf numFmtId="0" fontId="37" fillId="31" borderId="1" xfId="0" applyFont="1" applyFill="1" applyBorder="1" applyAlignment="1">
      <alignment textRotation="90"/>
    </xf>
    <xf numFmtId="0" fontId="39" fillId="33" borderId="1" xfId="0" applyFont="1" applyFill="1" applyBorder="1" applyAlignment="1">
      <alignment textRotation="90"/>
    </xf>
    <xf numFmtId="0" fontId="18" fillId="2" borderId="0" xfId="0" applyFont="1" applyFill="1" applyAlignment="1">
      <alignment horizontal="center"/>
    </xf>
    <xf numFmtId="49" fontId="0" fillId="0" borderId="1" xfId="0" applyNumberFormat="1" applyFill="1" applyBorder="1" applyAlignment="1" applyProtection="1">
      <alignment horizontal="left" vertical="top" wrapText="1"/>
      <protection locked="0"/>
    </xf>
    <xf numFmtId="49" fontId="0" fillId="0" borderId="1" xfId="0" applyNumberFormat="1" applyBorder="1" applyAlignment="1" applyProtection="1">
      <alignment horizontal="left" vertical="top" wrapText="1"/>
      <protection locked="0"/>
    </xf>
    <xf numFmtId="49" fontId="0" fillId="0" borderId="0" xfId="0" applyNumberFormat="1" applyAlignment="1" applyProtection="1">
      <alignment horizontal="left" vertical="top" wrapText="1"/>
      <protection locked="0"/>
    </xf>
    <xf numFmtId="1" fontId="0" fillId="0" borderId="1" xfId="0" applyNumberFormat="1" applyFill="1" applyBorder="1" applyAlignment="1" applyProtection="1">
      <alignment horizontal="center" vertical="top" wrapText="1"/>
      <protection locked="0"/>
    </xf>
    <xf numFmtId="1" fontId="0" fillId="0" borderId="1" xfId="0" applyNumberFormat="1" applyBorder="1" applyAlignment="1" applyProtection="1">
      <alignment horizontal="center" vertical="top" wrapText="1"/>
      <protection locked="0"/>
    </xf>
    <xf numFmtId="1" fontId="0" fillId="0" borderId="0" xfId="0" applyNumberFormat="1" applyAlignment="1" applyProtection="1">
      <alignment horizontal="center" vertical="top" wrapText="1"/>
      <protection locked="0"/>
    </xf>
    <xf numFmtId="2" fontId="0" fillId="27" borderId="86" xfId="0" applyNumberFormat="1" applyFill="1" applyBorder="1" applyAlignment="1">
      <alignment horizontal="center"/>
    </xf>
    <xf numFmtId="2" fontId="0" fillId="27" borderId="47" xfId="0" applyNumberFormat="1" applyFill="1" applyBorder="1" applyAlignment="1">
      <alignment horizontal="center"/>
    </xf>
    <xf numFmtId="2" fontId="18" fillId="2" borderId="0" xfId="0" applyNumberFormat="1" applyFont="1" applyFill="1" applyAlignment="1">
      <alignment horizontal="center"/>
    </xf>
    <xf numFmtId="0" fontId="0" fillId="7" borderId="71" xfId="0" applyFill="1" applyBorder="1" applyAlignment="1">
      <alignment horizontal="center"/>
    </xf>
    <xf numFmtId="0" fontId="2" fillId="30" borderId="1" xfId="0" applyFont="1" applyFill="1" applyBorder="1" applyAlignment="1" applyProtection="1">
      <alignment horizontal="left" vertical="top" wrapText="1"/>
      <protection hidden="1"/>
    </xf>
    <xf numFmtId="0" fontId="0" fillId="0" borderId="1" xfId="0" applyFont="1" applyFill="1" applyBorder="1" applyAlignment="1" applyProtection="1">
      <alignment horizontal="center" vertical="top" wrapText="1"/>
      <protection locked="0"/>
    </xf>
    <xf numFmtId="0" fontId="0" fillId="0" borderId="0" xfId="0" applyFont="1" applyAlignment="1" applyProtection="1">
      <alignment horizontal="center" vertical="top" wrapText="1"/>
      <protection locked="0"/>
    </xf>
    <xf numFmtId="49" fontId="0" fillId="0" borderId="1" xfId="0" applyNumberFormat="1" applyBorder="1" applyAlignment="1" applyProtection="1">
      <alignment horizontal="center" vertical="top" wrapText="1"/>
      <protection locked="0"/>
    </xf>
    <xf numFmtId="0" fontId="0" fillId="0" borderId="1" xfId="0" applyFont="1" applyFill="1" applyBorder="1" applyAlignment="1" applyProtection="1">
      <alignment vertical="top" wrapText="1"/>
      <protection locked="0"/>
    </xf>
    <xf numFmtId="0" fontId="0" fillId="0" borderId="0" xfId="0" applyFont="1"/>
    <xf numFmtId="0" fontId="25" fillId="13" borderId="18" xfId="0" applyFont="1" applyFill="1" applyBorder="1" applyAlignment="1" applyProtection="1">
      <alignment horizontal="right"/>
      <protection hidden="1"/>
    </xf>
    <xf numFmtId="0" fontId="25" fillId="20" borderId="18" xfId="0" applyFont="1" applyFill="1" applyBorder="1" applyAlignment="1" applyProtection="1">
      <alignment horizontal="right"/>
      <protection hidden="1"/>
    </xf>
    <xf numFmtId="0" fontId="25" fillId="15" borderId="18" xfId="0" applyFont="1" applyFill="1" applyBorder="1" applyAlignment="1" applyProtection="1">
      <alignment horizontal="right"/>
      <protection hidden="1"/>
    </xf>
    <xf numFmtId="0" fontId="0" fillId="13" borderId="92" xfId="0" applyFill="1" applyBorder="1" applyProtection="1">
      <protection hidden="1"/>
    </xf>
    <xf numFmtId="0" fontId="0" fillId="13" borderId="40" xfId="0" applyFill="1" applyBorder="1" applyProtection="1">
      <protection hidden="1"/>
    </xf>
    <xf numFmtId="0" fontId="0" fillId="13" borderId="93" xfId="0" applyFill="1" applyBorder="1" applyProtection="1">
      <protection hidden="1"/>
    </xf>
    <xf numFmtId="0" fontId="0" fillId="16" borderId="102" xfId="0" applyFill="1" applyBorder="1" applyProtection="1">
      <protection hidden="1"/>
    </xf>
    <xf numFmtId="0" fontId="0" fillId="16" borderId="40" xfId="0" applyFill="1" applyBorder="1" applyProtection="1">
      <protection hidden="1"/>
    </xf>
    <xf numFmtId="0" fontId="0" fillId="16" borderId="103" xfId="0" applyFill="1" applyBorder="1" applyProtection="1">
      <protection hidden="1"/>
    </xf>
    <xf numFmtId="0" fontId="0" fillId="16" borderId="104" xfId="0" applyFill="1" applyBorder="1" applyProtection="1">
      <protection hidden="1"/>
    </xf>
    <xf numFmtId="0" fontId="0" fillId="16" borderId="105" xfId="0" applyFill="1" applyBorder="1" applyProtection="1">
      <protection hidden="1"/>
    </xf>
    <xf numFmtId="0" fontId="0" fillId="16" borderId="106" xfId="0" applyFill="1" applyBorder="1" applyProtection="1">
      <protection hidden="1"/>
    </xf>
    <xf numFmtId="0" fontId="0" fillId="15" borderId="112" xfId="0" applyFill="1" applyBorder="1" applyProtection="1">
      <protection hidden="1"/>
    </xf>
    <xf numFmtId="0" fontId="0" fillId="15" borderId="40" xfId="0" applyFill="1" applyBorder="1" applyProtection="1">
      <protection hidden="1"/>
    </xf>
    <xf numFmtId="0" fontId="0" fillId="15" borderId="113" xfId="0" applyFill="1" applyBorder="1" applyProtection="1">
      <protection hidden="1"/>
    </xf>
    <xf numFmtId="0" fontId="0" fillId="15" borderId="114" xfId="0" applyFill="1" applyBorder="1" applyProtection="1">
      <protection hidden="1"/>
    </xf>
    <xf numFmtId="0" fontId="0" fillId="15" borderId="115" xfId="0" applyFill="1" applyBorder="1" applyProtection="1">
      <protection hidden="1"/>
    </xf>
    <xf numFmtId="0" fontId="0" fillId="15" borderId="116" xfId="0" applyFill="1" applyBorder="1" applyProtection="1">
      <protection hidden="1"/>
    </xf>
    <xf numFmtId="2" fontId="0" fillId="2" borderId="0" xfId="0" applyNumberFormat="1" applyFill="1" applyAlignment="1">
      <alignment horizontal="center"/>
    </xf>
    <xf numFmtId="2" fontId="0" fillId="7" borderId="0" xfId="0" applyNumberFormat="1" applyFill="1" applyAlignment="1">
      <alignment horizontal="center"/>
    </xf>
    <xf numFmtId="49" fontId="2" fillId="29" borderId="1" xfId="0" applyNumberFormat="1" applyFont="1" applyFill="1" applyBorder="1" applyAlignment="1" applyProtection="1">
      <alignment vertical="top" wrapText="1"/>
      <protection hidden="1"/>
    </xf>
    <xf numFmtId="49" fontId="0" fillId="0" borderId="1" xfId="0" applyNumberFormat="1" applyFill="1" applyBorder="1" applyAlignment="1" applyProtection="1">
      <alignment horizontal="center" vertical="top" wrapText="1"/>
      <protection locked="0"/>
    </xf>
    <xf numFmtId="49" fontId="0" fillId="0" borderId="0" xfId="0" applyNumberFormat="1" applyAlignment="1" applyProtection="1">
      <alignment horizontal="center" vertical="top" wrapText="1"/>
      <protection locked="0"/>
    </xf>
    <xf numFmtId="165" fontId="15" fillId="26" borderId="1" xfId="0" applyNumberFormat="1" applyFont="1" applyFill="1" applyBorder="1" applyAlignment="1" applyProtection="1">
      <alignment horizontal="center" vertical="center"/>
      <protection hidden="1"/>
    </xf>
    <xf numFmtId="0" fontId="4" fillId="0" borderId="41" xfId="0" applyFont="1" applyBorder="1" applyProtection="1">
      <protection hidden="1"/>
    </xf>
    <xf numFmtId="0" fontId="44" fillId="0" borderId="40" xfId="0" applyFont="1" applyBorder="1" applyProtection="1">
      <protection hidden="1"/>
    </xf>
    <xf numFmtId="0" fontId="44" fillId="0" borderId="49" xfId="0" applyFont="1" applyBorder="1" applyProtection="1">
      <protection hidden="1"/>
    </xf>
    <xf numFmtId="0" fontId="3" fillId="11" borderId="56" xfId="0" applyFont="1" applyFill="1" applyBorder="1" applyAlignment="1" applyProtection="1">
      <alignment horizontal="center" vertical="top" wrapText="1"/>
      <protection hidden="1"/>
    </xf>
    <xf numFmtId="0" fontId="3" fillId="11" borderId="60" xfId="0" applyFont="1" applyFill="1" applyBorder="1" applyAlignment="1" applyProtection="1">
      <alignment horizontal="center" vertical="top" wrapText="1"/>
      <protection hidden="1"/>
    </xf>
    <xf numFmtId="0" fontId="2" fillId="24" borderId="34" xfId="0" applyFont="1" applyFill="1" applyBorder="1" applyAlignment="1" applyProtection="1">
      <alignment horizontal="center" vertical="top" wrapText="1"/>
      <protection hidden="1"/>
    </xf>
    <xf numFmtId="2" fontId="0" fillId="0" borderId="4" xfId="0" applyNumberFormat="1" applyBorder="1" applyAlignment="1" applyProtection="1">
      <alignment horizontal="center"/>
      <protection hidden="1"/>
    </xf>
    <xf numFmtId="0" fontId="3" fillId="11" borderId="3" xfId="0" applyFont="1" applyFill="1" applyBorder="1" applyAlignment="1" applyProtection="1">
      <alignment horizontal="center" vertical="center" wrapText="1"/>
      <protection hidden="1"/>
    </xf>
    <xf numFmtId="165" fontId="15" fillId="26" borderId="3" xfId="0" applyNumberFormat="1" applyFont="1" applyFill="1" applyBorder="1" applyAlignment="1" applyProtection="1">
      <alignment horizontal="center" vertical="center"/>
      <protection hidden="1"/>
    </xf>
    <xf numFmtId="2" fontId="0" fillId="0" borderId="9" xfId="0" applyNumberFormat="1" applyFill="1" applyBorder="1" applyAlignment="1" applyProtection="1">
      <alignment horizontal="center"/>
      <protection hidden="1"/>
    </xf>
    <xf numFmtId="2" fontId="0" fillId="0" borderId="6" xfId="0" applyNumberFormat="1" applyFill="1" applyBorder="1" applyAlignment="1" applyProtection="1">
      <alignment horizontal="center"/>
      <protection hidden="1"/>
    </xf>
    <xf numFmtId="2" fontId="0" fillId="0" borderId="8" xfId="0" applyNumberFormat="1" applyBorder="1" applyAlignment="1" applyProtection="1">
      <alignment horizontal="center"/>
      <protection hidden="1"/>
    </xf>
    <xf numFmtId="167" fontId="2" fillId="0" borderId="8" xfId="3" applyNumberFormat="1" applyFont="1" applyBorder="1" applyAlignment="1" applyProtection="1">
      <alignment horizontal="center" vertical="center"/>
      <protection locked="0" hidden="1"/>
    </xf>
    <xf numFmtId="165" fontId="0" fillId="0" borderId="1" xfId="0" applyNumberFormat="1" applyBorder="1" applyAlignment="1" applyProtection="1">
      <alignment horizontal="center" vertical="center"/>
      <protection locked="0" hidden="1"/>
    </xf>
    <xf numFmtId="165" fontId="0" fillId="0" borderId="3" xfId="0" applyNumberFormat="1" applyBorder="1" applyAlignment="1" applyProtection="1">
      <alignment horizontal="center" vertical="center"/>
      <protection locked="0" hidden="1"/>
    </xf>
    <xf numFmtId="165" fontId="0" fillId="0" borderId="1" xfId="3" applyNumberFormat="1" applyFont="1" applyBorder="1" applyAlignment="1" applyProtection="1">
      <alignment horizontal="center" vertical="center"/>
      <protection locked="0" hidden="1"/>
    </xf>
    <xf numFmtId="10" fontId="0" fillId="0" borderId="8" xfId="1" applyNumberFormat="1" applyFont="1" applyBorder="1" applyAlignment="1" applyProtection="1">
      <alignment horizontal="center" vertical="center"/>
      <protection locked="0" hidden="1"/>
    </xf>
    <xf numFmtId="0" fontId="0" fillId="0" borderId="1" xfId="0" applyBorder="1" applyAlignment="1" applyProtection="1">
      <alignment horizontal="center" vertical="center"/>
      <protection locked="0" hidden="1"/>
    </xf>
    <xf numFmtId="0" fontId="0" fillId="0" borderId="3" xfId="0" applyBorder="1" applyAlignment="1" applyProtection="1">
      <alignment horizontal="center" vertical="center"/>
      <protection locked="0" hidden="1"/>
    </xf>
    <xf numFmtId="10" fontId="0" fillId="0" borderId="9" xfId="1" applyNumberFormat="1" applyFont="1" applyBorder="1" applyAlignment="1" applyProtection="1">
      <alignment horizontal="center" vertical="center"/>
      <protection locked="0" hidden="1"/>
    </xf>
    <xf numFmtId="0" fontId="0" fillId="0" borderId="5" xfId="0" applyBorder="1" applyAlignment="1" applyProtection="1">
      <alignment horizontal="center" vertical="center"/>
      <protection locked="0" hidden="1"/>
    </xf>
    <xf numFmtId="0" fontId="0" fillId="0" borderId="39" xfId="0" applyBorder="1" applyAlignment="1" applyProtection="1">
      <alignment horizontal="center" vertical="center"/>
      <protection locked="0" hidden="1"/>
    </xf>
    <xf numFmtId="0" fontId="15" fillId="26" borderId="37" xfId="0" applyFont="1" applyFill="1" applyBorder="1" applyAlignment="1" applyProtection="1">
      <alignment horizontal="center" vertical="center"/>
      <protection locked="0" hidden="1"/>
    </xf>
    <xf numFmtId="15" fontId="43" fillId="17" borderId="37" xfId="0" applyNumberFormat="1" applyFont="1" applyFill="1" applyBorder="1" applyAlignment="1" applyProtection="1">
      <alignment horizontal="center"/>
      <protection locked="0" hidden="1"/>
    </xf>
    <xf numFmtId="15" fontId="43" fillId="17" borderId="2" xfId="0" applyNumberFormat="1" applyFont="1" applyFill="1" applyBorder="1" applyAlignment="1" applyProtection="1">
      <alignment horizontal="center"/>
      <protection locked="0" hidden="1"/>
    </xf>
    <xf numFmtId="41" fontId="43" fillId="17" borderId="2" xfId="4" applyFont="1" applyFill="1" applyBorder="1" applyAlignment="1" applyProtection="1">
      <alignment horizontal="center"/>
      <protection locked="0" hidden="1"/>
    </xf>
    <xf numFmtId="15" fontId="43" fillId="21" borderId="37" xfId="0" applyNumberFormat="1" applyFont="1" applyFill="1" applyBorder="1" applyAlignment="1" applyProtection="1">
      <alignment horizontal="center"/>
      <protection locked="0" hidden="1"/>
    </xf>
    <xf numFmtId="15" fontId="43" fillId="22" borderId="37" xfId="0" applyNumberFormat="1" applyFont="1" applyFill="1" applyBorder="1" applyAlignment="1" applyProtection="1">
      <alignment horizontal="center"/>
      <protection locked="0" hidden="1"/>
    </xf>
    <xf numFmtId="0" fontId="10" fillId="3" borderId="1" xfId="0" applyFont="1" applyFill="1" applyBorder="1" applyProtection="1">
      <protection hidden="1"/>
    </xf>
    <xf numFmtId="0" fontId="10" fillId="4" borderId="1" xfId="0" applyFont="1" applyFill="1" applyBorder="1" applyProtection="1">
      <protection hidden="1"/>
    </xf>
    <xf numFmtId="20" fontId="10" fillId="0" borderId="1" xfId="0" applyNumberFormat="1" applyFont="1" applyBorder="1" applyAlignment="1" applyProtection="1">
      <alignment wrapText="1"/>
      <protection hidden="1"/>
    </xf>
    <xf numFmtId="2" fontId="10" fillId="0" borderId="1" xfId="0" applyNumberFormat="1" applyFont="1" applyBorder="1" applyAlignment="1" applyProtection="1">
      <alignment wrapText="1"/>
      <protection hidden="1"/>
    </xf>
    <xf numFmtId="0" fontId="10" fillId="0" borderId="1" xfId="0" applyFont="1" applyBorder="1" applyAlignment="1" applyProtection="1">
      <alignment wrapText="1"/>
      <protection hidden="1"/>
    </xf>
    <xf numFmtId="2" fontId="10" fillId="4" borderId="1" xfId="0" applyNumberFormat="1" applyFont="1" applyFill="1" applyBorder="1" applyAlignment="1" applyProtection="1">
      <alignment horizontal="center" vertical="center" wrapText="1"/>
      <protection hidden="1"/>
    </xf>
    <xf numFmtId="165" fontId="10" fillId="2" borderId="3" xfId="0" applyNumberFormat="1" applyFont="1" applyFill="1" applyBorder="1" applyAlignment="1" applyProtection="1">
      <alignment vertical="center" wrapText="1"/>
      <protection hidden="1"/>
    </xf>
    <xf numFmtId="165" fontId="10" fillId="2" borderId="15" xfId="0" applyNumberFormat="1" applyFont="1" applyFill="1" applyBorder="1" applyAlignment="1" applyProtection="1">
      <alignment vertical="center" wrapText="1"/>
      <protection hidden="1"/>
    </xf>
    <xf numFmtId="165" fontId="10" fillId="2" borderId="1" xfId="0" applyNumberFormat="1" applyFont="1" applyFill="1" applyBorder="1" applyAlignment="1" applyProtection="1">
      <alignment horizontal="center" vertical="center" wrapText="1"/>
      <protection hidden="1"/>
    </xf>
    <xf numFmtId="0" fontId="3" fillId="0" borderId="0" xfId="0" applyFont="1" applyProtection="1">
      <protection hidden="1"/>
    </xf>
    <xf numFmtId="0" fontId="10" fillId="0" borderId="0" xfId="0" applyFont="1" applyProtection="1">
      <protection hidden="1"/>
    </xf>
    <xf numFmtId="2" fontId="8" fillId="0" borderId="1" xfId="0" applyNumberFormat="1" applyFont="1" applyBorder="1" applyProtection="1">
      <protection hidden="1"/>
    </xf>
    <xf numFmtId="0" fontId="8" fillId="2" borderId="1" xfId="0" applyFont="1" applyFill="1" applyBorder="1" applyProtection="1">
      <protection hidden="1"/>
    </xf>
    <xf numFmtId="1" fontId="8" fillId="0" borderId="0" xfId="0" applyNumberFormat="1" applyFont="1" applyProtection="1">
      <protection hidden="1"/>
    </xf>
    <xf numFmtId="0" fontId="8" fillId="0" borderId="0" xfId="0" applyFont="1" applyProtection="1">
      <protection hidden="1"/>
    </xf>
    <xf numFmtId="0" fontId="8" fillId="0" borderId="0" xfId="0" applyFont="1" applyFill="1" applyBorder="1" applyProtection="1">
      <protection hidden="1"/>
    </xf>
    <xf numFmtId="2" fontId="8" fillId="0" borderId="0" xfId="0" applyNumberFormat="1" applyFont="1" applyFill="1" applyBorder="1" applyProtection="1">
      <protection hidden="1"/>
    </xf>
    <xf numFmtId="0" fontId="8" fillId="3" borderId="1" xfId="0" applyFont="1" applyFill="1" applyBorder="1" applyProtection="1">
      <protection locked="0" hidden="1"/>
    </xf>
    <xf numFmtId="0" fontId="8" fillId="4" borderId="1" xfId="0" applyFont="1" applyFill="1" applyBorder="1" applyProtection="1">
      <protection locked="0" hidden="1"/>
    </xf>
    <xf numFmtId="20" fontId="8" fillId="0" borderId="1" xfId="0" applyNumberFormat="1" applyFont="1" applyBorder="1" applyProtection="1">
      <protection locked="0" hidden="1"/>
    </xf>
    <xf numFmtId="0" fontId="8" fillId="2" borderId="1" xfId="0" applyFont="1" applyFill="1" applyBorder="1" applyProtection="1">
      <protection locked="0" hidden="1"/>
    </xf>
    <xf numFmtId="0" fontId="8" fillId="0" borderId="0" xfId="0" applyFont="1" applyFill="1" applyBorder="1" applyProtection="1">
      <protection locked="0" hidden="1"/>
    </xf>
    <xf numFmtId="20" fontId="8" fillId="0" borderId="0" xfId="0" applyNumberFormat="1" applyFont="1" applyFill="1" applyBorder="1" applyProtection="1">
      <protection locked="0" hidden="1"/>
    </xf>
    <xf numFmtId="0" fontId="8" fillId="0" borderId="1" xfId="0" applyFont="1" applyBorder="1" applyProtection="1">
      <protection locked="0" hidden="1"/>
    </xf>
    <xf numFmtId="2" fontId="8" fillId="4" borderId="1" xfId="0" applyNumberFormat="1" applyFont="1" applyFill="1" applyBorder="1" applyAlignment="1" applyProtection="1">
      <alignment horizontal="center" vertical="center"/>
      <protection locked="0" hidden="1"/>
    </xf>
    <xf numFmtId="2" fontId="8" fillId="0" borderId="0" xfId="0" applyNumberFormat="1" applyFont="1" applyFill="1" applyBorder="1" applyAlignment="1" applyProtection="1">
      <alignment horizontal="center" vertical="center"/>
      <protection locked="0" hidden="1"/>
    </xf>
    <xf numFmtId="166" fontId="0" fillId="0" borderId="0" xfId="0" applyNumberFormat="1" applyAlignment="1" applyProtection="1">
      <alignment vertical="top" wrapText="1"/>
      <protection hidden="1"/>
    </xf>
    <xf numFmtId="0" fontId="2" fillId="8" borderId="1" xfId="0" applyFont="1" applyFill="1" applyBorder="1" applyAlignment="1" applyProtection="1">
      <alignment horizontal="left" vertical="top" wrapText="1"/>
      <protection locked="0" hidden="1"/>
    </xf>
    <xf numFmtId="0" fontId="2" fillId="8" borderId="1" xfId="0" applyFont="1" applyFill="1" applyBorder="1" applyAlignment="1" applyProtection="1">
      <alignment horizontal="center" vertical="top" wrapText="1"/>
      <protection locked="0" hidden="1"/>
    </xf>
    <xf numFmtId="0" fontId="2" fillId="0" borderId="1" xfId="0" applyFont="1" applyBorder="1" applyAlignment="1">
      <alignment vertical="top"/>
    </xf>
    <xf numFmtId="0" fontId="0" fillId="0" borderId="0" xfId="0" applyAlignment="1">
      <alignment vertical="top"/>
    </xf>
    <xf numFmtId="0" fontId="0" fillId="0" borderId="1" xfId="0" applyFont="1" applyBorder="1" applyAlignment="1">
      <alignment vertical="top"/>
    </xf>
    <xf numFmtId="3" fontId="0" fillId="0" borderId="1" xfId="0" applyNumberFormat="1" applyBorder="1" applyAlignment="1">
      <alignment vertical="top"/>
    </xf>
    <xf numFmtId="0" fontId="0" fillId="0" borderId="1" xfId="0" applyBorder="1" applyAlignment="1">
      <alignment vertical="top"/>
    </xf>
    <xf numFmtId="3" fontId="0" fillId="0" borderId="1" xfId="0" applyNumberFormat="1" applyBorder="1" applyAlignment="1">
      <alignment horizontal="right" vertical="top"/>
    </xf>
    <xf numFmtId="3" fontId="0" fillId="0" borderId="1" xfId="0" applyNumberFormat="1" applyFill="1" applyBorder="1" applyAlignment="1">
      <alignment vertical="top"/>
    </xf>
    <xf numFmtId="3" fontId="0" fillId="0" borderId="1" xfId="0" applyNumberFormat="1" applyFill="1" applyBorder="1" applyAlignment="1">
      <alignment horizontal="right" vertical="top"/>
    </xf>
    <xf numFmtId="0" fontId="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0" fillId="16" borderId="1" xfId="0" applyFont="1" applyFill="1" applyBorder="1" applyAlignment="1">
      <alignment vertical="top"/>
    </xf>
    <xf numFmtId="49" fontId="0" fillId="16" borderId="1" xfId="0" applyNumberFormat="1" applyFill="1" applyBorder="1" applyAlignment="1">
      <alignment horizontal="right" vertical="top"/>
    </xf>
    <xf numFmtId="0" fontId="0" fillId="16" borderId="1" xfId="0" applyFill="1" applyBorder="1" applyAlignment="1">
      <alignment vertical="top"/>
    </xf>
    <xf numFmtId="3" fontId="0" fillId="0" borderId="15" xfId="0" applyNumberFormat="1" applyBorder="1" applyAlignment="1">
      <alignment vertical="top"/>
    </xf>
    <xf numFmtId="3" fontId="0" fillId="0" borderId="15" xfId="0" applyNumberFormat="1" applyBorder="1" applyAlignment="1">
      <alignment horizontal="right" vertical="top"/>
    </xf>
    <xf numFmtId="49" fontId="0" fillId="0" borderId="1" xfId="0" applyNumberFormat="1" applyFill="1" applyBorder="1" applyAlignment="1">
      <alignment horizontal="right" vertical="top"/>
    </xf>
    <xf numFmtId="3" fontId="0" fillId="16" borderId="1" xfId="0" applyNumberFormat="1" applyFill="1" applyBorder="1" applyAlignment="1">
      <alignment horizontal="right" vertical="top"/>
    </xf>
    <xf numFmtId="0" fontId="0" fillId="0" borderId="0" xfId="0" applyFont="1" applyAlignment="1">
      <alignment vertical="top"/>
    </xf>
    <xf numFmtId="0" fontId="0" fillId="2" borderId="0" xfId="0" applyFill="1" applyBorder="1" applyProtection="1">
      <protection hidden="1"/>
    </xf>
    <xf numFmtId="0" fontId="11" fillId="2" borderId="0" xfId="0" applyFont="1" applyFill="1" applyAlignment="1" applyProtection="1">
      <alignment horizontal="center"/>
      <protection hidden="1"/>
    </xf>
    <xf numFmtId="0" fontId="0" fillId="2" borderId="56" xfId="0" applyFill="1" applyBorder="1" applyProtection="1">
      <protection hidden="1"/>
    </xf>
    <xf numFmtId="0" fontId="0" fillId="2" borderId="57" xfId="0" applyFill="1" applyBorder="1" applyProtection="1">
      <protection hidden="1"/>
    </xf>
    <xf numFmtId="0" fontId="0" fillId="2" borderId="56" xfId="0" quotePrefix="1" applyFill="1" applyBorder="1" applyAlignment="1" applyProtection="1">
      <alignment horizontal="center"/>
      <protection hidden="1"/>
    </xf>
    <xf numFmtId="171" fontId="11" fillId="2" borderId="0" xfId="0" applyNumberFormat="1" applyFont="1" applyFill="1" applyProtection="1">
      <protection hidden="1"/>
    </xf>
    <xf numFmtId="41" fontId="11" fillId="2" borderId="0" xfId="4" applyFont="1" applyFill="1" applyAlignment="1" applyProtection="1">
      <alignment horizontal="center"/>
      <protection hidden="1"/>
    </xf>
    <xf numFmtId="2" fontId="11" fillId="2" borderId="0" xfId="0" applyNumberFormat="1" applyFont="1" applyFill="1" applyAlignment="1" applyProtection="1">
      <alignment horizontal="center"/>
      <protection hidden="1"/>
    </xf>
    <xf numFmtId="0" fontId="45" fillId="2" borderId="24" xfId="0" applyFont="1" applyFill="1" applyBorder="1" applyAlignment="1" applyProtection="1">
      <alignment horizontal="center"/>
      <protection hidden="1"/>
    </xf>
    <xf numFmtId="0" fontId="12" fillId="2" borderId="25" xfId="0" applyFont="1" applyFill="1" applyBorder="1" applyAlignment="1" applyProtection="1">
      <alignment horizontal="center"/>
      <protection hidden="1"/>
    </xf>
    <xf numFmtId="0" fontId="11" fillId="2" borderId="25" xfId="0" applyFont="1" applyFill="1" applyBorder="1" applyAlignment="1" applyProtection="1">
      <alignment horizontal="center"/>
      <protection hidden="1"/>
    </xf>
    <xf numFmtId="0" fontId="11" fillId="2" borderId="26" xfId="0" applyFont="1" applyFill="1" applyBorder="1" applyAlignment="1" applyProtection="1">
      <alignment horizontal="center"/>
      <protection hidden="1"/>
    </xf>
    <xf numFmtId="14" fontId="11" fillId="2" borderId="0" xfId="0" applyNumberFormat="1" applyFont="1" applyFill="1" applyAlignment="1" applyProtection="1">
      <alignment horizontal="center"/>
      <protection hidden="1"/>
    </xf>
    <xf numFmtId="0" fontId="45" fillId="2" borderId="0" xfId="0" applyFont="1" applyFill="1" applyBorder="1" applyAlignment="1" applyProtection="1">
      <alignment horizontal="center"/>
      <protection hidden="1"/>
    </xf>
    <xf numFmtId="0" fontId="12" fillId="2" borderId="0" xfId="0" applyFont="1" applyFill="1" applyBorder="1" applyAlignment="1" applyProtection="1">
      <alignment horizontal="center"/>
      <protection hidden="1"/>
    </xf>
    <xf numFmtId="0" fontId="11" fillId="2" borderId="0" xfId="0" applyFont="1" applyFill="1" applyBorder="1" applyAlignment="1" applyProtection="1">
      <alignment horizontal="center"/>
      <protection hidden="1"/>
    </xf>
    <xf numFmtId="0" fontId="46" fillId="2" borderId="0" xfId="0" applyFont="1" applyFill="1" applyBorder="1" applyAlignment="1" applyProtection="1">
      <alignment horizontal="center" vertical="center"/>
      <protection hidden="1"/>
    </xf>
    <xf numFmtId="14" fontId="18" fillId="2" borderId="0" xfId="0" applyNumberFormat="1" applyFont="1" applyFill="1" applyAlignment="1" applyProtection="1">
      <alignment horizontal="center"/>
      <protection hidden="1"/>
    </xf>
    <xf numFmtId="0" fontId="18" fillId="2" borderId="0" xfId="0" applyFont="1" applyFill="1" applyProtection="1">
      <protection hidden="1"/>
    </xf>
    <xf numFmtId="0" fontId="2" fillId="24" borderId="21" xfId="0" applyFont="1" applyFill="1" applyBorder="1" applyAlignment="1" applyProtection="1">
      <alignment horizontal="center" vertical="top" wrapText="1"/>
      <protection hidden="1"/>
    </xf>
    <xf numFmtId="0" fontId="2" fillId="0" borderId="7" xfId="0" applyFont="1" applyBorder="1" applyAlignment="1">
      <alignment horizontal="center" vertical="center"/>
    </xf>
    <xf numFmtId="0" fontId="0" fillId="0" borderId="19" xfId="0" applyBorder="1" applyAlignment="1">
      <alignment horizontal="center"/>
    </xf>
    <xf numFmtId="0" fontId="0" fillId="0" borderId="70" xfId="0" applyBorder="1" applyAlignment="1">
      <alignment horizontal="center"/>
    </xf>
    <xf numFmtId="0" fontId="2" fillId="0" borderId="2" xfId="0" applyFont="1" applyBorder="1" applyAlignment="1">
      <alignment horizontal="center" vertical="center" wrapText="1"/>
    </xf>
    <xf numFmtId="0" fontId="0" fillId="0" borderId="47" xfId="0" applyBorder="1" applyAlignment="1">
      <alignment horizontal="center"/>
    </xf>
    <xf numFmtId="0" fontId="0" fillId="0" borderId="53" xfId="0" applyBorder="1" applyAlignment="1">
      <alignment horizontal="center"/>
    </xf>
    <xf numFmtId="0" fontId="2" fillId="0" borderId="28" xfId="0" applyFont="1" applyBorder="1" applyAlignment="1">
      <alignment horizontal="center" vertical="center"/>
    </xf>
    <xf numFmtId="0" fontId="0" fillId="0" borderId="118" xfId="0" applyBorder="1" applyAlignment="1">
      <alignment horizontal="center"/>
    </xf>
    <xf numFmtId="0" fontId="2" fillId="0" borderId="119" xfId="0" applyFont="1" applyBorder="1" applyAlignment="1">
      <alignment horizontal="center"/>
    </xf>
    <xf numFmtId="0" fontId="2" fillId="0" borderId="2" xfId="0" applyFont="1" applyBorder="1" applyAlignment="1">
      <alignment horizontal="center" vertical="center"/>
    </xf>
    <xf numFmtId="0" fontId="2" fillId="0" borderId="53" xfId="0" applyFont="1" applyBorder="1" applyAlignment="1">
      <alignment horizontal="center"/>
    </xf>
    <xf numFmtId="0" fontId="0" fillId="0" borderId="50" xfId="0" applyBorder="1"/>
    <xf numFmtId="0" fontId="0" fillId="0" borderId="19" xfId="0" applyBorder="1"/>
    <xf numFmtId="0" fontId="0" fillId="0" borderId="70" xfId="0" applyBorder="1"/>
    <xf numFmtId="0" fontId="2" fillId="0" borderId="50" xfId="0" applyFont="1" applyBorder="1"/>
    <xf numFmtId="0" fontId="2" fillId="7" borderId="19" xfId="0" applyFont="1" applyFill="1" applyBorder="1"/>
    <xf numFmtId="0" fontId="2" fillId="35" borderId="70" xfId="0" applyFont="1" applyFill="1" applyBorder="1"/>
    <xf numFmtId="0" fontId="30" fillId="0" borderId="17" xfId="0" applyFont="1" applyFill="1" applyBorder="1" applyAlignment="1">
      <alignment textRotation="90"/>
    </xf>
    <xf numFmtId="0" fontId="30" fillId="0" borderId="54" xfId="0" applyFont="1" applyFill="1" applyBorder="1" applyAlignment="1">
      <alignment textRotation="90"/>
    </xf>
    <xf numFmtId="0" fontId="30" fillId="0" borderId="21" xfId="0" applyFont="1" applyFill="1" applyBorder="1" applyAlignment="1">
      <alignment textRotation="90"/>
    </xf>
    <xf numFmtId="3" fontId="40" fillId="29" borderId="1" xfId="0" applyNumberFormat="1" applyFont="1" applyFill="1" applyBorder="1" applyAlignment="1">
      <alignment textRotation="90"/>
    </xf>
    <xf numFmtId="0" fontId="0" fillId="0" borderId="57" xfId="0" applyBorder="1"/>
    <xf numFmtId="0" fontId="0" fillId="0" borderId="26" xfId="0" applyBorder="1"/>
    <xf numFmtId="0" fontId="0" fillId="0" borderId="56" xfId="0" applyBorder="1"/>
    <xf numFmtId="0" fontId="0" fillId="0" borderId="24" xfId="0" applyBorder="1"/>
    <xf numFmtId="0" fontId="2" fillId="0" borderId="0" xfId="0" applyFont="1" applyFill="1" applyBorder="1" applyAlignment="1">
      <alignment horizontal="center" vertical="center"/>
    </xf>
    <xf numFmtId="0" fontId="0" fillId="0" borderId="0" xfId="0" applyFill="1" applyBorder="1" applyAlignment="1">
      <alignment horizontal="center"/>
    </xf>
    <xf numFmtId="0" fontId="2" fillId="18" borderId="29" xfId="0" applyFont="1" applyFill="1" applyBorder="1" applyAlignment="1" applyProtection="1">
      <alignment horizontal="center"/>
      <protection hidden="1"/>
    </xf>
    <xf numFmtId="10" fontId="2" fillId="18" borderId="9" xfId="0" applyNumberFormat="1" applyFont="1" applyFill="1" applyBorder="1" applyAlignment="1" applyProtection="1">
      <alignment horizontal="center"/>
      <protection hidden="1"/>
    </xf>
    <xf numFmtId="2" fontId="0" fillId="27" borderId="118" xfId="0" applyNumberFormat="1" applyFill="1" applyBorder="1" applyAlignment="1">
      <alignment horizontal="center"/>
    </xf>
    <xf numFmtId="0" fontId="2" fillId="0" borderId="120" xfId="0" applyFont="1" applyBorder="1" applyAlignment="1">
      <alignment vertical="center"/>
    </xf>
    <xf numFmtId="0" fontId="0" fillId="0" borderId="1" xfId="0" applyBorder="1"/>
    <xf numFmtId="0" fontId="0" fillId="0" borderId="0" xfId="0" applyBorder="1" applyAlignment="1">
      <alignment horizontal="center"/>
    </xf>
    <xf numFmtId="0" fontId="54" fillId="9" borderId="16" xfId="0" applyFont="1" applyFill="1" applyBorder="1"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16" borderId="7" xfId="0" applyFill="1" applyBorder="1" applyProtection="1">
      <protection hidden="1"/>
    </xf>
    <xf numFmtId="0" fontId="30" fillId="2" borderId="1" xfId="0" applyFont="1" applyFill="1" applyBorder="1" applyAlignment="1">
      <alignment textRotation="90"/>
    </xf>
    <xf numFmtId="15" fontId="8" fillId="27" borderId="1" xfId="0" applyNumberFormat="1" applyFont="1" applyFill="1" applyBorder="1" applyProtection="1">
      <protection locked="0" hidden="1"/>
    </xf>
    <xf numFmtId="0" fontId="30" fillId="2" borderId="11" xfId="0" applyFont="1" applyFill="1" applyBorder="1" applyAlignment="1">
      <alignment textRotation="90"/>
    </xf>
    <xf numFmtId="0" fontId="30" fillId="0" borderId="10" xfId="0" applyFont="1" applyFill="1" applyBorder="1" applyAlignment="1">
      <alignment textRotation="90"/>
    </xf>
    <xf numFmtId="0" fontId="30" fillId="0" borderId="8" xfId="0" applyFont="1" applyFill="1" applyBorder="1" applyAlignment="1">
      <alignment textRotation="90"/>
    </xf>
    <xf numFmtId="0" fontId="30" fillId="0" borderId="9" xfId="0" applyFont="1" applyFill="1" applyBorder="1" applyAlignment="1">
      <alignment textRotation="90"/>
    </xf>
    <xf numFmtId="0" fontId="0" fillId="0" borderId="1" xfId="0" applyNumberFormat="1" applyBorder="1" applyAlignment="1" applyProtection="1">
      <alignment horizontal="center" vertical="top" wrapText="1"/>
      <protection locked="0"/>
    </xf>
    <xf numFmtId="2" fontId="0" fillId="0" borderId="0" xfId="0" applyNumberFormat="1"/>
    <xf numFmtId="0" fontId="56" fillId="9" borderId="1" xfId="0" applyFont="1" applyFill="1" applyBorder="1" applyAlignment="1">
      <alignment textRotation="90"/>
    </xf>
    <xf numFmtId="2" fontId="0" fillId="0" borderId="1" xfId="0" applyNumberFormat="1" applyBorder="1" applyAlignment="1" applyProtection="1">
      <alignment horizontal="center" vertical="center"/>
      <protection locked="0" hidden="1"/>
    </xf>
    <xf numFmtId="0" fontId="30" fillId="19" borderId="8" xfId="0" applyFont="1" applyFill="1" applyBorder="1" applyAlignment="1">
      <alignment textRotation="90"/>
    </xf>
    <xf numFmtId="0" fontId="30" fillId="19" borderId="1" xfId="0" applyFont="1" applyFill="1" applyBorder="1" applyAlignment="1">
      <alignment textRotation="90"/>
    </xf>
    <xf numFmtId="0" fontId="2" fillId="29" borderId="1" xfId="0" applyNumberFormat="1" applyFont="1" applyFill="1" applyBorder="1" applyAlignment="1" applyProtection="1">
      <alignment horizontal="center" vertical="top" wrapText="1"/>
      <protection hidden="1"/>
    </xf>
    <xf numFmtId="0" fontId="0" fillId="0" borderId="1" xfId="0" applyNumberFormat="1" applyFill="1" applyBorder="1" applyAlignment="1" applyProtection="1">
      <alignment horizontal="center" vertical="top" wrapText="1"/>
      <protection locked="0"/>
    </xf>
    <xf numFmtId="0" fontId="0" fillId="0" borderId="0" xfId="0" applyNumberFormat="1" applyAlignment="1" applyProtection="1">
      <alignment horizontal="center" vertical="top" wrapText="1"/>
      <protection locked="0"/>
    </xf>
    <xf numFmtId="0" fontId="0" fillId="0" borderId="2" xfId="0" applyBorder="1" applyAlignment="1">
      <alignment horizontal="center"/>
    </xf>
    <xf numFmtId="0" fontId="0" fillId="27" borderId="2" xfId="0" applyFill="1" applyBorder="1" applyAlignment="1">
      <alignment horizontal="center"/>
    </xf>
    <xf numFmtId="2" fontId="0" fillId="27" borderId="19" xfId="0" applyNumberFormat="1" applyFill="1" applyBorder="1" applyAlignment="1">
      <alignment horizontal="center"/>
    </xf>
    <xf numFmtId="0" fontId="0" fillId="0" borderId="40" xfId="0" applyBorder="1"/>
    <xf numFmtId="2" fontId="0" fillId="27" borderId="123" xfId="0" applyNumberFormat="1" applyFill="1" applyBorder="1" applyAlignment="1">
      <alignment horizontal="center"/>
    </xf>
    <xf numFmtId="2" fontId="0" fillId="27" borderId="61" xfId="0" applyNumberFormat="1" applyFill="1" applyBorder="1" applyAlignment="1">
      <alignment horizontal="center"/>
    </xf>
    <xf numFmtId="2" fontId="0" fillId="27" borderId="30" xfId="0" applyNumberFormat="1" applyFill="1" applyBorder="1" applyAlignment="1">
      <alignment horizontal="center"/>
    </xf>
    <xf numFmtId="0" fontId="0" fillId="27" borderId="37" xfId="0" applyFill="1" applyBorder="1" applyAlignment="1">
      <alignment horizontal="center"/>
    </xf>
    <xf numFmtId="2" fontId="0" fillId="27" borderId="46" xfId="0" applyNumberFormat="1" applyFill="1" applyBorder="1" applyAlignment="1">
      <alignment horizontal="center"/>
    </xf>
    <xf numFmtId="2" fontId="0" fillId="27" borderId="82" xfId="0" applyNumberFormat="1" applyFill="1" applyBorder="1" applyAlignment="1">
      <alignment horizontal="center"/>
    </xf>
    <xf numFmtId="2" fontId="0" fillId="27" borderId="119" xfId="0" applyNumberFormat="1" applyFill="1" applyBorder="1" applyAlignment="1">
      <alignment horizontal="center"/>
    </xf>
    <xf numFmtId="0" fontId="0" fillId="15" borderId="125" xfId="0" applyFill="1" applyBorder="1" applyProtection="1">
      <protection hidden="1"/>
    </xf>
    <xf numFmtId="0" fontId="0" fillId="15" borderId="0" xfId="0" applyFill="1" applyBorder="1" applyProtection="1">
      <protection hidden="1"/>
    </xf>
    <xf numFmtId="0" fontId="0" fillId="15" borderId="126" xfId="0" applyFill="1" applyBorder="1" applyProtection="1">
      <protection hidden="1"/>
    </xf>
    <xf numFmtId="14" fontId="0" fillId="0" borderId="0" xfId="0" applyNumberFormat="1" applyProtection="1">
      <protection hidden="1"/>
    </xf>
    <xf numFmtId="0" fontId="55" fillId="36" borderId="1" xfId="0" applyFont="1" applyFill="1" applyBorder="1"/>
    <xf numFmtId="0" fontId="30" fillId="0" borderId="4" xfId="0" applyFont="1" applyFill="1" applyBorder="1" applyAlignment="1">
      <alignment textRotation="90"/>
    </xf>
    <xf numFmtId="0" fontId="35" fillId="2" borderId="21" xfId="0" applyFont="1" applyFill="1" applyBorder="1" applyAlignment="1" applyProtection="1">
      <alignment horizontal="center"/>
      <protection hidden="1"/>
    </xf>
    <xf numFmtId="0" fontId="10" fillId="27" borderId="1" xfId="0" applyFont="1" applyFill="1" applyBorder="1" applyProtection="1">
      <protection hidden="1"/>
    </xf>
    <xf numFmtId="0" fontId="8" fillId="27" borderId="0" xfId="0" applyFont="1" applyFill="1" applyProtection="1">
      <protection hidden="1"/>
    </xf>
    <xf numFmtId="0" fontId="8" fillId="27" borderId="122" xfId="0" applyFont="1" applyFill="1" applyBorder="1" applyProtection="1">
      <protection locked="0" hidden="1"/>
    </xf>
    <xf numFmtId="0" fontId="8" fillId="27" borderId="0" xfId="0" applyFont="1" applyFill="1" applyBorder="1" applyProtection="1">
      <protection locked="0" hidden="1"/>
    </xf>
    <xf numFmtId="0" fontId="30" fillId="2" borderId="10" xfId="0" applyFont="1" applyFill="1" applyBorder="1" applyAlignment="1">
      <alignment textRotation="90"/>
    </xf>
    <xf numFmtId="0" fontId="30" fillId="2" borderId="12" xfId="0" applyFont="1" applyFill="1" applyBorder="1" applyAlignment="1">
      <alignment textRotation="90"/>
    </xf>
    <xf numFmtId="0" fontId="30" fillId="2" borderId="8" xfId="0" applyFont="1" applyFill="1" applyBorder="1" applyAlignment="1">
      <alignment textRotation="90"/>
    </xf>
    <xf numFmtId="0" fontId="30" fillId="2" borderId="4" xfId="0" applyFont="1" applyFill="1" applyBorder="1" applyAlignment="1">
      <alignment textRotation="90"/>
    </xf>
    <xf numFmtId="0" fontId="30" fillId="19" borderId="4" xfId="0" applyFont="1" applyFill="1" applyBorder="1" applyAlignment="1">
      <alignment textRotation="90"/>
    </xf>
    <xf numFmtId="0" fontId="30" fillId="0" borderId="6" xfId="0" applyFont="1" applyFill="1" applyBorder="1" applyAlignment="1">
      <alignment textRotation="90"/>
    </xf>
    <xf numFmtId="0" fontId="30" fillId="0" borderId="12" xfId="0" applyFont="1" applyFill="1" applyBorder="1" applyAlignment="1">
      <alignment textRotation="90"/>
    </xf>
    <xf numFmtId="0" fontId="30" fillId="0" borderId="154" xfId="0" applyFont="1" applyFill="1" applyBorder="1" applyAlignment="1">
      <alignment textRotation="90"/>
    </xf>
    <xf numFmtId="0" fontId="0" fillId="0" borderId="0" xfId="0" applyBorder="1"/>
    <xf numFmtId="2" fontId="0" fillId="27" borderId="53" xfId="0" applyNumberFormat="1" applyFill="1" applyBorder="1" applyAlignment="1">
      <alignment horizontal="center"/>
    </xf>
    <xf numFmtId="2" fontId="0" fillId="27" borderId="124" xfId="0" applyNumberFormat="1" applyFill="1" applyBorder="1" applyAlignment="1">
      <alignment horizontal="center"/>
    </xf>
    <xf numFmtId="0" fontId="30" fillId="0" borderId="35" xfId="0" applyFont="1" applyFill="1" applyBorder="1" applyAlignment="1">
      <alignment textRotation="90"/>
    </xf>
    <xf numFmtId="172" fontId="0" fillId="0" borderId="0" xfId="0" applyNumberFormat="1"/>
    <xf numFmtId="49" fontId="0" fillId="2" borderId="8" xfId="0" applyNumberFormat="1" applyFill="1" applyBorder="1" applyAlignment="1">
      <alignment horizontal="center"/>
    </xf>
    <xf numFmtId="0" fontId="0" fillId="2" borderId="1" xfId="0" applyFill="1" applyBorder="1" applyAlignment="1">
      <alignment horizontal="center"/>
    </xf>
    <xf numFmtId="0" fontId="0" fillId="2" borderId="4" xfId="0" applyFill="1" applyBorder="1" applyAlignment="1">
      <alignment horizontal="center"/>
    </xf>
    <xf numFmtId="49" fontId="0" fillId="3" borderId="8" xfId="0" applyNumberFormat="1" applyFill="1" applyBorder="1" applyAlignment="1">
      <alignment horizontal="center"/>
    </xf>
    <xf numFmtId="0" fontId="0" fillId="3" borderId="1" xfId="0" applyFill="1" applyBorder="1" applyAlignment="1">
      <alignment horizontal="center"/>
    </xf>
    <xf numFmtId="0" fontId="0" fillId="3" borderId="4" xfId="0" applyFill="1" applyBorder="1" applyAlignment="1">
      <alignment horizontal="center"/>
    </xf>
    <xf numFmtId="0" fontId="2" fillId="4" borderId="16" xfId="0" applyFont="1" applyFill="1" applyBorder="1" applyAlignment="1">
      <alignment horizontal="center"/>
    </xf>
    <xf numFmtId="49" fontId="0" fillId="0" borderId="10" xfId="0" applyNumberForma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49" fontId="0" fillId="2" borderId="9" xfId="0" applyNumberFormat="1"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33" fillId="2" borderId="59" xfId="0" applyFont="1" applyFill="1" applyBorder="1" applyProtection="1">
      <protection hidden="1"/>
    </xf>
    <xf numFmtId="0" fontId="30" fillId="0" borderId="19" xfId="0" applyFont="1" applyFill="1" applyBorder="1" applyAlignment="1">
      <alignment textRotation="90"/>
    </xf>
    <xf numFmtId="0" fontId="30" fillId="2" borderId="21" xfId="0" applyFont="1" applyFill="1" applyBorder="1" applyAlignment="1">
      <alignment textRotation="90"/>
    </xf>
    <xf numFmtId="0" fontId="30" fillId="19" borderId="15" xfId="0" applyFont="1" applyFill="1" applyBorder="1" applyAlignment="1">
      <alignment textRotation="90"/>
    </xf>
    <xf numFmtId="0" fontId="0" fillId="0" borderId="46" xfId="0" applyBorder="1" applyAlignment="1">
      <alignment horizontal="center"/>
    </xf>
    <xf numFmtId="0" fontId="2" fillId="0" borderId="41" xfId="0" applyFont="1" applyBorder="1" applyAlignment="1">
      <alignment horizontal="center" vertical="center"/>
    </xf>
    <xf numFmtId="0" fontId="2" fillId="0" borderId="16" xfId="0" applyFont="1" applyBorder="1" applyAlignment="1">
      <alignment horizontal="center" vertical="center" wrapText="1"/>
    </xf>
    <xf numFmtId="0" fontId="2" fillId="0" borderId="16" xfId="0" applyFont="1" applyBorder="1" applyAlignment="1">
      <alignment horizontal="center" vertical="center"/>
    </xf>
    <xf numFmtId="0" fontId="2" fillId="0" borderId="49" xfId="0" applyFont="1" applyBorder="1" applyAlignment="1">
      <alignment horizontal="center" vertical="center"/>
    </xf>
    <xf numFmtId="0" fontId="2" fillId="6" borderId="121" xfId="0" applyFont="1" applyFill="1" applyBorder="1" applyAlignment="1">
      <alignment horizontal="center"/>
    </xf>
    <xf numFmtId="0" fontId="0" fillId="0" borderId="155" xfId="0" applyBorder="1" applyAlignment="1">
      <alignment horizontal="center"/>
    </xf>
    <xf numFmtId="0" fontId="0" fillId="0" borderId="61" xfId="0" applyBorder="1" applyAlignment="1">
      <alignment horizontal="center"/>
    </xf>
    <xf numFmtId="0" fontId="0" fillId="0" borderId="124" xfId="0" applyBorder="1" applyAlignment="1">
      <alignment horizontal="center"/>
    </xf>
    <xf numFmtId="0" fontId="0" fillId="0" borderId="72" xfId="0" applyBorder="1" applyAlignment="1">
      <alignment horizontal="center"/>
    </xf>
    <xf numFmtId="0" fontId="0" fillId="0" borderId="119" xfId="0" applyBorder="1" applyAlignment="1">
      <alignment horizontal="center"/>
    </xf>
    <xf numFmtId="0" fontId="60" fillId="2" borderId="0" xfId="0" applyFont="1" applyFill="1" applyBorder="1" applyAlignment="1" applyProtection="1">
      <alignment vertical="center"/>
      <protection hidden="1"/>
    </xf>
    <xf numFmtId="0" fontId="54" fillId="2" borderId="0" xfId="0" applyFont="1" applyFill="1" applyAlignment="1" applyProtection="1">
      <alignment vertical="center"/>
      <protection hidden="1"/>
    </xf>
    <xf numFmtId="2" fontId="4" fillId="0" borderId="1" xfId="0" applyNumberFormat="1" applyFont="1" applyFill="1" applyBorder="1" applyProtection="1">
      <protection hidden="1"/>
    </xf>
    <xf numFmtId="2" fontId="4" fillId="0" borderId="21" xfId="0" applyNumberFormat="1" applyFont="1" applyFill="1" applyBorder="1" applyProtection="1">
      <protection hidden="1"/>
    </xf>
    <xf numFmtId="0" fontId="7" fillId="11" borderId="2" xfId="0" applyFont="1" applyFill="1" applyBorder="1" applyAlignment="1" applyProtection="1">
      <alignment wrapText="1"/>
      <protection hidden="1"/>
    </xf>
    <xf numFmtId="0" fontId="4" fillId="2" borderId="43" xfId="0" applyFont="1" applyFill="1" applyBorder="1" applyProtection="1">
      <protection hidden="1"/>
    </xf>
    <xf numFmtId="2" fontId="0" fillId="0" borderId="21" xfId="0" applyNumberFormat="1" applyBorder="1" applyProtection="1">
      <protection hidden="1"/>
    </xf>
    <xf numFmtId="0" fontId="0" fillId="41" borderId="1" xfId="0" applyFill="1" applyBorder="1" applyAlignment="1"/>
    <xf numFmtId="0" fontId="30" fillId="0" borderId="30" xfId="0" applyFont="1" applyFill="1" applyBorder="1" applyAlignment="1">
      <alignment textRotation="90"/>
    </xf>
    <xf numFmtId="0" fontId="56" fillId="42" borderId="1" xfId="0" applyFont="1" applyFill="1" applyBorder="1" applyAlignment="1">
      <alignment textRotation="90"/>
    </xf>
    <xf numFmtId="0" fontId="33" fillId="0" borderId="32" xfId="0" applyFont="1" applyBorder="1" applyProtection="1">
      <protection hidden="1"/>
    </xf>
    <xf numFmtId="0" fontId="33" fillId="0" borderId="0" xfId="0" applyFont="1" applyBorder="1" applyProtection="1">
      <protection hidden="1"/>
    </xf>
    <xf numFmtId="0" fontId="33" fillId="0" borderId="59" xfId="0" applyFont="1" applyBorder="1" applyProtection="1">
      <protection hidden="1"/>
    </xf>
    <xf numFmtId="0" fontId="33" fillId="2" borderId="32" xfId="0" applyFont="1" applyFill="1" applyBorder="1" applyAlignment="1" applyProtection="1">
      <alignment horizontal="left"/>
      <protection hidden="1"/>
    </xf>
    <xf numFmtId="0" fontId="33" fillId="2" borderId="0" xfId="0" applyFont="1" applyFill="1" applyBorder="1" applyAlignment="1" applyProtection="1">
      <alignment horizontal="left"/>
      <protection hidden="1"/>
    </xf>
    <xf numFmtId="16" fontId="0" fillId="0" borderId="19" xfId="0" applyNumberFormat="1" applyBorder="1" applyAlignment="1">
      <alignment horizontal="center"/>
    </xf>
    <xf numFmtId="0" fontId="0" fillId="2" borderId="0" xfId="0" applyFill="1" applyAlignment="1">
      <alignment horizontal="center"/>
    </xf>
    <xf numFmtId="0" fontId="0" fillId="2" borderId="0" xfId="0" applyFill="1"/>
    <xf numFmtId="0" fontId="0" fillId="13" borderId="41" xfId="0" applyFill="1" applyBorder="1" applyProtection="1">
      <protection hidden="1"/>
    </xf>
    <xf numFmtId="15" fontId="43" fillId="17" borderId="16" xfId="0" applyNumberFormat="1" applyFont="1" applyFill="1" applyBorder="1" applyAlignment="1" applyProtection="1">
      <alignment horizontal="center"/>
      <protection locked="0" hidden="1"/>
    </xf>
    <xf numFmtId="41" fontId="43" fillId="17" borderId="16" xfId="4" applyFont="1" applyFill="1" applyBorder="1" applyAlignment="1" applyProtection="1">
      <alignment horizontal="center"/>
      <protection locked="0" hidden="1"/>
    </xf>
    <xf numFmtId="0" fontId="61" fillId="2" borderId="1" xfId="0" applyFont="1" applyFill="1" applyBorder="1" applyAlignment="1" applyProtection="1">
      <alignment horizontal="center"/>
      <protection hidden="1"/>
    </xf>
    <xf numFmtId="15" fontId="62" fillId="2" borderId="1" xfId="0" applyNumberFormat="1" applyFont="1" applyFill="1" applyBorder="1" applyAlignment="1" applyProtection="1">
      <alignment horizontal="center"/>
      <protection hidden="1"/>
    </xf>
    <xf numFmtId="0" fontId="0" fillId="2" borderId="32" xfId="0" applyFill="1" applyBorder="1" applyProtection="1">
      <protection hidden="1"/>
    </xf>
    <xf numFmtId="0" fontId="0" fillId="0" borderId="0" xfId="0" applyBorder="1" applyProtection="1">
      <protection hidden="1"/>
    </xf>
    <xf numFmtId="168" fontId="0" fillId="0" borderId="1" xfId="0" applyNumberFormat="1" applyFill="1" applyBorder="1" applyAlignment="1" applyProtection="1">
      <alignment horizontal="center" vertical="top"/>
      <protection locked="0"/>
    </xf>
    <xf numFmtId="0" fontId="30" fillId="0" borderId="70" xfId="0" applyFont="1" applyFill="1" applyBorder="1" applyAlignment="1">
      <alignment textRotation="90"/>
    </xf>
    <xf numFmtId="0" fontId="30" fillId="0" borderId="52" xfId="0" applyFont="1" applyFill="1" applyBorder="1" applyAlignment="1">
      <alignment textRotation="90"/>
    </xf>
    <xf numFmtId="0" fontId="30" fillId="0" borderId="73" xfId="0" applyFont="1" applyFill="1" applyBorder="1" applyAlignment="1">
      <alignment textRotation="90"/>
    </xf>
    <xf numFmtId="0" fontId="30" fillId="0" borderId="156" xfId="0" applyFont="1" applyFill="1" applyBorder="1" applyAlignment="1">
      <alignment textRotation="90"/>
    </xf>
    <xf numFmtId="0" fontId="30" fillId="0" borderId="20" xfId="0" applyFont="1" applyFill="1" applyBorder="1" applyAlignment="1">
      <alignment textRotation="90"/>
    </xf>
    <xf numFmtId="0" fontId="30" fillId="37" borderId="15" xfId="0" applyFont="1" applyFill="1" applyBorder="1" applyAlignment="1">
      <alignment textRotation="90"/>
    </xf>
    <xf numFmtId="0" fontId="30" fillId="37" borderId="1" xfId="0" applyFont="1" applyFill="1" applyBorder="1" applyAlignment="1">
      <alignment textRotation="90"/>
    </xf>
    <xf numFmtId="0" fontId="30" fillId="37" borderId="8" xfId="0" applyFont="1" applyFill="1" applyBorder="1" applyAlignment="1">
      <alignment textRotation="90"/>
    </xf>
    <xf numFmtId="0" fontId="30" fillId="0" borderId="29" xfId="0" applyFont="1" applyFill="1" applyBorder="1" applyAlignment="1">
      <alignment textRotation="90"/>
    </xf>
    <xf numFmtId="0" fontId="30" fillId="0" borderId="51" xfId="0" applyFont="1" applyFill="1" applyBorder="1" applyAlignment="1">
      <alignment textRotation="90"/>
    </xf>
    <xf numFmtId="0" fontId="63" fillId="19" borderId="1" xfId="0" applyFont="1" applyFill="1" applyBorder="1" applyAlignment="1">
      <alignment textRotation="90"/>
    </xf>
    <xf numFmtId="0" fontId="63" fillId="19" borderId="4" xfId="0" applyFont="1" applyFill="1" applyBorder="1" applyAlignment="1">
      <alignment textRotation="90"/>
    </xf>
    <xf numFmtId="0" fontId="18" fillId="27" borderId="50" xfId="0" applyFont="1" applyFill="1" applyBorder="1" applyAlignment="1">
      <alignment horizontal="center"/>
    </xf>
    <xf numFmtId="0" fontId="18" fillId="27" borderId="19" xfId="0" applyFont="1" applyFill="1" applyBorder="1" applyAlignment="1">
      <alignment horizontal="center"/>
    </xf>
    <xf numFmtId="0" fontId="23" fillId="19" borderId="19" xfId="0" applyFont="1" applyFill="1" applyBorder="1" applyAlignment="1">
      <alignment horizontal="center"/>
    </xf>
    <xf numFmtId="0" fontId="18" fillId="2" borderId="19" xfId="0" applyFont="1" applyFill="1" applyBorder="1" applyAlignment="1">
      <alignment horizontal="center"/>
    </xf>
    <xf numFmtId="170" fontId="18" fillId="27" borderId="46" xfId="0" applyNumberFormat="1" applyFont="1" applyFill="1" applyBorder="1" applyAlignment="1">
      <alignment horizontal="center"/>
    </xf>
    <xf numFmtId="170" fontId="18" fillId="27" borderId="47" xfId="0" applyNumberFormat="1" applyFont="1" applyFill="1" applyBorder="1" applyAlignment="1">
      <alignment horizontal="center"/>
    </xf>
    <xf numFmtId="170" fontId="23" fillId="19" borderId="47" xfId="0" applyNumberFormat="1" applyFont="1" applyFill="1" applyBorder="1" applyAlignment="1">
      <alignment horizontal="center"/>
    </xf>
    <xf numFmtId="170" fontId="18" fillId="19" borderId="47" xfId="0" applyNumberFormat="1" applyFont="1" applyFill="1" applyBorder="1" applyAlignment="1">
      <alignment horizontal="center"/>
    </xf>
    <xf numFmtId="170" fontId="18" fillId="27" borderId="53" xfId="0" applyNumberFormat="1" applyFont="1" applyFill="1" applyBorder="1" applyAlignment="1">
      <alignment horizontal="center"/>
    </xf>
    <xf numFmtId="0" fontId="18" fillId="27" borderId="70" xfId="0" applyFont="1" applyFill="1" applyBorder="1" applyAlignment="1">
      <alignment horizontal="center"/>
    </xf>
    <xf numFmtId="0" fontId="23" fillId="19" borderId="82" xfId="0" applyFont="1" applyFill="1" applyBorder="1" applyAlignment="1">
      <alignment horizontal="center"/>
    </xf>
    <xf numFmtId="0" fontId="23" fillId="19" borderId="61" xfId="0" applyFont="1" applyFill="1" applyBorder="1" applyAlignment="1">
      <alignment horizontal="center"/>
    </xf>
    <xf numFmtId="0" fontId="18" fillId="27" borderId="61" xfId="0" applyFont="1" applyFill="1" applyBorder="1" applyAlignment="1">
      <alignment horizontal="center"/>
    </xf>
    <xf numFmtId="0" fontId="18" fillId="2" borderId="0" xfId="0" applyFont="1" applyFill="1" applyBorder="1" applyAlignment="1">
      <alignment horizontal="center"/>
    </xf>
    <xf numFmtId="170" fontId="23" fillId="19" borderId="46" xfId="0" applyNumberFormat="1" applyFont="1" applyFill="1" applyBorder="1" applyAlignment="1">
      <alignment horizontal="center"/>
    </xf>
    <xf numFmtId="0" fontId="18" fillId="27" borderId="24" xfId="0" applyFont="1" applyFill="1" applyBorder="1" applyAlignment="1">
      <alignment horizontal="center"/>
    </xf>
    <xf numFmtId="170" fontId="23" fillId="19" borderId="53" xfId="0" applyNumberFormat="1" applyFont="1" applyFill="1" applyBorder="1" applyAlignment="1">
      <alignment horizontal="center"/>
    </xf>
    <xf numFmtId="0" fontId="23" fillId="19" borderId="24" xfId="0" applyFont="1" applyFill="1" applyBorder="1" applyAlignment="1">
      <alignment horizontal="center"/>
    </xf>
    <xf numFmtId="170" fontId="23" fillId="19" borderId="121" xfId="0" applyNumberFormat="1" applyFont="1" applyFill="1" applyBorder="1" applyAlignment="1">
      <alignment horizontal="center"/>
    </xf>
    <xf numFmtId="0" fontId="23" fillId="19" borderId="50" xfId="0" applyFont="1" applyFill="1" applyBorder="1" applyAlignment="1">
      <alignment horizontal="center"/>
    </xf>
    <xf numFmtId="0" fontId="18" fillId="2" borderId="50" xfId="0" applyFont="1" applyFill="1" applyBorder="1" applyAlignment="1">
      <alignment horizontal="center"/>
    </xf>
    <xf numFmtId="0" fontId="18" fillId="27" borderId="82" xfId="0" applyFont="1" applyFill="1" applyBorder="1" applyAlignment="1">
      <alignment horizontal="center"/>
    </xf>
    <xf numFmtId="0" fontId="18" fillId="27" borderId="23" xfId="0" applyFont="1" applyFill="1" applyBorder="1" applyAlignment="1">
      <alignment horizontal="center"/>
    </xf>
    <xf numFmtId="170" fontId="23" fillId="19" borderId="58" xfId="0" applyNumberFormat="1" applyFont="1" applyFill="1" applyBorder="1" applyAlignment="1">
      <alignment horizontal="center"/>
    </xf>
    <xf numFmtId="170" fontId="18" fillId="2" borderId="47" xfId="0" applyNumberFormat="1" applyFont="1" applyFill="1" applyBorder="1" applyAlignment="1">
      <alignment horizontal="center"/>
    </xf>
    <xf numFmtId="0" fontId="30" fillId="0" borderId="33" xfId="0" applyFont="1" applyFill="1" applyBorder="1" applyAlignment="1">
      <alignment textRotation="90"/>
    </xf>
    <xf numFmtId="0" fontId="30" fillId="0" borderId="31" xfId="0" applyFont="1" applyFill="1" applyBorder="1" applyAlignment="1">
      <alignment textRotation="90"/>
    </xf>
    <xf numFmtId="15" fontId="8" fillId="21" borderId="1" xfId="0" applyNumberFormat="1" applyFont="1" applyFill="1" applyBorder="1" applyProtection="1">
      <protection locked="0" hidden="1"/>
    </xf>
    <xf numFmtId="15" fontId="8" fillId="2" borderId="1" xfId="0" applyNumberFormat="1" applyFont="1" applyFill="1" applyBorder="1" applyProtection="1">
      <protection locked="0" hidden="1"/>
    </xf>
    <xf numFmtId="0" fontId="30" fillId="2" borderId="17" xfId="0" applyFont="1" applyFill="1" applyBorder="1" applyAlignment="1">
      <alignment textRotation="90"/>
    </xf>
    <xf numFmtId="0" fontId="30" fillId="2" borderId="31" xfId="0" applyFont="1" applyFill="1" applyBorder="1" applyAlignment="1">
      <alignment textRotation="90"/>
    </xf>
    <xf numFmtId="14" fontId="8" fillId="3" borderId="1" xfId="0" applyNumberFormat="1" applyFont="1" applyFill="1" applyBorder="1" applyProtection="1">
      <protection locked="0" hidden="1"/>
    </xf>
    <xf numFmtId="0" fontId="11" fillId="0" borderId="0" xfId="0" applyFont="1" applyProtection="1">
      <protection hidden="1"/>
    </xf>
    <xf numFmtId="0" fontId="30" fillId="0" borderId="118" xfId="0" applyFont="1" applyFill="1" applyBorder="1" applyAlignment="1">
      <alignment textRotation="90"/>
    </xf>
    <xf numFmtId="0" fontId="2" fillId="0" borderId="0" xfId="0" applyFont="1" applyProtection="1">
      <protection hidden="1"/>
    </xf>
    <xf numFmtId="0" fontId="60" fillId="2" borderId="0" xfId="0" applyFont="1" applyFill="1" applyAlignment="1" applyProtection="1">
      <alignment horizontal="center" vertical="center"/>
      <protection hidden="1"/>
    </xf>
    <xf numFmtId="15" fontId="16" fillId="27" borderId="1" xfId="0" applyNumberFormat="1" applyFont="1" applyFill="1" applyBorder="1" applyProtection="1">
      <protection locked="0" hidden="1"/>
    </xf>
    <xf numFmtId="15" fontId="16" fillId="21" borderId="1" xfId="0" applyNumberFormat="1" applyFont="1" applyFill="1" applyBorder="1" applyProtection="1">
      <protection locked="0" hidden="1"/>
    </xf>
    <xf numFmtId="0" fontId="16" fillId="2" borderId="1" xfId="0" applyFont="1" applyFill="1" applyBorder="1" applyProtection="1">
      <protection locked="0" hidden="1"/>
    </xf>
    <xf numFmtId="0" fontId="8" fillId="4" borderId="1" xfId="0" applyFont="1" applyFill="1" applyBorder="1" applyProtection="1">
      <protection hidden="1"/>
    </xf>
    <xf numFmtId="1" fontId="8" fillId="4" borderId="0" xfId="0" applyNumberFormat="1" applyFont="1" applyFill="1" applyProtection="1">
      <protection hidden="1"/>
    </xf>
    <xf numFmtId="0" fontId="30" fillId="19" borderId="9" xfId="0" applyFont="1" applyFill="1" applyBorder="1" applyAlignment="1">
      <alignment textRotation="90"/>
    </xf>
    <xf numFmtId="0" fontId="30" fillId="19" borderId="5" xfId="0" applyFont="1" applyFill="1" applyBorder="1" applyAlignment="1">
      <alignment textRotation="90"/>
    </xf>
    <xf numFmtId="0" fontId="65" fillId="0" borderId="1" xfId="0" applyFont="1" applyFill="1" applyBorder="1" applyAlignment="1">
      <alignment textRotation="90"/>
    </xf>
    <xf numFmtId="0" fontId="65" fillId="0" borderId="5" xfId="0" applyFont="1" applyFill="1" applyBorder="1" applyAlignment="1">
      <alignment textRotation="90"/>
    </xf>
    <xf numFmtId="0" fontId="65" fillId="0" borderId="21" xfId="0" applyFont="1" applyFill="1" applyBorder="1" applyAlignment="1">
      <alignment textRotation="90"/>
    </xf>
    <xf numFmtId="20" fontId="8" fillId="3" borderId="1" xfId="0" applyNumberFormat="1" applyFont="1" applyFill="1" applyBorder="1" applyProtection="1">
      <protection locked="0" hidden="1"/>
    </xf>
    <xf numFmtId="15" fontId="0" fillId="6" borderId="19" xfId="0" applyNumberFormat="1" applyFill="1" applyBorder="1" applyAlignment="1">
      <alignment horizontal="center"/>
    </xf>
    <xf numFmtId="0" fontId="0" fillId="6" borderId="47" xfId="0" applyFill="1" applyBorder="1" applyAlignment="1">
      <alignment horizontal="center"/>
    </xf>
    <xf numFmtId="0" fontId="65" fillId="0" borderId="31" xfId="0" applyFont="1" applyFill="1" applyBorder="1" applyAlignment="1">
      <alignment textRotation="90"/>
    </xf>
    <xf numFmtId="0" fontId="53" fillId="2" borderId="25" xfId="0" applyFont="1" applyFill="1" applyBorder="1" applyAlignment="1" applyProtection="1">
      <alignment horizontal="center"/>
      <protection hidden="1"/>
    </xf>
    <xf numFmtId="0" fontId="46" fillId="2" borderId="41" xfId="0" applyFont="1" applyFill="1" applyBorder="1" applyAlignment="1" applyProtection="1">
      <alignment horizontal="center" vertical="center" wrapText="1"/>
      <protection hidden="1"/>
    </xf>
    <xf numFmtId="0" fontId="46" fillId="2" borderId="40" xfId="0" applyFont="1" applyFill="1" applyBorder="1" applyAlignment="1" applyProtection="1">
      <alignment horizontal="center" vertical="center" wrapText="1"/>
      <protection hidden="1"/>
    </xf>
    <xf numFmtId="0" fontId="46" fillId="2" borderId="56" xfId="0" applyFont="1" applyFill="1" applyBorder="1" applyAlignment="1" applyProtection="1">
      <alignment horizontal="center" vertical="center" wrapText="1"/>
      <protection hidden="1"/>
    </xf>
    <xf numFmtId="0" fontId="46" fillId="2" borderId="0" xfId="0" applyFont="1" applyFill="1" applyBorder="1" applyAlignment="1" applyProtection="1">
      <alignment horizontal="center" vertical="center" wrapText="1"/>
      <protection hidden="1"/>
    </xf>
    <xf numFmtId="0" fontId="46" fillId="2" borderId="24" xfId="0" applyFont="1" applyFill="1" applyBorder="1" applyAlignment="1" applyProtection="1">
      <alignment horizontal="center" vertical="center" wrapText="1"/>
      <protection hidden="1"/>
    </xf>
    <xf numFmtId="0" fontId="46" fillId="2" borderId="25" xfId="0" applyFont="1" applyFill="1" applyBorder="1" applyAlignment="1" applyProtection="1">
      <alignment horizontal="center" vertical="center" wrapText="1"/>
      <protection hidden="1"/>
    </xf>
    <xf numFmtId="0" fontId="46" fillId="2" borderId="49" xfId="0" applyFont="1" applyFill="1" applyBorder="1" applyAlignment="1" applyProtection="1">
      <alignment horizontal="center" vertical="center" wrapText="1"/>
      <protection hidden="1"/>
    </xf>
    <xf numFmtId="0" fontId="46" fillId="2" borderId="57" xfId="0" applyFont="1" applyFill="1" applyBorder="1" applyAlignment="1" applyProtection="1">
      <alignment horizontal="center" vertical="center" wrapText="1"/>
      <protection hidden="1"/>
    </xf>
    <xf numFmtId="0" fontId="46" fillId="2" borderId="26" xfId="0" applyFont="1" applyFill="1" applyBorder="1" applyAlignment="1" applyProtection="1">
      <alignment horizontal="center" vertical="center" wrapText="1"/>
      <protection hidden="1"/>
    </xf>
    <xf numFmtId="0" fontId="52" fillId="2" borderId="0" xfId="0" applyFont="1" applyFill="1" applyAlignment="1" applyProtection="1">
      <alignment horizontal="center" wrapText="1"/>
      <protection hidden="1"/>
    </xf>
    <xf numFmtId="0" fontId="2" fillId="2" borderId="41" xfId="0" applyFont="1" applyFill="1" applyBorder="1" applyAlignment="1" applyProtection="1">
      <alignment horizontal="center"/>
      <protection hidden="1"/>
    </xf>
    <xf numFmtId="0" fontId="2" fillId="2" borderId="40" xfId="0" applyFont="1" applyFill="1" applyBorder="1" applyAlignment="1" applyProtection="1">
      <alignment horizontal="center"/>
      <protection hidden="1"/>
    </xf>
    <xf numFmtId="0" fontId="2" fillId="2" borderId="49" xfId="0" applyFont="1" applyFill="1" applyBorder="1" applyAlignment="1" applyProtection="1">
      <alignment horizontal="center"/>
      <protection hidden="1"/>
    </xf>
    <xf numFmtId="0" fontId="51" fillId="2" borderId="0" xfId="0" applyFont="1" applyFill="1" applyBorder="1" applyAlignment="1" applyProtection="1">
      <alignment horizontal="center" vertical="top"/>
      <protection hidden="1"/>
    </xf>
    <xf numFmtId="0" fontId="2" fillId="0" borderId="41" xfId="0" applyFont="1" applyBorder="1" applyAlignment="1" applyProtection="1">
      <alignment horizontal="left" vertical="top" wrapText="1"/>
      <protection hidden="1"/>
    </xf>
    <xf numFmtId="0" fontId="2" fillId="0" borderId="40" xfId="0" applyFont="1" applyBorder="1" applyAlignment="1" applyProtection="1">
      <alignment horizontal="left" vertical="top"/>
      <protection hidden="1"/>
    </xf>
    <xf numFmtId="0" fontId="2" fillId="0" borderId="49" xfId="0" applyFont="1" applyBorder="1" applyAlignment="1" applyProtection="1">
      <alignment horizontal="left" vertical="top"/>
      <protection hidden="1"/>
    </xf>
    <xf numFmtId="0" fontId="2" fillId="0" borderId="56" xfId="0" applyFont="1" applyBorder="1" applyAlignment="1" applyProtection="1">
      <alignment horizontal="left" vertical="top"/>
      <protection hidden="1"/>
    </xf>
    <xf numFmtId="0" fontId="2" fillId="0" borderId="0" xfId="0" applyFont="1" applyBorder="1" applyAlignment="1" applyProtection="1">
      <alignment horizontal="left" vertical="top"/>
      <protection hidden="1"/>
    </xf>
    <xf numFmtId="0" fontId="2" fillId="0" borderId="57" xfId="0" applyFont="1" applyBorder="1" applyAlignment="1" applyProtection="1">
      <alignment horizontal="left" vertical="top"/>
      <protection hidden="1"/>
    </xf>
    <xf numFmtId="0" fontId="2" fillId="0" borderId="24" xfId="0" applyFont="1" applyBorder="1" applyAlignment="1" applyProtection="1">
      <alignment horizontal="left" vertical="top"/>
      <protection hidden="1"/>
    </xf>
    <xf numFmtId="0" fontId="2" fillId="0" borderId="25" xfId="0" applyFont="1" applyBorder="1" applyAlignment="1" applyProtection="1">
      <alignment horizontal="left" vertical="top"/>
      <protection hidden="1"/>
    </xf>
    <xf numFmtId="0" fontId="2" fillId="0" borderId="26" xfId="0" applyFont="1" applyBorder="1" applyAlignment="1" applyProtection="1">
      <alignment horizontal="left" vertical="top"/>
      <protection hidden="1"/>
    </xf>
    <xf numFmtId="0" fontId="2" fillId="16" borderId="50" xfId="0" applyFont="1" applyFill="1" applyBorder="1" applyAlignment="1" applyProtection="1">
      <alignment horizontal="center"/>
      <protection hidden="1"/>
    </xf>
    <xf numFmtId="0" fontId="2" fillId="16" borderId="72" xfId="0" applyFont="1" applyFill="1" applyBorder="1" applyAlignment="1" applyProtection="1">
      <alignment horizontal="center"/>
      <protection hidden="1"/>
    </xf>
    <xf numFmtId="0" fontId="12" fillId="5" borderId="8" xfId="0" applyFont="1" applyFill="1" applyBorder="1" applyAlignment="1" applyProtection="1">
      <alignment horizontal="center"/>
      <protection hidden="1"/>
    </xf>
    <xf numFmtId="0" fontId="12" fillId="5" borderId="4" xfId="0" applyFont="1" applyFill="1" applyBorder="1" applyAlignment="1" applyProtection="1">
      <alignment horizontal="center"/>
      <protection hidden="1"/>
    </xf>
    <xf numFmtId="0" fontId="43" fillId="22" borderId="36" xfId="0" applyFont="1" applyFill="1" applyBorder="1" applyAlignment="1" applyProtection="1">
      <alignment horizontal="center"/>
      <protection locked="0" hidden="1"/>
    </xf>
    <xf numFmtId="0" fontId="43" fillId="22" borderId="37" xfId="0" applyFont="1" applyFill="1" applyBorder="1" applyAlignment="1" applyProtection="1">
      <alignment horizontal="center"/>
      <protection locked="0" hidden="1"/>
    </xf>
    <xf numFmtId="0" fontId="13" fillId="11" borderId="56" xfId="0" applyFont="1" applyFill="1" applyBorder="1" applyAlignment="1" applyProtection="1">
      <alignment horizontal="right" vertical="center" wrapText="1"/>
      <protection hidden="1"/>
    </xf>
    <xf numFmtId="0" fontId="13" fillId="11" borderId="0" xfId="0" applyFont="1" applyFill="1" applyBorder="1" applyAlignment="1" applyProtection="1">
      <alignment horizontal="right" vertical="center" wrapText="1"/>
      <protection hidden="1"/>
    </xf>
    <xf numFmtId="2" fontId="13" fillId="11" borderId="0" xfId="0" applyNumberFormat="1" applyFont="1" applyFill="1" applyBorder="1" applyAlignment="1" applyProtection="1">
      <alignment horizontal="center" vertical="center" wrapText="1"/>
      <protection hidden="1"/>
    </xf>
    <xf numFmtId="0" fontId="13" fillId="11" borderId="57" xfId="0" applyFont="1" applyFill="1" applyBorder="1" applyAlignment="1" applyProtection="1">
      <alignment horizontal="center" vertical="center" wrapText="1"/>
      <protection hidden="1"/>
    </xf>
    <xf numFmtId="0" fontId="13" fillId="11" borderId="24" xfId="0" applyFont="1" applyFill="1" applyBorder="1" applyAlignment="1" applyProtection="1">
      <alignment horizontal="right" vertical="center" wrapText="1"/>
      <protection hidden="1"/>
    </xf>
    <xf numFmtId="0" fontId="13" fillId="11" borderId="25" xfId="0" applyFont="1" applyFill="1" applyBorder="1" applyAlignment="1" applyProtection="1">
      <alignment horizontal="right" vertical="center" wrapText="1"/>
      <protection hidden="1"/>
    </xf>
    <xf numFmtId="2" fontId="13" fillId="11" borderId="25" xfId="0" applyNumberFormat="1" applyFont="1" applyFill="1" applyBorder="1" applyAlignment="1" applyProtection="1">
      <alignment horizontal="center" vertical="center" wrapText="1"/>
      <protection hidden="1"/>
    </xf>
    <xf numFmtId="0" fontId="13" fillId="11" borderId="26" xfId="0" applyFont="1" applyFill="1" applyBorder="1" applyAlignment="1" applyProtection="1">
      <alignment horizontal="center" vertical="center" wrapText="1"/>
      <protection hidden="1"/>
    </xf>
    <xf numFmtId="0" fontId="2" fillId="16" borderId="7" xfId="0" applyFont="1" applyFill="1" applyBorder="1" applyAlignment="1" applyProtection="1">
      <alignment horizontal="right"/>
      <protection hidden="1"/>
    </xf>
    <xf numFmtId="0" fontId="2" fillId="16" borderId="117" xfId="0" applyFont="1" applyFill="1" applyBorder="1" applyAlignment="1" applyProtection="1">
      <alignment horizontal="right"/>
      <protection hidden="1"/>
    </xf>
    <xf numFmtId="0" fontId="44" fillId="0" borderId="56" xfId="0" applyFont="1" applyBorder="1" applyAlignment="1" applyProtection="1">
      <alignment horizontal="left" vertical="top" wrapText="1"/>
      <protection locked="0" hidden="1"/>
    </xf>
    <xf numFmtId="0" fontId="44" fillId="0" borderId="0" xfId="0" applyFont="1" applyBorder="1" applyAlignment="1" applyProtection="1">
      <alignment horizontal="left" vertical="top"/>
      <protection locked="0" hidden="1"/>
    </xf>
    <xf numFmtId="0" fontId="44" fillId="0" borderId="57" xfId="0" applyFont="1" applyBorder="1" applyAlignment="1" applyProtection="1">
      <alignment horizontal="left" vertical="top"/>
      <protection locked="0" hidden="1"/>
    </xf>
    <xf numFmtId="0" fontId="44" fillId="0" borderId="56" xfId="0" applyFont="1" applyBorder="1" applyAlignment="1" applyProtection="1">
      <alignment horizontal="left" vertical="top"/>
      <protection locked="0" hidden="1"/>
    </xf>
    <xf numFmtId="0" fontId="44" fillId="0" borderId="24" xfId="0" applyFont="1" applyBorder="1" applyAlignment="1" applyProtection="1">
      <alignment horizontal="left" vertical="top"/>
      <protection locked="0" hidden="1"/>
    </xf>
    <xf numFmtId="0" fontId="44" fillId="0" borderId="25" xfId="0" applyFont="1" applyBorder="1" applyAlignment="1" applyProtection="1">
      <alignment horizontal="left" vertical="top"/>
      <protection locked="0" hidden="1"/>
    </xf>
    <xf numFmtId="0" fontId="44" fillId="0" borderId="26" xfId="0" applyFont="1" applyBorder="1" applyAlignment="1" applyProtection="1">
      <alignment horizontal="left" vertical="top"/>
      <protection locked="0" hidden="1"/>
    </xf>
    <xf numFmtId="0" fontId="21" fillId="16" borderId="97" xfId="0" applyFont="1" applyFill="1" applyBorder="1" applyAlignment="1" applyProtection="1">
      <alignment horizontal="center" vertical="center"/>
      <protection hidden="1"/>
    </xf>
    <xf numFmtId="0" fontId="21" fillId="16" borderId="98" xfId="0" applyFont="1" applyFill="1" applyBorder="1" applyAlignment="1" applyProtection="1">
      <alignment horizontal="center" vertical="center"/>
      <protection hidden="1"/>
    </xf>
    <xf numFmtId="0" fontId="21" fillId="16" borderId="99" xfId="0" applyFont="1" applyFill="1" applyBorder="1" applyAlignment="1" applyProtection="1">
      <alignment horizontal="center" vertical="center"/>
      <protection hidden="1"/>
    </xf>
    <xf numFmtId="0" fontId="21" fillId="16" borderId="100" xfId="0" applyFont="1" applyFill="1" applyBorder="1" applyAlignment="1" applyProtection="1">
      <alignment horizontal="center" vertical="center"/>
      <protection hidden="1"/>
    </xf>
    <xf numFmtId="0" fontId="21" fillId="16" borderId="25" xfId="0" applyFont="1" applyFill="1" applyBorder="1" applyAlignment="1" applyProtection="1">
      <alignment horizontal="center" vertical="center"/>
      <protection hidden="1"/>
    </xf>
    <xf numFmtId="0" fontId="21" fillId="16" borderId="101" xfId="0" applyFont="1" applyFill="1" applyBorder="1" applyAlignment="1" applyProtection="1">
      <alignment horizontal="center" vertical="center"/>
      <protection hidden="1"/>
    </xf>
    <xf numFmtId="0" fontId="43" fillId="21" borderId="36" xfId="0" applyFont="1" applyFill="1" applyBorder="1" applyAlignment="1" applyProtection="1">
      <alignment horizontal="center"/>
      <protection locked="0" hidden="1"/>
    </xf>
    <xf numFmtId="0" fontId="43" fillId="21" borderId="37" xfId="0" applyFont="1" applyFill="1" applyBorder="1" applyAlignment="1" applyProtection="1">
      <alignment horizontal="center"/>
      <protection locked="0" hidden="1"/>
    </xf>
    <xf numFmtId="0" fontId="21" fillId="15" borderId="107" xfId="0" applyFont="1" applyFill="1" applyBorder="1" applyAlignment="1" applyProtection="1">
      <alignment horizontal="center" vertical="center"/>
      <protection hidden="1"/>
    </xf>
    <xf numFmtId="0" fontId="21" fillId="15" borderId="108" xfId="0" applyFont="1" applyFill="1" applyBorder="1" applyAlignment="1" applyProtection="1">
      <alignment horizontal="center" vertical="center"/>
      <protection hidden="1"/>
    </xf>
    <xf numFmtId="0" fontId="21" fillId="15" borderId="109" xfId="0" applyFont="1" applyFill="1" applyBorder="1" applyAlignment="1" applyProtection="1">
      <alignment horizontal="center" vertical="center"/>
      <protection hidden="1"/>
    </xf>
    <xf numFmtId="0" fontId="21" fillId="15" borderId="110" xfId="0" applyFont="1" applyFill="1" applyBorder="1" applyAlignment="1" applyProtection="1">
      <alignment horizontal="center" vertical="center"/>
      <protection hidden="1"/>
    </xf>
    <xf numFmtId="0" fontId="21" fillId="15" borderId="25" xfId="0" applyFont="1" applyFill="1" applyBorder="1" applyAlignment="1" applyProtection="1">
      <alignment horizontal="center" vertical="center"/>
      <protection hidden="1"/>
    </xf>
    <xf numFmtId="0" fontId="21" fillId="15" borderId="111" xfId="0" applyFont="1" applyFill="1" applyBorder="1" applyAlignment="1" applyProtection="1">
      <alignment horizontal="center" vertical="center"/>
      <protection hidden="1"/>
    </xf>
    <xf numFmtId="0" fontId="44" fillId="0" borderId="0" xfId="0" applyFont="1" applyBorder="1" applyAlignment="1" applyProtection="1">
      <alignment horizontal="left" vertical="top" wrapText="1"/>
      <protection locked="0" hidden="1"/>
    </xf>
    <xf numFmtId="0" fontId="44" fillId="0" borderId="57" xfId="0" applyFont="1" applyBorder="1" applyAlignment="1" applyProtection="1">
      <alignment horizontal="left" vertical="top" wrapText="1"/>
      <protection locked="0" hidden="1"/>
    </xf>
    <xf numFmtId="0" fontId="44" fillId="0" borderId="24" xfId="0" applyFont="1" applyBorder="1" applyAlignment="1" applyProtection="1">
      <alignment horizontal="left" vertical="top" wrapText="1"/>
      <protection locked="0" hidden="1"/>
    </xf>
    <xf numFmtId="0" fontId="44" fillId="0" borderId="25" xfId="0" applyFont="1" applyBorder="1" applyAlignment="1" applyProtection="1">
      <alignment horizontal="left" vertical="top" wrapText="1"/>
      <protection locked="0" hidden="1"/>
    </xf>
    <xf numFmtId="0" fontId="44" fillId="0" borderId="26" xfId="0" applyFont="1" applyBorder="1" applyAlignment="1" applyProtection="1">
      <alignment horizontal="left" vertical="top" wrapText="1"/>
      <protection locked="0" hidden="1"/>
    </xf>
    <xf numFmtId="0" fontId="2" fillId="38" borderId="50" xfId="0" applyFont="1" applyFill="1" applyBorder="1" applyAlignment="1" applyProtection="1">
      <alignment horizontal="center"/>
      <protection hidden="1"/>
    </xf>
    <xf numFmtId="0" fontId="2" fillId="38" borderId="72" xfId="0" applyFont="1" applyFill="1" applyBorder="1" applyAlignment="1" applyProtection="1">
      <alignment horizontal="center"/>
      <protection hidden="1"/>
    </xf>
    <xf numFmtId="0" fontId="44" fillId="0" borderId="10" xfId="0" applyFont="1" applyBorder="1" applyAlignment="1" applyProtection="1">
      <alignment horizontal="left" vertical="top" wrapText="1"/>
      <protection locked="0" hidden="1"/>
    </xf>
    <xf numFmtId="0" fontId="44" fillId="0" borderId="11" xfId="0" applyFont="1" applyBorder="1" applyAlignment="1" applyProtection="1">
      <alignment horizontal="left" vertical="top" wrapText="1"/>
      <protection locked="0" hidden="1"/>
    </xf>
    <xf numFmtId="0" fontId="44" fillId="0" borderId="12" xfId="0" applyFont="1" applyBorder="1" applyAlignment="1" applyProtection="1">
      <alignment horizontal="left" vertical="top" wrapText="1"/>
      <protection locked="0" hidden="1"/>
    </xf>
    <xf numFmtId="0" fontId="44" fillId="0" borderId="8" xfId="0" applyFont="1" applyBorder="1" applyAlignment="1" applyProtection="1">
      <alignment horizontal="left" vertical="top" wrapText="1"/>
      <protection locked="0" hidden="1"/>
    </xf>
    <xf numFmtId="0" fontId="44" fillId="0" borderId="1" xfId="0" applyFont="1" applyBorder="1" applyAlignment="1" applyProtection="1">
      <alignment horizontal="left" vertical="top" wrapText="1"/>
      <protection locked="0" hidden="1"/>
    </xf>
    <xf numFmtId="0" fontId="44" fillId="0" borderId="4" xfId="0" applyFont="1" applyBorder="1" applyAlignment="1" applyProtection="1">
      <alignment horizontal="left" vertical="top" wrapText="1"/>
      <protection locked="0" hidden="1"/>
    </xf>
    <xf numFmtId="0" fontId="44" fillId="0" borderId="9" xfId="0" applyFont="1" applyBorder="1" applyAlignment="1" applyProtection="1">
      <alignment horizontal="left" vertical="top" wrapText="1"/>
      <protection locked="0" hidden="1"/>
    </xf>
    <xf numFmtId="0" fontId="44" fillId="0" borderId="5" xfId="0" applyFont="1" applyBorder="1" applyAlignment="1" applyProtection="1">
      <alignment horizontal="left" vertical="top" wrapText="1"/>
      <protection locked="0" hidden="1"/>
    </xf>
    <xf numFmtId="0" fontId="44" fillId="0" borderId="6" xfId="0" applyFont="1" applyBorder="1" applyAlignment="1" applyProtection="1">
      <alignment horizontal="left" vertical="top" wrapText="1"/>
      <protection locked="0" hidden="1"/>
    </xf>
    <xf numFmtId="0" fontId="0" fillId="0" borderId="41" xfId="0" applyBorder="1" applyAlignment="1" applyProtection="1">
      <alignment horizontal="left" vertical="top" wrapText="1"/>
      <protection hidden="1"/>
    </xf>
    <xf numFmtId="0" fontId="0" fillId="0" borderId="40" xfId="0" applyBorder="1" applyAlignment="1" applyProtection="1">
      <alignment horizontal="left" vertical="top"/>
      <protection hidden="1"/>
    </xf>
    <xf numFmtId="0" fontId="0" fillId="0" borderId="49" xfId="0" applyBorder="1" applyAlignment="1" applyProtection="1">
      <alignment horizontal="left" vertical="top"/>
      <protection hidden="1"/>
    </xf>
    <xf numFmtId="0" fontId="0" fillId="0" borderId="56" xfId="0" applyBorder="1" applyAlignment="1" applyProtection="1">
      <alignment horizontal="left" vertical="top"/>
      <protection hidden="1"/>
    </xf>
    <xf numFmtId="0" fontId="0" fillId="0" borderId="0" xfId="0" applyBorder="1" applyAlignment="1" applyProtection="1">
      <alignment horizontal="left" vertical="top"/>
      <protection hidden="1"/>
    </xf>
    <xf numFmtId="0" fontId="0" fillId="0" borderId="57" xfId="0" applyBorder="1" applyAlignment="1" applyProtection="1">
      <alignment horizontal="left" vertical="top"/>
      <protection hidden="1"/>
    </xf>
    <xf numFmtId="0" fontId="0" fillId="0" borderId="24" xfId="0" applyBorder="1" applyAlignment="1" applyProtection="1">
      <alignment horizontal="left" vertical="top"/>
      <protection hidden="1"/>
    </xf>
    <xf numFmtId="0" fontId="0" fillId="0" borderId="25" xfId="0" applyBorder="1" applyAlignment="1" applyProtection="1">
      <alignment horizontal="left" vertical="top"/>
      <protection hidden="1"/>
    </xf>
    <xf numFmtId="0" fontId="0" fillId="0" borderId="26" xfId="0" applyBorder="1" applyAlignment="1" applyProtection="1">
      <alignment horizontal="left" vertical="top"/>
      <protection hidden="1"/>
    </xf>
    <xf numFmtId="2" fontId="13" fillId="11" borderId="40" xfId="0" applyNumberFormat="1" applyFont="1" applyFill="1" applyBorder="1" applyAlignment="1" applyProtection="1">
      <alignment horizontal="center" vertical="center" wrapText="1"/>
      <protection hidden="1"/>
    </xf>
    <xf numFmtId="0" fontId="13" fillId="11" borderId="49" xfId="0" applyFont="1" applyFill="1" applyBorder="1" applyAlignment="1" applyProtection="1">
      <alignment horizontal="center" vertical="center" wrapText="1"/>
      <protection hidden="1"/>
    </xf>
    <xf numFmtId="0" fontId="13" fillId="11" borderId="41" xfId="0" applyFont="1" applyFill="1" applyBorder="1" applyAlignment="1" applyProtection="1">
      <alignment horizontal="right" vertical="center" wrapText="1"/>
      <protection hidden="1"/>
    </xf>
    <xf numFmtId="0" fontId="13" fillId="11" borderId="40" xfId="0" applyFont="1" applyFill="1" applyBorder="1" applyAlignment="1" applyProtection="1">
      <alignment horizontal="right" vertical="center" wrapText="1"/>
      <protection hidden="1"/>
    </xf>
    <xf numFmtId="0" fontId="11" fillId="11" borderId="8" xfId="0" applyFont="1" applyFill="1" applyBorder="1" applyAlignment="1" applyProtection="1">
      <alignment horizontal="right" vertical="top" wrapText="1"/>
      <protection hidden="1"/>
    </xf>
    <xf numFmtId="0" fontId="11" fillId="11" borderId="9" xfId="0" applyFont="1" applyFill="1" applyBorder="1" applyAlignment="1" applyProtection="1">
      <alignment horizontal="right" vertical="top" wrapText="1"/>
      <protection hidden="1"/>
    </xf>
    <xf numFmtId="0" fontId="12" fillId="23" borderId="24" xfId="0" applyFont="1" applyFill="1" applyBorder="1" applyAlignment="1" applyProtection="1">
      <alignment horizontal="right"/>
      <protection hidden="1"/>
    </xf>
    <xf numFmtId="0" fontId="12" fillId="23" borderId="25" xfId="0" applyFont="1" applyFill="1" applyBorder="1" applyAlignment="1" applyProtection="1">
      <alignment horizontal="right"/>
      <protection hidden="1"/>
    </xf>
    <xf numFmtId="0" fontId="12" fillId="23" borderId="83" xfId="0" applyFont="1" applyFill="1" applyBorder="1" applyAlignment="1" applyProtection="1">
      <alignment horizontal="right"/>
      <protection hidden="1"/>
    </xf>
    <xf numFmtId="0" fontId="7" fillId="10" borderId="10" xfId="0" applyFont="1" applyFill="1" applyBorder="1" applyAlignment="1" applyProtection="1">
      <alignment horizontal="center" vertical="center" wrapText="1"/>
      <protection hidden="1"/>
    </xf>
    <xf numFmtId="0" fontId="7" fillId="10" borderId="8" xfId="0" applyFont="1" applyFill="1" applyBorder="1" applyAlignment="1" applyProtection="1">
      <alignment horizontal="center" vertical="center" wrapText="1"/>
      <protection hidden="1"/>
    </xf>
    <xf numFmtId="0" fontId="7" fillId="10" borderId="9" xfId="0" applyFont="1" applyFill="1" applyBorder="1" applyAlignment="1" applyProtection="1">
      <alignment horizontal="center" vertical="center" wrapText="1"/>
      <protection hidden="1"/>
    </xf>
    <xf numFmtId="0" fontId="12" fillId="5" borderId="34" xfId="0" applyFont="1" applyFill="1" applyBorder="1" applyAlignment="1" applyProtection="1">
      <alignment horizontal="center" vertical="center"/>
      <protection hidden="1"/>
    </xf>
    <xf numFmtId="0" fontId="12" fillId="5" borderId="14" xfId="0" applyFont="1" applyFill="1" applyBorder="1" applyAlignment="1" applyProtection="1">
      <alignment horizontal="center" vertical="center"/>
      <protection hidden="1"/>
    </xf>
    <xf numFmtId="0" fontId="2" fillId="40" borderId="50" xfId="0" applyFont="1" applyFill="1" applyBorder="1" applyAlignment="1" applyProtection="1">
      <alignment horizontal="center"/>
      <protection hidden="1"/>
    </xf>
    <xf numFmtId="0" fontId="2" fillId="40" borderId="72" xfId="0" applyFont="1" applyFill="1" applyBorder="1" applyAlignment="1" applyProtection="1">
      <alignment horizontal="center"/>
      <protection hidden="1"/>
    </xf>
    <xf numFmtId="0" fontId="2" fillId="13" borderId="50" xfId="0" applyFont="1" applyFill="1" applyBorder="1" applyAlignment="1" applyProtection="1">
      <alignment horizontal="center"/>
      <protection hidden="1"/>
    </xf>
    <xf numFmtId="0" fontId="2" fillId="13" borderId="72" xfId="0" applyFont="1" applyFill="1" applyBorder="1" applyAlignment="1" applyProtection="1">
      <alignment horizontal="center"/>
      <protection hidden="1"/>
    </xf>
    <xf numFmtId="0" fontId="2" fillId="39" borderId="50" xfId="0" applyFont="1" applyFill="1" applyBorder="1" applyAlignment="1" applyProtection="1">
      <alignment horizontal="center"/>
      <protection hidden="1"/>
    </xf>
    <xf numFmtId="0" fontId="2" fillId="39" borderId="72" xfId="0" applyFont="1" applyFill="1" applyBorder="1" applyAlignment="1" applyProtection="1">
      <alignment horizontal="center"/>
      <protection hidden="1"/>
    </xf>
    <xf numFmtId="0" fontId="7" fillId="10" borderId="12" xfId="0" applyFont="1" applyFill="1" applyBorder="1" applyAlignment="1" applyProtection="1">
      <alignment horizontal="center" vertical="center" wrapText="1"/>
      <protection hidden="1"/>
    </xf>
    <xf numFmtId="0" fontId="7" fillId="10" borderId="4" xfId="0" applyFont="1" applyFill="1" applyBorder="1" applyAlignment="1" applyProtection="1">
      <alignment horizontal="center" vertical="center" wrapText="1"/>
      <protection hidden="1"/>
    </xf>
    <xf numFmtId="0" fontId="7" fillId="10" borderId="6" xfId="0" applyFont="1" applyFill="1" applyBorder="1" applyAlignment="1" applyProtection="1">
      <alignment horizontal="center" vertical="center" wrapText="1"/>
      <protection hidden="1"/>
    </xf>
    <xf numFmtId="0" fontId="3" fillId="11" borderId="19" xfId="0" applyFont="1" applyFill="1" applyBorder="1" applyAlignment="1" applyProtection="1">
      <alignment horizontal="right" vertical="top" wrapText="1"/>
      <protection hidden="1"/>
    </xf>
    <xf numFmtId="0" fontId="3" fillId="11" borderId="23" xfId="0" applyFont="1" applyFill="1" applyBorder="1" applyAlignment="1" applyProtection="1">
      <alignment horizontal="right" vertical="top" wrapText="1"/>
      <protection hidden="1"/>
    </xf>
    <xf numFmtId="0" fontId="21" fillId="12" borderId="41" xfId="0" applyFont="1" applyFill="1" applyBorder="1" applyAlignment="1" applyProtection="1">
      <alignment horizontal="center" vertical="center"/>
      <protection hidden="1"/>
    </xf>
    <xf numFmtId="0" fontId="21" fillId="12" borderId="40" xfId="0" applyFont="1" applyFill="1" applyBorder="1" applyAlignment="1" applyProtection="1">
      <alignment horizontal="center" vertical="center"/>
      <protection hidden="1"/>
    </xf>
    <xf numFmtId="0" fontId="21" fillId="12" borderId="49" xfId="0" applyFont="1" applyFill="1" applyBorder="1" applyAlignment="1" applyProtection="1">
      <alignment horizontal="center" vertical="center"/>
      <protection hidden="1"/>
    </xf>
    <xf numFmtId="0" fontId="21" fillId="12" borderId="24" xfId="0" applyFont="1" applyFill="1" applyBorder="1" applyAlignment="1" applyProtection="1">
      <alignment horizontal="center" vertical="center"/>
      <protection hidden="1"/>
    </xf>
    <xf numFmtId="0" fontId="21" fillId="12" borderId="25" xfId="0" applyFont="1" applyFill="1" applyBorder="1" applyAlignment="1" applyProtection="1">
      <alignment horizontal="center" vertical="center"/>
      <protection hidden="1"/>
    </xf>
    <xf numFmtId="0" fontId="21" fillId="12" borderId="26" xfId="0" applyFont="1" applyFill="1" applyBorder="1" applyAlignment="1" applyProtection="1">
      <alignment horizontal="center" vertical="center"/>
      <protection hidden="1"/>
    </xf>
    <xf numFmtId="0" fontId="13" fillId="10" borderId="41" xfId="0" applyFont="1" applyFill="1" applyBorder="1" applyAlignment="1" applyProtection="1">
      <alignment horizontal="center" vertical="center" wrapText="1"/>
      <protection hidden="1"/>
    </xf>
    <xf numFmtId="0" fontId="13" fillId="10" borderId="40" xfId="0" applyFont="1" applyFill="1" applyBorder="1" applyAlignment="1" applyProtection="1">
      <alignment horizontal="center" vertical="center" wrapText="1"/>
      <protection hidden="1"/>
    </xf>
    <xf numFmtId="0" fontId="12" fillId="11" borderId="18" xfId="0" applyFont="1" applyFill="1" applyBorder="1" applyAlignment="1" applyProtection="1">
      <alignment horizontal="right"/>
      <protection hidden="1"/>
    </xf>
    <xf numFmtId="0" fontId="12" fillId="11" borderId="36" xfId="0" applyFont="1" applyFill="1" applyBorder="1" applyAlignment="1" applyProtection="1">
      <alignment horizontal="right"/>
      <protection hidden="1"/>
    </xf>
    <xf numFmtId="0" fontId="21" fillId="13" borderId="41" xfId="0" applyFont="1" applyFill="1" applyBorder="1" applyAlignment="1" applyProtection="1">
      <alignment horizontal="center" vertical="center"/>
      <protection hidden="1"/>
    </xf>
    <xf numFmtId="0" fontId="21" fillId="13" borderId="40" xfId="0" applyFont="1" applyFill="1" applyBorder="1" applyAlignment="1" applyProtection="1">
      <alignment horizontal="center" vertical="center"/>
      <protection hidden="1"/>
    </xf>
    <xf numFmtId="0" fontId="21" fillId="13" borderId="49" xfId="0" applyFont="1" applyFill="1" applyBorder="1" applyAlignment="1" applyProtection="1">
      <alignment horizontal="center" vertical="center"/>
      <protection hidden="1"/>
    </xf>
    <xf numFmtId="0" fontId="21" fillId="13" borderId="24" xfId="0" applyFont="1" applyFill="1" applyBorder="1" applyAlignment="1" applyProtection="1">
      <alignment horizontal="center" vertical="center"/>
      <protection hidden="1"/>
    </xf>
    <xf numFmtId="0" fontId="21" fillId="13" borderId="25" xfId="0" applyFont="1" applyFill="1" applyBorder="1" applyAlignment="1" applyProtection="1">
      <alignment horizontal="center" vertical="center"/>
      <protection hidden="1"/>
    </xf>
    <xf numFmtId="0" fontId="21" fillId="13" borderId="26" xfId="0" applyFont="1" applyFill="1" applyBorder="1" applyAlignment="1" applyProtection="1">
      <alignment horizontal="center" vertical="center"/>
      <protection hidden="1"/>
    </xf>
    <xf numFmtId="0" fontId="7" fillId="10" borderId="11" xfId="0" applyFont="1" applyFill="1" applyBorder="1" applyAlignment="1" applyProtection="1">
      <alignment horizontal="center" vertical="center" wrapText="1"/>
      <protection hidden="1"/>
    </xf>
    <xf numFmtId="0" fontId="7" fillId="10" borderId="1" xfId="0" applyFont="1" applyFill="1" applyBorder="1" applyAlignment="1" applyProtection="1">
      <alignment horizontal="center" vertical="center" wrapText="1"/>
      <protection hidden="1"/>
    </xf>
    <xf numFmtId="0" fontId="7" fillId="10" borderId="5" xfId="0" applyFont="1" applyFill="1" applyBorder="1" applyAlignment="1" applyProtection="1">
      <alignment horizontal="center" vertical="center" wrapText="1"/>
      <protection hidden="1"/>
    </xf>
    <xf numFmtId="0" fontId="9" fillId="2" borderId="24" xfId="0" applyFont="1" applyFill="1" applyBorder="1" applyAlignment="1" applyProtection="1">
      <alignment horizontal="center"/>
      <protection hidden="1"/>
    </xf>
    <xf numFmtId="0" fontId="9" fillId="2" borderId="25" xfId="0" applyFont="1" applyFill="1" applyBorder="1" applyAlignment="1" applyProtection="1">
      <alignment horizontal="center"/>
      <protection hidden="1"/>
    </xf>
    <xf numFmtId="0" fontId="9" fillId="0" borderId="7" xfId="0" applyFont="1" applyBorder="1" applyAlignment="1" applyProtection="1">
      <alignment horizontal="center"/>
      <protection hidden="1"/>
    </xf>
    <xf numFmtId="0" fontId="9" fillId="0" borderId="28" xfId="0" applyFont="1" applyBorder="1" applyAlignment="1" applyProtection="1">
      <alignment horizontal="center"/>
      <protection hidden="1"/>
    </xf>
    <xf numFmtId="0" fontId="35" fillId="13" borderId="94" xfId="0" applyFont="1" applyFill="1" applyBorder="1" applyAlignment="1" applyProtection="1">
      <alignment horizontal="center"/>
      <protection hidden="1"/>
    </xf>
    <xf numFmtId="0" fontId="35" fillId="13" borderId="95" xfId="0" applyFont="1" applyFill="1" applyBorder="1" applyAlignment="1" applyProtection="1">
      <alignment horizontal="center"/>
      <protection hidden="1"/>
    </xf>
    <xf numFmtId="0" fontId="35" fillId="13" borderId="96" xfId="0" applyFont="1" applyFill="1" applyBorder="1" applyAlignment="1" applyProtection="1">
      <alignment horizontal="center"/>
      <protection hidden="1"/>
    </xf>
    <xf numFmtId="0" fontId="2" fillId="13" borderId="41" xfId="0" applyFont="1" applyFill="1" applyBorder="1" applyAlignment="1" applyProtection="1">
      <alignment horizontal="right"/>
      <protection hidden="1"/>
    </xf>
    <xf numFmtId="0" fontId="2" fillId="13" borderId="93" xfId="0" applyFont="1" applyFill="1" applyBorder="1" applyAlignment="1" applyProtection="1">
      <alignment horizontal="right"/>
      <protection hidden="1"/>
    </xf>
    <xf numFmtId="0" fontId="21" fillId="13" borderId="87" xfId="0" applyFont="1" applyFill="1" applyBorder="1" applyAlignment="1" applyProtection="1">
      <alignment horizontal="center" vertical="center"/>
      <protection hidden="1"/>
    </xf>
    <xf numFmtId="0" fontId="21" fillId="13" borderId="88" xfId="0" applyFont="1" applyFill="1" applyBorder="1" applyAlignment="1" applyProtection="1">
      <alignment horizontal="center" vertical="center"/>
      <protection hidden="1"/>
    </xf>
    <xf numFmtId="0" fontId="21" fillId="13" borderId="89" xfId="0" applyFont="1" applyFill="1" applyBorder="1" applyAlignment="1" applyProtection="1">
      <alignment horizontal="center" vertical="center"/>
      <protection hidden="1"/>
    </xf>
    <xf numFmtId="0" fontId="21" fillId="13" borderId="90" xfId="0" applyFont="1" applyFill="1" applyBorder="1" applyAlignment="1" applyProtection="1">
      <alignment horizontal="center" vertical="center"/>
      <protection hidden="1"/>
    </xf>
    <xf numFmtId="0" fontId="21" fillId="13" borderId="91" xfId="0" applyFont="1" applyFill="1" applyBorder="1" applyAlignment="1" applyProtection="1">
      <alignment horizontal="center" vertical="center"/>
      <protection hidden="1"/>
    </xf>
    <xf numFmtId="0" fontId="43" fillId="17" borderId="45" xfId="0" applyFont="1" applyFill="1" applyBorder="1" applyAlignment="1" applyProtection="1">
      <alignment horizontal="center"/>
      <protection locked="0" hidden="1"/>
    </xf>
    <xf numFmtId="0" fontId="43" fillId="17" borderId="38" xfId="0" applyFont="1" applyFill="1" applyBorder="1" applyAlignment="1" applyProtection="1">
      <alignment horizontal="center"/>
      <protection locked="0" hidden="1"/>
    </xf>
    <xf numFmtId="0" fontId="9" fillId="0" borderId="41" xfId="0" applyFont="1" applyBorder="1" applyAlignment="1" applyProtection="1">
      <alignment horizontal="center"/>
      <protection hidden="1"/>
    </xf>
    <xf numFmtId="0" fontId="9" fillId="0" borderId="40" xfId="0" applyFont="1" applyBorder="1" applyAlignment="1" applyProtection="1">
      <alignment horizontal="center"/>
      <protection hidden="1"/>
    </xf>
    <xf numFmtId="0" fontId="9" fillId="0" borderId="49" xfId="0" applyFont="1" applyBorder="1" applyAlignment="1" applyProtection="1">
      <alignment horizontal="center"/>
      <protection hidden="1"/>
    </xf>
    <xf numFmtId="0" fontId="9" fillId="2" borderId="41" xfId="0" applyFont="1" applyFill="1" applyBorder="1" applyAlignment="1" applyProtection="1">
      <alignment horizontal="right"/>
      <protection hidden="1"/>
    </xf>
    <xf numFmtId="0" fontId="9" fillId="2" borderId="40" xfId="0" applyFont="1" applyFill="1" applyBorder="1" applyAlignment="1" applyProtection="1">
      <alignment horizontal="right"/>
      <protection hidden="1"/>
    </xf>
    <xf numFmtId="0" fontId="29" fillId="0" borderId="57" xfId="0" applyFont="1" applyFill="1" applyBorder="1" applyAlignment="1" applyProtection="1">
      <alignment horizontal="center"/>
      <protection hidden="1"/>
    </xf>
    <xf numFmtId="20" fontId="0" fillId="0" borderId="33" xfId="0" applyNumberFormat="1" applyBorder="1" applyAlignment="1">
      <alignment horizontal="left"/>
    </xf>
    <xf numFmtId="0" fontId="0" fillId="0" borderId="0" xfId="0" applyAlignment="1">
      <alignment horizontal="left"/>
    </xf>
    <xf numFmtId="0" fontId="21" fillId="0" borderId="0" xfId="0" applyFont="1" applyAlignment="1">
      <alignment horizontal="center" vertical="center"/>
    </xf>
    <xf numFmtId="0" fontId="21" fillId="0" borderId="25" xfId="0" applyFont="1" applyBorder="1" applyAlignment="1">
      <alignment horizontal="center" vertical="center"/>
    </xf>
    <xf numFmtId="0" fontId="0" fillId="0" borderId="32" xfId="0" applyFill="1" applyBorder="1" applyAlignment="1">
      <alignment horizontal="left"/>
    </xf>
    <xf numFmtId="0" fontId="0" fillId="0" borderId="0" xfId="0" applyFill="1" applyBorder="1" applyAlignment="1">
      <alignment horizontal="left"/>
    </xf>
    <xf numFmtId="0" fontId="27" fillId="0" borderId="41" xfId="0" applyFont="1" applyBorder="1" applyAlignment="1">
      <alignment horizontal="center" vertical="center" textRotation="90"/>
    </xf>
    <xf numFmtId="0" fontId="27" fillId="0" borderId="56" xfId="0" applyFont="1" applyBorder="1" applyAlignment="1">
      <alignment horizontal="center" vertical="center" textRotation="90"/>
    </xf>
    <xf numFmtId="0" fontId="27" fillId="0" borderId="24" xfId="0" applyFont="1" applyBorder="1" applyAlignment="1">
      <alignment horizontal="center" vertical="center" textRotation="90"/>
    </xf>
    <xf numFmtId="20" fontId="0" fillId="0" borderId="44" xfId="0" applyNumberFormat="1" applyBorder="1" applyAlignment="1">
      <alignment horizontal="left"/>
    </xf>
    <xf numFmtId="0" fontId="0" fillId="0" borderId="32" xfId="0" applyBorder="1" applyAlignment="1">
      <alignment horizontal="left"/>
    </xf>
    <xf numFmtId="0" fontId="27" fillId="0" borderId="16" xfId="0" applyFont="1" applyBorder="1" applyAlignment="1">
      <alignment horizontal="center" vertical="center" textRotation="90"/>
    </xf>
    <xf numFmtId="0" fontId="27" fillId="0" borderId="55" xfId="0" applyFont="1" applyBorder="1" applyAlignment="1">
      <alignment horizontal="center" vertical="center" textRotation="90"/>
    </xf>
    <xf numFmtId="0" fontId="27" fillId="0" borderId="121" xfId="0" applyFont="1" applyBorder="1" applyAlignment="1">
      <alignment horizontal="center" vertical="center" textRotation="90"/>
    </xf>
    <xf numFmtId="20" fontId="0" fillId="0" borderId="42" xfId="0" applyNumberFormat="1" applyBorder="1" applyAlignment="1">
      <alignment horizontal="left"/>
    </xf>
    <xf numFmtId="0" fontId="0" fillId="0" borderId="0" xfId="0" applyBorder="1" applyAlignment="1">
      <alignment horizontal="left"/>
    </xf>
    <xf numFmtId="0" fontId="2" fillId="24" borderId="32" xfId="0" applyFont="1" applyFill="1" applyBorder="1" applyAlignment="1" applyProtection="1">
      <alignment horizontal="center" vertical="top" wrapText="1"/>
      <protection hidden="1"/>
    </xf>
    <xf numFmtId="0" fontId="2" fillId="24" borderId="0" xfId="0" applyFont="1" applyFill="1" applyBorder="1" applyAlignment="1" applyProtection="1">
      <alignment horizontal="center" vertical="top" wrapText="1"/>
      <protection hidden="1"/>
    </xf>
    <xf numFmtId="0" fontId="2" fillId="24" borderId="59" xfId="0" applyFont="1" applyFill="1" applyBorder="1" applyAlignment="1" applyProtection="1">
      <alignment horizontal="center" vertical="top" wrapText="1"/>
      <protection hidden="1"/>
    </xf>
    <xf numFmtId="0" fontId="2" fillId="8" borderId="3" xfId="0" applyFont="1" applyFill="1" applyBorder="1" applyAlignment="1" applyProtection="1">
      <alignment horizontal="center" vertical="top"/>
      <protection hidden="1"/>
    </xf>
    <xf numFmtId="0" fontId="2" fillId="8" borderId="61" xfId="0" applyFont="1" applyFill="1" applyBorder="1" applyAlignment="1" applyProtection="1">
      <alignment horizontal="center" vertical="top"/>
      <protection hidden="1"/>
    </xf>
    <xf numFmtId="0" fontId="2" fillId="8" borderId="15" xfId="0" applyFont="1" applyFill="1" applyBorder="1" applyAlignment="1" applyProtection="1">
      <alignment horizontal="center" vertical="top"/>
      <protection hidden="1"/>
    </xf>
    <xf numFmtId="0" fontId="2" fillId="24" borderId="17" xfId="0" applyFont="1" applyFill="1" applyBorder="1" applyAlignment="1" applyProtection="1">
      <alignment horizontal="center" vertical="top" wrapText="1"/>
      <protection hidden="1"/>
    </xf>
    <xf numFmtId="0" fontId="2" fillId="24" borderId="21" xfId="0" applyFont="1" applyFill="1" applyBorder="1" applyAlignment="1" applyProtection="1">
      <alignment horizontal="center" vertical="top" wrapText="1"/>
      <protection hidden="1"/>
    </xf>
    <xf numFmtId="166" fontId="2" fillId="8" borderId="17" xfId="0" applyNumberFormat="1" applyFont="1" applyFill="1" applyBorder="1" applyAlignment="1" applyProtection="1">
      <alignment horizontal="center" vertical="top" wrapText="1"/>
      <protection hidden="1"/>
    </xf>
    <xf numFmtId="166" fontId="2" fillId="8" borderId="21" xfId="0" applyNumberFormat="1" applyFont="1" applyFill="1" applyBorder="1" applyAlignment="1" applyProtection="1">
      <alignment horizontal="center" vertical="top" wrapText="1"/>
      <protection hidden="1"/>
    </xf>
    <xf numFmtId="0" fontId="2" fillId="8" borderId="3" xfId="0" applyFont="1" applyFill="1" applyBorder="1" applyAlignment="1" applyProtection="1">
      <alignment horizontal="center" vertical="top" wrapText="1"/>
      <protection hidden="1"/>
    </xf>
    <xf numFmtId="0" fontId="2" fillId="8" borderId="1" xfId="0" applyFont="1" applyFill="1" applyBorder="1" applyAlignment="1" applyProtection="1">
      <alignment horizontal="center" vertical="top" wrapText="1"/>
      <protection hidden="1"/>
    </xf>
    <xf numFmtId="0" fontId="2" fillId="24" borderId="1" xfId="0" applyFont="1" applyFill="1" applyBorder="1" applyAlignment="1" applyProtection="1">
      <alignment horizontal="center" vertical="top" wrapText="1"/>
      <protection hidden="1"/>
    </xf>
    <xf numFmtId="0" fontId="2" fillId="24" borderId="3" xfId="0" applyFont="1" applyFill="1" applyBorder="1" applyAlignment="1" applyProtection="1">
      <alignment horizontal="center" vertical="top" wrapText="1"/>
      <protection hidden="1"/>
    </xf>
    <xf numFmtId="2" fontId="2" fillId="24" borderId="17" xfId="0" applyNumberFormat="1" applyFont="1" applyFill="1" applyBorder="1" applyAlignment="1" applyProtection="1">
      <alignment horizontal="center" vertical="top" wrapText="1"/>
      <protection hidden="1"/>
    </xf>
    <xf numFmtId="2" fontId="2" fillId="24" borderId="21" xfId="0" applyNumberFormat="1" applyFont="1" applyFill="1" applyBorder="1" applyAlignment="1" applyProtection="1">
      <alignment horizontal="center" vertical="top" wrapText="1"/>
      <protection hidden="1"/>
    </xf>
    <xf numFmtId="0" fontId="2" fillId="29" borderId="3" xfId="0" applyFont="1" applyFill="1" applyBorder="1" applyAlignment="1" applyProtection="1">
      <alignment horizontal="center" vertical="top" wrapText="1"/>
      <protection hidden="1"/>
    </xf>
    <xf numFmtId="0" fontId="2" fillId="29" borderId="61" xfId="0" applyFont="1" applyFill="1" applyBorder="1" applyAlignment="1" applyProtection="1">
      <alignment horizontal="center" vertical="top" wrapText="1"/>
      <protection hidden="1"/>
    </xf>
    <xf numFmtId="0" fontId="2" fillId="29" borderId="15" xfId="0" applyFont="1" applyFill="1" applyBorder="1" applyAlignment="1" applyProtection="1">
      <alignment horizontal="center" vertical="top" wrapText="1"/>
      <protection hidden="1"/>
    </xf>
    <xf numFmtId="0" fontId="2" fillId="30" borderId="14" xfId="0" applyFont="1" applyFill="1" applyBorder="1" applyAlignment="1" applyProtection="1">
      <alignment horizontal="center" vertical="top" wrapText="1"/>
      <protection hidden="1"/>
    </xf>
    <xf numFmtId="0" fontId="2" fillId="30" borderId="82" xfId="0" applyFont="1" applyFill="1" applyBorder="1" applyAlignment="1" applyProtection="1">
      <alignment horizontal="center" vertical="top" wrapText="1"/>
      <protection hidden="1"/>
    </xf>
    <xf numFmtId="0" fontId="2" fillId="30" borderId="54" xfId="0" applyFont="1" applyFill="1" applyBorder="1" applyAlignment="1" applyProtection="1">
      <alignment horizontal="center" vertical="top" wrapText="1"/>
      <protection hidden="1"/>
    </xf>
    <xf numFmtId="166" fontId="2" fillId="8" borderId="1" xfId="0" applyNumberFormat="1" applyFont="1" applyFill="1" applyBorder="1" applyAlignment="1" applyProtection="1">
      <alignment horizontal="center" vertical="top" wrapText="1"/>
      <protection hidden="1"/>
    </xf>
    <xf numFmtId="0" fontId="2" fillId="8" borderId="17" xfId="0" applyFont="1" applyFill="1" applyBorder="1" applyAlignment="1" applyProtection="1">
      <alignment horizontal="center" vertical="top" wrapText="1"/>
      <protection hidden="1"/>
    </xf>
    <xf numFmtId="0" fontId="2" fillId="8" borderId="21" xfId="0" applyFont="1" applyFill="1" applyBorder="1" applyAlignment="1" applyProtection="1">
      <alignment horizontal="center" vertical="top" wrapText="1"/>
      <protection hidden="1"/>
    </xf>
    <xf numFmtId="0" fontId="61" fillId="8" borderId="3" xfId="0" applyFont="1" applyFill="1" applyBorder="1" applyAlignment="1" applyProtection="1">
      <alignment horizontal="center" vertical="center"/>
      <protection hidden="1"/>
    </xf>
    <xf numFmtId="0" fontId="61" fillId="8" borderId="61" xfId="0" applyFont="1" applyFill="1" applyBorder="1" applyAlignment="1" applyProtection="1">
      <alignment horizontal="center" vertical="center"/>
      <protection hidden="1"/>
    </xf>
    <xf numFmtId="0" fontId="61" fillId="8" borderId="15" xfId="0" applyFont="1" applyFill="1" applyBorder="1" applyAlignment="1" applyProtection="1">
      <alignment horizontal="center" vertical="center"/>
      <protection hidden="1"/>
    </xf>
    <xf numFmtId="0" fontId="35" fillId="43" borderId="3" xfId="0" applyFont="1" applyFill="1" applyBorder="1" applyAlignment="1" applyProtection="1">
      <alignment horizontal="center" vertical="center"/>
      <protection hidden="1"/>
    </xf>
    <xf numFmtId="0" fontId="35" fillId="43" borderId="61" xfId="0" applyFont="1" applyFill="1" applyBorder="1" applyAlignment="1" applyProtection="1">
      <alignment horizontal="center" vertical="center"/>
      <protection hidden="1"/>
    </xf>
    <xf numFmtId="0" fontId="35" fillId="43" borderId="15" xfId="0" applyFont="1" applyFill="1" applyBorder="1" applyAlignment="1" applyProtection="1">
      <alignment horizontal="center" vertical="center"/>
      <protection hidden="1"/>
    </xf>
    <xf numFmtId="0" fontId="34" fillId="2" borderId="80" xfId="0" applyNumberFormat="1" applyFont="1" applyFill="1" applyBorder="1" applyAlignment="1" applyProtection="1">
      <alignment horizontal="center" textRotation="90"/>
      <protection hidden="1"/>
    </xf>
    <xf numFmtId="0" fontId="34" fillId="2" borderId="81" xfId="0" applyNumberFormat="1" applyFont="1" applyFill="1" applyBorder="1" applyAlignment="1" applyProtection="1">
      <alignment horizontal="center" textRotation="90"/>
      <protection hidden="1"/>
    </xf>
    <xf numFmtId="0" fontId="34" fillId="2" borderId="137" xfId="0" applyNumberFormat="1" applyFont="1" applyFill="1" applyBorder="1" applyAlignment="1" applyProtection="1">
      <alignment horizontal="center" textRotation="90"/>
      <protection hidden="1"/>
    </xf>
    <xf numFmtId="0" fontId="34" fillId="2" borderId="140" xfId="0" applyNumberFormat="1" applyFont="1" applyFill="1" applyBorder="1" applyAlignment="1" applyProtection="1">
      <alignment horizontal="center" textRotation="90"/>
      <protection hidden="1"/>
    </xf>
    <xf numFmtId="0" fontId="34" fillId="2" borderId="74" xfId="0" applyNumberFormat="1" applyFont="1" applyFill="1" applyBorder="1" applyAlignment="1" applyProtection="1">
      <alignment horizontal="center" textRotation="90"/>
      <protection hidden="1"/>
    </xf>
    <xf numFmtId="0" fontId="34" fillId="2" borderId="75" xfId="0" applyNumberFormat="1" applyFont="1" applyFill="1" applyBorder="1" applyAlignment="1" applyProtection="1">
      <alignment horizontal="center" textRotation="90"/>
      <protection hidden="1"/>
    </xf>
    <xf numFmtId="0" fontId="34" fillId="2" borderId="129" xfId="0" applyNumberFormat="1" applyFont="1" applyFill="1" applyBorder="1" applyAlignment="1" applyProtection="1">
      <alignment horizontal="center" textRotation="90"/>
      <protection hidden="1"/>
    </xf>
    <xf numFmtId="0" fontId="34" fillId="2" borderId="130" xfId="0" applyNumberFormat="1" applyFont="1" applyFill="1" applyBorder="1" applyAlignment="1" applyProtection="1">
      <alignment horizontal="center" textRotation="90"/>
      <protection hidden="1"/>
    </xf>
    <xf numFmtId="0" fontId="34" fillId="2" borderId="127" xfId="0" applyNumberFormat="1" applyFont="1" applyFill="1" applyBorder="1" applyAlignment="1" applyProtection="1">
      <alignment horizontal="center" textRotation="90"/>
      <protection hidden="1"/>
    </xf>
    <xf numFmtId="0" fontId="34" fillId="2" borderId="128" xfId="0" applyNumberFormat="1" applyFont="1" applyFill="1" applyBorder="1" applyAlignment="1" applyProtection="1">
      <alignment horizontal="center" textRotation="90"/>
      <protection hidden="1"/>
    </xf>
    <xf numFmtId="0" fontId="34" fillId="2" borderId="84" xfId="0" applyNumberFormat="1" applyFont="1" applyFill="1" applyBorder="1" applyAlignment="1" applyProtection="1">
      <alignment horizontal="center" textRotation="90"/>
      <protection hidden="1"/>
    </xf>
    <xf numFmtId="0" fontId="34" fillId="2" borderId="85" xfId="0" applyNumberFormat="1" applyFont="1" applyFill="1" applyBorder="1" applyAlignment="1" applyProtection="1">
      <alignment horizontal="center" textRotation="90"/>
      <protection hidden="1"/>
    </xf>
    <xf numFmtId="0" fontId="34" fillId="2" borderId="133" xfId="0" applyNumberFormat="1" applyFont="1" applyFill="1" applyBorder="1" applyAlignment="1" applyProtection="1">
      <alignment horizontal="center" textRotation="90"/>
      <protection hidden="1"/>
    </xf>
    <xf numFmtId="0" fontId="34" fillId="2" borderId="134" xfId="0" applyNumberFormat="1" applyFont="1" applyFill="1" applyBorder="1" applyAlignment="1" applyProtection="1">
      <alignment horizontal="center" textRotation="90"/>
      <protection hidden="1"/>
    </xf>
    <xf numFmtId="0" fontId="34" fillId="2" borderId="78" xfId="0" applyNumberFormat="1" applyFont="1" applyFill="1" applyBorder="1" applyAlignment="1" applyProtection="1">
      <alignment horizontal="center" textRotation="90"/>
      <protection hidden="1"/>
    </xf>
    <xf numFmtId="0" fontId="34" fillId="2" borderId="79" xfId="0" applyNumberFormat="1" applyFont="1" applyFill="1" applyBorder="1" applyAlignment="1" applyProtection="1">
      <alignment horizontal="center" textRotation="90"/>
      <protection hidden="1"/>
    </xf>
    <xf numFmtId="0" fontId="41" fillId="2" borderId="0" xfId="0" applyFont="1" applyFill="1" applyAlignment="1" applyProtection="1">
      <alignment horizontal="center"/>
      <protection hidden="1"/>
    </xf>
    <xf numFmtId="0" fontId="34" fillId="2" borderId="34" xfId="0" applyNumberFormat="1" applyFont="1" applyFill="1" applyBorder="1" applyAlignment="1" applyProtection="1">
      <alignment horizontal="center" textRotation="90"/>
      <protection hidden="1"/>
    </xf>
    <xf numFmtId="0" fontId="34" fillId="2" borderId="14" xfId="0" applyNumberFormat="1" applyFont="1" applyFill="1" applyBorder="1" applyAlignment="1" applyProtection="1">
      <alignment horizontal="center" textRotation="90"/>
      <protection hidden="1"/>
    </xf>
    <xf numFmtId="0" fontId="34" fillId="2" borderId="76" xfId="0" applyNumberFormat="1" applyFont="1" applyFill="1" applyBorder="1" applyAlignment="1" applyProtection="1">
      <alignment horizontal="center" textRotation="90"/>
      <protection hidden="1"/>
    </xf>
    <xf numFmtId="0" fontId="34" fillId="2" borderId="77" xfId="0" applyNumberFormat="1" applyFont="1" applyFill="1" applyBorder="1" applyAlignment="1" applyProtection="1">
      <alignment horizontal="center" textRotation="90"/>
      <protection hidden="1"/>
    </xf>
    <xf numFmtId="0" fontId="34" fillId="2" borderId="23" xfId="0" applyNumberFormat="1" applyFont="1" applyFill="1" applyBorder="1" applyAlignment="1" applyProtection="1">
      <alignment horizontal="center" textRotation="90"/>
      <protection hidden="1"/>
    </xf>
    <xf numFmtId="0" fontId="34" fillId="2" borderId="82" xfId="0" applyNumberFormat="1" applyFont="1" applyFill="1" applyBorder="1" applyAlignment="1" applyProtection="1">
      <alignment horizontal="center" textRotation="90"/>
      <protection hidden="1"/>
    </xf>
    <xf numFmtId="20" fontId="35" fillId="2" borderId="3" xfId="0" applyNumberFormat="1" applyFont="1" applyFill="1" applyBorder="1" applyAlignment="1" applyProtection="1">
      <alignment horizontal="left"/>
      <protection hidden="1"/>
    </xf>
    <xf numFmtId="20" fontId="35" fillId="2" borderId="61" xfId="0" applyNumberFormat="1" applyFont="1" applyFill="1" applyBorder="1" applyAlignment="1" applyProtection="1">
      <alignment horizontal="left"/>
      <protection hidden="1"/>
    </xf>
    <xf numFmtId="20" fontId="35" fillId="2" borderId="15" xfId="0" applyNumberFormat="1" applyFont="1" applyFill="1" applyBorder="1" applyAlignment="1" applyProtection="1">
      <alignment horizontal="left"/>
      <protection hidden="1"/>
    </xf>
    <xf numFmtId="0" fontId="34" fillId="2" borderId="135" xfId="0" applyNumberFormat="1" applyFont="1" applyFill="1" applyBorder="1" applyAlignment="1" applyProtection="1">
      <alignment horizontal="center" textRotation="90"/>
      <protection hidden="1"/>
    </xf>
    <xf numFmtId="0" fontId="34" fillId="2" borderId="138" xfId="0" applyNumberFormat="1" applyFont="1" applyFill="1" applyBorder="1" applyAlignment="1" applyProtection="1">
      <alignment horizontal="center" textRotation="90"/>
      <protection hidden="1"/>
    </xf>
    <xf numFmtId="0" fontId="34" fillId="2" borderId="141" xfId="0" applyNumberFormat="1" applyFont="1" applyFill="1" applyBorder="1" applyAlignment="1" applyProtection="1">
      <alignment horizontal="center" textRotation="90"/>
      <protection hidden="1"/>
    </xf>
    <xf numFmtId="0" fontId="34" fillId="2" borderId="142" xfId="0" applyNumberFormat="1" applyFont="1" applyFill="1" applyBorder="1" applyAlignment="1" applyProtection="1">
      <alignment horizontal="center" textRotation="90"/>
      <protection hidden="1"/>
    </xf>
    <xf numFmtId="0" fontId="34" fillId="2" borderId="151" xfId="0" applyNumberFormat="1" applyFont="1" applyFill="1" applyBorder="1" applyAlignment="1" applyProtection="1">
      <alignment horizontal="center" textRotation="90"/>
      <protection hidden="1"/>
    </xf>
    <xf numFmtId="0" fontId="34" fillId="2" borderId="152" xfId="0" applyNumberFormat="1" applyFont="1" applyFill="1" applyBorder="1" applyAlignment="1" applyProtection="1">
      <alignment horizontal="center" textRotation="90"/>
      <protection hidden="1"/>
    </xf>
    <xf numFmtId="0" fontId="34" fillId="2" borderId="136" xfId="0" applyNumberFormat="1" applyFont="1" applyFill="1" applyBorder="1" applyAlignment="1" applyProtection="1">
      <alignment horizontal="center" textRotation="90"/>
      <protection hidden="1"/>
    </xf>
    <xf numFmtId="0" fontId="34" fillId="2" borderId="139" xfId="0" applyNumberFormat="1" applyFont="1" applyFill="1" applyBorder="1" applyAlignment="1" applyProtection="1">
      <alignment horizontal="center" textRotation="90"/>
      <protection hidden="1"/>
    </xf>
    <xf numFmtId="0" fontId="12" fillId="23" borderId="148" xfId="0" applyFont="1" applyFill="1" applyBorder="1" applyAlignment="1" applyProtection="1">
      <alignment horizontal="right"/>
      <protection hidden="1"/>
    </xf>
    <xf numFmtId="0" fontId="12" fillId="23" borderId="149" xfId="0" applyFont="1" applyFill="1" applyBorder="1" applyAlignment="1" applyProtection="1">
      <alignment horizontal="right"/>
      <protection hidden="1"/>
    </xf>
    <xf numFmtId="0" fontId="12" fillId="23" borderId="150" xfId="0" applyFont="1" applyFill="1" applyBorder="1" applyAlignment="1" applyProtection="1">
      <alignment horizontal="right"/>
      <protection hidden="1"/>
    </xf>
    <xf numFmtId="14" fontId="0" fillId="18" borderId="0" xfId="0" applyNumberFormat="1" applyFill="1" applyBorder="1" applyAlignment="1" applyProtection="1">
      <alignment horizontal="center"/>
      <protection locked="0" hidden="1"/>
    </xf>
    <xf numFmtId="0" fontId="42" fillId="2" borderId="0" xfId="0" applyFont="1" applyFill="1" applyAlignment="1" applyProtection="1">
      <alignment horizontal="center"/>
      <protection hidden="1"/>
    </xf>
    <xf numFmtId="0" fontId="34" fillId="2" borderId="157" xfId="0" applyNumberFormat="1" applyFont="1" applyFill="1" applyBorder="1" applyAlignment="1" applyProtection="1">
      <alignment horizontal="center" textRotation="90"/>
      <protection hidden="1"/>
    </xf>
    <xf numFmtId="0" fontId="34" fillId="2" borderId="158" xfId="0" applyNumberFormat="1" applyFont="1" applyFill="1" applyBorder="1" applyAlignment="1" applyProtection="1">
      <alignment horizontal="center" textRotation="90"/>
      <protection hidden="1"/>
    </xf>
    <xf numFmtId="0" fontId="34" fillId="2" borderId="131" xfId="0" applyNumberFormat="1" applyFont="1" applyFill="1" applyBorder="1" applyAlignment="1" applyProtection="1">
      <alignment horizontal="center" textRotation="90"/>
      <protection hidden="1"/>
    </xf>
    <xf numFmtId="0" fontId="34" fillId="2" borderId="132" xfId="0" applyNumberFormat="1" applyFont="1" applyFill="1" applyBorder="1" applyAlignment="1" applyProtection="1">
      <alignment horizontal="center" textRotation="90"/>
      <protection hidden="1"/>
    </xf>
    <xf numFmtId="0" fontId="66" fillId="43" borderId="84" xfId="0" applyNumberFormat="1" applyFont="1" applyFill="1" applyBorder="1" applyAlignment="1" applyProtection="1">
      <alignment horizontal="center" textRotation="90"/>
      <protection hidden="1"/>
    </xf>
    <xf numFmtId="0" fontId="66" fillId="43" borderId="85" xfId="0" applyNumberFormat="1" applyFont="1" applyFill="1" applyBorder="1" applyAlignment="1" applyProtection="1">
      <alignment horizontal="center" textRotation="90"/>
      <protection hidden="1"/>
    </xf>
    <xf numFmtId="0" fontId="66" fillId="43" borderId="74" xfId="0" applyNumberFormat="1" applyFont="1" applyFill="1" applyBorder="1" applyAlignment="1" applyProtection="1">
      <alignment horizontal="center" textRotation="90"/>
      <protection hidden="1"/>
    </xf>
    <xf numFmtId="0" fontId="66" fillId="43" borderId="75" xfId="0" applyNumberFormat="1" applyFont="1" applyFill="1" applyBorder="1" applyAlignment="1" applyProtection="1">
      <alignment horizontal="center" textRotation="90"/>
      <protection hidden="1"/>
    </xf>
    <xf numFmtId="0" fontId="66" fillId="43" borderId="76" xfId="0" applyNumberFormat="1" applyFont="1" applyFill="1" applyBorder="1" applyAlignment="1" applyProtection="1">
      <alignment horizontal="center" textRotation="90"/>
      <protection hidden="1"/>
    </xf>
    <xf numFmtId="0" fontId="66" fillId="43" borderId="77" xfId="0" applyNumberFormat="1" applyFont="1" applyFill="1" applyBorder="1" applyAlignment="1" applyProtection="1">
      <alignment horizontal="center" textRotation="90"/>
      <protection hidden="1"/>
    </xf>
    <xf numFmtId="0" fontId="66" fillId="43" borderId="78" xfId="0" applyNumberFormat="1" applyFont="1" applyFill="1" applyBorder="1" applyAlignment="1" applyProtection="1">
      <alignment horizontal="center" textRotation="90"/>
      <protection hidden="1"/>
    </xf>
    <xf numFmtId="0" fontId="66" fillId="43" borderId="79" xfId="0" applyNumberFormat="1" applyFont="1" applyFill="1" applyBorder="1" applyAlignment="1" applyProtection="1">
      <alignment horizontal="center" textRotation="90"/>
      <protection hidden="1"/>
    </xf>
    <xf numFmtId="0" fontId="66" fillId="43" borderId="80" xfId="0" applyNumberFormat="1" applyFont="1" applyFill="1" applyBorder="1" applyAlignment="1" applyProtection="1">
      <alignment horizontal="center" textRotation="90"/>
      <protection hidden="1"/>
    </xf>
    <xf numFmtId="0" fontId="66" fillId="43" borderId="81" xfId="0" applyNumberFormat="1" applyFont="1" applyFill="1" applyBorder="1" applyAlignment="1" applyProtection="1">
      <alignment horizontal="center" textRotation="90"/>
      <protection hidden="1"/>
    </xf>
    <xf numFmtId="0" fontId="34" fillId="2" borderId="143" xfId="0" applyNumberFormat="1" applyFont="1" applyFill="1" applyBorder="1" applyAlignment="1" applyProtection="1">
      <alignment horizontal="center" textRotation="90"/>
      <protection hidden="1"/>
    </xf>
    <xf numFmtId="0" fontId="34" fillId="2" borderId="144" xfId="0" applyNumberFormat="1" applyFont="1" applyFill="1" applyBorder="1" applyAlignment="1" applyProtection="1">
      <alignment horizontal="center" textRotation="90"/>
      <protection hidden="1"/>
    </xf>
    <xf numFmtId="0" fontId="34" fillId="2" borderId="145" xfId="0" applyNumberFormat="1" applyFont="1" applyFill="1" applyBorder="1" applyAlignment="1" applyProtection="1">
      <alignment horizontal="center" textRotation="90"/>
      <protection hidden="1"/>
    </xf>
    <xf numFmtId="0" fontId="34" fillId="2" borderId="146" xfId="0" applyNumberFormat="1" applyFont="1" applyFill="1" applyBorder="1" applyAlignment="1" applyProtection="1">
      <alignment horizontal="center" textRotation="90"/>
      <protection hidden="1"/>
    </xf>
    <xf numFmtId="0" fontId="34" fillId="2" borderId="147" xfId="0" applyNumberFormat="1" applyFont="1" applyFill="1" applyBorder="1" applyAlignment="1" applyProtection="1">
      <alignment horizontal="center" textRotation="90"/>
      <protection hidden="1"/>
    </xf>
    <xf numFmtId="0" fontId="54" fillId="6" borderId="3" xfId="0" applyFont="1" applyFill="1" applyBorder="1" applyAlignment="1" applyProtection="1">
      <alignment horizontal="center" vertical="center"/>
      <protection hidden="1"/>
    </xf>
    <xf numFmtId="0" fontId="54" fillId="6" borderId="61" xfId="0" applyFont="1" applyFill="1" applyBorder="1" applyAlignment="1" applyProtection="1">
      <alignment horizontal="center" vertical="center"/>
      <protection hidden="1"/>
    </xf>
    <xf numFmtId="0" fontId="54" fillId="6" borderId="15" xfId="0" applyFont="1" applyFill="1" applyBorder="1" applyAlignment="1" applyProtection="1">
      <alignment horizontal="center" vertical="center"/>
      <protection hidden="1"/>
    </xf>
    <xf numFmtId="0" fontId="57" fillId="32" borderId="3" xfId="0" applyFont="1" applyFill="1" applyBorder="1" applyAlignment="1" applyProtection="1">
      <alignment horizontal="center" vertical="center"/>
      <protection hidden="1"/>
    </xf>
    <xf numFmtId="0" fontId="57" fillId="32" borderId="61" xfId="0" applyFont="1" applyFill="1" applyBorder="1" applyAlignment="1" applyProtection="1">
      <alignment horizontal="center" vertical="center"/>
      <protection hidden="1"/>
    </xf>
    <xf numFmtId="0" fontId="57" fillId="32" borderId="15" xfId="0" applyFont="1" applyFill="1" applyBorder="1" applyAlignment="1" applyProtection="1">
      <alignment horizontal="center" vertical="center"/>
      <protection hidden="1"/>
    </xf>
    <xf numFmtId="0" fontId="35" fillId="2" borderId="0" xfId="0" applyFont="1" applyFill="1" applyBorder="1" applyAlignment="1" applyProtection="1">
      <alignment horizontal="left"/>
      <protection hidden="1"/>
    </xf>
    <xf numFmtId="0" fontId="11" fillId="23" borderId="0" xfId="0" applyFont="1" applyFill="1" applyBorder="1" applyAlignment="1" applyProtection="1">
      <alignment horizontal="left"/>
      <protection hidden="1"/>
    </xf>
    <xf numFmtId="0" fontId="11" fillId="2" borderId="32" xfId="0" applyFont="1" applyFill="1" applyBorder="1" applyAlignment="1" applyProtection="1">
      <alignment horizontal="center"/>
      <protection hidden="1"/>
    </xf>
    <xf numFmtId="20" fontId="0" fillId="34" borderId="3" xfId="0" applyNumberFormat="1" applyFill="1" applyBorder="1" applyAlignment="1" applyProtection="1">
      <alignment horizontal="center"/>
      <protection hidden="1"/>
    </xf>
    <xf numFmtId="20" fontId="0" fillId="34" borderId="61" xfId="0" applyNumberFormat="1" applyFill="1" applyBorder="1" applyAlignment="1" applyProtection="1">
      <alignment horizontal="center"/>
      <protection hidden="1"/>
    </xf>
    <xf numFmtId="20" fontId="0" fillId="34" borderId="23" xfId="0" applyNumberFormat="1" applyFill="1" applyBorder="1" applyAlignment="1" applyProtection="1">
      <alignment horizontal="center"/>
      <protection hidden="1"/>
    </xf>
    <xf numFmtId="20" fontId="0" fillId="34" borderId="15" xfId="0" applyNumberFormat="1" applyFill="1" applyBorder="1" applyAlignment="1" applyProtection="1">
      <alignment horizontal="center"/>
      <protection hidden="1"/>
    </xf>
    <xf numFmtId="14" fontId="0" fillId="34" borderId="3" xfId="0" applyNumberFormat="1" applyFill="1" applyBorder="1" applyAlignment="1" applyProtection="1">
      <alignment horizontal="center"/>
      <protection hidden="1"/>
    </xf>
    <xf numFmtId="14" fontId="0" fillId="34" borderId="61" xfId="0" applyNumberFormat="1" applyFill="1" applyBorder="1" applyAlignment="1" applyProtection="1">
      <alignment horizontal="center"/>
      <protection hidden="1"/>
    </xf>
    <xf numFmtId="14" fontId="0" fillId="34" borderId="82" xfId="0" applyNumberFormat="1" applyFill="1" applyBorder="1" applyAlignment="1" applyProtection="1">
      <alignment horizontal="center"/>
      <protection hidden="1"/>
    </xf>
    <xf numFmtId="14" fontId="0" fillId="34" borderId="15" xfId="0" applyNumberFormat="1" applyFill="1" applyBorder="1" applyAlignment="1" applyProtection="1">
      <alignment horizontal="center"/>
      <protection hidden="1"/>
    </xf>
    <xf numFmtId="14" fontId="0" fillId="34" borderId="23" xfId="0" applyNumberFormat="1" applyFill="1" applyBorder="1" applyAlignment="1" applyProtection="1">
      <alignment horizontal="center"/>
      <protection hidden="1"/>
    </xf>
    <xf numFmtId="14" fontId="11" fillId="34" borderId="3" xfId="0" applyNumberFormat="1" applyFont="1" applyFill="1" applyBorder="1" applyAlignment="1" applyProtection="1">
      <alignment horizontal="center"/>
      <protection hidden="1"/>
    </xf>
    <xf numFmtId="14" fontId="11" fillId="34" borderId="61" xfId="0" applyNumberFormat="1" applyFont="1" applyFill="1" applyBorder="1" applyAlignment="1" applyProtection="1">
      <alignment horizontal="center"/>
      <protection hidden="1"/>
    </xf>
    <xf numFmtId="14" fontId="11" fillId="34" borderId="23" xfId="0" applyNumberFormat="1" applyFont="1" applyFill="1" applyBorder="1" applyAlignment="1" applyProtection="1">
      <alignment horizontal="center"/>
      <protection hidden="1"/>
    </xf>
    <xf numFmtId="14" fontId="11" fillId="34" borderId="82" xfId="0" applyNumberFormat="1" applyFont="1" applyFill="1" applyBorder="1" applyAlignment="1" applyProtection="1">
      <alignment horizontal="center"/>
      <protection hidden="1"/>
    </xf>
    <xf numFmtId="14" fontId="11" fillId="34" borderId="15" xfId="0" applyNumberFormat="1" applyFont="1" applyFill="1" applyBorder="1" applyAlignment="1" applyProtection="1">
      <alignment horizontal="center"/>
      <protection hidden="1"/>
    </xf>
    <xf numFmtId="0" fontId="33" fillId="0" borderId="32" xfId="0" applyFont="1" applyBorder="1" applyAlignment="1" applyProtection="1">
      <alignment horizontal="left" vertical="top"/>
      <protection hidden="1"/>
    </xf>
    <xf numFmtId="0" fontId="33" fillId="0" borderId="0" xfId="0" applyFont="1" applyBorder="1" applyAlignment="1" applyProtection="1">
      <alignment horizontal="left" vertical="top"/>
      <protection hidden="1"/>
    </xf>
    <xf numFmtId="0" fontId="33" fillId="0" borderId="59" xfId="0" applyFont="1" applyBorder="1" applyAlignment="1" applyProtection="1">
      <alignment horizontal="left" vertical="top"/>
      <protection hidden="1"/>
    </xf>
    <xf numFmtId="0" fontId="33" fillId="0" borderId="32" xfId="0" applyFont="1" applyBorder="1" applyAlignment="1" applyProtection="1">
      <alignment horizontal="left"/>
      <protection hidden="1"/>
    </xf>
    <xf numFmtId="0" fontId="33" fillId="0" borderId="0" xfId="0" applyFont="1" applyBorder="1" applyAlignment="1" applyProtection="1">
      <alignment horizontal="left"/>
      <protection hidden="1"/>
    </xf>
    <xf numFmtId="0" fontId="33" fillId="0" borderId="59" xfId="0" applyFont="1" applyBorder="1" applyAlignment="1" applyProtection="1">
      <alignment horizontal="left"/>
      <protection hidden="1"/>
    </xf>
    <xf numFmtId="0" fontId="35" fillId="7" borderId="3" xfId="0" applyFont="1" applyFill="1" applyBorder="1" applyAlignment="1" applyProtection="1">
      <alignment horizontal="center" vertical="center"/>
      <protection hidden="1"/>
    </xf>
    <xf numFmtId="0" fontId="35" fillId="7" borderId="61" xfId="0" applyFont="1" applyFill="1" applyBorder="1" applyAlignment="1" applyProtection="1">
      <alignment horizontal="center" vertical="center"/>
      <protection hidden="1"/>
    </xf>
    <xf numFmtId="0" fontId="35" fillId="7" borderId="15" xfId="0" applyFont="1" applyFill="1" applyBorder="1" applyAlignment="1" applyProtection="1">
      <alignment horizontal="center" vertical="center"/>
      <protection hidden="1"/>
    </xf>
    <xf numFmtId="0" fontId="64" fillId="28" borderId="3" xfId="0" applyFont="1" applyFill="1" applyBorder="1" applyAlignment="1" applyProtection="1">
      <alignment horizontal="center"/>
      <protection hidden="1"/>
    </xf>
    <xf numFmtId="0" fontId="64" fillId="28" borderId="61" xfId="0" applyFont="1" applyFill="1" applyBorder="1" applyAlignment="1" applyProtection="1">
      <alignment horizontal="center"/>
      <protection hidden="1"/>
    </xf>
    <xf numFmtId="0" fontId="64" fillId="28" borderId="15" xfId="0" applyFont="1" applyFill="1" applyBorder="1" applyAlignment="1" applyProtection="1">
      <alignment horizontal="center"/>
      <protection hidden="1"/>
    </xf>
    <xf numFmtId="0" fontId="33" fillId="2" borderId="32" xfId="0" applyFont="1" applyFill="1" applyBorder="1" applyAlignment="1" applyProtection="1">
      <alignment horizontal="left" wrapText="1"/>
      <protection hidden="1"/>
    </xf>
    <xf numFmtId="0" fontId="33" fillId="2" borderId="0" xfId="0" applyFont="1" applyFill="1" applyBorder="1" applyAlignment="1" applyProtection="1">
      <alignment horizontal="left" wrapText="1"/>
      <protection hidden="1"/>
    </xf>
    <xf numFmtId="0" fontId="33" fillId="2" borderId="59" xfId="0" applyFont="1" applyFill="1" applyBorder="1" applyAlignment="1" applyProtection="1">
      <alignment horizontal="left" wrapText="1"/>
      <protection hidden="1"/>
    </xf>
    <xf numFmtId="0" fontId="33" fillId="2" borderId="34" xfId="0" applyFont="1" applyFill="1" applyBorder="1" applyAlignment="1" applyProtection="1">
      <alignment horizontal="left"/>
      <protection hidden="1"/>
    </xf>
    <xf numFmtId="0" fontId="33" fillId="2" borderId="23" xfId="0" applyFont="1" applyFill="1" applyBorder="1" applyAlignment="1" applyProtection="1">
      <alignment horizontal="left"/>
      <protection hidden="1"/>
    </xf>
    <xf numFmtId="0" fontId="33" fillId="2" borderId="153" xfId="0" applyFont="1" applyFill="1" applyBorder="1" applyAlignment="1" applyProtection="1">
      <alignment horizontal="left"/>
      <protection hidden="1"/>
    </xf>
    <xf numFmtId="0" fontId="33" fillId="2" borderId="14" xfId="0" applyFont="1" applyFill="1" applyBorder="1" applyAlignment="1" applyProtection="1">
      <alignment horizontal="left"/>
      <protection hidden="1"/>
    </xf>
    <xf numFmtId="0" fontId="33" fillId="2" borderId="82" xfId="0" applyFont="1" applyFill="1" applyBorder="1" applyAlignment="1" applyProtection="1">
      <alignment horizontal="left"/>
      <protection hidden="1"/>
    </xf>
    <xf numFmtId="0" fontId="33" fillId="2" borderId="54" xfId="0" applyFont="1" applyFill="1" applyBorder="1" applyAlignment="1" applyProtection="1">
      <alignment horizontal="left"/>
      <protection hidden="1"/>
    </xf>
    <xf numFmtId="0" fontId="64" fillId="38" borderId="3" xfId="0" applyFont="1" applyFill="1" applyBorder="1" applyAlignment="1" applyProtection="1">
      <alignment horizontal="center" vertical="center"/>
      <protection hidden="1"/>
    </xf>
    <xf numFmtId="0" fontId="64" fillId="38" borderId="61" xfId="0" applyFont="1" applyFill="1" applyBorder="1" applyAlignment="1" applyProtection="1">
      <alignment horizontal="center" vertical="center"/>
      <protection hidden="1"/>
    </xf>
    <xf numFmtId="0" fontId="64" fillId="38" borderId="15" xfId="0" applyFont="1" applyFill="1" applyBorder="1" applyAlignment="1" applyProtection="1">
      <alignment horizontal="center" vertical="center"/>
      <protection hidden="1"/>
    </xf>
    <xf numFmtId="0" fontId="2" fillId="0" borderId="7" xfId="0" applyFont="1" applyBorder="1" applyAlignment="1">
      <alignment horizontal="center" vertical="center" wrapText="1"/>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35" fillId="9" borderId="41" xfId="0" applyFont="1" applyFill="1" applyBorder="1" applyAlignment="1">
      <alignment horizontal="center"/>
    </xf>
    <xf numFmtId="0" fontId="35" fillId="9" borderId="40" xfId="0" applyFont="1" applyFill="1" applyBorder="1" applyAlignment="1">
      <alignment horizontal="center"/>
    </xf>
    <xf numFmtId="0" fontId="35" fillId="9" borderId="49" xfId="0" applyFont="1" applyFill="1" applyBorder="1" applyAlignment="1">
      <alignment horizontal="center"/>
    </xf>
    <xf numFmtId="0" fontId="54" fillId="35" borderId="9" xfId="0" applyFont="1" applyFill="1" applyBorder="1" applyAlignment="1">
      <alignment horizontal="center" wrapText="1"/>
    </xf>
    <xf numFmtId="0" fontId="54" fillId="35" borderId="5" xfId="0" applyFont="1" applyFill="1" applyBorder="1" applyAlignment="1">
      <alignment horizontal="center" wrapText="1"/>
    </xf>
    <xf numFmtId="0" fontId="54" fillId="35" borderId="6" xfId="0" applyFont="1" applyFill="1" applyBorder="1" applyAlignment="1">
      <alignment horizontal="center" wrapText="1"/>
    </xf>
    <xf numFmtId="0" fontId="54" fillId="0" borderId="0" xfId="0" applyFont="1" applyAlignment="1">
      <alignment horizontal="center"/>
    </xf>
    <xf numFmtId="0" fontId="0" fillId="0" borderId="8" xfId="0" applyBorder="1" applyAlignment="1">
      <alignment horizontal="center" wrapText="1"/>
    </xf>
    <xf numFmtId="0" fontId="0" fillId="0" borderId="1" xfId="0" applyBorder="1" applyAlignment="1">
      <alignment horizontal="center" wrapText="1"/>
    </xf>
    <xf numFmtId="0" fontId="0" fillId="0" borderId="4" xfId="0" applyBorder="1" applyAlignment="1">
      <alignment horizontal="center" wrapText="1"/>
    </xf>
    <xf numFmtId="0" fontId="54" fillId="7" borderId="9" xfId="0" applyFont="1" applyFill="1" applyBorder="1" applyAlignment="1">
      <alignment horizontal="center" wrapText="1"/>
    </xf>
    <xf numFmtId="0" fontId="54" fillId="7" borderId="5" xfId="0" applyFont="1" applyFill="1" applyBorder="1" applyAlignment="1">
      <alignment horizontal="center" wrapText="1"/>
    </xf>
    <xf numFmtId="0" fontId="54" fillId="7" borderId="6" xfId="0" applyFont="1" applyFill="1" applyBorder="1" applyAlignment="1">
      <alignment horizontal="center" wrapText="1"/>
    </xf>
    <xf numFmtId="0" fontId="54" fillId="7" borderId="41" xfId="0" applyFont="1" applyFill="1" applyBorder="1" applyAlignment="1">
      <alignment horizontal="center"/>
    </xf>
    <xf numFmtId="0" fontId="54" fillId="7" borderId="40" xfId="0" applyFont="1" applyFill="1" applyBorder="1" applyAlignment="1">
      <alignment horizontal="center"/>
    </xf>
    <xf numFmtId="0" fontId="54" fillId="7" borderId="49" xfId="0" applyFont="1" applyFill="1" applyBorder="1" applyAlignment="1">
      <alignment horizontal="center"/>
    </xf>
    <xf numFmtId="0" fontId="54" fillId="35" borderId="41" xfId="0" applyFont="1" applyFill="1" applyBorder="1" applyAlignment="1">
      <alignment horizontal="center"/>
    </xf>
    <xf numFmtId="0" fontId="54" fillId="35" borderId="40" xfId="0" applyFont="1" applyFill="1" applyBorder="1" applyAlignment="1">
      <alignment horizontal="center"/>
    </xf>
    <xf numFmtId="0" fontId="0" fillId="0" borderId="10"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9"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cellXfs>
  <cellStyles count="5">
    <cellStyle name="Millares" xfId="3" builtinId="3"/>
    <cellStyle name="Millares [0]" xfId="4" builtinId="6"/>
    <cellStyle name="Millares 2" xfId="2"/>
    <cellStyle name="Normal" xfId="0" builtinId="0"/>
    <cellStyle name="Porcentaje" xfId="1" builtinId="5"/>
  </cellStyles>
  <dxfs count="26151">
    <dxf>
      <font>
        <color rgb="FF00B0F0"/>
      </font>
      <fill>
        <patternFill>
          <bgColor rgb="FF00B0F0"/>
        </patternFill>
      </fill>
    </dxf>
    <dxf>
      <font>
        <color theme="3"/>
      </font>
      <fill>
        <patternFill>
          <bgColor theme="3"/>
        </patternFill>
      </fill>
    </dxf>
    <dxf>
      <font>
        <color theme="6"/>
      </font>
      <fill>
        <patternFill>
          <bgColor theme="6"/>
        </patternFill>
      </fill>
    </dxf>
    <dxf>
      <font>
        <color theme="9" tint="-0.24994659260841701"/>
      </font>
      <fill>
        <patternFill>
          <bgColor theme="9" tint="-0.24994659260841701"/>
        </patternFill>
      </fill>
    </dxf>
    <dxf>
      <font>
        <color theme="1" tint="0.499984740745262"/>
      </font>
      <fill>
        <patternFill>
          <bgColor theme="1" tint="0.499984740745262"/>
        </patternFill>
      </fill>
    </dxf>
    <dxf>
      <font>
        <color theme="0" tint="-0.24994659260841701"/>
      </font>
      <fill>
        <patternFill>
          <bgColor theme="0" tint="-0.24994659260841701"/>
        </patternFill>
      </fill>
    </dxf>
    <dxf>
      <font>
        <color rgb="FFFFFF00"/>
      </font>
      <fill>
        <patternFill>
          <bgColor rgb="FFFFFF00"/>
        </patternFill>
      </fill>
    </dxf>
    <dxf>
      <font>
        <color rgb="FF00CC00"/>
      </font>
      <fill>
        <patternFill>
          <bgColor rgb="FF00CC00"/>
        </patternFill>
      </fill>
    </dxf>
    <dxf>
      <font>
        <color rgb="FFFF0000"/>
      </font>
      <fill>
        <patternFill>
          <bgColor rgb="FFFF0000"/>
        </patternFill>
      </fill>
    </dxf>
    <dxf>
      <font>
        <color rgb="FF00B0F0"/>
      </font>
      <fill>
        <patternFill>
          <bgColor rgb="FF00B0F0"/>
        </patternFill>
      </fill>
    </dxf>
    <dxf>
      <font>
        <color rgb="FF93FFFA"/>
      </font>
      <fill>
        <patternFill patternType="solid">
          <fgColor rgb="FF93FFFA"/>
          <bgColor rgb="FFA0F3FE"/>
        </patternFill>
      </fill>
    </dxf>
    <dxf>
      <font>
        <color rgb="FF00FF00"/>
      </font>
      <fill>
        <patternFill>
          <bgColor rgb="FF00FF00"/>
        </patternFill>
      </fill>
    </dxf>
    <dxf>
      <font>
        <color theme="7"/>
      </font>
      <fill>
        <patternFill>
          <bgColor theme="7"/>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CC00"/>
      </font>
      <fill>
        <patternFill>
          <bgColor rgb="FF00CC0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7"/>
      </font>
      <fill>
        <patternFill>
          <bgColor theme="7"/>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rgb="FF993300"/>
      </font>
      <fill>
        <patternFill>
          <bgColor rgb="FF9933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CC00"/>
      </font>
      <fill>
        <patternFill>
          <bgColor rgb="FF00CC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CC00"/>
      </font>
      <fill>
        <patternFill>
          <bgColor rgb="FF00CC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CC00"/>
      </font>
      <fill>
        <patternFill>
          <bgColor rgb="FF00CC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CC00"/>
      </font>
      <fill>
        <patternFill>
          <bgColor rgb="FF00CC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CC00"/>
      </font>
      <fill>
        <patternFill>
          <bgColor rgb="FF00CC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CC00"/>
      </font>
      <fill>
        <patternFill>
          <bgColor rgb="FF00CC00"/>
        </patternFill>
      </fill>
    </dxf>
    <dxf>
      <font>
        <color theme="3"/>
      </font>
      <fill>
        <patternFill>
          <bgColor theme="3"/>
        </patternFill>
      </fill>
    </dxf>
    <dxf>
      <font>
        <color theme="6"/>
      </font>
      <fill>
        <patternFill>
          <bgColor theme="6"/>
        </patternFill>
      </fill>
    </dxf>
    <dxf>
      <font>
        <color theme="9"/>
      </font>
      <fill>
        <patternFill>
          <bgColor theme="9"/>
        </patternFill>
      </fill>
    </dxf>
    <dxf>
      <font>
        <color rgb="FFFFFF00"/>
      </font>
      <fill>
        <patternFill patternType="solid">
          <fgColor auto="1"/>
          <bgColor rgb="FFFFFF00"/>
        </patternFill>
      </fill>
    </dxf>
    <dxf>
      <font>
        <color theme="1" tint="0.499984740745262"/>
      </font>
      <fill>
        <patternFill>
          <bgColor theme="1" tint="0.499984740745262"/>
        </patternFill>
      </fill>
    </dxf>
    <dxf>
      <font>
        <color theme="0" tint="-0.24994659260841701"/>
      </font>
      <fill>
        <patternFill patternType="solid">
          <fgColor auto="1"/>
          <bgColor theme="0" tint="-0.24994659260841701"/>
        </patternFill>
      </fill>
      <border>
        <vertical/>
        <horizontal/>
      </border>
    </dxf>
    <dxf>
      <font>
        <color rgb="FF00B0F0"/>
      </font>
      <fill>
        <patternFill>
          <bgColor rgb="FF00B0F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b/>
        <i val="0"/>
        <color rgb="FFFFC000"/>
      </font>
    </dxf>
    <dxf>
      <font>
        <b/>
        <i val="0"/>
        <color rgb="FFFF0000"/>
      </font>
    </dxf>
    <dxf>
      <font>
        <b/>
        <i val="0"/>
        <color rgb="FF00FF00"/>
      </font>
    </dxf>
    <dxf>
      <font>
        <b/>
        <i val="0"/>
        <color rgb="FFFFC000"/>
      </font>
    </dxf>
    <dxf>
      <font>
        <b/>
        <i val="0"/>
        <color rgb="FFFF0000"/>
      </font>
    </dxf>
    <dxf>
      <font>
        <b/>
        <i val="0"/>
        <color rgb="FF00FF00"/>
      </font>
    </dxf>
    <dxf>
      <font>
        <b/>
        <i val="0"/>
        <color rgb="FFFFC000"/>
      </font>
    </dxf>
    <dxf>
      <font>
        <b/>
        <i val="0"/>
        <color rgb="FFFF0000"/>
      </font>
    </dxf>
    <dxf>
      <font>
        <b/>
        <i val="0"/>
        <color rgb="FF00FF00"/>
      </font>
    </dxf>
    <dxf>
      <font>
        <b/>
        <i val="0"/>
        <color rgb="FFFFC000"/>
      </font>
    </dxf>
    <dxf>
      <font>
        <b/>
        <i val="0"/>
        <color rgb="FFFF0000"/>
      </font>
    </dxf>
  </dxfs>
  <tableStyles count="0" defaultTableStyle="TableStyleMedium2" defaultPivotStyle="PivotStyleLight16"/>
  <colors>
    <mruColors>
      <color rgb="FFFF8B8B"/>
      <color rgb="FF00FF00"/>
      <color rgb="FF93FFFA"/>
      <color rgb="FFA0F3FE"/>
      <color rgb="FFFFFFAB"/>
      <color rgb="FFFCFF71"/>
      <color rgb="FFFFDE19"/>
      <color rgb="FFEFFF1D"/>
      <color rgb="FFBEF06C"/>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Ejecución</a:t>
            </a:r>
            <a:r>
              <a:rPr lang="es-CO" baseline="0"/>
              <a:t> de los Contratos</a:t>
            </a:r>
            <a:endParaRPr lang="es-CO"/>
          </a:p>
        </c:rich>
      </c:tx>
      <c:overlay val="0"/>
      <c:spPr>
        <a:noFill/>
        <a:ln>
          <a:noFill/>
        </a:ln>
        <a:effectLst/>
      </c:spPr>
    </c:title>
    <c:autoTitleDeleted val="0"/>
    <c:plotArea>
      <c:layout>
        <c:manualLayout>
          <c:layoutTarget val="inner"/>
          <c:xMode val="edge"/>
          <c:yMode val="edge"/>
          <c:x val="0.1234838145231846"/>
          <c:y val="0.15198671415360809"/>
          <c:w val="0.84596062992125987"/>
          <c:h val="0.57725899075837361"/>
        </c:manualLayout>
      </c:layout>
      <c:scatterChart>
        <c:scatterStyle val="smoothMarker"/>
        <c:varyColors val="0"/>
        <c:ser>
          <c:idx val="0"/>
          <c:order val="0"/>
          <c:tx>
            <c:strRef>
              <c:f>KPI!$U$3:$U$4</c:f>
              <c:strCache>
                <c:ptCount val="2"/>
                <c:pt idx="0">
                  <c:v>PROYECTADO</c:v>
                </c:pt>
              </c:strCache>
            </c:strRef>
          </c:tx>
          <c:spPr>
            <a:ln w="19050" cap="rnd">
              <a:solidFill>
                <a:srgbClr val="00CC00"/>
              </a:solidFill>
              <a:round/>
            </a:ln>
            <a:effectLst/>
          </c:spPr>
          <c:marker>
            <c:symbol val="none"/>
          </c:marker>
          <c:xVal>
            <c:numRef>
              <c:f>KPI!$S$5:$T$16</c:f>
              <c:numCache>
                <c:formatCode>mmmm</c:formatCode>
                <c:ptCount val="1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numCache>
            </c:numRef>
          </c:xVal>
          <c:yVal>
            <c:numRef>
              <c:f>KPI!$U$5:$U$16</c:f>
              <c:numCache>
                <c:formatCode>0.00</c:formatCode>
                <c:ptCount val="12"/>
                <c:pt idx="0">
                  <c:v>64.939759036144579</c:v>
                </c:pt>
                <c:pt idx="1">
                  <c:v>162.34939759036143</c:v>
                </c:pt>
                <c:pt idx="2">
                  <c:v>264.39759036144574</c:v>
                </c:pt>
                <c:pt idx="3">
                  <c:v>366.4457831325301</c:v>
                </c:pt>
                <c:pt idx="4">
                  <c:v>477.77108433734941</c:v>
                </c:pt>
                <c:pt idx="5">
                  <c:v>575.18072289156623</c:v>
                </c:pt>
                <c:pt idx="6">
                  <c:v>681.86746987951801</c:v>
                </c:pt>
                <c:pt idx="7">
                  <c:v>788.55421686746979</c:v>
                </c:pt>
                <c:pt idx="8">
                  <c:v>885.96385542168662</c:v>
                </c:pt>
                <c:pt idx="9">
                  <c:v>997.28915662650593</c:v>
                </c:pt>
                <c:pt idx="10">
                  <c:v>1099.3373493975903</c:v>
                </c:pt>
                <c:pt idx="11">
                  <c:v>1155</c:v>
                </c:pt>
              </c:numCache>
            </c:numRef>
          </c:yVal>
          <c:smooth val="1"/>
          <c:extLst>
            <c:ext xmlns:c16="http://schemas.microsoft.com/office/drawing/2014/chart" uri="{C3380CC4-5D6E-409C-BE32-E72D297353CC}">
              <c16:uniqueId val="{00000000-9391-4740-97E9-12D4912A517C}"/>
            </c:ext>
          </c:extLst>
        </c:ser>
        <c:ser>
          <c:idx val="1"/>
          <c:order val="1"/>
          <c:tx>
            <c:strRef>
              <c:f>KPI!$V$3:$V$4</c:f>
              <c:strCache>
                <c:ptCount val="2"/>
                <c:pt idx="0">
                  <c:v>EJECUTADO</c:v>
                </c:pt>
              </c:strCache>
            </c:strRef>
          </c:tx>
          <c:spPr>
            <a:ln w="19050" cap="rnd">
              <a:solidFill>
                <a:srgbClr val="FFC000"/>
              </a:solidFill>
              <a:round/>
            </a:ln>
            <a:effectLst/>
          </c:spPr>
          <c:marker>
            <c:symbol val="none"/>
          </c:marker>
          <c:xVal>
            <c:numRef>
              <c:f>KPI!$S$5:$T$16</c:f>
              <c:numCache>
                <c:formatCode>mmmm</c:formatCode>
                <c:ptCount val="1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numCache>
            </c:numRef>
          </c:xVal>
          <c:yVal>
            <c:numRef>
              <c:f>KPI!$V$5:$V$16</c:f>
              <c:numCache>
                <c:formatCode>0.00</c:formatCode>
                <c:ptCount val="12"/>
                <c:pt idx="0">
                  <c:v>102.0000000057626</c:v>
                </c:pt>
                <c:pt idx="1">
                  <c:v>171.000000009779</c:v>
                </c:pt>
                <c:pt idx="2">
                  <c:v>177.00000001012825</c:v>
                </c:pt>
                <c:pt idx="3">
                  <c:v>451.50000002610636</c:v>
                </c:pt>
                <c:pt idx="4">
                  <c:v>735.50000004263745</c:v>
                </c:pt>
                <c:pt idx="5">
                  <c:v>926.00000005372613</c:v>
                </c:pt>
                <c:pt idx="6">
                  <c:v>1048.5000000608566</c:v>
                </c:pt>
                <c:pt idx="7">
                  <c:v>1048.5000000608566</c:v>
                </c:pt>
                <c:pt idx="8">
                  <c:v>1048.5000000608566</c:v>
                </c:pt>
                <c:pt idx="9">
                  <c:v>1048.5000000608566</c:v>
                </c:pt>
                <c:pt idx="10">
                  <c:v>1048.5000000608566</c:v>
                </c:pt>
                <c:pt idx="11">
                  <c:v>1048.5000000608566</c:v>
                </c:pt>
              </c:numCache>
            </c:numRef>
          </c:yVal>
          <c:smooth val="1"/>
          <c:extLst>
            <c:ext xmlns:c16="http://schemas.microsoft.com/office/drawing/2014/chart" uri="{C3380CC4-5D6E-409C-BE32-E72D297353CC}">
              <c16:uniqueId val="{00000001-9391-4740-97E9-12D4912A517C}"/>
            </c:ext>
          </c:extLst>
        </c:ser>
        <c:dLbls>
          <c:showLegendKey val="0"/>
          <c:showVal val="0"/>
          <c:showCatName val="0"/>
          <c:showSerName val="0"/>
          <c:showPercent val="0"/>
          <c:showBubbleSize val="0"/>
        </c:dLbls>
        <c:axId val="1123376688"/>
        <c:axId val="1123377232"/>
      </c:scatterChart>
      <c:valAx>
        <c:axId val="1123376688"/>
        <c:scaling>
          <c:orientation val="minMax"/>
          <c:max val="43442"/>
          <c:min val="43101"/>
        </c:scaling>
        <c:delete val="0"/>
        <c:axPos val="b"/>
        <c:majorGridlines>
          <c:spPr>
            <a:ln w="9525" cap="flat" cmpd="sng" algn="ctr">
              <a:solidFill>
                <a:schemeClr val="tx1">
                  <a:lumMod val="15000"/>
                  <a:lumOff val="85000"/>
                </a:schemeClr>
              </a:solidFill>
              <a:round/>
            </a:ln>
            <a:effectLst/>
          </c:spPr>
        </c:majorGridlines>
        <c:numFmt formatCode="mmmm" sourceLinked="1"/>
        <c:majorTickMark val="cross"/>
        <c:minorTickMark val="none"/>
        <c:tickLblPos val="low"/>
        <c:spPr>
          <a:noFill/>
          <a:ln w="9525" cap="flat" cmpd="sng" algn="ctr">
            <a:solidFill>
              <a:schemeClr val="tx1">
                <a:lumMod val="25000"/>
                <a:lumOff val="7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123377232"/>
        <c:crosses val="autoZero"/>
        <c:crossBetween val="midCat"/>
        <c:majorUnit val="31"/>
        <c:minorUnit val="1"/>
      </c:valAx>
      <c:valAx>
        <c:axId val="1123377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3766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layout>
        <c:manualLayout>
          <c:xMode val="edge"/>
          <c:yMode val="edge"/>
          <c:x val="0.33352077865266838"/>
          <c:y val="4.6296296296296294E-2"/>
        </c:manualLayout>
      </c:layout>
      <c:overlay val="0"/>
    </c:title>
    <c:autoTitleDeleted val="0"/>
    <c:plotArea>
      <c:layout/>
      <c:lineChart>
        <c:grouping val="standard"/>
        <c:varyColors val="0"/>
        <c:ser>
          <c:idx val="0"/>
          <c:order val="0"/>
          <c:tx>
            <c:strRef>
              <c:f>'Cuadro de Control'!$I$2</c:f>
              <c:strCache>
                <c:ptCount val="1"/>
                <c:pt idx="0">
                  <c:v>CONFIABILIDAD</c:v>
                </c:pt>
              </c:strCache>
            </c:strRef>
          </c:tx>
          <c:spPr>
            <a:ln>
              <a:solidFill>
                <a:schemeClr val="accent2"/>
              </a:solidFill>
            </a:ln>
          </c:spPr>
          <c:marker>
            <c:symbol val="none"/>
          </c:marker>
          <c:dLbls>
            <c:dLbl>
              <c:idx val="0"/>
              <c:layout>
                <c:manualLayout>
                  <c:x val="0"/>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FB-41F2-828D-434859753036}"/>
                </c:ext>
              </c:extLst>
            </c:dLbl>
            <c:dLbl>
              <c:idx val="1"/>
              <c:layout>
                <c:manualLayout>
                  <c:x val="0"/>
                  <c:y val="1.8518518518518517E-2"/>
                </c:manualLayout>
              </c:layout>
              <c:showLegendKey val="0"/>
              <c:showVal val="1"/>
              <c:showCatName val="0"/>
              <c:showSerName val="0"/>
              <c:showPercent val="0"/>
              <c:showBubbleSize val="0"/>
              <c:extLst xmlns:c15="http://schemas.microsoft.com/office/drawing/2012/chart" xmlns:c16="http://schemas.microsoft.com/office/drawing/2014/chart">
                <c:ext xmlns:c15="http://schemas.microsoft.com/office/drawing/2012/chart" uri="{CE6537A1-D6FC-4f65-9D91-7224C49458BB}"/>
                <c:ext xmlns:c16="http://schemas.microsoft.com/office/drawing/2014/chart" uri="{C3380CC4-5D6E-409C-BE32-E72D297353CC}">
                  <c16:uniqueId val="{00000001-48FB-41F2-828D-434859753036}"/>
                </c:ext>
              </c:extLst>
            </c:dLbl>
            <c:dLbl>
              <c:idx val="2"/>
              <c:layout>
                <c:manualLayout>
                  <c:x val="1.6153938126601035E-2"/>
                  <c:y val="-3.7037037037037035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2-48FB-41F2-828D-434859753036}"/>
                </c:ext>
              </c:extLst>
            </c:dLbl>
            <c:dLbl>
              <c:idx val="3"/>
              <c:layout>
                <c:manualLayout>
                  <c:x val="1.0769292084400722E-2"/>
                  <c:y val="7.8703703703703665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3-48FB-41F2-828D-434859753036}"/>
                </c:ext>
              </c:extLst>
            </c:dLbl>
            <c:dLbl>
              <c:idx val="4"/>
              <c:layout>
                <c:manualLayout>
                  <c:x val="1.0769292084400623E-2"/>
                  <c:y val="-2.7777777777777776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4-48FB-41F2-828D-434859753036}"/>
                </c:ext>
              </c:extLst>
            </c:dLbl>
            <c:dLbl>
              <c:idx val="5"/>
              <c:layout>
                <c:manualLayout>
                  <c:x val="0"/>
                  <c:y val="8.7962962962962965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5-48FB-41F2-828D-434859753036}"/>
                </c:ext>
              </c:extLst>
            </c:dLbl>
            <c:dLbl>
              <c:idx val="6"/>
              <c:layout>
                <c:manualLayout>
                  <c:x val="2.6923230211001806E-2"/>
                  <c:y val="-3.7037037037037035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6-48FB-41F2-828D-434859753036}"/>
                </c:ext>
              </c:extLst>
            </c:dLbl>
            <c:dLbl>
              <c:idx val="7"/>
              <c:layout>
                <c:manualLayout>
                  <c:x val="-2.3809523809523898E-2"/>
                  <c:y val="7.1170887184336798E-2"/>
                </c:manualLayout>
              </c:layout>
              <c:showLegendKey val="0"/>
              <c:showVal val="1"/>
              <c:showCatName val="0"/>
              <c:showSerName val="0"/>
              <c:showPercent val="0"/>
              <c:showBubbleSize val="0"/>
              <c:extLst xmlns:c15="http://schemas.microsoft.com/office/drawing/2012/chart" xmlns:c16="http://schemas.microsoft.com/office/drawing/2014/chart">
                <c:ext xmlns:c15="http://schemas.microsoft.com/office/drawing/2012/chart" uri="{CE6537A1-D6FC-4f65-9D91-7224C49458BB}"/>
                <c:ext xmlns:c16="http://schemas.microsoft.com/office/drawing/2014/chart" uri="{C3380CC4-5D6E-409C-BE32-E72D297353CC}">
                  <c16:uniqueId val="{00000007-48FB-41F2-828D-434859753036}"/>
                </c:ext>
              </c:extLst>
            </c:dLbl>
            <c:dLbl>
              <c:idx val="8"/>
              <c:layout>
                <c:manualLayout>
                  <c:x val="2.1428571428571342E-2"/>
                  <c:y val="8.8963608980421008E-2"/>
                </c:manualLayout>
              </c:layout>
              <c:showLegendKey val="0"/>
              <c:showVal val="1"/>
              <c:showCatName val="0"/>
              <c:showSerName val="0"/>
              <c:showPercent val="0"/>
              <c:showBubbleSize val="0"/>
              <c:extLst xmlns:c15="http://schemas.microsoft.com/office/drawing/2012/chart" xmlns:c16="http://schemas.microsoft.com/office/drawing/2014/chart">
                <c:ext xmlns:c15="http://schemas.microsoft.com/office/drawing/2012/chart" uri="{CE6537A1-D6FC-4f65-9D91-7224C49458BB}"/>
                <c:ext xmlns:c16="http://schemas.microsoft.com/office/drawing/2014/chart" uri="{C3380CC4-5D6E-409C-BE32-E72D297353CC}">
                  <c16:uniqueId val="{00000008-48FB-41F2-828D-434859753036}"/>
                </c:ext>
              </c:extLst>
            </c:dLbl>
            <c:dLbl>
              <c:idx val="9"/>
              <c:layout>
                <c:manualLayout>
                  <c:x val="5.4761904761904762E-2"/>
                  <c:y val="-0.1245490525725894"/>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9-48FB-41F2-828D-434859753036}"/>
                </c:ext>
              </c:extLst>
            </c:dLbl>
            <c:dLbl>
              <c:idx val="10"/>
              <c:layout>
                <c:manualLayout>
                  <c:x val="6.4285714285714377E-2"/>
                  <c:y val="-6.6722706735315745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A-48FB-41F2-828D-43485975303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Control'!$I$5:$I$16</c:f>
              <c:numCache>
                <c:formatCode>0.00%</c:formatCode>
                <c:ptCount val="12"/>
                <c:pt idx="0">
                  <c:v>1</c:v>
                </c:pt>
                <c:pt idx="1">
                  <c:v>1</c:v>
                </c:pt>
                <c:pt idx="2">
                  <c:v>1</c:v>
                </c:pt>
                <c:pt idx="3">
                  <c:v>1</c:v>
                </c:pt>
                <c:pt idx="4">
                  <c:v>1</c:v>
                </c:pt>
                <c:pt idx="5">
                  <c:v>1</c:v>
                </c:pt>
                <c:pt idx="6">
                  <c:v>1</c:v>
                </c:pt>
                <c:pt idx="7">
                  <c:v>0</c:v>
                </c:pt>
                <c:pt idx="8">
                  <c:v>0</c:v>
                </c:pt>
                <c:pt idx="9">
                  <c:v>0</c:v>
                </c:pt>
                <c:pt idx="10">
                  <c:v>0</c:v>
                </c:pt>
                <c:pt idx="11">
                  <c:v>0</c:v>
                </c:pt>
              </c:numCache>
            </c:numRef>
          </c:val>
          <c:smooth val="0"/>
          <c:extLst>
            <c:ext xmlns:c16="http://schemas.microsoft.com/office/drawing/2014/chart" uri="{C3380CC4-5D6E-409C-BE32-E72D297353CC}">
              <c16:uniqueId val="{0000000B-48FB-41F2-828D-434859753036}"/>
            </c:ext>
          </c:extLst>
        </c:ser>
        <c:dLbls>
          <c:showLegendKey val="0"/>
          <c:showVal val="0"/>
          <c:showCatName val="0"/>
          <c:showSerName val="0"/>
          <c:showPercent val="0"/>
          <c:showBubbleSize val="0"/>
        </c:dLbls>
        <c:smooth val="0"/>
        <c:axId val="902811440"/>
        <c:axId val="902809264"/>
      </c:lineChart>
      <c:catAx>
        <c:axId val="902811440"/>
        <c:scaling>
          <c:orientation val="minMax"/>
        </c:scaling>
        <c:delete val="0"/>
        <c:axPos val="b"/>
        <c:numFmt formatCode="General" sourceLinked="0"/>
        <c:majorTickMark val="out"/>
        <c:minorTickMark val="none"/>
        <c:tickLblPos val="nextTo"/>
        <c:crossAx val="902809264"/>
        <c:crosses val="autoZero"/>
        <c:auto val="1"/>
        <c:lblAlgn val="ctr"/>
        <c:lblOffset val="100"/>
        <c:noMultiLvlLbl val="0"/>
      </c:catAx>
      <c:valAx>
        <c:axId val="902809264"/>
        <c:scaling>
          <c:orientation val="minMax"/>
          <c:max val="1"/>
          <c:min val="0"/>
        </c:scaling>
        <c:delete val="0"/>
        <c:axPos val="l"/>
        <c:majorGridlines/>
        <c:numFmt formatCode="0.00%" sourceLinked="1"/>
        <c:majorTickMark val="out"/>
        <c:minorTickMark val="none"/>
        <c:tickLblPos val="nextTo"/>
        <c:crossAx val="9028114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'Cuadro de Control'!$D$2</c:f>
              <c:strCache>
                <c:ptCount val="1"/>
                <c:pt idx="0">
                  <c:v>HORAS DISPONIBLE</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Control'!$D$5:$D$16</c:f>
              <c:numCache>
                <c:formatCode>General</c:formatCode>
                <c:ptCount val="12"/>
                <c:pt idx="0">
                  <c:v>467</c:v>
                </c:pt>
                <c:pt idx="1">
                  <c:v>423</c:v>
                </c:pt>
                <c:pt idx="2">
                  <c:v>467</c:v>
                </c:pt>
                <c:pt idx="3">
                  <c:v>452</c:v>
                </c:pt>
                <c:pt idx="4">
                  <c:v>467</c:v>
                </c:pt>
                <c:pt idx="5">
                  <c:v>452</c:v>
                </c:pt>
                <c:pt idx="6">
                  <c:v>467</c:v>
                </c:pt>
                <c:pt idx="7">
                  <c:v>467</c:v>
                </c:pt>
                <c:pt idx="8">
                  <c:v>452</c:v>
                </c:pt>
                <c:pt idx="9">
                  <c:v>467</c:v>
                </c:pt>
                <c:pt idx="10">
                  <c:v>452</c:v>
                </c:pt>
                <c:pt idx="11">
                  <c:v>467</c:v>
                </c:pt>
              </c:numCache>
            </c:numRef>
          </c:val>
          <c:extLst>
            <c:ext xmlns:c16="http://schemas.microsoft.com/office/drawing/2014/chart" uri="{C3380CC4-5D6E-409C-BE32-E72D297353CC}">
              <c16:uniqueId val="{00000000-0961-4CA1-B403-D3A7FE9D2B06}"/>
            </c:ext>
          </c:extLst>
        </c:ser>
        <c:ser>
          <c:idx val="3"/>
          <c:order val="1"/>
          <c:tx>
            <c:strRef>
              <c:f>'Cuadro de Control'!$F$2</c:f>
              <c:strCache>
                <c:ptCount val="1"/>
                <c:pt idx="0">
                  <c:v>HORAS  ENTRENADAS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Control'!$F$5:$F$16</c:f>
              <c:numCache>
                <c:formatCode>0.00</c:formatCode>
                <c:ptCount val="12"/>
                <c:pt idx="0">
                  <c:v>138.00000000785809</c:v>
                </c:pt>
                <c:pt idx="1">
                  <c:v>117.00000000669392</c:v>
                </c:pt>
                <c:pt idx="2">
                  <c:v>72.000000004190994</c:v>
                </c:pt>
                <c:pt idx="3">
                  <c:v>292.5000000170258</c:v>
                </c:pt>
                <c:pt idx="4">
                  <c:v>311.00000001810264</c:v>
                </c:pt>
                <c:pt idx="5">
                  <c:v>298.5000000173751</c:v>
                </c:pt>
                <c:pt idx="6">
                  <c:v>140.5000000081782</c:v>
                </c:pt>
                <c:pt idx="7">
                  <c:v>0</c:v>
                </c:pt>
                <c:pt idx="8">
                  <c:v>0</c:v>
                </c:pt>
                <c:pt idx="9">
                  <c:v>0</c:v>
                </c:pt>
                <c:pt idx="10">
                  <c:v>0</c:v>
                </c:pt>
                <c:pt idx="11">
                  <c:v>0</c:v>
                </c:pt>
              </c:numCache>
            </c:numRef>
          </c:val>
          <c:extLst>
            <c:ext xmlns:c16="http://schemas.microsoft.com/office/drawing/2014/chart" uri="{C3380CC4-5D6E-409C-BE32-E72D297353CC}">
              <c16:uniqueId val="{0000000D-0961-4CA1-B403-D3A7FE9D2B06}"/>
            </c:ext>
          </c:extLst>
        </c:ser>
        <c:ser>
          <c:idx val="1"/>
          <c:order val="2"/>
          <c:tx>
            <c:strRef>
              <c:f>'Cuadro de Control'!$H$2</c:f>
              <c:strCache>
                <c:ptCount val="1"/>
                <c:pt idx="0">
                  <c:v>% DE USO</c:v>
                </c:pt>
              </c:strCache>
            </c:strRef>
          </c:tx>
          <c:spPr>
            <a:noFill/>
            <a:ln>
              <a:noFill/>
            </a:ln>
          </c:spPr>
          <c:invertIfNegative val="0"/>
          <c:cat>
            <c:strRef>
              <c:f>'Cuadro de Control'!$B$5:$B$16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Control'!$H$5:$H$16</c:f>
              <c:numCache>
                <c:formatCode>0.00%</c:formatCode>
                <c:ptCount val="12"/>
                <c:pt idx="0">
                  <c:v>0.29550321200826146</c:v>
                </c:pt>
                <c:pt idx="1">
                  <c:v>0.27659574469667592</c:v>
                </c:pt>
                <c:pt idx="2">
                  <c:v>0.15417558887407065</c:v>
                </c:pt>
                <c:pt idx="3">
                  <c:v>0.64712389384297742</c:v>
                </c:pt>
                <c:pt idx="4">
                  <c:v>0.66595289083105491</c:v>
                </c:pt>
                <c:pt idx="5">
                  <c:v>0.6603982301269361</c:v>
                </c:pt>
                <c:pt idx="6">
                  <c:v>0.30085653106676274</c:v>
                </c:pt>
                <c:pt idx="7">
                  <c:v>0</c:v>
                </c:pt>
                <c:pt idx="8">
                  <c:v>0</c:v>
                </c:pt>
                <c:pt idx="9">
                  <c:v>0</c:v>
                </c:pt>
                <c:pt idx="10">
                  <c:v>0</c:v>
                </c:pt>
                <c:pt idx="11">
                  <c:v>0</c:v>
                </c:pt>
              </c:numCache>
            </c:numRef>
          </c:val>
          <c:extLst>
            <c:ext xmlns:c16="http://schemas.microsoft.com/office/drawing/2014/chart" uri="{C3380CC4-5D6E-409C-BE32-E72D297353CC}">
              <c16:uniqueId val="{0000000E-0961-4CA1-B403-D3A7FE9D2B06}"/>
            </c:ext>
          </c:extLst>
        </c:ser>
        <c:dLbls>
          <c:showLegendKey val="0"/>
          <c:showVal val="0"/>
          <c:showCatName val="0"/>
          <c:showSerName val="0"/>
          <c:showPercent val="0"/>
          <c:showBubbleSize val="0"/>
        </c:dLbls>
        <c:gapWidth val="12"/>
        <c:gapDepth val="100"/>
        <c:shape val="box"/>
        <c:axId val="1225606928"/>
        <c:axId val="1225609104"/>
        <c:axId val="0"/>
      </c:bar3DChart>
      <c:catAx>
        <c:axId val="1225606928"/>
        <c:scaling>
          <c:orientation val="minMax"/>
        </c:scaling>
        <c:delete val="0"/>
        <c:axPos val="b"/>
        <c:numFmt formatCode="General" sourceLinked="0"/>
        <c:majorTickMark val="out"/>
        <c:minorTickMark val="none"/>
        <c:tickLblPos val="nextTo"/>
        <c:crossAx val="1225609104"/>
        <c:crosses val="autoZero"/>
        <c:auto val="1"/>
        <c:lblAlgn val="ctr"/>
        <c:lblOffset val="100"/>
        <c:noMultiLvlLbl val="0"/>
      </c:catAx>
      <c:valAx>
        <c:axId val="1225609104"/>
        <c:scaling>
          <c:orientation val="minMax"/>
        </c:scaling>
        <c:delete val="0"/>
        <c:axPos val="l"/>
        <c:majorGridlines/>
        <c:numFmt formatCode="General" sourceLinked="1"/>
        <c:majorTickMark val="out"/>
        <c:minorTickMark val="none"/>
        <c:tickLblPos val="nextTo"/>
        <c:crossAx val="1225606928"/>
        <c:crosses val="autoZero"/>
        <c:crossBetween val="between"/>
      </c:valAx>
    </c:plotArea>
    <c:legend>
      <c:legendPos val="r"/>
      <c:legendEntry>
        <c:idx val="2"/>
        <c:delete val="1"/>
      </c:legendEntry>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overlay val="0"/>
    </c:title>
    <c:autoTitleDeleted val="0"/>
    <c:plotArea>
      <c:layout/>
      <c:lineChart>
        <c:grouping val="standard"/>
        <c:varyColors val="0"/>
        <c:ser>
          <c:idx val="1"/>
          <c:order val="0"/>
          <c:tx>
            <c:strRef>
              <c:f>'Cuadro de Control'!$T$2</c:f>
              <c:strCache>
                <c:ptCount val="1"/>
                <c:pt idx="0">
                  <c:v>TIEMPO PROM ENTRE FALLAS (HORAS)</c:v>
                </c:pt>
              </c:strCache>
            </c:strRef>
          </c:tx>
          <c:marker>
            <c:symbol val="none"/>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Control'!$T$5:$T$15</c:f>
              <c:numCache>
                <c:formatCode>0.00</c:formatCode>
                <c:ptCount val="11"/>
                <c:pt idx="0">
                  <c:v>0</c:v>
                </c:pt>
                <c:pt idx="1">
                  <c:v>0</c:v>
                </c:pt>
                <c:pt idx="2">
                  <c:v>0</c:v>
                </c:pt>
                <c:pt idx="3">
                  <c:v>0</c:v>
                </c:pt>
                <c:pt idx="4">
                  <c:v>0</c:v>
                </c:pt>
                <c:pt idx="5">
                  <c:v>0</c:v>
                </c:pt>
                <c:pt idx="6">
                  <c:v>0</c:v>
                </c:pt>
                <c:pt idx="7">
                  <c:v>0</c:v>
                </c:pt>
                <c:pt idx="8">
                  <c:v>0</c:v>
                </c:pt>
                <c:pt idx="9">
                  <c:v>0</c:v>
                </c:pt>
                <c:pt idx="10">
                  <c:v>0</c:v>
                </c:pt>
              </c:numCache>
              <c:extLst/>
            </c:numRef>
          </c:val>
          <c:smooth val="0"/>
          <c:extLst>
            <c:ext xmlns:c16="http://schemas.microsoft.com/office/drawing/2014/chart" uri="{C3380CC4-5D6E-409C-BE32-E72D297353CC}">
              <c16:uniqueId val="{00000000-F55C-42EB-82F3-1A78824572D7}"/>
            </c:ext>
          </c:extLst>
        </c:ser>
        <c:dLbls>
          <c:showLegendKey val="0"/>
          <c:showVal val="0"/>
          <c:showCatName val="0"/>
          <c:showSerName val="0"/>
          <c:showPercent val="0"/>
          <c:showBubbleSize val="0"/>
        </c:dLbls>
        <c:smooth val="0"/>
        <c:axId val="1225611824"/>
        <c:axId val="1225609648"/>
      </c:lineChart>
      <c:catAx>
        <c:axId val="1225611824"/>
        <c:scaling>
          <c:orientation val="minMax"/>
        </c:scaling>
        <c:delete val="0"/>
        <c:axPos val="b"/>
        <c:numFmt formatCode="General" sourceLinked="0"/>
        <c:majorTickMark val="out"/>
        <c:minorTickMark val="none"/>
        <c:tickLblPos val="nextTo"/>
        <c:crossAx val="1225609648"/>
        <c:crosses val="autoZero"/>
        <c:auto val="1"/>
        <c:lblAlgn val="ctr"/>
        <c:lblOffset val="100"/>
        <c:noMultiLvlLbl val="0"/>
      </c:catAx>
      <c:valAx>
        <c:axId val="1225609648"/>
        <c:scaling>
          <c:orientation val="minMax"/>
        </c:scaling>
        <c:delete val="0"/>
        <c:axPos val="l"/>
        <c:majorGridlines/>
        <c:numFmt formatCode="0.00" sourceLinked="1"/>
        <c:majorTickMark val="out"/>
        <c:minorTickMark val="none"/>
        <c:tickLblPos val="nextTo"/>
        <c:crossAx val="12256118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view3D>
      <c:rotX val="15"/>
      <c:rotY val="20"/>
      <c:rAngAx val="1"/>
    </c:view3D>
    <c:floor>
      <c:thickness val="0"/>
    </c:floor>
    <c:sideWall>
      <c:thickness val="0"/>
    </c:sideWall>
    <c:backWall>
      <c:thickness val="0"/>
    </c:backWall>
    <c:plotArea>
      <c:layout>
        <c:manualLayout>
          <c:layoutTarget val="inner"/>
          <c:xMode val="edge"/>
          <c:yMode val="edge"/>
          <c:x val="7.9677450303601322E-2"/>
          <c:y val="4.9344531933508309E-2"/>
          <c:w val="0.57403978260331856"/>
          <c:h val="0.83931478565179352"/>
        </c:manualLayout>
      </c:layout>
      <c:bar3DChart>
        <c:barDir val="col"/>
        <c:grouping val="clustered"/>
        <c:varyColors val="0"/>
        <c:ser>
          <c:idx val="0"/>
          <c:order val="0"/>
          <c:tx>
            <c:strRef>
              <c:f>'Cuadro de Control'!$E$2</c:f>
              <c:strCache>
                <c:ptCount val="1"/>
                <c:pt idx="0">
                  <c:v>HORAS PROGRAMADAS</c:v>
                </c:pt>
              </c:strCache>
            </c:strRef>
          </c:tx>
          <c:invertIfNegative val="0"/>
          <c:cat>
            <c:strRef>
              <c:f>'Cuadro de Control'!$B$5:$B$16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Control'!$E$5:$E$16</c:f>
              <c:numCache>
                <c:formatCode>0.00</c:formatCode>
                <c:ptCount val="12"/>
                <c:pt idx="0">
                  <c:v>138</c:v>
                </c:pt>
                <c:pt idx="1">
                  <c:v>117</c:v>
                </c:pt>
                <c:pt idx="2">
                  <c:v>66</c:v>
                </c:pt>
                <c:pt idx="3">
                  <c:v>292.5</c:v>
                </c:pt>
                <c:pt idx="4">
                  <c:v>311</c:v>
                </c:pt>
                <c:pt idx="5">
                  <c:v>298.5</c:v>
                </c:pt>
                <c:pt idx="6">
                  <c:v>151.5</c:v>
                </c:pt>
                <c:pt idx="7">
                  <c:v>0</c:v>
                </c:pt>
                <c:pt idx="8">
                  <c:v>0</c:v>
                </c:pt>
                <c:pt idx="9">
                  <c:v>0</c:v>
                </c:pt>
                <c:pt idx="10">
                  <c:v>0</c:v>
                </c:pt>
                <c:pt idx="11">
                  <c:v>0</c:v>
                </c:pt>
              </c:numCache>
            </c:numRef>
          </c:val>
          <c:extLst>
            <c:ext xmlns:c16="http://schemas.microsoft.com/office/drawing/2014/chart" uri="{C3380CC4-5D6E-409C-BE32-E72D297353CC}">
              <c16:uniqueId val="{00000000-B5AA-4FB2-812A-C78EDFB719F6}"/>
            </c:ext>
          </c:extLst>
        </c:ser>
        <c:ser>
          <c:idx val="1"/>
          <c:order val="1"/>
          <c:tx>
            <c:strRef>
              <c:f>'Cuadro de Control'!$F$2</c:f>
              <c:strCache>
                <c:ptCount val="1"/>
                <c:pt idx="0">
                  <c:v>HORAS  ENTRENADAS</c:v>
                </c:pt>
              </c:strCache>
            </c:strRef>
          </c:tx>
          <c:invertIfNegative val="0"/>
          <c:dLbls>
            <c:spPr>
              <a:noFill/>
              <a:ln>
                <a:noFill/>
              </a:ln>
              <a:effectLst/>
            </c:spPr>
            <c:txPr>
              <a:bodyPr wrap="square" lIns="38100" tIns="19050" rIns="38100" bIns="19050" anchor="ctr">
                <a:spAutoFit/>
              </a:bodyPr>
              <a:lstStyle/>
              <a:p>
                <a:pPr>
                  <a:defRPr sz="800">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Control'!$F$5:$F$16</c:f>
              <c:numCache>
                <c:formatCode>0.00</c:formatCode>
                <c:ptCount val="12"/>
                <c:pt idx="0">
                  <c:v>138.00000000785809</c:v>
                </c:pt>
                <c:pt idx="1">
                  <c:v>117.00000000669392</c:v>
                </c:pt>
                <c:pt idx="2">
                  <c:v>72.000000004190994</c:v>
                </c:pt>
                <c:pt idx="3">
                  <c:v>292.5000000170258</c:v>
                </c:pt>
                <c:pt idx="4">
                  <c:v>311.00000001810264</c:v>
                </c:pt>
                <c:pt idx="5">
                  <c:v>298.5000000173751</c:v>
                </c:pt>
                <c:pt idx="6">
                  <c:v>140.5000000081782</c:v>
                </c:pt>
                <c:pt idx="7">
                  <c:v>0</c:v>
                </c:pt>
                <c:pt idx="8">
                  <c:v>0</c:v>
                </c:pt>
                <c:pt idx="9">
                  <c:v>0</c:v>
                </c:pt>
                <c:pt idx="10">
                  <c:v>0</c:v>
                </c:pt>
                <c:pt idx="11">
                  <c:v>0</c:v>
                </c:pt>
              </c:numCache>
            </c:numRef>
          </c:val>
          <c:extLst>
            <c:ext xmlns:c16="http://schemas.microsoft.com/office/drawing/2014/chart" uri="{C3380CC4-5D6E-409C-BE32-E72D297353CC}">
              <c16:uniqueId val="{0000000D-B5AA-4FB2-812A-C78EDFB719F6}"/>
            </c:ext>
          </c:extLst>
        </c:ser>
        <c:dLbls>
          <c:showLegendKey val="0"/>
          <c:showVal val="0"/>
          <c:showCatName val="0"/>
          <c:showSerName val="0"/>
          <c:showPercent val="0"/>
          <c:showBubbleSize val="0"/>
        </c:dLbls>
        <c:gapWidth val="150"/>
        <c:shape val="box"/>
        <c:axId val="1225617264"/>
        <c:axId val="1225606384"/>
        <c:axId val="0"/>
      </c:bar3DChart>
      <c:catAx>
        <c:axId val="1225617264"/>
        <c:scaling>
          <c:orientation val="minMax"/>
        </c:scaling>
        <c:delete val="0"/>
        <c:axPos val="b"/>
        <c:numFmt formatCode="General" sourceLinked="0"/>
        <c:majorTickMark val="out"/>
        <c:minorTickMark val="none"/>
        <c:tickLblPos val="nextTo"/>
        <c:crossAx val="1225606384"/>
        <c:crosses val="autoZero"/>
        <c:auto val="1"/>
        <c:lblAlgn val="ctr"/>
        <c:lblOffset val="100"/>
        <c:noMultiLvlLbl val="0"/>
      </c:catAx>
      <c:valAx>
        <c:axId val="1225606384"/>
        <c:scaling>
          <c:orientation val="minMax"/>
        </c:scaling>
        <c:delete val="0"/>
        <c:axPos val="l"/>
        <c:majorGridlines/>
        <c:numFmt formatCode="0.00" sourceLinked="1"/>
        <c:majorTickMark val="out"/>
        <c:minorTickMark val="none"/>
        <c:tickLblPos val="nextTo"/>
        <c:crossAx val="1225617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'Cuadro de Control'!$Q$1:$Q$2</c:f>
              <c:strCache>
                <c:ptCount val="2"/>
                <c:pt idx="0">
                  <c:v>10</c:v>
                </c:pt>
                <c:pt idx="1">
                  <c:v>REPORTES ABIERTOS</c:v>
                </c:pt>
              </c:strCache>
            </c:strRef>
          </c:tx>
          <c:invertIfNegative val="0"/>
          <c:dLbls>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Control'!$Q$5:$Q$15</c:f>
              <c:numCache>
                <c:formatCode>General</c:formatCode>
                <c:ptCount val="11"/>
                <c:pt idx="0">
                  <c:v>1</c:v>
                </c:pt>
                <c:pt idx="1">
                  <c:v>3</c:v>
                </c:pt>
                <c:pt idx="2">
                  <c:v>0</c:v>
                </c:pt>
                <c:pt idx="3">
                  <c:v>1</c:v>
                </c:pt>
                <c:pt idx="4">
                  <c:v>2</c:v>
                </c:pt>
                <c:pt idx="5">
                  <c:v>2</c:v>
                </c:pt>
                <c:pt idx="6">
                  <c:v>1</c:v>
                </c:pt>
                <c:pt idx="7">
                  <c:v>0</c:v>
                </c:pt>
                <c:pt idx="8">
                  <c:v>0</c:v>
                </c:pt>
                <c:pt idx="9">
                  <c:v>0</c:v>
                </c:pt>
                <c:pt idx="10">
                  <c:v>0</c:v>
                </c:pt>
              </c:numCache>
              <c:extLst/>
            </c:numRef>
          </c:val>
          <c:extLst>
            <c:ext xmlns:c16="http://schemas.microsoft.com/office/drawing/2014/chart" uri="{C3380CC4-5D6E-409C-BE32-E72D297353CC}">
              <c16:uniqueId val="{00000000-1943-40E3-AED5-1A518E89C8DC}"/>
            </c:ext>
          </c:extLst>
        </c:ser>
        <c:ser>
          <c:idx val="1"/>
          <c:order val="1"/>
          <c:tx>
            <c:strRef>
              <c:f>'Cuadro de Control'!$R$1:$R$2</c:f>
              <c:strCache>
                <c:ptCount val="2"/>
                <c:pt idx="0">
                  <c:v>0</c:v>
                </c:pt>
                <c:pt idx="1">
                  <c:v>REPORTES CERRADOS</c:v>
                </c:pt>
              </c:strCache>
            </c:strRef>
          </c:tx>
          <c:spPr>
            <a:solidFill>
              <a:schemeClr val="accent3">
                <a:lumMod val="75000"/>
              </a:schemeClr>
            </a:solidFill>
            <a:ln>
              <a:solidFill>
                <a:schemeClr val="accent3">
                  <a:lumMod val="50000"/>
                </a:schemeClr>
              </a:solidFill>
            </a:ln>
          </c:spPr>
          <c:invertIfNegative val="0"/>
          <c:dLbls>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Control'!$R$5:$R$15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extLst/>
            </c:numRef>
          </c:val>
          <c:extLst>
            <c:ext xmlns:c16="http://schemas.microsoft.com/office/drawing/2014/chart" uri="{C3380CC4-5D6E-409C-BE32-E72D297353CC}">
              <c16:uniqueId val="{00000001-1943-40E3-AED5-1A518E89C8DC}"/>
            </c:ext>
          </c:extLst>
        </c:ser>
        <c:dLbls>
          <c:showLegendKey val="0"/>
          <c:showVal val="0"/>
          <c:showCatName val="0"/>
          <c:showSerName val="0"/>
          <c:showPercent val="0"/>
          <c:showBubbleSize val="0"/>
        </c:dLbls>
        <c:gapWidth val="150"/>
        <c:shape val="box"/>
        <c:axId val="1225612912"/>
        <c:axId val="1225610192"/>
        <c:axId val="0"/>
      </c:bar3DChart>
      <c:catAx>
        <c:axId val="1225612912"/>
        <c:scaling>
          <c:orientation val="minMax"/>
        </c:scaling>
        <c:delete val="0"/>
        <c:axPos val="b"/>
        <c:numFmt formatCode="General" sourceLinked="0"/>
        <c:majorTickMark val="out"/>
        <c:minorTickMark val="none"/>
        <c:tickLblPos val="nextTo"/>
        <c:crossAx val="1225610192"/>
        <c:crosses val="autoZero"/>
        <c:auto val="1"/>
        <c:lblAlgn val="ctr"/>
        <c:lblOffset val="100"/>
        <c:noMultiLvlLbl val="0"/>
      </c:catAx>
      <c:valAx>
        <c:axId val="1225610192"/>
        <c:scaling>
          <c:orientation val="minMax"/>
        </c:scaling>
        <c:delete val="0"/>
        <c:axPos val="l"/>
        <c:majorGridlines/>
        <c:numFmt formatCode="General" sourceLinked="1"/>
        <c:majorTickMark val="out"/>
        <c:minorTickMark val="none"/>
        <c:tickLblPos val="nextTo"/>
        <c:crossAx val="1225612912"/>
        <c:crosses val="autoZero"/>
        <c:crossBetween val="between"/>
      </c:valAx>
    </c:plotArea>
    <c:legend>
      <c:legendPos val="r"/>
      <c:overlay val="0"/>
      <c:txPr>
        <a:bodyPr/>
        <a:lstStyle/>
        <a:p>
          <a:pPr>
            <a:defRPr b="1"/>
          </a:pPr>
          <a:endParaRPr lang="en-US"/>
        </a:p>
      </c:txPr>
    </c:legend>
    <c:plotVisOnly val="1"/>
    <c:dispBlanksAs val="gap"/>
    <c:showDLblsOverMax val="0"/>
  </c:chart>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12"/>
          <c:order val="0"/>
          <c:tx>
            <c:strRef>
              <c:f>'Cuadro de Control'!$M$2</c:f>
              <c:strCache>
                <c:ptCount val="1"/>
                <c:pt idx="0">
                  <c:v>DISPONIBLE NO UTILIZADO</c:v>
                </c:pt>
              </c:strCache>
            </c:strRef>
          </c:tx>
          <c:spPr>
            <a:solidFill>
              <a:schemeClr val="accent3"/>
            </a:solidFill>
            <a:ln>
              <a:solidFill>
                <a:schemeClr val="accent3"/>
              </a:solidFill>
            </a:ln>
          </c:spPr>
          <c:invertIfNegative val="0"/>
          <c:dLbls>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Control'!$M$5:$M$15</c:f>
              <c:numCache>
                <c:formatCode>0.00</c:formatCode>
                <c:ptCount val="11"/>
                <c:pt idx="0">
                  <c:v>108.83326944399353</c:v>
                </c:pt>
                <c:pt idx="1">
                  <c:v>106.49985694457426</c:v>
                </c:pt>
                <c:pt idx="2">
                  <c:v>120.99999999982538</c:v>
                </c:pt>
                <c:pt idx="3">
                  <c:v>115.99999999947613</c:v>
                </c:pt>
                <c:pt idx="4">
                  <c:v>117.83333888806131</c:v>
                </c:pt>
                <c:pt idx="5">
                  <c:v>117.74995972220495</c:v>
                </c:pt>
                <c:pt idx="6">
                  <c:v>122.99998333328404</c:v>
                </c:pt>
                <c:pt idx="7">
                  <c:v>0</c:v>
                </c:pt>
                <c:pt idx="8">
                  <c:v>0</c:v>
                </c:pt>
                <c:pt idx="9">
                  <c:v>0</c:v>
                </c:pt>
                <c:pt idx="10">
                  <c:v>0</c:v>
                </c:pt>
              </c:numCache>
              <c:extLst/>
            </c:numRef>
          </c:val>
          <c:extLst>
            <c:ext xmlns:c16="http://schemas.microsoft.com/office/drawing/2014/chart" uri="{C3380CC4-5D6E-409C-BE32-E72D297353CC}">
              <c16:uniqueId val="{00000000-743F-4BB0-89E3-787D68DF9AD0}"/>
            </c:ext>
          </c:extLst>
        </c:ser>
        <c:ser>
          <c:idx val="13"/>
          <c:order val="1"/>
          <c:tx>
            <c:strRef>
              <c:f>'Cuadro de Control'!$N$2</c:f>
              <c:strCache>
                <c:ptCount val="1"/>
                <c:pt idx="0">
                  <c:v>UTILIZADO
MANTTO PREVENTIVO</c:v>
                </c:pt>
              </c:strCache>
            </c:strRef>
          </c:tx>
          <c:spPr>
            <a:solidFill>
              <a:schemeClr val="accent4"/>
            </a:solidFill>
            <a:ln>
              <a:solidFill>
                <a:schemeClr val="accent4">
                  <a:lumMod val="75000"/>
                </a:schemeClr>
              </a:solidFill>
            </a:ln>
          </c:spPr>
          <c:invertIfNegative val="0"/>
          <c:dLbls>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Control'!$N$5:$N$15</c:f>
              <c:numCache>
                <c:formatCode>0.00</c:formatCode>
                <c:ptCount val="11"/>
                <c:pt idx="0">
                  <c:v>15.166730556006467</c:v>
                </c:pt>
                <c:pt idx="1">
                  <c:v>5.5001430554257329</c:v>
                </c:pt>
                <c:pt idx="2">
                  <c:v>3.000000000174623</c:v>
                </c:pt>
                <c:pt idx="3">
                  <c:v>4.0000000005238689</c:v>
                </c:pt>
                <c:pt idx="4">
                  <c:v>6.1666611119386889</c:v>
                </c:pt>
                <c:pt idx="5">
                  <c:v>2.2500402777950534</c:v>
                </c:pt>
                <c:pt idx="6">
                  <c:v>1.0000166667159656</c:v>
                </c:pt>
                <c:pt idx="7">
                  <c:v>0</c:v>
                </c:pt>
                <c:pt idx="8">
                  <c:v>0</c:v>
                </c:pt>
                <c:pt idx="9">
                  <c:v>0</c:v>
                </c:pt>
                <c:pt idx="10">
                  <c:v>0</c:v>
                </c:pt>
              </c:numCache>
              <c:extLst/>
            </c:numRef>
          </c:val>
          <c:extLst>
            <c:ext xmlns:c16="http://schemas.microsoft.com/office/drawing/2014/chart" uri="{C3380CC4-5D6E-409C-BE32-E72D297353CC}">
              <c16:uniqueId val="{00000001-743F-4BB0-89E3-787D68DF9AD0}"/>
            </c:ext>
          </c:extLst>
        </c:ser>
        <c:ser>
          <c:idx val="0"/>
          <c:order val="2"/>
          <c:tx>
            <c:strRef>
              <c:f>'Cuadro de Control'!$O$2</c:f>
              <c:strCache>
                <c:ptCount val="1"/>
                <c:pt idx="0">
                  <c:v>UTILIZADO
MANTTO CORRECTIVO</c:v>
                </c:pt>
              </c:strCache>
            </c:strRef>
          </c:tx>
          <c:invertIfNegative val="0"/>
          <c:dLbls>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Control'!$O$5:$O$15</c:f>
              <c:numCache>
                <c:formatCode>0.00</c:formatCode>
                <c:ptCount val="11"/>
                <c:pt idx="0">
                  <c:v>0</c:v>
                </c:pt>
                <c:pt idx="1">
                  <c:v>0</c:v>
                </c:pt>
                <c:pt idx="2">
                  <c:v>0</c:v>
                </c:pt>
                <c:pt idx="3">
                  <c:v>0</c:v>
                </c:pt>
                <c:pt idx="4">
                  <c:v>0</c:v>
                </c:pt>
                <c:pt idx="5">
                  <c:v>0</c:v>
                </c:pt>
                <c:pt idx="6">
                  <c:v>0</c:v>
                </c:pt>
                <c:pt idx="7">
                  <c:v>0</c:v>
                </c:pt>
                <c:pt idx="8">
                  <c:v>0</c:v>
                </c:pt>
                <c:pt idx="9">
                  <c:v>0</c:v>
                </c:pt>
                <c:pt idx="10">
                  <c:v>0</c:v>
                </c:pt>
              </c:numCache>
              <c:extLst/>
            </c:numRef>
          </c:val>
          <c:extLst>
            <c:ext xmlns:c16="http://schemas.microsoft.com/office/drawing/2014/chart" uri="{C3380CC4-5D6E-409C-BE32-E72D297353CC}">
              <c16:uniqueId val="{00000002-743F-4BB0-89E3-787D68DF9AD0}"/>
            </c:ext>
          </c:extLst>
        </c:ser>
        <c:ser>
          <c:idx val="1"/>
          <c:order val="3"/>
          <c:tx>
            <c:strRef>
              <c:f>'Cuadro de Control'!$P$2</c:f>
              <c:strCache>
                <c:ptCount val="1"/>
                <c:pt idx="0">
                  <c:v>UTILIZADO
INTERRUPCIONES</c:v>
                </c:pt>
              </c:strCache>
            </c:strRef>
          </c:tx>
          <c:invertIfNegative val="0"/>
          <c:dLbls>
            <c:dLbl>
              <c:idx val="0"/>
              <c:spPr>
                <a:noFill/>
                <a:ln>
                  <a:noFill/>
                </a:ln>
                <a:effectLst/>
              </c:spPr>
              <c:txPr>
                <a:bodyPr wrap="square" lIns="38100" tIns="19050" rIns="38100" bIns="19050" anchor="ctr">
                  <a:spAutoFit/>
                </a:bodyPr>
                <a:lstStyle/>
                <a:p>
                  <a:pPr>
                    <a:defRPr sz="900"/>
                  </a:pPr>
                  <a:endParaRPr lang="en-US"/>
                </a:p>
              </c:txPr>
              <c:showLegendKey val="0"/>
              <c:showVal val="1"/>
              <c:showCatName val="0"/>
              <c:showSerName val="0"/>
              <c:showPercent val="0"/>
              <c:showBubbleSize val="0"/>
              <c:extLst>
                <c:ext xmlns:c16="http://schemas.microsoft.com/office/drawing/2014/chart" uri="{C3380CC4-5D6E-409C-BE32-E72D297353CC}">
                  <c16:uniqueId val="{00000000-31D3-45DA-88C7-6EE0065D5CD1}"/>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Control'!$P$5:$P$15</c:f>
              <c:numCache>
                <c:formatCode>0.00</c:formatCode>
                <c:ptCount val="11"/>
                <c:pt idx="0">
                  <c:v>0</c:v>
                </c:pt>
                <c:pt idx="1">
                  <c:v>0</c:v>
                </c:pt>
                <c:pt idx="2">
                  <c:v>0</c:v>
                </c:pt>
                <c:pt idx="3">
                  <c:v>0</c:v>
                </c:pt>
                <c:pt idx="4">
                  <c:v>0</c:v>
                </c:pt>
                <c:pt idx="5">
                  <c:v>0</c:v>
                </c:pt>
                <c:pt idx="6">
                  <c:v>0</c:v>
                </c:pt>
                <c:pt idx="7">
                  <c:v>0</c:v>
                </c:pt>
                <c:pt idx="8">
                  <c:v>0</c:v>
                </c:pt>
                <c:pt idx="9">
                  <c:v>0</c:v>
                </c:pt>
                <c:pt idx="10">
                  <c:v>0</c:v>
                </c:pt>
              </c:numCache>
              <c:extLst/>
            </c:numRef>
          </c:val>
          <c:extLst>
            <c:ext xmlns:c16="http://schemas.microsoft.com/office/drawing/2014/chart" uri="{C3380CC4-5D6E-409C-BE32-E72D297353CC}">
              <c16:uniqueId val="{00000004-743F-4BB0-89E3-787D68DF9AD0}"/>
            </c:ext>
          </c:extLst>
        </c:ser>
        <c:dLbls>
          <c:showLegendKey val="0"/>
          <c:showVal val="0"/>
          <c:showCatName val="0"/>
          <c:showSerName val="0"/>
          <c:showPercent val="0"/>
          <c:showBubbleSize val="0"/>
        </c:dLbls>
        <c:gapWidth val="150"/>
        <c:shape val="box"/>
        <c:axId val="1225610736"/>
        <c:axId val="1225608560"/>
        <c:axId val="0"/>
      </c:bar3DChart>
      <c:catAx>
        <c:axId val="1225610736"/>
        <c:scaling>
          <c:orientation val="minMax"/>
        </c:scaling>
        <c:delete val="0"/>
        <c:axPos val="b"/>
        <c:numFmt formatCode="General" sourceLinked="0"/>
        <c:majorTickMark val="out"/>
        <c:minorTickMark val="none"/>
        <c:tickLblPos val="nextTo"/>
        <c:crossAx val="1225608560"/>
        <c:crosses val="autoZero"/>
        <c:auto val="1"/>
        <c:lblAlgn val="ctr"/>
        <c:lblOffset val="100"/>
        <c:noMultiLvlLbl val="0"/>
      </c:catAx>
      <c:valAx>
        <c:axId val="1225608560"/>
        <c:scaling>
          <c:orientation val="minMax"/>
        </c:scaling>
        <c:delete val="0"/>
        <c:axPos val="l"/>
        <c:majorGridlines/>
        <c:numFmt formatCode="0.00" sourceLinked="1"/>
        <c:majorTickMark val="out"/>
        <c:minorTickMark val="none"/>
        <c:tickLblPos val="nextTo"/>
        <c:crossAx val="1225610736"/>
        <c:crosses val="autoZero"/>
        <c:crossBetween val="between"/>
      </c:valAx>
    </c:plotArea>
    <c:legend>
      <c:legendPos val="r"/>
      <c:layout>
        <c:manualLayout>
          <c:xMode val="edge"/>
          <c:yMode val="edge"/>
          <c:x val="0.88399117208146205"/>
          <c:y val="0.36519242876375463"/>
          <c:w val="9.6961138109748018E-2"/>
          <c:h val="0.53628155250448029"/>
        </c:manualLayout>
      </c:layout>
      <c:overlay val="0"/>
    </c:legend>
    <c:plotVisOnly val="1"/>
    <c:dispBlanksAs val="gap"/>
    <c:showDLblsOverMax val="0"/>
  </c:chart>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0"/>
      <c:rAngAx val="0"/>
    </c:view3D>
    <c:floor>
      <c:thickness val="0"/>
      <c:spPr>
        <a:solidFill>
          <a:schemeClr val="dk1">
            <a:tint val="20000"/>
          </a:schemeClr>
        </a:solidFill>
        <a:ln w="9525" cap="flat" cmpd="sng" algn="ctr">
          <a:solidFill>
            <a:schemeClr val="dk1">
              <a:tint val="75000"/>
              <a:shade val="95000"/>
              <a:satMod val="105000"/>
            </a:schemeClr>
          </a:solidFill>
          <a:prstDash val="solid"/>
          <a:round/>
        </a:ln>
        <a:effectLst/>
        <a:sp3d contourW="9525">
          <a:contourClr>
            <a:schemeClr val="dk1">
              <a:tint val="75000"/>
              <a:shade val="95000"/>
              <a:satMod val="105000"/>
            </a:schemeClr>
          </a:contourClr>
        </a:sp3d>
      </c:spPr>
    </c:floor>
    <c:sideWall>
      <c:thickness val="0"/>
      <c:spPr>
        <a:solidFill>
          <a:schemeClr val="dk1">
            <a:tint val="20000"/>
          </a:schemeClr>
        </a:solidFill>
        <a:ln>
          <a:noFill/>
        </a:ln>
        <a:effectLst/>
        <a:sp3d/>
      </c:spPr>
    </c:sideWall>
    <c:backWall>
      <c:thickness val="0"/>
      <c:spPr>
        <a:solidFill>
          <a:schemeClr val="dk1">
            <a:tint val="20000"/>
          </a:schemeClr>
        </a:solidFill>
        <a:ln>
          <a:noFill/>
        </a:ln>
        <a:effectLst/>
        <a:sp3d/>
      </c:spPr>
    </c:backWall>
    <c:plotArea>
      <c:layout>
        <c:manualLayout>
          <c:layoutTarget val="inner"/>
          <c:xMode val="edge"/>
          <c:yMode val="edge"/>
          <c:x val="3.6386401827443154E-2"/>
          <c:y val="0.2710410660575614"/>
          <c:w val="0.77816028199338338"/>
          <c:h val="0.64788082934550251"/>
        </c:manualLayout>
      </c:layout>
      <c:pie3DChart>
        <c:varyColors val="1"/>
        <c:ser>
          <c:idx val="13"/>
          <c:order val="0"/>
          <c:tx>
            <c:strRef>
              <c:f>'Cuadro de Control'!$B$37</c:f>
              <c:strCache>
                <c:ptCount val="1"/>
                <c:pt idx="0">
                  <c:v>Total (%)</c:v>
                </c:pt>
              </c:strCache>
            </c:strRef>
          </c:tx>
          <c:dPt>
            <c:idx val="0"/>
            <c:bubble3D val="0"/>
            <c:spPr>
              <a:solidFill>
                <a:schemeClr val="accent1"/>
              </a:solidFill>
              <a:ln w="9525" cap="flat" cmpd="sng" algn="ctr">
                <a:solidFill>
                  <a:schemeClr val="accent1">
                    <a:shade val="50000"/>
                    <a:shade val="95000"/>
                    <a:satMod val="105000"/>
                  </a:schemeClr>
                </a:solidFill>
                <a:prstDash val="solid"/>
                <a:round/>
              </a:ln>
              <a:effectLst/>
              <a:sp3d contourW="9525">
                <a:contourClr>
                  <a:schemeClr val="accent1">
                    <a:shade val="50000"/>
                    <a:shade val="95000"/>
                    <a:satMod val="105000"/>
                  </a:schemeClr>
                </a:contourClr>
              </a:sp3d>
            </c:spPr>
            <c:extLst>
              <c:ext xmlns:c16="http://schemas.microsoft.com/office/drawing/2014/chart" uri="{C3380CC4-5D6E-409C-BE32-E72D297353CC}">
                <c16:uniqueId val="{00000001-1BD1-4189-97BB-E9308CDF4C23}"/>
              </c:ext>
            </c:extLst>
          </c:dPt>
          <c:dPt>
            <c:idx val="1"/>
            <c:bubble3D val="0"/>
            <c:spPr>
              <a:solidFill>
                <a:schemeClr val="accent2"/>
              </a:solidFill>
              <a:ln w="9525" cap="flat" cmpd="sng" algn="ctr">
                <a:solidFill>
                  <a:schemeClr val="accent2">
                    <a:shade val="50000"/>
                    <a:shade val="95000"/>
                    <a:satMod val="105000"/>
                  </a:schemeClr>
                </a:solidFill>
                <a:prstDash val="solid"/>
                <a:round/>
              </a:ln>
              <a:effectLst/>
              <a:sp3d contourW="9525">
                <a:contourClr>
                  <a:schemeClr val="accent2">
                    <a:shade val="50000"/>
                    <a:shade val="95000"/>
                    <a:satMod val="105000"/>
                  </a:schemeClr>
                </a:contourClr>
              </a:sp3d>
            </c:spPr>
            <c:extLst>
              <c:ext xmlns:c16="http://schemas.microsoft.com/office/drawing/2014/chart" uri="{C3380CC4-5D6E-409C-BE32-E72D297353CC}">
                <c16:uniqueId val="{00000003-1BD1-4189-97BB-E9308CDF4C23}"/>
              </c:ext>
            </c:extLst>
          </c:dPt>
          <c:dPt>
            <c:idx val="2"/>
            <c:bubble3D val="0"/>
            <c:spPr>
              <a:solidFill>
                <a:schemeClr val="accent3"/>
              </a:solidFill>
              <a:ln w="9525" cap="flat" cmpd="sng" algn="ctr">
                <a:solidFill>
                  <a:schemeClr val="accent3">
                    <a:shade val="50000"/>
                    <a:shade val="95000"/>
                    <a:satMod val="105000"/>
                  </a:schemeClr>
                </a:solidFill>
                <a:prstDash val="solid"/>
                <a:round/>
              </a:ln>
              <a:effectLst/>
              <a:sp3d contourW="9525">
                <a:contourClr>
                  <a:schemeClr val="accent3">
                    <a:shade val="50000"/>
                    <a:shade val="95000"/>
                    <a:satMod val="105000"/>
                  </a:schemeClr>
                </a:contourClr>
              </a:sp3d>
            </c:spPr>
            <c:extLst>
              <c:ext xmlns:c16="http://schemas.microsoft.com/office/drawing/2014/chart" uri="{C3380CC4-5D6E-409C-BE32-E72D297353CC}">
                <c16:uniqueId val="{00000005-1BD1-4189-97BB-E9308CDF4C23}"/>
              </c:ext>
            </c:extLst>
          </c:dPt>
          <c:dPt>
            <c:idx val="3"/>
            <c:bubble3D val="0"/>
            <c:spPr>
              <a:solidFill>
                <a:schemeClr val="accent4"/>
              </a:solidFill>
              <a:ln w="9525" cap="flat" cmpd="sng" algn="ctr">
                <a:solidFill>
                  <a:schemeClr val="accent4">
                    <a:shade val="50000"/>
                    <a:shade val="95000"/>
                    <a:satMod val="105000"/>
                  </a:schemeClr>
                </a:solidFill>
                <a:prstDash val="solid"/>
                <a:round/>
              </a:ln>
              <a:effectLst/>
              <a:sp3d contourW="9525">
                <a:contourClr>
                  <a:schemeClr val="accent4">
                    <a:shade val="50000"/>
                    <a:shade val="95000"/>
                    <a:satMod val="105000"/>
                  </a:schemeClr>
                </a:contourClr>
              </a:sp3d>
            </c:spPr>
            <c:extLst>
              <c:ext xmlns:c16="http://schemas.microsoft.com/office/drawing/2014/chart" uri="{C3380CC4-5D6E-409C-BE32-E72D297353CC}">
                <c16:uniqueId val="{00000007-1BD1-4189-97BB-E9308CDF4C23}"/>
              </c:ext>
            </c:extLst>
          </c:dPt>
          <c:dPt>
            <c:idx val="4"/>
            <c:bubble3D val="0"/>
            <c:spPr>
              <a:solidFill>
                <a:schemeClr val="accent5"/>
              </a:solidFill>
              <a:ln w="9525" cap="flat" cmpd="sng" algn="ctr">
                <a:solidFill>
                  <a:schemeClr val="accent5">
                    <a:shade val="50000"/>
                    <a:shade val="95000"/>
                    <a:satMod val="105000"/>
                  </a:schemeClr>
                </a:solidFill>
                <a:prstDash val="solid"/>
                <a:round/>
              </a:ln>
              <a:effectLst/>
              <a:sp3d contourW="9525">
                <a:contourClr>
                  <a:schemeClr val="accent5">
                    <a:shade val="50000"/>
                    <a:shade val="95000"/>
                    <a:satMod val="105000"/>
                  </a:schemeClr>
                </a:contourClr>
              </a:sp3d>
            </c:spPr>
            <c:extLst>
              <c:ext xmlns:c16="http://schemas.microsoft.com/office/drawing/2014/chart" uri="{C3380CC4-5D6E-409C-BE32-E72D297353CC}">
                <c16:uniqueId val="{00000009-1BD1-4189-97BB-E9308CDF4C23}"/>
              </c:ext>
            </c:extLst>
          </c:dPt>
          <c:dPt>
            <c:idx val="5"/>
            <c:bubble3D val="0"/>
            <c:spPr>
              <a:solidFill>
                <a:schemeClr val="accent6"/>
              </a:solidFill>
              <a:ln w="9525" cap="flat" cmpd="sng" algn="ctr">
                <a:solidFill>
                  <a:schemeClr val="accent6">
                    <a:shade val="50000"/>
                    <a:shade val="95000"/>
                    <a:satMod val="105000"/>
                  </a:schemeClr>
                </a:solidFill>
                <a:prstDash val="solid"/>
                <a:round/>
              </a:ln>
              <a:effectLst/>
              <a:sp3d contourW="9525">
                <a:contourClr>
                  <a:schemeClr val="accent6">
                    <a:shade val="50000"/>
                    <a:shade val="95000"/>
                    <a:satMod val="105000"/>
                  </a:schemeClr>
                </a:contourClr>
              </a:sp3d>
            </c:spPr>
            <c:extLst>
              <c:ext xmlns:c16="http://schemas.microsoft.com/office/drawing/2014/chart" uri="{C3380CC4-5D6E-409C-BE32-E72D297353CC}">
                <c16:uniqueId val="{0000000B-1BD1-4189-97BB-E9308CDF4C23}"/>
              </c:ext>
            </c:extLst>
          </c:dPt>
          <c:dPt>
            <c:idx val="6"/>
            <c:bubble3D val="0"/>
            <c:spPr>
              <a:solidFill>
                <a:schemeClr val="accent1">
                  <a:lumMod val="60000"/>
                </a:schemeClr>
              </a:solidFill>
              <a:ln w="9525" cap="flat" cmpd="sng" algn="ctr">
                <a:solidFill>
                  <a:schemeClr val="accent1">
                    <a:lumMod val="60000"/>
                    <a:shade val="50000"/>
                    <a:shade val="95000"/>
                    <a:satMod val="105000"/>
                  </a:schemeClr>
                </a:solidFill>
                <a:prstDash val="solid"/>
                <a:round/>
              </a:ln>
              <a:effectLst/>
              <a:sp3d contourW="9525">
                <a:contourClr>
                  <a:schemeClr val="accent1">
                    <a:lumMod val="60000"/>
                    <a:shade val="50000"/>
                    <a:shade val="95000"/>
                    <a:satMod val="105000"/>
                  </a:schemeClr>
                </a:contourClr>
              </a:sp3d>
            </c:spPr>
            <c:extLst>
              <c:ext xmlns:c16="http://schemas.microsoft.com/office/drawing/2014/chart" uri="{C3380CC4-5D6E-409C-BE32-E72D297353CC}">
                <c16:uniqueId val="{0000000D-1BD1-4189-97BB-E9308CDF4C23}"/>
              </c:ext>
            </c:extLst>
          </c:dPt>
          <c:dPt>
            <c:idx val="7"/>
            <c:bubble3D val="0"/>
            <c:spPr>
              <a:solidFill>
                <a:schemeClr val="accent2">
                  <a:lumMod val="60000"/>
                </a:schemeClr>
              </a:solidFill>
              <a:ln w="9525" cap="flat" cmpd="sng" algn="ctr">
                <a:solidFill>
                  <a:schemeClr val="accent2">
                    <a:lumMod val="60000"/>
                    <a:shade val="50000"/>
                    <a:shade val="95000"/>
                    <a:satMod val="105000"/>
                  </a:schemeClr>
                </a:solidFill>
                <a:prstDash val="solid"/>
                <a:round/>
              </a:ln>
              <a:effectLst/>
              <a:sp3d contourW="9525">
                <a:contourClr>
                  <a:schemeClr val="accent2">
                    <a:lumMod val="60000"/>
                    <a:shade val="50000"/>
                    <a:shade val="95000"/>
                    <a:satMod val="105000"/>
                  </a:schemeClr>
                </a:contourClr>
              </a:sp3d>
            </c:spPr>
            <c:extLst>
              <c:ext xmlns:c16="http://schemas.microsoft.com/office/drawing/2014/chart" uri="{C3380CC4-5D6E-409C-BE32-E72D297353CC}">
                <c16:uniqueId val="{0000000F-1BD1-4189-97BB-E9308CDF4C23}"/>
              </c:ext>
            </c:extLst>
          </c:dPt>
          <c:dPt>
            <c:idx val="8"/>
            <c:bubble3D val="0"/>
            <c:spPr>
              <a:solidFill>
                <a:schemeClr val="accent3">
                  <a:lumMod val="60000"/>
                </a:schemeClr>
              </a:solidFill>
              <a:ln w="9525" cap="flat" cmpd="sng" algn="ctr">
                <a:solidFill>
                  <a:schemeClr val="accent3">
                    <a:lumMod val="60000"/>
                    <a:shade val="50000"/>
                    <a:shade val="95000"/>
                    <a:satMod val="105000"/>
                  </a:schemeClr>
                </a:solidFill>
                <a:prstDash val="solid"/>
                <a:round/>
              </a:ln>
              <a:effectLst/>
              <a:sp3d contourW="9525">
                <a:contourClr>
                  <a:schemeClr val="accent3">
                    <a:lumMod val="60000"/>
                    <a:shade val="50000"/>
                    <a:shade val="95000"/>
                    <a:satMod val="105000"/>
                  </a:schemeClr>
                </a:contourClr>
              </a:sp3d>
            </c:spPr>
            <c:extLst>
              <c:ext xmlns:c16="http://schemas.microsoft.com/office/drawing/2014/chart" uri="{C3380CC4-5D6E-409C-BE32-E72D297353CC}">
                <c16:uniqueId val="{00000011-1BD1-4189-97BB-E9308CDF4C23}"/>
              </c:ext>
            </c:extLst>
          </c:dPt>
          <c:dPt>
            <c:idx val="9"/>
            <c:bubble3D val="0"/>
            <c:spPr>
              <a:solidFill>
                <a:schemeClr val="accent4">
                  <a:lumMod val="60000"/>
                </a:schemeClr>
              </a:solidFill>
              <a:ln w="9525" cap="flat" cmpd="sng" algn="ctr">
                <a:solidFill>
                  <a:schemeClr val="accent4">
                    <a:lumMod val="60000"/>
                    <a:shade val="50000"/>
                    <a:shade val="95000"/>
                    <a:satMod val="105000"/>
                  </a:schemeClr>
                </a:solidFill>
                <a:prstDash val="solid"/>
                <a:round/>
              </a:ln>
              <a:effectLst/>
              <a:sp3d contourW="9525">
                <a:contourClr>
                  <a:schemeClr val="accent4">
                    <a:lumMod val="60000"/>
                    <a:shade val="50000"/>
                    <a:shade val="95000"/>
                    <a:satMod val="105000"/>
                  </a:schemeClr>
                </a:contourClr>
              </a:sp3d>
            </c:spPr>
            <c:extLst>
              <c:ext xmlns:c16="http://schemas.microsoft.com/office/drawing/2014/chart" uri="{C3380CC4-5D6E-409C-BE32-E72D297353CC}">
                <c16:uniqueId val="{00000013-1BD1-4189-97BB-E9308CDF4C23}"/>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'Cuadro de Control'!$C$22:$L$22</c:f>
              <c:strCache>
                <c:ptCount val="10"/>
                <c:pt idx="0">
                  <c:v>CABINA Y AVIÓNICA</c:v>
                </c:pt>
                <c:pt idx="1">
                  <c:v>ENERGÍA</c:v>
                </c:pt>
                <c:pt idx="2">
                  <c:v>CONTROL Y MOVIMIENTO</c:v>
                </c:pt>
                <c:pt idx="3">
                  <c:v>SONIDO</c:v>
                </c:pt>
                <c:pt idx="4">
                  <c:v>COMPUTADOR
PRINCIPAL</c:v>
                </c:pt>
                <c:pt idx="5">
                  <c:v>VISUAL</c:v>
                </c:pt>
                <c:pt idx="6">
                  <c:v>INSTRUMENTOS</c:v>
                </c:pt>
                <c:pt idx="7">
                  <c:v>ESTACIÓN INSTRUCTOR</c:v>
                </c:pt>
                <c:pt idx="8">
                  <c:v>INSTALACIONES</c:v>
                </c:pt>
                <c:pt idx="9">
                  <c:v>INDEFINIDO</c:v>
                </c:pt>
              </c:strCache>
            </c:strRef>
          </c:cat>
          <c:val>
            <c:numRef>
              <c:f>'Cuadro de Control'!$C$37:$L$37</c:f>
              <c:numCache>
                <c:formatCode>0.00%</c:formatCode>
                <c:ptCount val="10"/>
                <c:pt idx="0">
                  <c:v>0</c:v>
                </c:pt>
                <c:pt idx="1">
                  <c:v>0</c:v>
                </c:pt>
                <c:pt idx="2">
                  <c:v>0</c:v>
                </c:pt>
                <c:pt idx="3">
                  <c:v>0.18181818181818182</c:v>
                </c:pt>
                <c:pt idx="4">
                  <c:v>0.27272727272727271</c:v>
                </c:pt>
                <c:pt idx="5">
                  <c:v>0.54545454545454541</c:v>
                </c:pt>
                <c:pt idx="6">
                  <c:v>0</c:v>
                </c:pt>
                <c:pt idx="7">
                  <c:v>0</c:v>
                </c:pt>
                <c:pt idx="8">
                  <c:v>0</c:v>
                </c:pt>
                <c:pt idx="9">
                  <c:v>0</c:v>
                </c:pt>
              </c:numCache>
            </c:numRef>
          </c:val>
          <c:extLst>
            <c:ext xmlns:c16="http://schemas.microsoft.com/office/drawing/2014/chart" uri="{C3380CC4-5D6E-409C-BE32-E72D297353CC}">
              <c16:uniqueId val="{00000014-1BD1-4189-97BB-E9308CDF4C2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view3D>
      <c:rotX val="10"/>
      <c:rotY val="20"/>
      <c:rAngAx val="0"/>
      <c:perspective val="10"/>
    </c:view3D>
    <c:floor>
      <c:thickness val="0"/>
      <c:spPr>
        <a:noFill/>
        <a:ln w="9525" cap="flat" cmpd="sng" algn="ctr">
          <a:solidFill>
            <a:schemeClr val="tx1">
              <a:tint val="75000"/>
              <a:shade val="95000"/>
              <a:satMod val="105000"/>
            </a:schemeClr>
          </a:solidFill>
          <a:prstDash val="solid"/>
          <a:round/>
        </a:ln>
        <a:effectLst/>
        <a:sp3d contourW="9525">
          <a:contourClr>
            <a:schemeClr val="tx1">
              <a:tint val="75000"/>
              <a:shade val="95000"/>
              <a:satMod val="10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7455751141281798E-2"/>
          <c:y val="7.3563399893771267E-2"/>
          <c:w val="0.61877409073865774"/>
          <c:h val="0.73705397622186397"/>
        </c:manualLayout>
      </c:layout>
      <c:area3DChart>
        <c:grouping val="standard"/>
        <c:varyColors val="0"/>
        <c:ser>
          <c:idx val="0"/>
          <c:order val="0"/>
          <c:tx>
            <c:strRef>
              <c:f>'Cuadro de Control'!$E$44</c:f>
              <c:strCache>
                <c:ptCount val="1"/>
                <c:pt idx="0">
                  <c:v>EJECUTADO</c:v>
                </c:pt>
              </c:strCache>
            </c:strRef>
          </c:tx>
          <c:spPr>
            <a:solidFill>
              <a:schemeClr val="accent3">
                <a:shade val="65000"/>
              </a:schemeClr>
            </a:solidFill>
            <a:ln>
              <a:noFill/>
            </a:ln>
            <a:effectLst/>
            <a:sp3d/>
          </c:spPr>
          <c:dLbls>
            <c:dLbl>
              <c:idx val="2"/>
              <c:layout>
                <c:manualLayout>
                  <c:x val="1.6666666666666656E-2"/>
                  <c:y val="-5.7777797997479612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89FD-49D8-B15A-7F326054E310}"/>
                </c:ext>
              </c:extLst>
            </c:dLbl>
            <c:dLbl>
              <c:idx val="3"/>
              <c:layout>
                <c:manualLayout>
                  <c:x val="4.7619047619047623E-3"/>
                  <c:y val="-7.5555581996704105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89FD-49D8-B15A-7F326054E310}"/>
                </c:ext>
              </c:extLst>
            </c:dLbl>
            <c:dLbl>
              <c:idx val="4"/>
              <c:layout>
                <c:manualLayout>
                  <c:x val="2.3809523809523812E-3"/>
                  <c:y val="-0.10222225799554086"/>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89FD-49D8-B15A-7F326054E310}"/>
                </c:ext>
              </c:extLst>
            </c:dLbl>
            <c:dLbl>
              <c:idx val="5"/>
              <c:layout>
                <c:manualLayout>
                  <c:x val="2.3809523809523812E-3"/>
                  <c:y val="-0.13333337999418374"/>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89FD-49D8-B15A-7F326054E310}"/>
                </c:ext>
              </c:extLst>
            </c:dLbl>
            <c:dLbl>
              <c:idx val="6"/>
              <c:layout>
                <c:manualLayout>
                  <c:x val="1.1904761904761904E-2"/>
                  <c:y val="-0.15111116399340827"/>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89FD-49D8-B15A-7F326054E310}"/>
                </c:ext>
              </c:extLst>
            </c:dLbl>
            <c:dLbl>
              <c:idx val="7"/>
              <c:layout>
                <c:manualLayout>
                  <c:x val="-7.1428571428572302E-3"/>
                  <c:y val="-0.16888894799263271"/>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7-89FD-49D8-B15A-7F326054E310}"/>
                </c:ext>
              </c:extLst>
            </c:dLbl>
            <c:dLbl>
              <c:idx val="8"/>
              <c:layout>
                <c:manualLayout>
                  <c:x val="-1.4285714285714285E-2"/>
                  <c:y val="-0.177777839992245"/>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89FD-49D8-B15A-7F326054E310}"/>
                </c:ext>
              </c:extLst>
            </c:dLbl>
            <c:dLbl>
              <c:idx val="9"/>
              <c:layout>
                <c:manualLayout>
                  <c:x val="-1.1904761904761904E-2"/>
                  <c:y val="-0.18666673199185721"/>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89FD-49D8-B15A-7F326054E310}"/>
                </c:ext>
              </c:extLst>
            </c:dLbl>
            <c:dLbl>
              <c:idx val="10"/>
              <c:layout>
                <c:manualLayout>
                  <c:x val="-2.3809523809523812E-3"/>
                  <c:y val="-0.20444451599108171"/>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A-89FD-49D8-B15A-7F326054E31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Control'!$B$46:$B$56</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Control'!$E$46:$E$56</c:f>
              <c:numCache>
                <c:formatCode>0.00</c:formatCode>
                <c:ptCount val="11"/>
                <c:pt idx="0">
                  <c:v>102.0000000057626</c:v>
                </c:pt>
                <c:pt idx="1">
                  <c:v>135.0000000076835</c:v>
                </c:pt>
                <c:pt idx="2">
                  <c:v>135.0000000076835</c:v>
                </c:pt>
                <c:pt idx="3">
                  <c:v>228.00000001309684</c:v>
                </c:pt>
                <c:pt idx="4">
                  <c:v>369.50000002133328</c:v>
                </c:pt>
                <c:pt idx="5">
                  <c:v>455.50000002633919</c:v>
                </c:pt>
                <c:pt idx="6">
                  <c:v>524.00000003032642</c:v>
                </c:pt>
                <c:pt idx="7">
                  <c:v>0</c:v>
                </c:pt>
                <c:pt idx="8">
                  <c:v>0</c:v>
                </c:pt>
                <c:pt idx="9">
                  <c:v>0</c:v>
                </c:pt>
                <c:pt idx="10">
                  <c:v>0</c:v>
                </c:pt>
              </c:numCache>
              <c:extLst/>
            </c:numRef>
          </c:val>
          <c:extLst>
            <c:ext xmlns:c16="http://schemas.microsoft.com/office/drawing/2014/chart" uri="{C3380CC4-5D6E-409C-BE32-E72D297353CC}">
              <c16:uniqueId val="{0000000B-89FD-49D8-B15A-7F326054E310}"/>
            </c:ext>
          </c:extLst>
        </c:ser>
        <c:ser>
          <c:idx val="2"/>
          <c:order val="1"/>
          <c:tx>
            <c:strRef>
              <c:f>'Cuadro de Control'!$B$44</c:f>
              <c:strCache>
                <c:ptCount val="1"/>
                <c:pt idx="0">
                  <c:v>CONTRATO: </c:v>
                </c:pt>
              </c:strCache>
            </c:strRef>
          </c:tx>
          <c:spPr>
            <a:solidFill>
              <a:schemeClr val="accent3">
                <a:tint val="65000"/>
              </a:schemeClr>
            </a:solidFill>
            <a:ln>
              <a:noFill/>
            </a:ln>
            <a:effectLst/>
            <a:sp3d/>
          </c:spPr>
          <c:cat>
            <c:strRef>
              <c:f>'Cuadro de Control'!$B$46:$B$56</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Control'!$C$46:$C$56</c:f>
              <c:numCache>
                <c:formatCode>General</c:formatCode>
                <c:ptCount val="11"/>
                <c:pt idx="0">
                  <c:v>626</c:v>
                </c:pt>
                <c:pt idx="1">
                  <c:v>626</c:v>
                </c:pt>
                <c:pt idx="2">
                  <c:v>626</c:v>
                </c:pt>
                <c:pt idx="3">
                  <c:v>626</c:v>
                </c:pt>
                <c:pt idx="4">
                  <c:v>626</c:v>
                </c:pt>
                <c:pt idx="5">
                  <c:v>626</c:v>
                </c:pt>
                <c:pt idx="6">
                  <c:v>626</c:v>
                </c:pt>
                <c:pt idx="7">
                  <c:v>626</c:v>
                </c:pt>
                <c:pt idx="8">
                  <c:v>626</c:v>
                </c:pt>
                <c:pt idx="9">
                  <c:v>626</c:v>
                </c:pt>
                <c:pt idx="10">
                  <c:v>626</c:v>
                </c:pt>
              </c:numCache>
              <c:extLst/>
            </c:numRef>
          </c:val>
          <c:extLst>
            <c:ext xmlns:c16="http://schemas.microsoft.com/office/drawing/2014/chart" uri="{C3380CC4-5D6E-409C-BE32-E72D297353CC}">
              <c16:uniqueId val="{0000000C-89FD-49D8-B15A-7F326054E310}"/>
            </c:ext>
          </c:extLst>
        </c:ser>
        <c:dLbls>
          <c:showLegendKey val="0"/>
          <c:showVal val="0"/>
          <c:showCatName val="0"/>
          <c:showSerName val="0"/>
          <c:showPercent val="0"/>
          <c:showBubbleSize val="0"/>
        </c:dLbls>
        <c:axId val="1225616720"/>
        <c:axId val="1225602576"/>
        <c:axId val="1144728416"/>
      </c:area3DChart>
      <c:catAx>
        <c:axId val="122561672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25602576"/>
        <c:crosses val="autoZero"/>
        <c:auto val="1"/>
        <c:lblAlgn val="ctr"/>
        <c:lblOffset val="100"/>
        <c:noMultiLvlLbl val="0"/>
      </c:catAx>
      <c:valAx>
        <c:axId val="1225602576"/>
        <c:scaling>
          <c:orientation val="minMax"/>
        </c:scaling>
        <c:delete val="1"/>
        <c:axPos val="l"/>
        <c:majorGridlines>
          <c:spPr>
            <a:ln w="9525" cap="flat" cmpd="sng" algn="ctr">
              <a:solidFill>
                <a:schemeClr val="tx1">
                  <a:tint val="75000"/>
                  <a:shade val="95000"/>
                  <a:satMod val="105000"/>
                </a:schemeClr>
              </a:solidFill>
              <a:prstDash val="solid"/>
              <a:round/>
            </a:ln>
            <a:effectLst/>
          </c:spPr>
        </c:majorGridlines>
        <c:numFmt formatCode="0.00" sourceLinked="1"/>
        <c:majorTickMark val="out"/>
        <c:minorTickMark val="none"/>
        <c:tickLblPos val="nextTo"/>
        <c:crossAx val="1225616720"/>
        <c:crosses val="autoZero"/>
        <c:crossBetween val="midCat"/>
      </c:valAx>
      <c:serAx>
        <c:axId val="1144728416"/>
        <c:scaling>
          <c:orientation val="minMax"/>
        </c:scaling>
        <c:delete val="1"/>
        <c:axPos val="b"/>
        <c:majorTickMark val="out"/>
        <c:minorTickMark val="none"/>
        <c:tickLblPos val="nextTo"/>
        <c:crossAx val="1225602576"/>
        <c:crosses val="autoZero"/>
      </c:serAx>
      <c:spPr>
        <a:noFill/>
        <a:ln>
          <a:noFill/>
        </a:ln>
        <a:effectLst/>
      </c:spPr>
    </c:plotArea>
    <c:legend>
      <c:legendPos val="r"/>
      <c:layout>
        <c:manualLayout>
          <c:xMode val="edge"/>
          <c:yMode val="edge"/>
          <c:x val="0.71904761904761905"/>
          <c:y val="0.36592943689569096"/>
          <c:w val="0.26666666666666666"/>
          <c:h val="0.268140776252240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2"/>
          <c:order val="0"/>
          <c:tx>
            <c:strRef>
              <c:f>'Cuadro de Control'!$C$2</c:f>
              <c:strCache>
                <c:ptCount val="1"/>
                <c:pt idx="0">
                  <c:v>DIAS DISPONIBLE</c:v>
                </c:pt>
              </c:strCache>
            </c:strRef>
          </c:tx>
          <c:invertIfNegative val="0"/>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Control'!$C$5:$C$15</c:f>
              <c:numCache>
                <c:formatCode>General</c:formatCode>
                <c:ptCount val="11"/>
                <c:pt idx="0">
                  <c:v>31</c:v>
                </c:pt>
                <c:pt idx="1">
                  <c:v>28</c:v>
                </c:pt>
                <c:pt idx="2">
                  <c:v>31</c:v>
                </c:pt>
                <c:pt idx="3">
                  <c:v>30</c:v>
                </c:pt>
                <c:pt idx="4">
                  <c:v>31</c:v>
                </c:pt>
                <c:pt idx="5">
                  <c:v>30</c:v>
                </c:pt>
                <c:pt idx="6">
                  <c:v>31</c:v>
                </c:pt>
                <c:pt idx="7">
                  <c:v>31</c:v>
                </c:pt>
                <c:pt idx="8">
                  <c:v>30</c:v>
                </c:pt>
                <c:pt idx="9">
                  <c:v>31</c:v>
                </c:pt>
                <c:pt idx="10">
                  <c:v>30</c:v>
                </c:pt>
              </c:numCache>
              <c:extLst/>
            </c:numRef>
          </c:val>
          <c:extLst>
            <c:ext xmlns:c16="http://schemas.microsoft.com/office/drawing/2014/chart" uri="{C3380CC4-5D6E-409C-BE32-E72D297353CC}">
              <c16:uniqueId val="{00000000-965D-4CF3-AFFF-7CFE99FB3D07}"/>
            </c:ext>
          </c:extLst>
        </c:ser>
        <c:ser>
          <c:idx val="18"/>
          <c:order val="1"/>
          <c:tx>
            <c:strRef>
              <c:f>'Cuadro de Control'!$U$2</c:f>
              <c:strCache>
                <c:ptCount val="1"/>
                <c:pt idx="0">
                  <c:v>ALISTAMIENTO (DIAS)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Control'!$B$5:$B$15</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Control'!$U$5:$U$15</c:f>
              <c:numCache>
                <c:formatCode>General</c:formatCode>
                <c:ptCount val="11"/>
                <c:pt idx="0">
                  <c:v>31</c:v>
                </c:pt>
                <c:pt idx="1">
                  <c:v>28</c:v>
                </c:pt>
                <c:pt idx="2">
                  <c:v>31</c:v>
                </c:pt>
                <c:pt idx="3">
                  <c:v>30</c:v>
                </c:pt>
                <c:pt idx="4">
                  <c:v>31</c:v>
                </c:pt>
                <c:pt idx="5">
                  <c:v>30</c:v>
                </c:pt>
                <c:pt idx="6">
                  <c:v>31</c:v>
                </c:pt>
                <c:pt idx="7">
                  <c:v>31</c:v>
                </c:pt>
                <c:pt idx="8">
                  <c:v>30</c:v>
                </c:pt>
                <c:pt idx="9">
                  <c:v>31</c:v>
                </c:pt>
                <c:pt idx="10">
                  <c:v>30</c:v>
                </c:pt>
              </c:numCache>
              <c:extLst/>
            </c:numRef>
          </c:val>
          <c:extLst>
            <c:ext xmlns:c16="http://schemas.microsoft.com/office/drawing/2014/chart" uri="{C3380CC4-5D6E-409C-BE32-E72D297353CC}">
              <c16:uniqueId val="{0000000C-965D-4CF3-AFFF-7CFE99FB3D07}"/>
            </c:ext>
          </c:extLst>
        </c:ser>
        <c:dLbls>
          <c:showLegendKey val="0"/>
          <c:showVal val="0"/>
          <c:showCatName val="0"/>
          <c:showSerName val="0"/>
          <c:showPercent val="0"/>
          <c:showBubbleSize val="0"/>
        </c:dLbls>
        <c:gapWidth val="150"/>
        <c:shape val="box"/>
        <c:axId val="1225607472"/>
        <c:axId val="1225613456"/>
        <c:axId val="0"/>
      </c:bar3DChart>
      <c:catAx>
        <c:axId val="1225607472"/>
        <c:scaling>
          <c:orientation val="minMax"/>
        </c:scaling>
        <c:delete val="0"/>
        <c:axPos val="b"/>
        <c:numFmt formatCode="General" sourceLinked="0"/>
        <c:majorTickMark val="out"/>
        <c:minorTickMark val="none"/>
        <c:tickLblPos val="nextTo"/>
        <c:crossAx val="1225613456"/>
        <c:crosses val="autoZero"/>
        <c:auto val="1"/>
        <c:lblAlgn val="ctr"/>
        <c:lblOffset val="100"/>
        <c:noMultiLvlLbl val="0"/>
      </c:catAx>
      <c:valAx>
        <c:axId val="1225613456"/>
        <c:scaling>
          <c:orientation val="minMax"/>
          <c:max val="31"/>
          <c:min val="0"/>
        </c:scaling>
        <c:delete val="0"/>
        <c:axPos val="l"/>
        <c:majorGridlines/>
        <c:numFmt formatCode="General" sourceLinked="1"/>
        <c:majorTickMark val="out"/>
        <c:minorTickMark val="none"/>
        <c:tickLblPos val="nextTo"/>
        <c:crossAx val="122560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17"/>
          <c:order val="0"/>
          <c:tx>
            <c:strRef>
              <c:f>'Cuadro de Control'!$U$41</c:f>
              <c:strCache>
                <c:ptCount val="1"/>
                <c:pt idx="0">
                  <c:v>PERCEPCIÓN DE CALIDAD DEL SERVICIO - FAC</c:v>
                </c:pt>
              </c:strCache>
            </c:strRef>
          </c:tx>
          <c:spPr>
            <a:solidFill>
              <a:srgbClr val="0000CC"/>
            </a:solidFill>
          </c:spPr>
          <c:invertIfNegative val="0"/>
          <c:dLbls>
            <c:dLbl>
              <c:idx val="0"/>
              <c:layout>
                <c:manualLayout>
                  <c:x val="1.5285807589535133E-2"/>
                  <c:y val="-5.21415285309616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7D6-457E-B179-09EE13C6B319}"/>
                </c:ext>
              </c:extLst>
            </c:dLbl>
            <c:dLbl>
              <c:idx val="1"/>
              <c:layout>
                <c:manualLayout>
                  <c:x val="-1.859050526829345E-4"/>
                  <c:y val="0"/>
                </c:manualLayout>
              </c:layout>
              <c:showLegendKey val="0"/>
              <c:showVal val="1"/>
              <c:showCatName val="0"/>
              <c:showSerName val="0"/>
              <c:showPercent val="0"/>
              <c:showBubbleSize val="0"/>
              <c:extLst xmlns:c15="http://schemas.microsoft.com/office/drawing/2012/chart" xmlns:c16="http://schemas.microsoft.com/office/drawing/2014/chart">
                <c:ext xmlns:c15="http://schemas.microsoft.com/office/drawing/2012/chart" uri="{CE6537A1-D6FC-4f65-9D91-7224C49458BB}"/>
                <c:ext xmlns:c16="http://schemas.microsoft.com/office/drawing/2014/chart" uri="{C3380CC4-5D6E-409C-BE32-E72D297353CC}">
                  <c16:uniqueId val="{00000001-C7D6-457E-B179-09EE13C6B319}"/>
                </c:ext>
              </c:extLst>
            </c:dLbl>
            <c:dLbl>
              <c:idx val="2"/>
              <c:layout>
                <c:manualLayout>
                  <c:x val="-7.1383043660567446E-3"/>
                  <c:y val="0"/>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2-C7D6-457E-B179-09EE13C6B319}"/>
                </c:ext>
              </c:extLst>
            </c:dLbl>
            <c:dLbl>
              <c:idx val="5"/>
              <c:layout>
                <c:manualLayout>
                  <c:x val="9.1959059480791649E-5"/>
                  <c:y val="5.482937833681794E-3"/>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3-C7D6-457E-B179-09EE13C6B319}"/>
                </c:ext>
              </c:extLst>
            </c:dLbl>
            <c:dLbl>
              <c:idx val="6"/>
              <c:layout>
                <c:manualLayout>
                  <c:x val="5.4915990066114724E-3"/>
                  <c:y val="0"/>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4-C7D6-457E-B179-09EE13C6B319}"/>
                </c:ext>
              </c:extLst>
            </c:dLbl>
            <c:dLbl>
              <c:idx val="7"/>
              <c:layout>
                <c:manualLayout>
                  <c:x val="5.4915990066114724E-3"/>
                  <c:y val="0"/>
                </c:manualLayout>
              </c:layout>
              <c:showLegendKey val="0"/>
              <c:showVal val="1"/>
              <c:showCatName val="0"/>
              <c:showSerName val="0"/>
              <c:showPercent val="0"/>
              <c:showBubbleSize val="0"/>
              <c:extLst xmlns:c15="http://schemas.microsoft.com/office/drawing/2012/chart" xmlns:c16="http://schemas.microsoft.com/office/drawing/2014/chart">
                <c:ext xmlns:c15="http://schemas.microsoft.com/office/drawing/2012/chart" uri="{CE6537A1-D6FC-4f65-9D91-7224C49458BB}"/>
                <c:ext xmlns:c16="http://schemas.microsoft.com/office/drawing/2014/chart" uri="{C3380CC4-5D6E-409C-BE32-E72D297353CC}">
                  <c16:uniqueId val="{00000005-C7D6-457E-B179-09EE13C6B319}"/>
                </c:ext>
              </c:extLst>
            </c:dLbl>
            <c:spPr>
              <a:noFill/>
              <a:ln>
                <a:noFill/>
              </a:ln>
              <a:effectLst/>
            </c:spPr>
            <c:txPr>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Control'!$B$24:$B$35</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Control'!$U$46:$U$57</c:f>
              <c:numCache>
                <c:formatCode>0.00</c:formatCode>
                <c:ptCount val="12"/>
                <c:pt idx="0">
                  <c:v>0</c:v>
                </c:pt>
                <c:pt idx="1">
                  <c:v>2.2380952380952381</c:v>
                </c:pt>
                <c:pt idx="2">
                  <c:v>5</c:v>
                </c:pt>
                <c:pt idx="3">
                  <c:v>4.5940594059405937</c:v>
                </c:pt>
                <c:pt idx="4">
                  <c:v>4.5930232558139537</c:v>
                </c:pt>
                <c:pt idx="5">
                  <c:v>4.3921568627450984</c:v>
                </c:pt>
                <c:pt idx="6">
                  <c:v>4.096774193548387</c:v>
                </c:pt>
                <c:pt idx="7">
                  <c:v>0</c:v>
                </c:pt>
                <c:pt idx="8">
                  <c:v>0</c:v>
                </c:pt>
                <c:pt idx="9">
                  <c:v>0</c:v>
                </c:pt>
                <c:pt idx="10">
                  <c:v>0</c:v>
                </c:pt>
                <c:pt idx="11">
                  <c:v>0</c:v>
                </c:pt>
              </c:numCache>
            </c:numRef>
          </c:val>
          <c:extLst>
            <c:ext xmlns:c16="http://schemas.microsoft.com/office/drawing/2014/chart" uri="{C3380CC4-5D6E-409C-BE32-E72D297353CC}">
              <c16:uniqueId val="{00000006-C7D6-457E-B179-09EE13C6B319}"/>
            </c:ext>
          </c:extLst>
        </c:ser>
        <c:ser>
          <c:idx val="18"/>
          <c:order val="1"/>
          <c:tx>
            <c:strRef>
              <c:f>'Cuadro de Control'!$V$41</c:f>
              <c:strCache>
                <c:ptCount val="1"/>
                <c:pt idx="0">
                  <c:v>PERCEPCIÓN DE CALIDAD DEL SERVICIO - EJC</c:v>
                </c:pt>
              </c:strCache>
            </c:strRef>
          </c:tx>
          <c:spPr>
            <a:solidFill>
              <a:schemeClr val="accent3">
                <a:lumMod val="50000"/>
              </a:schemeClr>
            </a:solidFill>
          </c:spPr>
          <c:invertIfNegative val="0"/>
          <c:dLbls>
            <c:dLbl>
              <c:idx val="0"/>
              <c:layout>
                <c:manualLayout>
                  <c:x val="8.922880457570930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D6-457E-B179-09EE13C6B319}"/>
                </c:ext>
              </c:extLst>
            </c:dLbl>
            <c:dLbl>
              <c:idx val="1"/>
              <c:layout>
                <c:manualLayout>
                  <c:x val="1.1918438970870098E-2"/>
                  <c:y val="-4.6297161140109299E-3"/>
                </c:manualLayout>
              </c:layout>
              <c:showLegendKey val="0"/>
              <c:showVal val="1"/>
              <c:showCatName val="0"/>
              <c:showSerName val="0"/>
              <c:showPercent val="0"/>
              <c:showBubbleSize val="0"/>
              <c:extLst xmlns:c15="http://schemas.microsoft.com/office/drawing/2012/chart" xmlns:c16="http://schemas.microsoft.com/office/drawing/2014/chart">
                <c:ext xmlns:c15="http://schemas.microsoft.com/office/drawing/2012/chart" uri="{CE6537A1-D6FC-4f65-9D91-7224C49458BB}"/>
                <c:ext xmlns:c16="http://schemas.microsoft.com/office/drawing/2014/chart" uri="{C3380CC4-5D6E-409C-BE32-E72D297353CC}">
                  <c16:uniqueId val="{00000008-C7D6-457E-B179-09EE13C6B319}"/>
                </c:ext>
              </c:extLst>
            </c:dLbl>
            <c:dLbl>
              <c:idx val="2"/>
              <c:layout>
                <c:manualLayout>
                  <c:x val="1.0723194542963038E-2"/>
                  <c:y val="-2.6070764265480849E-3"/>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9-C7D6-457E-B179-09EE13C6B319}"/>
                </c:ext>
              </c:extLst>
            </c:dLbl>
            <c:dLbl>
              <c:idx val="3"/>
              <c:layout>
                <c:manualLayout>
                  <c:x val="1.0983198013223078E-2"/>
                  <c:y val="-4.1666652996504919E-3"/>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A-C7D6-457E-B179-09EE13C6B319}"/>
                </c:ext>
              </c:extLst>
            </c:dLbl>
            <c:dLbl>
              <c:idx val="5"/>
              <c:layout>
                <c:manualLayout>
                  <c:x val="1.140993972856562E-2"/>
                  <c:y val="4.1666652996504919E-3"/>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B-C7D6-457E-B179-09EE13C6B319}"/>
                </c:ext>
              </c:extLst>
            </c:dLbl>
            <c:spPr>
              <a:noFill/>
              <a:ln>
                <a:noFill/>
              </a:ln>
              <a:effectLst/>
            </c:spPr>
            <c:txPr>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Control'!$B$24:$B$35</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Control'!$V$46:$V$57</c:f>
              <c:numCache>
                <c:formatCode>0.00</c:formatCode>
                <c:ptCount val="12"/>
                <c:pt idx="0">
                  <c:v>3.6</c:v>
                </c:pt>
                <c:pt idx="1">
                  <c:v>3.5</c:v>
                </c:pt>
                <c:pt idx="2">
                  <c:v>0</c:v>
                </c:pt>
                <c:pt idx="3">
                  <c:v>4.6792452830188678</c:v>
                </c:pt>
                <c:pt idx="4">
                  <c:v>4.7252747252747254</c:v>
                </c:pt>
                <c:pt idx="5">
                  <c:v>4.7272727272727275</c:v>
                </c:pt>
                <c:pt idx="6">
                  <c:v>4.645833333333333</c:v>
                </c:pt>
                <c:pt idx="7">
                  <c:v>0</c:v>
                </c:pt>
                <c:pt idx="8">
                  <c:v>0</c:v>
                </c:pt>
                <c:pt idx="9">
                  <c:v>0</c:v>
                </c:pt>
                <c:pt idx="10">
                  <c:v>0</c:v>
                </c:pt>
                <c:pt idx="11">
                  <c:v>0</c:v>
                </c:pt>
              </c:numCache>
            </c:numRef>
          </c:val>
          <c:extLst>
            <c:ext xmlns:c16="http://schemas.microsoft.com/office/drawing/2014/chart" uri="{C3380CC4-5D6E-409C-BE32-E72D297353CC}">
              <c16:uniqueId val="{0000000C-C7D6-457E-B179-09EE13C6B319}"/>
            </c:ext>
          </c:extLst>
        </c:ser>
        <c:ser>
          <c:idx val="0"/>
          <c:order val="2"/>
          <c:tx>
            <c:strRef>
              <c:f>'Cuadro de Control'!$W$41:$W$44</c:f>
              <c:strCache>
                <c:ptCount val="4"/>
                <c:pt idx="0">
                  <c:v>PERCEPCIÓN DE CALIDAD DEL SERVICIO - POL</c:v>
                </c:pt>
              </c:strCache>
            </c:strRef>
          </c:tx>
          <c:invertIfNegative val="0"/>
          <c:dLbls>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'Cuadro de Control'!$W$46:$W$57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C7D6-457E-B179-09EE13C6B319}"/>
            </c:ext>
          </c:extLst>
        </c:ser>
        <c:dLbls>
          <c:showLegendKey val="0"/>
          <c:showVal val="0"/>
          <c:showCatName val="0"/>
          <c:showSerName val="0"/>
          <c:showPercent val="0"/>
          <c:showBubbleSize val="0"/>
        </c:dLbls>
        <c:gapWidth val="150"/>
        <c:shape val="box"/>
        <c:axId val="1225605296"/>
        <c:axId val="1225617808"/>
        <c:axId val="0"/>
      </c:bar3DChart>
      <c:catAx>
        <c:axId val="1225605296"/>
        <c:scaling>
          <c:orientation val="minMax"/>
        </c:scaling>
        <c:delete val="0"/>
        <c:axPos val="b"/>
        <c:numFmt formatCode="General" sourceLinked="1"/>
        <c:majorTickMark val="out"/>
        <c:minorTickMark val="none"/>
        <c:tickLblPos val="nextTo"/>
        <c:crossAx val="1225617808"/>
        <c:crosses val="autoZero"/>
        <c:auto val="1"/>
        <c:lblAlgn val="ctr"/>
        <c:lblOffset val="100"/>
        <c:noMultiLvlLbl val="0"/>
      </c:catAx>
      <c:valAx>
        <c:axId val="1225617808"/>
        <c:scaling>
          <c:orientation val="minMax"/>
          <c:max val="5"/>
          <c:min val="1"/>
        </c:scaling>
        <c:delete val="0"/>
        <c:axPos val="l"/>
        <c:majorGridlines/>
        <c:numFmt formatCode="0.00" sourceLinked="1"/>
        <c:majorTickMark val="out"/>
        <c:minorTickMark val="none"/>
        <c:tickLblPos val="nextTo"/>
        <c:crossAx val="12256052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7"/>
          <c:order val="0"/>
          <c:tx>
            <c:strRef>
              <c:f>'Cuadro de Control'!$Z$41</c:f>
              <c:strCache>
                <c:ptCount val="1"/>
                <c:pt idx="0">
                  <c:v>PERCEPCIÓN DE CALIDAD DEL SERVICIO GENERAL</c:v>
                </c:pt>
              </c:strCache>
            </c:strRef>
          </c:tx>
          <c:spPr>
            <a:ln>
              <a:solidFill>
                <a:srgbClr val="0000FF"/>
              </a:solidFill>
            </a:ln>
          </c:spPr>
          <c:marker>
            <c:symbol val="diamond"/>
            <c:size val="5"/>
            <c:spPr>
              <a:solidFill>
                <a:srgbClr val="0000FF"/>
              </a:solidFill>
            </c:spPr>
          </c:marker>
          <c:dLbls>
            <c:dLbl>
              <c:idx val="0"/>
              <c:layout>
                <c:manualLayout>
                  <c:x val="2.2819879457131238E-3"/>
                  <c:y val="-2.4999991797902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FCE-4C28-BEEF-2891034DDCEB}"/>
                </c:ext>
              </c:extLst>
            </c:dLbl>
            <c:dLbl>
              <c:idx val="1"/>
              <c:layout>
                <c:manualLayout>
                  <c:x val="2.2819879457131238E-3"/>
                  <c:y val="-2.9166657097553447E-2"/>
                </c:manualLayout>
              </c:layout>
              <c:showLegendKey val="0"/>
              <c:showVal val="1"/>
              <c:showCatName val="0"/>
              <c:showSerName val="0"/>
              <c:showPercent val="0"/>
              <c:showBubbleSize val="0"/>
              <c:extLst xmlns:c15="http://schemas.microsoft.com/office/drawing/2012/chart" xmlns:c16="http://schemas.microsoft.com/office/drawing/2014/chart">
                <c:ext xmlns:c15="http://schemas.microsoft.com/office/drawing/2012/chart" uri="{CE6537A1-D6FC-4f65-9D91-7224C49458BB}"/>
                <c:ext xmlns:c16="http://schemas.microsoft.com/office/drawing/2014/chart" uri="{C3380CC4-5D6E-409C-BE32-E72D297353CC}">
                  <c16:uniqueId val="{00000001-BFCE-4C28-BEEF-2891034DDCEB}"/>
                </c:ext>
              </c:extLst>
            </c:dLbl>
            <c:dLbl>
              <c:idx val="2"/>
              <c:layout>
                <c:manualLayout>
                  <c:x val="-4.5639758914262901E-3"/>
                  <c:y val="-4.1666652996504926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2-BFCE-4C28-BEEF-2891034DDCEB}"/>
                </c:ext>
              </c:extLst>
            </c:dLbl>
            <c:dLbl>
              <c:idx val="3"/>
              <c:layout>
                <c:manualLayout>
                  <c:x val="-1.8305330022038463E-3"/>
                  <c:y val="-4.1666652996504926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3-BFCE-4C28-BEEF-2891034DDCEB}"/>
                </c:ext>
              </c:extLst>
            </c:dLbl>
            <c:dLbl>
              <c:idx val="4"/>
              <c:layout>
                <c:manualLayout>
                  <c:x val="0"/>
                  <c:y val="-1.2499995898951477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4-BFCE-4C28-BEEF-2891034DDCEB}"/>
                </c:ext>
              </c:extLst>
            </c:dLbl>
            <c:dLbl>
              <c:idx val="5"/>
              <c:layout>
                <c:manualLayout>
                  <c:x val="9.8791592135411381E-3"/>
                  <c:y val="-2.7776037716898587E-3"/>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5-BFCE-4C28-BEEF-2891034DDCEB}"/>
                </c:ext>
              </c:extLst>
            </c:dLbl>
            <c:dLbl>
              <c:idx val="6"/>
              <c:layout>
                <c:manualLayout>
                  <c:x val="-1.3423753610481004E-16"/>
                  <c:y val="-2.9166657097553464E-2"/>
                </c:manualLayout>
              </c:layout>
              <c:showLegendKey val="0"/>
              <c:showVal val="1"/>
              <c:showCatName val="0"/>
              <c:showSerName val="0"/>
              <c:showPercent val="0"/>
              <c:showBubbleSize val="0"/>
              <c:extLst xmlns:c16="http://schemas.microsoft.com/office/drawing/2014/chart" xmlns:c15="http://schemas.microsoft.com/office/drawing/2012/chart">
                <c:ext xmlns:c15="http://schemas.microsoft.com/office/drawing/2012/chart" uri="{CE6537A1-D6FC-4f65-9D91-7224C49458BB}"/>
                <c:ext xmlns:c16="http://schemas.microsoft.com/office/drawing/2014/chart" uri="{C3380CC4-5D6E-409C-BE32-E72D297353CC}">
                  <c16:uniqueId val="{00000006-BFCE-4C28-BEEF-2891034DDCEB}"/>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Control'!$B$24:$B$35</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'Cuadro de Control'!$Z$46:$Z$57</c:f>
              <c:numCache>
                <c:formatCode>0.00</c:formatCode>
                <c:ptCount val="12"/>
                <c:pt idx="0">
                  <c:v>3.5083333333333333</c:v>
                </c:pt>
                <c:pt idx="1">
                  <c:v>2.7598914565826331</c:v>
                </c:pt>
                <c:pt idx="2">
                  <c:v>4.862068965517242</c:v>
                </c:pt>
                <c:pt idx="3">
                  <c:v>4.4799904518753761</c:v>
                </c:pt>
                <c:pt idx="4">
                  <c:v>4.45457449527217</c:v>
                </c:pt>
                <c:pt idx="5">
                  <c:v>4.5819941496412087</c:v>
                </c:pt>
                <c:pt idx="6">
                  <c:v>4.2475358422939067</c:v>
                </c:pt>
                <c:pt idx="7">
                  <c:v>0</c:v>
                </c:pt>
                <c:pt idx="8">
                  <c:v>0</c:v>
                </c:pt>
                <c:pt idx="9">
                  <c:v>0</c:v>
                </c:pt>
                <c:pt idx="10">
                  <c:v>0</c:v>
                </c:pt>
                <c:pt idx="11">
                  <c:v>0</c:v>
                </c:pt>
              </c:numCache>
            </c:numRef>
          </c:val>
          <c:smooth val="0"/>
          <c:extLst>
            <c:ext xmlns:c16="http://schemas.microsoft.com/office/drawing/2014/chart" uri="{C3380CC4-5D6E-409C-BE32-E72D297353CC}">
              <c16:uniqueId val="{00000007-BFCE-4C28-BEEF-2891034DDCEB}"/>
            </c:ext>
          </c:extLst>
        </c:ser>
        <c:dLbls>
          <c:showLegendKey val="0"/>
          <c:showVal val="0"/>
          <c:showCatName val="0"/>
          <c:showSerName val="0"/>
          <c:showPercent val="0"/>
          <c:showBubbleSize val="0"/>
        </c:dLbls>
        <c:marker val="1"/>
        <c:smooth val="0"/>
        <c:axId val="1225605840"/>
        <c:axId val="1225608016"/>
      </c:lineChart>
      <c:catAx>
        <c:axId val="1225605840"/>
        <c:scaling>
          <c:orientation val="minMax"/>
        </c:scaling>
        <c:delete val="0"/>
        <c:axPos val="b"/>
        <c:numFmt formatCode="General" sourceLinked="1"/>
        <c:majorTickMark val="out"/>
        <c:minorTickMark val="none"/>
        <c:tickLblPos val="nextTo"/>
        <c:crossAx val="1225608016"/>
        <c:crossesAt val="0"/>
        <c:auto val="1"/>
        <c:lblAlgn val="ctr"/>
        <c:lblOffset val="100"/>
        <c:noMultiLvlLbl val="0"/>
      </c:catAx>
      <c:valAx>
        <c:axId val="1225608016"/>
        <c:scaling>
          <c:orientation val="minMax"/>
          <c:max val="5"/>
          <c:min val="0"/>
        </c:scaling>
        <c:delete val="0"/>
        <c:axPos val="l"/>
        <c:majorGridlines/>
        <c:numFmt formatCode="General" sourceLinked="0"/>
        <c:majorTickMark val="out"/>
        <c:minorTickMark val="none"/>
        <c:tickLblPos val="nextTo"/>
        <c:crossAx val="1225605840"/>
        <c:crosses val="autoZero"/>
        <c:crossBetween val="between"/>
        <c:majorUnit val="1"/>
      </c:valAx>
    </c:plotArea>
    <c:legend>
      <c:legendPos val="r"/>
      <c:layout>
        <c:manualLayout>
          <c:xMode val="edge"/>
          <c:yMode val="edge"/>
          <c:x val="0.66365385520319742"/>
          <c:y val="0.41963129295933271"/>
          <c:w val="0.31729852217820065"/>
          <c:h val="0.13407038812612007"/>
        </c:manualLayout>
      </c:layout>
      <c:overlay val="0"/>
    </c:legend>
    <c:plotVisOnly val="1"/>
    <c:dispBlanksAs val="gap"/>
    <c:showDLblsOverMax val="0"/>
  </c:chart>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0"/>
      <c:rAngAx val="0"/>
    </c:view3D>
    <c:floor>
      <c:thickness val="0"/>
      <c:spPr>
        <a:solidFill>
          <a:schemeClr val="dk1">
            <a:tint val="20000"/>
          </a:schemeClr>
        </a:solidFill>
        <a:ln w="9525" cap="flat" cmpd="sng" algn="ctr">
          <a:solidFill>
            <a:schemeClr val="dk1">
              <a:tint val="75000"/>
              <a:shade val="95000"/>
              <a:satMod val="105000"/>
            </a:schemeClr>
          </a:solidFill>
          <a:prstDash val="solid"/>
          <a:round/>
        </a:ln>
        <a:effectLst/>
        <a:sp3d contourW="9525">
          <a:contourClr>
            <a:schemeClr val="dk1">
              <a:tint val="75000"/>
              <a:shade val="95000"/>
              <a:satMod val="105000"/>
            </a:schemeClr>
          </a:contourClr>
        </a:sp3d>
      </c:spPr>
    </c:floor>
    <c:sideWall>
      <c:thickness val="0"/>
      <c:spPr>
        <a:solidFill>
          <a:schemeClr val="dk1">
            <a:tint val="20000"/>
          </a:schemeClr>
        </a:solidFill>
        <a:ln>
          <a:noFill/>
        </a:ln>
        <a:effectLst/>
        <a:sp3d/>
      </c:spPr>
    </c:sideWall>
    <c:backWall>
      <c:thickness val="0"/>
      <c:spPr>
        <a:solidFill>
          <a:schemeClr val="dk1">
            <a:tint val="20000"/>
          </a:schemeClr>
        </a:solidFill>
        <a:ln>
          <a:noFill/>
        </a:ln>
        <a:effectLst/>
        <a:sp3d/>
      </c:spPr>
    </c:backWall>
    <c:plotArea>
      <c:layout>
        <c:manualLayout>
          <c:layoutTarget val="inner"/>
          <c:xMode val="edge"/>
          <c:yMode val="edge"/>
          <c:x val="3.6397637795275592E-2"/>
          <c:y val="0.28632458442694658"/>
          <c:w val="0.77818328958880145"/>
          <c:h val="0.64581758530183719"/>
        </c:manualLayout>
      </c:layout>
      <c:pie3DChart>
        <c:varyColors val="1"/>
        <c:ser>
          <c:idx val="13"/>
          <c:order val="0"/>
          <c:tx>
            <c:strRef>
              <c:f>'Cuadro de Control'!$B$37</c:f>
              <c:strCache>
                <c:ptCount val="1"/>
                <c:pt idx="0">
                  <c:v>Total (%)</c:v>
                </c:pt>
              </c:strCache>
            </c:strRef>
          </c:tx>
          <c:dPt>
            <c:idx val="0"/>
            <c:bubble3D val="0"/>
            <c:spPr>
              <a:solidFill>
                <a:schemeClr val="accent1"/>
              </a:solidFill>
              <a:ln w="9525" cap="flat" cmpd="sng" algn="ctr">
                <a:solidFill>
                  <a:schemeClr val="accent1">
                    <a:shade val="50000"/>
                    <a:shade val="95000"/>
                    <a:satMod val="105000"/>
                  </a:schemeClr>
                </a:solidFill>
                <a:prstDash val="solid"/>
                <a:round/>
              </a:ln>
              <a:effectLst/>
              <a:sp3d contourW="9525">
                <a:contourClr>
                  <a:schemeClr val="accent1">
                    <a:shade val="50000"/>
                    <a:shade val="95000"/>
                    <a:satMod val="105000"/>
                  </a:schemeClr>
                </a:contourClr>
              </a:sp3d>
            </c:spPr>
            <c:extLst>
              <c:ext xmlns:c16="http://schemas.microsoft.com/office/drawing/2014/chart" uri="{C3380CC4-5D6E-409C-BE32-E72D297353CC}">
                <c16:uniqueId val="{00000001-7A16-4BAB-8022-2BB1DB0AB0B7}"/>
              </c:ext>
            </c:extLst>
          </c:dPt>
          <c:dPt>
            <c:idx val="1"/>
            <c:bubble3D val="0"/>
            <c:spPr>
              <a:solidFill>
                <a:schemeClr val="accent2"/>
              </a:solidFill>
              <a:ln w="9525" cap="flat" cmpd="sng" algn="ctr">
                <a:solidFill>
                  <a:schemeClr val="accent2">
                    <a:shade val="50000"/>
                    <a:shade val="95000"/>
                    <a:satMod val="105000"/>
                  </a:schemeClr>
                </a:solidFill>
                <a:prstDash val="solid"/>
                <a:round/>
              </a:ln>
              <a:effectLst/>
              <a:sp3d contourW="9525">
                <a:contourClr>
                  <a:schemeClr val="accent2">
                    <a:shade val="50000"/>
                    <a:shade val="95000"/>
                    <a:satMod val="105000"/>
                  </a:schemeClr>
                </a:contourClr>
              </a:sp3d>
            </c:spPr>
            <c:extLst>
              <c:ext xmlns:c16="http://schemas.microsoft.com/office/drawing/2014/chart" uri="{C3380CC4-5D6E-409C-BE32-E72D297353CC}">
                <c16:uniqueId val="{00000003-7A16-4BAB-8022-2BB1DB0AB0B7}"/>
              </c:ext>
            </c:extLst>
          </c:dPt>
          <c:dPt>
            <c:idx val="2"/>
            <c:bubble3D val="0"/>
            <c:spPr>
              <a:solidFill>
                <a:schemeClr val="accent3"/>
              </a:solidFill>
              <a:ln w="9525" cap="flat" cmpd="sng" algn="ctr">
                <a:solidFill>
                  <a:schemeClr val="accent3">
                    <a:shade val="50000"/>
                    <a:shade val="95000"/>
                    <a:satMod val="105000"/>
                  </a:schemeClr>
                </a:solidFill>
                <a:prstDash val="solid"/>
                <a:round/>
              </a:ln>
              <a:effectLst/>
              <a:sp3d contourW="9525">
                <a:contourClr>
                  <a:schemeClr val="accent3">
                    <a:shade val="50000"/>
                    <a:shade val="95000"/>
                    <a:satMod val="105000"/>
                  </a:schemeClr>
                </a:contourClr>
              </a:sp3d>
            </c:spPr>
            <c:extLst>
              <c:ext xmlns:c16="http://schemas.microsoft.com/office/drawing/2014/chart" uri="{C3380CC4-5D6E-409C-BE32-E72D297353CC}">
                <c16:uniqueId val="{00000005-7A16-4BAB-8022-2BB1DB0AB0B7}"/>
              </c:ext>
            </c:extLst>
          </c:dPt>
          <c:dPt>
            <c:idx val="3"/>
            <c:bubble3D val="0"/>
            <c:spPr>
              <a:solidFill>
                <a:schemeClr val="accent4"/>
              </a:solidFill>
              <a:ln w="9525" cap="flat" cmpd="sng" algn="ctr">
                <a:solidFill>
                  <a:schemeClr val="accent4">
                    <a:shade val="50000"/>
                    <a:shade val="95000"/>
                    <a:satMod val="105000"/>
                  </a:schemeClr>
                </a:solidFill>
                <a:prstDash val="solid"/>
                <a:round/>
              </a:ln>
              <a:effectLst/>
              <a:sp3d contourW="9525">
                <a:contourClr>
                  <a:schemeClr val="accent4">
                    <a:shade val="50000"/>
                    <a:shade val="95000"/>
                    <a:satMod val="105000"/>
                  </a:schemeClr>
                </a:contourClr>
              </a:sp3d>
            </c:spPr>
            <c:extLst>
              <c:ext xmlns:c16="http://schemas.microsoft.com/office/drawing/2014/chart" uri="{C3380CC4-5D6E-409C-BE32-E72D297353CC}">
                <c16:uniqueId val="{00000007-7A16-4BAB-8022-2BB1DB0AB0B7}"/>
              </c:ext>
            </c:extLst>
          </c:dPt>
          <c:dPt>
            <c:idx val="4"/>
            <c:bubble3D val="0"/>
            <c:spPr>
              <a:solidFill>
                <a:schemeClr val="accent5"/>
              </a:solidFill>
              <a:ln w="9525" cap="flat" cmpd="sng" algn="ctr">
                <a:solidFill>
                  <a:schemeClr val="accent5">
                    <a:shade val="50000"/>
                    <a:shade val="95000"/>
                    <a:satMod val="105000"/>
                  </a:schemeClr>
                </a:solidFill>
                <a:prstDash val="solid"/>
                <a:round/>
              </a:ln>
              <a:effectLst/>
              <a:sp3d contourW="9525">
                <a:contourClr>
                  <a:schemeClr val="accent5">
                    <a:shade val="50000"/>
                    <a:shade val="95000"/>
                    <a:satMod val="105000"/>
                  </a:schemeClr>
                </a:contourClr>
              </a:sp3d>
            </c:spPr>
            <c:extLst>
              <c:ext xmlns:c16="http://schemas.microsoft.com/office/drawing/2014/chart" uri="{C3380CC4-5D6E-409C-BE32-E72D297353CC}">
                <c16:uniqueId val="{00000009-7A16-4BAB-8022-2BB1DB0AB0B7}"/>
              </c:ext>
            </c:extLst>
          </c:dPt>
          <c:dPt>
            <c:idx val="5"/>
            <c:bubble3D val="0"/>
            <c:spPr>
              <a:solidFill>
                <a:schemeClr val="accent6"/>
              </a:solidFill>
              <a:ln w="9525" cap="flat" cmpd="sng" algn="ctr">
                <a:solidFill>
                  <a:schemeClr val="accent6">
                    <a:shade val="50000"/>
                    <a:shade val="95000"/>
                    <a:satMod val="105000"/>
                  </a:schemeClr>
                </a:solidFill>
                <a:prstDash val="solid"/>
                <a:round/>
              </a:ln>
              <a:effectLst/>
              <a:sp3d contourW="9525">
                <a:contourClr>
                  <a:schemeClr val="accent6">
                    <a:shade val="50000"/>
                    <a:shade val="95000"/>
                    <a:satMod val="105000"/>
                  </a:schemeClr>
                </a:contourClr>
              </a:sp3d>
            </c:spPr>
            <c:extLst>
              <c:ext xmlns:c16="http://schemas.microsoft.com/office/drawing/2014/chart" uri="{C3380CC4-5D6E-409C-BE32-E72D297353CC}">
                <c16:uniqueId val="{0000000B-7A16-4BAB-8022-2BB1DB0AB0B7}"/>
              </c:ext>
            </c:extLst>
          </c:dPt>
          <c:dPt>
            <c:idx val="6"/>
            <c:bubble3D val="0"/>
            <c:spPr>
              <a:solidFill>
                <a:schemeClr val="accent1">
                  <a:lumMod val="60000"/>
                </a:schemeClr>
              </a:solidFill>
              <a:ln w="9525" cap="flat" cmpd="sng" algn="ctr">
                <a:solidFill>
                  <a:schemeClr val="accent1">
                    <a:lumMod val="60000"/>
                    <a:shade val="50000"/>
                    <a:shade val="95000"/>
                    <a:satMod val="105000"/>
                  </a:schemeClr>
                </a:solidFill>
                <a:prstDash val="solid"/>
                <a:round/>
              </a:ln>
              <a:effectLst/>
              <a:sp3d contourW="9525">
                <a:contourClr>
                  <a:schemeClr val="accent1">
                    <a:lumMod val="60000"/>
                    <a:shade val="50000"/>
                    <a:shade val="95000"/>
                    <a:satMod val="105000"/>
                  </a:schemeClr>
                </a:contourClr>
              </a:sp3d>
            </c:spPr>
            <c:extLst>
              <c:ext xmlns:c16="http://schemas.microsoft.com/office/drawing/2014/chart" uri="{C3380CC4-5D6E-409C-BE32-E72D297353CC}">
                <c16:uniqueId val="{0000000D-7A16-4BAB-8022-2BB1DB0AB0B7}"/>
              </c:ext>
            </c:extLst>
          </c:dPt>
          <c:dPt>
            <c:idx val="7"/>
            <c:bubble3D val="0"/>
            <c:spPr>
              <a:solidFill>
                <a:schemeClr val="accent2">
                  <a:lumMod val="60000"/>
                </a:schemeClr>
              </a:solidFill>
              <a:ln w="9525" cap="flat" cmpd="sng" algn="ctr">
                <a:solidFill>
                  <a:schemeClr val="accent2">
                    <a:lumMod val="60000"/>
                    <a:shade val="50000"/>
                    <a:shade val="95000"/>
                    <a:satMod val="105000"/>
                  </a:schemeClr>
                </a:solidFill>
                <a:prstDash val="solid"/>
                <a:round/>
              </a:ln>
              <a:effectLst/>
              <a:sp3d contourW="9525">
                <a:contourClr>
                  <a:schemeClr val="accent2">
                    <a:lumMod val="60000"/>
                    <a:shade val="50000"/>
                    <a:shade val="95000"/>
                    <a:satMod val="105000"/>
                  </a:schemeClr>
                </a:contourClr>
              </a:sp3d>
            </c:spPr>
            <c:extLst>
              <c:ext xmlns:c16="http://schemas.microsoft.com/office/drawing/2014/chart" uri="{C3380CC4-5D6E-409C-BE32-E72D297353CC}">
                <c16:uniqueId val="{0000000F-7A16-4BAB-8022-2BB1DB0AB0B7}"/>
              </c:ext>
            </c:extLst>
          </c:dPt>
          <c:dPt>
            <c:idx val="8"/>
            <c:bubble3D val="0"/>
            <c:spPr>
              <a:solidFill>
                <a:schemeClr val="accent3">
                  <a:lumMod val="60000"/>
                </a:schemeClr>
              </a:solidFill>
              <a:ln w="9525" cap="flat" cmpd="sng" algn="ctr">
                <a:solidFill>
                  <a:schemeClr val="accent3">
                    <a:lumMod val="60000"/>
                    <a:shade val="50000"/>
                    <a:shade val="95000"/>
                    <a:satMod val="105000"/>
                  </a:schemeClr>
                </a:solidFill>
                <a:prstDash val="solid"/>
                <a:round/>
              </a:ln>
              <a:effectLst/>
              <a:sp3d contourW="9525">
                <a:contourClr>
                  <a:schemeClr val="accent3">
                    <a:lumMod val="60000"/>
                    <a:shade val="50000"/>
                    <a:shade val="95000"/>
                    <a:satMod val="105000"/>
                  </a:schemeClr>
                </a:contourClr>
              </a:sp3d>
            </c:spPr>
            <c:extLst>
              <c:ext xmlns:c16="http://schemas.microsoft.com/office/drawing/2014/chart" uri="{C3380CC4-5D6E-409C-BE32-E72D297353CC}">
                <c16:uniqueId val="{00000011-7A16-4BAB-8022-2BB1DB0AB0B7}"/>
              </c:ext>
            </c:extLst>
          </c:dPt>
          <c:dPt>
            <c:idx val="9"/>
            <c:bubble3D val="0"/>
            <c:spPr>
              <a:solidFill>
                <a:schemeClr val="accent4">
                  <a:lumMod val="60000"/>
                </a:schemeClr>
              </a:solidFill>
              <a:ln w="9525" cap="flat" cmpd="sng" algn="ctr">
                <a:solidFill>
                  <a:schemeClr val="accent4">
                    <a:lumMod val="60000"/>
                    <a:shade val="50000"/>
                    <a:shade val="95000"/>
                    <a:satMod val="105000"/>
                  </a:schemeClr>
                </a:solidFill>
                <a:prstDash val="solid"/>
                <a:round/>
              </a:ln>
              <a:effectLst/>
              <a:sp3d contourW="9525">
                <a:contourClr>
                  <a:schemeClr val="accent4">
                    <a:lumMod val="60000"/>
                    <a:shade val="50000"/>
                    <a:shade val="95000"/>
                    <a:satMod val="105000"/>
                  </a:schemeClr>
                </a:contourClr>
              </a:sp3d>
            </c:spPr>
            <c:extLst>
              <c:ext xmlns:c16="http://schemas.microsoft.com/office/drawing/2014/chart" uri="{C3380CC4-5D6E-409C-BE32-E72D297353CC}">
                <c16:uniqueId val="{00000013-7A16-4BAB-8022-2BB1DB0AB0B7}"/>
              </c:ext>
            </c:extLst>
          </c:dPt>
          <c:dLbls>
            <c:dLbl>
              <c:idx val="1"/>
              <c:layout>
                <c:manualLayout>
                  <c:x val="-7.5697506561679784E-2"/>
                  <c:y val="0.23148928258967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16-4BAB-8022-2BB1DB0AB0B7}"/>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'Cuadro de Control'!$M$22:$V$22</c:f>
              <c:strCache>
                <c:ptCount val="10"/>
                <c:pt idx="0">
                  <c:v>CABINA Y AVIÓNICA</c:v>
                </c:pt>
                <c:pt idx="1">
                  <c:v>ENERGÍA</c:v>
                </c:pt>
                <c:pt idx="2">
                  <c:v>CONTROL Y MOVIMIENTO</c:v>
                </c:pt>
                <c:pt idx="3">
                  <c:v>SONIDO</c:v>
                </c:pt>
                <c:pt idx="4">
                  <c:v>COMPUTADOR
PRINCIPAL</c:v>
                </c:pt>
                <c:pt idx="5">
                  <c:v>VISUAL</c:v>
                </c:pt>
                <c:pt idx="6">
                  <c:v>INSTRUMENTOS</c:v>
                </c:pt>
                <c:pt idx="7">
                  <c:v>ESTACIÓN INSTRUCTOR</c:v>
                </c:pt>
                <c:pt idx="8">
                  <c:v>INSTALACIONES</c:v>
                </c:pt>
                <c:pt idx="9">
                  <c:v>INDEFINIDO</c:v>
                </c:pt>
              </c:strCache>
            </c:strRef>
          </c:cat>
          <c:val>
            <c:numRef>
              <c:f>'Cuadro de Control'!$M$37:$V$37</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7A16-4BAB-8022-2BB1DB0AB0B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view3D>
      <c:rotX val="10"/>
      <c:rotY val="20"/>
      <c:rAngAx val="0"/>
      <c:perspective val="10"/>
    </c:view3D>
    <c:floor>
      <c:thickness val="0"/>
      <c:spPr>
        <a:noFill/>
        <a:ln w="9525" cap="flat" cmpd="sng" algn="ctr">
          <a:solidFill>
            <a:schemeClr val="tx1">
              <a:tint val="75000"/>
              <a:shade val="95000"/>
              <a:satMod val="105000"/>
            </a:schemeClr>
          </a:solidFill>
          <a:prstDash val="solid"/>
          <a:round/>
        </a:ln>
        <a:effectLst/>
        <a:sp3d contourW="9525">
          <a:contourClr>
            <a:schemeClr val="tx1">
              <a:tint val="75000"/>
              <a:shade val="95000"/>
              <a:satMod val="10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975815523059619E-2"/>
          <c:y val="2.0229928339432487E-2"/>
          <c:w val="0.59972647169103865"/>
          <c:h val="0.72906657185181856"/>
        </c:manualLayout>
      </c:layout>
      <c:area3DChart>
        <c:grouping val="standard"/>
        <c:varyColors val="0"/>
        <c:ser>
          <c:idx val="0"/>
          <c:order val="0"/>
          <c:tx>
            <c:strRef>
              <c:f>'Cuadro de Control'!$K$44</c:f>
              <c:strCache>
                <c:ptCount val="1"/>
                <c:pt idx="0">
                  <c:v>EJECUTADO</c:v>
                </c:pt>
              </c:strCache>
            </c:strRef>
          </c:tx>
          <c:spPr>
            <a:solidFill>
              <a:schemeClr val="accent1">
                <a:shade val="65000"/>
              </a:schemeClr>
            </a:solidFill>
            <a:ln>
              <a:noFill/>
            </a:ln>
            <a:effectLst/>
            <a:sp3d/>
          </c:spPr>
          <c:dLbls>
            <c:dLbl>
              <c:idx val="2"/>
              <c:layout>
                <c:manualLayout>
                  <c:x val="1.9047619047619049E-2"/>
                  <c:y val="-4.444445999806124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F484-4773-A2B9-90B66BF36BAE}"/>
                </c:ext>
              </c:extLst>
            </c:dLbl>
            <c:dLbl>
              <c:idx val="3"/>
              <c:layout>
                <c:manualLayout>
                  <c:x val="9.5238095238095021E-3"/>
                  <c:y val="-6.6666689997091869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F484-4773-A2B9-90B66BF36BAE}"/>
                </c:ext>
              </c:extLst>
            </c:dLbl>
            <c:dLbl>
              <c:idx val="4"/>
              <c:layout>
                <c:manualLayout>
                  <c:x val="4.7619047619047623E-3"/>
                  <c:y val="-8.000002799651032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F484-4773-A2B9-90B66BF36BAE}"/>
                </c:ext>
              </c:extLst>
            </c:dLbl>
            <c:dLbl>
              <c:idx val="5"/>
              <c:layout>
                <c:manualLayout>
                  <c:x val="-2.3809523809523812E-3"/>
                  <c:y val="-8.4444473996316355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F484-4773-A2B9-90B66BF36BAE}"/>
                </c:ext>
              </c:extLst>
            </c:dLbl>
            <c:dLbl>
              <c:idx val="6"/>
              <c:layout>
                <c:manualLayout>
                  <c:x val="-8.7300578797851381E-17"/>
                  <c:y val="-9.7777811995734737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F484-4773-A2B9-90B66BF36BAE}"/>
                </c:ext>
              </c:extLst>
            </c:dLbl>
            <c:dLbl>
              <c:idx val="7"/>
              <c:layout>
                <c:manualLayout>
                  <c:x val="0"/>
                  <c:y val="-0.1155555959949592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7-F484-4773-A2B9-90B66BF36BAE}"/>
                </c:ext>
              </c:extLst>
            </c:dLbl>
            <c:dLbl>
              <c:idx val="8"/>
              <c:layout>
                <c:manualLayout>
                  <c:x val="-9.5238095238096114E-3"/>
                  <c:y val="-0.13333337999418374"/>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F484-4773-A2B9-90B66BF36BAE}"/>
                </c:ext>
              </c:extLst>
            </c:dLbl>
            <c:dLbl>
              <c:idx val="9"/>
              <c:layout>
                <c:manualLayout>
                  <c:x val="-7.1428571428571426E-3"/>
                  <c:y val="-0.14666671799360209"/>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F484-4773-A2B9-90B66BF36BAE}"/>
                </c:ext>
              </c:extLst>
            </c:dLbl>
            <c:dLbl>
              <c:idx val="10"/>
              <c:layout>
                <c:manualLayout>
                  <c:x val="-8.7300578797851381E-17"/>
                  <c:y val="-0.15555560999321436"/>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A-F484-4773-A2B9-90B66BF36BA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Control'!$H$46:$H$56</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Control'!$K$46:$K$56</c:f>
              <c:numCache>
                <c:formatCode>0.00</c:formatCode>
                <c:ptCount val="11"/>
                <c:pt idx="0">
                  <c:v>0</c:v>
                </c:pt>
                <c:pt idx="1">
                  <c:v>36.000000002095504</c:v>
                </c:pt>
                <c:pt idx="2">
                  <c:v>42.000000002444757</c:v>
                </c:pt>
                <c:pt idx="3">
                  <c:v>223.5000000130095</c:v>
                </c:pt>
                <c:pt idx="4">
                  <c:v>366.00000002130412</c:v>
                </c:pt>
                <c:pt idx="5">
                  <c:v>470.50000002738687</c:v>
                </c:pt>
                <c:pt idx="6">
                  <c:v>524.50000003053015</c:v>
                </c:pt>
                <c:pt idx="7">
                  <c:v>0</c:v>
                </c:pt>
                <c:pt idx="8">
                  <c:v>0</c:v>
                </c:pt>
                <c:pt idx="9">
                  <c:v>0</c:v>
                </c:pt>
                <c:pt idx="10">
                  <c:v>0</c:v>
                </c:pt>
              </c:numCache>
              <c:extLst/>
            </c:numRef>
          </c:val>
          <c:extLst>
            <c:ext xmlns:c16="http://schemas.microsoft.com/office/drawing/2014/chart" uri="{C3380CC4-5D6E-409C-BE32-E72D297353CC}">
              <c16:uniqueId val="{0000000B-F484-4773-A2B9-90B66BF36BAE}"/>
            </c:ext>
          </c:extLst>
        </c:ser>
        <c:ser>
          <c:idx val="2"/>
          <c:order val="1"/>
          <c:tx>
            <c:strRef>
              <c:f>'Cuadro de Control'!$H$44</c:f>
              <c:strCache>
                <c:ptCount val="1"/>
                <c:pt idx="0">
                  <c:v>CONTRATO: </c:v>
                </c:pt>
              </c:strCache>
            </c:strRef>
          </c:tx>
          <c:spPr>
            <a:solidFill>
              <a:schemeClr val="accent1">
                <a:tint val="65000"/>
              </a:schemeClr>
            </a:solidFill>
            <a:ln>
              <a:noFill/>
            </a:ln>
            <a:effectLst/>
            <a:sp3d/>
          </c:spPr>
          <c:cat>
            <c:strRef>
              <c:f>'Cuadro de Control'!$H$46:$H$56</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Control'!$I$46:$I$56</c:f>
              <c:numCache>
                <c:formatCode>General</c:formatCode>
                <c:ptCount val="11"/>
                <c:pt idx="0">
                  <c:v>529</c:v>
                </c:pt>
                <c:pt idx="1">
                  <c:v>529</c:v>
                </c:pt>
                <c:pt idx="2">
                  <c:v>529</c:v>
                </c:pt>
                <c:pt idx="3">
                  <c:v>529</c:v>
                </c:pt>
                <c:pt idx="4">
                  <c:v>529</c:v>
                </c:pt>
                <c:pt idx="5">
                  <c:v>529</c:v>
                </c:pt>
                <c:pt idx="6">
                  <c:v>529</c:v>
                </c:pt>
                <c:pt idx="7">
                  <c:v>529</c:v>
                </c:pt>
                <c:pt idx="8">
                  <c:v>529</c:v>
                </c:pt>
                <c:pt idx="9">
                  <c:v>529</c:v>
                </c:pt>
                <c:pt idx="10">
                  <c:v>529</c:v>
                </c:pt>
              </c:numCache>
              <c:extLst/>
            </c:numRef>
          </c:val>
          <c:extLst>
            <c:ext xmlns:c16="http://schemas.microsoft.com/office/drawing/2014/chart" uri="{C3380CC4-5D6E-409C-BE32-E72D297353CC}">
              <c16:uniqueId val="{0000000C-F484-4773-A2B9-90B66BF36BAE}"/>
            </c:ext>
          </c:extLst>
        </c:ser>
        <c:dLbls>
          <c:showLegendKey val="0"/>
          <c:showVal val="0"/>
          <c:showCatName val="0"/>
          <c:showSerName val="0"/>
          <c:showPercent val="0"/>
          <c:showBubbleSize val="0"/>
        </c:dLbls>
        <c:axId val="1225603664"/>
        <c:axId val="1225614000"/>
        <c:axId val="1144729040"/>
      </c:area3DChart>
      <c:catAx>
        <c:axId val="1225603664"/>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25614000"/>
        <c:crosses val="autoZero"/>
        <c:auto val="1"/>
        <c:lblAlgn val="ctr"/>
        <c:lblOffset val="100"/>
        <c:noMultiLvlLbl val="0"/>
      </c:catAx>
      <c:valAx>
        <c:axId val="1225614000"/>
        <c:scaling>
          <c:orientation val="minMax"/>
        </c:scaling>
        <c:delete val="1"/>
        <c:axPos val="l"/>
        <c:majorGridlines>
          <c:spPr>
            <a:ln w="9525" cap="flat" cmpd="sng" algn="ctr">
              <a:solidFill>
                <a:schemeClr val="tx1">
                  <a:tint val="75000"/>
                  <a:shade val="95000"/>
                  <a:satMod val="105000"/>
                </a:schemeClr>
              </a:solidFill>
              <a:prstDash val="solid"/>
              <a:round/>
            </a:ln>
            <a:effectLst/>
          </c:spPr>
        </c:majorGridlines>
        <c:numFmt formatCode="0.00" sourceLinked="1"/>
        <c:majorTickMark val="out"/>
        <c:minorTickMark val="none"/>
        <c:tickLblPos val="nextTo"/>
        <c:crossAx val="1225603664"/>
        <c:crosses val="autoZero"/>
        <c:crossBetween val="midCat"/>
      </c:valAx>
      <c:serAx>
        <c:axId val="1144729040"/>
        <c:scaling>
          <c:orientation val="minMax"/>
        </c:scaling>
        <c:delete val="1"/>
        <c:axPos val="b"/>
        <c:majorTickMark val="out"/>
        <c:minorTickMark val="none"/>
        <c:tickLblPos val="nextTo"/>
        <c:crossAx val="122561400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0"/>
      <c:rotY val="20"/>
      <c:rAngAx val="0"/>
      <c:perspective val="10"/>
    </c:view3D>
    <c:floor>
      <c:thickness val="0"/>
      <c:spPr>
        <a:noFill/>
        <a:ln w="9525" cap="flat" cmpd="sng" algn="ctr">
          <a:solidFill>
            <a:schemeClr val="tx1">
              <a:tint val="75000"/>
              <a:shade val="95000"/>
              <a:satMod val="105000"/>
            </a:schemeClr>
          </a:solidFill>
          <a:prstDash val="solid"/>
          <a:round/>
        </a:ln>
        <a:effectLst/>
        <a:sp3d contourW="9525">
          <a:contourClr>
            <a:schemeClr val="tx1">
              <a:tint val="75000"/>
              <a:shade val="95000"/>
              <a:satMod val="10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7455751141281798E-2"/>
          <c:y val="7.3563399893771267E-2"/>
          <c:w val="0.61877409073865774"/>
          <c:h val="0.8348316276004617"/>
        </c:manualLayout>
      </c:layout>
      <c:area3DChart>
        <c:grouping val="standard"/>
        <c:varyColors val="0"/>
        <c:ser>
          <c:idx val="0"/>
          <c:order val="0"/>
          <c:tx>
            <c:strRef>
              <c:f>'Cuadro de Control'!$Q$44</c:f>
              <c:strCache>
                <c:ptCount val="1"/>
                <c:pt idx="0">
                  <c:v>EJECUTADO</c:v>
                </c:pt>
              </c:strCache>
            </c:strRef>
          </c:tx>
          <c:spPr>
            <a:solidFill>
              <a:schemeClr val="accent2">
                <a:shade val="65000"/>
              </a:schemeClr>
            </a:solidFill>
            <a:ln>
              <a:noFill/>
            </a:ln>
            <a:effectLst/>
            <a:sp3d/>
          </c:spPr>
          <c:dLbls>
            <c:dLbl>
              <c:idx val="3"/>
              <c:layout>
                <c:manualLayout>
                  <c:x val="1.4285714285714285E-2"/>
                  <c:y val="-4.0000013998255202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1DB9-41D4-8119-373017D67120}"/>
                </c:ext>
              </c:extLst>
            </c:dLbl>
            <c:dLbl>
              <c:idx val="4"/>
              <c:layout>
                <c:manualLayout>
                  <c:x val="-2.3809523809524029E-3"/>
                  <c:y val="-4.444445999806124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1DB9-41D4-8119-373017D67120}"/>
                </c:ext>
              </c:extLst>
            </c:dLbl>
            <c:dLbl>
              <c:idx val="5"/>
              <c:layout>
                <c:manualLayout>
                  <c:x val="-2.3809523809523812E-3"/>
                  <c:y val="-5.3333351997673487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1DB9-41D4-8119-373017D67120}"/>
                </c:ext>
              </c:extLst>
            </c:dLbl>
            <c:dLbl>
              <c:idx val="6"/>
              <c:layout>
                <c:manualLayout>
                  <c:x val="-4.7619047619048057E-3"/>
                  <c:y val="-8.888891999612257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1DB9-41D4-8119-373017D67120}"/>
                </c:ext>
              </c:extLst>
            </c:dLbl>
            <c:dLbl>
              <c:idx val="7"/>
              <c:layout>
                <c:manualLayout>
                  <c:x val="-4.7619047619047623E-3"/>
                  <c:y val="-0.10222225799554086"/>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7-1DB9-41D4-8119-373017D67120}"/>
                </c:ext>
              </c:extLst>
            </c:dLbl>
            <c:dLbl>
              <c:idx val="8"/>
              <c:layout>
                <c:manualLayout>
                  <c:x val="-1.1904761904761904E-2"/>
                  <c:y val="-0.13333337999418374"/>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1DB9-41D4-8119-373017D67120}"/>
                </c:ext>
              </c:extLst>
            </c:dLbl>
            <c:dLbl>
              <c:idx val="9"/>
              <c:layout>
                <c:manualLayout>
                  <c:x val="-1.6666666666666753E-2"/>
                  <c:y val="-0.17333339399243888"/>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1DB9-41D4-8119-373017D67120}"/>
                </c:ext>
              </c:extLst>
            </c:dLbl>
            <c:dLbl>
              <c:idx val="10"/>
              <c:layout>
                <c:manualLayout>
                  <c:x val="-7.1428571428572302E-3"/>
                  <c:y val="-0.19555562399146947"/>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A-1DB9-41D4-8119-373017D6712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'Cuadro de Control'!$N$46:$N$56</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Control'!$Q$46:$Q$56</c:f>
              <c:numCache>
                <c:formatCode>0.00</c:formatCode>
                <c:ptCount val="11"/>
                <c:pt idx="0">
                  <c:v>0</c:v>
                </c:pt>
                <c:pt idx="1">
                  <c:v>0</c:v>
                </c:pt>
                <c:pt idx="2">
                  <c:v>0</c:v>
                </c:pt>
                <c:pt idx="3">
                  <c:v>0</c:v>
                </c:pt>
                <c:pt idx="4">
                  <c:v>0</c:v>
                </c:pt>
                <c:pt idx="5">
                  <c:v>0</c:v>
                </c:pt>
                <c:pt idx="6">
                  <c:v>0</c:v>
                </c:pt>
                <c:pt idx="7">
                  <c:v>0</c:v>
                </c:pt>
                <c:pt idx="8">
                  <c:v>0</c:v>
                </c:pt>
                <c:pt idx="9">
                  <c:v>0</c:v>
                </c:pt>
                <c:pt idx="10">
                  <c:v>0</c:v>
                </c:pt>
              </c:numCache>
              <c:extLst/>
            </c:numRef>
          </c:val>
          <c:extLst>
            <c:ext xmlns:c16="http://schemas.microsoft.com/office/drawing/2014/chart" uri="{C3380CC4-5D6E-409C-BE32-E72D297353CC}">
              <c16:uniqueId val="{0000000B-1DB9-41D4-8119-373017D67120}"/>
            </c:ext>
          </c:extLst>
        </c:ser>
        <c:ser>
          <c:idx val="2"/>
          <c:order val="1"/>
          <c:tx>
            <c:strRef>
              <c:f>'Cuadro de Control'!$N$44</c:f>
              <c:strCache>
                <c:ptCount val="1"/>
                <c:pt idx="0">
                  <c:v>CONTRATO: </c:v>
                </c:pt>
              </c:strCache>
            </c:strRef>
          </c:tx>
          <c:spPr>
            <a:solidFill>
              <a:schemeClr val="accent2">
                <a:tint val="65000"/>
              </a:schemeClr>
            </a:solidFill>
            <a:ln>
              <a:noFill/>
            </a:ln>
            <a:effectLst/>
            <a:sp3d/>
          </c:spPr>
          <c:cat>
            <c:strRef>
              <c:f>'Cuadro de Control'!$N$46:$N$56</c:f>
              <c:strCache>
                <c:ptCount val="11"/>
                <c:pt idx="0">
                  <c:v>ENERO</c:v>
                </c:pt>
                <c:pt idx="1">
                  <c:v>FEBRERO</c:v>
                </c:pt>
                <c:pt idx="2">
                  <c:v>MARZO</c:v>
                </c:pt>
                <c:pt idx="3">
                  <c:v>ABRIL</c:v>
                </c:pt>
                <c:pt idx="4">
                  <c:v>MAYO</c:v>
                </c:pt>
                <c:pt idx="5">
                  <c:v>JUNIO</c:v>
                </c:pt>
                <c:pt idx="6">
                  <c:v>JULIO</c:v>
                </c:pt>
                <c:pt idx="7">
                  <c:v>AGOSTO</c:v>
                </c:pt>
                <c:pt idx="8">
                  <c:v>SEPTIEMBRE</c:v>
                </c:pt>
                <c:pt idx="9">
                  <c:v>OCTUBRE</c:v>
                </c:pt>
                <c:pt idx="10">
                  <c:v>NOVIEMBRE</c:v>
                </c:pt>
              </c:strCache>
              <c:extLst/>
            </c:strRef>
          </c:cat>
          <c:val>
            <c:numRef>
              <c:f>'Cuadro de Control'!$O$46:$O$56</c:f>
              <c:numCache>
                <c:formatCode>General</c:formatCode>
                <c:ptCount val="11"/>
              </c:numCache>
              <c:extLst/>
            </c:numRef>
          </c:val>
          <c:extLst>
            <c:ext xmlns:c16="http://schemas.microsoft.com/office/drawing/2014/chart" uri="{C3380CC4-5D6E-409C-BE32-E72D297353CC}">
              <c16:uniqueId val="{0000000C-1DB9-41D4-8119-373017D67120}"/>
            </c:ext>
          </c:extLst>
        </c:ser>
        <c:dLbls>
          <c:showLegendKey val="0"/>
          <c:showVal val="0"/>
          <c:showCatName val="0"/>
          <c:showSerName val="0"/>
          <c:showPercent val="0"/>
          <c:showBubbleSize val="0"/>
        </c:dLbls>
        <c:axId val="1225611280"/>
        <c:axId val="1225614544"/>
        <c:axId val="1144722176"/>
      </c:area3DChart>
      <c:catAx>
        <c:axId val="122561128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25614544"/>
        <c:crosses val="autoZero"/>
        <c:auto val="1"/>
        <c:lblAlgn val="ctr"/>
        <c:lblOffset val="100"/>
        <c:noMultiLvlLbl val="0"/>
      </c:catAx>
      <c:valAx>
        <c:axId val="1225614544"/>
        <c:scaling>
          <c:orientation val="minMax"/>
        </c:scaling>
        <c:delete val="0"/>
        <c:axPos val="l"/>
        <c:majorGridlines>
          <c:spPr>
            <a:ln w="9525" cap="flat" cmpd="sng" algn="ctr">
              <a:solidFill>
                <a:schemeClr val="tx1">
                  <a:tint val="75000"/>
                  <a:shade val="95000"/>
                  <a:satMod val="105000"/>
                </a:schemeClr>
              </a:solidFill>
              <a:prstDash val="solid"/>
              <a:round/>
            </a:ln>
            <a:effectLst/>
          </c:spPr>
        </c:majorGridlines>
        <c:numFmt formatCode="0.0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25611280"/>
        <c:crosses val="autoZero"/>
        <c:crossBetween val="midCat"/>
      </c:valAx>
      <c:serAx>
        <c:axId val="1144722176"/>
        <c:scaling>
          <c:orientation val="minMax"/>
        </c:scaling>
        <c:delete val="1"/>
        <c:axPos val="b"/>
        <c:majorTickMark val="out"/>
        <c:minorTickMark val="none"/>
        <c:tickLblPos val="nextTo"/>
        <c:crossAx val="12256145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AWP</a:t>
            </a:r>
          </a:p>
        </c:rich>
      </c:tx>
      <c:layout>
        <c:manualLayout>
          <c:xMode val="edge"/>
          <c:yMode val="edge"/>
          <c:x val="4.3990685091226361E-2"/>
          <c:y val="3.9992762060991019E-2"/>
        </c:manualLayout>
      </c:layout>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4529915290466735E-2"/>
          <c:y val="0.11510236669462849"/>
          <c:w val="0.98224121464498515"/>
          <c:h val="0.78068536112301423"/>
        </c:manualLayout>
      </c:layout>
      <c:pie3DChart>
        <c:varyColors val="1"/>
        <c:ser>
          <c:idx val="0"/>
          <c:order val="0"/>
          <c:dPt>
            <c:idx val="0"/>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FF08-40DB-9980-480D5E2D104D}"/>
              </c:ext>
            </c:extLst>
          </c:dPt>
          <c:dPt>
            <c:idx val="1"/>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FF08-40DB-9980-480D5E2D104D}"/>
              </c:ext>
            </c:extLst>
          </c:dPt>
          <c:dLbls>
            <c:dLbl>
              <c:idx val="0"/>
              <c:layout>
                <c:manualLayout>
                  <c:x val="0.12108199181621272"/>
                  <c:y val="-1.03874598588699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08-40DB-9980-480D5E2D104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Indicadores!$A$107:$A$108</c:f>
              <c:strCache>
                <c:ptCount val="2"/>
                <c:pt idx="0">
                  <c:v>AWP-CIAC</c:v>
                </c:pt>
                <c:pt idx="1">
                  <c:v>AWP-SIK</c:v>
                </c:pt>
              </c:strCache>
              <c:extLst/>
            </c:strRef>
          </c:cat>
          <c:val>
            <c:numRef>
              <c:f>Indicadores!$B$107:$B$108</c:f>
              <c:numCache>
                <c:formatCode>General</c:formatCode>
                <c:ptCount val="2"/>
                <c:pt idx="0">
                  <c:v>0</c:v>
                </c:pt>
                <c:pt idx="1">
                  <c:v>13</c:v>
                </c:pt>
              </c:numCache>
              <c:extLst/>
            </c:numRef>
          </c:val>
          <c:extLst>
            <c:ext xmlns:c16="http://schemas.microsoft.com/office/drawing/2014/chart" uri="{C3380CC4-5D6E-409C-BE32-E72D297353CC}">
              <c16:uniqueId val="{00000004-FF08-40DB-9980-480D5E2D104D}"/>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AWM</a:t>
            </a:r>
          </a:p>
        </c:rich>
      </c:tx>
      <c:layout>
        <c:manualLayout>
          <c:xMode val="edge"/>
          <c:yMode val="edge"/>
          <c:x val="3.3444356462678793E-2"/>
          <c:y val="5.8450959935294568E-2"/>
        </c:manualLayout>
      </c:layout>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90CC-4279-AA51-10A634CE6764}"/>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90CC-4279-AA51-10A634CE6764}"/>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90CC-4279-AA51-10A634CE6764}"/>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Indicadores!$A$109:$A$111</c:f>
              <c:strCache>
                <c:ptCount val="3"/>
                <c:pt idx="0">
                  <c:v>AWM-CIAC</c:v>
                </c:pt>
                <c:pt idx="1">
                  <c:v>AWM-SIK</c:v>
                </c:pt>
                <c:pt idx="2">
                  <c:v>AWM-FSI</c:v>
                </c:pt>
              </c:strCache>
              <c:extLst/>
            </c:strRef>
          </c:cat>
          <c:val>
            <c:numRef>
              <c:f>Indicadores!$B$109:$B$111</c:f>
              <c:numCache>
                <c:formatCode>General</c:formatCode>
                <c:ptCount val="3"/>
                <c:pt idx="0">
                  <c:v>12</c:v>
                </c:pt>
                <c:pt idx="1">
                  <c:v>3</c:v>
                </c:pt>
                <c:pt idx="2">
                  <c:v>10</c:v>
                </c:pt>
              </c:numCache>
              <c:extLst/>
            </c:numRef>
          </c:val>
          <c:extLst>
            <c:ext xmlns:c16="http://schemas.microsoft.com/office/drawing/2014/chart" uri="{C3380CC4-5D6E-409C-BE32-E72D297353CC}">
              <c16:uniqueId val="{00000006-90CC-4279-AA51-10A634CE6764}"/>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6" Type="http://schemas.openxmlformats.org/officeDocument/2006/relationships/chart" Target="../charts/chart17.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17</xdr:col>
      <xdr:colOff>6350</xdr:colOff>
      <xdr:row>2</xdr:row>
      <xdr:rowOff>0</xdr:rowOff>
    </xdr:from>
    <xdr:to>
      <xdr:col>24</xdr:col>
      <xdr:colOff>6350</xdr:colOff>
      <xdr:row>22</xdr:row>
      <xdr:rowOff>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2399</xdr:rowOff>
    </xdr:from>
    <xdr:to>
      <xdr:col>7</xdr:col>
      <xdr:colOff>0</xdr:colOff>
      <xdr:row>14</xdr:row>
      <xdr:rowOff>190499</xdr:rowOff>
    </xdr:to>
    <xdr:graphicFrame macro="">
      <xdr:nvGraphicFramePr>
        <xdr:cNvPr id="2" name="2 Gráfico">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0</xdr:row>
      <xdr:rowOff>0</xdr:rowOff>
    </xdr:from>
    <xdr:to>
      <xdr:col>23</xdr:col>
      <xdr:colOff>0</xdr:colOff>
      <xdr:row>15</xdr:row>
      <xdr:rowOff>0</xdr:rowOff>
    </xdr:to>
    <xdr:graphicFrame macro="">
      <xdr:nvGraphicFramePr>
        <xdr:cNvPr id="3" name="3 Gráfico" title="% UTILIZACIÓN">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329046</xdr:colOff>
      <xdr:row>35</xdr:row>
      <xdr:rowOff>0</xdr:rowOff>
    </xdr:from>
    <xdr:to>
      <xdr:col>35</xdr:col>
      <xdr:colOff>329046</xdr:colOff>
      <xdr:row>50</xdr:row>
      <xdr:rowOff>0</xdr:rowOff>
    </xdr:to>
    <xdr:graphicFrame macro="">
      <xdr:nvGraphicFramePr>
        <xdr:cNvPr id="4" name="7 Gráfico">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759396</xdr:colOff>
      <xdr:row>0</xdr:row>
      <xdr:rowOff>0</xdr:rowOff>
    </xdr:from>
    <xdr:to>
      <xdr:col>15</xdr:col>
      <xdr:colOff>0</xdr:colOff>
      <xdr:row>15</xdr:row>
      <xdr:rowOff>0</xdr:rowOff>
    </xdr:to>
    <xdr:graphicFrame macro="">
      <xdr:nvGraphicFramePr>
        <xdr:cNvPr id="5" name="8 Gráfico">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35</xdr:row>
      <xdr:rowOff>0</xdr:rowOff>
    </xdr:from>
    <xdr:to>
      <xdr:col>19</xdr:col>
      <xdr:colOff>761999</xdr:colOff>
      <xdr:row>49</xdr:row>
      <xdr:rowOff>190499</xdr:rowOff>
    </xdr:to>
    <xdr:graphicFrame macro="">
      <xdr:nvGraphicFramePr>
        <xdr:cNvPr id="6" name="13 Gráfico">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51</xdr:row>
      <xdr:rowOff>23811</xdr:rowOff>
    </xdr:from>
    <xdr:to>
      <xdr:col>28</xdr:col>
      <xdr:colOff>-1</xdr:colOff>
      <xdr:row>76</xdr:row>
      <xdr:rowOff>119062</xdr:rowOff>
    </xdr:to>
    <xdr:graphicFrame macro="">
      <xdr:nvGraphicFramePr>
        <xdr:cNvPr id="7" name="1 Gráfico">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3360</xdr:colOff>
      <xdr:row>35</xdr:row>
      <xdr:rowOff>2240</xdr:rowOff>
    </xdr:from>
    <xdr:to>
      <xdr:col>12</xdr:col>
      <xdr:colOff>0</xdr:colOff>
      <xdr:row>59</xdr:row>
      <xdr:rowOff>188257</xdr:rowOff>
    </xdr:to>
    <xdr:graphicFrame macro="">
      <xdr:nvGraphicFramePr>
        <xdr:cNvPr id="8" name="17 Gráfico">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89</xdr:row>
      <xdr:rowOff>0</xdr:rowOff>
    </xdr:from>
    <xdr:to>
      <xdr:col>7</xdr:col>
      <xdr:colOff>0</xdr:colOff>
      <xdr:row>103</xdr:row>
      <xdr:rowOff>190499</xdr:rowOff>
    </xdr:to>
    <xdr:graphicFrame macro="">
      <xdr:nvGraphicFramePr>
        <xdr:cNvPr id="9" name="12 Gráfico">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0</xdr:colOff>
      <xdr:row>35</xdr:row>
      <xdr:rowOff>0</xdr:rowOff>
    </xdr:from>
    <xdr:to>
      <xdr:col>27</xdr:col>
      <xdr:colOff>761999</xdr:colOff>
      <xdr:row>50</xdr:row>
      <xdr:rowOff>0</xdr:rowOff>
    </xdr:to>
    <xdr:graphicFrame macro="">
      <xdr:nvGraphicFramePr>
        <xdr:cNvPr id="11" name="11 Gráfico">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16</xdr:row>
      <xdr:rowOff>1</xdr:rowOff>
    </xdr:from>
    <xdr:to>
      <xdr:col>6</xdr:col>
      <xdr:colOff>761999</xdr:colOff>
      <xdr:row>31</xdr:row>
      <xdr:rowOff>0</xdr:rowOff>
    </xdr:to>
    <xdr:graphicFrame macro="">
      <xdr:nvGraphicFramePr>
        <xdr:cNvPr id="12" name="16 Gráfico">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16</xdr:row>
      <xdr:rowOff>61232</xdr:rowOff>
    </xdr:from>
    <xdr:to>
      <xdr:col>14</xdr:col>
      <xdr:colOff>733424</xdr:colOff>
      <xdr:row>31</xdr:row>
      <xdr:rowOff>61231</xdr:rowOff>
    </xdr:to>
    <xdr:graphicFrame macro="">
      <xdr:nvGraphicFramePr>
        <xdr:cNvPr id="13" name="14 Gráfico">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61</xdr:row>
      <xdr:rowOff>0</xdr:rowOff>
    </xdr:from>
    <xdr:to>
      <xdr:col>12</xdr:col>
      <xdr:colOff>0</xdr:colOff>
      <xdr:row>85</xdr:row>
      <xdr:rowOff>0</xdr:rowOff>
    </xdr:to>
    <xdr:graphicFrame macro="">
      <xdr:nvGraphicFramePr>
        <xdr:cNvPr id="15" name="17 Gráfico">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89</xdr:row>
      <xdr:rowOff>0</xdr:rowOff>
    </xdr:from>
    <xdr:to>
      <xdr:col>15</xdr:col>
      <xdr:colOff>0</xdr:colOff>
      <xdr:row>103</xdr:row>
      <xdr:rowOff>190499</xdr:rowOff>
    </xdr:to>
    <xdr:graphicFrame macro="">
      <xdr:nvGraphicFramePr>
        <xdr:cNvPr id="16" name="12 Gráfico">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0</xdr:colOff>
      <xdr:row>89</xdr:row>
      <xdr:rowOff>0</xdr:rowOff>
    </xdr:from>
    <xdr:to>
      <xdr:col>23</xdr:col>
      <xdr:colOff>0</xdr:colOff>
      <xdr:row>103</xdr:row>
      <xdr:rowOff>190499</xdr:rowOff>
    </xdr:to>
    <xdr:graphicFrame macro="">
      <xdr:nvGraphicFramePr>
        <xdr:cNvPr id="17" name="12 Gráfico">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105</xdr:row>
      <xdr:rowOff>152400</xdr:rowOff>
    </xdr:from>
    <xdr:to>
      <xdr:col>10</xdr:col>
      <xdr:colOff>246529</xdr:colOff>
      <xdr:row>127</xdr:row>
      <xdr:rowOff>89647</xdr:rowOff>
    </xdr:to>
    <xdr:graphicFrame macro="">
      <xdr:nvGraphicFramePr>
        <xdr:cNvPr id="10" name="Gráfico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493058</xdr:colOff>
      <xdr:row>105</xdr:row>
      <xdr:rowOff>129987</xdr:rowOff>
    </xdr:from>
    <xdr:to>
      <xdr:col>20</xdr:col>
      <xdr:colOff>739587</xdr:colOff>
      <xdr:row>127</xdr:row>
      <xdr:rowOff>67234</xdr:rowOff>
    </xdr:to>
    <xdr:graphicFrame macro="">
      <xdr:nvGraphicFramePr>
        <xdr:cNvPr id="18" name="Gráfico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0.12054</cdr:x>
      <cdr:y>0.22226</cdr:y>
    </cdr:from>
    <cdr:to>
      <cdr:x>0.73437</cdr:x>
      <cdr:y>0.22435</cdr:y>
    </cdr:to>
    <cdr:cxnSp macro="">
      <cdr:nvCxnSpPr>
        <cdr:cNvPr id="5" name="4 Conector recto">
          <a:extLst xmlns:a="http://schemas.openxmlformats.org/drawingml/2006/main">
            <a:ext uri="{FF2B5EF4-FFF2-40B4-BE49-F238E27FC236}">
              <a16:creationId xmlns:a16="http://schemas.microsoft.com/office/drawing/2014/main" id="{917B808E-0006-4DE6-B0B4-07EB557C2D1B}"/>
            </a:ext>
          </a:extLst>
        </cdr:cNvPr>
        <cdr:cNvCxnSpPr/>
      </cdr:nvCxnSpPr>
      <cdr:spPr>
        <a:xfrm xmlns:a="http://schemas.openxmlformats.org/drawingml/2006/main" flipV="1">
          <a:off x="642937" y="634585"/>
          <a:ext cx="3274219" cy="595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0.8034</cdr:x>
      <cdr:y>0.27215</cdr:y>
    </cdr:from>
    <cdr:to>
      <cdr:x>0.88872</cdr:x>
      <cdr:y>0.33377</cdr:y>
    </cdr:to>
    <cdr:sp macro="" textlink="">
      <cdr:nvSpPr>
        <cdr:cNvPr id="3" name="Llamada con línea 3 (barra de énfasis) 2"/>
        <cdr:cNvSpPr/>
      </cdr:nvSpPr>
      <cdr:spPr>
        <a:xfrm xmlns:a="http://schemas.openxmlformats.org/drawingml/2006/main">
          <a:off x="4285344" y="777008"/>
          <a:ext cx="455097" cy="175931"/>
        </a:xfrm>
        <a:prstGeom xmlns:a="http://schemas.openxmlformats.org/drawingml/2006/main" prst="accentCallout3">
          <a:avLst>
            <a:gd name="adj1" fmla="val 18750"/>
            <a:gd name="adj2" fmla="val -8333"/>
            <a:gd name="adj3" fmla="val 18750"/>
            <a:gd name="adj4" fmla="val -16667"/>
            <a:gd name="adj5" fmla="val 111040"/>
            <a:gd name="adj6" fmla="val -46536"/>
            <a:gd name="adj7" fmla="val -87508"/>
            <a:gd name="adj8" fmla="val -77447"/>
          </a:avLst>
        </a:prstGeom>
        <a:noFill xmlns:a="http://schemas.openxmlformats.org/drawingml/2006/main"/>
        <a:ln xmlns:a="http://schemas.openxmlformats.org/drawingml/2006/main" w="952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lIns="0" anchor="ctr"/>
        <a:lstStyle xmlns:a="http://schemas.openxmlformats.org/drawingml/2006/main"/>
        <a:p xmlns:a="http://schemas.openxmlformats.org/drawingml/2006/main">
          <a:pPr algn="l"/>
          <a:r>
            <a:rPr lang="es-CO" sz="900">
              <a:solidFill>
                <a:sysClr val="windowText" lastClr="000000"/>
              </a:solidFill>
            </a:rPr>
            <a:t>95%</a:t>
          </a:r>
        </a:p>
      </cdr:txBody>
    </cdr:sp>
  </cdr:relSizeAnchor>
</c:userShapes>
</file>

<file path=xl/drawings/drawing4.xml><?xml version="1.0" encoding="utf-8"?>
<c:userShapes xmlns:c="http://schemas.openxmlformats.org/drawingml/2006/chart">
  <cdr:relSizeAnchor xmlns:cdr="http://schemas.openxmlformats.org/drawingml/2006/chartDrawing">
    <cdr:from>
      <cdr:x>0.69503</cdr:x>
      <cdr:y>0.04926</cdr:y>
    </cdr:from>
    <cdr:to>
      <cdr:x>0.9979</cdr:x>
      <cdr:y>0.15956</cdr:y>
    </cdr:to>
    <cdr:sp macro="" textlink="">
      <cdr:nvSpPr>
        <cdr:cNvPr id="2" name="1 CuadroTexto"/>
        <cdr:cNvSpPr txBox="1"/>
      </cdr:nvSpPr>
      <cdr:spPr>
        <a:xfrm xmlns:a="http://schemas.openxmlformats.org/drawingml/2006/main">
          <a:off x="3707292" y="140771"/>
          <a:ext cx="1615504" cy="3151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CO" sz="1800" b="1"/>
            <a:t>% UTILIZACIÓN</a:t>
          </a:r>
        </a:p>
      </cdr:txBody>
    </cdr:sp>
  </cdr:relSizeAnchor>
</c:userShapes>
</file>

<file path=xl/drawings/drawing5.xml><?xml version="1.0" encoding="utf-8"?>
<c:userShapes xmlns:c="http://schemas.openxmlformats.org/drawingml/2006/chart">
  <cdr:relSizeAnchor xmlns:cdr="http://schemas.openxmlformats.org/drawingml/2006/chartDrawing">
    <cdr:from>
      <cdr:x>0.63456</cdr:x>
      <cdr:y>0.05904</cdr:y>
    </cdr:from>
    <cdr:to>
      <cdr:x>0.9601</cdr:x>
      <cdr:y>0.16933</cdr:y>
    </cdr:to>
    <cdr:sp macro="" textlink="">
      <cdr:nvSpPr>
        <cdr:cNvPr id="2" name="1 CuadroTexto"/>
        <cdr:cNvSpPr txBox="1"/>
      </cdr:nvSpPr>
      <cdr:spPr>
        <a:xfrm xmlns:a="http://schemas.openxmlformats.org/drawingml/2006/main">
          <a:off x="3386414" y="168716"/>
          <a:ext cx="1737278" cy="31515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O" sz="1800" b="1"/>
            <a:t>% CUMPLIMIENTO</a:t>
          </a:r>
        </a:p>
      </cdr:txBody>
    </cdr:sp>
  </cdr:relSizeAnchor>
</c:userShapes>
</file>

<file path=xl/drawings/drawing6.xml><?xml version="1.0" encoding="utf-8"?>
<c:userShapes xmlns:c="http://schemas.openxmlformats.org/drawingml/2006/chart">
  <cdr:relSizeAnchor xmlns:cdr="http://schemas.openxmlformats.org/drawingml/2006/chartDrawing">
    <cdr:from>
      <cdr:x>0.67437</cdr:x>
      <cdr:y>0.03974</cdr:y>
    </cdr:from>
    <cdr:to>
      <cdr:x>0.99702</cdr:x>
      <cdr:y>0.17884</cdr:y>
    </cdr:to>
    <cdr:sp macro="" textlink="">
      <cdr:nvSpPr>
        <cdr:cNvPr id="2" name="1 CuadroTexto"/>
        <cdr:cNvSpPr txBox="1"/>
      </cdr:nvSpPr>
      <cdr:spPr>
        <a:xfrm xmlns:a="http://schemas.openxmlformats.org/drawingml/2006/main">
          <a:off x="3597088" y="113557"/>
          <a:ext cx="1721016" cy="39747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CO" sz="1800" b="1"/>
            <a:t>REPORTES</a:t>
          </a:r>
        </a:p>
      </cdr:txBody>
    </cdr:sp>
  </cdr:relSizeAnchor>
</c:userShapes>
</file>

<file path=xl/drawings/drawing7.xml><?xml version="1.0" encoding="utf-8"?>
<c:userShapes xmlns:c="http://schemas.openxmlformats.org/drawingml/2006/chart">
  <cdr:relSizeAnchor xmlns:cdr="http://schemas.openxmlformats.org/drawingml/2006/chartDrawing">
    <cdr:from>
      <cdr:x>0.88349</cdr:x>
      <cdr:y>0.05324</cdr:y>
    </cdr:from>
    <cdr:to>
      <cdr:x>1</cdr:x>
      <cdr:y>0.11243</cdr:y>
    </cdr:to>
    <cdr:sp macro="" textlink="">
      <cdr:nvSpPr>
        <cdr:cNvPr id="2" name="15 CuadroTexto"/>
        <cdr:cNvSpPr txBox="1"/>
      </cdr:nvSpPr>
      <cdr:spPr>
        <a:xfrm xmlns:a="http://schemas.openxmlformats.org/drawingml/2006/main">
          <a:off x="15101454" y="336537"/>
          <a:ext cx="1991590" cy="37414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s-CO" sz="1800" b="1"/>
            <a:t>HORAS MANTTO</a:t>
          </a:r>
        </a:p>
      </cdr:txBody>
    </cdr:sp>
  </cdr:relSizeAnchor>
</c:userShapes>
</file>

<file path=xl/drawings/drawing8.xml><?xml version="1.0" encoding="utf-8"?>
<c:userShapes xmlns:c="http://schemas.openxmlformats.org/drawingml/2006/chart">
  <cdr:relSizeAnchor xmlns:cdr="http://schemas.openxmlformats.org/drawingml/2006/chartDrawing">
    <cdr:from>
      <cdr:x>0.26275</cdr:x>
      <cdr:y>0.02485</cdr:y>
    </cdr:from>
    <cdr:to>
      <cdr:x>0.73197</cdr:x>
      <cdr:y>0.08623</cdr:y>
    </cdr:to>
    <cdr:sp macro="" textlink="">
      <cdr:nvSpPr>
        <cdr:cNvPr id="2" name="18 CuadroTexto"/>
        <cdr:cNvSpPr txBox="1"/>
      </cdr:nvSpPr>
      <cdr:spPr>
        <a:xfrm xmlns:a="http://schemas.openxmlformats.org/drawingml/2006/main">
          <a:off x="2530381" y="151516"/>
          <a:ext cx="4518801" cy="37414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s-CO" sz="1800" b="1"/>
            <a:t>CORRECTIVOS - % AFECTACIÓN POR SISTEMA</a:t>
          </a:r>
        </a:p>
      </cdr:txBody>
    </cdr:sp>
  </cdr:relSizeAnchor>
</c:userShapes>
</file>

<file path=xl/drawings/drawing9.xml><?xml version="1.0" encoding="utf-8"?>
<c:userShapes xmlns:c="http://schemas.openxmlformats.org/drawingml/2006/chart">
  <cdr:relSizeAnchor xmlns:cdr="http://schemas.openxmlformats.org/drawingml/2006/chartDrawing">
    <cdr:from>
      <cdr:x>0.683</cdr:x>
      <cdr:y>0.45989</cdr:y>
    </cdr:from>
    <cdr:to>
      <cdr:x>0.9381</cdr:x>
      <cdr:y>0.81925</cdr:y>
    </cdr:to>
    <cdr:sp macro="" textlink="">
      <cdr:nvSpPr>
        <cdr:cNvPr id="2" name="1 CuadroTexto"/>
        <cdr:cNvSpPr txBox="1"/>
      </cdr:nvSpPr>
      <cdr:spPr>
        <a:xfrm xmlns:a="http://schemas.openxmlformats.org/drawingml/2006/main">
          <a:off x="3224894" y="1170207"/>
          <a:ext cx="1204513" cy="91440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CO" sz="1100"/>
        </a:p>
      </cdr:txBody>
    </cdr:sp>
  </cdr:relSizeAnchor>
  <cdr:relSizeAnchor xmlns:cdr="http://schemas.openxmlformats.org/drawingml/2006/chartDrawing">
    <cdr:from>
      <cdr:x>0.67156</cdr:x>
      <cdr:y>0.02959</cdr:y>
    </cdr:from>
    <cdr:to>
      <cdr:x>1</cdr:x>
      <cdr:y>0.20071</cdr:y>
    </cdr:to>
    <cdr:sp macro="" textlink="">
      <cdr:nvSpPr>
        <cdr:cNvPr id="3" name="1 CuadroTexto"/>
        <cdr:cNvSpPr txBox="1"/>
      </cdr:nvSpPr>
      <cdr:spPr>
        <a:xfrm xmlns:a="http://schemas.openxmlformats.org/drawingml/2006/main">
          <a:off x="3582122" y="84563"/>
          <a:ext cx="1751878" cy="4889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O" sz="1800" b="1"/>
            <a:t>% DE EJECUC</a:t>
          </a:r>
          <a:r>
            <a:rPr lang="es-CO" sz="1800" b="1" baseline="0"/>
            <a:t>IÓN</a:t>
          </a:r>
        </a:p>
        <a:p xmlns:a="http://schemas.openxmlformats.org/drawingml/2006/main">
          <a:r>
            <a:rPr lang="es-CO" sz="1800" b="1" baseline="0"/>
            <a:t>EJÉRCITO                                                                                   </a:t>
          </a:r>
          <a:r>
            <a:rPr lang="es-CO" sz="1800" b="1"/>
            <a:t>                                                                                                                         </a:t>
          </a:r>
          <a:r>
            <a:rPr lang="es-CO" sz="1100"/>
            <a:t>UC                                                                        ION                                                                                                                                                                                                                                                                                                                                                                    </a:t>
          </a:r>
        </a:p>
      </cdr:txBody>
    </cdr:sp>
  </cdr:relSizeAnchor>
</c:userShapes>
</file>

<file path=xl/drawings/drawing10.xml><?xml version="1.0" encoding="utf-8"?>
<c:userShapes xmlns:c="http://schemas.openxmlformats.org/drawingml/2006/chart">
  <cdr:relSizeAnchor xmlns:cdr="http://schemas.openxmlformats.org/drawingml/2006/chartDrawing">
    <cdr:from>
      <cdr:x>0.66072</cdr:x>
      <cdr:y>0.07804</cdr:y>
    </cdr:from>
    <cdr:to>
      <cdr:x>1</cdr:x>
      <cdr:y>0.21694</cdr:y>
    </cdr:to>
    <cdr:sp macro="" textlink="">
      <cdr:nvSpPr>
        <cdr:cNvPr id="2" name="1 CuadroTexto"/>
        <cdr:cNvSpPr txBox="1"/>
      </cdr:nvSpPr>
      <cdr:spPr>
        <a:xfrm xmlns:a="http://schemas.openxmlformats.org/drawingml/2006/main">
          <a:off x="3785006" y="214078"/>
          <a:ext cx="1943603" cy="38103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800" b="1"/>
            <a:t>%</a:t>
          </a:r>
          <a:r>
            <a:rPr lang="es-CO" sz="1800" b="1" baseline="0"/>
            <a:t> </a:t>
          </a:r>
          <a:r>
            <a:rPr lang="es-CO" sz="1800" b="1"/>
            <a:t>ALISTAMIENTO</a:t>
          </a:r>
        </a:p>
      </cdr:txBody>
    </cdr:sp>
  </cdr:relSizeAnchor>
</c:userShapes>
</file>

<file path=xl/drawings/drawing11.xml><?xml version="1.0" encoding="utf-8"?>
<c:userShapes xmlns:c="http://schemas.openxmlformats.org/drawingml/2006/chart">
  <cdr:relSizeAnchor xmlns:cdr="http://schemas.openxmlformats.org/drawingml/2006/chartDrawing">
    <cdr:from>
      <cdr:x>0.64504</cdr:x>
      <cdr:y>0.02844</cdr:y>
    </cdr:from>
    <cdr:to>
      <cdr:x>0.98432</cdr:x>
      <cdr:y>0.27927</cdr:y>
    </cdr:to>
    <cdr:sp macro="" textlink="">
      <cdr:nvSpPr>
        <cdr:cNvPr id="2" name="1 CuadroTexto"/>
        <cdr:cNvSpPr txBox="1"/>
      </cdr:nvSpPr>
      <cdr:spPr>
        <a:xfrm xmlns:a="http://schemas.openxmlformats.org/drawingml/2006/main">
          <a:off x="2949121" y="78014"/>
          <a:ext cx="1551188" cy="68806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O" sz="1800" b="1"/>
            <a:t>EVALUACIÓN</a:t>
          </a:r>
          <a:r>
            <a:rPr lang="es-CO" sz="1800" b="1" baseline="0"/>
            <a:t> </a:t>
          </a:r>
        </a:p>
        <a:p xmlns:a="http://schemas.openxmlformats.org/drawingml/2006/main">
          <a:r>
            <a:rPr lang="es-CO" sz="1800" b="1" baseline="0"/>
            <a:t>DEL SERVICIO</a:t>
          </a:r>
          <a:endParaRPr lang="es-CO" sz="1800" b="1"/>
        </a:p>
      </cdr:txBody>
    </cdr:sp>
  </cdr:relSizeAnchor>
</c:userShapes>
</file>

<file path=xl/drawings/drawing12.xml><?xml version="1.0" encoding="utf-8"?>
<c:userShapes xmlns:c="http://schemas.openxmlformats.org/drawingml/2006/chart">
  <cdr:relSizeAnchor xmlns:cdr="http://schemas.openxmlformats.org/drawingml/2006/chartDrawing">
    <cdr:from>
      <cdr:x>0.05074</cdr:x>
      <cdr:y>0.12823</cdr:y>
    </cdr:from>
    <cdr:to>
      <cdr:x>0.64226</cdr:x>
      <cdr:y>0.12823</cdr:y>
    </cdr:to>
    <cdr:cxnSp macro="">
      <cdr:nvCxnSpPr>
        <cdr:cNvPr id="4" name="3 Conector recto">
          <a:extLst xmlns:a="http://schemas.openxmlformats.org/drawingml/2006/main">
            <a:ext uri="{FF2B5EF4-FFF2-40B4-BE49-F238E27FC236}">
              <a16:creationId xmlns:a16="http://schemas.microsoft.com/office/drawing/2014/main" id="{DC9B5BF6-507C-43B6-9A58-62A8F4333B6A}"/>
            </a:ext>
          </a:extLst>
        </cdr:cNvPr>
        <cdr:cNvCxnSpPr/>
      </cdr:nvCxnSpPr>
      <cdr:spPr>
        <a:xfrm xmlns:a="http://schemas.openxmlformats.org/drawingml/2006/main" flipV="1">
          <a:off x="260912" y="366423"/>
          <a:ext cx="3041678" cy="0"/>
        </a:xfrm>
        <a:prstGeom xmlns:a="http://schemas.openxmlformats.org/drawingml/2006/main" prst="line">
          <a:avLst/>
        </a:prstGeom>
        <a:ln xmlns:a="http://schemas.openxmlformats.org/drawingml/2006/main">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dr:relSizeAnchor xmlns:cdr="http://schemas.openxmlformats.org/drawingml/2006/chartDrawing">
    <cdr:from>
      <cdr:x>0.69224</cdr:x>
      <cdr:y>0.01106</cdr:y>
    </cdr:from>
    <cdr:to>
      <cdr:x>0.98214</cdr:x>
      <cdr:y>0.30405</cdr:y>
    </cdr:to>
    <cdr:sp macro="" textlink="">
      <cdr:nvSpPr>
        <cdr:cNvPr id="2" name="1 CuadroTexto"/>
        <cdr:cNvSpPr txBox="1"/>
      </cdr:nvSpPr>
      <cdr:spPr>
        <a:xfrm xmlns:a="http://schemas.openxmlformats.org/drawingml/2006/main">
          <a:off x="3692423" y="31606"/>
          <a:ext cx="1546326" cy="83721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O" sz="1800" b="1"/>
            <a:t>INDICADOR</a:t>
          </a:r>
          <a:r>
            <a:rPr lang="es-CO" sz="1800" b="1" baseline="0"/>
            <a:t> DE </a:t>
          </a:r>
        </a:p>
        <a:p xmlns:a="http://schemas.openxmlformats.org/drawingml/2006/main">
          <a:r>
            <a:rPr lang="es-CO" sz="1800" b="1" baseline="0"/>
            <a:t>LA CALIDAD </a:t>
          </a:r>
        </a:p>
        <a:p xmlns:a="http://schemas.openxmlformats.org/drawingml/2006/main">
          <a:r>
            <a:rPr lang="es-CO" sz="1800" b="1" baseline="0"/>
            <a:t>DEL SERVICIO</a:t>
          </a:r>
          <a:endParaRPr lang="es-CO" sz="1800" b="1"/>
        </a:p>
      </cdr:txBody>
    </cdr:sp>
  </cdr:relSizeAnchor>
  <cdr:relSizeAnchor xmlns:cdr="http://schemas.openxmlformats.org/drawingml/2006/chartDrawing">
    <cdr:from>
      <cdr:x>0.65101</cdr:x>
      <cdr:y>0.17932</cdr:y>
    </cdr:from>
    <cdr:to>
      <cdr:x>0.71841</cdr:x>
      <cdr:y>0.24088</cdr:y>
    </cdr:to>
    <cdr:sp macro="" textlink="">
      <cdr:nvSpPr>
        <cdr:cNvPr id="6" name="Llamada con línea 3 (barra de énfasis) 5"/>
        <cdr:cNvSpPr/>
      </cdr:nvSpPr>
      <cdr:spPr>
        <a:xfrm xmlns:a="http://schemas.openxmlformats.org/drawingml/2006/main">
          <a:off x="3347583" y="512407"/>
          <a:ext cx="346580" cy="175907"/>
        </a:xfrm>
        <a:prstGeom xmlns:a="http://schemas.openxmlformats.org/drawingml/2006/main" prst="accentCallout3">
          <a:avLst>
            <a:gd name="adj1" fmla="val 18750"/>
            <a:gd name="adj2" fmla="val -8333"/>
            <a:gd name="adj3" fmla="val 18750"/>
            <a:gd name="adj4" fmla="val -16667"/>
            <a:gd name="adj5" fmla="val -22230"/>
            <a:gd name="adj6" fmla="val -32800"/>
            <a:gd name="adj7" fmla="val -84395"/>
            <a:gd name="adj8" fmla="val -20700"/>
          </a:avLst>
        </a:prstGeom>
        <a:noFill xmlns:a="http://schemas.openxmlformats.org/drawingml/2006/main"/>
        <a:ln xmlns:a="http://schemas.openxmlformats.org/drawingml/2006/main" w="952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lvl="0" algn="l"/>
          <a:r>
            <a:rPr lang="es-CO" sz="900">
              <a:solidFill>
                <a:sysClr val="windowText" lastClr="000000"/>
              </a:solidFill>
            </a:rPr>
            <a:t>4,4</a:t>
          </a:r>
        </a:p>
      </cdr:txBody>
    </cdr:sp>
  </cdr:relSizeAnchor>
</c:userShapes>
</file>

<file path=xl/drawings/drawing13.xml><?xml version="1.0" encoding="utf-8"?>
<c:userShapes xmlns:c="http://schemas.openxmlformats.org/drawingml/2006/chart">
  <cdr:relSizeAnchor xmlns:cdr="http://schemas.openxmlformats.org/drawingml/2006/chartDrawing">
    <cdr:from>
      <cdr:x>0.26275</cdr:x>
      <cdr:y>0.02485</cdr:y>
    </cdr:from>
    <cdr:to>
      <cdr:x>0.7313</cdr:x>
      <cdr:y>0.08622</cdr:y>
    </cdr:to>
    <cdr:sp macro="" textlink="">
      <cdr:nvSpPr>
        <cdr:cNvPr id="2" name="18 CuadroTexto"/>
        <cdr:cNvSpPr txBox="1"/>
      </cdr:nvSpPr>
      <cdr:spPr>
        <a:xfrm xmlns:a="http://schemas.openxmlformats.org/drawingml/2006/main">
          <a:off x="2530403" y="151486"/>
          <a:ext cx="4512389" cy="37414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s-CO" sz="1800" b="1"/>
            <a:t>PREVENTIVOS - % AFECTACIÓN POR SISTEMA</a:t>
          </a:r>
        </a:p>
      </cdr:txBody>
    </cdr:sp>
  </cdr:relSizeAnchor>
</c:userShapes>
</file>

<file path=xl/drawings/drawing14.xml><?xml version="1.0" encoding="utf-8"?>
<c:userShapes xmlns:c="http://schemas.openxmlformats.org/drawingml/2006/chart">
  <cdr:relSizeAnchor xmlns:cdr="http://schemas.openxmlformats.org/drawingml/2006/chartDrawing">
    <cdr:from>
      <cdr:x>0.683</cdr:x>
      <cdr:y>0.45989</cdr:y>
    </cdr:from>
    <cdr:to>
      <cdr:x>0.9381</cdr:x>
      <cdr:y>0.81925</cdr:y>
    </cdr:to>
    <cdr:sp macro="" textlink="">
      <cdr:nvSpPr>
        <cdr:cNvPr id="2" name="1 CuadroTexto"/>
        <cdr:cNvSpPr txBox="1"/>
      </cdr:nvSpPr>
      <cdr:spPr>
        <a:xfrm xmlns:a="http://schemas.openxmlformats.org/drawingml/2006/main">
          <a:off x="3224894" y="1170207"/>
          <a:ext cx="1204513" cy="91440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CO" sz="1100"/>
        </a:p>
      </cdr:txBody>
    </cdr:sp>
  </cdr:relSizeAnchor>
  <cdr:relSizeAnchor xmlns:cdr="http://schemas.openxmlformats.org/drawingml/2006/chartDrawing">
    <cdr:from>
      <cdr:x>0.67156</cdr:x>
      <cdr:y>0.02959</cdr:y>
    </cdr:from>
    <cdr:to>
      <cdr:x>1</cdr:x>
      <cdr:y>0.20071</cdr:y>
    </cdr:to>
    <cdr:sp macro="" textlink="">
      <cdr:nvSpPr>
        <cdr:cNvPr id="3" name="1 CuadroTexto"/>
        <cdr:cNvSpPr txBox="1"/>
      </cdr:nvSpPr>
      <cdr:spPr>
        <a:xfrm xmlns:a="http://schemas.openxmlformats.org/drawingml/2006/main">
          <a:off x="3582122" y="84563"/>
          <a:ext cx="1751878" cy="4889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O" sz="1800" b="1"/>
            <a:t>% DE EJECUC</a:t>
          </a:r>
          <a:r>
            <a:rPr lang="es-CO" sz="1800" b="1" baseline="0"/>
            <a:t>IÓN</a:t>
          </a:r>
        </a:p>
        <a:p xmlns:a="http://schemas.openxmlformats.org/drawingml/2006/main">
          <a:r>
            <a:rPr lang="es-CO" sz="1800" b="1" baseline="0"/>
            <a:t>FUERZA AÉREA                                                                                   </a:t>
          </a:r>
          <a:r>
            <a:rPr lang="es-CO" sz="1800" b="1"/>
            <a:t>                                                                                                                         </a:t>
          </a:r>
          <a:r>
            <a:rPr lang="es-CO" sz="1100"/>
            <a:t>UC                                                                        ION                                                                                                                                                                                                                                                                                                           </a:t>
          </a:r>
        </a:p>
      </cdr:txBody>
    </cdr:sp>
  </cdr:relSizeAnchor>
</c:userShapes>
</file>

<file path=xl/drawings/drawing15.xml><?xml version="1.0" encoding="utf-8"?>
<c:userShapes xmlns:c="http://schemas.openxmlformats.org/drawingml/2006/chart">
  <cdr:relSizeAnchor xmlns:cdr="http://schemas.openxmlformats.org/drawingml/2006/chartDrawing">
    <cdr:from>
      <cdr:x>0.683</cdr:x>
      <cdr:y>0.45989</cdr:y>
    </cdr:from>
    <cdr:to>
      <cdr:x>0.9381</cdr:x>
      <cdr:y>0.81925</cdr:y>
    </cdr:to>
    <cdr:sp macro="" textlink="">
      <cdr:nvSpPr>
        <cdr:cNvPr id="2" name="1 CuadroTexto"/>
        <cdr:cNvSpPr txBox="1"/>
      </cdr:nvSpPr>
      <cdr:spPr>
        <a:xfrm xmlns:a="http://schemas.openxmlformats.org/drawingml/2006/main">
          <a:off x="3224894" y="1170207"/>
          <a:ext cx="1204513" cy="91440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CO" sz="1100"/>
        </a:p>
      </cdr:txBody>
    </cdr:sp>
  </cdr:relSizeAnchor>
  <cdr:relSizeAnchor xmlns:cdr="http://schemas.openxmlformats.org/drawingml/2006/chartDrawing">
    <cdr:from>
      <cdr:x>0.67156</cdr:x>
      <cdr:y>0.02959</cdr:y>
    </cdr:from>
    <cdr:to>
      <cdr:x>1</cdr:x>
      <cdr:y>0.20071</cdr:y>
    </cdr:to>
    <cdr:sp macro="" textlink="">
      <cdr:nvSpPr>
        <cdr:cNvPr id="3" name="1 CuadroTexto"/>
        <cdr:cNvSpPr txBox="1"/>
      </cdr:nvSpPr>
      <cdr:spPr>
        <a:xfrm xmlns:a="http://schemas.openxmlformats.org/drawingml/2006/main">
          <a:off x="3582122" y="84563"/>
          <a:ext cx="1751878" cy="4889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O" sz="1800" b="1"/>
            <a:t>% DE EJECUC</a:t>
          </a:r>
          <a:r>
            <a:rPr lang="es-CO" sz="1800" b="1" baseline="0"/>
            <a:t>IÓN</a:t>
          </a:r>
        </a:p>
        <a:p xmlns:a="http://schemas.openxmlformats.org/drawingml/2006/main">
          <a:r>
            <a:rPr lang="es-CO" sz="1800" b="1" baseline="0"/>
            <a:t>POLICÍA                                                                                   </a:t>
          </a:r>
          <a:r>
            <a:rPr lang="es-CO" sz="1800" b="1"/>
            <a:t>                                                                                                                         </a:t>
          </a:r>
          <a:r>
            <a:rPr lang="es-CO" sz="1100"/>
            <a:t>UC                                                                        ION                                                                                                                                                                                                                                                                                                                                                                    </a:t>
          </a:r>
        </a:p>
      </cdr:txBody>
    </cdr:sp>
  </cdr:relSizeAnchor>
</c:userShapes>
</file>

<file path=xl/drawings/drawing16.xml><?xml version="1.0" encoding="utf-8"?>
<xdr:wsDr xmlns:xdr="http://schemas.openxmlformats.org/drawingml/2006/spreadsheetDrawing" xmlns:a="http://schemas.openxmlformats.org/drawingml/2006/main">
  <xdr:twoCellAnchor editAs="oneCell">
    <xdr:from>
      <xdr:col>0</xdr:col>
      <xdr:colOff>133353</xdr:colOff>
      <xdr:row>1</xdr:row>
      <xdr:rowOff>431345</xdr:rowOff>
    </xdr:from>
    <xdr:to>
      <xdr:col>23</xdr:col>
      <xdr:colOff>6786</xdr:colOff>
      <xdr:row>3</xdr:row>
      <xdr:rowOff>359945</xdr:rowOff>
    </xdr:to>
    <xdr:pic>
      <xdr:nvPicPr>
        <xdr:cNvPr id="2" name="Imagen 1" descr="http://www.ciac.gov.co/aym_image/aym_logo/aym_logo_ciac.jpg">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77" r="-987"/>
        <a:stretch/>
      </xdr:blipFill>
      <xdr:spPr bwMode="auto">
        <a:xfrm>
          <a:off x="133353" y="621845"/>
          <a:ext cx="3179969" cy="1221279"/>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110</xdr:col>
      <xdr:colOff>40167</xdr:colOff>
      <xdr:row>1</xdr:row>
      <xdr:rowOff>327806</xdr:rowOff>
    </xdr:from>
    <xdr:to>
      <xdr:col>145</xdr:col>
      <xdr:colOff>42870</xdr:colOff>
      <xdr:row>3</xdr:row>
      <xdr:rowOff>364406</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587" t="6803" b="6413"/>
        <a:stretch/>
      </xdr:blipFill>
      <xdr:spPr bwMode="auto">
        <a:xfrm>
          <a:off x="12509258" y="518306"/>
          <a:ext cx="3639521" cy="1318145"/>
        </a:xfrm>
        <a:prstGeom prst="rect">
          <a:avLst/>
        </a:prstGeom>
        <a:ln>
          <a:noFill/>
        </a:ln>
        <a:extLst>
          <a:ext uri="{53640926-AAD7-44D8-BBD7-CCE9431645EC}">
            <a14:shadowObscured xmlns:a14="http://schemas.microsoft.com/office/drawing/2010/main"/>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uh60\Mantenimiento\Cuadro%20Control\Copia%20de%20CUADRO%20DE%20CONTROL%202022%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espaldo/CUADRO%20DE%20CONTROL%20%20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espaldo/CUADRO%20DE%20CONTROL%202021-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espaldo/Copia%20de%20CUADRO%20DE%20CONTROL%20202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respaldo/CUADRO%20DE%20CONTROL%20%20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X:\Cuadro%20Control\Copia%20de%20CUADRO%20DE%20CONTROL%202019.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X:\Cuadro%20Control\CUADRO%20DE%20CONTROL%20%20202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cuh60\Mantenimiento\Cuadro%20Control\1CUADRO%20DE%20CONTROL%20202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cuh60\Mantenimiento\Cuadro%20Control\CUADRO%20DE%20CONTROL%20%20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cuh60\Mantenimiento\Cuadro%20Control\CUADRO%20DE%20CONTROL%202021-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cuh60\Mantenimiento\Cuadro%20Control\Copia%20de%20CUADRO%20DE%20CONTROL%20202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respaldo/Copia%20de%20CUADRO%20DE%20CONTROL%20%202020%20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uh60\Mantenimiento\Cuadro%20Control\Copia%20de%20CUADRO%20DE%20CONTROL%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Cuadro de Control"/>
      <sheetName val="Indicadores"/>
      <sheetName val="Programación"/>
      <sheetName val="Entrenamientos"/>
      <sheetName val="Mantenimiento"/>
      <sheetName val="Hoja2"/>
      <sheetName val="Formato Reporte Programación"/>
      <sheetName val="horas A y B"/>
      <sheetName val="PMIs Round Year (Simulator)"/>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TPIL</v>
          </cell>
          <cell r="B1" t="str">
            <v>FAC - Transición Piloto</v>
          </cell>
        </row>
        <row r="2">
          <cell r="A2" t="str">
            <v>TCP</v>
          </cell>
          <cell r="B2" t="str">
            <v>FAC - Transición Co-Piloto</v>
          </cell>
        </row>
        <row r="3">
          <cell r="A3" t="str">
            <v>TPI</v>
          </cell>
          <cell r="B3" t="str">
            <v>FAC - Transición Piloto Instructor</v>
          </cell>
        </row>
        <row r="4">
          <cell r="A4" t="str">
            <v>TPS</v>
          </cell>
          <cell r="B4" t="str">
            <v>FAC - Transición Piloto Supervisor</v>
          </cell>
        </row>
        <row r="5">
          <cell r="A5" t="str">
            <v>RA-A</v>
          </cell>
          <cell r="B5" t="str">
            <v>FAC - Recobro de Autonomía – Caso A</v>
          </cell>
        </row>
        <row r="6">
          <cell r="A6" t="str">
            <v>RA-B</v>
          </cell>
          <cell r="B6" t="str">
            <v>FAC - Recobro de Autonomía – Caso B</v>
          </cell>
        </row>
        <row r="7">
          <cell r="A7" t="str">
            <v>RA-C</v>
          </cell>
          <cell r="B7" t="str">
            <v>FAC - Recobro de Autonomía – Caso C</v>
          </cell>
        </row>
        <row r="8">
          <cell r="A8" t="str">
            <v>RA-D</v>
          </cell>
          <cell r="B8" t="str">
            <v>FAC - Recobro de Autonomía – Caso D</v>
          </cell>
        </row>
        <row r="9">
          <cell r="A9" t="str">
            <v>EPI</v>
          </cell>
          <cell r="B9" t="str">
            <v>FAC - Estandarización Piloto Instructor</v>
          </cell>
        </row>
        <row r="10">
          <cell r="A10" t="str">
            <v>CSP</v>
          </cell>
          <cell r="B10" t="str">
            <v>FAC - Control Semestral Presidencial</v>
          </cell>
        </row>
        <row r="11">
          <cell r="A11" t="str">
            <v>CA</v>
          </cell>
          <cell r="B11" t="str">
            <v>FAC - Control Anual</v>
          </cell>
        </row>
        <row r="12">
          <cell r="A12" t="str">
            <v>RE-IFR</v>
          </cell>
          <cell r="B12" t="str">
            <v>FAC - Recurrente IFR</v>
          </cell>
        </row>
        <row r="13">
          <cell r="A13" t="str">
            <v>FAB</v>
          </cell>
          <cell r="B13" t="str">
            <v>FAC - Apoyo Estratégico Brasil</v>
          </cell>
        </row>
        <row r="14">
          <cell r="A14" t="str">
            <v>CA-PIP</v>
          </cell>
          <cell r="B14" t="str">
            <v>FAC - Control Anual Piloto de Pruebas</v>
          </cell>
        </row>
        <row r="15">
          <cell r="A15" t="str">
            <v>E-IFR</v>
          </cell>
          <cell r="B15" t="str">
            <v>EJC - Entrenamiento IFR</v>
          </cell>
        </row>
        <row r="16">
          <cell r="A16" t="str">
            <v>E-EME</v>
          </cell>
          <cell r="B16" t="str">
            <v>EJC - Entrenamiento de Emergencias</v>
          </cell>
        </row>
        <row r="17">
          <cell r="A17" t="str">
            <v>E-LVN</v>
          </cell>
          <cell r="B17" t="str">
            <v>EJC - Entrenamiento LVN</v>
          </cell>
        </row>
        <row r="18">
          <cell r="A18" t="str">
            <v>E-PPM</v>
          </cell>
          <cell r="B18" t="str">
            <v>EJC - Entrenamiento PPM</v>
          </cell>
        </row>
        <row r="19">
          <cell r="A19" t="str">
            <v>R-IFR</v>
          </cell>
          <cell r="B19" t="str">
            <v>EJC - Requisitos IFR</v>
          </cell>
        </row>
        <row r="20">
          <cell r="A20" t="str">
            <v>R-LVN</v>
          </cell>
          <cell r="B20" t="str">
            <v>EJC - Requisitos LVN</v>
          </cell>
        </row>
        <row r="21">
          <cell r="A21" t="str">
            <v>R-SIM</v>
          </cell>
          <cell r="B21" t="str">
            <v>EJC - Requisitos Simulador</v>
          </cell>
        </row>
        <row r="22">
          <cell r="A22" t="str">
            <v>MA-LVN</v>
          </cell>
          <cell r="B22" t="str">
            <v>EJC - Mantenimiento de Autonomía LVN</v>
          </cell>
        </row>
        <row r="23">
          <cell r="A23" t="str">
            <v>RA-LVN</v>
          </cell>
          <cell r="B23" t="str">
            <v>EJC - Recobro de Autonomía LVN</v>
          </cell>
        </row>
        <row r="24">
          <cell r="A24" t="str">
            <v>AP</v>
          </cell>
          <cell r="B24" t="str">
            <v>EJC - Administración de Potencia</v>
          </cell>
        </row>
        <row r="25">
          <cell r="A25" t="str">
            <v>C-PAM</v>
          </cell>
          <cell r="B25" t="str">
            <v>EJC - Curso Piloto al Mando</v>
          </cell>
        </row>
        <row r="26">
          <cell r="A26" t="str">
            <v>C-REP</v>
          </cell>
          <cell r="B26" t="str">
            <v>EJC - Curso Repaso</v>
          </cell>
        </row>
        <row r="27">
          <cell r="A27" t="str">
            <v>PAPNIP-IFR</v>
          </cell>
          <cell r="B27" t="str">
            <v>EJC - Prueba Anual de Nivel de Pericia-IFR</v>
          </cell>
        </row>
        <row r="28">
          <cell r="A28" t="str">
            <v>PAPNIP-PPM</v>
          </cell>
          <cell r="B28" t="str">
            <v>EJC - Prueba Anual de Nivel de Pericia-PPM</v>
          </cell>
        </row>
        <row r="29">
          <cell r="A29" t="str">
            <v>EIP</v>
          </cell>
          <cell r="B29" t="str">
            <v>PNC - Entrenamiento Inicial de Piloto</v>
          </cell>
        </row>
        <row r="30">
          <cell r="A30" t="str">
            <v>SIK-AVF</v>
          </cell>
          <cell r="B30" t="str">
            <v>SIK - Vuelo de Prueba Anual</v>
          </cell>
        </row>
        <row r="31">
          <cell r="A31" t="str">
            <v>SIK-MTO</v>
          </cell>
          <cell r="B31" t="str">
            <v>SIK - Vuelo de Mantenimiento</v>
          </cell>
        </row>
        <row r="32">
          <cell r="A32" t="str">
            <v>SIK-FSI</v>
          </cell>
          <cell r="B32" t="str">
            <v>SIK - Vuelo Auditoria FSI</v>
          </cell>
        </row>
        <row r="33">
          <cell r="A33" t="str">
            <v>UPGRADE</v>
          </cell>
          <cell r="B33" t="str">
            <v>SIK - Vuelo de Familiarizacion</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Cuadro de Control"/>
      <sheetName val="Indicadores"/>
      <sheetName val="Programación"/>
      <sheetName val="Entrenamientos"/>
      <sheetName val="Mantenimiento"/>
      <sheetName val="Hoja2"/>
      <sheetName val="Formato Reporte Programación"/>
      <sheetName val="horas A y B"/>
      <sheetName val="PMIs Round Year (Simulator)"/>
      <sheetName val="Hoja1"/>
    </sheetNames>
    <sheetDataSet>
      <sheetData sheetId="0"/>
      <sheetData sheetId="1" refreshError="1"/>
      <sheetData sheetId="2"/>
      <sheetData sheetId="3"/>
      <sheetData sheetId="4">
        <row r="1">
          <cell r="A1" t="str">
            <v>Fecha</v>
          </cell>
          <cell r="L1" t="str">
            <v>Horas</v>
          </cell>
        </row>
        <row r="2">
          <cell r="A2">
            <v>44214</v>
          </cell>
          <cell r="L2">
            <v>1.5000000000873133</v>
          </cell>
        </row>
        <row r="3">
          <cell r="A3">
            <v>44214</v>
          </cell>
          <cell r="L3">
            <v>1.5000000000873133</v>
          </cell>
        </row>
        <row r="4">
          <cell r="A4">
            <v>44214</v>
          </cell>
          <cell r="L4">
            <v>1.5000000000873133</v>
          </cell>
        </row>
        <row r="5">
          <cell r="A5">
            <v>44214</v>
          </cell>
          <cell r="L5">
            <v>1.5000000000873119</v>
          </cell>
        </row>
        <row r="6">
          <cell r="A6">
            <v>44214</v>
          </cell>
          <cell r="L6">
            <v>1.5000000000873133</v>
          </cell>
        </row>
        <row r="7">
          <cell r="A7">
            <v>44214</v>
          </cell>
          <cell r="L7">
            <v>1.5000000000873106</v>
          </cell>
        </row>
        <row r="8">
          <cell r="A8">
            <v>44214</v>
          </cell>
          <cell r="L8">
            <v>1.0000000000582105</v>
          </cell>
        </row>
        <row r="9">
          <cell r="A9">
            <v>44214</v>
          </cell>
          <cell r="L9">
            <v>0.50000000002910261</v>
          </cell>
        </row>
        <row r="10">
          <cell r="A10">
            <v>44214</v>
          </cell>
          <cell r="L10">
            <v>2.0000000001164184</v>
          </cell>
        </row>
        <row r="11">
          <cell r="A11">
            <v>44214</v>
          </cell>
          <cell r="L11">
            <v>2.0000000001164158</v>
          </cell>
        </row>
        <row r="12">
          <cell r="A12">
            <v>44215</v>
          </cell>
          <cell r="L12">
            <v>1.5000000000873139</v>
          </cell>
        </row>
        <row r="13">
          <cell r="A13">
            <v>44215</v>
          </cell>
          <cell r="L13">
            <v>1.5000000000873133</v>
          </cell>
        </row>
        <row r="14">
          <cell r="A14">
            <v>44215</v>
          </cell>
          <cell r="L14">
            <v>1.5000000000873133</v>
          </cell>
        </row>
        <row r="15">
          <cell r="A15">
            <v>44215</v>
          </cell>
          <cell r="L15">
            <v>1.5000000000873133</v>
          </cell>
        </row>
        <row r="16">
          <cell r="A16">
            <v>44215</v>
          </cell>
          <cell r="L16">
            <v>1.5000000000873119</v>
          </cell>
        </row>
        <row r="17">
          <cell r="A17">
            <v>44215</v>
          </cell>
          <cell r="L17">
            <v>1.5000000000873133</v>
          </cell>
        </row>
        <row r="18">
          <cell r="A18">
            <v>44215</v>
          </cell>
          <cell r="L18">
            <v>2.0000000001164184</v>
          </cell>
        </row>
        <row r="19">
          <cell r="A19">
            <v>44215</v>
          </cell>
          <cell r="L19">
            <v>2.0000000001164184</v>
          </cell>
        </row>
        <row r="20">
          <cell r="A20">
            <v>44215</v>
          </cell>
          <cell r="L20">
            <v>1.0000000000582079</v>
          </cell>
        </row>
        <row r="21">
          <cell r="A21">
            <v>44215</v>
          </cell>
          <cell r="L21">
            <v>2.5000000001455214</v>
          </cell>
        </row>
        <row r="22">
          <cell r="A22">
            <v>44215</v>
          </cell>
          <cell r="L22">
            <v>2.0000000001164184</v>
          </cell>
        </row>
        <row r="23">
          <cell r="A23">
            <v>44215</v>
          </cell>
          <cell r="L23">
            <v>0.50000000002910439</v>
          </cell>
        </row>
        <row r="24">
          <cell r="A24">
            <v>44216</v>
          </cell>
          <cell r="L24">
            <v>1.5000000000873139</v>
          </cell>
        </row>
        <row r="25">
          <cell r="A25">
            <v>44216</v>
          </cell>
          <cell r="L25">
            <v>2.0000000001164171</v>
          </cell>
        </row>
        <row r="26">
          <cell r="A26">
            <v>44216</v>
          </cell>
          <cell r="L26">
            <v>1.0000000000582092</v>
          </cell>
        </row>
        <row r="27">
          <cell r="A27">
            <v>44216</v>
          </cell>
          <cell r="L27">
            <v>1.0000000000582079</v>
          </cell>
        </row>
        <row r="28">
          <cell r="A28">
            <v>44216</v>
          </cell>
          <cell r="L28">
            <v>1.0000000000582092</v>
          </cell>
        </row>
        <row r="29">
          <cell r="A29">
            <v>44216</v>
          </cell>
          <cell r="L29">
            <v>1.5000000000873133</v>
          </cell>
        </row>
        <row r="30">
          <cell r="A30">
            <v>44216</v>
          </cell>
          <cell r="L30">
            <v>1.0000000000582079</v>
          </cell>
        </row>
        <row r="31">
          <cell r="A31">
            <v>44216</v>
          </cell>
          <cell r="L31">
            <v>1.250000000072762</v>
          </cell>
        </row>
        <row r="32">
          <cell r="A32">
            <v>44216</v>
          </cell>
          <cell r="L32">
            <v>2.2500000001309699</v>
          </cell>
        </row>
        <row r="33">
          <cell r="A33">
            <v>44216</v>
          </cell>
          <cell r="L33">
            <v>1.5000000000873133</v>
          </cell>
        </row>
        <row r="34">
          <cell r="A34">
            <v>44216</v>
          </cell>
          <cell r="L34">
            <v>2.5000000001455214</v>
          </cell>
        </row>
        <row r="35">
          <cell r="A35">
            <v>44216</v>
          </cell>
          <cell r="L35">
            <v>1.5000000000873133</v>
          </cell>
        </row>
        <row r="36">
          <cell r="A36">
            <v>44216</v>
          </cell>
          <cell r="L36">
            <v>1.0000000000582079</v>
          </cell>
        </row>
        <row r="37">
          <cell r="A37">
            <v>44217</v>
          </cell>
          <cell r="L37">
            <v>1.5000000000873139</v>
          </cell>
        </row>
        <row r="38">
          <cell r="A38">
            <v>44217</v>
          </cell>
          <cell r="L38">
            <v>1.5000000000873133</v>
          </cell>
        </row>
        <row r="39">
          <cell r="A39">
            <v>44217</v>
          </cell>
          <cell r="L39">
            <v>1.5000000000873133</v>
          </cell>
        </row>
        <row r="40">
          <cell r="A40">
            <v>44217</v>
          </cell>
          <cell r="L40">
            <v>1.0000000000582079</v>
          </cell>
        </row>
        <row r="41">
          <cell r="A41">
            <v>44217</v>
          </cell>
          <cell r="L41">
            <v>1.0000000000582092</v>
          </cell>
        </row>
        <row r="42">
          <cell r="A42">
            <v>44217</v>
          </cell>
          <cell r="L42">
            <v>1.0000000000582079</v>
          </cell>
        </row>
        <row r="43">
          <cell r="A43">
            <v>44217</v>
          </cell>
          <cell r="L43">
            <v>1.1000000000640284</v>
          </cell>
        </row>
        <row r="44">
          <cell r="A44">
            <v>44217</v>
          </cell>
          <cell r="L44">
            <v>1.2000000000698516</v>
          </cell>
        </row>
        <row r="45">
          <cell r="A45">
            <v>44217</v>
          </cell>
          <cell r="L45">
            <v>2.2000000001280595</v>
          </cell>
        </row>
        <row r="46">
          <cell r="A46">
            <v>44217</v>
          </cell>
          <cell r="L46">
            <v>1.5000000000873133</v>
          </cell>
        </row>
        <row r="47">
          <cell r="A47">
            <v>44217</v>
          </cell>
          <cell r="L47">
            <v>2.5000000001455214</v>
          </cell>
        </row>
        <row r="48">
          <cell r="A48">
            <v>44217</v>
          </cell>
          <cell r="L48">
            <v>1.5000000000873133</v>
          </cell>
        </row>
        <row r="49">
          <cell r="A49">
            <v>44217</v>
          </cell>
          <cell r="L49">
            <v>1.0000000000582079</v>
          </cell>
        </row>
        <row r="50">
          <cell r="A50">
            <v>44218</v>
          </cell>
          <cell r="L50">
            <v>2.000000000116418</v>
          </cell>
        </row>
        <row r="51">
          <cell r="A51">
            <v>44218</v>
          </cell>
          <cell r="L51">
            <v>1.5000000000873133</v>
          </cell>
        </row>
        <row r="52">
          <cell r="A52">
            <v>44218</v>
          </cell>
          <cell r="L52">
            <v>1.5000000000873133</v>
          </cell>
        </row>
        <row r="53">
          <cell r="A53">
            <v>44218</v>
          </cell>
          <cell r="L53">
            <v>1.0000000000582079</v>
          </cell>
        </row>
        <row r="54">
          <cell r="A54">
            <v>44218</v>
          </cell>
          <cell r="L54">
            <v>2.0000000001164184</v>
          </cell>
        </row>
        <row r="55">
          <cell r="A55">
            <v>44218</v>
          </cell>
          <cell r="L55">
            <v>2.2500000001309672</v>
          </cell>
        </row>
        <row r="56">
          <cell r="A56">
            <v>44218</v>
          </cell>
          <cell r="L56">
            <v>2.2500000001309699</v>
          </cell>
        </row>
        <row r="57">
          <cell r="A57">
            <v>44218</v>
          </cell>
          <cell r="L57">
            <v>2.5000000001455214</v>
          </cell>
        </row>
        <row r="58">
          <cell r="A58">
            <v>44218</v>
          </cell>
          <cell r="L58">
            <v>2.5000000001455214</v>
          </cell>
        </row>
        <row r="59">
          <cell r="A59">
            <v>44219</v>
          </cell>
          <cell r="L59">
            <v>1.5000000000873133</v>
          </cell>
        </row>
        <row r="60">
          <cell r="A60">
            <v>44219</v>
          </cell>
          <cell r="L60">
            <v>1.5000000000873133</v>
          </cell>
        </row>
        <row r="61">
          <cell r="A61">
            <v>44219</v>
          </cell>
          <cell r="L61">
            <v>1.5000000000873146</v>
          </cell>
        </row>
        <row r="62">
          <cell r="A62">
            <v>44219</v>
          </cell>
          <cell r="L62">
            <v>2.0000000001164184</v>
          </cell>
        </row>
        <row r="63">
          <cell r="A63">
            <v>44219</v>
          </cell>
          <cell r="L63">
            <v>2.0000000001164184</v>
          </cell>
        </row>
        <row r="64">
          <cell r="A64">
            <v>44219</v>
          </cell>
          <cell r="L64">
            <v>1.5000000000873133</v>
          </cell>
        </row>
        <row r="65">
          <cell r="A65">
            <v>44221</v>
          </cell>
          <cell r="L65">
            <v>2.0000000001164171</v>
          </cell>
        </row>
        <row r="66">
          <cell r="A66">
            <v>44221</v>
          </cell>
          <cell r="L66">
            <v>2.0000000001164171</v>
          </cell>
        </row>
        <row r="67">
          <cell r="A67">
            <v>44221</v>
          </cell>
          <cell r="L67">
            <v>1.5000000000873146</v>
          </cell>
        </row>
        <row r="68">
          <cell r="A68">
            <v>44221</v>
          </cell>
          <cell r="L68">
            <v>3.0000000001746265</v>
          </cell>
        </row>
        <row r="69">
          <cell r="A69">
            <v>44221</v>
          </cell>
          <cell r="L69">
            <v>3.0000000001746265</v>
          </cell>
        </row>
        <row r="70">
          <cell r="A70">
            <v>44221</v>
          </cell>
          <cell r="L70">
            <v>2.0000000001164184</v>
          </cell>
        </row>
        <row r="71">
          <cell r="A71">
            <v>44221</v>
          </cell>
          <cell r="L71">
            <v>2.0000000001164184</v>
          </cell>
        </row>
        <row r="72">
          <cell r="A72">
            <v>44222</v>
          </cell>
          <cell r="L72">
            <v>2.5000000001455227</v>
          </cell>
        </row>
        <row r="73">
          <cell r="A73">
            <v>44222</v>
          </cell>
          <cell r="L73">
            <v>2.5000000001455214</v>
          </cell>
        </row>
        <row r="74">
          <cell r="A74">
            <v>44222</v>
          </cell>
          <cell r="L74">
            <v>3.0000000001746265</v>
          </cell>
        </row>
        <row r="75">
          <cell r="A75">
            <v>44222</v>
          </cell>
          <cell r="L75">
            <v>3.0000000001746265</v>
          </cell>
        </row>
        <row r="76">
          <cell r="A76">
            <v>44222</v>
          </cell>
          <cell r="L76">
            <v>1.5000000000873133</v>
          </cell>
        </row>
        <row r="77">
          <cell r="A77">
            <v>44222</v>
          </cell>
          <cell r="L77">
            <v>1.5000000000873133</v>
          </cell>
        </row>
        <row r="78">
          <cell r="A78">
            <v>44222</v>
          </cell>
          <cell r="L78">
            <v>1.5000000000873106</v>
          </cell>
        </row>
        <row r="79">
          <cell r="A79">
            <v>44223</v>
          </cell>
          <cell r="L79">
            <v>2.5000000001455227</v>
          </cell>
        </row>
        <row r="80">
          <cell r="A80">
            <v>44223</v>
          </cell>
          <cell r="L80">
            <v>2.5000000001455214</v>
          </cell>
        </row>
        <row r="81">
          <cell r="A81">
            <v>44223</v>
          </cell>
          <cell r="L81">
            <v>1.5000000000873133</v>
          </cell>
        </row>
        <row r="82">
          <cell r="A82">
            <v>44223</v>
          </cell>
          <cell r="L82">
            <v>1.5000000000873159</v>
          </cell>
        </row>
        <row r="83">
          <cell r="A83">
            <v>44223</v>
          </cell>
          <cell r="L83">
            <v>1.5000000000873133</v>
          </cell>
        </row>
        <row r="84">
          <cell r="A84">
            <v>44223</v>
          </cell>
          <cell r="L84">
            <v>1.5000000000873133</v>
          </cell>
        </row>
        <row r="85">
          <cell r="A85">
            <v>44223</v>
          </cell>
          <cell r="L85">
            <v>1.5000000000873133</v>
          </cell>
        </row>
        <row r="86">
          <cell r="A86">
            <v>44224</v>
          </cell>
          <cell r="L86">
            <v>2.5000000001455227</v>
          </cell>
        </row>
        <row r="87">
          <cell r="A87">
            <v>44224</v>
          </cell>
          <cell r="L87">
            <v>2.5000000001455214</v>
          </cell>
        </row>
        <row r="88">
          <cell r="A88">
            <v>44224</v>
          </cell>
          <cell r="L88">
            <v>1.5000000000873133</v>
          </cell>
        </row>
        <row r="89">
          <cell r="A89">
            <v>44224</v>
          </cell>
          <cell r="L89">
            <v>1.5000000000873159</v>
          </cell>
        </row>
        <row r="90">
          <cell r="A90">
            <v>44224</v>
          </cell>
          <cell r="L90">
            <v>1.5000000000873133</v>
          </cell>
        </row>
        <row r="91">
          <cell r="A91">
            <v>44224</v>
          </cell>
          <cell r="L91">
            <v>2.0000000001164184</v>
          </cell>
        </row>
        <row r="92">
          <cell r="A92">
            <v>44224</v>
          </cell>
          <cell r="L92">
            <v>2.0000000001164158</v>
          </cell>
        </row>
        <row r="93">
          <cell r="A93">
            <v>44225</v>
          </cell>
          <cell r="L93">
            <v>2.5000000001455214</v>
          </cell>
        </row>
        <row r="94">
          <cell r="A94">
            <v>44225</v>
          </cell>
          <cell r="L94">
            <v>2.5000000001455227</v>
          </cell>
        </row>
        <row r="95">
          <cell r="A95">
            <v>44225</v>
          </cell>
          <cell r="L95">
            <v>2.0000000001164184</v>
          </cell>
        </row>
        <row r="96">
          <cell r="A96">
            <v>44225</v>
          </cell>
          <cell r="L96">
            <v>2.0000000001164158</v>
          </cell>
        </row>
        <row r="97">
          <cell r="A97">
            <v>44225</v>
          </cell>
          <cell r="L97">
            <v>2.0000000001164184</v>
          </cell>
        </row>
        <row r="98">
          <cell r="A98">
            <v>44225</v>
          </cell>
          <cell r="L98">
            <v>2.0000000001164184</v>
          </cell>
        </row>
        <row r="99">
          <cell r="A99">
            <v>44226</v>
          </cell>
          <cell r="L99">
            <v>2.0000000001164184</v>
          </cell>
        </row>
        <row r="100">
          <cell r="A100">
            <v>44226</v>
          </cell>
          <cell r="L100">
            <v>2.0000000001164171</v>
          </cell>
        </row>
        <row r="101">
          <cell r="A101">
            <v>44226</v>
          </cell>
          <cell r="L101">
            <v>2.0000000001164158</v>
          </cell>
        </row>
        <row r="102">
          <cell r="A102">
            <v>44226</v>
          </cell>
          <cell r="L102">
            <v>2.0000000001164184</v>
          </cell>
        </row>
        <row r="103">
          <cell r="A103">
            <v>44226</v>
          </cell>
          <cell r="L103">
            <v>2.0000000001164158</v>
          </cell>
        </row>
        <row r="104">
          <cell r="A104">
            <v>44228</v>
          </cell>
          <cell r="L104">
            <v>2.0000000001164171</v>
          </cell>
        </row>
        <row r="105">
          <cell r="A105">
            <v>44228</v>
          </cell>
          <cell r="L105">
            <v>1.5000000000873133</v>
          </cell>
        </row>
        <row r="106">
          <cell r="A106">
            <v>44228</v>
          </cell>
          <cell r="L106">
            <v>1.5000000000873133</v>
          </cell>
        </row>
        <row r="107">
          <cell r="A107">
            <v>44228</v>
          </cell>
          <cell r="L107">
            <v>1.5000000000873133</v>
          </cell>
        </row>
        <row r="108">
          <cell r="A108">
            <v>44228</v>
          </cell>
          <cell r="L108">
            <v>1.5000000000873133</v>
          </cell>
        </row>
        <row r="109">
          <cell r="A109">
            <v>44229</v>
          </cell>
          <cell r="L109">
            <v>1.5000000000873133</v>
          </cell>
        </row>
        <row r="110">
          <cell r="A110">
            <v>44229</v>
          </cell>
          <cell r="L110">
            <v>1.5000000000873133</v>
          </cell>
        </row>
        <row r="111">
          <cell r="A111">
            <v>44229</v>
          </cell>
          <cell r="L111">
            <v>1.5000000000873133</v>
          </cell>
        </row>
        <row r="112">
          <cell r="A112">
            <v>44230</v>
          </cell>
          <cell r="L112">
            <v>2.0000000001164171</v>
          </cell>
        </row>
        <row r="113">
          <cell r="A113">
            <v>44230</v>
          </cell>
          <cell r="L113">
            <v>2.0000000001164171</v>
          </cell>
        </row>
        <row r="114">
          <cell r="A114">
            <v>44230</v>
          </cell>
          <cell r="L114">
            <v>2.0000000001164184</v>
          </cell>
        </row>
        <row r="115">
          <cell r="A115">
            <v>44230</v>
          </cell>
          <cell r="L115">
            <v>2.0000000001164184</v>
          </cell>
        </row>
        <row r="116">
          <cell r="A116">
            <v>44232</v>
          </cell>
          <cell r="L116">
            <v>4.0000000002328369</v>
          </cell>
        </row>
        <row r="117">
          <cell r="A117">
            <v>44232</v>
          </cell>
          <cell r="L117">
            <v>4.0000000002328342</v>
          </cell>
        </row>
        <row r="118">
          <cell r="A118">
            <v>44235</v>
          </cell>
          <cell r="L118">
            <v>4.0000000002328342</v>
          </cell>
        </row>
        <row r="119">
          <cell r="A119">
            <v>44235</v>
          </cell>
          <cell r="L119">
            <v>4.0000000002328369</v>
          </cell>
        </row>
        <row r="120">
          <cell r="A120">
            <v>44239</v>
          </cell>
          <cell r="L120">
            <v>3.0000000001746265</v>
          </cell>
        </row>
        <row r="121">
          <cell r="A121">
            <v>44239</v>
          </cell>
          <cell r="L121">
            <v>1.5000000000873133</v>
          </cell>
        </row>
        <row r="122">
          <cell r="A122">
            <v>44239</v>
          </cell>
          <cell r="L122">
            <v>1.5000000000873133</v>
          </cell>
        </row>
        <row r="123">
          <cell r="A123">
            <v>44242</v>
          </cell>
          <cell r="L123">
            <v>1.5000000000873133</v>
          </cell>
        </row>
        <row r="124">
          <cell r="A124">
            <v>44242</v>
          </cell>
          <cell r="L124">
            <v>1.5000000000873133</v>
          </cell>
        </row>
        <row r="125">
          <cell r="A125">
            <v>44242</v>
          </cell>
          <cell r="L125">
            <v>1.5000000000873119</v>
          </cell>
        </row>
        <row r="126">
          <cell r="A126">
            <v>44242</v>
          </cell>
          <cell r="L126">
            <v>1.0000000000582079</v>
          </cell>
        </row>
        <row r="127">
          <cell r="A127">
            <v>44242</v>
          </cell>
          <cell r="L127">
            <v>1.0000000000582079</v>
          </cell>
        </row>
        <row r="128">
          <cell r="A128">
            <v>44243</v>
          </cell>
          <cell r="L128">
            <v>1.5000000000873126</v>
          </cell>
        </row>
        <row r="129">
          <cell r="A129">
            <v>44243</v>
          </cell>
          <cell r="L129">
            <v>1.5000000000873119</v>
          </cell>
        </row>
        <row r="130">
          <cell r="A130">
            <v>44243</v>
          </cell>
          <cell r="L130">
            <v>1.5000000000873133</v>
          </cell>
        </row>
        <row r="131">
          <cell r="A131">
            <v>44243</v>
          </cell>
          <cell r="L131">
            <v>1.5000000000873133</v>
          </cell>
        </row>
        <row r="132">
          <cell r="A132">
            <v>44243</v>
          </cell>
          <cell r="L132">
            <v>1.5000000000873119</v>
          </cell>
        </row>
        <row r="133">
          <cell r="A133">
            <v>44243</v>
          </cell>
          <cell r="L133">
            <v>1.5000000000873133</v>
          </cell>
        </row>
        <row r="134">
          <cell r="A134">
            <v>44243</v>
          </cell>
          <cell r="L134">
            <v>1.5000000000873106</v>
          </cell>
        </row>
        <row r="135">
          <cell r="A135">
            <v>44243</v>
          </cell>
          <cell r="L135">
            <v>1.5000000000873133</v>
          </cell>
        </row>
        <row r="136">
          <cell r="A136">
            <v>44244</v>
          </cell>
          <cell r="L136">
            <v>1.5000000000873133</v>
          </cell>
        </row>
        <row r="137">
          <cell r="A137">
            <v>44244</v>
          </cell>
          <cell r="L137">
            <v>1.5000000000873126</v>
          </cell>
        </row>
        <row r="138">
          <cell r="A138">
            <v>44244</v>
          </cell>
          <cell r="L138">
            <v>1.5000000000873146</v>
          </cell>
        </row>
        <row r="139">
          <cell r="A139">
            <v>44244</v>
          </cell>
          <cell r="L139">
            <v>1.5000000000873133</v>
          </cell>
        </row>
        <row r="140">
          <cell r="A140">
            <v>44244</v>
          </cell>
          <cell r="L140">
            <v>1.5000000000873133</v>
          </cell>
        </row>
        <row r="141">
          <cell r="A141">
            <v>44244</v>
          </cell>
          <cell r="L141">
            <v>1.5000000000873133</v>
          </cell>
        </row>
        <row r="142">
          <cell r="A142">
            <v>44244</v>
          </cell>
          <cell r="L142">
            <v>1.5000000000873133</v>
          </cell>
        </row>
        <row r="143">
          <cell r="A143">
            <v>44244</v>
          </cell>
          <cell r="L143">
            <v>1.5000000000873106</v>
          </cell>
        </row>
        <row r="144">
          <cell r="A144">
            <v>44244</v>
          </cell>
          <cell r="L144">
            <v>1.5000000000873133</v>
          </cell>
        </row>
        <row r="145">
          <cell r="A145">
            <v>44244</v>
          </cell>
          <cell r="L145">
            <v>2.0000000001164158</v>
          </cell>
        </row>
        <row r="146">
          <cell r="A146">
            <v>44244</v>
          </cell>
          <cell r="L146">
            <v>1.5000000000873133</v>
          </cell>
        </row>
        <row r="147">
          <cell r="A147">
            <v>44244</v>
          </cell>
          <cell r="L147">
            <v>1.5000000000873133</v>
          </cell>
        </row>
        <row r="148">
          <cell r="A148">
            <v>44244</v>
          </cell>
          <cell r="L148">
            <v>1.5000000000873159</v>
          </cell>
        </row>
        <row r="149">
          <cell r="A149">
            <v>44245</v>
          </cell>
          <cell r="L149">
            <v>1.5000000000873126</v>
          </cell>
        </row>
        <row r="150">
          <cell r="A150">
            <v>44245</v>
          </cell>
          <cell r="L150">
            <v>1.5000000000873119</v>
          </cell>
        </row>
        <row r="151">
          <cell r="A151">
            <v>44245</v>
          </cell>
          <cell r="L151">
            <v>1.5000000000873133</v>
          </cell>
        </row>
        <row r="152">
          <cell r="A152">
            <v>44245</v>
          </cell>
          <cell r="L152">
            <v>1.5000000000873133</v>
          </cell>
        </row>
        <row r="153">
          <cell r="A153">
            <v>44245</v>
          </cell>
          <cell r="L153">
            <v>1.5000000000873119</v>
          </cell>
        </row>
        <row r="154">
          <cell r="A154">
            <v>44245</v>
          </cell>
          <cell r="L154">
            <v>1.5000000000873133</v>
          </cell>
        </row>
        <row r="155">
          <cell r="A155">
            <v>44245</v>
          </cell>
          <cell r="L155">
            <v>3.0000000001746239</v>
          </cell>
        </row>
        <row r="156">
          <cell r="A156">
            <v>44245</v>
          </cell>
          <cell r="L156">
            <v>1.5000000000873133</v>
          </cell>
        </row>
        <row r="157">
          <cell r="A157">
            <v>44245</v>
          </cell>
          <cell r="L157">
            <v>1.5000000000873133</v>
          </cell>
        </row>
        <row r="158">
          <cell r="A158">
            <v>44245</v>
          </cell>
          <cell r="L158">
            <v>1.5000000000873133</v>
          </cell>
        </row>
        <row r="159">
          <cell r="A159">
            <v>44246</v>
          </cell>
          <cell r="L159">
            <v>2.000000000116418</v>
          </cell>
        </row>
        <row r="160">
          <cell r="A160">
            <v>44246</v>
          </cell>
          <cell r="L160">
            <v>2.0000000001164171</v>
          </cell>
        </row>
        <row r="161">
          <cell r="A161">
            <v>44246</v>
          </cell>
          <cell r="L161">
            <v>2.0000000001164184</v>
          </cell>
        </row>
        <row r="162">
          <cell r="A162">
            <v>44246</v>
          </cell>
          <cell r="L162">
            <v>1.5000000000873119</v>
          </cell>
        </row>
        <row r="163">
          <cell r="A163">
            <v>44246</v>
          </cell>
          <cell r="L163">
            <v>1.0000000000582105</v>
          </cell>
        </row>
        <row r="164">
          <cell r="A164">
            <v>44246</v>
          </cell>
          <cell r="L164">
            <v>0.50000000002910261</v>
          </cell>
        </row>
        <row r="165">
          <cell r="A165">
            <v>44246</v>
          </cell>
          <cell r="L165">
            <v>1.5000000000873106</v>
          </cell>
        </row>
        <row r="166">
          <cell r="A166">
            <v>44246</v>
          </cell>
          <cell r="L166">
            <v>1.5000000000873133</v>
          </cell>
        </row>
        <row r="167">
          <cell r="A167">
            <v>44246</v>
          </cell>
          <cell r="L167">
            <v>1.5000000000873133</v>
          </cell>
        </row>
        <row r="168">
          <cell r="A168">
            <v>44246</v>
          </cell>
          <cell r="L168">
            <v>1.5000000000873133</v>
          </cell>
        </row>
        <row r="169">
          <cell r="A169">
            <v>44246</v>
          </cell>
          <cell r="L169">
            <v>3.0000000001746239</v>
          </cell>
        </row>
        <row r="170">
          <cell r="A170">
            <v>44247</v>
          </cell>
          <cell r="L170">
            <v>4.5000000002619389</v>
          </cell>
        </row>
        <row r="171">
          <cell r="A171">
            <v>44247</v>
          </cell>
          <cell r="L171">
            <v>1.5000000000873133</v>
          </cell>
        </row>
        <row r="172">
          <cell r="A172">
            <v>44247</v>
          </cell>
          <cell r="L172">
            <v>1.5000000000873119</v>
          </cell>
        </row>
        <row r="173">
          <cell r="A173">
            <v>44247</v>
          </cell>
          <cell r="L173">
            <v>1.0000000000582105</v>
          </cell>
        </row>
        <row r="174">
          <cell r="A174">
            <v>44247</v>
          </cell>
          <cell r="L174">
            <v>2.0000000001164184</v>
          </cell>
        </row>
        <row r="175">
          <cell r="A175">
            <v>44247</v>
          </cell>
          <cell r="L175">
            <v>2.0000000001164158</v>
          </cell>
        </row>
        <row r="176">
          <cell r="A176">
            <v>44247</v>
          </cell>
          <cell r="L176">
            <v>2.0000000001164184</v>
          </cell>
        </row>
        <row r="177">
          <cell r="A177">
            <v>44247</v>
          </cell>
          <cell r="L177">
            <v>2.0000000001164184</v>
          </cell>
        </row>
        <row r="178">
          <cell r="A178">
            <v>44249</v>
          </cell>
          <cell r="L178">
            <v>1.5000000000873133</v>
          </cell>
        </row>
        <row r="179">
          <cell r="A179">
            <v>44249</v>
          </cell>
          <cell r="L179">
            <v>3.0000000001746252</v>
          </cell>
        </row>
        <row r="180">
          <cell r="A180">
            <v>44249</v>
          </cell>
          <cell r="L180">
            <v>2.0000000001164171</v>
          </cell>
        </row>
        <row r="181">
          <cell r="A181">
            <v>44249</v>
          </cell>
          <cell r="L181">
            <v>1.5000000000873133</v>
          </cell>
        </row>
        <row r="182">
          <cell r="A182">
            <v>44249</v>
          </cell>
          <cell r="L182">
            <v>1.5000000000873159</v>
          </cell>
        </row>
        <row r="183">
          <cell r="A183">
            <v>44249</v>
          </cell>
          <cell r="L183">
            <v>1.5000000000873133</v>
          </cell>
        </row>
        <row r="184">
          <cell r="A184">
            <v>44249</v>
          </cell>
          <cell r="L184">
            <v>1.0000000000582079</v>
          </cell>
        </row>
        <row r="185">
          <cell r="A185">
            <v>44249</v>
          </cell>
          <cell r="L185">
            <v>0.50000000002910527</v>
          </cell>
        </row>
        <row r="186">
          <cell r="A186">
            <v>44249</v>
          </cell>
          <cell r="L186">
            <v>1.5000000000873133</v>
          </cell>
        </row>
        <row r="187">
          <cell r="A187">
            <v>44249</v>
          </cell>
          <cell r="L187">
            <v>0.50000000002910527</v>
          </cell>
        </row>
        <row r="188">
          <cell r="A188">
            <v>44250</v>
          </cell>
          <cell r="L188">
            <v>1.5000000000873126</v>
          </cell>
        </row>
        <row r="189">
          <cell r="A189">
            <v>44250</v>
          </cell>
          <cell r="L189">
            <v>1.5000000000873133</v>
          </cell>
        </row>
        <row r="190">
          <cell r="A190">
            <v>44250</v>
          </cell>
          <cell r="L190">
            <v>1.5000000000873133</v>
          </cell>
        </row>
        <row r="191">
          <cell r="A191">
            <v>44250</v>
          </cell>
          <cell r="L191">
            <v>1.5000000000873133</v>
          </cell>
        </row>
        <row r="192">
          <cell r="A192">
            <v>44250</v>
          </cell>
          <cell r="L192">
            <v>1.5000000000873119</v>
          </cell>
        </row>
        <row r="193">
          <cell r="A193">
            <v>44250</v>
          </cell>
          <cell r="L193">
            <v>1.5000000000873133</v>
          </cell>
        </row>
        <row r="194">
          <cell r="A194">
            <v>44250</v>
          </cell>
          <cell r="L194">
            <v>1.5000000000873106</v>
          </cell>
        </row>
        <row r="195">
          <cell r="A195">
            <v>44250</v>
          </cell>
          <cell r="L195">
            <v>1.5000000000873133</v>
          </cell>
        </row>
        <row r="196">
          <cell r="A196">
            <v>44250</v>
          </cell>
          <cell r="L196">
            <v>1.5000000000873133</v>
          </cell>
        </row>
        <row r="197">
          <cell r="A197">
            <v>44250</v>
          </cell>
          <cell r="L197">
            <v>2.0000000001164184</v>
          </cell>
        </row>
        <row r="198">
          <cell r="A198">
            <v>44250</v>
          </cell>
          <cell r="L198">
            <v>3.0000000001746292</v>
          </cell>
        </row>
        <row r="199">
          <cell r="A199">
            <v>44251</v>
          </cell>
          <cell r="L199">
            <v>1.5000000000873126</v>
          </cell>
        </row>
        <row r="200">
          <cell r="A200">
            <v>44251</v>
          </cell>
          <cell r="L200">
            <v>1.5000000000873133</v>
          </cell>
        </row>
        <row r="201">
          <cell r="A201">
            <v>44251</v>
          </cell>
          <cell r="L201">
            <v>1.5000000000873133</v>
          </cell>
        </row>
        <row r="202">
          <cell r="A202">
            <v>44251</v>
          </cell>
          <cell r="L202">
            <v>1.5000000000873133</v>
          </cell>
        </row>
        <row r="203">
          <cell r="A203">
            <v>44251</v>
          </cell>
          <cell r="L203">
            <v>1.5000000000873119</v>
          </cell>
        </row>
        <row r="204">
          <cell r="A204">
            <v>44251</v>
          </cell>
          <cell r="L204">
            <v>1.5000000000873133</v>
          </cell>
        </row>
        <row r="205">
          <cell r="A205">
            <v>44251</v>
          </cell>
          <cell r="L205">
            <v>1.5000000000873106</v>
          </cell>
        </row>
        <row r="206">
          <cell r="A206">
            <v>44251</v>
          </cell>
          <cell r="L206">
            <v>1.5000000000873133</v>
          </cell>
        </row>
        <row r="207">
          <cell r="A207">
            <v>44251</v>
          </cell>
          <cell r="L207">
            <v>1.5000000000873133</v>
          </cell>
        </row>
        <row r="208">
          <cell r="A208">
            <v>44251</v>
          </cell>
          <cell r="L208">
            <v>2.0000000001164184</v>
          </cell>
        </row>
        <row r="209">
          <cell r="A209">
            <v>44251</v>
          </cell>
          <cell r="L209">
            <v>1.5000000000873133</v>
          </cell>
        </row>
        <row r="210">
          <cell r="A210">
            <v>44251</v>
          </cell>
          <cell r="L210">
            <v>1.5000000000873159</v>
          </cell>
        </row>
        <row r="211">
          <cell r="A211">
            <v>44252</v>
          </cell>
          <cell r="L211">
            <v>1.5000000000873126</v>
          </cell>
        </row>
        <row r="212">
          <cell r="A212">
            <v>44252</v>
          </cell>
          <cell r="L212">
            <v>1.5000000000873133</v>
          </cell>
        </row>
        <row r="213">
          <cell r="A213">
            <v>44252</v>
          </cell>
          <cell r="L213">
            <v>1.5000000000873133</v>
          </cell>
        </row>
        <row r="214">
          <cell r="A214">
            <v>44252</v>
          </cell>
          <cell r="L214">
            <v>1.5000000000873133</v>
          </cell>
        </row>
        <row r="215">
          <cell r="A215">
            <v>44252</v>
          </cell>
          <cell r="L215">
            <v>1.5000000000873119</v>
          </cell>
        </row>
        <row r="216">
          <cell r="A216">
            <v>44252</v>
          </cell>
          <cell r="L216">
            <v>1.5000000000873133</v>
          </cell>
        </row>
        <row r="217">
          <cell r="A217">
            <v>44252</v>
          </cell>
          <cell r="L217">
            <v>1.5000000000873106</v>
          </cell>
        </row>
        <row r="218">
          <cell r="A218">
            <v>44252</v>
          </cell>
          <cell r="L218">
            <v>1.5000000000873133</v>
          </cell>
        </row>
        <row r="219">
          <cell r="A219">
            <v>44252</v>
          </cell>
          <cell r="L219">
            <v>1.5000000000873133</v>
          </cell>
        </row>
        <row r="220">
          <cell r="A220">
            <v>44252</v>
          </cell>
          <cell r="L220">
            <v>0.50000000002910527</v>
          </cell>
        </row>
        <row r="221">
          <cell r="A221">
            <v>44252</v>
          </cell>
          <cell r="L221">
            <v>1.5000000000873133</v>
          </cell>
        </row>
        <row r="222">
          <cell r="A222">
            <v>44252</v>
          </cell>
          <cell r="L222">
            <v>3.0000000001746292</v>
          </cell>
        </row>
        <row r="223">
          <cell r="A223">
            <v>44253</v>
          </cell>
          <cell r="L223">
            <v>1.5000000000873126</v>
          </cell>
        </row>
        <row r="224">
          <cell r="A224">
            <v>44253</v>
          </cell>
          <cell r="L224">
            <v>1.5000000000873133</v>
          </cell>
        </row>
        <row r="225">
          <cell r="A225">
            <v>44253</v>
          </cell>
          <cell r="L225">
            <v>1.5000000000873133</v>
          </cell>
        </row>
        <row r="226">
          <cell r="A226">
            <v>44253</v>
          </cell>
          <cell r="L226">
            <v>1.5000000000873133</v>
          </cell>
        </row>
        <row r="227">
          <cell r="A227">
            <v>44253</v>
          </cell>
          <cell r="L227">
            <v>1.5000000000873119</v>
          </cell>
        </row>
        <row r="228">
          <cell r="A228">
            <v>44253</v>
          </cell>
          <cell r="L228">
            <v>1.5000000000873133</v>
          </cell>
        </row>
        <row r="229">
          <cell r="A229">
            <v>44253</v>
          </cell>
          <cell r="L229">
            <v>2.0000000001164158</v>
          </cell>
        </row>
        <row r="230">
          <cell r="A230">
            <v>44253</v>
          </cell>
          <cell r="L230">
            <v>2.0000000001164158</v>
          </cell>
        </row>
        <row r="231">
          <cell r="A231">
            <v>44253</v>
          </cell>
          <cell r="L231">
            <v>2.0000000001164184</v>
          </cell>
        </row>
        <row r="232">
          <cell r="A232">
            <v>44253</v>
          </cell>
          <cell r="L232">
            <v>3.0000000001746239</v>
          </cell>
        </row>
        <row r="233">
          <cell r="A233">
            <v>44254</v>
          </cell>
          <cell r="L233">
            <v>1.5000000000873133</v>
          </cell>
        </row>
        <row r="234">
          <cell r="A234">
            <v>44254</v>
          </cell>
          <cell r="L234">
            <v>1.5000000000873133</v>
          </cell>
        </row>
        <row r="235">
          <cell r="A235">
            <v>44254</v>
          </cell>
          <cell r="L235">
            <v>1.5000000000873133</v>
          </cell>
        </row>
        <row r="236">
          <cell r="A236">
            <v>44254</v>
          </cell>
          <cell r="L236">
            <v>2.0000000001164171</v>
          </cell>
        </row>
        <row r="237">
          <cell r="A237">
            <v>44254</v>
          </cell>
          <cell r="L237">
            <v>2.0000000001164184</v>
          </cell>
        </row>
        <row r="238">
          <cell r="A238">
            <v>44254</v>
          </cell>
          <cell r="L238">
            <v>1.0000000000582105</v>
          </cell>
        </row>
        <row r="239">
          <cell r="A239">
            <v>44254</v>
          </cell>
          <cell r="L239">
            <v>1.0000000000582079</v>
          </cell>
        </row>
        <row r="240">
          <cell r="A240">
            <v>44254</v>
          </cell>
          <cell r="L240">
            <v>2.0000000001164158</v>
          </cell>
        </row>
        <row r="241">
          <cell r="A241">
            <v>44254</v>
          </cell>
          <cell r="L241">
            <v>3.0000000001746265</v>
          </cell>
        </row>
        <row r="242">
          <cell r="A242">
            <v>44256</v>
          </cell>
          <cell r="L242">
            <v>1.5000000000873133</v>
          </cell>
        </row>
        <row r="243">
          <cell r="A243">
            <v>44256</v>
          </cell>
          <cell r="L243">
            <v>1.5000000000873133</v>
          </cell>
        </row>
        <row r="244">
          <cell r="A244">
            <v>44256</v>
          </cell>
          <cell r="L244">
            <v>1.5000000000873133</v>
          </cell>
        </row>
        <row r="245">
          <cell r="A245">
            <v>44256</v>
          </cell>
          <cell r="L245">
            <v>1.5000000000873133</v>
          </cell>
        </row>
        <row r="246">
          <cell r="A246">
            <v>44256</v>
          </cell>
          <cell r="L246">
            <v>3.0000000001746292</v>
          </cell>
        </row>
        <row r="247">
          <cell r="A247">
            <v>44256</v>
          </cell>
          <cell r="L247">
            <v>3.0000000001746265</v>
          </cell>
        </row>
        <row r="248">
          <cell r="A248">
            <v>44256</v>
          </cell>
          <cell r="L248">
            <v>1.0000000000582105</v>
          </cell>
        </row>
        <row r="249">
          <cell r="A249">
            <v>44256</v>
          </cell>
          <cell r="L249">
            <v>1.0000000000582105</v>
          </cell>
        </row>
        <row r="250">
          <cell r="A250">
            <v>44257</v>
          </cell>
          <cell r="L250">
            <v>3.0000000001746265</v>
          </cell>
        </row>
        <row r="251">
          <cell r="A251">
            <v>44257</v>
          </cell>
          <cell r="L251">
            <v>1.5000000000873146</v>
          </cell>
        </row>
        <row r="252">
          <cell r="A252">
            <v>44257</v>
          </cell>
          <cell r="L252">
            <v>1.5000000000873133</v>
          </cell>
        </row>
        <row r="253">
          <cell r="A253">
            <v>44257</v>
          </cell>
          <cell r="L253">
            <v>1.5000000000873133</v>
          </cell>
        </row>
        <row r="254">
          <cell r="A254">
            <v>44257</v>
          </cell>
          <cell r="L254">
            <v>1.5000000000873133</v>
          </cell>
        </row>
        <row r="255">
          <cell r="A255">
            <v>44257</v>
          </cell>
          <cell r="L255">
            <v>1.5000000000873133</v>
          </cell>
        </row>
        <row r="256">
          <cell r="A256">
            <v>44257</v>
          </cell>
          <cell r="L256">
            <v>1.5000000000873133</v>
          </cell>
        </row>
        <row r="257">
          <cell r="A257">
            <v>44257</v>
          </cell>
          <cell r="L257">
            <v>1.5000000000873133</v>
          </cell>
        </row>
        <row r="258">
          <cell r="A258">
            <v>44257</v>
          </cell>
          <cell r="L258">
            <v>1.5000000000873133</v>
          </cell>
        </row>
        <row r="259">
          <cell r="A259">
            <v>44258</v>
          </cell>
          <cell r="L259">
            <v>1.5000000000873133</v>
          </cell>
        </row>
        <row r="260">
          <cell r="A260">
            <v>44258</v>
          </cell>
          <cell r="L260">
            <v>1.5000000000873133</v>
          </cell>
        </row>
        <row r="261">
          <cell r="A261">
            <v>44258</v>
          </cell>
          <cell r="L261">
            <v>1.5000000000873133</v>
          </cell>
        </row>
        <row r="262">
          <cell r="A262">
            <v>44258</v>
          </cell>
          <cell r="L262">
            <v>3.0000000001746265</v>
          </cell>
        </row>
        <row r="263">
          <cell r="A263">
            <v>44258</v>
          </cell>
          <cell r="L263">
            <v>3.0000000001746265</v>
          </cell>
        </row>
        <row r="264">
          <cell r="A264">
            <v>44258</v>
          </cell>
          <cell r="L264">
            <v>2.0000000001164184</v>
          </cell>
        </row>
        <row r="265">
          <cell r="A265">
            <v>44259</v>
          </cell>
          <cell r="L265">
            <v>1.5000000000873133</v>
          </cell>
        </row>
        <row r="266">
          <cell r="A266">
            <v>44259</v>
          </cell>
          <cell r="L266">
            <v>1.5000000000873133</v>
          </cell>
        </row>
        <row r="267">
          <cell r="A267">
            <v>44259</v>
          </cell>
          <cell r="L267">
            <v>1.5000000000873133</v>
          </cell>
        </row>
        <row r="268">
          <cell r="A268">
            <v>44259</v>
          </cell>
          <cell r="L268">
            <v>3.0000000001746265</v>
          </cell>
        </row>
        <row r="269">
          <cell r="A269">
            <v>44259</v>
          </cell>
          <cell r="L269">
            <v>1.5000000000873106</v>
          </cell>
        </row>
        <row r="270">
          <cell r="A270">
            <v>44260</v>
          </cell>
          <cell r="L270">
            <v>1.5000000000873133</v>
          </cell>
        </row>
        <row r="271">
          <cell r="A271">
            <v>44260</v>
          </cell>
          <cell r="L271">
            <v>1.5000000000873133</v>
          </cell>
        </row>
        <row r="272">
          <cell r="A272">
            <v>44260</v>
          </cell>
          <cell r="L272">
            <v>1.5000000000873133</v>
          </cell>
        </row>
        <row r="273">
          <cell r="A273">
            <v>44260</v>
          </cell>
          <cell r="L273">
            <v>1.5000000000873133</v>
          </cell>
        </row>
        <row r="274">
          <cell r="A274">
            <v>44260</v>
          </cell>
          <cell r="L274">
            <v>1.5000000000873133</v>
          </cell>
        </row>
        <row r="275">
          <cell r="A275">
            <v>44260</v>
          </cell>
          <cell r="L275">
            <v>1.5000000000873159</v>
          </cell>
        </row>
        <row r="276">
          <cell r="A276">
            <v>44260</v>
          </cell>
          <cell r="L276">
            <v>2.0000000001164158</v>
          </cell>
        </row>
        <row r="277">
          <cell r="A277">
            <v>44260</v>
          </cell>
          <cell r="L277">
            <v>2.0000000001164184</v>
          </cell>
        </row>
        <row r="278">
          <cell r="A278">
            <v>44260</v>
          </cell>
          <cell r="L278">
            <v>2.0000000001164184</v>
          </cell>
        </row>
        <row r="279">
          <cell r="A279">
            <v>44263</v>
          </cell>
          <cell r="L279">
            <v>3.0000000001746265</v>
          </cell>
        </row>
        <row r="280">
          <cell r="A280">
            <v>44263</v>
          </cell>
          <cell r="L280">
            <v>1.5000000000873133</v>
          </cell>
        </row>
        <row r="281">
          <cell r="A281">
            <v>44263</v>
          </cell>
          <cell r="L281">
            <v>1.5000000000873119</v>
          </cell>
        </row>
        <row r="282">
          <cell r="A282">
            <v>44263</v>
          </cell>
          <cell r="L282">
            <v>1.5000000000873133</v>
          </cell>
        </row>
        <row r="283">
          <cell r="A283">
            <v>44263</v>
          </cell>
          <cell r="L283">
            <v>1.5000000000873133</v>
          </cell>
        </row>
        <row r="284">
          <cell r="A284">
            <v>44264</v>
          </cell>
          <cell r="L284">
            <v>1.5000000000873133</v>
          </cell>
        </row>
        <row r="285">
          <cell r="A285">
            <v>44264</v>
          </cell>
          <cell r="L285">
            <v>1.5000000000873133</v>
          </cell>
        </row>
        <row r="286">
          <cell r="A286">
            <v>44264</v>
          </cell>
          <cell r="L286">
            <v>1.5000000000873133</v>
          </cell>
        </row>
        <row r="287">
          <cell r="A287">
            <v>44264</v>
          </cell>
          <cell r="L287">
            <v>1.5000000000873119</v>
          </cell>
        </row>
        <row r="288">
          <cell r="A288">
            <v>44264</v>
          </cell>
          <cell r="L288">
            <v>1.5000000000873133</v>
          </cell>
        </row>
        <row r="289">
          <cell r="A289">
            <v>44264</v>
          </cell>
          <cell r="L289">
            <v>1.5000000000873133</v>
          </cell>
        </row>
        <row r="290">
          <cell r="A290">
            <v>44264</v>
          </cell>
          <cell r="L290">
            <v>1.5000000000873133</v>
          </cell>
        </row>
        <row r="291">
          <cell r="A291">
            <v>44265</v>
          </cell>
          <cell r="L291">
            <v>3.0000000001746265</v>
          </cell>
        </row>
        <row r="292">
          <cell r="A292">
            <v>44265</v>
          </cell>
          <cell r="L292">
            <v>1.5000000000873133</v>
          </cell>
        </row>
        <row r="293">
          <cell r="A293">
            <v>44265</v>
          </cell>
          <cell r="L293">
            <v>1.5000000000873119</v>
          </cell>
        </row>
        <row r="294">
          <cell r="A294">
            <v>44265</v>
          </cell>
          <cell r="L294">
            <v>3.0000000001746265</v>
          </cell>
        </row>
        <row r="295">
          <cell r="A295">
            <v>44265</v>
          </cell>
          <cell r="L295">
            <v>1.5000000000873133</v>
          </cell>
        </row>
        <row r="296">
          <cell r="A296">
            <v>44265</v>
          </cell>
          <cell r="L296">
            <v>1.5000000000873133</v>
          </cell>
        </row>
        <row r="297">
          <cell r="A297">
            <v>44265</v>
          </cell>
          <cell r="L297">
            <v>1.5000000000873133</v>
          </cell>
        </row>
        <row r="298">
          <cell r="A298">
            <v>44266</v>
          </cell>
          <cell r="L298">
            <v>1.5000000000873133</v>
          </cell>
        </row>
        <row r="299">
          <cell r="A299">
            <v>44266</v>
          </cell>
          <cell r="L299">
            <v>1.5000000000873133</v>
          </cell>
        </row>
        <row r="300">
          <cell r="A300">
            <v>44266</v>
          </cell>
          <cell r="L300">
            <v>1.5000000000873133</v>
          </cell>
        </row>
        <row r="301">
          <cell r="A301">
            <v>44266</v>
          </cell>
          <cell r="L301">
            <v>3.0000000001746252</v>
          </cell>
        </row>
        <row r="302">
          <cell r="A302">
            <v>44266</v>
          </cell>
          <cell r="L302">
            <v>1.5000000000873133</v>
          </cell>
        </row>
        <row r="303">
          <cell r="A303">
            <v>44266</v>
          </cell>
          <cell r="L303">
            <v>1.5000000000873133</v>
          </cell>
        </row>
        <row r="304">
          <cell r="A304">
            <v>44266</v>
          </cell>
          <cell r="L304">
            <v>1.5000000000873133</v>
          </cell>
        </row>
        <row r="305">
          <cell r="A305">
            <v>44267</v>
          </cell>
          <cell r="L305">
            <v>3.0000000001746265</v>
          </cell>
        </row>
        <row r="306">
          <cell r="A306">
            <v>44267</v>
          </cell>
          <cell r="L306">
            <v>1.5000000000873133</v>
          </cell>
        </row>
        <row r="307">
          <cell r="A307">
            <v>44267</v>
          </cell>
          <cell r="L307">
            <v>1.5000000000873119</v>
          </cell>
        </row>
        <row r="308">
          <cell r="A308">
            <v>44267</v>
          </cell>
          <cell r="L308">
            <v>1.5000000000873133</v>
          </cell>
        </row>
        <row r="309">
          <cell r="A309">
            <v>44267</v>
          </cell>
          <cell r="L309">
            <v>1.5000000000873133</v>
          </cell>
        </row>
        <row r="310">
          <cell r="A310">
            <v>44267</v>
          </cell>
          <cell r="L310">
            <v>2.0000000001164184</v>
          </cell>
        </row>
        <row r="311">
          <cell r="A311">
            <v>44267</v>
          </cell>
          <cell r="L311">
            <v>2.0000000001164158</v>
          </cell>
        </row>
        <row r="312">
          <cell r="A312">
            <v>44267</v>
          </cell>
          <cell r="L312">
            <v>2.0000000001164184</v>
          </cell>
        </row>
        <row r="313">
          <cell r="A313">
            <v>44270</v>
          </cell>
          <cell r="L313">
            <v>1.0000000000582085</v>
          </cell>
        </row>
        <row r="314">
          <cell r="A314">
            <v>44270</v>
          </cell>
          <cell r="L314">
            <v>1.0000000000582092</v>
          </cell>
        </row>
        <row r="315">
          <cell r="A315">
            <v>44270</v>
          </cell>
          <cell r="L315">
            <v>1.5000000000873133</v>
          </cell>
        </row>
        <row r="316">
          <cell r="A316">
            <v>44270</v>
          </cell>
          <cell r="L316">
            <v>1.5000000000873133</v>
          </cell>
        </row>
        <row r="317">
          <cell r="A317">
            <v>44270</v>
          </cell>
          <cell r="L317">
            <v>1.5000000000873133</v>
          </cell>
        </row>
        <row r="318">
          <cell r="A318">
            <v>44270</v>
          </cell>
          <cell r="L318">
            <v>1.5000000000873133</v>
          </cell>
        </row>
        <row r="319">
          <cell r="A319">
            <v>44270</v>
          </cell>
          <cell r="L319">
            <v>1.5000000000873133</v>
          </cell>
        </row>
        <row r="320">
          <cell r="A320">
            <v>44270</v>
          </cell>
          <cell r="L320">
            <v>1.5000000000873133</v>
          </cell>
        </row>
        <row r="321">
          <cell r="A321">
            <v>44270</v>
          </cell>
          <cell r="L321">
            <v>1.5000000000873133</v>
          </cell>
        </row>
        <row r="322">
          <cell r="A322">
            <v>44270</v>
          </cell>
          <cell r="L322">
            <v>3.0000000001746265</v>
          </cell>
        </row>
        <row r="323">
          <cell r="A323">
            <v>44270</v>
          </cell>
          <cell r="L323">
            <v>3.0000000001746239</v>
          </cell>
        </row>
        <row r="324">
          <cell r="A324">
            <v>44271</v>
          </cell>
          <cell r="L324">
            <v>3.0000000001746265</v>
          </cell>
        </row>
        <row r="325">
          <cell r="A325">
            <v>44271</v>
          </cell>
          <cell r="L325">
            <v>1.5000000000873126</v>
          </cell>
        </row>
        <row r="326">
          <cell r="A326">
            <v>44271</v>
          </cell>
          <cell r="L326">
            <v>1.5000000000873133</v>
          </cell>
        </row>
        <row r="327">
          <cell r="A327">
            <v>44271</v>
          </cell>
          <cell r="L327">
            <v>1.5000000000873133</v>
          </cell>
        </row>
        <row r="328">
          <cell r="A328">
            <v>44271</v>
          </cell>
          <cell r="L328">
            <v>1.5000000000873133</v>
          </cell>
        </row>
        <row r="329">
          <cell r="A329">
            <v>44271</v>
          </cell>
          <cell r="L329">
            <v>1.5000000000873119</v>
          </cell>
        </row>
        <row r="330">
          <cell r="A330">
            <v>44271</v>
          </cell>
          <cell r="L330">
            <v>1.5000000000873133</v>
          </cell>
        </row>
        <row r="331">
          <cell r="A331">
            <v>44271</v>
          </cell>
          <cell r="L331">
            <v>1.5000000000873133</v>
          </cell>
        </row>
        <row r="332">
          <cell r="A332">
            <v>44271</v>
          </cell>
          <cell r="L332">
            <v>1.5000000000873133</v>
          </cell>
        </row>
        <row r="333">
          <cell r="A333">
            <v>44271</v>
          </cell>
          <cell r="L333">
            <v>1.5000000000873133</v>
          </cell>
        </row>
        <row r="334">
          <cell r="A334">
            <v>44271</v>
          </cell>
          <cell r="L334">
            <v>1.5000000000873133</v>
          </cell>
        </row>
        <row r="335">
          <cell r="A335">
            <v>44271</v>
          </cell>
          <cell r="L335">
            <v>1.5000000000873133</v>
          </cell>
        </row>
        <row r="336">
          <cell r="A336">
            <v>44271</v>
          </cell>
          <cell r="L336">
            <v>3.0000000001746292</v>
          </cell>
        </row>
        <row r="337">
          <cell r="A337">
            <v>44272</v>
          </cell>
          <cell r="L337">
            <v>3.0000000001746265</v>
          </cell>
        </row>
        <row r="338">
          <cell r="A338">
            <v>44272</v>
          </cell>
          <cell r="L338">
            <v>1.5000000000873126</v>
          </cell>
        </row>
        <row r="339">
          <cell r="A339">
            <v>44272</v>
          </cell>
          <cell r="L339">
            <v>1.5000000000873146</v>
          </cell>
        </row>
        <row r="340">
          <cell r="A340">
            <v>44272</v>
          </cell>
          <cell r="L340">
            <v>1.5000000000873133</v>
          </cell>
        </row>
        <row r="341">
          <cell r="A341">
            <v>44272</v>
          </cell>
          <cell r="L341">
            <v>1.5000000000873133</v>
          </cell>
        </row>
        <row r="342">
          <cell r="A342">
            <v>44272</v>
          </cell>
          <cell r="L342">
            <v>1.5000000000873133</v>
          </cell>
        </row>
        <row r="343">
          <cell r="A343">
            <v>44272</v>
          </cell>
          <cell r="L343">
            <v>3.0000000001746265</v>
          </cell>
        </row>
        <row r="344">
          <cell r="A344">
            <v>44272</v>
          </cell>
          <cell r="L344">
            <v>1.5000000000873133</v>
          </cell>
        </row>
        <row r="345">
          <cell r="A345">
            <v>44272</v>
          </cell>
          <cell r="L345">
            <v>1.5000000000873133</v>
          </cell>
        </row>
        <row r="346">
          <cell r="A346">
            <v>44272</v>
          </cell>
          <cell r="L346">
            <v>1.5000000000873133</v>
          </cell>
        </row>
        <row r="347">
          <cell r="A347">
            <v>44272</v>
          </cell>
          <cell r="L347">
            <v>1.5000000000873133</v>
          </cell>
        </row>
        <row r="348">
          <cell r="A348">
            <v>44272</v>
          </cell>
          <cell r="L348">
            <v>1.5000000000873133</v>
          </cell>
        </row>
        <row r="349">
          <cell r="A349">
            <v>44272</v>
          </cell>
          <cell r="L349">
            <v>1.5000000000873159</v>
          </cell>
        </row>
        <row r="350">
          <cell r="A350">
            <v>44273</v>
          </cell>
          <cell r="L350">
            <v>3.0000000001746265</v>
          </cell>
        </row>
        <row r="351">
          <cell r="A351">
            <v>44273</v>
          </cell>
          <cell r="L351">
            <v>1.5000000000873126</v>
          </cell>
        </row>
        <row r="352">
          <cell r="A352">
            <v>44273</v>
          </cell>
          <cell r="L352">
            <v>1.5000000000873133</v>
          </cell>
        </row>
        <row r="353">
          <cell r="A353">
            <v>44273</v>
          </cell>
          <cell r="L353">
            <v>1.5000000000873133</v>
          </cell>
        </row>
        <row r="354">
          <cell r="A354">
            <v>44273</v>
          </cell>
          <cell r="L354">
            <v>1.5000000000873133</v>
          </cell>
        </row>
        <row r="355">
          <cell r="A355">
            <v>44273</v>
          </cell>
          <cell r="L355">
            <v>1.5000000000873119</v>
          </cell>
        </row>
        <row r="356">
          <cell r="A356">
            <v>44273</v>
          </cell>
          <cell r="L356">
            <v>3.0000000001746265</v>
          </cell>
        </row>
        <row r="357">
          <cell r="A357">
            <v>44273</v>
          </cell>
          <cell r="L357">
            <v>3.0000000001746265</v>
          </cell>
        </row>
        <row r="358">
          <cell r="A358">
            <v>44273</v>
          </cell>
          <cell r="L358">
            <v>1.5000000000873133</v>
          </cell>
        </row>
        <row r="359">
          <cell r="A359">
            <v>44273</v>
          </cell>
          <cell r="L359">
            <v>1.5000000000873133</v>
          </cell>
        </row>
        <row r="360">
          <cell r="A360">
            <v>44273</v>
          </cell>
          <cell r="L360">
            <v>1.5000000000873133</v>
          </cell>
        </row>
        <row r="361">
          <cell r="A361">
            <v>44273</v>
          </cell>
          <cell r="L361">
            <v>1.5000000000873159</v>
          </cell>
        </row>
        <row r="362">
          <cell r="A362">
            <v>44274</v>
          </cell>
          <cell r="L362">
            <v>1.5000000000873133</v>
          </cell>
        </row>
        <row r="363">
          <cell r="A363">
            <v>44274</v>
          </cell>
          <cell r="L363">
            <v>1.5000000000873128</v>
          </cell>
        </row>
        <row r="364">
          <cell r="A364">
            <v>44274</v>
          </cell>
          <cell r="L364">
            <v>2.0000000001164171</v>
          </cell>
        </row>
        <row r="365">
          <cell r="A365">
            <v>44274</v>
          </cell>
          <cell r="L365">
            <v>2.0000000001164171</v>
          </cell>
        </row>
        <row r="366">
          <cell r="A366">
            <v>44274</v>
          </cell>
          <cell r="L366">
            <v>1.0000000000582092</v>
          </cell>
        </row>
        <row r="367">
          <cell r="A367">
            <v>44274</v>
          </cell>
          <cell r="L367">
            <v>1.0000000000582092</v>
          </cell>
        </row>
        <row r="368">
          <cell r="A368">
            <v>44274</v>
          </cell>
          <cell r="L368">
            <v>1.5000000000873133</v>
          </cell>
        </row>
        <row r="369">
          <cell r="A369">
            <v>44274</v>
          </cell>
          <cell r="L369">
            <v>1.5000000000873133</v>
          </cell>
        </row>
        <row r="370">
          <cell r="A370">
            <v>44274</v>
          </cell>
          <cell r="L370">
            <v>3.0000000001746265</v>
          </cell>
        </row>
        <row r="371">
          <cell r="A371">
            <v>44274</v>
          </cell>
          <cell r="L371">
            <v>3.0000000001746265</v>
          </cell>
        </row>
        <row r="372">
          <cell r="A372">
            <v>44274</v>
          </cell>
          <cell r="L372">
            <v>3.0000000001746292</v>
          </cell>
        </row>
        <row r="373">
          <cell r="A373">
            <v>44275</v>
          </cell>
          <cell r="L373">
            <v>3.0000000001746265</v>
          </cell>
        </row>
        <row r="374">
          <cell r="A374">
            <v>44275</v>
          </cell>
          <cell r="L374">
            <v>1.5000000000873133</v>
          </cell>
        </row>
        <row r="375">
          <cell r="A375">
            <v>44275</v>
          </cell>
          <cell r="L375">
            <v>2.0000000001164171</v>
          </cell>
        </row>
        <row r="376">
          <cell r="A376">
            <v>44275</v>
          </cell>
          <cell r="L376">
            <v>2.0000000001164171</v>
          </cell>
        </row>
        <row r="377">
          <cell r="A377">
            <v>44275</v>
          </cell>
          <cell r="L377">
            <v>1.5000000000873119</v>
          </cell>
        </row>
        <row r="378">
          <cell r="A378">
            <v>44275</v>
          </cell>
          <cell r="L378">
            <v>1.5000000000873133</v>
          </cell>
        </row>
        <row r="379">
          <cell r="A379">
            <v>44275</v>
          </cell>
          <cell r="L379">
            <v>1.5000000000873133</v>
          </cell>
        </row>
        <row r="380">
          <cell r="A380">
            <v>44275</v>
          </cell>
          <cell r="L380">
            <v>1.5000000000873133</v>
          </cell>
        </row>
        <row r="381">
          <cell r="A381">
            <v>44275</v>
          </cell>
          <cell r="L381">
            <v>1.5000000000873133</v>
          </cell>
        </row>
        <row r="382">
          <cell r="A382">
            <v>44275</v>
          </cell>
          <cell r="L382">
            <v>1.5000000000873133</v>
          </cell>
        </row>
        <row r="383">
          <cell r="A383">
            <v>44275</v>
          </cell>
          <cell r="L383">
            <v>1.5000000000873133</v>
          </cell>
        </row>
        <row r="384">
          <cell r="A384">
            <v>44275</v>
          </cell>
          <cell r="L384">
            <v>1.5000000000873133</v>
          </cell>
        </row>
        <row r="385">
          <cell r="A385">
            <v>44276</v>
          </cell>
          <cell r="L385">
            <v>1.5000000000873133</v>
          </cell>
        </row>
        <row r="386">
          <cell r="A386">
            <v>44276</v>
          </cell>
          <cell r="L386">
            <v>1.5000000000873133</v>
          </cell>
        </row>
        <row r="387">
          <cell r="A387">
            <v>44277</v>
          </cell>
          <cell r="L387">
            <v>1.5000000000873133</v>
          </cell>
        </row>
        <row r="388">
          <cell r="A388">
            <v>44277</v>
          </cell>
          <cell r="L388">
            <v>1.5000000000873133</v>
          </cell>
        </row>
        <row r="389">
          <cell r="A389">
            <v>44277</v>
          </cell>
          <cell r="L389">
            <v>1.5000000000873146</v>
          </cell>
        </row>
        <row r="390">
          <cell r="A390">
            <v>44277</v>
          </cell>
          <cell r="L390">
            <v>3.0000000001746265</v>
          </cell>
        </row>
        <row r="391">
          <cell r="A391">
            <v>44277</v>
          </cell>
          <cell r="L391">
            <v>1.5000000000873133</v>
          </cell>
        </row>
        <row r="392">
          <cell r="A392">
            <v>44278</v>
          </cell>
          <cell r="L392">
            <v>1.5000000000873126</v>
          </cell>
        </row>
        <row r="393">
          <cell r="A393">
            <v>44278</v>
          </cell>
          <cell r="L393">
            <v>1.5000000000873133</v>
          </cell>
        </row>
        <row r="394">
          <cell r="A394">
            <v>44278</v>
          </cell>
          <cell r="L394">
            <v>1.5000000000873133</v>
          </cell>
        </row>
        <row r="395">
          <cell r="A395">
            <v>44278</v>
          </cell>
          <cell r="L395">
            <v>1.5000000000873133</v>
          </cell>
        </row>
        <row r="396">
          <cell r="A396">
            <v>44278</v>
          </cell>
          <cell r="L396">
            <v>1.5000000000873146</v>
          </cell>
        </row>
        <row r="397">
          <cell r="A397">
            <v>44278</v>
          </cell>
          <cell r="L397">
            <v>1.5000000000873133</v>
          </cell>
        </row>
        <row r="398">
          <cell r="A398">
            <v>44278</v>
          </cell>
          <cell r="L398">
            <v>3.0000000001746265</v>
          </cell>
        </row>
        <row r="399">
          <cell r="A399">
            <v>44278</v>
          </cell>
          <cell r="L399">
            <v>3.0000000001746265</v>
          </cell>
        </row>
        <row r="400">
          <cell r="A400">
            <v>44278</v>
          </cell>
          <cell r="L400">
            <v>2.2500000001309699</v>
          </cell>
        </row>
        <row r="401">
          <cell r="A401">
            <v>44278</v>
          </cell>
          <cell r="L401">
            <v>2.2500000001309699</v>
          </cell>
        </row>
        <row r="402">
          <cell r="A402">
            <v>44279</v>
          </cell>
          <cell r="L402">
            <v>1.5000000000873133</v>
          </cell>
        </row>
        <row r="403">
          <cell r="A403">
            <v>44279</v>
          </cell>
          <cell r="L403">
            <v>1.5000000000873133</v>
          </cell>
        </row>
        <row r="404">
          <cell r="A404">
            <v>44279</v>
          </cell>
          <cell r="L404">
            <v>1.5000000000873133</v>
          </cell>
        </row>
        <row r="405">
          <cell r="A405">
            <v>44279</v>
          </cell>
          <cell r="L405">
            <v>1.5000000000873133</v>
          </cell>
        </row>
        <row r="406">
          <cell r="A406">
            <v>44279</v>
          </cell>
          <cell r="L406">
            <v>1.5000000000873133</v>
          </cell>
        </row>
        <row r="407">
          <cell r="A407">
            <v>44279</v>
          </cell>
          <cell r="L407">
            <v>1.5000000000873133</v>
          </cell>
        </row>
        <row r="408">
          <cell r="A408">
            <v>44279</v>
          </cell>
          <cell r="L408">
            <v>1.5000000000873159</v>
          </cell>
        </row>
        <row r="409">
          <cell r="A409">
            <v>44279</v>
          </cell>
          <cell r="L409">
            <v>1.5000000000873133</v>
          </cell>
        </row>
        <row r="410">
          <cell r="A410">
            <v>44279</v>
          </cell>
          <cell r="L410">
            <v>1.5000000000873133</v>
          </cell>
        </row>
        <row r="411">
          <cell r="A411">
            <v>44280</v>
          </cell>
          <cell r="L411">
            <v>1.5000000000873133</v>
          </cell>
        </row>
        <row r="412">
          <cell r="A412">
            <v>44280</v>
          </cell>
          <cell r="L412">
            <v>1.5000000000873133</v>
          </cell>
        </row>
        <row r="413">
          <cell r="A413">
            <v>44280</v>
          </cell>
          <cell r="L413">
            <v>1.5000000000873133</v>
          </cell>
        </row>
        <row r="414">
          <cell r="A414">
            <v>44280</v>
          </cell>
          <cell r="L414">
            <v>3.0000000001746265</v>
          </cell>
        </row>
        <row r="415">
          <cell r="A415">
            <v>44280</v>
          </cell>
          <cell r="L415">
            <v>1.5000000000873133</v>
          </cell>
        </row>
        <row r="416">
          <cell r="A416">
            <v>44280</v>
          </cell>
          <cell r="L416">
            <v>1.5000000000873133</v>
          </cell>
        </row>
        <row r="417">
          <cell r="A417">
            <v>44280</v>
          </cell>
          <cell r="L417">
            <v>1.5000000000873133</v>
          </cell>
        </row>
        <row r="418">
          <cell r="A418">
            <v>44280</v>
          </cell>
          <cell r="L418">
            <v>2.0000000001164184</v>
          </cell>
        </row>
        <row r="419">
          <cell r="A419">
            <v>44281</v>
          </cell>
          <cell r="L419">
            <v>1.5000000000873133</v>
          </cell>
        </row>
        <row r="420">
          <cell r="A420">
            <v>44281</v>
          </cell>
          <cell r="L420">
            <v>1.5000000000873126</v>
          </cell>
        </row>
        <row r="421">
          <cell r="A421">
            <v>44281</v>
          </cell>
          <cell r="L421">
            <v>3.0000000001746265</v>
          </cell>
        </row>
        <row r="422">
          <cell r="A422">
            <v>44281</v>
          </cell>
          <cell r="L422">
            <v>1.5000000000873133</v>
          </cell>
        </row>
        <row r="423">
          <cell r="A423">
            <v>44281</v>
          </cell>
          <cell r="L423">
            <v>1.5000000000873146</v>
          </cell>
        </row>
        <row r="424">
          <cell r="A424">
            <v>44281</v>
          </cell>
          <cell r="L424">
            <v>1.5000000000873133</v>
          </cell>
        </row>
        <row r="425">
          <cell r="A425">
            <v>44281</v>
          </cell>
          <cell r="L425">
            <v>1.5000000000873159</v>
          </cell>
        </row>
        <row r="426">
          <cell r="A426">
            <v>44281</v>
          </cell>
          <cell r="L426">
            <v>1.5000000000873133</v>
          </cell>
        </row>
        <row r="427">
          <cell r="A427">
            <v>44281</v>
          </cell>
          <cell r="L427">
            <v>3.0000000001746265</v>
          </cell>
        </row>
        <row r="428">
          <cell r="A428">
            <v>44281</v>
          </cell>
          <cell r="L428">
            <v>1.5000000000873133</v>
          </cell>
        </row>
        <row r="429">
          <cell r="A429">
            <v>44282</v>
          </cell>
          <cell r="L429">
            <v>1.0000000000582092</v>
          </cell>
        </row>
        <row r="430">
          <cell r="A430">
            <v>44282</v>
          </cell>
          <cell r="L430">
            <v>2.0000000001164171</v>
          </cell>
        </row>
        <row r="431">
          <cell r="A431">
            <v>44282</v>
          </cell>
          <cell r="L431">
            <v>2.0000000001164184</v>
          </cell>
        </row>
        <row r="432">
          <cell r="A432">
            <v>44282</v>
          </cell>
          <cell r="L432">
            <v>2.0000000001164158</v>
          </cell>
        </row>
        <row r="433">
          <cell r="A433">
            <v>44282</v>
          </cell>
          <cell r="L433">
            <v>2.0000000001164158</v>
          </cell>
        </row>
        <row r="434">
          <cell r="A434">
            <v>44282</v>
          </cell>
          <cell r="L434">
            <v>1.5000000000873133</v>
          </cell>
        </row>
        <row r="435">
          <cell r="A435">
            <v>44282</v>
          </cell>
          <cell r="L435">
            <v>1.5000000000873133</v>
          </cell>
        </row>
        <row r="436">
          <cell r="A436">
            <v>44291</v>
          </cell>
          <cell r="L436">
            <v>1.0000000000582092</v>
          </cell>
        </row>
        <row r="437">
          <cell r="A437">
            <v>44291</v>
          </cell>
          <cell r="L437">
            <v>2.0000000001164171</v>
          </cell>
        </row>
        <row r="438">
          <cell r="A438">
            <v>44291</v>
          </cell>
          <cell r="L438">
            <v>1.0000000000582092</v>
          </cell>
        </row>
        <row r="439">
          <cell r="A439">
            <v>44291</v>
          </cell>
          <cell r="L439">
            <v>1.0000000000582079</v>
          </cell>
        </row>
        <row r="440">
          <cell r="A440">
            <v>44291</v>
          </cell>
          <cell r="L440">
            <v>4.5000000002619425</v>
          </cell>
        </row>
        <row r="441">
          <cell r="A441">
            <v>44291</v>
          </cell>
          <cell r="L441">
            <v>3.0000000001746265</v>
          </cell>
        </row>
        <row r="442">
          <cell r="A442">
            <v>44292</v>
          </cell>
          <cell r="L442">
            <v>3.0000000001746265</v>
          </cell>
        </row>
        <row r="443">
          <cell r="A443">
            <v>44292</v>
          </cell>
          <cell r="L443">
            <v>3.0000000001746265</v>
          </cell>
        </row>
        <row r="444">
          <cell r="A444">
            <v>44296</v>
          </cell>
          <cell r="L444">
            <v>2.0000000001164184</v>
          </cell>
        </row>
        <row r="445">
          <cell r="A445">
            <v>44296</v>
          </cell>
          <cell r="L445">
            <v>2.0000000001164171</v>
          </cell>
        </row>
        <row r="446">
          <cell r="A446">
            <v>44298</v>
          </cell>
          <cell r="L446">
            <v>3.0000000001746265</v>
          </cell>
        </row>
        <row r="447">
          <cell r="A447">
            <v>44298</v>
          </cell>
          <cell r="L447">
            <v>1.5000000000873146</v>
          </cell>
        </row>
        <row r="448">
          <cell r="A448">
            <v>44299</v>
          </cell>
          <cell r="L448">
            <v>1.5000000000873133</v>
          </cell>
        </row>
        <row r="449">
          <cell r="A449">
            <v>44299</v>
          </cell>
          <cell r="L449">
            <v>3.0000000001746279</v>
          </cell>
        </row>
        <row r="450">
          <cell r="A450">
            <v>44299</v>
          </cell>
          <cell r="L450">
            <v>3.0000000001746265</v>
          </cell>
        </row>
        <row r="451">
          <cell r="A451">
            <v>44300</v>
          </cell>
          <cell r="L451">
            <v>3.0000000001746265</v>
          </cell>
        </row>
        <row r="452">
          <cell r="A452">
            <v>44300</v>
          </cell>
          <cell r="L452">
            <v>1.5000000000873146</v>
          </cell>
        </row>
        <row r="453">
          <cell r="A453">
            <v>44300</v>
          </cell>
          <cell r="L453">
            <v>1.5000000000873133</v>
          </cell>
        </row>
        <row r="454">
          <cell r="A454">
            <v>44300</v>
          </cell>
          <cell r="L454">
            <v>1.5000000000873133</v>
          </cell>
        </row>
        <row r="455">
          <cell r="A455">
            <v>44301</v>
          </cell>
          <cell r="L455">
            <v>1.5000000000873133</v>
          </cell>
        </row>
        <row r="456">
          <cell r="A456">
            <v>44301</v>
          </cell>
          <cell r="L456">
            <v>3.0000000001746279</v>
          </cell>
        </row>
        <row r="457">
          <cell r="A457">
            <v>44301</v>
          </cell>
          <cell r="L457">
            <v>3.0000000001746239</v>
          </cell>
        </row>
        <row r="458">
          <cell r="A458">
            <v>44302</v>
          </cell>
          <cell r="L458">
            <v>3.0000000001746265</v>
          </cell>
        </row>
        <row r="459">
          <cell r="A459">
            <v>44302</v>
          </cell>
          <cell r="L459">
            <v>1.5000000000873146</v>
          </cell>
        </row>
        <row r="460">
          <cell r="A460">
            <v>44302</v>
          </cell>
          <cell r="L460">
            <v>1.5000000000873133</v>
          </cell>
        </row>
        <row r="461">
          <cell r="A461">
            <v>44302</v>
          </cell>
          <cell r="L461">
            <v>3.0000000001746265</v>
          </cell>
        </row>
        <row r="462">
          <cell r="A462">
            <v>44303</v>
          </cell>
          <cell r="L462">
            <v>3.0000000001746265</v>
          </cell>
        </row>
        <row r="463">
          <cell r="A463">
            <v>44303</v>
          </cell>
          <cell r="L463">
            <v>1.5000000000873146</v>
          </cell>
        </row>
        <row r="464">
          <cell r="A464">
            <v>44305</v>
          </cell>
          <cell r="L464">
            <v>1.5000000000873133</v>
          </cell>
        </row>
        <row r="465">
          <cell r="A465">
            <v>44305</v>
          </cell>
          <cell r="L465">
            <v>1.5</v>
          </cell>
        </row>
        <row r="466">
          <cell r="A466">
            <v>44305</v>
          </cell>
          <cell r="L466">
            <v>1.5000000000873146</v>
          </cell>
        </row>
        <row r="467">
          <cell r="A467">
            <v>44305</v>
          </cell>
          <cell r="L467">
            <v>1.5000000000873133</v>
          </cell>
        </row>
        <row r="468">
          <cell r="A468">
            <v>44305</v>
          </cell>
          <cell r="L468">
            <v>3.0000000001746265</v>
          </cell>
        </row>
        <row r="469">
          <cell r="A469">
            <v>44306</v>
          </cell>
          <cell r="L469">
            <v>3.0000000001746265</v>
          </cell>
        </row>
        <row r="470">
          <cell r="A470">
            <v>44306</v>
          </cell>
          <cell r="L470">
            <v>3.0000000001746279</v>
          </cell>
        </row>
        <row r="471">
          <cell r="A471">
            <v>44306</v>
          </cell>
          <cell r="L471">
            <v>1.5000000000873133</v>
          </cell>
        </row>
        <row r="472">
          <cell r="A472">
            <v>44306</v>
          </cell>
          <cell r="L472">
            <v>1.5000000000873133</v>
          </cell>
        </row>
        <row r="473">
          <cell r="A473">
            <v>44306</v>
          </cell>
          <cell r="L473">
            <v>1.5000000000873133</v>
          </cell>
        </row>
        <row r="474">
          <cell r="A474">
            <v>44306</v>
          </cell>
          <cell r="L474">
            <v>1.5000000000873133</v>
          </cell>
        </row>
        <row r="475">
          <cell r="A475">
            <v>44306</v>
          </cell>
          <cell r="L475">
            <v>1.5000000000873133</v>
          </cell>
        </row>
        <row r="476">
          <cell r="A476">
            <v>44306</v>
          </cell>
          <cell r="L476">
            <v>1.5000000000873133</v>
          </cell>
        </row>
        <row r="477">
          <cell r="A477">
            <v>44307</v>
          </cell>
          <cell r="L477">
            <v>3.0000000001746265</v>
          </cell>
        </row>
        <row r="478">
          <cell r="A478">
            <v>44307</v>
          </cell>
          <cell r="L478">
            <v>3.0000000001746265</v>
          </cell>
        </row>
        <row r="479">
          <cell r="A479">
            <v>44307</v>
          </cell>
          <cell r="L479">
            <v>1.5000000000873133</v>
          </cell>
        </row>
        <row r="480">
          <cell r="A480">
            <v>44307</v>
          </cell>
          <cell r="L480">
            <v>1.5000000000873133</v>
          </cell>
        </row>
        <row r="481">
          <cell r="A481">
            <v>44307</v>
          </cell>
          <cell r="L481">
            <v>1.5000000000873133</v>
          </cell>
        </row>
        <row r="482">
          <cell r="A482">
            <v>44307</v>
          </cell>
          <cell r="L482">
            <v>3.0000000001746265</v>
          </cell>
        </row>
        <row r="483">
          <cell r="A483">
            <v>44307</v>
          </cell>
          <cell r="L483">
            <v>1.5000000000873133</v>
          </cell>
        </row>
        <row r="484">
          <cell r="A484">
            <v>44308</v>
          </cell>
          <cell r="L484">
            <v>1.5000000000873133</v>
          </cell>
        </row>
        <row r="485">
          <cell r="A485">
            <v>44308</v>
          </cell>
          <cell r="L485">
            <v>1.5000000000873119</v>
          </cell>
        </row>
        <row r="486">
          <cell r="A486">
            <v>44308</v>
          </cell>
          <cell r="L486">
            <v>3.0000000001746279</v>
          </cell>
        </row>
        <row r="487">
          <cell r="A487">
            <v>44308</v>
          </cell>
          <cell r="L487">
            <v>2.0000000001164158</v>
          </cell>
        </row>
        <row r="488">
          <cell r="A488">
            <v>44308</v>
          </cell>
          <cell r="L488">
            <v>1.5000000000873106</v>
          </cell>
        </row>
        <row r="489">
          <cell r="A489">
            <v>44308</v>
          </cell>
          <cell r="L489">
            <v>1.0000000000582079</v>
          </cell>
        </row>
        <row r="490">
          <cell r="A490">
            <v>44308</v>
          </cell>
          <cell r="L490">
            <v>3.0000000001746265</v>
          </cell>
        </row>
        <row r="491">
          <cell r="A491">
            <v>44309</v>
          </cell>
          <cell r="L491">
            <v>1.0000000000582092</v>
          </cell>
        </row>
        <row r="492">
          <cell r="A492">
            <v>44309</v>
          </cell>
          <cell r="L492">
            <v>0.50000000002910394</v>
          </cell>
        </row>
        <row r="493">
          <cell r="A493">
            <v>44309</v>
          </cell>
          <cell r="L493">
            <v>1.0000000000582079</v>
          </cell>
        </row>
        <row r="494">
          <cell r="A494">
            <v>44309</v>
          </cell>
          <cell r="L494">
            <v>0.50000000002910394</v>
          </cell>
        </row>
        <row r="495">
          <cell r="A495">
            <v>44309</v>
          </cell>
          <cell r="L495">
            <v>1.0000000000582092</v>
          </cell>
        </row>
        <row r="496">
          <cell r="A496">
            <v>44309</v>
          </cell>
          <cell r="L496">
            <v>0.50000000002910394</v>
          </cell>
        </row>
        <row r="497">
          <cell r="A497">
            <v>44309</v>
          </cell>
          <cell r="L497">
            <v>1.5000000000873146</v>
          </cell>
        </row>
        <row r="498">
          <cell r="A498">
            <v>44309</v>
          </cell>
          <cell r="L498">
            <v>1.0000000000582079</v>
          </cell>
        </row>
        <row r="499">
          <cell r="A499">
            <v>44309</v>
          </cell>
          <cell r="L499">
            <v>0.50000000002910527</v>
          </cell>
        </row>
        <row r="500">
          <cell r="A500">
            <v>44309</v>
          </cell>
          <cell r="L500">
            <v>1.5000000000873133</v>
          </cell>
        </row>
        <row r="501">
          <cell r="A501">
            <v>44309</v>
          </cell>
          <cell r="L501">
            <v>1.5000000000873133</v>
          </cell>
        </row>
        <row r="502">
          <cell r="A502">
            <v>44309</v>
          </cell>
          <cell r="L502">
            <v>1.5000000000873133</v>
          </cell>
        </row>
        <row r="503">
          <cell r="A503">
            <v>44309</v>
          </cell>
          <cell r="L503">
            <v>3.0000000001746265</v>
          </cell>
        </row>
        <row r="504">
          <cell r="A504">
            <v>44310</v>
          </cell>
          <cell r="L504">
            <v>2.0000000001164184</v>
          </cell>
        </row>
        <row r="505">
          <cell r="A505">
            <v>44310</v>
          </cell>
          <cell r="L505">
            <v>2.0000000001164171</v>
          </cell>
        </row>
        <row r="506">
          <cell r="A506">
            <v>44310</v>
          </cell>
          <cell r="L506">
            <v>2.0000000001164158</v>
          </cell>
        </row>
        <row r="507">
          <cell r="A507">
            <v>44310</v>
          </cell>
          <cell r="L507">
            <v>2.0000000001164184</v>
          </cell>
        </row>
        <row r="508">
          <cell r="A508">
            <v>44310</v>
          </cell>
          <cell r="L508">
            <v>1.0000000000582079</v>
          </cell>
        </row>
        <row r="509">
          <cell r="A509">
            <v>44310</v>
          </cell>
          <cell r="L509">
            <v>1.0000000000582079</v>
          </cell>
        </row>
        <row r="510">
          <cell r="A510">
            <v>44312</v>
          </cell>
          <cell r="L510">
            <v>1.5000000000873133</v>
          </cell>
        </row>
        <row r="511">
          <cell r="A511">
            <v>44312</v>
          </cell>
          <cell r="L511">
            <v>1.5000000000873133</v>
          </cell>
        </row>
        <row r="512">
          <cell r="A512">
            <v>44312</v>
          </cell>
          <cell r="L512">
            <v>1.5000000000873146</v>
          </cell>
        </row>
        <row r="513">
          <cell r="A513">
            <v>44313</v>
          </cell>
          <cell r="L513">
            <v>1.5000000000873133</v>
          </cell>
        </row>
        <row r="514">
          <cell r="A514">
            <v>44313</v>
          </cell>
          <cell r="L514">
            <v>1.5000000000873133</v>
          </cell>
        </row>
        <row r="515">
          <cell r="A515">
            <v>44313</v>
          </cell>
          <cell r="L515">
            <v>1.0000000000582092</v>
          </cell>
        </row>
        <row r="516">
          <cell r="A516">
            <v>44313</v>
          </cell>
          <cell r="L516">
            <v>1.0000000000582105</v>
          </cell>
        </row>
        <row r="517">
          <cell r="A517">
            <v>44313</v>
          </cell>
          <cell r="L517">
            <v>1.0000000000582079</v>
          </cell>
        </row>
        <row r="518">
          <cell r="A518">
            <v>44314</v>
          </cell>
          <cell r="L518">
            <v>1.5000000000873133</v>
          </cell>
        </row>
        <row r="519">
          <cell r="A519">
            <v>44314</v>
          </cell>
          <cell r="L519">
            <v>1.5000000000873133</v>
          </cell>
        </row>
        <row r="520">
          <cell r="A520">
            <v>44314</v>
          </cell>
          <cell r="L520">
            <v>1.0000000000582092</v>
          </cell>
        </row>
        <row r="521">
          <cell r="A521">
            <v>44314</v>
          </cell>
          <cell r="L521">
            <v>2.0000000001164158</v>
          </cell>
        </row>
        <row r="522">
          <cell r="A522">
            <v>44315</v>
          </cell>
          <cell r="L522">
            <v>1.5000000000873133</v>
          </cell>
        </row>
        <row r="523">
          <cell r="A523">
            <v>44315</v>
          </cell>
          <cell r="L523">
            <v>1.5000000000873133</v>
          </cell>
        </row>
        <row r="524">
          <cell r="A524">
            <v>44315</v>
          </cell>
          <cell r="L524">
            <v>1.5000000000873146</v>
          </cell>
        </row>
        <row r="525">
          <cell r="A525">
            <v>44315</v>
          </cell>
          <cell r="L525">
            <v>1.5000000000873133</v>
          </cell>
        </row>
        <row r="526">
          <cell r="A526">
            <v>44315</v>
          </cell>
          <cell r="L526">
            <v>1.0000000000582079</v>
          </cell>
        </row>
        <row r="527">
          <cell r="A527">
            <v>44315</v>
          </cell>
          <cell r="L527">
            <v>1.0000000000582079</v>
          </cell>
        </row>
        <row r="528">
          <cell r="A528">
            <v>44316</v>
          </cell>
          <cell r="L528">
            <v>1.5000000000873133</v>
          </cell>
        </row>
        <row r="529">
          <cell r="A529">
            <v>44316</v>
          </cell>
          <cell r="L529">
            <v>1.5000000000873133</v>
          </cell>
        </row>
        <row r="530">
          <cell r="A530">
            <v>44316</v>
          </cell>
          <cell r="L530">
            <v>2.0000000001164171</v>
          </cell>
        </row>
        <row r="531">
          <cell r="A531">
            <v>44316</v>
          </cell>
          <cell r="L531">
            <v>2.0000000001164184</v>
          </cell>
        </row>
        <row r="532">
          <cell r="A532">
            <v>44316</v>
          </cell>
          <cell r="L532">
            <v>2.0000000001164184</v>
          </cell>
        </row>
        <row r="533">
          <cell r="A533">
            <v>44316</v>
          </cell>
          <cell r="L533">
            <v>1.0000000000582105</v>
          </cell>
        </row>
        <row r="534">
          <cell r="A534">
            <v>44319</v>
          </cell>
          <cell r="L534">
            <v>1.0000000000582092</v>
          </cell>
        </row>
        <row r="535">
          <cell r="A535">
            <v>44319</v>
          </cell>
          <cell r="L535">
            <v>1.0000000000582079</v>
          </cell>
        </row>
        <row r="536">
          <cell r="A536">
            <v>44319</v>
          </cell>
          <cell r="L536">
            <v>1.0000000000582079</v>
          </cell>
        </row>
        <row r="537">
          <cell r="A537">
            <v>44319</v>
          </cell>
          <cell r="L537">
            <v>1.0000000000582092</v>
          </cell>
        </row>
        <row r="538">
          <cell r="A538">
            <v>44321</v>
          </cell>
          <cell r="L538">
            <v>4.000000000232836</v>
          </cell>
        </row>
        <row r="539">
          <cell r="A539">
            <v>44322</v>
          </cell>
          <cell r="L539">
            <v>4.000000000232836</v>
          </cell>
        </row>
        <row r="540">
          <cell r="A540">
            <v>44323</v>
          </cell>
          <cell r="L540">
            <v>1.0000000000582092</v>
          </cell>
        </row>
        <row r="541">
          <cell r="A541">
            <v>44323</v>
          </cell>
          <cell r="L541">
            <v>1.5000000000873133</v>
          </cell>
        </row>
        <row r="542">
          <cell r="A542">
            <v>44323</v>
          </cell>
          <cell r="L542">
            <v>1.0000000000582105</v>
          </cell>
        </row>
        <row r="543">
          <cell r="A543">
            <v>44323</v>
          </cell>
          <cell r="L543">
            <v>0.50000000002910261</v>
          </cell>
        </row>
        <row r="544">
          <cell r="A544">
            <v>44323</v>
          </cell>
          <cell r="L544">
            <v>3.0000000001746265</v>
          </cell>
        </row>
        <row r="545">
          <cell r="A545">
            <v>44326</v>
          </cell>
          <cell r="L545">
            <v>1.5000000000873133</v>
          </cell>
        </row>
        <row r="546">
          <cell r="A546">
            <v>44326</v>
          </cell>
          <cell r="L546">
            <v>3.0000000001746265</v>
          </cell>
        </row>
        <row r="547">
          <cell r="A547">
            <v>44326</v>
          </cell>
          <cell r="L547">
            <v>3.0000000001746265</v>
          </cell>
        </row>
        <row r="548">
          <cell r="A548">
            <v>44327</v>
          </cell>
          <cell r="L548">
            <v>1.5000000000873133</v>
          </cell>
        </row>
        <row r="549">
          <cell r="A549">
            <v>44327</v>
          </cell>
          <cell r="L549">
            <v>1.5000000000873133</v>
          </cell>
        </row>
        <row r="550">
          <cell r="A550">
            <v>44327</v>
          </cell>
          <cell r="L550">
            <v>1.5000000000873146</v>
          </cell>
        </row>
        <row r="551">
          <cell r="A551">
            <v>44327</v>
          </cell>
          <cell r="L551">
            <v>3.0000000001746265</v>
          </cell>
        </row>
        <row r="552">
          <cell r="A552">
            <v>44328</v>
          </cell>
          <cell r="L552">
            <v>1.5000000000873133</v>
          </cell>
        </row>
        <row r="553">
          <cell r="A553">
            <v>44328</v>
          </cell>
          <cell r="L553">
            <v>1.5000000000873133</v>
          </cell>
        </row>
        <row r="554">
          <cell r="A554">
            <v>44328</v>
          </cell>
          <cell r="L554">
            <v>1.5000000000873146</v>
          </cell>
        </row>
        <row r="555">
          <cell r="A555">
            <v>44328</v>
          </cell>
          <cell r="L555">
            <v>3.0000000001746265</v>
          </cell>
        </row>
        <row r="556">
          <cell r="A556">
            <v>44329</v>
          </cell>
          <cell r="L556">
            <v>1.5000000000873133</v>
          </cell>
        </row>
        <row r="557">
          <cell r="A557">
            <v>44329</v>
          </cell>
          <cell r="L557">
            <v>1.5000000000873133</v>
          </cell>
        </row>
        <row r="558">
          <cell r="A558">
            <v>44329</v>
          </cell>
          <cell r="L558">
            <v>1.0000000000582092</v>
          </cell>
        </row>
        <row r="559">
          <cell r="A559">
            <v>44330</v>
          </cell>
          <cell r="L559">
            <v>1.5000000000873133</v>
          </cell>
        </row>
        <row r="560">
          <cell r="A560">
            <v>44330</v>
          </cell>
          <cell r="L560">
            <v>1.5000000000873133</v>
          </cell>
        </row>
        <row r="561">
          <cell r="A561">
            <v>44330</v>
          </cell>
          <cell r="L561">
            <v>1.5000000000873146</v>
          </cell>
        </row>
        <row r="562">
          <cell r="A562">
            <v>44330</v>
          </cell>
          <cell r="L562">
            <v>0.50000000002910261</v>
          </cell>
        </row>
        <row r="563">
          <cell r="A563">
            <v>44331</v>
          </cell>
          <cell r="L563">
            <v>1.5000000000873133</v>
          </cell>
        </row>
        <row r="564">
          <cell r="A564">
            <v>44331</v>
          </cell>
          <cell r="L564">
            <v>1.5000000000873133</v>
          </cell>
        </row>
        <row r="565">
          <cell r="A565">
            <v>44331</v>
          </cell>
          <cell r="L565">
            <v>2.0000000001164171</v>
          </cell>
        </row>
        <row r="566">
          <cell r="A566">
            <v>44331</v>
          </cell>
          <cell r="L566">
            <v>3.0000000001746239</v>
          </cell>
        </row>
        <row r="567">
          <cell r="A567">
            <v>44333</v>
          </cell>
          <cell r="L567">
            <v>1.5000000000873133</v>
          </cell>
        </row>
        <row r="568">
          <cell r="A568">
            <v>44333</v>
          </cell>
          <cell r="L568">
            <v>1.5000000000873133</v>
          </cell>
        </row>
        <row r="569">
          <cell r="A569">
            <v>44333</v>
          </cell>
          <cell r="L569">
            <v>1.5000000000873133</v>
          </cell>
        </row>
        <row r="570">
          <cell r="A570">
            <v>44333</v>
          </cell>
          <cell r="L570">
            <v>1.5000000000873133</v>
          </cell>
        </row>
        <row r="571">
          <cell r="A571">
            <v>44333</v>
          </cell>
          <cell r="L571">
            <v>1.5000000000873133</v>
          </cell>
        </row>
        <row r="572">
          <cell r="A572">
            <v>44334</v>
          </cell>
          <cell r="L572">
            <v>1.5000000000873133</v>
          </cell>
        </row>
        <row r="573">
          <cell r="A573">
            <v>44334</v>
          </cell>
          <cell r="L573">
            <v>1.5000000000873133</v>
          </cell>
        </row>
        <row r="574">
          <cell r="A574">
            <v>44334</v>
          </cell>
          <cell r="L574">
            <v>1.5000000000873133</v>
          </cell>
        </row>
        <row r="575">
          <cell r="A575">
            <v>44334</v>
          </cell>
          <cell r="L575">
            <v>0.50000000002910527</v>
          </cell>
        </row>
        <row r="576">
          <cell r="A576">
            <v>44334</v>
          </cell>
          <cell r="L576">
            <v>2.5000000001455214</v>
          </cell>
        </row>
        <row r="577">
          <cell r="A577">
            <v>44334</v>
          </cell>
          <cell r="L577">
            <v>1.5000000000873133</v>
          </cell>
        </row>
        <row r="578">
          <cell r="A578">
            <v>44334</v>
          </cell>
          <cell r="L578">
            <v>1.5000000000873133</v>
          </cell>
        </row>
        <row r="579">
          <cell r="A579">
            <v>44334</v>
          </cell>
          <cell r="L579">
            <v>2.0000000001164184</v>
          </cell>
        </row>
        <row r="580">
          <cell r="A580">
            <v>44335</v>
          </cell>
          <cell r="L580">
            <v>1.5000000000873133</v>
          </cell>
        </row>
        <row r="581">
          <cell r="A581">
            <v>44335</v>
          </cell>
          <cell r="L581">
            <v>1.5000000000873133</v>
          </cell>
        </row>
        <row r="582">
          <cell r="A582">
            <v>44335</v>
          </cell>
          <cell r="L582">
            <v>1.5000000000873133</v>
          </cell>
        </row>
        <row r="583">
          <cell r="A583">
            <v>44335</v>
          </cell>
          <cell r="L583">
            <v>1.5000000000873119</v>
          </cell>
        </row>
        <row r="584">
          <cell r="A584">
            <v>44335</v>
          </cell>
          <cell r="L584">
            <v>1.5000000000873133</v>
          </cell>
        </row>
        <row r="585">
          <cell r="A585">
            <v>44335</v>
          </cell>
          <cell r="L585">
            <v>1.5000000000873133</v>
          </cell>
        </row>
        <row r="586">
          <cell r="A586">
            <v>44335</v>
          </cell>
          <cell r="L586">
            <v>1.5000000000873133</v>
          </cell>
        </row>
        <row r="587">
          <cell r="A587">
            <v>44335</v>
          </cell>
          <cell r="L587">
            <v>2.0000000001164184</v>
          </cell>
        </row>
        <row r="588">
          <cell r="A588">
            <v>44336</v>
          </cell>
          <cell r="L588">
            <v>1.5000000000873133</v>
          </cell>
        </row>
        <row r="589">
          <cell r="A589">
            <v>44336</v>
          </cell>
          <cell r="L589">
            <v>1.5000000000873133</v>
          </cell>
        </row>
        <row r="590">
          <cell r="A590">
            <v>44336</v>
          </cell>
          <cell r="L590">
            <v>1.5000000000873133</v>
          </cell>
        </row>
        <row r="591">
          <cell r="A591">
            <v>44336</v>
          </cell>
          <cell r="L591">
            <v>1.5000000000873119</v>
          </cell>
        </row>
        <row r="592">
          <cell r="A592">
            <v>44336</v>
          </cell>
          <cell r="L592">
            <v>1.5000000000873133</v>
          </cell>
        </row>
        <row r="593">
          <cell r="A593">
            <v>44336</v>
          </cell>
          <cell r="L593">
            <v>1.5000000000873133</v>
          </cell>
        </row>
        <row r="594">
          <cell r="A594">
            <v>44336</v>
          </cell>
          <cell r="L594">
            <v>1.5000000000873133</v>
          </cell>
        </row>
        <row r="595">
          <cell r="A595">
            <v>44336</v>
          </cell>
          <cell r="L595">
            <v>2.0000000001164184</v>
          </cell>
        </row>
        <row r="596">
          <cell r="A596">
            <v>44337</v>
          </cell>
          <cell r="L596">
            <v>1.5000000000873133</v>
          </cell>
        </row>
        <row r="597">
          <cell r="A597">
            <v>44337</v>
          </cell>
          <cell r="L597">
            <v>1.5000000000873133</v>
          </cell>
        </row>
        <row r="598">
          <cell r="A598">
            <v>44337</v>
          </cell>
          <cell r="L598">
            <v>1.5000000000873133</v>
          </cell>
        </row>
        <row r="599">
          <cell r="A599">
            <v>44337</v>
          </cell>
          <cell r="L599">
            <v>1.5000000000873119</v>
          </cell>
        </row>
        <row r="600">
          <cell r="A600">
            <v>44337</v>
          </cell>
          <cell r="L600">
            <v>1.5000000000873133</v>
          </cell>
        </row>
        <row r="601">
          <cell r="A601">
            <v>44337</v>
          </cell>
          <cell r="L601">
            <v>2.0000000001164158</v>
          </cell>
        </row>
        <row r="602">
          <cell r="A602">
            <v>44337</v>
          </cell>
          <cell r="L602">
            <v>1.0000000000582105</v>
          </cell>
        </row>
        <row r="603">
          <cell r="A603">
            <v>44337</v>
          </cell>
          <cell r="L603">
            <v>2.0000000001164184</v>
          </cell>
        </row>
        <row r="604">
          <cell r="A604">
            <v>44338</v>
          </cell>
          <cell r="L604">
            <v>1.5000000000873133</v>
          </cell>
        </row>
        <row r="605">
          <cell r="A605">
            <v>44338</v>
          </cell>
          <cell r="L605">
            <v>3.0000000001746252</v>
          </cell>
        </row>
        <row r="606">
          <cell r="A606">
            <v>44338</v>
          </cell>
          <cell r="L606">
            <v>2.0000000001164184</v>
          </cell>
        </row>
        <row r="607">
          <cell r="A607">
            <v>44338</v>
          </cell>
          <cell r="L607">
            <v>2.0000000001164184</v>
          </cell>
        </row>
        <row r="608">
          <cell r="A608">
            <v>44338</v>
          </cell>
          <cell r="L608">
            <v>2.0000000001164184</v>
          </cell>
        </row>
        <row r="609">
          <cell r="A609">
            <v>44340</v>
          </cell>
          <cell r="L609">
            <v>1.5000000000873133</v>
          </cell>
        </row>
        <row r="610">
          <cell r="A610">
            <v>44340</v>
          </cell>
          <cell r="L610">
            <v>1.5000000000873133</v>
          </cell>
        </row>
        <row r="611">
          <cell r="A611">
            <v>44340</v>
          </cell>
          <cell r="L611">
            <v>1.5000000000873133</v>
          </cell>
        </row>
        <row r="612">
          <cell r="A612">
            <v>44340</v>
          </cell>
          <cell r="L612">
            <v>1.5000000000873133</v>
          </cell>
        </row>
        <row r="613">
          <cell r="A613">
            <v>44340</v>
          </cell>
          <cell r="L613">
            <v>1.5000000000873133</v>
          </cell>
        </row>
        <row r="614">
          <cell r="A614">
            <v>44340</v>
          </cell>
          <cell r="L614">
            <v>1.5000000000873133</v>
          </cell>
        </row>
        <row r="615">
          <cell r="A615">
            <v>44340</v>
          </cell>
          <cell r="L615">
            <v>1.5000000000873133</v>
          </cell>
        </row>
        <row r="616">
          <cell r="A616">
            <v>44340</v>
          </cell>
          <cell r="L616">
            <v>1.5000000000873133</v>
          </cell>
        </row>
        <row r="617">
          <cell r="A617">
            <v>44341</v>
          </cell>
          <cell r="L617">
            <v>1.5000000000873126</v>
          </cell>
        </row>
        <row r="618">
          <cell r="A618">
            <v>44341</v>
          </cell>
          <cell r="L618">
            <v>1.5000000000873133</v>
          </cell>
        </row>
        <row r="619">
          <cell r="A619">
            <v>44341</v>
          </cell>
          <cell r="L619">
            <v>1.5000000000873133</v>
          </cell>
        </row>
        <row r="620">
          <cell r="A620">
            <v>44341</v>
          </cell>
          <cell r="L620">
            <v>1.5000000000873133</v>
          </cell>
        </row>
        <row r="621">
          <cell r="A621">
            <v>44341</v>
          </cell>
          <cell r="L621">
            <v>1.5000000000873119</v>
          </cell>
        </row>
        <row r="622">
          <cell r="A622">
            <v>44341</v>
          </cell>
          <cell r="L622">
            <v>3.0000000001746265</v>
          </cell>
        </row>
        <row r="623">
          <cell r="A623">
            <v>44341</v>
          </cell>
          <cell r="L623">
            <v>3.0000000001746265</v>
          </cell>
        </row>
        <row r="624">
          <cell r="A624">
            <v>44341</v>
          </cell>
          <cell r="L624">
            <v>1.5000000000873133</v>
          </cell>
        </row>
        <row r="625">
          <cell r="A625">
            <v>44341</v>
          </cell>
          <cell r="L625">
            <v>1.5000000000873133</v>
          </cell>
        </row>
        <row r="626">
          <cell r="A626">
            <v>44341</v>
          </cell>
          <cell r="L626">
            <v>1.5000000000873133</v>
          </cell>
        </row>
        <row r="627">
          <cell r="A627">
            <v>44342</v>
          </cell>
          <cell r="L627">
            <v>1.5000000000873133</v>
          </cell>
        </row>
        <row r="628">
          <cell r="A628">
            <v>44342</v>
          </cell>
          <cell r="L628">
            <v>1.5000000000873126</v>
          </cell>
        </row>
        <row r="629">
          <cell r="A629">
            <v>44342</v>
          </cell>
          <cell r="L629">
            <v>1.5000000000873133</v>
          </cell>
        </row>
        <row r="630">
          <cell r="A630">
            <v>44342</v>
          </cell>
          <cell r="L630">
            <v>1.5000000000873133</v>
          </cell>
        </row>
        <row r="631">
          <cell r="A631">
            <v>44342</v>
          </cell>
          <cell r="L631">
            <v>1.5000000000873133</v>
          </cell>
        </row>
        <row r="632">
          <cell r="A632">
            <v>44342</v>
          </cell>
          <cell r="L632">
            <v>1.5000000000873119</v>
          </cell>
        </row>
        <row r="633">
          <cell r="A633">
            <v>44342</v>
          </cell>
          <cell r="L633">
            <v>1.5000000000873133</v>
          </cell>
        </row>
        <row r="634">
          <cell r="A634">
            <v>44342</v>
          </cell>
          <cell r="L634">
            <v>1.5000000000873106</v>
          </cell>
        </row>
        <row r="635">
          <cell r="A635">
            <v>44342</v>
          </cell>
          <cell r="L635">
            <v>1.5000000000873133</v>
          </cell>
        </row>
        <row r="636">
          <cell r="A636">
            <v>44342</v>
          </cell>
          <cell r="L636">
            <v>1.5000000000873133</v>
          </cell>
        </row>
        <row r="637">
          <cell r="A637">
            <v>44342</v>
          </cell>
          <cell r="L637">
            <v>1.5000000000873133</v>
          </cell>
        </row>
        <row r="638">
          <cell r="A638">
            <v>44342</v>
          </cell>
          <cell r="L638">
            <v>1.5000000000873133</v>
          </cell>
        </row>
        <row r="639">
          <cell r="A639">
            <v>44343</v>
          </cell>
          <cell r="L639">
            <v>1.5000000000873126</v>
          </cell>
        </row>
        <row r="640">
          <cell r="A640">
            <v>44343</v>
          </cell>
          <cell r="L640">
            <v>1.5000000000873133</v>
          </cell>
        </row>
        <row r="641">
          <cell r="A641">
            <v>44343</v>
          </cell>
          <cell r="L641">
            <v>1.5000000000873133</v>
          </cell>
        </row>
        <row r="642">
          <cell r="A642">
            <v>44343</v>
          </cell>
          <cell r="L642">
            <v>1.5000000000873133</v>
          </cell>
        </row>
        <row r="643">
          <cell r="A643">
            <v>44343</v>
          </cell>
          <cell r="L643">
            <v>1.5000000000873119</v>
          </cell>
        </row>
        <row r="644">
          <cell r="A644">
            <v>44343</v>
          </cell>
          <cell r="L644">
            <v>1.5000000000873133</v>
          </cell>
        </row>
        <row r="645">
          <cell r="A645">
            <v>44343</v>
          </cell>
          <cell r="L645">
            <v>1.5000000000873106</v>
          </cell>
        </row>
        <row r="646">
          <cell r="A646">
            <v>44343</v>
          </cell>
          <cell r="L646">
            <v>1.5000000000873133</v>
          </cell>
        </row>
        <row r="647">
          <cell r="A647">
            <v>44343</v>
          </cell>
          <cell r="L647">
            <v>1.5000000000873133</v>
          </cell>
        </row>
        <row r="648">
          <cell r="A648">
            <v>44343</v>
          </cell>
          <cell r="L648">
            <v>1.5000000000873133</v>
          </cell>
        </row>
        <row r="649">
          <cell r="A649">
            <v>44343</v>
          </cell>
          <cell r="L649">
            <v>1.5000000000873133</v>
          </cell>
        </row>
        <row r="650">
          <cell r="A650">
            <v>44344</v>
          </cell>
          <cell r="L650">
            <v>1.5000000000873126</v>
          </cell>
        </row>
        <row r="651">
          <cell r="A651">
            <v>44344</v>
          </cell>
          <cell r="L651">
            <v>1.5000000000873133</v>
          </cell>
        </row>
        <row r="652">
          <cell r="A652">
            <v>44344</v>
          </cell>
          <cell r="L652">
            <v>1.5000000000873133</v>
          </cell>
        </row>
        <row r="653">
          <cell r="A653">
            <v>44344</v>
          </cell>
          <cell r="L653">
            <v>1.5000000000873133</v>
          </cell>
        </row>
        <row r="654">
          <cell r="A654">
            <v>44344</v>
          </cell>
          <cell r="L654">
            <v>1.0000000000582079</v>
          </cell>
        </row>
        <row r="655">
          <cell r="A655">
            <v>44344</v>
          </cell>
          <cell r="L655">
            <v>0.50000000002910527</v>
          </cell>
        </row>
        <row r="656">
          <cell r="A656">
            <v>44344</v>
          </cell>
          <cell r="L656">
            <v>1.5000000000873133</v>
          </cell>
        </row>
        <row r="657">
          <cell r="A657">
            <v>44344</v>
          </cell>
          <cell r="L657">
            <v>2.0000000001164184</v>
          </cell>
        </row>
        <row r="658">
          <cell r="A658">
            <v>44344</v>
          </cell>
          <cell r="L658">
            <v>2.0000000001164158</v>
          </cell>
        </row>
        <row r="659">
          <cell r="A659">
            <v>44344</v>
          </cell>
          <cell r="L659">
            <v>1.0000000000582105</v>
          </cell>
        </row>
        <row r="660">
          <cell r="A660">
            <v>44344</v>
          </cell>
          <cell r="L660">
            <v>1.0000000000582079</v>
          </cell>
        </row>
        <row r="661">
          <cell r="A661">
            <v>44345</v>
          </cell>
          <cell r="L661">
            <v>1.5000000000873133</v>
          </cell>
        </row>
        <row r="662">
          <cell r="A662">
            <v>44345</v>
          </cell>
          <cell r="L662">
            <v>1.5000000000873133</v>
          </cell>
        </row>
        <row r="663">
          <cell r="A663">
            <v>44345</v>
          </cell>
          <cell r="L663">
            <v>1.5000000000873126</v>
          </cell>
        </row>
        <row r="664">
          <cell r="A664">
            <v>44345</v>
          </cell>
          <cell r="L664">
            <v>1.5000000000873133</v>
          </cell>
        </row>
        <row r="665">
          <cell r="A665">
            <v>44345</v>
          </cell>
          <cell r="L665">
            <v>2.0000000001164184</v>
          </cell>
        </row>
        <row r="666">
          <cell r="A666">
            <v>44345</v>
          </cell>
          <cell r="L666">
            <v>2.0000000001164171</v>
          </cell>
        </row>
        <row r="667">
          <cell r="A667">
            <v>44345</v>
          </cell>
          <cell r="L667">
            <v>2.0000000001164158</v>
          </cell>
        </row>
        <row r="668">
          <cell r="A668">
            <v>44345</v>
          </cell>
          <cell r="L668">
            <v>2.0000000001164211</v>
          </cell>
        </row>
        <row r="669">
          <cell r="A669">
            <v>44345</v>
          </cell>
          <cell r="L669">
            <v>1.5000000000873133</v>
          </cell>
        </row>
        <row r="670">
          <cell r="A670">
            <v>44345</v>
          </cell>
          <cell r="L670">
            <v>1.5000000000873133</v>
          </cell>
        </row>
        <row r="671">
          <cell r="A671">
            <v>44347</v>
          </cell>
          <cell r="L671">
            <v>1.5000000000873133</v>
          </cell>
        </row>
        <row r="672">
          <cell r="A672">
            <v>44347</v>
          </cell>
          <cell r="L672">
            <v>1.5000000000873133</v>
          </cell>
        </row>
        <row r="673">
          <cell r="A673">
            <v>44347</v>
          </cell>
          <cell r="L673">
            <v>1.5000000000873146</v>
          </cell>
        </row>
        <row r="674">
          <cell r="A674">
            <v>44347</v>
          </cell>
          <cell r="L674">
            <v>1.5000000000873133</v>
          </cell>
        </row>
        <row r="675">
          <cell r="A675">
            <v>44347</v>
          </cell>
          <cell r="L675">
            <v>1.5000000000873133</v>
          </cell>
        </row>
        <row r="676">
          <cell r="A676">
            <v>44348</v>
          </cell>
          <cell r="L676">
            <v>1.5000000000873133</v>
          </cell>
        </row>
        <row r="677">
          <cell r="A677">
            <v>44348</v>
          </cell>
          <cell r="L677">
            <v>1.5000000000873133</v>
          </cell>
        </row>
        <row r="678">
          <cell r="A678">
            <v>44348</v>
          </cell>
          <cell r="L678">
            <v>1.5000000000873146</v>
          </cell>
        </row>
        <row r="679">
          <cell r="A679">
            <v>44348</v>
          </cell>
          <cell r="L679">
            <v>1.5000000000873133</v>
          </cell>
        </row>
        <row r="680">
          <cell r="A680">
            <v>44348</v>
          </cell>
          <cell r="L680">
            <v>1.5000000000873133</v>
          </cell>
        </row>
        <row r="681">
          <cell r="A681">
            <v>44349</v>
          </cell>
          <cell r="L681">
            <v>1.5000000000873133</v>
          </cell>
        </row>
        <row r="682">
          <cell r="A682">
            <v>44349</v>
          </cell>
          <cell r="L682">
            <v>1.5000000000873133</v>
          </cell>
        </row>
        <row r="683">
          <cell r="A683">
            <v>44349</v>
          </cell>
          <cell r="L683">
            <v>1.5000000000873146</v>
          </cell>
        </row>
        <row r="684">
          <cell r="A684">
            <v>44349</v>
          </cell>
          <cell r="L684">
            <v>1.5000000000873133</v>
          </cell>
        </row>
        <row r="685">
          <cell r="A685">
            <v>44349</v>
          </cell>
          <cell r="L685">
            <v>1.5000000000873133</v>
          </cell>
        </row>
        <row r="686">
          <cell r="A686">
            <v>44350</v>
          </cell>
          <cell r="L686">
            <v>1.5000000000873133</v>
          </cell>
        </row>
        <row r="687">
          <cell r="A687">
            <v>44350</v>
          </cell>
          <cell r="L687">
            <v>1.5000000000873146</v>
          </cell>
        </row>
        <row r="688">
          <cell r="A688">
            <v>44350</v>
          </cell>
          <cell r="L688">
            <v>1.5000000000873133</v>
          </cell>
        </row>
        <row r="689">
          <cell r="A689">
            <v>44350</v>
          </cell>
          <cell r="L689">
            <v>1.5000000000873133</v>
          </cell>
        </row>
        <row r="690">
          <cell r="A690">
            <v>44350</v>
          </cell>
          <cell r="L690">
            <v>1.5000000000873133</v>
          </cell>
        </row>
        <row r="691">
          <cell r="A691">
            <v>44351</v>
          </cell>
          <cell r="L691">
            <v>1.5000000000873133</v>
          </cell>
        </row>
        <row r="692">
          <cell r="A692">
            <v>44351</v>
          </cell>
          <cell r="L692">
            <v>1.5000000000873133</v>
          </cell>
        </row>
        <row r="693">
          <cell r="A693">
            <v>44351</v>
          </cell>
          <cell r="L693">
            <v>3.0000000001746279</v>
          </cell>
        </row>
        <row r="694">
          <cell r="A694">
            <v>44352</v>
          </cell>
          <cell r="L694">
            <v>3.0000000001746265</v>
          </cell>
        </row>
        <row r="695">
          <cell r="A695">
            <v>44352</v>
          </cell>
          <cell r="L695">
            <v>3.0000000001746279</v>
          </cell>
        </row>
        <row r="696">
          <cell r="A696">
            <v>44352</v>
          </cell>
          <cell r="L696">
            <v>1.0000000000582105</v>
          </cell>
        </row>
        <row r="697">
          <cell r="A697">
            <v>44352</v>
          </cell>
          <cell r="L697">
            <v>1.0000000000582079</v>
          </cell>
        </row>
        <row r="698">
          <cell r="A698">
            <v>44355</v>
          </cell>
          <cell r="L698">
            <v>1.5000000000873133</v>
          </cell>
        </row>
        <row r="699">
          <cell r="A699">
            <v>44355</v>
          </cell>
          <cell r="L699">
            <v>1.5000000000873133</v>
          </cell>
        </row>
        <row r="700">
          <cell r="A700">
            <v>44355</v>
          </cell>
          <cell r="L700">
            <v>1.5000000000873133</v>
          </cell>
        </row>
        <row r="701">
          <cell r="A701">
            <v>44355</v>
          </cell>
          <cell r="L701">
            <v>1.5000000000873119</v>
          </cell>
        </row>
        <row r="702">
          <cell r="A702">
            <v>44355</v>
          </cell>
          <cell r="L702">
            <v>3.0000000001746265</v>
          </cell>
        </row>
        <row r="703">
          <cell r="A703">
            <v>44355</v>
          </cell>
          <cell r="L703">
            <v>1.5000000000873133</v>
          </cell>
        </row>
        <row r="704">
          <cell r="A704">
            <v>44355</v>
          </cell>
          <cell r="L704">
            <v>1.5000000000873133</v>
          </cell>
        </row>
        <row r="705">
          <cell r="A705">
            <v>44355</v>
          </cell>
          <cell r="L705">
            <v>1.5000000000873133</v>
          </cell>
        </row>
        <row r="706">
          <cell r="A706">
            <v>44355</v>
          </cell>
          <cell r="L706">
            <v>1.5000000000873133</v>
          </cell>
        </row>
        <row r="707">
          <cell r="A707">
            <v>44356</v>
          </cell>
          <cell r="L707">
            <v>1.5000000000873133</v>
          </cell>
        </row>
        <row r="708">
          <cell r="A708">
            <v>44356</v>
          </cell>
          <cell r="L708">
            <v>1.5000000000873133</v>
          </cell>
        </row>
        <row r="709">
          <cell r="A709">
            <v>44356</v>
          </cell>
          <cell r="L709">
            <v>1.5000000000873146</v>
          </cell>
        </row>
        <row r="710">
          <cell r="A710">
            <v>44356</v>
          </cell>
          <cell r="L710">
            <v>1.5000000000873133</v>
          </cell>
        </row>
        <row r="711">
          <cell r="A711">
            <v>44356</v>
          </cell>
          <cell r="L711">
            <v>3.0000000001746265</v>
          </cell>
        </row>
        <row r="712">
          <cell r="A712">
            <v>44356</v>
          </cell>
          <cell r="L712">
            <v>1.5000000000873133</v>
          </cell>
        </row>
        <row r="713">
          <cell r="A713">
            <v>44356</v>
          </cell>
          <cell r="L713">
            <v>1.5000000000873133</v>
          </cell>
        </row>
        <row r="714">
          <cell r="A714">
            <v>44356</v>
          </cell>
          <cell r="L714">
            <v>1.5000000000873133</v>
          </cell>
        </row>
        <row r="715">
          <cell r="A715">
            <v>44356</v>
          </cell>
          <cell r="L715">
            <v>1.5000000000873133</v>
          </cell>
        </row>
        <row r="716">
          <cell r="A716">
            <v>44357</v>
          </cell>
          <cell r="L716">
            <v>1.5000000000873133</v>
          </cell>
        </row>
        <row r="717">
          <cell r="A717">
            <v>44357</v>
          </cell>
          <cell r="L717">
            <v>1.5000000000873133</v>
          </cell>
        </row>
        <row r="718">
          <cell r="A718">
            <v>44357</v>
          </cell>
          <cell r="L718">
            <v>1.5000000000873133</v>
          </cell>
        </row>
        <row r="719">
          <cell r="A719">
            <v>44357</v>
          </cell>
          <cell r="L719">
            <v>1.5000000000873119</v>
          </cell>
        </row>
        <row r="720">
          <cell r="A720">
            <v>44357</v>
          </cell>
          <cell r="L720">
            <v>3.0000000001746239</v>
          </cell>
        </row>
        <row r="721">
          <cell r="A721">
            <v>44357</v>
          </cell>
          <cell r="L721">
            <v>1.5000000000873133</v>
          </cell>
        </row>
        <row r="722">
          <cell r="A722">
            <v>44357</v>
          </cell>
          <cell r="L722">
            <v>1.5000000000873133</v>
          </cell>
        </row>
        <row r="723">
          <cell r="A723">
            <v>44357</v>
          </cell>
          <cell r="L723">
            <v>1.5000000000873133</v>
          </cell>
        </row>
        <row r="724">
          <cell r="A724">
            <v>44357</v>
          </cell>
          <cell r="L724">
            <v>1.5000000000873133</v>
          </cell>
        </row>
        <row r="725">
          <cell r="A725">
            <v>44358</v>
          </cell>
          <cell r="L725">
            <v>1.5000000000873133</v>
          </cell>
        </row>
        <row r="726">
          <cell r="A726">
            <v>44358</v>
          </cell>
          <cell r="L726">
            <v>1.5000000000873133</v>
          </cell>
        </row>
        <row r="727">
          <cell r="A727">
            <v>44358</v>
          </cell>
          <cell r="L727">
            <v>1.5000000000873133</v>
          </cell>
        </row>
        <row r="728">
          <cell r="A728">
            <v>44358</v>
          </cell>
          <cell r="L728">
            <v>1.5000000000873133</v>
          </cell>
        </row>
        <row r="729">
          <cell r="A729">
            <v>44358</v>
          </cell>
          <cell r="L729">
            <v>1.5000000000873133</v>
          </cell>
        </row>
        <row r="730">
          <cell r="A730">
            <v>44358</v>
          </cell>
          <cell r="L730">
            <v>3.0000000001746265</v>
          </cell>
        </row>
        <row r="731">
          <cell r="A731">
            <v>44358</v>
          </cell>
          <cell r="L731">
            <v>3.0000000001746265</v>
          </cell>
        </row>
        <row r="732">
          <cell r="A732">
            <v>44358</v>
          </cell>
          <cell r="L732">
            <v>1.5000000000873133</v>
          </cell>
        </row>
        <row r="733">
          <cell r="A733">
            <v>44358</v>
          </cell>
          <cell r="L733">
            <v>1.5000000000873133</v>
          </cell>
        </row>
        <row r="734">
          <cell r="A734">
            <v>44358</v>
          </cell>
          <cell r="L734">
            <v>1.5000000000873106</v>
          </cell>
        </row>
        <row r="735">
          <cell r="A735">
            <v>44358</v>
          </cell>
          <cell r="L735">
            <v>1.5000000000873133</v>
          </cell>
        </row>
        <row r="736">
          <cell r="A736">
            <v>44359</v>
          </cell>
          <cell r="L736">
            <v>1.5000000000873133</v>
          </cell>
        </row>
        <row r="737">
          <cell r="A737">
            <v>44359</v>
          </cell>
          <cell r="L737">
            <v>1.5000000000873133</v>
          </cell>
        </row>
        <row r="738">
          <cell r="A738">
            <v>44359</v>
          </cell>
          <cell r="L738">
            <v>1.5000000000873133</v>
          </cell>
        </row>
        <row r="739">
          <cell r="A739">
            <v>44359</v>
          </cell>
          <cell r="L739">
            <v>1.5000000000873119</v>
          </cell>
        </row>
        <row r="740">
          <cell r="A740">
            <v>44359</v>
          </cell>
          <cell r="L740">
            <v>1.0000000000582079</v>
          </cell>
        </row>
        <row r="741">
          <cell r="A741">
            <v>44359</v>
          </cell>
          <cell r="L741">
            <v>1.0000000000582105</v>
          </cell>
        </row>
        <row r="742">
          <cell r="A742">
            <v>44359</v>
          </cell>
          <cell r="L742">
            <v>1.0000000000582052</v>
          </cell>
        </row>
        <row r="743">
          <cell r="A743">
            <v>44359</v>
          </cell>
          <cell r="L743">
            <v>1.0000000000582105</v>
          </cell>
        </row>
        <row r="744">
          <cell r="A744">
            <v>44359</v>
          </cell>
          <cell r="L744">
            <v>2.0000000001164184</v>
          </cell>
        </row>
        <row r="745">
          <cell r="A745">
            <v>44359</v>
          </cell>
          <cell r="L745">
            <v>2.0000000001164184</v>
          </cell>
        </row>
        <row r="746">
          <cell r="A746">
            <v>44362</v>
          </cell>
          <cell r="L746">
            <v>1.0000000000582079</v>
          </cell>
        </row>
        <row r="747">
          <cell r="A747">
            <v>44362</v>
          </cell>
          <cell r="L747">
            <v>0.50000000002910527</v>
          </cell>
        </row>
        <row r="748">
          <cell r="A748">
            <v>44362</v>
          </cell>
          <cell r="L748">
            <v>1.0000000000582079</v>
          </cell>
        </row>
        <row r="749">
          <cell r="A749">
            <v>44362</v>
          </cell>
          <cell r="L749">
            <v>0.50000000002910527</v>
          </cell>
        </row>
        <row r="750">
          <cell r="A750">
            <v>44362</v>
          </cell>
          <cell r="L750">
            <v>1.5000000000873133</v>
          </cell>
        </row>
        <row r="751">
          <cell r="A751">
            <v>44362</v>
          </cell>
          <cell r="L751">
            <v>1.5000000000873133</v>
          </cell>
        </row>
        <row r="752">
          <cell r="A752">
            <v>44362</v>
          </cell>
          <cell r="L752">
            <v>1.5000000000873133</v>
          </cell>
        </row>
        <row r="753">
          <cell r="A753">
            <v>44362</v>
          </cell>
          <cell r="L753">
            <v>1.5000000000873133</v>
          </cell>
        </row>
        <row r="754">
          <cell r="A754">
            <v>44363</v>
          </cell>
          <cell r="L754">
            <v>1.0000000000582092</v>
          </cell>
        </row>
        <row r="755">
          <cell r="A755">
            <v>44363</v>
          </cell>
          <cell r="L755">
            <v>0.50000000002910394</v>
          </cell>
        </row>
        <row r="756">
          <cell r="A756">
            <v>44363</v>
          </cell>
          <cell r="L756">
            <v>1.0000000000582092</v>
          </cell>
        </row>
        <row r="757">
          <cell r="A757">
            <v>44363</v>
          </cell>
          <cell r="L757">
            <v>0.50000000002910394</v>
          </cell>
        </row>
        <row r="758">
          <cell r="A758">
            <v>44363</v>
          </cell>
          <cell r="L758">
            <v>1.5000000000873146</v>
          </cell>
        </row>
        <row r="759">
          <cell r="A759">
            <v>44363</v>
          </cell>
          <cell r="L759">
            <v>1.5000000000873133</v>
          </cell>
        </row>
        <row r="760">
          <cell r="A760">
            <v>44363</v>
          </cell>
          <cell r="L760">
            <v>1.5000000000873133</v>
          </cell>
        </row>
        <row r="761">
          <cell r="A761">
            <v>44364</v>
          </cell>
          <cell r="L761">
            <v>1.5000000000873133</v>
          </cell>
        </row>
        <row r="762">
          <cell r="A762">
            <v>44364</v>
          </cell>
          <cell r="L762">
            <v>1.5000000000873133</v>
          </cell>
        </row>
        <row r="763">
          <cell r="A763">
            <v>44364</v>
          </cell>
          <cell r="L763">
            <v>1.5000000000873146</v>
          </cell>
        </row>
        <row r="764">
          <cell r="A764">
            <v>44364</v>
          </cell>
          <cell r="L764">
            <v>1.5000000000873133</v>
          </cell>
        </row>
        <row r="765">
          <cell r="A765">
            <v>44364</v>
          </cell>
          <cell r="L765">
            <v>1.5000000000873133</v>
          </cell>
        </row>
        <row r="766">
          <cell r="A766">
            <v>44365</v>
          </cell>
          <cell r="L766">
            <v>1.5000000000873133</v>
          </cell>
        </row>
        <row r="767">
          <cell r="A767">
            <v>44365</v>
          </cell>
          <cell r="L767">
            <v>1.5000000000873133</v>
          </cell>
        </row>
        <row r="768">
          <cell r="A768">
            <v>44365</v>
          </cell>
          <cell r="L768">
            <v>1.5000000000873119</v>
          </cell>
        </row>
        <row r="769">
          <cell r="A769">
            <v>44365</v>
          </cell>
          <cell r="L769">
            <v>1.5000000000873133</v>
          </cell>
        </row>
        <row r="770">
          <cell r="A770">
            <v>44365</v>
          </cell>
          <cell r="L770">
            <v>1.5000000000873159</v>
          </cell>
        </row>
        <row r="771">
          <cell r="A771">
            <v>44366</v>
          </cell>
          <cell r="L771">
            <v>1.5000000000873133</v>
          </cell>
        </row>
        <row r="772">
          <cell r="A772">
            <v>44366</v>
          </cell>
          <cell r="L772">
            <v>1.5000000000873133</v>
          </cell>
        </row>
        <row r="773">
          <cell r="A773">
            <v>44366</v>
          </cell>
          <cell r="L773">
            <v>1.5000000000873146</v>
          </cell>
        </row>
        <row r="774">
          <cell r="A774">
            <v>44368</v>
          </cell>
          <cell r="L774">
            <v>1.0000000000582092</v>
          </cell>
        </row>
        <row r="775">
          <cell r="A775">
            <v>44368</v>
          </cell>
          <cell r="L775">
            <v>1.0000000000582079</v>
          </cell>
        </row>
        <row r="776">
          <cell r="A776">
            <v>44368</v>
          </cell>
          <cell r="L776">
            <v>1.0000000000582092</v>
          </cell>
        </row>
        <row r="777">
          <cell r="A777">
            <v>44368</v>
          </cell>
          <cell r="L777">
            <v>1.5000000000873133</v>
          </cell>
        </row>
        <row r="778">
          <cell r="A778">
            <v>44368</v>
          </cell>
          <cell r="L778">
            <v>1.5000000000873133</v>
          </cell>
        </row>
        <row r="779">
          <cell r="A779">
            <v>44368</v>
          </cell>
          <cell r="L779">
            <v>1.5000000000873133</v>
          </cell>
        </row>
        <row r="780">
          <cell r="A780">
            <v>44368</v>
          </cell>
          <cell r="L780">
            <v>1.5000000000873133</v>
          </cell>
        </row>
        <row r="781">
          <cell r="A781">
            <v>44368</v>
          </cell>
          <cell r="L781">
            <v>1.5000000000873133</v>
          </cell>
        </row>
        <row r="782">
          <cell r="A782">
            <v>44368</v>
          </cell>
          <cell r="L782">
            <v>1.5000000000873133</v>
          </cell>
        </row>
        <row r="783">
          <cell r="A783">
            <v>44369</v>
          </cell>
          <cell r="L783">
            <v>1.0000000000582085</v>
          </cell>
        </row>
        <row r="784">
          <cell r="A784">
            <v>44369</v>
          </cell>
          <cell r="L784">
            <v>1.0000000000582092</v>
          </cell>
        </row>
        <row r="785">
          <cell r="A785">
            <v>44369</v>
          </cell>
          <cell r="L785">
            <v>1.0000000000582079</v>
          </cell>
        </row>
        <row r="786">
          <cell r="A786">
            <v>44369</v>
          </cell>
          <cell r="L786">
            <v>1.5000000000873146</v>
          </cell>
        </row>
        <row r="787">
          <cell r="A787">
            <v>44369</v>
          </cell>
          <cell r="L787">
            <v>1.5000000000873133</v>
          </cell>
        </row>
        <row r="788">
          <cell r="A788">
            <v>44369</v>
          </cell>
          <cell r="L788">
            <v>1.5000000000873133</v>
          </cell>
        </row>
        <row r="789">
          <cell r="A789">
            <v>44369</v>
          </cell>
          <cell r="L789">
            <v>1.5000000000873133</v>
          </cell>
        </row>
        <row r="790">
          <cell r="A790">
            <v>44369</v>
          </cell>
          <cell r="L790">
            <v>3.0000000001746265</v>
          </cell>
        </row>
        <row r="791">
          <cell r="A791">
            <v>44369</v>
          </cell>
          <cell r="L791">
            <v>1.5000000000873133</v>
          </cell>
        </row>
        <row r="792">
          <cell r="A792">
            <v>44369</v>
          </cell>
          <cell r="L792">
            <v>1.5000000000873133</v>
          </cell>
        </row>
        <row r="793">
          <cell r="A793">
            <v>44370</v>
          </cell>
          <cell r="L793">
            <v>1.0000000000582085</v>
          </cell>
        </row>
        <row r="794">
          <cell r="A794">
            <v>44370</v>
          </cell>
          <cell r="L794">
            <v>1.0000000000582092</v>
          </cell>
        </row>
        <row r="795">
          <cell r="A795">
            <v>44370</v>
          </cell>
          <cell r="L795">
            <v>1.0000000000582079</v>
          </cell>
        </row>
        <row r="796">
          <cell r="A796">
            <v>44370</v>
          </cell>
          <cell r="L796">
            <v>1.5000000000873146</v>
          </cell>
        </row>
        <row r="797">
          <cell r="A797">
            <v>44370</v>
          </cell>
          <cell r="L797">
            <v>1.5000000000873133</v>
          </cell>
        </row>
        <row r="798">
          <cell r="A798">
            <v>44370</v>
          </cell>
          <cell r="L798">
            <v>1.5000000000873133</v>
          </cell>
        </row>
        <row r="799">
          <cell r="A799">
            <v>44370</v>
          </cell>
          <cell r="L799">
            <v>1.5000000000873133</v>
          </cell>
        </row>
        <row r="800">
          <cell r="A800">
            <v>44370</v>
          </cell>
          <cell r="L800">
            <v>3.0000000001746265</v>
          </cell>
        </row>
        <row r="801">
          <cell r="A801">
            <v>44370</v>
          </cell>
          <cell r="L801">
            <v>1.5000000000873133</v>
          </cell>
        </row>
        <row r="802">
          <cell r="A802">
            <v>44370</v>
          </cell>
          <cell r="L802">
            <v>1.5000000000873133</v>
          </cell>
        </row>
        <row r="803">
          <cell r="A803">
            <v>44371</v>
          </cell>
          <cell r="L803">
            <v>1.5000000000873126</v>
          </cell>
        </row>
        <row r="804">
          <cell r="A804">
            <v>44371</v>
          </cell>
          <cell r="L804">
            <v>1.5000000000873146</v>
          </cell>
        </row>
        <row r="805">
          <cell r="A805">
            <v>44371</v>
          </cell>
          <cell r="L805">
            <v>1.5000000000873133</v>
          </cell>
        </row>
        <row r="806">
          <cell r="A806">
            <v>44371</v>
          </cell>
          <cell r="L806">
            <v>1.5000000000873133</v>
          </cell>
        </row>
        <row r="807">
          <cell r="A807">
            <v>44371</v>
          </cell>
          <cell r="L807">
            <v>1.5000000000873133</v>
          </cell>
        </row>
        <row r="808">
          <cell r="A808">
            <v>44371</v>
          </cell>
          <cell r="L808">
            <v>1.5000000000873133</v>
          </cell>
        </row>
        <row r="809">
          <cell r="A809">
            <v>44371</v>
          </cell>
          <cell r="L809">
            <v>1.5000000000873133</v>
          </cell>
        </row>
        <row r="810">
          <cell r="A810">
            <v>44371</v>
          </cell>
          <cell r="L810">
            <v>1.5000000000873133</v>
          </cell>
        </row>
        <row r="811">
          <cell r="A811">
            <v>44371</v>
          </cell>
          <cell r="L811">
            <v>1.5000000000873133</v>
          </cell>
        </row>
        <row r="812">
          <cell r="A812">
            <v>44371</v>
          </cell>
          <cell r="L812">
            <v>2.0000000001164158</v>
          </cell>
        </row>
        <row r="813">
          <cell r="A813">
            <v>44371</v>
          </cell>
          <cell r="L813">
            <v>1.0000000000582105</v>
          </cell>
        </row>
        <row r="814">
          <cell r="A814">
            <v>44372</v>
          </cell>
          <cell r="L814">
            <v>2.0000000001164184</v>
          </cell>
        </row>
        <row r="815">
          <cell r="A815">
            <v>44372</v>
          </cell>
          <cell r="L815">
            <v>2.0000000001164171</v>
          </cell>
        </row>
        <row r="816">
          <cell r="A816">
            <v>44372</v>
          </cell>
          <cell r="L816">
            <v>2.0000000001164184</v>
          </cell>
        </row>
        <row r="817">
          <cell r="A817">
            <v>44372</v>
          </cell>
          <cell r="L817">
            <v>1.5000000000873133</v>
          </cell>
        </row>
        <row r="818">
          <cell r="A818">
            <v>44372</v>
          </cell>
          <cell r="L818">
            <v>1.0000000000582079</v>
          </cell>
        </row>
        <row r="819">
          <cell r="A819">
            <v>44372</v>
          </cell>
          <cell r="L819">
            <v>1.5000000000873133</v>
          </cell>
        </row>
        <row r="820">
          <cell r="A820">
            <v>44373</v>
          </cell>
          <cell r="L820">
            <v>2.0000000001164171</v>
          </cell>
        </row>
        <row r="821">
          <cell r="A821">
            <v>44373</v>
          </cell>
          <cell r="L821">
            <v>2.0000000001164171</v>
          </cell>
        </row>
        <row r="822">
          <cell r="A822">
            <v>44373</v>
          </cell>
          <cell r="L822">
            <v>2.0000000001164171</v>
          </cell>
        </row>
        <row r="823">
          <cell r="A823">
            <v>44373</v>
          </cell>
          <cell r="L823">
            <v>2.0000000001164184</v>
          </cell>
        </row>
        <row r="824">
          <cell r="A824">
            <v>44373</v>
          </cell>
          <cell r="L824">
            <v>1.5000000000873133</v>
          </cell>
        </row>
        <row r="825">
          <cell r="A825">
            <v>44373</v>
          </cell>
          <cell r="L825">
            <v>1.5000000000873133</v>
          </cell>
        </row>
        <row r="826">
          <cell r="A826">
            <v>44375</v>
          </cell>
          <cell r="L826">
            <v>1.5000000000873139</v>
          </cell>
        </row>
        <row r="827">
          <cell r="A827">
            <v>44375</v>
          </cell>
          <cell r="L827">
            <v>1.0000000000582079</v>
          </cell>
        </row>
        <row r="828">
          <cell r="A828">
            <v>44375</v>
          </cell>
          <cell r="L828">
            <v>1.0000000000582092</v>
          </cell>
        </row>
        <row r="829">
          <cell r="A829">
            <v>44375</v>
          </cell>
          <cell r="L829">
            <v>1.0000000000582092</v>
          </cell>
        </row>
        <row r="830">
          <cell r="A830">
            <v>44375</v>
          </cell>
          <cell r="L830">
            <v>1.0000000000582079</v>
          </cell>
        </row>
        <row r="831">
          <cell r="A831">
            <v>44375</v>
          </cell>
          <cell r="L831">
            <v>1.5000000000873119</v>
          </cell>
        </row>
        <row r="832">
          <cell r="A832">
            <v>44375</v>
          </cell>
          <cell r="L832">
            <v>1.8333333334400483</v>
          </cell>
        </row>
        <row r="833">
          <cell r="A833">
            <v>44375</v>
          </cell>
          <cell r="L833">
            <v>1.833333333440051</v>
          </cell>
        </row>
        <row r="834">
          <cell r="A834">
            <v>44375</v>
          </cell>
          <cell r="L834">
            <v>1.9166666667782322</v>
          </cell>
        </row>
        <row r="835">
          <cell r="A835">
            <v>44375</v>
          </cell>
          <cell r="L835">
            <v>1.9166666667782348</v>
          </cell>
        </row>
        <row r="836">
          <cell r="A836">
            <v>44376</v>
          </cell>
          <cell r="L836">
            <v>1.0000000000582085</v>
          </cell>
        </row>
        <row r="837">
          <cell r="A837">
            <v>44376</v>
          </cell>
          <cell r="L837">
            <v>1.0000000000582092</v>
          </cell>
        </row>
        <row r="838">
          <cell r="A838">
            <v>44376</v>
          </cell>
          <cell r="L838">
            <v>1.9166666667782335</v>
          </cell>
        </row>
        <row r="839">
          <cell r="A839">
            <v>44376</v>
          </cell>
          <cell r="L839">
            <v>1.9166666667782348</v>
          </cell>
        </row>
        <row r="840">
          <cell r="A840">
            <v>44376</v>
          </cell>
          <cell r="L840">
            <v>1.8333333334400483</v>
          </cell>
        </row>
        <row r="841">
          <cell r="A841">
            <v>44376</v>
          </cell>
          <cell r="L841">
            <v>1.833333333440051</v>
          </cell>
        </row>
        <row r="842">
          <cell r="A842">
            <v>44376</v>
          </cell>
          <cell r="L842">
            <v>1.0000000000582079</v>
          </cell>
        </row>
        <row r="843">
          <cell r="A843">
            <v>44376</v>
          </cell>
          <cell r="L843">
            <v>1.0000000000582079</v>
          </cell>
        </row>
        <row r="844">
          <cell r="A844">
            <v>44376</v>
          </cell>
          <cell r="L844">
            <v>1.0000000000582105</v>
          </cell>
        </row>
        <row r="845">
          <cell r="A845">
            <v>44376</v>
          </cell>
          <cell r="L845">
            <v>1.0000000000582105</v>
          </cell>
        </row>
        <row r="846">
          <cell r="A846">
            <v>44377</v>
          </cell>
          <cell r="L846">
            <v>1.8333333334400497</v>
          </cell>
        </row>
        <row r="847">
          <cell r="A847">
            <v>44377</v>
          </cell>
          <cell r="L847">
            <v>1.5000000000873133</v>
          </cell>
        </row>
        <row r="848">
          <cell r="A848">
            <v>44377</v>
          </cell>
          <cell r="L848">
            <v>1.0000000000582079</v>
          </cell>
        </row>
        <row r="849">
          <cell r="A849">
            <v>44377</v>
          </cell>
          <cell r="L849">
            <v>2.0000000001164158</v>
          </cell>
        </row>
        <row r="850">
          <cell r="A850">
            <v>44377</v>
          </cell>
          <cell r="L850">
            <v>1.9166666667782348</v>
          </cell>
        </row>
        <row r="851">
          <cell r="A851">
            <v>44377</v>
          </cell>
          <cell r="L851">
            <v>2.2500000001309699</v>
          </cell>
        </row>
        <row r="852">
          <cell r="A852">
            <v>44378</v>
          </cell>
          <cell r="L852">
            <v>1.9166666667782342</v>
          </cell>
        </row>
        <row r="853">
          <cell r="A853">
            <v>44378</v>
          </cell>
          <cell r="L853">
            <v>1.9166666667782335</v>
          </cell>
        </row>
        <row r="854">
          <cell r="A854">
            <v>44378</v>
          </cell>
          <cell r="L854">
            <v>1.8333333334400483</v>
          </cell>
        </row>
        <row r="855">
          <cell r="A855">
            <v>44378</v>
          </cell>
          <cell r="L855">
            <v>1.833333333440051</v>
          </cell>
        </row>
        <row r="856">
          <cell r="A856">
            <v>44378</v>
          </cell>
          <cell r="L856">
            <v>0.50000000002910261</v>
          </cell>
        </row>
        <row r="857">
          <cell r="A857">
            <v>44378</v>
          </cell>
          <cell r="L857">
            <v>0.50000000002910527</v>
          </cell>
        </row>
        <row r="858">
          <cell r="A858">
            <v>44378</v>
          </cell>
          <cell r="L858">
            <v>0.50000000002910527</v>
          </cell>
        </row>
        <row r="859">
          <cell r="A859">
            <v>44378</v>
          </cell>
          <cell r="L859">
            <v>0.50000000002910261</v>
          </cell>
        </row>
        <row r="860">
          <cell r="A860">
            <v>44378</v>
          </cell>
          <cell r="L860">
            <v>1.0000000000582105</v>
          </cell>
        </row>
        <row r="861">
          <cell r="A861">
            <v>44378</v>
          </cell>
          <cell r="L861">
            <v>1.0000000000582105</v>
          </cell>
        </row>
        <row r="862">
          <cell r="A862">
            <v>44379</v>
          </cell>
          <cell r="L862">
            <v>1.0000000000582079</v>
          </cell>
        </row>
        <row r="863">
          <cell r="A863">
            <v>44379</v>
          </cell>
          <cell r="L863">
            <v>1.0000000000582079</v>
          </cell>
        </row>
        <row r="864">
          <cell r="A864">
            <v>44379</v>
          </cell>
          <cell r="L864">
            <v>1.0000000000582105</v>
          </cell>
        </row>
        <row r="865">
          <cell r="A865">
            <v>44379</v>
          </cell>
          <cell r="L865">
            <v>1.0000000000582079</v>
          </cell>
        </row>
        <row r="866">
          <cell r="A866">
            <v>44379</v>
          </cell>
          <cell r="L866">
            <v>1.0000000000582079</v>
          </cell>
        </row>
        <row r="867">
          <cell r="A867">
            <v>44379</v>
          </cell>
          <cell r="L867">
            <v>1.0000000000582105</v>
          </cell>
        </row>
        <row r="868">
          <cell r="A868">
            <v>44380</v>
          </cell>
          <cell r="L868">
            <v>1.0000000000582092</v>
          </cell>
        </row>
        <row r="869">
          <cell r="A869">
            <v>44380</v>
          </cell>
          <cell r="L869">
            <v>1.0000000000582092</v>
          </cell>
        </row>
        <row r="870">
          <cell r="A870">
            <v>44380</v>
          </cell>
          <cell r="L870">
            <v>1.5000000000873133</v>
          </cell>
        </row>
        <row r="871">
          <cell r="A871">
            <v>44382</v>
          </cell>
          <cell r="L871">
            <v>2.0000000001164158</v>
          </cell>
        </row>
        <row r="872">
          <cell r="A872">
            <v>44382</v>
          </cell>
          <cell r="L872">
            <v>2.0000000001164184</v>
          </cell>
        </row>
        <row r="873">
          <cell r="A873">
            <v>44382</v>
          </cell>
          <cell r="L873">
            <v>2.0000000001164184</v>
          </cell>
        </row>
        <row r="874">
          <cell r="A874">
            <v>44382</v>
          </cell>
          <cell r="L874">
            <v>2.0000000001164158</v>
          </cell>
        </row>
        <row r="875">
          <cell r="A875">
            <v>44383</v>
          </cell>
          <cell r="L875">
            <v>2.5000000001455227</v>
          </cell>
        </row>
        <row r="876">
          <cell r="A876">
            <v>44383</v>
          </cell>
          <cell r="L876">
            <v>2.5000000001455227</v>
          </cell>
        </row>
        <row r="877">
          <cell r="A877">
            <v>44383</v>
          </cell>
          <cell r="L877">
            <v>1.5000000000873133</v>
          </cell>
        </row>
        <row r="878">
          <cell r="A878">
            <v>44383</v>
          </cell>
          <cell r="L878">
            <v>1.5000000000873133</v>
          </cell>
        </row>
        <row r="879">
          <cell r="A879">
            <v>44384</v>
          </cell>
          <cell r="L879">
            <v>2.5000000001455227</v>
          </cell>
        </row>
        <row r="880">
          <cell r="A880">
            <v>44384</v>
          </cell>
          <cell r="L880">
            <v>2.5000000001455227</v>
          </cell>
        </row>
        <row r="881">
          <cell r="A881">
            <v>44384</v>
          </cell>
          <cell r="L881">
            <v>1.5000000000873133</v>
          </cell>
        </row>
        <row r="882">
          <cell r="A882">
            <v>44384</v>
          </cell>
          <cell r="L882">
            <v>1.5000000000873133</v>
          </cell>
        </row>
        <row r="883">
          <cell r="A883">
            <v>44385</v>
          </cell>
          <cell r="L883">
            <v>1.0000000000582092</v>
          </cell>
        </row>
        <row r="884">
          <cell r="A884">
            <v>44385</v>
          </cell>
          <cell r="L884">
            <v>1.0000000000582079</v>
          </cell>
        </row>
        <row r="885">
          <cell r="A885">
            <v>44385</v>
          </cell>
          <cell r="L885">
            <v>2.0000000001164184</v>
          </cell>
        </row>
        <row r="886">
          <cell r="A886">
            <v>44385</v>
          </cell>
          <cell r="L886">
            <v>2.0000000001164171</v>
          </cell>
        </row>
        <row r="887">
          <cell r="A887">
            <v>44389</v>
          </cell>
          <cell r="L887">
            <v>3.5000000002037317</v>
          </cell>
        </row>
        <row r="888">
          <cell r="A888">
            <v>44389</v>
          </cell>
          <cell r="L888">
            <v>2.5000000001455214</v>
          </cell>
        </row>
        <row r="889">
          <cell r="A889">
            <v>44390</v>
          </cell>
          <cell r="L889">
            <v>4.000000000232836</v>
          </cell>
        </row>
        <row r="890">
          <cell r="A890">
            <v>44390</v>
          </cell>
          <cell r="L890">
            <v>3.0000000001746252</v>
          </cell>
        </row>
        <row r="891">
          <cell r="A891">
            <v>44390</v>
          </cell>
          <cell r="L891">
            <v>1.5000000000873133</v>
          </cell>
        </row>
        <row r="892">
          <cell r="A892">
            <v>44390</v>
          </cell>
          <cell r="L892">
            <v>1.5000000000873133</v>
          </cell>
        </row>
        <row r="893">
          <cell r="A893">
            <v>44391</v>
          </cell>
          <cell r="L893">
            <v>4.000000000232836</v>
          </cell>
        </row>
        <row r="894">
          <cell r="A894">
            <v>44391</v>
          </cell>
          <cell r="L894">
            <v>4.000000000232836</v>
          </cell>
        </row>
        <row r="895">
          <cell r="A895">
            <v>44391</v>
          </cell>
          <cell r="L895">
            <v>3.0000000001746265</v>
          </cell>
        </row>
        <row r="896">
          <cell r="A896">
            <v>44391</v>
          </cell>
          <cell r="L896">
            <v>3.0000000001746265</v>
          </cell>
        </row>
        <row r="897">
          <cell r="A897">
            <v>44391</v>
          </cell>
          <cell r="L897">
            <v>2.0000000001164158</v>
          </cell>
        </row>
        <row r="898">
          <cell r="A898">
            <v>44392</v>
          </cell>
          <cell r="L898">
            <v>3.0000000001746265</v>
          </cell>
        </row>
        <row r="899">
          <cell r="A899">
            <v>44392</v>
          </cell>
          <cell r="L899">
            <v>1.0000000000582092</v>
          </cell>
        </row>
        <row r="900">
          <cell r="A900">
            <v>44392</v>
          </cell>
          <cell r="L900">
            <v>3.0000000001746265</v>
          </cell>
        </row>
        <row r="901">
          <cell r="A901">
            <v>44392</v>
          </cell>
          <cell r="L901">
            <v>3.0000000001746265</v>
          </cell>
        </row>
        <row r="902">
          <cell r="A902">
            <v>44393</v>
          </cell>
          <cell r="L902">
            <v>3.0000000001746265</v>
          </cell>
        </row>
        <row r="903">
          <cell r="A903">
            <v>44393</v>
          </cell>
          <cell r="L903">
            <v>3.0000000001746265</v>
          </cell>
        </row>
        <row r="904">
          <cell r="A904">
            <v>44396</v>
          </cell>
          <cell r="L904">
            <v>3.0000000001746265</v>
          </cell>
        </row>
        <row r="905">
          <cell r="A905">
            <v>44396</v>
          </cell>
          <cell r="L905">
            <v>3.0000000001746265</v>
          </cell>
        </row>
        <row r="906">
          <cell r="A906">
            <v>44398</v>
          </cell>
          <cell r="L906">
            <v>3.0000000001746265</v>
          </cell>
        </row>
        <row r="907">
          <cell r="A907">
            <v>44398</v>
          </cell>
          <cell r="L907">
            <v>3.0000000001746265</v>
          </cell>
        </row>
        <row r="908">
          <cell r="A908">
            <v>44400</v>
          </cell>
          <cell r="L908">
            <v>1.0000000000582079</v>
          </cell>
        </row>
        <row r="909">
          <cell r="A909">
            <v>44400</v>
          </cell>
          <cell r="L909">
            <v>1.0000000000582105</v>
          </cell>
        </row>
        <row r="910">
          <cell r="A910">
            <v>44400</v>
          </cell>
          <cell r="L910">
            <v>1.0000000000582105</v>
          </cell>
        </row>
        <row r="911">
          <cell r="A911">
            <v>44400</v>
          </cell>
          <cell r="L911">
            <v>1.0000000000582105</v>
          </cell>
        </row>
        <row r="912">
          <cell r="A912">
            <v>44400</v>
          </cell>
          <cell r="L912">
            <v>1.0000000000582079</v>
          </cell>
        </row>
        <row r="913">
          <cell r="A913">
            <v>44403</v>
          </cell>
          <cell r="L913">
            <v>1.5000000000873133</v>
          </cell>
        </row>
        <row r="914">
          <cell r="A914">
            <v>44403</v>
          </cell>
          <cell r="L914">
            <v>1.5000000000873133</v>
          </cell>
        </row>
        <row r="915">
          <cell r="A915">
            <v>44403</v>
          </cell>
          <cell r="L915">
            <v>1.5000000000873106</v>
          </cell>
        </row>
        <row r="916">
          <cell r="A916">
            <v>44403</v>
          </cell>
          <cell r="L916">
            <v>1.5000000000873133</v>
          </cell>
        </row>
        <row r="917">
          <cell r="A917">
            <v>44403</v>
          </cell>
          <cell r="L917">
            <v>1.5000000000873133</v>
          </cell>
        </row>
        <row r="918">
          <cell r="A918">
            <v>44403</v>
          </cell>
          <cell r="L918">
            <v>1.5000000000873133</v>
          </cell>
        </row>
        <row r="919">
          <cell r="A919">
            <v>44404</v>
          </cell>
          <cell r="L919">
            <v>1.5000000000873126</v>
          </cell>
        </row>
        <row r="920">
          <cell r="A920">
            <v>44404</v>
          </cell>
          <cell r="L920">
            <v>1.5000000000873119</v>
          </cell>
        </row>
        <row r="921">
          <cell r="A921">
            <v>44404</v>
          </cell>
          <cell r="L921">
            <v>1.5000000000873133</v>
          </cell>
        </row>
        <row r="922">
          <cell r="A922">
            <v>44404</v>
          </cell>
          <cell r="L922">
            <v>1.5000000000873133</v>
          </cell>
        </row>
        <row r="923">
          <cell r="A923">
            <v>44404</v>
          </cell>
          <cell r="L923">
            <v>1.5000000000873119</v>
          </cell>
        </row>
        <row r="924">
          <cell r="A924">
            <v>44404</v>
          </cell>
          <cell r="L924">
            <v>3.0000000001746265</v>
          </cell>
        </row>
        <row r="925">
          <cell r="A925">
            <v>44404</v>
          </cell>
          <cell r="L925">
            <v>3.0000000001746265</v>
          </cell>
        </row>
        <row r="926">
          <cell r="A926">
            <v>44404</v>
          </cell>
          <cell r="L926">
            <v>1.5000000000873133</v>
          </cell>
        </row>
        <row r="927">
          <cell r="A927">
            <v>44404</v>
          </cell>
          <cell r="L927">
            <v>1.5000000000873133</v>
          </cell>
        </row>
        <row r="928">
          <cell r="A928">
            <v>44404</v>
          </cell>
          <cell r="L928">
            <v>1.5000000000873133</v>
          </cell>
        </row>
        <row r="929">
          <cell r="A929">
            <v>44404</v>
          </cell>
          <cell r="L929">
            <v>1.5000000000873133</v>
          </cell>
        </row>
        <row r="930">
          <cell r="A930">
            <v>44405</v>
          </cell>
          <cell r="L930">
            <v>1.5000000000873133</v>
          </cell>
        </row>
        <row r="931">
          <cell r="A931">
            <v>44405</v>
          </cell>
          <cell r="L931">
            <v>1.5000000000873133</v>
          </cell>
        </row>
        <row r="932">
          <cell r="A932">
            <v>44405</v>
          </cell>
          <cell r="L932">
            <v>1.5000000000873133</v>
          </cell>
        </row>
        <row r="933">
          <cell r="A933">
            <v>44405</v>
          </cell>
          <cell r="L933">
            <v>1.5000000000873133</v>
          </cell>
        </row>
        <row r="934">
          <cell r="A934">
            <v>44405</v>
          </cell>
          <cell r="L934">
            <v>1.5000000000873133</v>
          </cell>
        </row>
        <row r="935">
          <cell r="A935">
            <v>44405</v>
          </cell>
          <cell r="L935">
            <v>1.5000000000873106</v>
          </cell>
        </row>
        <row r="936">
          <cell r="A936">
            <v>44405</v>
          </cell>
          <cell r="L936">
            <v>1.5000000000873133</v>
          </cell>
        </row>
        <row r="937">
          <cell r="A937">
            <v>44405</v>
          </cell>
          <cell r="L937">
            <v>1.5000000000873133</v>
          </cell>
        </row>
        <row r="938">
          <cell r="A938">
            <v>44405</v>
          </cell>
          <cell r="L938">
            <v>1.5000000000873133</v>
          </cell>
        </row>
        <row r="939">
          <cell r="A939">
            <v>44406</v>
          </cell>
          <cell r="L939">
            <v>1.5000000000873133</v>
          </cell>
        </row>
        <row r="940">
          <cell r="A940">
            <v>44406</v>
          </cell>
          <cell r="L940">
            <v>1.5000000000873133</v>
          </cell>
        </row>
        <row r="941">
          <cell r="A941">
            <v>44406</v>
          </cell>
          <cell r="L941">
            <v>1.5000000000873133</v>
          </cell>
        </row>
        <row r="942">
          <cell r="A942">
            <v>44406</v>
          </cell>
          <cell r="L942">
            <v>1.5000000000873133</v>
          </cell>
        </row>
        <row r="943">
          <cell r="A943">
            <v>44406</v>
          </cell>
          <cell r="L943">
            <v>1.5000000000873133</v>
          </cell>
        </row>
        <row r="944">
          <cell r="A944">
            <v>44406</v>
          </cell>
          <cell r="L944">
            <v>1.5000000000873106</v>
          </cell>
        </row>
        <row r="945">
          <cell r="A945">
            <v>44406</v>
          </cell>
          <cell r="L945">
            <v>1.5000000000873133</v>
          </cell>
        </row>
        <row r="946">
          <cell r="A946">
            <v>44406</v>
          </cell>
          <cell r="L946">
            <v>1.5000000000873133</v>
          </cell>
        </row>
        <row r="947">
          <cell r="A947">
            <v>44406</v>
          </cell>
          <cell r="L947">
            <v>1.5000000000873133</v>
          </cell>
        </row>
        <row r="948">
          <cell r="A948">
            <v>44407</v>
          </cell>
          <cell r="L948">
            <v>1.5000000000873133</v>
          </cell>
        </row>
        <row r="949">
          <cell r="A949">
            <v>44407</v>
          </cell>
          <cell r="L949">
            <v>1.5000000000873119</v>
          </cell>
        </row>
        <row r="950">
          <cell r="A950">
            <v>44407</v>
          </cell>
          <cell r="L950">
            <v>1.5000000000873133</v>
          </cell>
        </row>
        <row r="951">
          <cell r="A951">
            <v>44407</v>
          </cell>
          <cell r="L951">
            <v>2.0000000001164171</v>
          </cell>
        </row>
        <row r="952">
          <cell r="A952">
            <v>44407</v>
          </cell>
          <cell r="L952">
            <v>2.0000000001164184</v>
          </cell>
        </row>
        <row r="953">
          <cell r="A953">
            <v>44407</v>
          </cell>
          <cell r="L953">
            <v>2.0000000001164158</v>
          </cell>
        </row>
        <row r="954">
          <cell r="A954">
            <v>44407</v>
          </cell>
          <cell r="L954">
            <v>2.0000000001164184</v>
          </cell>
        </row>
        <row r="955">
          <cell r="A955">
            <v>44407</v>
          </cell>
          <cell r="L955">
            <v>2.0000000001164158</v>
          </cell>
        </row>
        <row r="956">
          <cell r="A956">
            <v>44407</v>
          </cell>
          <cell r="L956">
            <v>2.0000000001164158</v>
          </cell>
        </row>
        <row r="957">
          <cell r="A957">
            <v>44408</v>
          </cell>
          <cell r="L957">
            <v>2.0000000001164171</v>
          </cell>
        </row>
        <row r="958">
          <cell r="A958">
            <v>44408</v>
          </cell>
          <cell r="L958">
            <v>2.0000000001164171</v>
          </cell>
        </row>
        <row r="959">
          <cell r="A959">
            <v>44408</v>
          </cell>
          <cell r="L959">
            <v>2.0000000001164171</v>
          </cell>
        </row>
        <row r="960">
          <cell r="A960">
            <v>44408</v>
          </cell>
          <cell r="L960">
            <v>2.0000000001164184</v>
          </cell>
        </row>
        <row r="961">
          <cell r="A961">
            <v>44408</v>
          </cell>
          <cell r="L961">
            <v>2.0000000001164158</v>
          </cell>
        </row>
        <row r="962">
          <cell r="A962">
            <v>44413</v>
          </cell>
          <cell r="L962">
            <v>3.0000000001746265</v>
          </cell>
        </row>
        <row r="963">
          <cell r="A963">
            <v>44413</v>
          </cell>
          <cell r="L963">
            <v>1.5000000000873133</v>
          </cell>
        </row>
        <row r="964">
          <cell r="A964">
            <v>44413</v>
          </cell>
          <cell r="L964">
            <v>1.5000000000873133</v>
          </cell>
        </row>
        <row r="965">
          <cell r="A965">
            <v>44414</v>
          </cell>
          <cell r="L965">
            <v>3.0000000001746265</v>
          </cell>
        </row>
        <row r="966">
          <cell r="A966">
            <v>44414</v>
          </cell>
          <cell r="L966">
            <v>3.0000000001746265</v>
          </cell>
        </row>
        <row r="967">
          <cell r="A967">
            <v>44415</v>
          </cell>
          <cell r="L967">
            <v>1.0000000000582079</v>
          </cell>
        </row>
        <row r="968">
          <cell r="A968">
            <v>44415</v>
          </cell>
          <cell r="L968">
            <v>2.0000000001164184</v>
          </cell>
        </row>
        <row r="969">
          <cell r="A969">
            <v>44415</v>
          </cell>
          <cell r="L969">
            <v>1.0000000000582079</v>
          </cell>
        </row>
        <row r="970">
          <cell r="A970">
            <v>44415</v>
          </cell>
          <cell r="L970">
            <v>2.0000000001164171</v>
          </cell>
        </row>
        <row r="971">
          <cell r="A971">
            <v>44417</v>
          </cell>
          <cell r="L971">
            <v>1.0000000000582092</v>
          </cell>
        </row>
        <row r="972">
          <cell r="A972">
            <v>44417</v>
          </cell>
          <cell r="L972">
            <v>3.0000000001746265</v>
          </cell>
        </row>
        <row r="973">
          <cell r="A973">
            <v>44417</v>
          </cell>
          <cell r="L973">
            <v>1.5000000000873133</v>
          </cell>
        </row>
        <row r="974">
          <cell r="A974">
            <v>44418</v>
          </cell>
          <cell r="L974">
            <v>1.0000000000582092</v>
          </cell>
        </row>
        <row r="975">
          <cell r="A975">
            <v>44418</v>
          </cell>
          <cell r="L975">
            <v>3.0000000001746265</v>
          </cell>
        </row>
        <row r="976">
          <cell r="A976">
            <v>44418</v>
          </cell>
          <cell r="L976">
            <v>1.5000000000873133</v>
          </cell>
        </row>
        <row r="977">
          <cell r="A977">
            <v>44419</v>
          </cell>
          <cell r="L977">
            <v>3.0000000001746265</v>
          </cell>
        </row>
        <row r="978">
          <cell r="A978">
            <v>44419</v>
          </cell>
          <cell r="L978">
            <v>1.5000000000873133</v>
          </cell>
        </row>
        <row r="979">
          <cell r="A979">
            <v>44420</v>
          </cell>
          <cell r="L979">
            <v>3.0000000001746265</v>
          </cell>
        </row>
        <row r="980">
          <cell r="A980">
            <v>44420</v>
          </cell>
          <cell r="L980">
            <v>1.0000000000582079</v>
          </cell>
        </row>
        <row r="981">
          <cell r="A981">
            <v>44421</v>
          </cell>
          <cell r="L981">
            <v>3.0000000001746265</v>
          </cell>
        </row>
        <row r="982">
          <cell r="A982">
            <v>44422</v>
          </cell>
          <cell r="L982">
            <v>3.0000000001746265</v>
          </cell>
        </row>
        <row r="983">
          <cell r="A983">
            <v>44422</v>
          </cell>
          <cell r="L983">
            <v>1.5000000000873146</v>
          </cell>
        </row>
        <row r="984">
          <cell r="A984">
            <v>44424</v>
          </cell>
          <cell r="L984">
            <v>0.50000000002910461</v>
          </cell>
        </row>
        <row r="985">
          <cell r="A985">
            <v>44424</v>
          </cell>
          <cell r="L985">
            <v>1.5000000000873133</v>
          </cell>
        </row>
        <row r="986">
          <cell r="A986">
            <v>44424</v>
          </cell>
          <cell r="L986">
            <v>3.0000000001746265</v>
          </cell>
        </row>
        <row r="987">
          <cell r="A987">
            <v>44424</v>
          </cell>
          <cell r="L987">
            <v>1.5000000000873146</v>
          </cell>
        </row>
        <row r="988">
          <cell r="A988">
            <v>44424</v>
          </cell>
          <cell r="L988">
            <v>1.5000000000873133</v>
          </cell>
        </row>
        <row r="989">
          <cell r="A989">
            <v>44424</v>
          </cell>
          <cell r="L989">
            <v>1.5000000000873133</v>
          </cell>
        </row>
        <row r="990">
          <cell r="A990">
            <v>44424</v>
          </cell>
          <cell r="L990">
            <v>1.5000000000873133</v>
          </cell>
        </row>
        <row r="991">
          <cell r="A991">
            <v>44424</v>
          </cell>
          <cell r="L991">
            <v>1.5000000000873133</v>
          </cell>
        </row>
        <row r="992">
          <cell r="A992">
            <v>44424</v>
          </cell>
          <cell r="L992">
            <v>1.5000000000873133</v>
          </cell>
        </row>
        <row r="993">
          <cell r="A993">
            <v>44424</v>
          </cell>
          <cell r="L993">
            <v>1.5000000000873133</v>
          </cell>
        </row>
        <row r="994">
          <cell r="A994">
            <v>44425</v>
          </cell>
          <cell r="L994">
            <v>1.0000000000582092</v>
          </cell>
        </row>
        <row r="995">
          <cell r="A995">
            <v>44425</v>
          </cell>
          <cell r="L995">
            <v>3.0000000001746265</v>
          </cell>
        </row>
        <row r="996">
          <cell r="A996">
            <v>44425</v>
          </cell>
          <cell r="L996">
            <v>3.0000000001746265</v>
          </cell>
        </row>
        <row r="997">
          <cell r="A997">
            <v>44425</v>
          </cell>
          <cell r="L997">
            <v>1.0000000000582092</v>
          </cell>
        </row>
        <row r="998">
          <cell r="A998">
            <v>44425</v>
          </cell>
          <cell r="L998">
            <v>1.5000000000873133</v>
          </cell>
        </row>
        <row r="999">
          <cell r="A999">
            <v>44425</v>
          </cell>
          <cell r="L999">
            <v>1.5000000000873133</v>
          </cell>
        </row>
        <row r="1000">
          <cell r="A1000">
            <v>44425</v>
          </cell>
          <cell r="L1000">
            <v>1.5000000000873106</v>
          </cell>
        </row>
        <row r="1001">
          <cell r="A1001">
            <v>44425</v>
          </cell>
          <cell r="L1001">
            <v>1.5000000000873133</v>
          </cell>
        </row>
        <row r="1002">
          <cell r="A1002">
            <v>44425</v>
          </cell>
          <cell r="L1002">
            <v>1.5000000000873133</v>
          </cell>
        </row>
        <row r="1003">
          <cell r="A1003">
            <v>44425</v>
          </cell>
          <cell r="L1003">
            <v>1.5000000000873133</v>
          </cell>
        </row>
        <row r="1004">
          <cell r="A1004">
            <v>44425</v>
          </cell>
          <cell r="L1004">
            <v>1.5000000000873133</v>
          </cell>
        </row>
        <row r="1005">
          <cell r="A1005">
            <v>44426</v>
          </cell>
          <cell r="L1005">
            <v>3.0000000001746265</v>
          </cell>
        </row>
        <row r="1006">
          <cell r="A1006">
            <v>44426</v>
          </cell>
          <cell r="L1006">
            <v>4.0000000002328351</v>
          </cell>
        </row>
        <row r="1007">
          <cell r="A1007">
            <v>44426</v>
          </cell>
          <cell r="L1007">
            <v>3.0000000001746265</v>
          </cell>
        </row>
        <row r="1008">
          <cell r="A1008">
            <v>44426</v>
          </cell>
          <cell r="L1008">
            <v>1.5000000000873119</v>
          </cell>
        </row>
        <row r="1009">
          <cell r="A1009">
            <v>44426</v>
          </cell>
          <cell r="L1009">
            <v>1.5000000000873133</v>
          </cell>
        </row>
        <row r="1010">
          <cell r="A1010">
            <v>44426</v>
          </cell>
          <cell r="L1010">
            <v>1.5000000000873133</v>
          </cell>
        </row>
        <row r="1011">
          <cell r="A1011">
            <v>44426</v>
          </cell>
          <cell r="L1011">
            <v>1.5000000000873133</v>
          </cell>
        </row>
        <row r="1012">
          <cell r="A1012">
            <v>44426</v>
          </cell>
          <cell r="L1012">
            <v>1.5000000000873133</v>
          </cell>
        </row>
        <row r="1013">
          <cell r="A1013">
            <v>44426</v>
          </cell>
          <cell r="L1013">
            <v>1.5000000000873133</v>
          </cell>
        </row>
        <row r="1014">
          <cell r="A1014">
            <v>44426</v>
          </cell>
          <cell r="L1014">
            <v>1.5000000000873133</v>
          </cell>
        </row>
        <row r="1015">
          <cell r="A1015">
            <v>44427</v>
          </cell>
          <cell r="L1015">
            <v>3.0000000001746265</v>
          </cell>
        </row>
        <row r="1016">
          <cell r="A1016">
            <v>44427</v>
          </cell>
          <cell r="L1016">
            <v>2.5000000001455218</v>
          </cell>
        </row>
        <row r="1017">
          <cell r="A1017">
            <v>44427</v>
          </cell>
          <cell r="L1017">
            <v>1.0000000000582105</v>
          </cell>
        </row>
        <row r="1018">
          <cell r="A1018">
            <v>44427</v>
          </cell>
          <cell r="L1018">
            <v>2.0000000001164171</v>
          </cell>
        </row>
        <row r="1019">
          <cell r="A1019">
            <v>44427</v>
          </cell>
          <cell r="L1019">
            <v>1.5000000000873133</v>
          </cell>
        </row>
        <row r="1020">
          <cell r="A1020">
            <v>44427</v>
          </cell>
          <cell r="L1020">
            <v>1.5000000000873133</v>
          </cell>
        </row>
        <row r="1021">
          <cell r="A1021">
            <v>44427</v>
          </cell>
          <cell r="L1021">
            <v>1.5000000000873133</v>
          </cell>
        </row>
        <row r="1022">
          <cell r="A1022">
            <v>44427</v>
          </cell>
          <cell r="L1022">
            <v>1.0000000000582105</v>
          </cell>
        </row>
        <row r="1023">
          <cell r="A1023">
            <v>44427</v>
          </cell>
          <cell r="L1023">
            <v>1.5000000000873133</v>
          </cell>
        </row>
        <row r="1024">
          <cell r="A1024">
            <v>44427</v>
          </cell>
          <cell r="L1024">
            <v>1.5000000000873133</v>
          </cell>
        </row>
        <row r="1025">
          <cell r="A1025">
            <v>44427</v>
          </cell>
          <cell r="L1025">
            <v>1.5000000000873133</v>
          </cell>
        </row>
        <row r="1026">
          <cell r="A1026">
            <v>44427</v>
          </cell>
          <cell r="L1026">
            <v>1.5000000000873133</v>
          </cell>
        </row>
        <row r="1027">
          <cell r="A1027">
            <v>44428</v>
          </cell>
          <cell r="L1027">
            <v>3.0000000001746265</v>
          </cell>
        </row>
        <row r="1028">
          <cell r="A1028">
            <v>44428</v>
          </cell>
          <cell r="L1028">
            <v>1.5000000000873139</v>
          </cell>
        </row>
        <row r="1029">
          <cell r="A1029">
            <v>44428</v>
          </cell>
          <cell r="L1029">
            <v>2.0000000001164184</v>
          </cell>
        </row>
        <row r="1030">
          <cell r="A1030">
            <v>44428</v>
          </cell>
          <cell r="L1030">
            <v>1.0000000000582079</v>
          </cell>
        </row>
        <row r="1031">
          <cell r="A1031">
            <v>44428</v>
          </cell>
          <cell r="L1031">
            <v>0.50000000002910527</v>
          </cell>
        </row>
        <row r="1032">
          <cell r="A1032">
            <v>44428</v>
          </cell>
          <cell r="L1032">
            <v>0.50000000002910394</v>
          </cell>
        </row>
        <row r="1033">
          <cell r="A1033">
            <v>44428</v>
          </cell>
          <cell r="L1033">
            <v>2.0000000001164171</v>
          </cell>
        </row>
        <row r="1034">
          <cell r="A1034">
            <v>44428</v>
          </cell>
          <cell r="L1034">
            <v>2.0000000001164184</v>
          </cell>
        </row>
        <row r="1035">
          <cell r="A1035">
            <v>44428</v>
          </cell>
          <cell r="L1035">
            <v>2.0000000001164184</v>
          </cell>
        </row>
        <row r="1036">
          <cell r="A1036">
            <v>44428</v>
          </cell>
          <cell r="L1036">
            <v>1.0000000000582105</v>
          </cell>
        </row>
        <row r="1037">
          <cell r="A1037">
            <v>44428</v>
          </cell>
          <cell r="L1037">
            <v>3.0000000001746265</v>
          </cell>
        </row>
        <row r="1038">
          <cell r="A1038">
            <v>44428</v>
          </cell>
          <cell r="L1038">
            <v>2.0000000001164158</v>
          </cell>
        </row>
        <row r="1039">
          <cell r="A1039">
            <v>44428</v>
          </cell>
          <cell r="L1039">
            <v>2</v>
          </cell>
        </row>
        <row r="1040">
          <cell r="A1040">
            <v>44429</v>
          </cell>
          <cell r="L1040">
            <v>3.000000000174627</v>
          </cell>
        </row>
        <row r="1041">
          <cell r="A1041">
            <v>44429</v>
          </cell>
          <cell r="L1041">
            <v>3.0000000001746265</v>
          </cell>
        </row>
        <row r="1042">
          <cell r="A1042">
            <v>44429</v>
          </cell>
          <cell r="L1042">
            <v>3.0000000001746252</v>
          </cell>
        </row>
        <row r="1043">
          <cell r="A1043">
            <v>44429</v>
          </cell>
          <cell r="L1043">
            <v>3.0000000001746265</v>
          </cell>
        </row>
        <row r="1044">
          <cell r="A1044">
            <v>44429</v>
          </cell>
          <cell r="L1044">
            <v>2.5000000001455214</v>
          </cell>
        </row>
        <row r="1045">
          <cell r="A1045">
            <v>44429</v>
          </cell>
          <cell r="L1045">
            <v>1.5000000000873133</v>
          </cell>
        </row>
        <row r="1046">
          <cell r="A1046">
            <v>44430</v>
          </cell>
          <cell r="L1046">
            <v>1.5000000000873133</v>
          </cell>
        </row>
        <row r="1047">
          <cell r="A1047">
            <v>44430</v>
          </cell>
          <cell r="L1047">
            <v>1.5000000000873133</v>
          </cell>
        </row>
        <row r="1048">
          <cell r="A1048">
            <v>44430</v>
          </cell>
          <cell r="L1048">
            <v>1.0000000000582092</v>
          </cell>
        </row>
        <row r="1049">
          <cell r="A1049">
            <v>44431</v>
          </cell>
          <cell r="L1049">
            <v>1.5000000000873133</v>
          </cell>
        </row>
        <row r="1050">
          <cell r="A1050">
            <v>44431</v>
          </cell>
          <cell r="L1050">
            <v>1.5000000000873133</v>
          </cell>
        </row>
        <row r="1051">
          <cell r="A1051">
            <v>44431</v>
          </cell>
          <cell r="L1051">
            <v>1.5000000000873146</v>
          </cell>
        </row>
        <row r="1052">
          <cell r="A1052">
            <v>44432</v>
          </cell>
          <cell r="L1052">
            <v>1.5000000000873133</v>
          </cell>
        </row>
        <row r="1053">
          <cell r="A1053">
            <v>44432</v>
          </cell>
          <cell r="L1053">
            <v>1.5000000000873133</v>
          </cell>
        </row>
        <row r="1054">
          <cell r="A1054">
            <v>44432</v>
          </cell>
          <cell r="L1054">
            <v>1.5000000000873146</v>
          </cell>
        </row>
        <row r="1055">
          <cell r="A1055">
            <v>44433</v>
          </cell>
          <cell r="L1055">
            <v>1.5000000000873133</v>
          </cell>
        </row>
        <row r="1056">
          <cell r="A1056">
            <v>44433</v>
          </cell>
          <cell r="L1056">
            <v>1.5000000000873119</v>
          </cell>
        </row>
        <row r="1057">
          <cell r="A1057">
            <v>44433</v>
          </cell>
          <cell r="L1057">
            <v>1.5000000000873133</v>
          </cell>
        </row>
        <row r="1058">
          <cell r="A1058">
            <v>44434</v>
          </cell>
          <cell r="L1058">
            <v>1.5000000000873133</v>
          </cell>
        </row>
        <row r="1059">
          <cell r="A1059">
            <v>44434</v>
          </cell>
          <cell r="L1059">
            <v>1.5000000000873133</v>
          </cell>
        </row>
        <row r="1060">
          <cell r="A1060">
            <v>44434</v>
          </cell>
          <cell r="L1060">
            <v>1.5000000000873146</v>
          </cell>
        </row>
        <row r="1061">
          <cell r="A1061">
            <v>44435</v>
          </cell>
          <cell r="L1061">
            <v>1.5000000000873133</v>
          </cell>
        </row>
        <row r="1062">
          <cell r="A1062">
            <v>44435</v>
          </cell>
          <cell r="L1062">
            <v>1.5000000000873133</v>
          </cell>
        </row>
        <row r="1063">
          <cell r="A1063">
            <v>44435</v>
          </cell>
          <cell r="L1063">
            <v>1.7500000001018658</v>
          </cell>
        </row>
        <row r="1064">
          <cell r="A1064">
            <v>44436</v>
          </cell>
          <cell r="L1064">
            <v>1.5000000000873133</v>
          </cell>
        </row>
        <row r="1065">
          <cell r="A1065">
            <v>44436</v>
          </cell>
          <cell r="L1065">
            <v>1.5000000000873133</v>
          </cell>
        </row>
        <row r="1066">
          <cell r="A1066">
            <v>44436</v>
          </cell>
          <cell r="L1066">
            <v>1.7500000001018658</v>
          </cell>
        </row>
        <row r="1067">
          <cell r="A1067">
            <v>44438</v>
          </cell>
          <cell r="L1067">
            <v>2.0000000001164184</v>
          </cell>
        </row>
        <row r="1068">
          <cell r="A1068">
            <v>44438</v>
          </cell>
          <cell r="L1068">
            <v>2.0000000001164184</v>
          </cell>
        </row>
        <row r="1069">
          <cell r="A1069">
            <v>44438</v>
          </cell>
          <cell r="L1069">
            <v>2.0000000001164158</v>
          </cell>
        </row>
        <row r="1070">
          <cell r="A1070">
            <v>44438</v>
          </cell>
          <cell r="L1070">
            <v>2.0000000001164184</v>
          </cell>
        </row>
        <row r="1071">
          <cell r="A1071">
            <v>44439</v>
          </cell>
          <cell r="L1071">
            <v>1.0000000000582092</v>
          </cell>
        </row>
        <row r="1072">
          <cell r="A1072">
            <v>44439</v>
          </cell>
          <cell r="L1072">
            <v>1.0000000000582085</v>
          </cell>
        </row>
        <row r="1073">
          <cell r="A1073">
            <v>44439</v>
          </cell>
          <cell r="L1073">
            <v>2.0000000001164171</v>
          </cell>
        </row>
        <row r="1074">
          <cell r="A1074">
            <v>44439</v>
          </cell>
          <cell r="L1074">
            <v>2.0000000001164184</v>
          </cell>
        </row>
        <row r="1075">
          <cell r="A1075">
            <v>44439</v>
          </cell>
          <cell r="L1075">
            <v>2.0000000001164171</v>
          </cell>
        </row>
        <row r="1076">
          <cell r="A1076">
            <v>44439</v>
          </cell>
          <cell r="L1076">
            <v>2.0000000001164184</v>
          </cell>
        </row>
        <row r="1077">
          <cell r="A1077">
            <v>44439</v>
          </cell>
          <cell r="L1077">
            <v>4.0000000002328369</v>
          </cell>
        </row>
        <row r="1078">
          <cell r="A1078">
            <v>44440</v>
          </cell>
          <cell r="L1078">
            <v>2.0000000001164171</v>
          </cell>
        </row>
        <row r="1079">
          <cell r="A1079">
            <v>44440</v>
          </cell>
          <cell r="L1079">
            <v>2.0000000001164184</v>
          </cell>
        </row>
        <row r="1080">
          <cell r="A1080">
            <v>44440</v>
          </cell>
          <cell r="L1080">
            <v>2.0000000001164171</v>
          </cell>
        </row>
        <row r="1081">
          <cell r="A1081">
            <v>44440</v>
          </cell>
          <cell r="L1081">
            <v>2.0000000001164184</v>
          </cell>
        </row>
        <row r="1082">
          <cell r="A1082">
            <v>44440</v>
          </cell>
          <cell r="L1082">
            <v>4.0000000002328342</v>
          </cell>
        </row>
        <row r="1083">
          <cell r="A1083">
            <v>44440</v>
          </cell>
          <cell r="L1083">
            <v>1.0000000000582105</v>
          </cell>
        </row>
        <row r="1084">
          <cell r="A1084">
            <v>44441</v>
          </cell>
          <cell r="L1084">
            <v>3.0000000001746265</v>
          </cell>
        </row>
        <row r="1085">
          <cell r="A1085">
            <v>44441</v>
          </cell>
          <cell r="L1085">
            <v>3.0000000001746265</v>
          </cell>
        </row>
        <row r="1086">
          <cell r="A1086">
            <v>44441</v>
          </cell>
          <cell r="L1086">
            <v>4.0000000002328342</v>
          </cell>
        </row>
        <row r="1087">
          <cell r="A1087">
            <v>44442</v>
          </cell>
          <cell r="L1087">
            <v>4.000000000232836</v>
          </cell>
        </row>
        <row r="1088">
          <cell r="A1088">
            <v>44445</v>
          </cell>
          <cell r="L1088">
            <v>2.0000000001164158</v>
          </cell>
        </row>
        <row r="1089">
          <cell r="A1089">
            <v>44445</v>
          </cell>
          <cell r="L1089">
            <v>2.0000000001164184</v>
          </cell>
        </row>
        <row r="1090">
          <cell r="A1090">
            <v>44445</v>
          </cell>
          <cell r="L1090">
            <v>2.0000000001164184</v>
          </cell>
        </row>
        <row r="1091">
          <cell r="A1091">
            <v>44445</v>
          </cell>
          <cell r="L1091">
            <v>2.0000000001164158</v>
          </cell>
        </row>
        <row r="1092">
          <cell r="A1092">
            <v>44446</v>
          </cell>
          <cell r="L1092">
            <v>2.0000000001164184</v>
          </cell>
        </row>
        <row r="1093">
          <cell r="A1093">
            <v>44446</v>
          </cell>
          <cell r="L1093">
            <v>2.0000000001164171</v>
          </cell>
        </row>
        <row r="1094">
          <cell r="A1094">
            <v>44446</v>
          </cell>
          <cell r="L1094">
            <v>2.0000000001164184</v>
          </cell>
        </row>
        <row r="1095">
          <cell r="A1095">
            <v>44446</v>
          </cell>
          <cell r="L1095">
            <v>2.0000000001164158</v>
          </cell>
        </row>
        <row r="1096">
          <cell r="A1096">
            <v>44446</v>
          </cell>
          <cell r="L1096">
            <v>1.5000000000873133</v>
          </cell>
        </row>
        <row r="1097">
          <cell r="A1097">
            <v>44446</v>
          </cell>
          <cell r="L1097">
            <v>1.5000000000873133</v>
          </cell>
        </row>
        <row r="1098">
          <cell r="A1098">
            <v>44446</v>
          </cell>
          <cell r="L1098">
            <v>1.5000000000873133</v>
          </cell>
        </row>
        <row r="1099">
          <cell r="A1099">
            <v>44447</v>
          </cell>
          <cell r="L1099">
            <v>2.0000000001164171</v>
          </cell>
        </row>
        <row r="1100">
          <cell r="A1100">
            <v>44447</v>
          </cell>
          <cell r="L1100">
            <v>2.0000000001164171</v>
          </cell>
        </row>
        <row r="1101">
          <cell r="A1101">
            <v>44447</v>
          </cell>
          <cell r="L1101">
            <v>2.0000000001164171</v>
          </cell>
        </row>
        <row r="1102">
          <cell r="A1102">
            <v>44447</v>
          </cell>
          <cell r="L1102">
            <v>2.0000000001164184</v>
          </cell>
        </row>
        <row r="1103">
          <cell r="A1103">
            <v>44447</v>
          </cell>
          <cell r="L1103">
            <v>1.5000000000873159</v>
          </cell>
        </row>
        <row r="1104">
          <cell r="A1104">
            <v>44447</v>
          </cell>
          <cell r="L1104">
            <v>3.0000000001746265</v>
          </cell>
        </row>
        <row r="1105">
          <cell r="A1105">
            <v>44448</v>
          </cell>
          <cell r="L1105">
            <v>1.5000000000873133</v>
          </cell>
        </row>
        <row r="1106">
          <cell r="A1106">
            <v>44448</v>
          </cell>
          <cell r="L1106">
            <v>1.5000000000873133</v>
          </cell>
        </row>
        <row r="1107">
          <cell r="A1107">
            <v>44448</v>
          </cell>
          <cell r="L1107">
            <v>1.5000000000873133</v>
          </cell>
        </row>
        <row r="1108">
          <cell r="A1108">
            <v>44448</v>
          </cell>
          <cell r="L1108">
            <v>1.5000000000873133</v>
          </cell>
        </row>
        <row r="1109">
          <cell r="A1109">
            <v>44448</v>
          </cell>
          <cell r="L1109">
            <v>3.0000000001746265</v>
          </cell>
        </row>
        <row r="1110">
          <cell r="A1110">
            <v>44448</v>
          </cell>
          <cell r="L1110">
            <v>3.0000000001746265</v>
          </cell>
        </row>
        <row r="1111">
          <cell r="A1111">
            <v>44448</v>
          </cell>
          <cell r="L1111">
            <v>1.5000000000873133</v>
          </cell>
        </row>
        <row r="1112">
          <cell r="A1112">
            <v>44448</v>
          </cell>
          <cell r="L1112">
            <v>1.5000000000873133</v>
          </cell>
        </row>
        <row r="1113">
          <cell r="A1113">
            <v>44448</v>
          </cell>
          <cell r="L1113">
            <v>1.5000000000873133</v>
          </cell>
        </row>
        <row r="1114">
          <cell r="A1114">
            <v>44449</v>
          </cell>
          <cell r="L1114">
            <v>2.0000000001164171</v>
          </cell>
        </row>
        <row r="1115">
          <cell r="A1115">
            <v>44449</v>
          </cell>
          <cell r="L1115">
            <v>3.0000000001746265</v>
          </cell>
        </row>
        <row r="1116">
          <cell r="A1116">
            <v>44449</v>
          </cell>
          <cell r="L1116">
            <v>3.0000000001746265</v>
          </cell>
        </row>
        <row r="1117">
          <cell r="A1117">
            <v>44449</v>
          </cell>
          <cell r="L1117">
            <v>1.5000000000873133</v>
          </cell>
        </row>
        <row r="1118">
          <cell r="A1118">
            <v>44449</v>
          </cell>
          <cell r="L1118">
            <v>1.5000000000873133</v>
          </cell>
        </row>
        <row r="1119">
          <cell r="A1119">
            <v>44449</v>
          </cell>
          <cell r="L1119">
            <v>1.5000000000873133</v>
          </cell>
        </row>
        <row r="1120">
          <cell r="A1120">
            <v>44450</v>
          </cell>
          <cell r="L1120">
            <v>2.0000000001164184</v>
          </cell>
        </row>
        <row r="1121">
          <cell r="A1121">
            <v>44450</v>
          </cell>
          <cell r="L1121">
            <v>2.0000000001164171</v>
          </cell>
        </row>
        <row r="1122">
          <cell r="A1122">
            <v>44450</v>
          </cell>
          <cell r="L1122">
            <v>2.0000000001164158</v>
          </cell>
        </row>
        <row r="1123">
          <cell r="A1123">
            <v>44452</v>
          </cell>
          <cell r="L1123">
            <v>1.5000000000873133</v>
          </cell>
        </row>
        <row r="1124">
          <cell r="A1124">
            <v>44452</v>
          </cell>
          <cell r="L1124">
            <v>1.5000000000873133</v>
          </cell>
        </row>
        <row r="1125">
          <cell r="A1125">
            <v>44452</v>
          </cell>
          <cell r="L1125">
            <v>1.5000000000873133</v>
          </cell>
        </row>
        <row r="1126">
          <cell r="A1126">
            <v>44452</v>
          </cell>
          <cell r="L1126">
            <v>1.5000000000873133</v>
          </cell>
        </row>
        <row r="1127">
          <cell r="A1127">
            <v>44452</v>
          </cell>
          <cell r="L1127">
            <v>1.5000000000873133</v>
          </cell>
        </row>
        <row r="1128">
          <cell r="A1128">
            <v>44452</v>
          </cell>
          <cell r="L1128">
            <v>1.5000000000873133</v>
          </cell>
        </row>
        <row r="1129">
          <cell r="A1129">
            <v>44452</v>
          </cell>
          <cell r="L1129">
            <v>1.5000000000873133</v>
          </cell>
        </row>
        <row r="1130">
          <cell r="A1130">
            <v>44452</v>
          </cell>
          <cell r="L1130">
            <v>3</v>
          </cell>
        </row>
        <row r="1131">
          <cell r="A1131">
            <v>44452</v>
          </cell>
          <cell r="L1131">
            <v>3.0000000001746265</v>
          </cell>
        </row>
        <row r="1132">
          <cell r="A1132">
            <v>44452</v>
          </cell>
          <cell r="L1132">
            <v>2.0000000001164184</v>
          </cell>
        </row>
        <row r="1133">
          <cell r="A1133">
            <v>44452</v>
          </cell>
          <cell r="L1133">
            <v>3</v>
          </cell>
        </row>
        <row r="1134">
          <cell r="A1134">
            <v>44453</v>
          </cell>
          <cell r="L1134">
            <v>1.5000000000873133</v>
          </cell>
        </row>
        <row r="1135">
          <cell r="A1135">
            <v>44453</v>
          </cell>
          <cell r="L1135">
            <v>1.5000000000873133</v>
          </cell>
        </row>
        <row r="1136">
          <cell r="A1136">
            <v>44453</v>
          </cell>
          <cell r="L1136">
            <v>1.5000000000873133</v>
          </cell>
        </row>
        <row r="1137">
          <cell r="A1137">
            <v>44453</v>
          </cell>
          <cell r="L1137">
            <v>1.5000000000873133</v>
          </cell>
        </row>
        <row r="1138">
          <cell r="A1138">
            <v>44453</v>
          </cell>
          <cell r="L1138">
            <v>1.5000000000873133</v>
          </cell>
        </row>
        <row r="1139">
          <cell r="A1139">
            <v>44453</v>
          </cell>
          <cell r="L1139">
            <v>1.5000000000873133</v>
          </cell>
        </row>
        <row r="1140">
          <cell r="A1140">
            <v>44453</v>
          </cell>
          <cell r="L1140">
            <v>1.5000000000873133</v>
          </cell>
        </row>
        <row r="1141">
          <cell r="A1141">
            <v>44453</v>
          </cell>
          <cell r="L1141">
            <v>3.0000000001746265</v>
          </cell>
        </row>
        <row r="1142">
          <cell r="A1142">
            <v>44453</v>
          </cell>
          <cell r="L1142">
            <v>3.0000000001746265</v>
          </cell>
        </row>
        <row r="1143">
          <cell r="A1143">
            <v>44453</v>
          </cell>
          <cell r="L1143">
            <v>2.0000000001164184</v>
          </cell>
        </row>
        <row r="1144">
          <cell r="A1144">
            <v>44453</v>
          </cell>
          <cell r="L1144">
            <v>3</v>
          </cell>
        </row>
        <row r="1145">
          <cell r="A1145">
            <v>44454</v>
          </cell>
          <cell r="L1145">
            <v>1.5000000000873133</v>
          </cell>
        </row>
        <row r="1146">
          <cell r="A1146">
            <v>44454</v>
          </cell>
          <cell r="L1146">
            <v>1.5000000000873133</v>
          </cell>
        </row>
        <row r="1147">
          <cell r="A1147">
            <v>44454</v>
          </cell>
          <cell r="L1147">
            <v>1.5000000000873133</v>
          </cell>
        </row>
        <row r="1148">
          <cell r="A1148">
            <v>44454</v>
          </cell>
          <cell r="L1148">
            <v>1.5000000000873133</v>
          </cell>
        </row>
        <row r="1149">
          <cell r="A1149">
            <v>44454</v>
          </cell>
          <cell r="L1149">
            <v>1.5000000000873133</v>
          </cell>
        </row>
        <row r="1150">
          <cell r="A1150">
            <v>44454</v>
          </cell>
          <cell r="L1150">
            <v>1.5000000000873133</v>
          </cell>
        </row>
        <row r="1151">
          <cell r="A1151">
            <v>44454</v>
          </cell>
          <cell r="L1151">
            <v>1.5000000000873133</v>
          </cell>
        </row>
        <row r="1152">
          <cell r="A1152">
            <v>44454</v>
          </cell>
          <cell r="L1152">
            <v>2.0000000001164184</v>
          </cell>
        </row>
        <row r="1153">
          <cell r="A1153">
            <v>44454</v>
          </cell>
          <cell r="L1153">
            <v>2.0000000001164184</v>
          </cell>
        </row>
        <row r="1154">
          <cell r="A1154">
            <v>44454</v>
          </cell>
          <cell r="L1154">
            <v>2.0000000001164184</v>
          </cell>
        </row>
        <row r="1155">
          <cell r="A1155">
            <v>44454</v>
          </cell>
          <cell r="L1155">
            <v>3.0000000001746265</v>
          </cell>
        </row>
        <row r="1156">
          <cell r="A1156">
            <v>44454</v>
          </cell>
          <cell r="L1156">
            <v>3</v>
          </cell>
        </row>
        <row r="1157">
          <cell r="A1157">
            <v>44455</v>
          </cell>
          <cell r="L1157">
            <v>3</v>
          </cell>
        </row>
        <row r="1158">
          <cell r="A1158">
            <v>44455</v>
          </cell>
          <cell r="L1158">
            <v>2.0000000001164184</v>
          </cell>
        </row>
        <row r="1159">
          <cell r="A1159">
            <v>44455</v>
          </cell>
          <cell r="L1159">
            <v>1.0000000000582079</v>
          </cell>
        </row>
        <row r="1160">
          <cell r="A1160">
            <v>44455</v>
          </cell>
          <cell r="L1160">
            <v>2.0000000001164171</v>
          </cell>
        </row>
        <row r="1161">
          <cell r="A1161">
            <v>44455</v>
          </cell>
          <cell r="L1161">
            <v>1.5000000000873133</v>
          </cell>
        </row>
        <row r="1162">
          <cell r="A1162">
            <v>44455</v>
          </cell>
          <cell r="L1162">
            <v>1.5000000000873133</v>
          </cell>
        </row>
        <row r="1163">
          <cell r="A1163">
            <v>44455</v>
          </cell>
          <cell r="L1163">
            <v>1.5000000000873133</v>
          </cell>
        </row>
        <row r="1164">
          <cell r="A1164">
            <v>44455</v>
          </cell>
          <cell r="L1164">
            <v>1.5000000000873133</v>
          </cell>
        </row>
        <row r="1165">
          <cell r="A1165">
            <v>44455</v>
          </cell>
          <cell r="L1165">
            <v>1.5000000000873133</v>
          </cell>
        </row>
        <row r="1166">
          <cell r="A1166">
            <v>44455</v>
          </cell>
          <cell r="L1166">
            <v>1.5000000000873133</v>
          </cell>
        </row>
        <row r="1167">
          <cell r="A1167">
            <v>44456</v>
          </cell>
          <cell r="L1167">
            <v>1.5000000000873133</v>
          </cell>
        </row>
        <row r="1168">
          <cell r="A1168">
            <v>44456</v>
          </cell>
          <cell r="L1168">
            <v>2.000000000116418</v>
          </cell>
        </row>
        <row r="1169">
          <cell r="A1169">
            <v>44456</v>
          </cell>
          <cell r="L1169">
            <v>2.0000000001164171</v>
          </cell>
        </row>
        <row r="1170">
          <cell r="A1170">
            <v>44456</v>
          </cell>
          <cell r="L1170">
            <v>2.0000000001164184</v>
          </cell>
        </row>
        <row r="1171">
          <cell r="A1171">
            <v>44456</v>
          </cell>
          <cell r="L1171">
            <v>2.0000000001164171</v>
          </cell>
        </row>
        <row r="1172">
          <cell r="A1172">
            <v>44456</v>
          </cell>
          <cell r="L1172">
            <v>3.0000000001746265</v>
          </cell>
        </row>
        <row r="1173">
          <cell r="A1173">
            <v>44456</v>
          </cell>
          <cell r="L1173">
            <v>3.0000000001746265</v>
          </cell>
        </row>
        <row r="1174">
          <cell r="A1174">
            <v>44456</v>
          </cell>
          <cell r="L1174">
            <v>1.5000000000873133</v>
          </cell>
        </row>
        <row r="1175">
          <cell r="A1175">
            <v>44456</v>
          </cell>
          <cell r="L1175">
            <v>1.5000000000873133</v>
          </cell>
        </row>
        <row r="1176">
          <cell r="A1176">
            <v>44456</v>
          </cell>
          <cell r="L1176">
            <v>1</v>
          </cell>
        </row>
        <row r="1177">
          <cell r="A1177">
            <v>44457</v>
          </cell>
          <cell r="L1177">
            <v>1.000000000058209</v>
          </cell>
        </row>
        <row r="1178">
          <cell r="A1178">
            <v>44457</v>
          </cell>
          <cell r="L1178">
            <v>1.0000000000582088</v>
          </cell>
        </row>
        <row r="1179">
          <cell r="A1179">
            <v>44457</v>
          </cell>
          <cell r="L1179">
            <v>3.0000000001746265</v>
          </cell>
        </row>
        <row r="1180">
          <cell r="A1180">
            <v>44457</v>
          </cell>
          <cell r="L1180">
            <v>3.0000000001746252</v>
          </cell>
        </row>
        <row r="1181">
          <cell r="A1181">
            <v>44459</v>
          </cell>
          <cell r="L1181">
            <v>2.0000000001164184</v>
          </cell>
        </row>
        <row r="1182">
          <cell r="A1182">
            <v>44459</v>
          </cell>
          <cell r="L1182">
            <v>2.0000000001164184</v>
          </cell>
        </row>
        <row r="1183">
          <cell r="A1183">
            <v>44459</v>
          </cell>
          <cell r="L1183">
            <v>2.0000000001164158</v>
          </cell>
        </row>
        <row r="1184">
          <cell r="A1184">
            <v>44459</v>
          </cell>
          <cell r="L1184">
            <v>2.0000000001164184</v>
          </cell>
        </row>
        <row r="1185">
          <cell r="A1185">
            <v>44459</v>
          </cell>
          <cell r="L1185">
            <v>2.0000000001164158</v>
          </cell>
        </row>
        <row r="1186">
          <cell r="A1186">
            <v>44460</v>
          </cell>
          <cell r="L1186">
            <v>2.000000000116418</v>
          </cell>
        </row>
        <row r="1187">
          <cell r="A1187">
            <v>44460</v>
          </cell>
          <cell r="L1187">
            <v>2.0000000001164171</v>
          </cell>
        </row>
        <row r="1188">
          <cell r="A1188">
            <v>44460</v>
          </cell>
          <cell r="L1188">
            <v>2.0000000001164171</v>
          </cell>
        </row>
        <row r="1189">
          <cell r="A1189">
            <v>44460</v>
          </cell>
          <cell r="L1189">
            <v>2.0000000001164171</v>
          </cell>
        </row>
        <row r="1190">
          <cell r="A1190">
            <v>44460</v>
          </cell>
          <cell r="L1190">
            <v>2.0000000001164184</v>
          </cell>
        </row>
        <row r="1191">
          <cell r="A1191">
            <v>44460</v>
          </cell>
          <cell r="L1191">
            <v>2.0000000001164184</v>
          </cell>
        </row>
        <row r="1192">
          <cell r="A1192">
            <v>44461</v>
          </cell>
          <cell r="L1192">
            <v>2.000000000116418</v>
          </cell>
        </row>
        <row r="1193">
          <cell r="A1193">
            <v>44461</v>
          </cell>
          <cell r="L1193">
            <v>2.0000000001164171</v>
          </cell>
        </row>
        <row r="1194">
          <cell r="A1194">
            <v>44461</v>
          </cell>
          <cell r="L1194">
            <v>2.0000000001164171</v>
          </cell>
        </row>
        <row r="1195">
          <cell r="A1195">
            <v>44461</v>
          </cell>
          <cell r="L1195">
            <v>2.0000000001164171</v>
          </cell>
        </row>
        <row r="1196">
          <cell r="A1196">
            <v>44461</v>
          </cell>
          <cell r="L1196">
            <v>2.0000000001164184</v>
          </cell>
        </row>
        <row r="1197">
          <cell r="A1197">
            <v>44461</v>
          </cell>
          <cell r="L1197">
            <v>2.0000000001164184</v>
          </cell>
        </row>
        <row r="1198">
          <cell r="A1198">
            <v>44462</v>
          </cell>
          <cell r="L1198">
            <v>1.5000000000873133</v>
          </cell>
        </row>
        <row r="1199">
          <cell r="A1199">
            <v>44462</v>
          </cell>
          <cell r="L1199">
            <v>1.5000000000873133</v>
          </cell>
        </row>
        <row r="1200">
          <cell r="A1200">
            <v>44462</v>
          </cell>
          <cell r="L1200">
            <v>1.5000000000873133</v>
          </cell>
        </row>
        <row r="1201">
          <cell r="A1201">
            <v>44462</v>
          </cell>
          <cell r="L1201">
            <v>1.5000000000873133</v>
          </cell>
        </row>
        <row r="1202">
          <cell r="A1202">
            <v>44462</v>
          </cell>
          <cell r="L1202">
            <v>2.0000000001164184</v>
          </cell>
        </row>
        <row r="1203">
          <cell r="A1203">
            <v>44462</v>
          </cell>
          <cell r="L1203">
            <v>3.0000000001746265</v>
          </cell>
        </row>
        <row r="1204">
          <cell r="A1204">
            <v>44462</v>
          </cell>
          <cell r="L1204">
            <v>3.0000000001746265</v>
          </cell>
        </row>
        <row r="1205">
          <cell r="A1205">
            <v>44463</v>
          </cell>
          <cell r="L1205">
            <v>2.0000000001164184</v>
          </cell>
        </row>
        <row r="1206">
          <cell r="A1206">
            <v>44463</v>
          </cell>
          <cell r="L1206">
            <v>2.0000000001164171</v>
          </cell>
        </row>
        <row r="1207">
          <cell r="A1207">
            <v>44463</v>
          </cell>
          <cell r="L1207">
            <v>1.5000000000873133</v>
          </cell>
        </row>
        <row r="1208">
          <cell r="A1208">
            <v>44463</v>
          </cell>
          <cell r="L1208">
            <v>1.5000000000873133</v>
          </cell>
        </row>
        <row r="1209">
          <cell r="A1209">
            <v>44463</v>
          </cell>
          <cell r="L1209">
            <v>3.0000000001746265</v>
          </cell>
        </row>
        <row r="1210">
          <cell r="A1210">
            <v>44463</v>
          </cell>
          <cell r="L1210">
            <v>1.0000000000582105</v>
          </cell>
        </row>
        <row r="1211">
          <cell r="A1211">
            <v>44466</v>
          </cell>
          <cell r="L1211">
            <v>4.0000000002328342</v>
          </cell>
        </row>
        <row r="1212">
          <cell r="A1212">
            <v>44467</v>
          </cell>
          <cell r="L1212">
            <v>2.0000000001164184</v>
          </cell>
        </row>
        <row r="1213">
          <cell r="A1213">
            <v>44467</v>
          </cell>
          <cell r="L1213">
            <v>2.0000000001164171</v>
          </cell>
        </row>
        <row r="1214">
          <cell r="A1214">
            <v>44467</v>
          </cell>
          <cell r="L1214">
            <v>2.0000000001164184</v>
          </cell>
        </row>
        <row r="1215">
          <cell r="A1215">
            <v>44467</v>
          </cell>
          <cell r="L1215">
            <v>2.0000000001164184</v>
          </cell>
        </row>
        <row r="1216">
          <cell r="A1216">
            <v>44468</v>
          </cell>
          <cell r="L1216">
            <v>2.0000000001164184</v>
          </cell>
        </row>
        <row r="1217">
          <cell r="A1217">
            <v>44468</v>
          </cell>
          <cell r="L1217">
            <v>2.0000000001164171</v>
          </cell>
        </row>
        <row r="1218">
          <cell r="A1218">
            <v>44469</v>
          </cell>
          <cell r="L1218">
            <v>2.0000000001164184</v>
          </cell>
        </row>
        <row r="1219">
          <cell r="A1219">
            <v>44469</v>
          </cell>
          <cell r="L1219">
            <v>2.0000000001164171</v>
          </cell>
        </row>
        <row r="1220">
          <cell r="A1220">
            <v>44470</v>
          </cell>
          <cell r="L1220">
            <v>2.0000000001164184</v>
          </cell>
        </row>
        <row r="1221">
          <cell r="A1221">
            <v>44470</v>
          </cell>
          <cell r="L1221">
            <v>2.0000000001164171</v>
          </cell>
        </row>
        <row r="1222">
          <cell r="A1222">
            <v>44470</v>
          </cell>
          <cell r="L1222">
            <v>2.0000000001164184</v>
          </cell>
        </row>
        <row r="1223">
          <cell r="A1223">
            <v>44470</v>
          </cell>
          <cell r="L1223">
            <v>2.0000000001164184</v>
          </cell>
        </row>
        <row r="1224">
          <cell r="A1224">
            <v>44470</v>
          </cell>
          <cell r="L1224">
            <v>1.0000000000582079</v>
          </cell>
        </row>
        <row r="1225">
          <cell r="A1225">
            <v>44473</v>
          </cell>
          <cell r="L1225">
            <v>1.5000000000873126</v>
          </cell>
        </row>
        <row r="1226">
          <cell r="A1226">
            <v>44473</v>
          </cell>
          <cell r="L1226">
            <v>1.5000000000873133</v>
          </cell>
        </row>
        <row r="1227">
          <cell r="A1227">
            <v>44473</v>
          </cell>
          <cell r="L1227">
            <v>1.5000000000873133</v>
          </cell>
        </row>
        <row r="1228">
          <cell r="A1228">
            <v>44473</v>
          </cell>
          <cell r="L1228">
            <v>1.5000000000873146</v>
          </cell>
        </row>
        <row r="1229">
          <cell r="A1229">
            <v>44473</v>
          </cell>
          <cell r="L1229">
            <v>1.5000000000873133</v>
          </cell>
        </row>
        <row r="1230">
          <cell r="A1230">
            <v>44473</v>
          </cell>
          <cell r="L1230">
            <v>2.0000000001164184</v>
          </cell>
        </row>
        <row r="1231">
          <cell r="A1231">
            <v>44473</v>
          </cell>
          <cell r="L1231">
            <v>2.0000000001164158</v>
          </cell>
        </row>
        <row r="1232">
          <cell r="A1232">
            <v>44474</v>
          </cell>
          <cell r="L1232">
            <v>2.0000000001164171</v>
          </cell>
        </row>
        <row r="1233">
          <cell r="A1233">
            <v>44474</v>
          </cell>
          <cell r="L1233">
            <v>2.0000000001164171</v>
          </cell>
        </row>
        <row r="1234">
          <cell r="A1234">
            <v>44474</v>
          </cell>
          <cell r="L1234">
            <v>1.5000000000873133</v>
          </cell>
        </row>
        <row r="1235">
          <cell r="A1235">
            <v>44474</v>
          </cell>
          <cell r="L1235">
            <v>1.5000000000873133</v>
          </cell>
        </row>
        <row r="1236">
          <cell r="A1236">
            <v>44474</v>
          </cell>
          <cell r="L1236">
            <v>1.5000000000873133</v>
          </cell>
        </row>
        <row r="1237">
          <cell r="A1237">
            <v>44474</v>
          </cell>
          <cell r="L1237">
            <v>1.5000000000873133</v>
          </cell>
        </row>
        <row r="1238">
          <cell r="A1238">
            <v>44474</v>
          </cell>
          <cell r="L1238">
            <v>1.5000000000873133</v>
          </cell>
        </row>
        <row r="1239">
          <cell r="A1239">
            <v>44475</v>
          </cell>
          <cell r="L1239">
            <v>3.0000000001746265</v>
          </cell>
        </row>
        <row r="1240">
          <cell r="A1240">
            <v>44475</v>
          </cell>
          <cell r="L1240">
            <v>2.0000000001164184</v>
          </cell>
        </row>
        <row r="1241">
          <cell r="A1241">
            <v>44475</v>
          </cell>
          <cell r="L1241">
            <v>2.0000000001164184</v>
          </cell>
        </row>
        <row r="1242">
          <cell r="A1242">
            <v>44475</v>
          </cell>
          <cell r="L1242">
            <v>1.5000000000873133</v>
          </cell>
        </row>
        <row r="1243">
          <cell r="A1243">
            <v>44475</v>
          </cell>
          <cell r="L1243">
            <v>1.5000000000873133</v>
          </cell>
        </row>
        <row r="1244">
          <cell r="A1244">
            <v>44475</v>
          </cell>
          <cell r="L1244">
            <v>2.0000000001164184</v>
          </cell>
        </row>
        <row r="1245">
          <cell r="A1245">
            <v>44475</v>
          </cell>
          <cell r="L1245">
            <v>1.5000000000873133</v>
          </cell>
        </row>
        <row r="1246">
          <cell r="A1246">
            <v>44475</v>
          </cell>
          <cell r="L1246">
            <v>1.5000000000873133</v>
          </cell>
        </row>
        <row r="1247">
          <cell r="A1247">
            <v>44475</v>
          </cell>
          <cell r="L1247">
            <v>1.5</v>
          </cell>
        </row>
        <row r="1248">
          <cell r="A1248">
            <v>44476</v>
          </cell>
          <cell r="L1248">
            <v>2.000000000116418</v>
          </cell>
        </row>
        <row r="1249">
          <cell r="A1249">
            <v>44476</v>
          </cell>
          <cell r="L1249">
            <v>1.0000000000582079</v>
          </cell>
        </row>
        <row r="1250">
          <cell r="A1250">
            <v>44476</v>
          </cell>
          <cell r="L1250">
            <v>2.0000000001164171</v>
          </cell>
        </row>
        <row r="1251">
          <cell r="A1251">
            <v>44476</v>
          </cell>
          <cell r="L1251">
            <v>2.0000000001164171</v>
          </cell>
        </row>
        <row r="1252">
          <cell r="A1252">
            <v>44476</v>
          </cell>
          <cell r="L1252">
            <v>1.0000000000582079</v>
          </cell>
        </row>
        <row r="1253">
          <cell r="A1253">
            <v>44476</v>
          </cell>
          <cell r="L1253">
            <v>2.0000000001164184</v>
          </cell>
        </row>
        <row r="1254">
          <cell r="A1254">
            <v>44476</v>
          </cell>
          <cell r="L1254">
            <v>1.5000000000873133</v>
          </cell>
        </row>
        <row r="1255">
          <cell r="A1255">
            <v>44476</v>
          </cell>
          <cell r="L1255">
            <v>1.5000000000873133</v>
          </cell>
        </row>
        <row r="1256">
          <cell r="A1256">
            <v>44476</v>
          </cell>
          <cell r="L1256">
            <v>1.0000000000582105</v>
          </cell>
        </row>
        <row r="1257">
          <cell r="A1257">
            <v>44476</v>
          </cell>
          <cell r="L1257">
            <v>0.50000000002910261</v>
          </cell>
        </row>
        <row r="1258">
          <cell r="A1258">
            <v>44476</v>
          </cell>
          <cell r="L1258">
            <v>1.5000000000873133</v>
          </cell>
        </row>
        <row r="1259">
          <cell r="A1259">
            <v>44476</v>
          </cell>
          <cell r="L1259">
            <v>1.5000000000873133</v>
          </cell>
        </row>
        <row r="1260">
          <cell r="A1260">
            <v>44477</v>
          </cell>
          <cell r="L1260">
            <v>2.000000000116418</v>
          </cell>
        </row>
        <row r="1261">
          <cell r="A1261">
            <v>44477</v>
          </cell>
          <cell r="L1261">
            <v>1.0000000000582085</v>
          </cell>
        </row>
        <row r="1262">
          <cell r="A1262">
            <v>44477</v>
          </cell>
          <cell r="L1262">
            <v>2.0000000001164171</v>
          </cell>
        </row>
        <row r="1263">
          <cell r="A1263">
            <v>44477</v>
          </cell>
          <cell r="L1263">
            <v>2.0000000001164184</v>
          </cell>
        </row>
        <row r="1264">
          <cell r="A1264">
            <v>44477</v>
          </cell>
          <cell r="L1264">
            <v>1.0000000000582092</v>
          </cell>
        </row>
        <row r="1265">
          <cell r="A1265">
            <v>44477</v>
          </cell>
          <cell r="L1265">
            <v>1.0000000000582092</v>
          </cell>
        </row>
        <row r="1266">
          <cell r="A1266">
            <v>44477</v>
          </cell>
          <cell r="L1266">
            <v>1.0000000000582092</v>
          </cell>
        </row>
        <row r="1267">
          <cell r="A1267">
            <v>44477</v>
          </cell>
          <cell r="L1267">
            <v>1.0000000000582079</v>
          </cell>
        </row>
        <row r="1268">
          <cell r="A1268">
            <v>44477</v>
          </cell>
          <cell r="L1268">
            <v>2.0000000001164184</v>
          </cell>
        </row>
        <row r="1269">
          <cell r="A1269">
            <v>44477</v>
          </cell>
          <cell r="L1269">
            <v>2.0000000001164158</v>
          </cell>
        </row>
        <row r="1270">
          <cell r="A1270">
            <v>44477</v>
          </cell>
          <cell r="L1270">
            <v>2.0000000001164184</v>
          </cell>
        </row>
        <row r="1271">
          <cell r="A1271">
            <v>44477</v>
          </cell>
          <cell r="L1271">
            <v>2.0000000001164184</v>
          </cell>
        </row>
        <row r="1272">
          <cell r="A1272">
            <v>44477</v>
          </cell>
          <cell r="L1272">
            <v>2.0000000001164184</v>
          </cell>
        </row>
        <row r="1273">
          <cell r="A1273">
            <v>44478</v>
          </cell>
          <cell r="L1273">
            <v>1.0000000000582085</v>
          </cell>
        </row>
        <row r="1274">
          <cell r="A1274">
            <v>44478</v>
          </cell>
          <cell r="L1274">
            <v>1.0000000000582092</v>
          </cell>
        </row>
        <row r="1275">
          <cell r="A1275">
            <v>44478</v>
          </cell>
          <cell r="L1275">
            <v>1.0000000000582079</v>
          </cell>
        </row>
        <row r="1276">
          <cell r="A1276">
            <v>44478</v>
          </cell>
          <cell r="L1276">
            <v>3.0000000001746279</v>
          </cell>
        </row>
        <row r="1277">
          <cell r="A1277">
            <v>44478</v>
          </cell>
          <cell r="L1277">
            <v>2.0000000001164158</v>
          </cell>
        </row>
        <row r="1278">
          <cell r="A1278">
            <v>44478</v>
          </cell>
          <cell r="L1278">
            <v>2.0000000001164184</v>
          </cell>
        </row>
        <row r="1279">
          <cell r="A1279">
            <v>44478</v>
          </cell>
          <cell r="L1279">
            <v>1.5000000000873133</v>
          </cell>
        </row>
        <row r="1280">
          <cell r="A1280">
            <v>44478</v>
          </cell>
          <cell r="L1280">
            <v>1.5000000000873133</v>
          </cell>
        </row>
        <row r="1281">
          <cell r="A1281">
            <v>44478</v>
          </cell>
          <cell r="L1281">
            <v>1.5000000000873133</v>
          </cell>
        </row>
        <row r="1282">
          <cell r="A1282">
            <v>44479</v>
          </cell>
          <cell r="L1282">
            <v>1.0000000000582092</v>
          </cell>
        </row>
        <row r="1283">
          <cell r="A1283">
            <v>44479</v>
          </cell>
          <cell r="L1283">
            <v>1.0000000000582079</v>
          </cell>
        </row>
        <row r="1284">
          <cell r="A1284">
            <v>44479</v>
          </cell>
          <cell r="L1284">
            <v>1.0000000000582092</v>
          </cell>
        </row>
        <row r="1285">
          <cell r="A1285">
            <v>44479</v>
          </cell>
          <cell r="L1285">
            <v>1.0000000000582092</v>
          </cell>
        </row>
        <row r="1286">
          <cell r="A1286">
            <v>44479</v>
          </cell>
          <cell r="L1286">
            <v>2.0000000001164184</v>
          </cell>
        </row>
        <row r="1287">
          <cell r="A1287">
            <v>44479</v>
          </cell>
          <cell r="L1287">
            <v>2.0000000001164184</v>
          </cell>
        </row>
        <row r="1288">
          <cell r="A1288">
            <v>44480</v>
          </cell>
          <cell r="L1288">
            <v>2.0000000001164158</v>
          </cell>
        </row>
        <row r="1289">
          <cell r="A1289">
            <v>44480</v>
          </cell>
          <cell r="L1289">
            <v>2.0000000001164184</v>
          </cell>
        </row>
        <row r="1290">
          <cell r="A1290">
            <v>44481</v>
          </cell>
          <cell r="L1290">
            <v>2.0000000001164171</v>
          </cell>
        </row>
        <row r="1291">
          <cell r="A1291">
            <v>44481</v>
          </cell>
          <cell r="L1291">
            <v>2.0000000001164184</v>
          </cell>
        </row>
        <row r="1292">
          <cell r="A1292">
            <v>44481</v>
          </cell>
          <cell r="L1292">
            <v>1.5000000000873133</v>
          </cell>
        </row>
        <row r="1293">
          <cell r="A1293">
            <v>44481</v>
          </cell>
          <cell r="L1293">
            <v>1.5000000000873133</v>
          </cell>
        </row>
        <row r="1294">
          <cell r="A1294">
            <v>44481</v>
          </cell>
          <cell r="L1294">
            <v>1.5000000000873133</v>
          </cell>
        </row>
        <row r="1295">
          <cell r="A1295">
            <v>44482</v>
          </cell>
          <cell r="L1295">
            <v>2.0000000001164171</v>
          </cell>
        </row>
        <row r="1296">
          <cell r="A1296">
            <v>44482</v>
          </cell>
          <cell r="L1296">
            <v>2.0000000001164184</v>
          </cell>
        </row>
        <row r="1297">
          <cell r="A1297">
            <v>44482</v>
          </cell>
          <cell r="L1297">
            <v>1.5000000000873133</v>
          </cell>
        </row>
        <row r="1298">
          <cell r="A1298">
            <v>44482</v>
          </cell>
          <cell r="L1298">
            <v>3.0000000001746265</v>
          </cell>
        </row>
        <row r="1299">
          <cell r="A1299">
            <v>44482</v>
          </cell>
          <cell r="L1299">
            <v>2.0000000001164158</v>
          </cell>
        </row>
        <row r="1300">
          <cell r="A1300">
            <v>44482</v>
          </cell>
          <cell r="L1300">
            <v>2.0000000001164158</v>
          </cell>
        </row>
        <row r="1301">
          <cell r="A1301">
            <v>44483</v>
          </cell>
          <cell r="L1301">
            <v>2.0000000001164184</v>
          </cell>
        </row>
        <row r="1302">
          <cell r="A1302">
            <v>44483</v>
          </cell>
          <cell r="L1302">
            <v>2.0000000001164171</v>
          </cell>
        </row>
        <row r="1303">
          <cell r="A1303">
            <v>44483</v>
          </cell>
          <cell r="L1303">
            <v>1.5000000000873133</v>
          </cell>
        </row>
        <row r="1304">
          <cell r="A1304">
            <v>44483</v>
          </cell>
          <cell r="L1304">
            <v>1.5000000000873133</v>
          </cell>
        </row>
        <row r="1305">
          <cell r="A1305">
            <v>44483</v>
          </cell>
          <cell r="L1305">
            <v>1.5000000000873133</v>
          </cell>
        </row>
        <row r="1306">
          <cell r="A1306">
            <v>44483</v>
          </cell>
          <cell r="L1306">
            <v>2.0000000001164158</v>
          </cell>
        </row>
        <row r="1307">
          <cell r="A1307">
            <v>44483</v>
          </cell>
          <cell r="L1307">
            <v>2.0000000001164184</v>
          </cell>
        </row>
        <row r="1308">
          <cell r="A1308">
            <v>44484</v>
          </cell>
          <cell r="L1308">
            <v>2.0000000001164175</v>
          </cell>
        </row>
        <row r="1309">
          <cell r="A1309">
            <v>44484</v>
          </cell>
          <cell r="L1309">
            <v>2.0000000001164184</v>
          </cell>
        </row>
        <row r="1310">
          <cell r="A1310">
            <v>44484</v>
          </cell>
          <cell r="L1310">
            <v>2.0000000001164171</v>
          </cell>
        </row>
        <row r="1311">
          <cell r="A1311">
            <v>44484</v>
          </cell>
          <cell r="L1311">
            <v>1.5000000000873133</v>
          </cell>
        </row>
        <row r="1312">
          <cell r="A1312">
            <v>44484</v>
          </cell>
          <cell r="L1312">
            <v>1.5000000000873159</v>
          </cell>
        </row>
        <row r="1313">
          <cell r="A1313">
            <v>44484</v>
          </cell>
          <cell r="L1313">
            <v>1.5000000000873133</v>
          </cell>
        </row>
        <row r="1314">
          <cell r="A1314">
            <v>44484</v>
          </cell>
          <cell r="L1314">
            <v>2.0000000001164184</v>
          </cell>
        </row>
        <row r="1315">
          <cell r="A1315">
            <v>44484</v>
          </cell>
          <cell r="L1315">
            <v>1.0000000000582079</v>
          </cell>
        </row>
        <row r="1316">
          <cell r="A1316">
            <v>44484</v>
          </cell>
          <cell r="L1316">
            <v>1.0000000000582079</v>
          </cell>
        </row>
        <row r="1317">
          <cell r="A1317">
            <v>44484</v>
          </cell>
          <cell r="L1317">
            <v>2.0000000001164184</v>
          </cell>
        </row>
        <row r="1318">
          <cell r="A1318">
            <v>44485</v>
          </cell>
          <cell r="L1318">
            <v>2.0000000001164184</v>
          </cell>
        </row>
        <row r="1319">
          <cell r="A1319">
            <v>44485</v>
          </cell>
          <cell r="L1319">
            <v>2.0000000001164171</v>
          </cell>
        </row>
        <row r="1320">
          <cell r="A1320">
            <v>44485</v>
          </cell>
          <cell r="L1320">
            <v>2.0000000001164158</v>
          </cell>
        </row>
        <row r="1321">
          <cell r="A1321">
            <v>44488</v>
          </cell>
          <cell r="L1321">
            <v>2.0000000001164158</v>
          </cell>
        </row>
        <row r="1322">
          <cell r="A1322">
            <v>44488</v>
          </cell>
          <cell r="L1322">
            <v>2.0000000001164184</v>
          </cell>
        </row>
        <row r="1323">
          <cell r="A1323">
            <v>44489</v>
          </cell>
          <cell r="L1323">
            <v>2.0000000001164184</v>
          </cell>
        </row>
        <row r="1324">
          <cell r="A1324">
            <v>44489</v>
          </cell>
          <cell r="L1324">
            <v>2.2500000001309712</v>
          </cell>
        </row>
        <row r="1325">
          <cell r="A1325">
            <v>44489</v>
          </cell>
          <cell r="L1325">
            <v>2.0000000001164184</v>
          </cell>
        </row>
        <row r="1326">
          <cell r="A1326">
            <v>44489</v>
          </cell>
          <cell r="L1326">
            <v>2.0000000001164158</v>
          </cell>
        </row>
        <row r="1327">
          <cell r="A1327">
            <v>44490</v>
          </cell>
          <cell r="L1327">
            <v>2.5000000001455227</v>
          </cell>
        </row>
        <row r="1328">
          <cell r="A1328">
            <v>44490</v>
          </cell>
          <cell r="L1328">
            <v>2.5000000001455214</v>
          </cell>
        </row>
        <row r="1329">
          <cell r="A1329">
            <v>44490</v>
          </cell>
          <cell r="L1329">
            <v>2.0000000001164184</v>
          </cell>
        </row>
        <row r="1330">
          <cell r="A1330">
            <v>44490</v>
          </cell>
          <cell r="L1330">
            <v>1.0000000000582105</v>
          </cell>
        </row>
        <row r="1331">
          <cell r="A1331">
            <v>44490</v>
          </cell>
          <cell r="L1331">
            <v>2.0000000001164184</v>
          </cell>
        </row>
        <row r="1332">
          <cell r="A1332">
            <v>44491</v>
          </cell>
          <cell r="L1332">
            <v>2.5000000001455227</v>
          </cell>
        </row>
        <row r="1333">
          <cell r="A1333">
            <v>44491</v>
          </cell>
          <cell r="L1333">
            <v>2.2500000001309686</v>
          </cell>
        </row>
        <row r="1334">
          <cell r="A1334">
            <v>44491</v>
          </cell>
          <cell r="L1334">
            <v>2.0000000001164184</v>
          </cell>
        </row>
        <row r="1335">
          <cell r="A1335">
            <v>44491</v>
          </cell>
          <cell r="L1335">
            <v>1.0000000000582052</v>
          </cell>
        </row>
        <row r="1336">
          <cell r="A1336">
            <v>44491</v>
          </cell>
          <cell r="L1336">
            <v>1.5000000000873133</v>
          </cell>
        </row>
        <row r="1337">
          <cell r="A1337">
            <v>44492</v>
          </cell>
          <cell r="L1337">
            <v>1.0000000000582092</v>
          </cell>
        </row>
        <row r="1338">
          <cell r="A1338">
            <v>44492</v>
          </cell>
          <cell r="L1338">
            <v>1.0000000000582085</v>
          </cell>
        </row>
        <row r="1339">
          <cell r="A1339">
            <v>44492</v>
          </cell>
          <cell r="L1339">
            <v>2.0000000001164171</v>
          </cell>
        </row>
        <row r="1340">
          <cell r="A1340">
            <v>44492</v>
          </cell>
          <cell r="L1340">
            <v>2.5000000001455227</v>
          </cell>
        </row>
        <row r="1341">
          <cell r="A1341">
            <v>44494</v>
          </cell>
          <cell r="L1341">
            <v>3.0000000001746265</v>
          </cell>
        </row>
        <row r="1342">
          <cell r="A1342">
            <v>44494</v>
          </cell>
          <cell r="L1342">
            <v>3.0000000001746265</v>
          </cell>
        </row>
        <row r="1343">
          <cell r="A1343">
            <v>44494</v>
          </cell>
          <cell r="L1343">
            <v>1.5000000000873133</v>
          </cell>
        </row>
        <row r="1344">
          <cell r="A1344">
            <v>44494</v>
          </cell>
          <cell r="L1344">
            <v>4.0000000002328342</v>
          </cell>
        </row>
        <row r="1345">
          <cell r="A1345">
            <v>44495</v>
          </cell>
          <cell r="L1345">
            <v>2.0000000001164184</v>
          </cell>
        </row>
        <row r="1346">
          <cell r="A1346">
            <v>44495</v>
          </cell>
          <cell r="L1346">
            <v>2.0000000001164171</v>
          </cell>
        </row>
        <row r="1347">
          <cell r="A1347">
            <v>44495</v>
          </cell>
          <cell r="L1347">
            <v>3.0000000001746265</v>
          </cell>
        </row>
        <row r="1348">
          <cell r="A1348">
            <v>44495</v>
          </cell>
          <cell r="L1348">
            <v>2.0000000001164158</v>
          </cell>
        </row>
        <row r="1349">
          <cell r="A1349">
            <v>44495</v>
          </cell>
          <cell r="L1349">
            <v>3.0000000001746265</v>
          </cell>
        </row>
        <row r="1350">
          <cell r="A1350">
            <v>44496</v>
          </cell>
          <cell r="L1350">
            <v>1.0000000000582085</v>
          </cell>
        </row>
        <row r="1351">
          <cell r="A1351">
            <v>44496</v>
          </cell>
          <cell r="L1351">
            <v>1.0000000000582092</v>
          </cell>
        </row>
        <row r="1352">
          <cell r="A1352">
            <v>44496</v>
          </cell>
          <cell r="L1352">
            <v>1.0000000000582079</v>
          </cell>
        </row>
        <row r="1353">
          <cell r="A1353">
            <v>44496</v>
          </cell>
          <cell r="L1353">
            <v>2.0000000001164171</v>
          </cell>
        </row>
        <row r="1354">
          <cell r="A1354">
            <v>44496</v>
          </cell>
          <cell r="L1354">
            <v>2.0000000001164171</v>
          </cell>
        </row>
        <row r="1355">
          <cell r="A1355">
            <v>44496</v>
          </cell>
          <cell r="L1355">
            <v>3.0000000001746265</v>
          </cell>
        </row>
        <row r="1356">
          <cell r="A1356">
            <v>44496</v>
          </cell>
          <cell r="L1356">
            <v>2.0000000001164158</v>
          </cell>
        </row>
        <row r="1357">
          <cell r="A1357">
            <v>44496</v>
          </cell>
          <cell r="L1357">
            <v>3.0000000001746265</v>
          </cell>
        </row>
        <row r="1358">
          <cell r="A1358">
            <v>44497</v>
          </cell>
          <cell r="L1358">
            <v>2.0000000001164184</v>
          </cell>
        </row>
        <row r="1359">
          <cell r="A1359">
            <v>44497</v>
          </cell>
          <cell r="L1359">
            <v>2.0000000001164171</v>
          </cell>
        </row>
        <row r="1360">
          <cell r="A1360">
            <v>44497</v>
          </cell>
          <cell r="L1360">
            <v>3.0000000001746265</v>
          </cell>
        </row>
        <row r="1361">
          <cell r="A1361">
            <v>44497</v>
          </cell>
          <cell r="L1361">
            <v>1.5000000000873133</v>
          </cell>
        </row>
        <row r="1362">
          <cell r="A1362">
            <v>44498</v>
          </cell>
          <cell r="L1362">
            <v>3.0000000001746256</v>
          </cell>
        </row>
        <row r="1363">
          <cell r="A1363">
            <v>44498</v>
          </cell>
          <cell r="L1363">
            <v>2.0000000001164184</v>
          </cell>
        </row>
        <row r="1364">
          <cell r="A1364">
            <v>44498</v>
          </cell>
          <cell r="L1364">
            <v>2.0000000001164171</v>
          </cell>
        </row>
        <row r="1365">
          <cell r="A1365">
            <v>44498</v>
          </cell>
          <cell r="L1365">
            <v>3.0000000001746265</v>
          </cell>
        </row>
        <row r="1366">
          <cell r="A1366">
            <v>44498</v>
          </cell>
          <cell r="L1366">
            <v>3.0000000001746265</v>
          </cell>
        </row>
        <row r="1367">
          <cell r="A1367">
            <v>44499</v>
          </cell>
          <cell r="L1367">
            <v>2.0000000001164171</v>
          </cell>
        </row>
        <row r="1368">
          <cell r="A1368">
            <v>44499</v>
          </cell>
          <cell r="L1368">
            <v>2.0000000001164184</v>
          </cell>
        </row>
        <row r="1369">
          <cell r="A1369">
            <v>44499</v>
          </cell>
          <cell r="L1369">
            <v>2.0000000001164184</v>
          </cell>
        </row>
        <row r="1370">
          <cell r="A1370">
            <v>44499</v>
          </cell>
          <cell r="L1370">
            <v>1.7000000000989544</v>
          </cell>
        </row>
        <row r="1371">
          <cell r="A1371">
            <v>44502</v>
          </cell>
          <cell r="L1371">
            <v>0.50000000002910394</v>
          </cell>
        </row>
        <row r="1372">
          <cell r="A1372">
            <v>44502</v>
          </cell>
          <cell r="L1372">
            <v>0.50000000002910527</v>
          </cell>
        </row>
        <row r="1373">
          <cell r="A1373">
            <v>44502</v>
          </cell>
          <cell r="L1373">
            <v>1.0000000000582079</v>
          </cell>
        </row>
        <row r="1374">
          <cell r="A1374">
            <v>44502</v>
          </cell>
          <cell r="L1374">
            <v>4.000000000232836</v>
          </cell>
        </row>
        <row r="1375">
          <cell r="A1375">
            <v>44502</v>
          </cell>
          <cell r="L1375">
            <v>3.0000000001746265</v>
          </cell>
        </row>
        <row r="1376">
          <cell r="A1376">
            <v>44502</v>
          </cell>
          <cell r="L1376">
            <v>3.0000000001746265</v>
          </cell>
        </row>
        <row r="1377">
          <cell r="A1377">
            <v>44502</v>
          </cell>
          <cell r="L1377">
            <v>2.0000000001164184</v>
          </cell>
        </row>
        <row r="1378">
          <cell r="A1378">
            <v>44502</v>
          </cell>
          <cell r="L1378">
            <v>2</v>
          </cell>
        </row>
        <row r="1379">
          <cell r="A1379">
            <v>44503</v>
          </cell>
          <cell r="L1379">
            <v>4.000000000232836</v>
          </cell>
        </row>
        <row r="1380">
          <cell r="A1380">
            <v>44503</v>
          </cell>
          <cell r="L1380">
            <v>2.0000000001164158</v>
          </cell>
        </row>
        <row r="1381">
          <cell r="A1381">
            <v>44503</v>
          </cell>
          <cell r="L1381">
            <v>2.0000000001164211</v>
          </cell>
        </row>
        <row r="1382">
          <cell r="A1382">
            <v>44504</v>
          </cell>
          <cell r="L1382">
            <v>2.0000000001164171</v>
          </cell>
        </row>
        <row r="1383">
          <cell r="A1383">
            <v>44504</v>
          </cell>
          <cell r="L1383">
            <v>2.0000000001164171</v>
          </cell>
        </row>
        <row r="1384">
          <cell r="A1384">
            <v>44504</v>
          </cell>
          <cell r="L1384">
            <v>5.0000000002910454</v>
          </cell>
        </row>
        <row r="1385">
          <cell r="A1385">
            <v>44505</v>
          </cell>
          <cell r="L1385">
            <v>5.0000000002910445</v>
          </cell>
        </row>
        <row r="1386">
          <cell r="A1386">
            <v>44505</v>
          </cell>
          <cell r="L1386">
            <v>2.0000000001164184</v>
          </cell>
        </row>
        <row r="1387">
          <cell r="A1387">
            <v>44505</v>
          </cell>
          <cell r="L1387">
            <v>2.0000000001164184</v>
          </cell>
        </row>
        <row r="1388">
          <cell r="A1388">
            <v>44506</v>
          </cell>
          <cell r="L1388">
            <v>2.0000000001164184</v>
          </cell>
        </row>
        <row r="1389">
          <cell r="A1389">
            <v>44506</v>
          </cell>
          <cell r="L1389">
            <v>2.0000000001164171</v>
          </cell>
        </row>
        <row r="1390">
          <cell r="A1390">
            <v>44508</v>
          </cell>
          <cell r="L1390">
            <v>4.000000000232836</v>
          </cell>
        </row>
        <row r="1391">
          <cell r="A1391">
            <v>44508</v>
          </cell>
          <cell r="L1391">
            <v>3.0000000001746265</v>
          </cell>
        </row>
        <row r="1392">
          <cell r="A1392">
            <v>44508</v>
          </cell>
          <cell r="L1392">
            <v>1.5000000000873133</v>
          </cell>
        </row>
        <row r="1393">
          <cell r="A1393">
            <v>44508</v>
          </cell>
          <cell r="L1393">
            <v>2.0000000001164184</v>
          </cell>
        </row>
        <row r="1394">
          <cell r="A1394">
            <v>44508</v>
          </cell>
          <cell r="L1394">
            <v>2.0000000001164158</v>
          </cell>
        </row>
        <row r="1395">
          <cell r="A1395">
            <v>44509</v>
          </cell>
          <cell r="L1395">
            <v>1.5000000000873133</v>
          </cell>
        </row>
        <row r="1396">
          <cell r="A1396">
            <v>44509</v>
          </cell>
          <cell r="L1396">
            <v>3.0000000001746265</v>
          </cell>
        </row>
        <row r="1397">
          <cell r="A1397">
            <v>44509</v>
          </cell>
          <cell r="L1397">
            <v>1.5000000000873119</v>
          </cell>
        </row>
        <row r="1398">
          <cell r="A1398">
            <v>44509</v>
          </cell>
          <cell r="L1398">
            <v>2.0000000001164184</v>
          </cell>
        </row>
        <row r="1399">
          <cell r="A1399">
            <v>44509</v>
          </cell>
          <cell r="L1399">
            <v>2.0000000001164158</v>
          </cell>
        </row>
        <row r="1400">
          <cell r="A1400">
            <v>44509</v>
          </cell>
          <cell r="L1400">
            <v>2.0000000001164184</v>
          </cell>
        </row>
        <row r="1401">
          <cell r="A1401">
            <v>44509</v>
          </cell>
          <cell r="L1401">
            <v>2.0000000001164184</v>
          </cell>
        </row>
        <row r="1402">
          <cell r="A1402">
            <v>44509</v>
          </cell>
          <cell r="L1402">
            <v>1.0000000000582079</v>
          </cell>
        </row>
        <row r="1403">
          <cell r="A1403">
            <v>44510</v>
          </cell>
          <cell r="L1403">
            <v>1.5000000000873133</v>
          </cell>
        </row>
        <row r="1404">
          <cell r="A1404">
            <v>44510</v>
          </cell>
          <cell r="L1404">
            <v>4.000000000232836</v>
          </cell>
        </row>
        <row r="1405">
          <cell r="A1405">
            <v>44510</v>
          </cell>
          <cell r="L1405">
            <v>2.0000000001164184</v>
          </cell>
        </row>
        <row r="1406">
          <cell r="A1406">
            <v>44510</v>
          </cell>
          <cell r="L1406">
            <v>2.0000000001164184</v>
          </cell>
        </row>
        <row r="1407">
          <cell r="A1407">
            <v>44510</v>
          </cell>
          <cell r="L1407">
            <v>1.0000000000582105</v>
          </cell>
        </row>
        <row r="1408">
          <cell r="A1408">
            <v>44510</v>
          </cell>
          <cell r="L1408">
            <v>1.0000000000582079</v>
          </cell>
        </row>
        <row r="1409">
          <cell r="A1409">
            <v>44510</v>
          </cell>
          <cell r="L1409">
            <v>2.0000000001164184</v>
          </cell>
        </row>
        <row r="1410">
          <cell r="A1410">
            <v>44510</v>
          </cell>
          <cell r="L1410">
            <v>2.0000000001164184</v>
          </cell>
        </row>
        <row r="1411">
          <cell r="A1411">
            <v>44511</v>
          </cell>
          <cell r="L1411">
            <v>2.000000000116418</v>
          </cell>
        </row>
        <row r="1412">
          <cell r="A1412">
            <v>44511</v>
          </cell>
          <cell r="L1412">
            <v>2.0000000001164158</v>
          </cell>
        </row>
        <row r="1413">
          <cell r="A1413">
            <v>44511</v>
          </cell>
          <cell r="L1413">
            <v>1.0000000000582079</v>
          </cell>
        </row>
        <row r="1414">
          <cell r="A1414">
            <v>44511</v>
          </cell>
          <cell r="L1414">
            <v>3.0000000001746279</v>
          </cell>
        </row>
        <row r="1415">
          <cell r="A1415">
            <v>44511</v>
          </cell>
          <cell r="L1415">
            <v>2.5000000001455214</v>
          </cell>
        </row>
        <row r="1416">
          <cell r="A1416">
            <v>44511</v>
          </cell>
          <cell r="L1416">
            <v>2.0000000001164158</v>
          </cell>
        </row>
        <row r="1417">
          <cell r="A1417">
            <v>44512</v>
          </cell>
          <cell r="L1417">
            <v>3.000000000174627</v>
          </cell>
        </row>
        <row r="1418">
          <cell r="A1418">
            <v>44512</v>
          </cell>
          <cell r="L1418">
            <v>2.5000000001455214</v>
          </cell>
        </row>
        <row r="1419">
          <cell r="A1419">
            <v>44512</v>
          </cell>
          <cell r="L1419">
            <v>2.0000000001164171</v>
          </cell>
        </row>
        <row r="1420">
          <cell r="A1420">
            <v>44512</v>
          </cell>
          <cell r="L1420">
            <v>1.0000000000582079</v>
          </cell>
        </row>
        <row r="1421">
          <cell r="A1421">
            <v>44512</v>
          </cell>
          <cell r="L1421">
            <v>1.0000000000582105</v>
          </cell>
        </row>
        <row r="1422">
          <cell r="A1422">
            <v>44516</v>
          </cell>
          <cell r="L1422">
            <v>2.0000000001164171</v>
          </cell>
        </row>
        <row r="1423">
          <cell r="A1423">
            <v>44516</v>
          </cell>
          <cell r="L1423">
            <v>2.0000000001164158</v>
          </cell>
        </row>
        <row r="1424">
          <cell r="A1424">
            <v>44516</v>
          </cell>
          <cell r="L1424">
            <v>2.0000000001164184</v>
          </cell>
        </row>
        <row r="1425">
          <cell r="A1425">
            <v>44516</v>
          </cell>
          <cell r="L1425">
            <v>2.0000000001164184</v>
          </cell>
        </row>
        <row r="1426">
          <cell r="A1426">
            <v>44516</v>
          </cell>
          <cell r="L1426">
            <v>2.0000000001164184</v>
          </cell>
        </row>
        <row r="1427">
          <cell r="A1427">
            <v>44517</v>
          </cell>
          <cell r="L1427">
            <v>2.0000000001164171</v>
          </cell>
        </row>
        <row r="1428">
          <cell r="A1428">
            <v>44517</v>
          </cell>
          <cell r="L1428">
            <v>2.0000000001164184</v>
          </cell>
        </row>
        <row r="1429">
          <cell r="A1429">
            <v>44517</v>
          </cell>
          <cell r="L1429">
            <v>1.0000000000582079</v>
          </cell>
        </row>
        <row r="1430">
          <cell r="A1430">
            <v>44517</v>
          </cell>
          <cell r="L1430">
            <v>3.0000000001746265</v>
          </cell>
        </row>
        <row r="1431">
          <cell r="A1431">
            <v>44517</v>
          </cell>
          <cell r="L1431">
            <v>3.0000000001746265</v>
          </cell>
        </row>
        <row r="1432">
          <cell r="A1432">
            <v>44517</v>
          </cell>
          <cell r="L1432">
            <v>2.0000000001164184</v>
          </cell>
        </row>
        <row r="1433">
          <cell r="A1433">
            <v>44517</v>
          </cell>
          <cell r="L1433">
            <v>2.0000000001164184</v>
          </cell>
        </row>
        <row r="1434">
          <cell r="A1434">
            <v>44517</v>
          </cell>
          <cell r="L1434">
            <v>2.0000000001164184</v>
          </cell>
        </row>
        <row r="1435">
          <cell r="A1435">
            <v>44518</v>
          </cell>
          <cell r="L1435">
            <v>5.0000000002910454</v>
          </cell>
        </row>
        <row r="1436">
          <cell r="A1436">
            <v>44518</v>
          </cell>
          <cell r="L1436">
            <v>2.0000000001164184</v>
          </cell>
        </row>
        <row r="1437">
          <cell r="A1437">
            <v>44518</v>
          </cell>
          <cell r="L1437">
            <v>2.0000000001164184</v>
          </cell>
        </row>
        <row r="1438">
          <cell r="A1438">
            <v>44518</v>
          </cell>
          <cell r="L1438">
            <v>2.0000000001164158</v>
          </cell>
        </row>
        <row r="1439">
          <cell r="A1439">
            <v>44519</v>
          </cell>
          <cell r="L1439">
            <v>4.000000000232836</v>
          </cell>
        </row>
        <row r="1440">
          <cell r="A1440">
            <v>44519</v>
          </cell>
          <cell r="L1440">
            <v>2.0000000001164158</v>
          </cell>
        </row>
        <row r="1441">
          <cell r="A1441">
            <v>44519</v>
          </cell>
          <cell r="L1441">
            <v>2.0000000001164158</v>
          </cell>
        </row>
        <row r="1442">
          <cell r="A1442">
            <v>44519</v>
          </cell>
          <cell r="L1442">
            <v>2.0000000001164184</v>
          </cell>
        </row>
        <row r="1443">
          <cell r="A1443">
            <v>44520</v>
          </cell>
          <cell r="L1443">
            <v>2.0000000001164184</v>
          </cell>
        </row>
        <row r="1444">
          <cell r="A1444">
            <v>44520</v>
          </cell>
          <cell r="L1444">
            <v>2.0000000001164171</v>
          </cell>
        </row>
        <row r="1445">
          <cell r="A1445">
            <v>44520</v>
          </cell>
          <cell r="L1445">
            <v>2.0000000001164158</v>
          </cell>
        </row>
        <row r="1446">
          <cell r="A1446">
            <v>44520</v>
          </cell>
          <cell r="L1446">
            <v>2.0000000001164158</v>
          </cell>
        </row>
        <row r="1447">
          <cell r="A1447">
            <v>44522</v>
          </cell>
          <cell r="L1447">
            <v>4.0000000002328342</v>
          </cell>
        </row>
        <row r="1448">
          <cell r="A1448">
            <v>44522</v>
          </cell>
          <cell r="L1448">
            <v>2.0000000001164184</v>
          </cell>
        </row>
        <row r="1449">
          <cell r="A1449">
            <v>44522</v>
          </cell>
          <cell r="L1449">
            <v>2.0000000001164184</v>
          </cell>
        </row>
        <row r="1450">
          <cell r="A1450">
            <v>44522</v>
          </cell>
          <cell r="L1450">
            <v>2</v>
          </cell>
        </row>
        <row r="1451">
          <cell r="A1451">
            <v>44523</v>
          </cell>
          <cell r="L1451">
            <v>5.0000000002910436</v>
          </cell>
        </row>
        <row r="1452">
          <cell r="A1452">
            <v>44523</v>
          </cell>
          <cell r="L1452">
            <v>5.0000000002910427</v>
          </cell>
        </row>
        <row r="1453">
          <cell r="A1453">
            <v>44523</v>
          </cell>
          <cell r="L1453">
            <v>2.0000000001164184</v>
          </cell>
        </row>
        <row r="1454">
          <cell r="A1454">
            <v>44523</v>
          </cell>
          <cell r="L1454">
            <v>2.0000000001164158</v>
          </cell>
        </row>
        <row r="1455">
          <cell r="A1455">
            <v>44523</v>
          </cell>
          <cell r="L1455">
            <v>2.0000000001164158</v>
          </cell>
        </row>
        <row r="1456">
          <cell r="A1456">
            <v>44524</v>
          </cell>
          <cell r="L1456">
            <v>2.0000000001164171</v>
          </cell>
        </row>
        <row r="1457">
          <cell r="A1457">
            <v>44524</v>
          </cell>
          <cell r="L1457">
            <v>3.0000000001746265</v>
          </cell>
        </row>
        <row r="1458">
          <cell r="A1458">
            <v>44524</v>
          </cell>
          <cell r="L1458">
            <v>3.0000000001746265</v>
          </cell>
        </row>
        <row r="1459">
          <cell r="A1459">
            <v>44524</v>
          </cell>
          <cell r="L1459">
            <v>2.0000000001164158</v>
          </cell>
        </row>
        <row r="1460">
          <cell r="A1460">
            <v>44524</v>
          </cell>
          <cell r="L1460">
            <v>1.0000000000582105</v>
          </cell>
        </row>
        <row r="1461">
          <cell r="A1461">
            <v>44524</v>
          </cell>
          <cell r="L1461">
            <v>1.0000000000582079</v>
          </cell>
        </row>
        <row r="1462">
          <cell r="A1462">
            <v>44524</v>
          </cell>
          <cell r="L1462">
            <v>2.0000000001164184</v>
          </cell>
        </row>
        <row r="1463">
          <cell r="A1463">
            <v>44524</v>
          </cell>
          <cell r="L1463">
            <v>2.0000000001164184</v>
          </cell>
        </row>
        <row r="1464">
          <cell r="A1464">
            <v>44525</v>
          </cell>
          <cell r="L1464">
            <v>2.0000000001164171</v>
          </cell>
        </row>
        <row r="1465">
          <cell r="A1465">
            <v>44525</v>
          </cell>
          <cell r="L1465">
            <v>2.0000000001164184</v>
          </cell>
        </row>
        <row r="1466">
          <cell r="A1466">
            <v>44525</v>
          </cell>
          <cell r="L1466">
            <v>4.0000000002328342</v>
          </cell>
        </row>
        <row r="1467">
          <cell r="A1467">
            <v>44525</v>
          </cell>
          <cell r="L1467">
            <v>0.50000000002910527</v>
          </cell>
        </row>
        <row r="1468">
          <cell r="A1468">
            <v>44525</v>
          </cell>
          <cell r="L1468">
            <v>2.0000000001164184</v>
          </cell>
        </row>
        <row r="1469">
          <cell r="A1469">
            <v>44525</v>
          </cell>
          <cell r="L1469">
            <v>2.0000000001164184</v>
          </cell>
        </row>
        <row r="1470">
          <cell r="A1470">
            <v>44525</v>
          </cell>
          <cell r="L1470">
            <v>2.0000000001164184</v>
          </cell>
        </row>
        <row r="1471">
          <cell r="A1471">
            <v>44526</v>
          </cell>
          <cell r="L1471">
            <v>3.0000000001746265</v>
          </cell>
        </row>
        <row r="1472">
          <cell r="A1472">
            <v>44526</v>
          </cell>
          <cell r="L1472">
            <v>1.5000000000873146</v>
          </cell>
        </row>
        <row r="1473">
          <cell r="A1473">
            <v>44526</v>
          </cell>
          <cell r="L1473">
            <v>1.0000000000582105</v>
          </cell>
        </row>
        <row r="1474">
          <cell r="A1474">
            <v>44526</v>
          </cell>
          <cell r="L1474">
            <v>1.0000000000582105</v>
          </cell>
        </row>
        <row r="1475">
          <cell r="A1475">
            <v>44526</v>
          </cell>
          <cell r="L1475">
            <v>2.0000000001164184</v>
          </cell>
        </row>
        <row r="1476">
          <cell r="A1476">
            <v>44526</v>
          </cell>
          <cell r="L1476">
            <v>2.0000000001164184</v>
          </cell>
        </row>
        <row r="1477">
          <cell r="A1477">
            <v>44527</v>
          </cell>
          <cell r="L1477">
            <v>6.0000000003492513</v>
          </cell>
        </row>
        <row r="1478">
          <cell r="A1478">
            <v>44527</v>
          </cell>
          <cell r="L1478">
            <v>2.0000000001164184</v>
          </cell>
        </row>
        <row r="1479">
          <cell r="A1479">
            <v>44527</v>
          </cell>
          <cell r="L1479">
            <v>2.0000000001164158</v>
          </cell>
        </row>
        <row r="1480">
          <cell r="A1480">
            <v>44527</v>
          </cell>
          <cell r="L1480">
            <v>2.0000000001164184</v>
          </cell>
        </row>
        <row r="1481">
          <cell r="A1481">
            <v>44529</v>
          </cell>
          <cell r="L1481">
            <v>1.5000000000873133</v>
          </cell>
        </row>
        <row r="1482">
          <cell r="A1482">
            <v>44529</v>
          </cell>
          <cell r="L1482">
            <v>1.5000000000873119</v>
          </cell>
        </row>
        <row r="1483">
          <cell r="A1483">
            <v>44529</v>
          </cell>
          <cell r="L1483">
            <v>1.5000000000873133</v>
          </cell>
        </row>
        <row r="1484">
          <cell r="A1484">
            <v>44529</v>
          </cell>
          <cell r="L1484">
            <v>1.5000000000873146</v>
          </cell>
        </row>
        <row r="1485">
          <cell r="A1485">
            <v>44529</v>
          </cell>
          <cell r="L1485">
            <v>1.5000000000873133</v>
          </cell>
        </row>
        <row r="1486">
          <cell r="A1486">
            <v>44529</v>
          </cell>
          <cell r="L1486">
            <v>1.5000000000873133</v>
          </cell>
        </row>
        <row r="1487">
          <cell r="A1487">
            <v>44529</v>
          </cell>
          <cell r="L1487">
            <v>1.5000000000873133</v>
          </cell>
        </row>
        <row r="1488">
          <cell r="A1488">
            <v>44529</v>
          </cell>
          <cell r="L1488">
            <v>1.5000000000873133</v>
          </cell>
        </row>
        <row r="1489">
          <cell r="A1489">
            <v>44529</v>
          </cell>
          <cell r="L1489">
            <v>1.5000000000873133</v>
          </cell>
        </row>
        <row r="1490">
          <cell r="A1490">
            <v>44530</v>
          </cell>
          <cell r="L1490">
            <v>1.5000000000873133</v>
          </cell>
        </row>
        <row r="1491">
          <cell r="A1491">
            <v>44530</v>
          </cell>
          <cell r="L1491">
            <v>1.5000000000873119</v>
          </cell>
        </row>
        <row r="1492">
          <cell r="A1492">
            <v>44530</v>
          </cell>
          <cell r="L1492">
            <v>1.5000000000873133</v>
          </cell>
        </row>
        <row r="1493">
          <cell r="A1493">
            <v>44530</v>
          </cell>
          <cell r="L1493">
            <v>1.5000000000873146</v>
          </cell>
        </row>
        <row r="1494">
          <cell r="A1494">
            <v>44530</v>
          </cell>
          <cell r="L1494">
            <v>1.5000000000873133</v>
          </cell>
        </row>
        <row r="1495">
          <cell r="A1495">
            <v>44530</v>
          </cell>
          <cell r="L1495">
            <v>1.5000000000873133</v>
          </cell>
        </row>
        <row r="1496">
          <cell r="A1496">
            <v>44530</v>
          </cell>
          <cell r="L1496">
            <v>1.5000000000873133</v>
          </cell>
        </row>
        <row r="1497">
          <cell r="A1497">
            <v>44530</v>
          </cell>
          <cell r="L1497">
            <v>1.5000000000873133</v>
          </cell>
        </row>
        <row r="1498">
          <cell r="A1498">
            <v>44530</v>
          </cell>
          <cell r="L1498">
            <v>1.5000000000873133</v>
          </cell>
        </row>
        <row r="1499">
          <cell r="A1499">
            <v>44530</v>
          </cell>
          <cell r="L1499">
            <v>3.0000000001746265</v>
          </cell>
        </row>
        <row r="1500">
          <cell r="A1500">
            <v>44531</v>
          </cell>
          <cell r="L1500">
            <v>1.000000000058209</v>
          </cell>
        </row>
        <row r="1501">
          <cell r="A1501">
            <v>44531</v>
          </cell>
          <cell r="L1501">
            <v>1.5000000000873133</v>
          </cell>
        </row>
        <row r="1502">
          <cell r="A1502">
            <v>44531</v>
          </cell>
          <cell r="L1502">
            <v>1.5000000000873119</v>
          </cell>
        </row>
        <row r="1503">
          <cell r="A1503">
            <v>44531</v>
          </cell>
          <cell r="L1503">
            <v>1.5000000000873133</v>
          </cell>
        </row>
        <row r="1504">
          <cell r="A1504">
            <v>44531</v>
          </cell>
          <cell r="L1504">
            <v>1.5000000000873146</v>
          </cell>
        </row>
        <row r="1505">
          <cell r="A1505">
            <v>44531</v>
          </cell>
          <cell r="L1505">
            <v>1.5000000000873133</v>
          </cell>
        </row>
        <row r="1506">
          <cell r="A1506">
            <v>44531</v>
          </cell>
          <cell r="L1506">
            <v>1.5000000000873133</v>
          </cell>
        </row>
        <row r="1507">
          <cell r="A1507">
            <v>44531</v>
          </cell>
          <cell r="L1507">
            <v>1.5000000000873133</v>
          </cell>
        </row>
        <row r="1508">
          <cell r="A1508">
            <v>44531</v>
          </cell>
          <cell r="L1508">
            <v>1.5000000000873133</v>
          </cell>
        </row>
        <row r="1509">
          <cell r="A1509">
            <v>44531</v>
          </cell>
          <cell r="L1509">
            <v>1.5000000000873133</v>
          </cell>
        </row>
        <row r="1510">
          <cell r="A1510">
            <v>44531</v>
          </cell>
          <cell r="L1510">
            <v>2.0000000001164184</v>
          </cell>
        </row>
        <row r="1511">
          <cell r="A1511">
            <v>44531</v>
          </cell>
          <cell r="L1511">
            <v>1.0000000000582079</v>
          </cell>
        </row>
        <row r="1512">
          <cell r="A1512">
            <v>44532</v>
          </cell>
          <cell r="L1512">
            <v>1.0000000000582088</v>
          </cell>
        </row>
        <row r="1513">
          <cell r="A1513">
            <v>44532</v>
          </cell>
          <cell r="L1513">
            <v>1.5000000000873133</v>
          </cell>
        </row>
        <row r="1514">
          <cell r="A1514">
            <v>44532</v>
          </cell>
          <cell r="L1514">
            <v>1.5000000000873119</v>
          </cell>
        </row>
        <row r="1515">
          <cell r="A1515">
            <v>44532</v>
          </cell>
          <cell r="L1515">
            <v>1.5000000000873133</v>
          </cell>
        </row>
        <row r="1516">
          <cell r="A1516">
            <v>44532</v>
          </cell>
          <cell r="L1516">
            <v>1.5000000000873146</v>
          </cell>
        </row>
        <row r="1517">
          <cell r="A1517">
            <v>44532</v>
          </cell>
          <cell r="L1517">
            <v>1.5000000000873133</v>
          </cell>
        </row>
        <row r="1518">
          <cell r="A1518">
            <v>44532</v>
          </cell>
          <cell r="L1518">
            <v>1.5000000000873133</v>
          </cell>
        </row>
        <row r="1519">
          <cell r="A1519">
            <v>44532</v>
          </cell>
          <cell r="L1519">
            <v>1.5000000000873133</v>
          </cell>
        </row>
        <row r="1520">
          <cell r="A1520">
            <v>44532</v>
          </cell>
          <cell r="L1520">
            <v>1.5000000000873133</v>
          </cell>
        </row>
        <row r="1521">
          <cell r="A1521">
            <v>44532</v>
          </cell>
          <cell r="L1521">
            <v>1.5000000000873133</v>
          </cell>
        </row>
        <row r="1522">
          <cell r="A1522">
            <v>44532</v>
          </cell>
          <cell r="L1522">
            <v>2.0000000001164184</v>
          </cell>
        </row>
        <row r="1523">
          <cell r="A1523">
            <v>44532</v>
          </cell>
          <cell r="L1523">
            <v>1.0000000000582079</v>
          </cell>
        </row>
        <row r="1524">
          <cell r="A1524">
            <v>44533</v>
          </cell>
          <cell r="L1524">
            <v>1.0000000000582088</v>
          </cell>
        </row>
        <row r="1525">
          <cell r="A1525">
            <v>44533</v>
          </cell>
          <cell r="L1525">
            <v>2.0000000001164171</v>
          </cell>
        </row>
        <row r="1526">
          <cell r="A1526">
            <v>44533</v>
          </cell>
          <cell r="L1526">
            <v>2.0000000001164184</v>
          </cell>
        </row>
        <row r="1527">
          <cell r="A1527">
            <v>44533</v>
          </cell>
          <cell r="L1527">
            <v>2.0000000001164184</v>
          </cell>
        </row>
        <row r="1528">
          <cell r="A1528">
            <v>44533</v>
          </cell>
          <cell r="L1528">
            <v>2.0000000001164158</v>
          </cell>
        </row>
        <row r="1529">
          <cell r="A1529">
            <v>44533</v>
          </cell>
          <cell r="L1529">
            <v>1.0000000000582105</v>
          </cell>
        </row>
        <row r="1530">
          <cell r="A1530">
            <v>44533</v>
          </cell>
          <cell r="L1530">
            <v>1.0000000000582105</v>
          </cell>
        </row>
        <row r="1531">
          <cell r="A1531">
            <v>44533</v>
          </cell>
          <cell r="L1531">
            <v>4.0000000002328369</v>
          </cell>
        </row>
        <row r="1532">
          <cell r="A1532">
            <v>44533</v>
          </cell>
          <cell r="L1532">
            <v>1.5000000000873133</v>
          </cell>
        </row>
        <row r="1533">
          <cell r="A1533">
            <v>44534</v>
          </cell>
          <cell r="L1533">
            <v>2.0000000001164171</v>
          </cell>
        </row>
        <row r="1534">
          <cell r="A1534">
            <v>44534</v>
          </cell>
          <cell r="L1534">
            <v>2.0000000001164171</v>
          </cell>
        </row>
        <row r="1535">
          <cell r="A1535">
            <v>44534</v>
          </cell>
          <cell r="L1535">
            <v>2.0000000001164171</v>
          </cell>
        </row>
        <row r="1536">
          <cell r="A1536">
            <v>44534</v>
          </cell>
          <cell r="L1536">
            <v>3.0000000001746265</v>
          </cell>
        </row>
        <row r="1537">
          <cell r="A1537">
            <v>44534</v>
          </cell>
          <cell r="L1537">
            <v>3.0000000001746265</v>
          </cell>
        </row>
        <row r="1538">
          <cell r="A1538">
            <v>44535</v>
          </cell>
          <cell r="L1538">
            <v>3.0000000001746265</v>
          </cell>
        </row>
        <row r="1539">
          <cell r="A1539">
            <v>44535</v>
          </cell>
          <cell r="L1539">
            <v>1.5000000000873133</v>
          </cell>
        </row>
        <row r="1540">
          <cell r="A1540">
            <v>44537</v>
          </cell>
          <cell r="L1540">
            <v>4.000000000232836</v>
          </cell>
        </row>
        <row r="1541">
          <cell r="A1541">
            <v>44537</v>
          </cell>
          <cell r="L1541">
            <v>2.4000000001396979</v>
          </cell>
        </row>
        <row r="1542">
          <cell r="A1542">
            <v>44538</v>
          </cell>
          <cell r="L1542">
            <v>3.0000000001746265</v>
          </cell>
        </row>
        <row r="1543">
          <cell r="A1543">
            <v>44538</v>
          </cell>
          <cell r="L1543">
            <v>2.0000000001164158</v>
          </cell>
        </row>
        <row r="1544">
          <cell r="A1544">
            <v>44539</v>
          </cell>
          <cell r="L1544">
            <v>1.5000000000873133</v>
          </cell>
        </row>
        <row r="1545">
          <cell r="A1545">
            <v>44539</v>
          </cell>
          <cell r="L1545">
            <v>1.5000000000873133</v>
          </cell>
        </row>
        <row r="1546">
          <cell r="A1546">
            <v>44539</v>
          </cell>
          <cell r="L1546">
            <v>3.0000000001746265</v>
          </cell>
        </row>
        <row r="1547">
          <cell r="A1547">
            <v>44540</v>
          </cell>
          <cell r="L1547">
            <v>3.0000000001746265</v>
          </cell>
        </row>
        <row r="1548">
          <cell r="A1548">
            <v>44540</v>
          </cell>
          <cell r="L1548">
            <v>3.0000000001746265</v>
          </cell>
        </row>
        <row r="1549">
          <cell r="A1549">
            <v>44541</v>
          </cell>
          <cell r="L1549">
            <v>1.5000000000873133</v>
          </cell>
        </row>
        <row r="1550">
          <cell r="A1550">
            <v>44541</v>
          </cell>
          <cell r="L1550">
            <v>1.5000000000873133</v>
          </cell>
        </row>
        <row r="1551">
          <cell r="A1551">
            <v>44546</v>
          </cell>
          <cell r="L1551">
            <v>1.5000000000873146</v>
          </cell>
        </row>
        <row r="1552">
          <cell r="A1552">
            <v>44546</v>
          </cell>
          <cell r="L1552">
            <v>1.5000000000873133</v>
          </cell>
        </row>
        <row r="1553">
          <cell r="A1553">
            <v>44546</v>
          </cell>
          <cell r="L1553">
            <v>3.0000000001746265</v>
          </cell>
        </row>
        <row r="1554">
          <cell r="A1554">
            <v>44550</v>
          </cell>
          <cell r="L1554">
            <v>1.5000000000873133</v>
          </cell>
        </row>
        <row r="1555">
          <cell r="A1555">
            <v>44550</v>
          </cell>
          <cell r="L1555">
            <v>2.0000000001164158</v>
          </cell>
        </row>
        <row r="1556">
          <cell r="A1556">
            <v>44551</v>
          </cell>
          <cell r="L1556">
            <v>1.5000000000873133</v>
          </cell>
        </row>
        <row r="1557">
          <cell r="A1557">
            <v>44551</v>
          </cell>
          <cell r="L1557">
            <v>1.5000000000873133</v>
          </cell>
        </row>
        <row r="1558">
          <cell r="A1558">
            <v>44552</v>
          </cell>
          <cell r="L1558">
            <v>1.5000000000873133</v>
          </cell>
        </row>
        <row r="1559">
          <cell r="A1559">
            <v>44552</v>
          </cell>
          <cell r="L1559">
            <v>1.5000000000873133</v>
          </cell>
        </row>
        <row r="1560">
          <cell r="L1560" t="str">
            <v/>
          </cell>
        </row>
        <row r="1561">
          <cell r="L1561" t="str">
            <v/>
          </cell>
        </row>
        <row r="1562">
          <cell r="L1562" t="str">
            <v/>
          </cell>
        </row>
        <row r="1563">
          <cell r="L1563" t="str">
            <v/>
          </cell>
        </row>
        <row r="1564">
          <cell r="L1564" t="str">
            <v/>
          </cell>
        </row>
        <row r="1565">
          <cell r="L1565" t="str">
            <v/>
          </cell>
        </row>
        <row r="1566">
          <cell r="L1566" t="str">
            <v/>
          </cell>
        </row>
        <row r="1567">
          <cell r="L1567" t="str">
            <v/>
          </cell>
        </row>
        <row r="1568">
          <cell r="L1568" t="str">
            <v/>
          </cell>
        </row>
        <row r="1569">
          <cell r="L1569" t="str">
            <v/>
          </cell>
        </row>
        <row r="1570">
          <cell r="L1570" t="str">
            <v/>
          </cell>
        </row>
        <row r="1571">
          <cell r="L1571" t="str">
            <v/>
          </cell>
        </row>
        <row r="1572">
          <cell r="L1572" t="str">
            <v/>
          </cell>
        </row>
        <row r="1573">
          <cell r="L1573" t="str">
            <v/>
          </cell>
        </row>
        <row r="1574">
          <cell r="L1574" t="str">
            <v/>
          </cell>
        </row>
        <row r="1575">
          <cell r="L1575" t="str">
            <v/>
          </cell>
        </row>
        <row r="1576">
          <cell r="L1576" t="str">
            <v/>
          </cell>
        </row>
        <row r="1577">
          <cell r="L1577" t="str">
            <v/>
          </cell>
        </row>
        <row r="1578">
          <cell r="L1578" t="str">
            <v/>
          </cell>
        </row>
        <row r="1579">
          <cell r="L1579" t="str">
            <v/>
          </cell>
        </row>
        <row r="1580">
          <cell r="L1580" t="str">
            <v/>
          </cell>
        </row>
        <row r="1581">
          <cell r="L1581" t="str">
            <v/>
          </cell>
        </row>
        <row r="1582">
          <cell r="L1582" t="str">
            <v/>
          </cell>
        </row>
        <row r="1583">
          <cell r="L1583" t="str">
            <v/>
          </cell>
        </row>
        <row r="1584">
          <cell r="L1584" t="str">
            <v/>
          </cell>
        </row>
        <row r="1585">
          <cell r="L1585" t="str">
            <v/>
          </cell>
        </row>
        <row r="1586">
          <cell r="L1586" t="str">
            <v/>
          </cell>
        </row>
        <row r="1587">
          <cell r="L1587" t="str">
            <v/>
          </cell>
        </row>
        <row r="1588">
          <cell r="L1588" t="str">
            <v/>
          </cell>
        </row>
        <row r="1589">
          <cell r="L1589" t="str">
            <v/>
          </cell>
        </row>
        <row r="1590">
          <cell r="L1590" t="str">
            <v/>
          </cell>
        </row>
        <row r="1591">
          <cell r="L1591" t="str">
            <v/>
          </cell>
        </row>
        <row r="1592">
          <cell r="L1592" t="str">
            <v/>
          </cell>
        </row>
        <row r="1593">
          <cell r="L1593" t="str">
            <v/>
          </cell>
        </row>
        <row r="1594">
          <cell r="L1594" t="str">
            <v/>
          </cell>
        </row>
        <row r="1595">
          <cell r="L1595" t="str">
            <v/>
          </cell>
        </row>
        <row r="1596">
          <cell r="L1596" t="str">
            <v/>
          </cell>
        </row>
        <row r="1597">
          <cell r="L1597" t="str">
            <v/>
          </cell>
        </row>
        <row r="1598">
          <cell r="L1598" t="str">
            <v/>
          </cell>
        </row>
        <row r="1599">
          <cell r="L1599" t="str">
            <v/>
          </cell>
        </row>
        <row r="1600">
          <cell r="L1600" t="str">
            <v/>
          </cell>
        </row>
        <row r="1601">
          <cell r="L1601" t="str">
            <v/>
          </cell>
        </row>
        <row r="1602">
          <cell r="L1602" t="str">
            <v/>
          </cell>
        </row>
        <row r="1603">
          <cell r="L1603" t="str">
            <v/>
          </cell>
        </row>
        <row r="1604">
          <cell r="L1604" t="str">
            <v/>
          </cell>
        </row>
        <row r="1605">
          <cell r="L1605" t="str">
            <v/>
          </cell>
        </row>
        <row r="1606">
          <cell r="L1606" t="str">
            <v/>
          </cell>
        </row>
        <row r="1607">
          <cell r="L1607" t="str">
            <v/>
          </cell>
        </row>
        <row r="1608">
          <cell r="L1608" t="str">
            <v/>
          </cell>
        </row>
        <row r="1609">
          <cell r="L1609" t="str">
            <v/>
          </cell>
        </row>
        <row r="1610">
          <cell r="L1610" t="str">
            <v/>
          </cell>
        </row>
        <row r="1611">
          <cell r="L1611" t="str">
            <v/>
          </cell>
        </row>
        <row r="1612">
          <cell r="L1612" t="str">
            <v/>
          </cell>
        </row>
        <row r="1613">
          <cell r="L1613" t="str">
            <v/>
          </cell>
        </row>
        <row r="1614">
          <cell r="L1614" t="str">
            <v/>
          </cell>
        </row>
        <row r="1615">
          <cell r="L1615" t="str">
            <v/>
          </cell>
        </row>
        <row r="1616">
          <cell r="L1616" t="str">
            <v/>
          </cell>
        </row>
        <row r="1617">
          <cell r="L1617" t="str">
            <v/>
          </cell>
        </row>
        <row r="1618">
          <cell r="L1618" t="str">
            <v/>
          </cell>
        </row>
        <row r="1619">
          <cell r="L1619" t="str">
            <v/>
          </cell>
        </row>
        <row r="1620">
          <cell r="L1620" t="str">
            <v/>
          </cell>
        </row>
        <row r="1621">
          <cell r="L1621" t="str">
            <v/>
          </cell>
        </row>
        <row r="1622">
          <cell r="L1622" t="str">
            <v/>
          </cell>
        </row>
        <row r="1623">
          <cell r="L1623" t="str">
            <v/>
          </cell>
        </row>
        <row r="1624">
          <cell r="L1624" t="str">
            <v/>
          </cell>
        </row>
        <row r="1625">
          <cell r="L1625" t="str">
            <v/>
          </cell>
        </row>
        <row r="1626">
          <cell r="L1626" t="str">
            <v/>
          </cell>
        </row>
        <row r="1627">
          <cell r="L1627" t="str">
            <v/>
          </cell>
        </row>
        <row r="1628">
          <cell r="L1628" t="str">
            <v/>
          </cell>
        </row>
        <row r="1629">
          <cell r="L1629" t="str">
            <v/>
          </cell>
        </row>
        <row r="1630">
          <cell r="L1630" t="str">
            <v/>
          </cell>
        </row>
        <row r="1631">
          <cell r="L1631" t="str">
            <v/>
          </cell>
        </row>
        <row r="1632">
          <cell r="L1632" t="str">
            <v/>
          </cell>
        </row>
        <row r="1633">
          <cell r="L1633" t="str">
            <v/>
          </cell>
        </row>
        <row r="1634">
          <cell r="L1634" t="str">
            <v/>
          </cell>
        </row>
        <row r="1635">
          <cell r="L1635" t="str">
            <v/>
          </cell>
        </row>
        <row r="1636">
          <cell r="L1636" t="str">
            <v/>
          </cell>
        </row>
        <row r="1637">
          <cell r="L1637" t="str">
            <v/>
          </cell>
        </row>
        <row r="1638">
          <cell r="L1638" t="str">
            <v/>
          </cell>
        </row>
        <row r="1639">
          <cell r="L1639" t="str">
            <v/>
          </cell>
        </row>
        <row r="1640">
          <cell r="L1640" t="str">
            <v/>
          </cell>
        </row>
        <row r="1641">
          <cell r="L1641" t="str">
            <v/>
          </cell>
        </row>
        <row r="1642">
          <cell r="L1642" t="str">
            <v/>
          </cell>
        </row>
        <row r="1643">
          <cell r="L1643" t="str">
            <v/>
          </cell>
        </row>
        <row r="1644">
          <cell r="L1644" t="str">
            <v/>
          </cell>
        </row>
        <row r="1645">
          <cell r="L1645" t="str">
            <v/>
          </cell>
        </row>
        <row r="1646">
          <cell r="L1646" t="str">
            <v/>
          </cell>
        </row>
        <row r="1647">
          <cell r="L1647" t="str">
            <v/>
          </cell>
        </row>
        <row r="1648">
          <cell r="L1648" t="str">
            <v/>
          </cell>
        </row>
        <row r="1649">
          <cell r="L1649" t="str">
            <v/>
          </cell>
        </row>
        <row r="1650">
          <cell r="L1650" t="str">
            <v/>
          </cell>
        </row>
        <row r="1651">
          <cell r="L1651" t="str">
            <v/>
          </cell>
        </row>
        <row r="1652">
          <cell r="L1652" t="str">
            <v/>
          </cell>
        </row>
        <row r="1653">
          <cell r="L1653" t="str">
            <v/>
          </cell>
        </row>
        <row r="1654">
          <cell r="L1654" t="str">
            <v/>
          </cell>
        </row>
        <row r="1655">
          <cell r="L1655" t="str">
            <v/>
          </cell>
        </row>
        <row r="1656">
          <cell r="L1656" t="str">
            <v/>
          </cell>
        </row>
        <row r="1657">
          <cell r="L1657" t="str">
            <v/>
          </cell>
        </row>
        <row r="1658">
          <cell r="L1658" t="str">
            <v/>
          </cell>
        </row>
        <row r="1659">
          <cell r="L1659" t="str">
            <v/>
          </cell>
        </row>
        <row r="1660">
          <cell r="L1660" t="str">
            <v/>
          </cell>
        </row>
        <row r="1661">
          <cell r="L1661" t="str">
            <v/>
          </cell>
        </row>
        <row r="1662">
          <cell r="L1662" t="str">
            <v/>
          </cell>
        </row>
        <row r="1663">
          <cell r="L1663" t="str">
            <v/>
          </cell>
        </row>
        <row r="1664">
          <cell r="L1664" t="str">
            <v/>
          </cell>
        </row>
        <row r="1665">
          <cell r="L1665" t="str">
            <v/>
          </cell>
        </row>
        <row r="1666">
          <cell r="L1666" t="str">
            <v/>
          </cell>
        </row>
        <row r="1667">
          <cell r="L1667" t="str">
            <v/>
          </cell>
        </row>
        <row r="1668">
          <cell r="L1668" t="str">
            <v/>
          </cell>
        </row>
        <row r="1669">
          <cell r="L1669" t="str">
            <v/>
          </cell>
        </row>
        <row r="1670">
          <cell r="L1670" t="str">
            <v/>
          </cell>
        </row>
        <row r="1671">
          <cell r="L1671" t="str">
            <v/>
          </cell>
        </row>
        <row r="1672">
          <cell r="L1672" t="str">
            <v/>
          </cell>
        </row>
        <row r="1673">
          <cell r="L1673" t="str">
            <v/>
          </cell>
        </row>
        <row r="1674">
          <cell r="L1674" t="str">
            <v/>
          </cell>
        </row>
        <row r="1675">
          <cell r="L1675" t="str">
            <v/>
          </cell>
        </row>
        <row r="1676">
          <cell r="L1676" t="str">
            <v/>
          </cell>
        </row>
        <row r="1677">
          <cell r="L1677" t="str">
            <v/>
          </cell>
        </row>
        <row r="1678">
          <cell r="L1678" t="str">
            <v/>
          </cell>
        </row>
        <row r="1679">
          <cell r="L1679" t="str">
            <v/>
          </cell>
        </row>
        <row r="1680">
          <cell r="L1680" t="str">
            <v/>
          </cell>
        </row>
        <row r="1681">
          <cell r="L1681" t="str">
            <v/>
          </cell>
        </row>
        <row r="1682">
          <cell r="L1682" t="str">
            <v/>
          </cell>
        </row>
        <row r="1683">
          <cell r="L1683" t="str">
            <v/>
          </cell>
        </row>
        <row r="1684">
          <cell r="L1684" t="str">
            <v/>
          </cell>
        </row>
        <row r="1685">
          <cell r="L1685" t="str">
            <v/>
          </cell>
        </row>
        <row r="1686">
          <cell r="L1686" t="str">
            <v/>
          </cell>
        </row>
        <row r="1687">
          <cell r="L1687" t="str">
            <v/>
          </cell>
        </row>
        <row r="1688">
          <cell r="L1688" t="str">
            <v/>
          </cell>
        </row>
        <row r="1689">
          <cell r="L1689" t="str">
            <v/>
          </cell>
        </row>
        <row r="1690">
          <cell r="L1690" t="str">
            <v/>
          </cell>
        </row>
        <row r="1691">
          <cell r="L1691" t="str">
            <v/>
          </cell>
        </row>
        <row r="1692">
          <cell r="L1692" t="str">
            <v/>
          </cell>
        </row>
        <row r="1693">
          <cell r="L1693" t="str">
            <v/>
          </cell>
        </row>
        <row r="1694">
          <cell r="L1694" t="str">
            <v/>
          </cell>
        </row>
        <row r="1695">
          <cell r="L1695" t="str">
            <v/>
          </cell>
        </row>
        <row r="1696">
          <cell r="L1696" t="str">
            <v/>
          </cell>
        </row>
        <row r="1697">
          <cell r="L1697" t="str">
            <v/>
          </cell>
        </row>
        <row r="1698">
          <cell r="L1698" t="str">
            <v/>
          </cell>
        </row>
        <row r="1699">
          <cell r="L1699" t="str">
            <v/>
          </cell>
        </row>
        <row r="1700">
          <cell r="L1700" t="str">
            <v/>
          </cell>
        </row>
        <row r="1701">
          <cell r="L1701" t="str">
            <v/>
          </cell>
        </row>
        <row r="1702">
          <cell r="L1702" t="str">
            <v/>
          </cell>
        </row>
        <row r="1703">
          <cell r="L1703" t="str">
            <v/>
          </cell>
        </row>
        <row r="1704">
          <cell r="L1704" t="str">
            <v/>
          </cell>
        </row>
        <row r="1705">
          <cell r="L1705" t="str">
            <v/>
          </cell>
        </row>
        <row r="1706">
          <cell r="L1706" t="str">
            <v/>
          </cell>
        </row>
        <row r="1707">
          <cell r="L1707" t="str">
            <v/>
          </cell>
        </row>
        <row r="1708">
          <cell r="L1708" t="str">
            <v/>
          </cell>
        </row>
        <row r="1709">
          <cell r="L1709" t="str">
            <v/>
          </cell>
        </row>
        <row r="1710">
          <cell r="L1710" t="str">
            <v/>
          </cell>
        </row>
        <row r="1711">
          <cell r="L1711" t="str">
            <v/>
          </cell>
        </row>
        <row r="1712">
          <cell r="L1712" t="str">
            <v/>
          </cell>
        </row>
        <row r="1713">
          <cell r="L1713" t="str">
            <v/>
          </cell>
        </row>
        <row r="1714">
          <cell r="L1714" t="str">
            <v/>
          </cell>
        </row>
        <row r="1715">
          <cell r="L1715" t="str">
            <v/>
          </cell>
        </row>
        <row r="1716">
          <cell r="L1716" t="str">
            <v/>
          </cell>
        </row>
        <row r="1717">
          <cell r="L1717" t="str">
            <v/>
          </cell>
        </row>
        <row r="1718">
          <cell r="L1718" t="str">
            <v/>
          </cell>
        </row>
        <row r="1719">
          <cell r="L1719" t="str">
            <v/>
          </cell>
        </row>
        <row r="1720">
          <cell r="L1720" t="str">
            <v/>
          </cell>
        </row>
        <row r="1721">
          <cell r="L1721" t="str">
            <v/>
          </cell>
        </row>
        <row r="1722">
          <cell r="L1722" t="str">
            <v/>
          </cell>
        </row>
        <row r="1723">
          <cell r="L1723" t="str">
            <v/>
          </cell>
        </row>
        <row r="1724">
          <cell r="L1724" t="str">
            <v/>
          </cell>
        </row>
        <row r="1725">
          <cell r="L1725" t="str">
            <v/>
          </cell>
        </row>
        <row r="1726">
          <cell r="L1726" t="str">
            <v/>
          </cell>
        </row>
        <row r="1727">
          <cell r="L1727" t="str">
            <v/>
          </cell>
        </row>
        <row r="1728">
          <cell r="L1728" t="str">
            <v/>
          </cell>
        </row>
        <row r="1729">
          <cell r="L1729" t="str">
            <v/>
          </cell>
        </row>
        <row r="1730">
          <cell r="L1730" t="str">
            <v/>
          </cell>
        </row>
        <row r="1731">
          <cell r="L1731" t="str">
            <v/>
          </cell>
        </row>
        <row r="1732">
          <cell r="L1732" t="str">
            <v/>
          </cell>
        </row>
        <row r="1733">
          <cell r="L1733" t="str">
            <v/>
          </cell>
        </row>
        <row r="1734">
          <cell r="L1734" t="str">
            <v/>
          </cell>
        </row>
        <row r="1735">
          <cell r="L1735" t="str">
            <v/>
          </cell>
        </row>
        <row r="1736">
          <cell r="L1736" t="str">
            <v/>
          </cell>
        </row>
        <row r="1737">
          <cell r="L1737" t="str">
            <v/>
          </cell>
        </row>
        <row r="1738">
          <cell r="L1738" t="str">
            <v/>
          </cell>
        </row>
        <row r="1739">
          <cell r="L1739" t="str">
            <v/>
          </cell>
        </row>
        <row r="1740">
          <cell r="L1740" t="str">
            <v/>
          </cell>
        </row>
        <row r="1741">
          <cell r="L1741" t="str">
            <v/>
          </cell>
        </row>
        <row r="1742">
          <cell r="L1742" t="str">
            <v/>
          </cell>
        </row>
        <row r="1743">
          <cell r="L1743" t="str">
            <v/>
          </cell>
        </row>
        <row r="1744">
          <cell r="L1744" t="str">
            <v/>
          </cell>
        </row>
        <row r="1745">
          <cell r="L1745" t="str">
            <v/>
          </cell>
        </row>
        <row r="1746">
          <cell r="L1746" t="str">
            <v/>
          </cell>
        </row>
        <row r="1747">
          <cell r="L1747" t="str">
            <v/>
          </cell>
        </row>
        <row r="1748">
          <cell r="L1748" t="str">
            <v/>
          </cell>
        </row>
        <row r="1749">
          <cell r="L1749" t="str">
            <v/>
          </cell>
        </row>
        <row r="1750">
          <cell r="L1750" t="str">
            <v/>
          </cell>
        </row>
        <row r="1751">
          <cell r="L1751" t="str">
            <v/>
          </cell>
        </row>
        <row r="1752">
          <cell r="L1752" t="str">
            <v/>
          </cell>
        </row>
        <row r="1753">
          <cell r="L1753" t="str">
            <v/>
          </cell>
        </row>
        <row r="1754">
          <cell r="L1754" t="str">
            <v/>
          </cell>
        </row>
        <row r="1755">
          <cell r="L1755" t="str">
            <v/>
          </cell>
        </row>
        <row r="1756">
          <cell r="L1756" t="str">
            <v/>
          </cell>
        </row>
        <row r="1757">
          <cell r="L1757" t="str">
            <v/>
          </cell>
        </row>
        <row r="1758">
          <cell r="L1758" t="str">
            <v/>
          </cell>
        </row>
        <row r="1759">
          <cell r="L1759" t="str">
            <v/>
          </cell>
        </row>
        <row r="1760">
          <cell r="L1760" t="str">
            <v/>
          </cell>
        </row>
        <row r="1761">
          <cell r="L1761" t="str">
            <v/>
          </cell>
        </row>
        <row r="1762">
          <cell r="L1762" t="str">
            <v/>
          </cell>
        </row>
        <row r="1763">
          <cell r="L1763" t="str">
            <v/>
          </cell>
        </row>
        <row r="1764">
          <cell r="L1764" t="str">
            <v/>
          </cell>
        </row>
        <row r="1765">
          <cell r="L1765" t="str">
            <v/>
          </cell>
        </row>
        <row r="1766">
          <cell r="L1766" t="str">
            <v/>
          </cell>
        </row>
        <row r="1767">
          <cell r="L1767" t="str">
            <v/>
          </cell>
        </row>
        <row r="1768">
          <cell r="L1768" t="str">
            <v/>
          </cell>
        </row>
        <row r="1769">
          <cell r="L1769" t="str">
            <v/>
          </cell>
        </row>
        <row r="1770">
          <cell r="L1770" t="str">
            <v/>
          </cell>
        </row>
        <row r="1771">
          <cell r="L1771" t="str">
            <v/>
          </cell>
        </row>
        <row r="1772">
          <cell r="L1772" t="str">
            <v/>
          </cell>
        </row>
        <row r="1773">
          <cell r="L1773" t="str">
            <v/>
          </cell>
        </row>
        <row r="1774">
          <cell r="L1774" t="str">
            <v/>
          </cell>
        </row>
        <row r="1775">
          <cell r="L1775" t="str">
            <v/>
          </cell>
        </row>
        <row r="1776">
          <cell r="L1776" t="str">
            <v/>
          </cell>
        </row>
        <row r="1777">
          <cell r="L1777" t="str">
            <v/>
          </cell>
        </row>
        <row r="1778">
          <cell r="L1778" t="str">
            <v/>
          </cell>
        </row>
        <row r="1779">
          <cell r="L1779" t="str">
            <v/>
          </cell>
        </row>
        <row r="1780">
          <cell r="L1780" t="str">
            <v/>
          </cell>
        </row>
        <row r="1781">
          <cell r="L1781" t="str">
            <v/>
          </cell>
        </row>
        <row r="1782">
          <cell r="L1782" t="str">
            <v/>
          </cell>
        </row>
        <row r="1783">
          <cell r="L1783" t="str">
            <v/>
          </cell>
        </row>
        <row r="1784">
          <cell r="L1784" t="str">
            <v/>
          </cell>
        </row>
        <row r="1785">
          <cell r="L1785" t="str">
            <v/>
          </cell>
        </row>
        <row r="1786">
          <cell r="L1786" t="str">
            <v/>
          </cell>
        </row>
        <row r="1787">
          <cell r="L1787" t="str">
            <v/>
          </cell>
        </row>
        <row r="1788">
          <cell r="L1788" t="str">
            <v/>
          </cell>
        </row>
        <row r="1789">
          <cell r="L1789" t="str">
            <v/>
          </cell>
        </row>
        <row r="1790">
          <cell r="L1790" t="str">
            <v/>
          </cell>
        </row>
        <row r="1791">
          <cell r="L1791" t="str">
            <v/>
          </cell>
        </row>
        <row r="1792">
          <cell r="L1792" t="str">
            <v/>
          </cell>
        </row>
        <row r="1793">
          <cell r="L1793" t="str">
            <v/>
          </cell>
        </row>
        <row r="1794">
          <cell r="L1794" t="str">
            <v/>
          </cell>
        </row>
        <row r="1795">
          <cell r="L1795" t="str">
            <v/>
          </cell>
        </row>
        <row r="1796">
          <cell r="L1796" t="str">
            <v/>
          </cell>
        </row>
        <row r="1797">
          <cell r="L1797" t="str">
            <v/>
          </cell>
        </row>
        <row r="1798">
          <cell r="L1798" t="str">
            <v/>
          </cell>
        </row>
        <row r="1799">
          <cell r="L1799" t="str">
            <v/>
          </cell>
        </row>
        <row r="1800">
          <cell r="L1800" t="str">
            <v/>
          </cell>
        </row>
        <row r="1801">
          <cell r="L1801" t="str">
            <v/>
          </cell>
        </row>
        <row r="1802">
          <cell r="L1802" t="str">
            <v/>
          </cell>
        </row>
        <row r="1803">
          <cell r="L1803" t="str">
            <v/>
          </cell>
        </row>
        <row r="1804">
          <cell r="L1804" t="str">
            <v/>
          </cell>
        </row>
        <row r="1805">
          <cell r="L1805" t="str">
            <v/>
          </cell>
        </row>
        <row r="1806">
          <cell r="L1806" t="str">
            <v/>
          </cell>
        </row>
        <row r="1807">
          <cell r="L1807" t="str">
            <v/>
          </cell>
        </row>
        <row r="1808">
          <cell r="L1808" t="str">
            <v/>
          </cell>
        </row>
        <row r="1809">
          <cell r="L1809" t="str">
            <v/>
          </cell>
        </row>
        <row r="1810">
          <cell r="L1810" t="str">
            <v/>
          </cell>
        </row>
        <row r="1811">
          <cell r="L1811" t="str">
            <v/>
          </cell>
        </row>
        <row r="1812">
          <cell r="L1812" t="str">
            <v/>
          </cell>
        </row>
        <row r="1813">
          <cell r="L1813" t="str">
            <v/>
          </cell>
        </row>
        <row r="1814">
          <cell r="L1814" t="str">
            <v/>
          </cell>
        </row>
        <row r="1815">
          <cell r="L1815" t="str">
            <v/>
          </cell>
        </row>
        <row r="1816">
          <cell r="L1816" t="str">
            <v/>
          </cell>
        </row>
        <row r="1817">
          <cell r="L1817" t="str">
            <v/>
          </cell>
        </row>
        <row r="1818">
          <cell r="L1818" t="str">
            <v/>
          </cell>
        </row>
        <row r="1819">
          <cell r="L1819" t="str">
            <v/>
          </cell>
        </row>
        <row r="1820">
          <cell r="L1820" t="str">
            <v/>
          </cell>
        </row>
        <row r="1821">
          <cell r="L1821" t="str">
            <v/>
          </cell>
        </row>
        <row r="1822">
          <cell r="L1822" t="str">
            <v/>
          </cell>
        </row>
        <row r="1823">
          <cell r="L1823" t="str">
            <v/>
          </cell>
        </row>
        <row r="1824">
          <cell r="L1824" t="str">
            <v/>
          </cell>
        </row>
        <row r="1825">
          <cell r="L1825" t="str">
            <v/>
          </cell>
        </row>
        <row r="1826">
          <cell r="L1826" t="str">
            <v/>
          </cell>
        </row>
        <row r="1827">
          <cell r="L1827" t="str">
            <v/>
          </cell>
        </row>
        <row r="1828">
          <cell r="L1828" t="str">
            <v/>
          </cell>
        </row>
        <row r="1829">
          <cell r="L1829" t="str">
            <v/>
          </cell>
        </row>
        <row r="1830">
          <cell r="L1830" t="str">
            <v/>
          </cell>
        </row>
        <row r="1831">
          <cell r="L1831" t="str">
            <v/>
          </cell>
        </row>
        <row r="1832">
          <cell r="L1832" t="str">
            <v/>
          </cell>
        </row>
        <row r="1833">
          <cell r="L1833" t="str">
            <v/>
          </cell>
        </row>
        <row r="1834">
          <cell r="L1834" t="str">
            <v/>
          </cell>
        </row>
        <row r="1835">
          <cell r="L1835" t="str">
            <v/>
          </cell>
        </row>
        <row r="1836">
          <cell r="L1836" t="str">
            <v/>
          </cell>
        </row>
        <row r="1837">
          <cell r="L1837" t="str">
            <v/>
          </cell>
        </row>
        <row r="1838">
          <cell r="L1838" t="str">
            <v/>
          </cell>
        </row>
        <row r="1839">
          <cell r="L1839" t="str">
            <v/>
          </cell>
        </row>
        <row r="1840">
          <cell r="L1840" t="str">
            <v/>
          </cell>
        </row>
        <row r="1841">
          <cell r="L1841" t="str">
            <v/>
          </cell>
        </row>
        <row r="1842">
          <cell r="L1842" t="str">
            <v/>
          </cell>
        </row>
        <row r="1843">
          <cell r="L1843" t="str">
            <v/>
          </cell>
        </row>
        <row r="1844">
          <cell r="L1844" t="str">
            <v/>
          </cell>
        </row>
        <row r="1845">
          <cell r="L1845" t="str">
            <v/>
          </cell>
        </row>
        <row r="1846">
          <cell r="L1846" t="str">
            <v/>
          </cell>
        </row>
        <row r="1847">
          <cell r="L1847" t="str">
            <v/>
          </cell>
        </row>
        <row r="1848">
          <cell r="L1848" t="str">
            <v/>
          </cell>
        </row>
        <row r="1849">
          <cell r="L1849" t="str">
            <v/>
          </cell>
        </row>
        <row r="1850">
          <cell r="L1850" t="str">
            <v/>
          </cell>
        </row>
        <row r="1851">
          <cell r="L1851" t="str">
            <v/>
          </cell>
        </row>
        <row r="1852">
          <cell r="L1852" t="str">
            <v/>
          </cell>
        </row>
        <row r="1853">
          <cell r="L1853" t="str">
            <v/>
          </cell>
        </row>
        <row r="1854">
          <cell r="L1854" t="str">
            <v/>
          </cell>
        </row>
        <row r="1855">
          <cell r="L1855" t="str">
            <v/>
          </cell>
        </row>
        <row r="1856">
          <cell r="L1856" t="str">
            <v/>
          </cell>
        </row>
        <row r="1857">
          <cell r="L1857" t="str">
            <v/>
          </cell>
        </row>
        <row r="1858">
          <cell r="L1858" t="str">
            <v/>
          </cell>
        </row>
        <row r="1859">
          <cell r="L1859" t="str">
            <v/>
          </cell>
        </row>
        <row r="1860">
          <cell r="L1860" t="str">
            <v/>
          </cell>
        </row>
        <row r="1861">
          <cell r="L1861" t="str">
            <v/>
          </cell>
        </row>
        <row r="1862">
          <cell r="L1862" t="str">
            <v/>
          </cell>
        </row>
        <row r="1863">
          <cell r="L1863" t="str">
            <v/>
          </cell>
        </row>
        <row r="1864">
          <cell r="L1864" t="str">
            <v/>
          </cell>
        </row>
        <row r="1865">
          <cell r="L1865" t="str">
            <v/>
          </cell>
        </row>
        <row r="1866">
          <cell r="L1866" t="str">
            <v/>
          </cell>
        </row>
        <row r="1867">
          <cell r="L1867" t="str">
            <v/>
          </cell>
        </row>
        <row r="1868">
          <cell r="L1868" t="str">
            <v/>
          </cell>
        </row>
        <row r="1869">
          <cell r="L1869" t="str">
            <v/>
          </cell>
        </row>
        <row r="1870">
          <cell r="L1870" t="str">
            <v/>
          </cell>
        </row>
        <row r="1871">
          <cell r="L1871" t="str">
            <v/>
          </cell>
        </row>
        <row r="1872">
          <cell r="L1872" t="str">
            <v/>
          </cell>
        </row>
        <row r="1873">
          <cell r="L1873" t="str">
            <v/>
          </cell>
        </row>
        <row r="1874">
          <cell r="L1874" t="str">
            <v/>
          </cell>
        </row>
        <row r="1875">
          <cell r="L1875" t="str">
            <v/>
          </cell>
        </row>
        <row r="1876">
          <cell r="L1876" t="str">
            <v/>
          </cell>
        </row>
        <row r="1877">
          <cell r="L1877" t="str">
            <v/>
          </cell>
        </row>
        <row r="1878">
          <cell r="L1878" t="str">
            <v/>
          </cell>
        </row>
        <row r="1879">
          <cell r="L1879" t="str">
            <v/>
          </cell>
        </row>
        <row r="1880">
          <cell r="L1880" t="str">
            <v/>
          </cell>
        </row>
        <row r="1881">
          <cell r="L1881" t="str">
            <v/>
          </cell>
        </row>
        <row r="1882">
          <cell r="L1882" t="str">
            <v/>
          </cell>
        </row>
        <row r="1883">
          <cell r="L1883" t="str">
            <v/>
          </cell>
        </row>
        <row r="1884">
          <cell r="L1884" t="str">
            <v/>
          </cell>
        </row>
        <row r="1885">
          <cell r="L1885" t="str">
            <v/>
          </cell>
        </row>
        <row r="1886">
          <cell r="L1886" t="str">
            <v/>
          </cell>
        </row>
        <row r="1887">
          <cell r="L1887" t="str">
            <v/>
          </cell>
        </row>
        <row r="1888">
          <cell r="L1888" t="str">
            <v/>
          </cell>
        </row>
        <row r="1889">
          <cell r="L1889" t="str">
            <v/>
          </cell>
        </row>
        <row r="1890">
          <cell r="L1890" t="str">
            <v/>
          </cell>
        </row>
        <row r="1891">
          <cell r="L1891" t="str">
            <v/>
          </cell>
        </row>
        <row r="1892">
          <cell r="L1892" t="str">
            <v/>
          </cell>
        </row>
        <row r="1893">
          <cell r="L1893" t="str">
            <v/>
          </cell>
        </row>
        <row r="1894">
          <cell r="L1894" t="str">
            <v/>
          </cell>
        </row>
        <row r="1895">
          <cell r="L1895" t="str">
            <v/>
          </cell>
        </row>
        <row r="1896">
          <cell r="L1896" t="str">
            <v/>
          </cell>
        </row>
        <row r="1897">
          <cell r="L1897" t="str">
            <v/>
          </cell>
        </row>
        <row r="1898">
          <cell r="L1898" t="str">
            <v/>
          </cell>
        </row>
        <row r="1899">
          <cell r="L1899" t="str">
            <v/>
          </cell>
        </row>
        <row r="1900">
          <cell r="L1900" t="str">
            <v/>
          </cell>
        </row>
        <row r="1901">
          <cell r="L1901" t="str">
            <v/>
          </cell>
        </row>
        <row r="1902">
          <cell r="L1902" t="str">
            <v/>
          </cell>
        </row>
        <row r="1903">
          <cell r="L1903" t="str">
            <v/>
          </cell>
        </row>
        <row r="1904">
          <cell r="L1904" t="str">
            <v/>
          </cell>
        </row>
        <row r="1905">
          <cell r="L1905" t="str">
            <v/>
          </cell>
        </row>
        <row r="1906">
          <cell r="L1906" t="str">
            <v/>
          </cell>
        </row>
        <row r="1907">
          <cell r="L1907" t="str">
            <v/>
          </cell>
        </row>
        <row r="1908">
          <cell r="L1908" t="str">
            <v/>
          </cell>
        </row>
        <row r="1909">
          <cell r="L1909" t="str">
            <v/>
          </cell>
        </row>
        <row r="1910">
          <cell r="L1910" t="str">
            <v/>
          </cell>
        </row>
        <row r="1911">
          <cell r="L1911" t="str">
            <v/>
          </cell>
        </row>
        <row r="1912">
          <cell r="L1912" t="str">
            <v/>
          </cell>
        </row>
        <row r="1913">
          <cell r="L1913" t="str">
            <v/>
          </cell>
        </row>
        <row r="1914">
          <cell r="L1914" t="str">
            <v/>
          </cell>
        </row>
        <row r="1915">
          <cell r="L1915" t="str">
            <v/>
          </cell>
        </row>
        <row r="1916">
          <cell r="L1916" t="str">
            <v/>
          </cell>
        </row>
        <row r="1917">
          <cell r="L1917" t="str">
            <v/>
          </cell>
        </row>
        <row r="1918">
          <cell r="L1918" t="str">
            <v/>
          </cell>
        </row>
        <row r="1919">
          <cell r="L1919" t="str">
            <v/>
          </cell>
        </row>
        <row r="1920">
          <cell r="L1920" t="str">
            <v/>
          </cell>
        </row>
        <row r="1921">
          <cell r="L1921" t="str">
            <v/>
          </cell>
        </row>
        <row r="1922">
          <cell r="L1922" t="str">
            <v/>
          </cell>
        </row>
        <row r="1923">
          <cell r="L1923" t="str">
            <v/>
          </cell>
        </row>
        <row r="1924">
          <cell r="L1924" t="str">
            <v/>
          </cell>
        </row>
        <row r="1925">
          <cell r="L1925" t="str">
            <v/>
          </cell>
        </row>
        <row r="1926">
          <cell r="L1926" t="str">
            <v/>
          </cell>
        </row>
        <row r="1927">
          <cell r="L1927" t="str">
            <v/>
          </cell>
        </row>
        <row r="1928">
          <cell r="L1928" t="str">
            <v/>
          </cell>
        </row>
        <row r="1929">
          <cell r="L1929" t="str">
            <v/>
          </cell>
        </row>
        <row r="1930">
          <cell r="L1930" t="str">
            <v/>
          </cell>
        </row>
        <row r="1931">
          <cell r="L1931" t="str">
            <v/>
          </cell>
        </row>
        <row r="1932">
          <cell r="L1932" t="str">
            <v/>
          </cell>
        </row>
        <row r="1933">
          <cell r="L1933" t="str">
            <v/>
          </cell>
        </row>
        <row r="1934">
          <cell r="L1934" t="str">
            <v/>
          </cell>
        </row>
        <row r="1935">
          <cell r="L1935" t="str">
            <v/>
          </cell>
        </row>
        <row r="1936">
          <cell r="L1936" t="str">
            <v/>
          </cell>
        </row>
        <row r="1937">
          <cell r="L1937" t="str">
            <v/>
          </cell>
        </row>
        <row r="1938">
          <cell r="L1938" t="str">
            <v/>
          </cell>
        </row>
        <row r="1939">
          <cell r="L1939" t="str">
            <v/>
          </cell>
        </row>
        <row r="1940">
          <cell r="L1940" t="str">
            <v/>
          </cell>
        </row>
        <row r="1941">
          <cell r="L1941" t="str">
            <v/>
          </cell>
        </row>
        <row r="1942">
          <cell r="L1942" t="str">
            <v/>
          </cell>
        </row>
        <row r="1943">
          <cell r="L1943" t="str">
            <v/>
          </cell>
        </row>
        <row r="1944">
          <cell r="L1944" t="str">
            <v/>
          </cell>
        </row>
        <row r="1945">
          <cell r="L1945" t="str">
            <v/>
          </cell>
        </row>
        <row r="1946">
          <cell r="L1946" t="str">
            <v/>
          </cell>
        </row>
        <row r="1947">
          <cell r="L1947" t="str">
            <v/>
          </cell>
        </row>
        <row r="1948">
          <cell r="L1948" t="str">
            <v/>
          </cell>
        </row>
        <row r="1949">
          <cell r="L1949" t="str">
            <v/>
          </cell>
        </row>
        <row r="1950">
          <cell r="L1950" t="str">
            <v/>
          </cell>
        </row>
        <row r="1951">
          <cell r="L1951" t="str">
            <v/>
          </cell>
        </row>
        <row r="1952">
          <cell r="L1952" t="str">
            <v/>
          </cell>
        </row>
        <row r="1953">
          <cell r="L1953" t="str">
            <v/>
          </cell>
        </row>
        <row r="1954">
          <cell r="L1954" t="str">
            <v/>
          </cell>
        </row>
        <row r="1955">
          <cell r="L1955" t="str">
            <v/>
          </cell>
        </row>
        <row r="1956">
          <cell r="L1956" t="str">
            <v/>
          </cell>
        </row>
        <row r="1957">
          <cell r="L1957" t="str">
            <v/>
          </cell>
        </row>
        <row r="1958">
          <cell r="L1958" t="str">
            <v/>
          </cell>
        </row>
        <row r="1959">
          <cell r="L1959" t="str">
            <v/>
          </cell>
        </row>
        <row r="1960">
          <cell r="L1960" t="str">
            <v/>
          </cell>
        </row>
        <row r="1961">
          <cell r="L1961" t="str">
            <v/>
          </cell>
        </row>
        <row r="1962">
          <cell r="L1962" t="str">
            <v/>
          </cell>
        </row>
        <row r="1963">
          <cell r="L1963" t="str">
            <v/>
          </cell>
        </row>
        <row r="1964">
          <cell r="L1964" t="str">
            <v/>
          </cell>
        </row>
        <row r="1965">
          <cell r="L1965" t="str">
            <v/>
          </cell>
        </row>
        <row r="1966">
          <cell r="L1966" t="str">
            <v/>
          </cell>
        </row>
        <row r="1967">
          <cell r="L1967" t="str">
            <v/>
          </cell>
        </row>
        <row r="1968">
          <cell r="L1968" t="str">
            <v/>
          </cell>
        </row>
        <row r="1969">
          <cell r="L1969" t="str">
            <v/>
          </cell>
        </row>
        <row r="1970">
          <cell r="L1970" t="str">
            <v/>
          </cell>
        </row>
        <row r="1971">
          <cell r="L1971" t="str">
            <v/>
          </cell>
        </row>
        <row r="1972">
          <cell r="L1972" t="str">
            <v/>
          </cell>
        </row>
        <row r="1973">
          <cell r="L1973" t="str">
            <v/>
          </cell>
        </row>
        <row r="1974">
          <cell r="L1974" t="str">
            <v/>
          </cell>
        </row>
        <row r="1975">
          <cell r="L1975" t="str">
            <v/>
          </cell>
        </row>
        <row r="1976">
          <cell r="L1976" t="str">
            <v/>
          </cell>
        </row>
        <row r="1977">
          <cell r="L1977" t="str">
            <v/>
          </cell>
        </row>
        <row r="1978">
          <cell r="L1978" t="str">
            <v/>
          </cell>
        </row>
        <row r="1979">
          <cell r="L1979" t="str">
            <v/>
          </cell>
        </row>
        <row r="1980">
          <cell r="L1980" t="str">
            <v/>
          </cell>
        </row>
        <row r="1981">
          <cell r="L1981" t="str">
            <v/>
          </cell>
        </row>
        <row r="1982">
          <cell r="L1982" t="str">
            <v/>
          </cell>
        </row>
        <row r="1983">
          <cell r="L1983" t="str">
            <v/>
          </cell>
        </row>
        <row r="1984">
          <cell r="L1984" t="str">
            <v/>
          </cell>
        </row>
        <row r="1985">
          <cell r="L1985" t="str">
            <v/>
          </cell>
        </row>
        <row r="1986">
          <cell r="L1986" t="str">
            <v/>
          </cell>
        </row>
        <row r="1987">
          <cell r="L1987" t="str">
            <v/>
          </cell>
        </row>
        <row r="1988">
          <cell r="L1988" t="str">
            <v/>
          </cell>
        </row>
        <row r="1989">
          <cell r="L1989" t="str">
            <v/>
          </cell>
        </row>
        <row r="1990">
          <cell r="L1990" t="str">
            <v/>
          </cell>
        </row>
        <row r="1991">
          <cell r="L1991" t="str">
            <v/>
          </cell>
        </row>
        <row r="1992">
          <cell r="L1992" t="str">
            <v/>
          </cell>
        </row>
        <row r="1993">
          <cell r="L1993" t="str">
            <v/>
          </cell>
        </row>
        <row r="1994">
          <cell r="L1994" t="str">
            <v/>
          </cell>
        </row>
        <row r="1995">
          <cell r="L1995" t="str">
            <v/>
          </cell>
        </row>
        <row r="1996">
          <cell r="L1996" t="str">
            <v/>
          </cell>
        </row>
        <row r="1997">
          <cell r="L1997" t="str">
            <v/>
          </cell>
        </row>
        <row r="1998">
          <cell r="L1998" t="str">
            <v/>
          </cell>
        </row>
        <row r="1999">
          <cell r="L1999" t="str">
            <v/>
          </cell>
        </row>
        <row r="2000">
          <cell r="L2000" t="str">
            <v/>
          </cell>
        </row>
        <row r="2001">
          <cell r="L2001" t="str">
            <v/>
          </cell>
        </row>
        <row r="2002">
          <cell r="L2002" t="str">
            <v/>
          </cell>
        </row>
        <row r="2003">
          <cell r="L2003" t="str">
            <v/>
          </cell>
        </row>
        <row r="2004">
          <cell r="L2004" t="str">
            <v/>
          </cell>
        </row>
        <row r="2005">
          <cell r="L2005" t="str">
            <v/>
          </cell>
        </row>
        <row r="2006">
          <cell r="L2006" t="str">
            <v/>
          </cell>
        </row>
        <row r="2007">
          <cell r="L2007" t="str">
            <v/>
          </cell>
        </row>
        <row r="2008">
          <cell r="L2008" t="str">
            <v/>
          </cell>
        </row>
        <row r="2009">
          <cell r="L2009" t="str">
            <v/>
          </cell>
        </row>
        <row r="2010">
          <cell r="L2010" t="str">
            <v/>
          </cell>
        </row>
        <row r="2011">
          <cell r="L2011" t="str">
            <v/>
          </cell>
        </row>
        <row r="2012">
          <cell r="L2012" t="str">
            <v/>
          </cell>
        </row>
        <row r="2013">
          <cell r="L2013" t="str">
            <v/>
          </cell>
        </row>
        <row r="2014">
          <cell r="L2014" t="str">
            <v/>
          </cell>
        </row>
        <row r="2015">
          <cell r="L2015" t="str">
            <v/>
          </cell>
        </row>
        <row r="2016">
          <cell r="L2016" t="str">
            <v/>
          </cell>
        </row>
        <row r="2017">
          <cell r="L2017" t="str">
            <v/>
          </cell>
        </row>
        <row r="2018">
          <cell r="L2018" t="str">
            <v/>
          </cell>
        </row>
        <row r="2019">
          <cell r="L2019" t="str">
            <v/>
          </cell>
        </row>
        <row r="2020">
          <cell r="L2020" t="str">
            <v/>
          </cell>
        </row>
        <row r="2021">
          <cell r="L2021" t="str">
            <v/>
          </cell>
        </row>
        <row r="2022">
          <cell r="L2022" t="str">
            <v/>
          </cell>
        </row>
        <row r="2023">
          <cell r="L2023" t="str">
            <v/>
          </cell>
        </row>
        <row r="2024">
          <cell r="L2024" t="str">
            <v/>
          </cell>
        </row>
        <row r="2025">
          <cell r="L2025" t="str">
            <v/>
          </cell>
        </row>
        <row r="2026">
          <cell r="L2026" t="str">
            <v/>
          </cell>
        </row>
        <row r="2027">
          <cell r="L2027" t="str">
            <v/>
          </cell>
        </row>
        <row r="2028">
          <cell r="L2028" t="str">
            <v/>
          </cell>
        </row>
        <row r="2029">
          <cell r="L2029" t="str">
            <v/>
          </cell>
        </row>
        <row r="2030">
          <cell r="L2030" t="str">
            <v/>
          </cell>
        </row>
        <row r="2031">
          <cell r="L2031" t="str">
            <v/>
          </cell>
        </row>
        <row r="2032">
          <cell r="L2032" t="str">
            <v/>
          </cell>
        </row>
        <row r="2033">
          <cell r="L2033" t="str">
            <v/>
          </cell>
        </row>
        <row r="2034">
          <cell r="L2034" t="str">
            <v/>
          </cell>
        </row>
        <row r="2035">
          <cell r="L2035" t="str">
            <v/>
          </cell>
        </row>
        <row r="2036">
          <cell r="L2036" t="str">
            <v/>
          </cell>
        </row>
        <row r="2037">
          <cell r="L2037" t="str">
            <v/>
          </cell>
        </row>
        <row r="2038">
          <cell r="L2038" t="str">
            <v/>
          </cell>
        </row>
        <row r="2039">
          <cell r="L2039" t="str">
            <v/>
          </cell>
        </row>
        <row r="2040">
          <cell r="L2040" t="str">
            <v/>
          </cell>
        </row>
        <row r="2041">
          <cell r="L2041" t="str">
            <v/>
          </cell>
        </row>
        <row r="2042">
          <cell r="L2042" t="str">
            <v/>
          </cell>
        </row>
        <row r="2043">
          <cell r="L2043" t="str">
            <v/>
          </cell>
        </row>
        <row r="2044">
          <cell r="L2044" t="str">
            <v/>
          </cell>
        </row>
        <row r="2045">
          <cell r="L2045" t="str">
            <v/>
          </cell>
        </row>
        <row r="2046">
          <cell r="L2046" t="str">
            <v/>
          </cell>
        </row>
        <row r="2047">
          <cell r="L2047" t="str">
            <v/>
          </cell>
        </row>
        <row r="2048">
          <cell r="L2048" t="str">
            <v/>
          </cell>
        </row>
        <row r="2049">
          <cell r="L2049" t="str">
            <v/>
          </cell>
        </row>
        <row r="2050">
          <cell r="L2050" t="str">
            <v/>
          </cell>
        </row>
        <row r="2051">
          <cell r="L2051" t="str">
            <v/>
          </cell>
        </row>
        <row r="2052">
          <cell r="L2052" t="str">
            <v/>
          </cell>
        </row>
        <row r="2053">
          <cell r="L2053" t="str">
            <v/>
          </cell>
        </row>
        <row r="2054">
          <cell r="L2054" t="str">
            <v/>
          </cell>
        </row>
        <row r="2055">
          <cell r="L2055" t="str">
            <v/>
          </cell>
        </row>
        <row r="2056">
          <cell r="L2056" t="str">
            <v/>
          </cell>
        </row>
        <row r="2057">
          <cell r="L2057" t="str">
            <v/>
          </cell>
        </row>
        <row r="2058">
          <cell r="L2058" t="str">
            <v/>
          </cell>
        </row>
        <row r="2059">
          <cell r="L2059" t="str">
            <v/>
          </cell>
        </row>
        <row r="2060">
          <cell r="L2060" t="str">
            <v/>
          </cell>
        </row>
        <row r="2061">
          <cell r="L2061" t="str">
            <v/>
          </cell>
        </row>
        <row r="2062">
          <cell r="L2062" t="str">
            <v/>
          </cell>
        </row>
        <row r="2063">
          <cell r="L2063" t="str">
            <v/>
          </cell>
        </row>
        <row r="2064">
          <cell r="L2064" t="str">
            <v/>
          </cell>
        </row>
        <row r="2065">
          <cell r="L2065" t="str">
            <v/>
          </cell>
        </row>
        <row r="2066">
          <cell r="L2066" t="str">
            <v/>
          </cell>
        </row>
        <row r="2067">
          <cell r="L2067" t="str">
            <v/>
          </cell>
        </row>
        <row r="2068">
          <cell r="L2068" t="str">
            <v/>
          </cell>
        </row>
        <row r="2069">
          <cell r="L2069" t="str">
            <v/>
          </cell>
        </row>
        <row r="2070">
          <cell r="L2070" t="str">
            <v/>
          </cell>
        </row>
        <row r="2071">
          <cell r="L2071" t="str">
            <v/>
          </cell>
        </row>
        <row r="2072">
          <cell r="L2072" t="str">
            <v/>
          </cell>
        </row>
        <row r="2073">
          <cell r="L2073" t="str">
            <v/>
          </cell>
        </row>
        <row r="2074">
          <cell r="L2074" t="str">
            <v/>
          </cell>
        </row>
        <row r="2075">
          <cell r="L2075" t="str">
            <v/>
          </cell>
        </row>
        <row r="2076">
          <cell r="L2076" t="str">
            <v/>
          </cell>
        </row>
        <row r="2077">
          <cell r="L2077" t="str">
            <v/>
          </cell>
        </row>
        <row r="2078">
          <cell r="L2078" t="str">
            <v/>
          </cell>
        </row>
        <row r="2079">
          <cell r="L2079" t="str">
            <v/>
          </cell>
        </row>
        <row r="2080">
          <cell r="L2080" t="str">
            <v/>
          </cell>
        </row>
        <row r="2081">
          <cell r="L2081" t="str">
            <v/>
          </cell>
        </row>
        <row r="2082">
          <cell r="L2082" t="str">
            <v/>
          </cell>
        </row>
        <row r="2083">
          <cell r="L2083" t="str">
            <v/>
          </cell>
        </row>
        <row r="2084">
          <cell r="L2084" t="str">
            <v/>
          </cell>
        </row>
        <row r="2085">
          <cell r="L2085" t="str">
            <v/>
          </cell>
        </row>
        <row r="2086">
          <cell r="L2086" t="str">
            <v/>
          </cell>
        </row>
        <row r="2087">
          <cell r="L2087" t="str">
            <v/>
          </cell>
        </row>
        <row r="2088">
          <cell r="L2088" t="str">
            <v/>
          </cell>
        </row>
        <row r="2089">
          <cell r="L2089" t="str">
            <v/>
          </cell>
        </row>
        <row r="2090">
          <cell r="L2090" t="str">
            <v/>
          </cell>
        </row>
        <row r="2091">
          <cell r="L2091" t="str">
            <v/>
          </cell>
        </row>
        <row r="2092">
          <cell r="L2092" t="str">
            <v/>
          </cell>
        </row>
        <row r="2093">
          <cell r="L2093" t="str">
            <v/>
          </cell>
        </row>
        <row r="2094">
          <cell r="L2094" t="str">
            <v/>
          </cell>
        </row>
        <row r="2095">
          <cell r="L2095" t="str">
            <v/>
          </cell>
        </row>
        <row r="2096">
          <cell r="L2096" t="str">
            <v/>
          </cell>
        </row>
        <row r="2097">
          <cell r="L2097" t="str">
            <v/>
          </cell>
        </row>
        <row r="2098">
          <cell r="L2098" t="str">
            <v/>
          </cell>
        </row>
        <row r="2099">
          <cell r="L2099" t="str">
            <v/>
          </cell>
        </row>
        <row r="2100">
          <cell r="L2100" t="str">
            <v/>
          </cell>
        </row>
        <row r="2101">
          <cell r="L2101" t="str">
            <v/>
          </cell>
        </row>
        <row r="2102">
          <cell r="L2102" t="str">
            <v/>
          </cell>
        </row>
        <row r="2103">
          <cell r="L2103" t="str">
            <v/>
          </cell>
        </row>
        <row r="2104">
          <cell r="L2104" t="str">
            <v/>
          </cell>
        </row>
        <row r="2105">
          <cell r="L2105" t="str">
            <v/>
          </cell>
        </row>
        <row r="2106">
          <cell r="L2106" t="str">
            <v/>
          </cell>
        </row>
        <row r="2107">
          <cell r="L2107" t="str">
            <v/>
          </cell>
        </row>
        <row r="2108">
          <cell r="L2108" t="str">
            <v/>
          </cell>
        </row>
      </sheetData>
      <sheetData sheetId="5">
        <row r="80">
          <cell r="H80">
            <v>44209.541666666664</v>
          </cell>
          <cell r="I80">
            <v>44209.666666666664</v>
          </cell>
        </row>
      </sheetData>
      <sheetData sheetId="6"/>
      <sheetData sheetId="7"/>
      <sheetData sheetId="8"/>
      <sheetData sheetId="9"/>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Cuadro de Control"/>
      <sheetName val="Indicadores"/>
      <sheetName val="Programación"/>
      <sheetName val="Entrenamientos"/>
      <sheetName val="Mantenimiento"/>
      <sheetName val="Hoja2"/>
      <sheetName val="Formato Reporte Programación"/>
      <sheetName val="horas A y B"/>
      <sheetName val="PMIs Round Year (Simulator)"/>
      <sheetName val="Hoja1"/>
    </sheetNames>
    <sheetDataSet>
      <sheetData sheetId="0"/>
      <sheetData sheetId="1" refreshError="1"/>
      <sheetData sheetId="2"/>
      <sheetData sheetId="3"/>
      <sheetData sheetId="4">
        <row r="1">
          <cell r="A1" t="str">
            <v>Fecha</v>
          </cell>
          <cell r="L1" t="str">
            <v>Horas</v>
          </cell>
        </row>
        <row r="2">
          <cell r="A2">
            <v>44214</v>
          </cell>
          <cell r="L2">
            <v>1.5000000000873133</v>
          </cell>
        </row>
        <row r="3">
          <cell r="A3">
            <v>44214</v>
          </cell>
          <cell r="L3">
            <v>1.5000000000873133</v>
          </cell>
        </row>
        <row r="4">
          <cell r="A4">
            <v>44214</v>
          </cell>
          <cell r="L4">
            <v>1.5000000000873133</v>
          </cell>
        </row>
        <row r="5">
          <cell r="A5">
            <v>44214</v>
          </cell>
          <cell r="L5">
            <v>1.5000000000873119</v>
          </cell>
        </row>
        <row r="6">
          <cell r="A6">
            <v>44214</v>
          </cell>
          <cell r="L6">
            <v>1.5000000000873133</v>
          </cell>
        </row>
        <row r="7">
          <cell r="A7">
            <v>44214</v>
          </cell>
          <cell r="L7">
            <v>1.5000000000873106</v>
          </cell>
        </row>
        <row r="8">
          <cell r="A8">
            <v>44214</v>
          </cell>
          <cell r="L8">
            <v>1.0000000000582105</v>
          </cell>
        </row>
        <row r="9">
          <cell r="A9">
            <v>44214</v>
          </cell>
          <cell r="L9">
            <v>0.50000000002910261</v>
          </cell>
        </row>
        <row r="10">
          <cell r="A10">
            <v>44214</v>
          </cell>
          <cell r="L10">
            <v>2.0000000001164184</v>
          </cell>
        </row>
        <row r="11">
          <cell r="A11">
            <v>44214</v>
          </cell>
          <cell r="L11">
            <v>2.0000000001164158</v>
          </cell>
        </row>
        <row r="12">
          <cell r="A12">
            <v>44215</v>
          </cell>
          <cell r="L12">
            <v>1.5000000000873139</v>
          </cell>
        </row>
        <row r="13">
          <cell r="A13">
            <v>44215</v>
          </cell>
          <cell r="L13">
            <v>1.5000000000873133</v>
          </cell>
        </row>
        <row r="14">
          <cell r="A14">
            <v>44215</v>
          </cell>
          <cell r="L14">
            <v>1.5000000000873133</v>
          </cell>
        </row>
        <row r="15">
          <cell r="A15">
            <v>44215</v>
          </cell>
          <cell r="L15">
            <v>1.5000000000873133</v>
          </cell>
        </row>
        <row r="16">
          <cell r="A16">
            <v>44215</v>
          </cell>
          <cell r="L16">
            <v>1.5000000000873119</v>
          </cell>
        </row>
        <row r="17">
          <cell r="A17">
            <v>44215</v>
          </cell>
          <cell r="L17">
            <v>1.5000000000873133</v>
          </cell>
        </row>
        <row r="18">
          <cell r="A18">
            <v>44215</v>
          </cell>
          <cell r="L18">
            <v>2.0000000001164184</v>
          </cell>
        </row>
        <row r="19">
          <cell r="A19">
            <v>44215</v>
          </cell>
          <cell r="L19">
            <v>2.0000000001164184</v>
          </cell>
        </row>
        <row r="20">
          <cell r="A20">
            <v>44215</v>
          </cell>
          <cell r="L20">
            <v>1.0000000000582079</v>
          </cell>
        </row>
        <row r="21">
          <cell r="A21">
            <v>44215</v>
          </cell>
          <cell r="L21">
            <v>2.5000000001455214</v>
          </cell>
        </row>
        <row r="22">
          <cell r="A22">
            <v>44215</v>
          </cell>
          <cell r="L22">
            <v>2.0000000001164184</v>
          </cell>
        </row>
        <row r="23">
          <cell r="A23">
            <v>44215</v>
          </cell>
          <cell r="L23">
            <v>0.50000000002910439</v>
          </cell>
        </row>
        <row r="24">
          <cell r="A24">
            <v>44216</v>
          </cell>
          <cell r="L24">
            <v>1.5000000000873139</v>
          </cell>
        </row>
        <row r="25">
          <cell r="A25">
            <v>44216</v>
          </cell>
          <cell r="L25">
            <v>2.0000000001164171</v>
          </cell>
        </row>
        <row r="26">
          <cell r="A26">
            <v>44216</v>
          </cell>
          <cell r="L26">
            <v>1.0000000000582092</v>
          </cell>
        </row>
        <row r="27">
          <cell r="A27">
            <v>44216</v>
          </cell>
          <cell r="L27">
            <v>1.0000000000582079</v>
          </cell>
        </row>
        <row r="28">
          <cell r="A28">
            <v>44216</v>
          </cell>
          <cell r="L28">
            <v>1.0000000000582092</v>
          </cell>
        </row>
        <row r="29">
          <cell r="A29">
            <v>44216</v>
          </cell>
          <cell r="L29">
            <v>1.5000000000873133</v>
          </cell>
        </row>
        <row r="30">
          <cell r="A30">
            <v>44216</v>
          </cell>
          <cell r="L30">
            <v>1.0000000000582079</v>
          </cell>
        </row>
        <row r="31">
          <cell r="A31">
            <v>44216</v>
          </cell>
          <cell r="L31">
            <v>1.250000000072762</v>
          </cell>
        </row>
        <row r="32">
          <cell r="A32">
            <v>44216</v>
          </cell>
          <cell r="L32">
            <v>2.2500000001309699</v>
          </cell>
        </row>
        <row r="33">
          <cell r="A33">
            <v>44216</v>
          </cell>
          <cell r="L33">
            <v>1.5000000000873133</v>
          </cell>
        </row>
        <row r="34">
          <cell r="A34">
            <v>44216</v>
          </cell>
          <cell r="L34">
            <v>2.5000000001455214</v>
          </cell>
        </row>
        <row r="35">
          <cell r="A35">
            <v>44216</v>
          </cell>
          <cell r="L35">
            <v>1.5000000000873133</v>
          </cell>
        </row>
        <row r="36">
          <cell r="A36">
            <v>44216</v>
          </cell>
          <cell r="L36">
            <v>1.0000000000582079</v>
          </cell>
        </row>
        <row r="37">
          <cell r="A37">
            <v>44217</v>
          </cell>
          <cell r="L37">
            <v>1.5000000000873139</v>
          </cell>
        </row>
        <row r="38">
          <cell r="A38">
            <v>44217</v>
          </cell>
          <cell r="L38">
            <v>1.5000000000873133</v>
          </cell>
        </row>
        <row r="39">
          <cell r="A39">
            <v>44217</v>
          </cell>
          <cell r="L39">
            <v>1.5000000000873133</v>
          </cell>
        </row>
        <row r="40">
          <cell r="A40">
            <v>44217</v>
          </cell>
          <cell r="L40">
            <v>1.0000000000582079</v>
          </cell>
        </row>
        <row r="41">
          <cell r="A41">
            <v>44217</v>
          </cell>
          <cell r="L41">
            <v>1.0000000000582092</v>
          </cell>
        </row>
        <row r="42">
          <cell r="A42">
            <v>44217</v>
          </cell>
          <cell r="L42">
            <v>1.0000000000582079</v>
          </cell>
        </row>
        <row r="43">
          <cell r="A43">
            <v>44217</v>
          </cell>
          <cell r="L43">
            <v>1.1000000000640284</v>
          </cell>
        </row>
        <row r="44">
          <cell r="A44">
            <v>44217</v>
          </cell>
          <cell r="L44">
            <v>1.2000000000698516</v>
          </cell>
        </row>
        <row r="45">
          <cell r="A45">
            <v>44217</v>
          </cell>
          <cell r="L45">
            <v>2.2000000001280595</v>
          </cell>
        </row>
        <row r="46">
          <cell r="A46">
            <v>44217</v>
          </cell>
          <cell r="L46">
            <v>1.5000000000873133</v>
          </cell>
        </row>
        <row r="47">
          <cell r="A47">
            <v>44217</v>
          </cell>
          <cell r="L47">
            <v>2.5000000001455214</v>
          </cell>
        </row>
        <row r="48">
          <cell r="A48">
            <v>44217</v>
          </cell>
          <cell r="L48">
            <v>1.5000000000873133</v>
          </cell>
        </row>
        <row r="49">
          <cell r="A49">
            <v>44217</v>
          </cell>
          <cell r="L49">
            <v>1.0000000000582079</v>
          </cell>
        </row>
        <row r="50">
          <cell r="A50">
            <v>44218</v>
          </cell>
          <cell r="L50">
            <v>2.000000000116418</v>
          </cell>
        </row>
        <row r="51">
          <cell r="A51">
            <v>44218</v>
          </cell>
          <cell r="L51">
            <v>1.5000000000873133</v>
          </cell>
        </row>
        <row r="52">
          <cell r="A52">
            <v>44218</v>
          </cell>
          <cell r="L52">
            <v>1.5000000000873133</v>
          </cell>
        </row>
        <row r="53">
          <cell r="A53">
            <v>44218</v>
          </cell>
          <cell r="L53">
            <v>1.0000000000582079</v>
          </cell>
        </row>
        <row r="54">
          <cell r="A54">
            <v>44218</v>
          </cell>
          <cell r="L54">
            <v>2.0000000001164184</v>
          </cell>
        </row>
        <row r="55">
          <cell r="A55">
            <v>44218</v>
          </cell>
          <cell r="L55">
            <v>2.2500000001309672</v>
          </cell>
        </row>
        <row r="56">
          <cell r="A56">
            <v>44218</v>
          </cell>
          <cell r="L56">
            <v>2.2500000001309699</v>
          </cell>
        </row>
        <row r="57">
          <cell r="A57">
            <v>44218</v>
          </cell>
          <cell r="L57">
            <v>2.5000000001455214</v>
          </cell>
        </row>
        <row r="58">
          <cell r="A58">
            <v>44218</v>
          </cell>
          <cell r="L58">
            <v>2.5000000001455214</v>
          </cell>
        </row>
        <row r="59">
          <cell r="A59">
            <v>44219</v>
          </cell>
          <cell r="L59">
            <v>1.5000000000873133</v>
          </cell>
        </row>
        <row r="60">
          <cell r="A60">
            <v>44219</v>
          </cell>
          <cell r="L60">
            <v>1.5000000000873133</v>
          </cell>
        </row>
        <row r="61">
          <cell r="A61">
            <v>44219</v>
          </cell>
          <cell r="L61">
            <v>1.5000000000873146</v>
          </cell>
        </row>
        <row r="62">
          <cell r="A62">
            <v>44219</v>
          </cell>
          <cell r="L62">
            <v>2.0000000001164184</v>
          </cell>
        </row>
        <row r="63">
          <cell r="A63">
            <v>44219</v>
          </cell>
          <cell r="L63">
            <v>2.0000000001164184</v>
          </cell>
        </row>
        <row r="64">
          <cell r="A64">
            <v>44219</v>
          </cell>
          <cell r="L64">
            <v>1.5000000000873133</v>
          </cell>
        </row>
        <row r="65">
          <cell r="A65">
            <v>44221</v>
          </cell>
          <cell r="L65">
            <v>2.0000000001164171</v>
          </cell>
        </row>
        <row r="66">
          <cell r="A66">
            <v>44221</v>
          </cell>
          <cell r="L66">
            <v>2.0000000001164171</v>
          </cell>
        </row>
        <row r="67">
          <cell r="A67">
            <v>44221</v>
          </cell>
          <cell r="L67">
            <v>1.5000000000873146</v>
          </cell>
        </row>
        <row r="68">
          <cell r="A68">
            <v>44221</v>
          </cell>
          <cell r="L68">
            <v>3.0000000001746265</v>
          </cell>
        </row>
        <row r="69">
          <cell r="A69">
            <v>44221</v>
          </cell>
          <cell r="L69">
            <v>3.0000000001746265</v>
          </cell>
        </row>
        <row r="70">
          <cell r="A70">
            <v>44221</v>
          </cell>
          <cell r="L70">
            <v>2.0000000001164184</v>
          </cell>
        </row>
        <row r="71">
          <cell r="A71">
            <v>44221</v>
          </cell>
          <cell r="L71">
            <v>2.0000000001164184</v>
          </cell>
        </row>
        <row r="72">
          <cell r="A72">
            <v>44222</v>
          </cell>
          <cell r="L72">
            <v>2.5000000001455227</v>
          </cell>
        </row>
        <row r="73">
          <cell r="A73">
            <v>44222</v>
          </cell>
          <cell r="L73">
            <v>2.5000000001455214</v>
          </cell>
        </row>
        <row r="74">
          <cell r="A74">
            <v>44222</v>
          </cell>
          <cell r="L74">
            <v>3.0000000001746265</v>
          </cell>
        </row>
        <row r="75">
          <cell r="A75">
            <v>44222</v>
          </cell>
          <cell r="L75">
            <v>3.0000000001746265</v>
          </cell>
        </row>
        <row r="76">
          <cell r="A76">
            <v>44222</v>
          </cell>
          <cell r="L76">
            <v>1.5000000000873133</v>
          </cell>
        </row>
        <row r="77">
          <cell r="A77">
            <v>44222</v>
          </cell>
          <cell r="L77">
            <v>1.5000000000873133</v>
          </cell>
        </row>
        <row r="78">
          <cell r="A78">
            <v>44222</v>
          </cell>
          <cell r="L78">
            <v>1.5000000000873106</v>
          </cell>
        </row>
        <row r="79">
          <cell r="A79">
            <v>44223</v>
          </cell>
          <cell r="L79">
            <v>2.5000000001455227</v>
          </cell>
        </row>
        <row r="80">
          <cell r="A80">
            <v>44223</v>
          </cell>
          <cell r="L80">
            <v>2.5000000001455214</v>
          </cell>
        </row>
        <row r="81">
          <cell r="A81">
            <v>44223</v>
          </cell>
          <cell r="L81">
            <v>1.5000000000873133</v>
          </cell>
        </row>
        <row r="82">
          <cell r="A82">
            <v>44223</v>
          </cell>
          <cell r="L82">
            <v>1.5000000000873159</v>
          </cell>
        </row>
        <row r="83">
          <cell r="A83">
            <v>44223</v>
          </cell>
          <cell r="L83">
            <v>1.5000000000873133</v>
          </cell>
        </row>
        <row r="84">
          <cell r="A84">
            <v>44223</v>
          </cell>
          <cell r="L84">
            <v>1.5000000000873133</v>
          </cell>
        </row>
        <row r="85">
          <cell r="A85">
            <v>44223</v>
          </cell>
          <cell r="L85">
            <v>1.5000000000873133</v>
          </cell>
        </row>
        <row r="86">
          <cell r="A86">
            <v>44224</v>
          </cell>
          <cell r="L86">
            <v>2.5000000001455227</v>
          </cell>
        </row>
        <row r="87">
          <cell r="A87">
            <v>44224</v>
          </cell>
          <cell r="L87">
            <v>2.5000000001455214</v>
          </cell>
        </row>
        <row r="88">
          <cell r="A88">
            <v>44224</v>
          </cell>
          <cell r="L88">
            <v>1.5000000000873133</v>
          </cell>
        </row>
        <row r="89">
          <cell r="A89">
            <v>44224</v>
          </cell>
          <cell r="L89">
            <v>1.5000000000873159</v>
          </cell>
        </row>
        <row r="90">
          <cell r="A90">
            <v>44224</v>
          </cell>
          <cell r="L90">
            <v>1.5000000000873133</v>
          </cell>
        </row>
        <row r="91">
          <cell r="A91">
            <v>44224</v>
          </cell>
          <cell r="L91">
            <v>2.0000000001164184</v>
          </cell>
        </row>
        <row r="92">
          <cell r="A92">
            <v>44224</v>
          </cell>
          <cell r="L92">
            <v>2.0000000001164158</v>
          </cell>
        </row>
        <row r="93">
          <cell r="A93">
            <v>44225</v>
          </cell>
          <cell r="L93">
            <v>2.5000000001455214</v>
          </cell>
        </row>
        <row r="94">
          <cell r="A94">
            <v>44225</v>
          </cell>
          <cell r="L94">
            <v>2.5000000001455227</v>
          </cell>
        </row>
        <row r="95">
          <cell r="A95">
            <v>44225</v>
          </cell>
          <cell r="L95">
            <v>2.0000000001164184</v>
          </cell>
        </row>
        <row r="96">
          <cell r="A96">
            <v>44225</v>
          </cell>
          <cell r="L96">
            <v>2.0000000001164158</v>
          </cell>
        </row>
        <row r="97">
          <cell r="A97">
            <v>44225</v>
          </cell>
          <cell r="L97">
            <v>2.0000000001164184</v>
          </cell>
        </row>
        <row r="98">
          <cell r="A98">
            <v>44225</v>
          </cell>
          <cell r="L98">
            <v>2.0000000001164184</v>
          </cell>
        </row>
        <row r="99">
          <cell r="A99">
            <v>44226</v>
          </cell>
          <cell r="L99">
            <v>2.0000000001164184</v>
          </cell>
        </row>
        <row r="100">
          <cell r="A100">
            <v>44226</v>
          </cell>
          <cell r="L100">
            <v>2.0000000001164171</v>
          </cell>
        </row>
        <row r="101">
          <cell r="A101">
            <v>44226</v>
          </cell>
          <cell r="L101">
            <v>2.0000000001164158</v>
          </cell>
        </row>
        <row r="102">
          <cell r="A102">
            <v>44226</v>
          </cell>
          <cell r="L102">
            <v>2.0000000001164184</v>
          </cell>
        </row>
        <row r="103">
          <cell r="A103">
            <v>44226</v>
          </cell>
          <cell r="L103">
            <v>2.0000000001164158</v>
          </cell>
        </row>
        <row r="104">
          <cell r="A104">
            <v>44228</v>
          </cell>
          <cell r="L104">
            <v>2.0000000001164171</v>
          </cell>
        </row>
        <row r="105">
          <cell r="A105">
            <v>44228</v>
          </cell>
          <cell r="L105">
            <v>1.5000000000873133</v>
          </cell>
        </row>
        <row r="106">
          <cell r="A106">
            <v>44228</v>
          </cell>
          <cell r="L106">
            <v>1.5000000000873133</v>
          </cell>
        </row>
        <row r="107">
          <cell r="A107">
            <v>44228</v>
          </cell>
          <cell r="L107">
            <v>1.5000000000873133</v>
          </cell>
        </row>
        <row r="108">
          <cell r="A108">
            <v>44228</v>
          </cell>
          <cell r="L108">
            <v>1.5000000000873133</v>
          </cell>
        </row>
        <row r="109">
          <cell r="A109">
            <v>44229</v>
          </cell>
          <cell r="L109">
            <v>1.5000000000873133</v>
          </cell>
        </row>
        <row r="110">
          <cell r="A110">
            <v>44229</v>
          </cell>
          <cell r="L110">
            <v>1.5000000000873133</v>
          </cell>
        </row>
        <row r="111">
          <cell r="A111">
            <v>44229</v>
          </cell>
          <cell r="L111">
            <v>1.5000000000873133</v>
          </cell>
        </row>
        <row r="112">
          <cell r="A112">
            <v>44230</v>
          </cell>
          <cell r="L112">
            <v>2.0000000001164171</v>
          </cell>
        </row>
        <row r="113">
          <cell r="A113">
            <v>44230</v>
          </cell>
          <cell r="L113">
            <v>2.0000000001164171</v>
          </cell>
        </row>
        <row r="114">
          <cell r="A114">
            <v>44230</v>
          </cell>
          <cell r="L114">
            <v>2.0000000001164184</v>
          </cell>
        </row>
        <row r="115">
          <cell r="A115">
            <v>44230</v>
          </cell>
          <cell r="L115">
            <v>2.0000000001164184</v>
          </cell>
        </row>
        <row r="116">
          <cell r="A116">
            <v>44232</v>
          </cell>
          <cell r="L116">
            <v>4.0000000002328369</v>
          </cell>
        </row>
        <row r="117">
          <cell r="A117">
            <v>44232</v>
          </cell>
          <cell r="L117">
            <v>4.0000000002328342</v>
          </cell>
        </row>
        <row r="118">
          <cell r="A118">
            <v>44235</v>
          </cell>
          <cell r="L118">
            <v>4.0000000002328342</v>
          </cell>
        </row>
        <row r="119">
          <cell r="A119">
            <v>44235</v>
          </cell>
          <cell r="L119">
            <v>4.0000000002328369</v>
          </cell>
        </row>
        <row r="120">
          <cell r="A120">
            <v>44239</v>
          </cell>
          <cell r="L120">
            <v>3.0000000001746265</v>
          </cell>
        </row>
        <row r="121">
          <cell r="A121">
            <v>44239</v>
          </cell>
          <cell r="L121">
            <v>1.5000000000873133</v>
          </cell>
        </row>
        <row r="122">
          <cell r="A122">
            <v>44239</v>
          </cell>
          <cell r="L122">
            <v>1.5000000000873133</v>
          </cell>
        </row>
        <row r="123">
          <cell r="A123">
            <v>44242</v>
          </cell>
          <cell r="L123">
            <v>1.5000000000873133</v>
          </cell>
        </row>
        <row r="124">
          <cell r="A124">
            <v>44242</v>
          </cell>
          <cell r="L124">
            <v>1.5000000000873133</v>
          </cell>
        </row>
        <row r="125">
          <cell r="A125">
            <v>44242</v>
          </cell>
          <cell r="L125">
            <v>1.5000000000873119</v>
          </cell>
        </row>
        <row r="126">
          <cell r="A126">
            <v>44242</v>
          </cell>
          <cell r="L126">
            <v>1.0000000000582079</v>
          </cell>
        </row>
        <row r="127">
          <cell r="A127">
            <v>44242</v>
          </cell>
          <cell r="L127">
            <v>1.0000000000582079</v>
          </cell>
        </row>
        <row r="128">
          <cell r="A128">
            <v>44243</v>
          </cell>
          <cell r="L128">
            <v>1.5000000000873126</v>
          </cell>
        </row>
        <row r="129">
          <cell r="A129">
            <v>44243</v>
          </cell>
          <cell r="L129">
            <v>1.5000000000873119</v>
          </cell>
        </row>
        <row r="130">
          <cell r="A130">
            <v>44243</v>
          </cell>
          <cell r="L130">
            <v>1.5000000000873133</v>
          </cell>
        </row>
        <row r="131">
          <cell r="A131">
            <v>44243</v>
          </cell>
          <cell r="L131">
            <v>1.5000000000873133</v>
          </cell>
        </row>
        <row r="132">
          <cell r="A132">
            <v>44243</v>
          </cell>
          <cell r="L132">
            <v>1.5000000000873119</v>
          </cell>
        </row>
        <row r="133">
          <cell r="A133">
            <v>44243</v>
          </cell>
          <cell r="L133">
            <v>1.5000000000873133</v>
          </cell>
        </row>
        <row r="134">
          <cell r="A134">
            <v>44243</v>
          </cell>
          <cell r="L134">
            <v>1.5000000000873106</v>
          </cell>
        </row>
        <row r="135">
          <cell r="A135">
            <v>44243</v>
          </cell>
          <cell r="L135">
            <v>1.5000000000873133</v>
          </cell>
        </row>
        <row r="136">
          <cell r="A136">
            <v>44244</v>
          </cell>
          <cell r="L136">
            <v>1.5000000000873133</v>
          </cell>
        </row>
        <row r="137">
          <cell r="A137">
            <v>44244</v>
          </cell>
          <cell r="L137">
            <v>1.5000000000873126</v>
          </cell>
        </row>
        <row r="138">
          <cell r="A138">
            <v>44244</v>
          </cell>
          <cell r="L138">
            <v>1.5000000000873146</v>
          </cell>
        </row>
        <row r="139">
          <cell r="A139">
            <v>44244</v>
          </cell>
          <cell r="L139">
            <v>1.5000000000873133</v>
          </cell>
        </row>
        <row r="140">
          <cell r="A140">
            <v>44244</v>
          </cell>
          <cell r="L140">
            <v>1.5000000000873133</v>
          </cell>
        </row>
        <row r="141">
          <cell r="A141">
            <v>44244</v>
          </cell>
          <cell r="L141">
            <v>1.5000000000873133</v>
          </cell>
        </row>
        <row r="142">
          <cell r="A142">
            <v>44244</v>
          </cell>
          <cell r="L142">
            <v>1.5000000000873133</v>
          </cell>
        </row>
        <row r="143">
          <cell r="A143">
            <v>44244</v>
          </cell>
          <cell r="L143">
            <v>1.5000000000873106</v>
          </cell>
        </row>
        <row r="144">
          <cell r="A144">
            <v>44244</v>
          </cell>
          <cell r="L144">
            <v>1.5000000000873133</v>
          </cell>
        </row>
        <row r="145">
          <cell r="A145">
            <v>44244</v>
          </cell>
          <cell r="L145">
            <v>2.0000000001164158</v>
          </cell>
        </row>
        <row r="146">
          <cell r="A146">
            <v>44244</v>
          </cell>
          <cell r="L146">
            <v>1.5000000000873133</v>
          </cell>
        </row>
        <row r="147">
          <cell r="A147">
            <v>44244</v>
          </cell>
          <cell r="L147">
            <v>1.5000000000873133</v>
          </cell>
        </row>
        <row r="148">
          <cell r="A148">
            <v>44244</v>
          </cell>
          <cell r="L148">
            <v>1.5000000000873159</v>
          </cell>
        </row>
        <row r="149">
          <cell r="A149">
            <v>44245</v>
          </cell>
          <cell r="L149">
            <v>1.5000000000873126</v>
          </cell>
        </row>
        <row r="150">
          <cell r="A150">
            <v>44245</v>
          </cell>
          <cell r="L150">
            <v>1.5000000000873119</v>
          </cell>
        </row>
        <row r="151">
          <cell r="A151">
            <v>44245</v>
          </cell>
          <cell r="L151">
            <v>1.5000000000873133</v>
          </cell>
        </row>
        <row r="152">
          <cell r="A152">
            <v>44245</v>
          </cell>
          <cell r="L152">
            <v>1.5000000000873133</v>
          </cell>
        </row>
        <row r="153">
          <cell r="A153">
            <v>44245</v>
          </cell>
          <cell r="L153">
            <v>1.5000000000873119</v>
          </cell>
        </row>
        <row r="154">
          <cell r="A154">
            <v>44245</v>
          </cell>
          <cell r="L154">
            <v>1.5000000000873133</v>
          </cell>
        </row>
        <row r="155">
          <cell r="A155">
            <v>44245</v>
          </cell>
          <cell r="L155">
            <v>3.0000000001746239</v>
          </cell>
        </row>
        <row r="156">
          <cell r="A156">
            <v>44245</v>
          </cell>
          <cell r="L156">
            <v>1.5000000000873133</v>
          </cell>
        </row>
        <row r="157">
          <cell r="A157">
            <v>44245</v>
          </cell>
          <cell r="L157">
            <v>1.5000000000873133</v>
          </cell>
        </row>
        <row r="158">
          <cell r="A158">
            <v>44245</v>
          </cell>
          <cell r="L158">
            <v>1.5000000000873133</v>
          </cell>
        </row>
        <row r="159">
          <cell r="A159">
            <v>44246</v>
          </cell>
          <cell r="L159">
            <v>2.000000000116418</v>
          </cell>
        </row>
        <row r="160">
          <cell r="A160">
            <v>44246</v>
          </cell>
          <cell r="L160">
            <v>2.0000000001164171</v>
          </cell>
        </row>
        <row r="161">
          <cell r="A161">
            <v>44246</v>
          </cell>
          <cell r="L161">
            <v>2.0000000001164184</v>
          </cell>
        </row>
        <row r="162">
          <cell r="A162">
            <v>44246</v>
          </cell>
          <cell r="L162">
            <v>1.5000000000873119</v>
          </cell>
        </row>
        <row r="163">
          <cell r="A163">
            <v>44246</v>
          </cell>
          <cell r="L163">
            <v>1.0000000000582105</v>
          </cell>
        </row>
        <row r="164">
          <cell r="A164">
            <v>44246</v>
          </cell>
          <cell r="L164">
            <v>0.50000000002910261</v>
          </cell>
        </row>
        <row r="165">
          <cell r="A165">
            <v>44246</v>
          </cell>
          <cell r="L165">
            <v>1.5000000000873106</v>
          </cell>
        </row>
        <row r="166">
          <cell r="A166">
            <v>44246</v>
          </cell>
          <cell r="L166">
            <v>1.5000000000873133</v>
          </cell>
        </row>
        <row r="167">
          <cell r="A167">
            <v>44246</v>
          </cell>
          <cell r="L167">
            <v>1.5000000000873133</v>
          </cell>
        </row>
        <row r="168">
          <cell r="A168">
            <v>44246</v>
          </cell>
          <cell r="L168">
            <v>1.5000000000873133</v>
          </cell>
        </row>
        <row r="169">
          <cell r="A169">
            <v>44246</v>
          </cell>
          <cell r="L169">
            <v>3.0000000001746239</v>
          </cell>
        </row>
        <row r="170">
          <cell r="A170">
            <v>44247</v>
          </cell>
          <cell r="L170">
            <v>4.5000000002619389</v>
          </cell>
        </row>
        <row r="171">
          <cell r="A171">
            <v>44247</v>
          </cell>
          <cell r="L171">
            <v>1.5000000000873133</v>
          </cell>
        </row>
        <row r="172">
          <cell r="A172">
            <v>44247</v>
          </cell>
          <cell r="L172">
            <v>1.5000000000873119</v>
          </cell>
        </row>
        <row r="173">
          <cell r="A173">
            <v>44247</v>
          </cell>
          <cell r="L173">
            <v>1.0000000000582105</v>
          </cell>
        </row>
        <row r="174">
          <cell r="A174">
            <v>44247</v>
          </cell>
          <cell r="L174">
            <v>2.0000000001164184</v>
          </cell>
        </row>
        <row r="175">
          <cell r="A175">
            <v>44247</v>
          </cell>
          <cell r="L175">
            <v>2.0000000001164158</v>
          </cell>
        </row>
        <row r="176">
          <cell r="A176">
            <v>44247</v>
          </cell>
          <cell r="L176">
            <v>2.0000000001164184</v>
          </cell>
        </row>
        <row r="177">
          <cell r="A177">
            <v>44247</v>
          </cell>
          <cell r="L177">
            <v>2.0000000001164184</v>
          </cell>
        </row>
        <row r="178">
          <cell r="A178">
            <v>44249</v>
          </cell>
          <cell r="L178">
            <v>1.5000000000873133</v>
          </cell>
        </row>
        <row r="179">
          <cell r="A179">
            <v>44249</v>
          </cell>
          <cell r="L179">
            <v>3.0000000001746252</v>
          </cell>
        </row>
        <row r="180">
          <cell r="A180">
            <v>44249</v>
          </cell>
          <cell r="L180">
            <v>2.0000000001164171</v>
          </cell>
        </row>
        <row r="181">
          <cell r="A181">
            <v>44249</v>
          </cell>
          <cell r="L181">
            <v>1.5000000000873133</v>
          </cell>
        </row>
        <row r="182">
          <cell r="A182">
            <v>44249</v>
          </cell>
          <cell r="L182">
            <v>1.5000000000873159</v>
          </cell>
        </row>
        <row r="183">
          <cell r="A183">
            <v>44249</v>
          </cell>
          <cell r="L183">
            <v>1.5000000000873133</v>
          </cell>
        </row>
        <row r="184">
          <cell r="A184">
            <v>44249</v>
          </cell>
          <cell r="L184">
            <v>1.0000000000582079</v>
          </cell>
        </row>
        <row r="185">
          <cell r="A185">
            <v>44249</v>
          </cell>
          <cell r="L185">
            <v>0.50000000002910527</v>
          </cell>
        </row>
        <row r="186">
          <cell r="A186">
            <v>44249</v>
          </cell>
          <cell r="L186">
            <v>1.5000000000873133</v>
          </cell>
        </row>
        <row r="187">
          <cell r="A187">
            <v>44249</v>
          </cell>
          <cell r="L187">
            <v>0.50000000002910527</v>
          </cell>
        </row>
        <row r="188">
          <cell r="A188">
            <v>44250</v>
          </cell>
          <cell r="L188">
            <v>1.5000000000873126</v>
          </cell>
        </row>
        <row r="189">
          <cell r="A189">
            <v>44250</v>
          </cell>
          <cell r="L189">
            <v>1.5000000000873133</v>
          </cell>
        </row>
        <row r="190">
          <cell r="A190">
            <v>44250</v>
          </cell>
          <cell r="L190">
            <v>1.5000000000873133</v>
          </cell>
        </row>
        <row r="191">
          <cell r="A191">
            <v>44250</v>
          </cell>
          <cell r="L191">
            <v>1.5000000000873133</v>
          </cell>
        </row>
        <row r="192">
          <cell r="A192">
            <v>44250</v>
          </cell>
          <cell r="L192">
            <v>1.5000000000873119</v>
          </cell>
        </row>
        <row r="193">
          <cell r="A193">
            <v>44250</v>
          </cell>
          <cell r="L193">
            <v>1.5000000000873133</v>
          </cell>
        </row>
        <row r="194">
          <cell r="A194">
            <v>44250</v>
          </cell>
          <cell r="L194">
            <v>1.5000000000873106</v>
          </cell>
        </row>
        <row r="195">
          <cell r="A195">
            <v>44250</v>
          </cell>
          <cell r="L195">
            <v>1.5000000000873133</v>
          </cell>
        </row>
        <row r="196">
          <cell r="A196">
            <v>44250</v>
          </cell>
          <cell r="L196">
            <v>1.5000000000873133</v>
          </cell>
        </row>
        <row r="197">
          <cell r="A197">
            <v>44250</v>
          </cell>
          <cell r="L197">
            <v>2.0000000001164184</v>
          </cell>
        </row>
        <row r="198">
          <cell r="A198">
            <v>44250</v>
          </cell>
          <cell r="L198">
            <v>3.0000000001746292</v>
          </cell>
        </row>
        <row r="199">
          <cell r="A199">
            <v>44251</v>
          </cell>
          <cell r="L199">
            <v>1.5000000000873126</v>
          </cell>
        </row>
        <row r="200">
          <cell r="A200">
            <v>44251</v>
          </cell>
          <cell r="L200">
            <v>1.5000000000873133</v>
          </cell>
        </row>
        <row r="201">
          <cell r="A201">
            <v>44251</v>
          </cell>
          <cell r="L201">
            <v>1.5000000000873133</v>
          </cell>
        </row>
        <row r="202">
          <cell r="A202">
            <v>44251</v>
          </cell>
          <cell r="L202">
            <v>1.5000000000873133</v>
          </cell>
        </row>
        <row r="203">
          <cell r="A203">
            <v>44251</v>
          </cell>
          <cell r="L203">
            <v>1.5000000000873119</v>
          </cell>
        </row>
        <row r="204">
          <cell r="A204">
            <v>44251</v>
          </cell>
          <cell r="L204">
            <v>1.5000000000873133</v>
          </cell>
        </row>
        <row r="205">
          <cell r="A205">
            <v>44251</v>
          </cell>
          <cell r="L205">
            <v>1.5000000000873106</v>
          </cell>
        </row>
        <row r="206">
          <cell r="A206">
            <v>44251</v>
          </cell>
          <cell r="L206">
            <v>1.5000000000873133</v>
          </cell>
        </row>
        <row r="207">
          <cell r="A207">
            <v>44251</v>
          </cell>
          <cell r="L207">
            <v>1.5000000000873133</v>
          </cell>
        </row>
        <row r="208">
          <cell r="A208">
            <v>44251</v>
          </cell>
          <cell r="L208">
            <v>2.0000000001164184</v>
          </cell>
        </row>
        <row r="209">
          <cell r="A209">
            <v>44251</v>
          </cell>
          <cell r="L209">
            <v>1.5000000000873133</v>
          </cell>
        </row>
        <row r="210">
          <cell r="A210">
            <v>44251</v>
          </cell>
          <cell r="L210">
            <v>1.5000000000873159</v>
          </cell>
        </row>
        <row r="211">
          <cell r="A211">
            <v>44252</v>
          </cell>
          <cell r="L211">
            <v>1.5000000000873126</v>
          </cell>
        </row>
        <row r="212">
          <cell r="A212">
            <v>44252</v>
          </cell>
          <cell r="L212">
            <v>1.5000000000873133</v>
          </cell>
        </row>
        <row r="213">
          <cell r="A213">
            <v>44252</v>
          </cell>
          <cell r="L213">
            <v>1.5000000000873133</v>
          </cell>
        </row>
        <row r="214">
          <cell r="A214">
            <v>44252</v>
          </cell>
          <cell r="L214">
            <v>1.5000000000873133</v>
          </cell>
        </row>
        <row r="215">
          <cell r="A215">
            <v>44252</v>
          </cell>
          <cell r="L215">
            <v>1.5000000000873119</v>
          </cell>
        </row>
        <row r="216">
          <cell r="A216">
            <v>44252</v>
          </cell>
          <cell r="L216">
            <v>1.5000000000873133</v>
          </cell>
        </row>
        <row r="217">
          <cell r="A217">
            <v>44252</v>
          </cell>
          <cell r="L217">
            <v>1.5000000000873106</v>
          </cell>
        </row>
        <row r="218">
          <cell r="A218">
            <v>44252</v>
          </cell>
          <cell r="L218">
            <v>1.5000000000873133</v>
          </cell>
        </row>
        <row r="219">
          <cell r="A219">
            <v>44252</v>
          </cell>
          <cell r="L219">
            <v>1.5000000000873133</v>
          </cell>
        </row>
        <row r="220">
          <cell r="A220">
            <v>44252</v>
          </cell>
          <cell r="L220">
            <v>0.50000000002910527</v>
          </cell>
        </row>
        <row r="221">
          <cell r="A221">
            <v>44252</v>
          </cell>
          <cell r="L221">
            <v>1.5000000000873133</v>
          </cell>
        </row>
        <row r="222">
          <cell r="A222">
            <v>44252</v>
          </cell>
          <cell r="L222">
            <v>3.0000000001746292</v>
          </cell>
        </row>
        <row r="223">
          <cell r="A223">
            <v>44253</v>
          </cell>
          <cell r="L223">
            <v>1.5000000000873126</v>
          </cell>
        </row>
        <row r="224">
          <cell r="A224">
            <v>44253</v>
          </cell>
          <cell r="L224">
            <v>1.5000000000873133</v>
          </cell>
        </row>
        <row r="225">
          <cell r="A225">
            <v>44253</v>
          </cell>
          <cell r="L225">
            <v>1.5000000000873133</v>
          </cell>
        </row>
        <row r="226">
          <cell r="A226">
            <v>44253</v>
          </cell>
          <cell r="L226">
            <v>1.5000000000873133</v>
          </cell>
        </row>
        <row r="227">
          <cell r="A227">
            <v>44253</v>
          </cell>
          <cell r="L227">
            <v>1.5000000000873119</v>
          </cell>
        </row>
        <row r="228">
          <cell r="A228">
            <v>44253</v>
          </cell>
          <cell r="L228">
            <v>1.5000000000873133</v>
          </cell>
        </row>
        <row r="229">
          <cell r="A229">
            <v>44253</v>
          </cell>
          <cell r="L229">
            <v>2.0000000001164158</v>
          </cell>
        </row>
        <row r="230">
          <cell r="A230">
            <v>44253</v>
          </cell>
          <cell r="L230">
            <v>2.0000000001164158</v>
          </cell>
        </row>
        <row r="231">
          <cell r="A231">
            <v>44253</v>
          </cell>
          <cell r="L231">
            <v>2.0000000001164184</v>
          </cell>
        </row>
        <row r="232">
          <cell r="A232">
            <v>44253</v>
          </cell>
          <cell r="L232">
            <v>3.0000000001746239</v>
          </cell>
        </row>
        <row r="233">
          <cell r="A233">
            <v>44254</v>
          </cell>
          <cell r="L233">
            <v>1.5000000000873133</v>
          </cell>
        </row>
        <row r="234">
          <cell r="A234">
            <v>44254</v>
          </cell>
          <cell r="L234">
            <v>1.5000000000873133</v>
          </cell>
        </row>
        <row r="235">
          <cell r="A235">
            <v>44254</v>
          </cell>
          <cell r="L235">
            <v>1.5000000000873133</v>
          </cell>
        </row>
        <row r="236">
          <cell r="A236">
            <v>44254</v>
          </cell>
          <cell r="L236">
            <v>2.0000000001164171</v>
          </cell>
        </row>
        <row r="237">
          <cell r="A237">
            <v>44254</v>
          </cell>
          <cell r="L237">
            <v>2.0000000001164184</v>
          </cell>
        </row>
        <row r="238">
          <cell r="A238">
            <v>44254</v>
          </cell>
          <cell r="L238">
            <v>1.0000000000582105</v>
          </cell>
        </row>
        <row r="239">
          <cell r="A239">
            <v>44254</v>
          </cell>
          <cell r="L239">
            <v>1.0000000000582079</v>
          </cell>
        </row>
        <row r="240">
          <cell r="A240">
            <v>44254</v>
          </cell>
          <cell r="L240">
            <v>2.0000000001164158</v>
          </cell>
        </row>
        <row r="241">
          <cell r="A241">
            <v>44254</v>
          </cell>
          <cell r="L241">
            <v>3.0000000001746265</v>
          </cell>
        </row>
        <row r="242">
          <cell r="A242">
            <v>44256</v>
          </cell>
          <cell r="L242">
            <v>1.5000000000873133</v>
          </cell>
        </row>
        <row r="243">
          <cell r="A243">
            <v>44256</v>
          </cell>
          <cell r="L243">
            <v>1.5000000000873133</v>
          </cell>
        </row>
        <row r="244">
          <cell r="A244">
            <v>44256</v>
          </cell>
          <cell r="L244">
            <v>1.5000000000873133</v>
          </cell>
        </row>
        <row r="245">
          <cell r="A245">
            <v>44256</v>
          </cell>
          <cell r="L245">
            <v>1.5000000000873133</v>
          </cell>
        </row>
        <row r="246">
          <cell r="A246">
            <v>44256</v>
          </cell>
          <cell r="L246">
            <v>3.0000000001746292</v>
          </cell>
        </row>
        <row r="247">
          <cell r="A247">
            <v>44256</v>
          </cell>
          <cell r="L247">
            <v>3.0000000001746265</v>
          </cell>
        </row>
        <row r="248">
          <cell r="A248">
            <v>44256</v>
          </cell>
          <cell r="L248">
            <v>1.0000000000582105</v>
          </cell>
        </row>
        <row r="249">
          <cell r="A249">
            <v>44256</v>
          </cell>
          <cell r="L249">
            <v>1.0000000000582105</v>
          </cell>
        </row>
        <row r="250">
          <cell r="A250">
            <v>44257</v>
          </cell>
          <cell r="L250">
            <v>3.0000000001746265</v>
          </cell>
        </row>
        <row r="251">
          <cell r="A251">
            <v>44257</v>
          </cell>
          <cell r="L251">
            <v>1.5000000000873146</v>
          </cell>
        </row>
        <row r="252">
          <cell r="A252">
            <v>44257</v>
          </cell>
          <cell r="L252">
            <v>1.5000000000873133</v>
          </cell>
        </row>
        <row r="253">
          <cell r="A253">
            <v>44257</v>
          </cell>
          <cell r="L253">
            <v>1.5000000000873133</v>
          </cell>
        </row>
        <row r="254">
          <cell r="A254">
            <v>44257</v>
          </cell>
          <cell r="L254">
            <v>1.5000000000873133</v>
          </cell>
        </row>
        <row r="255">
          <cell r="A255">
            <v>44257</v>
          </cell>
          <cell r="L255">
            <v>1.5000000000873133</v>
          </cell>
        </row>
        <row r="256">
          <cell r="A256">
            <v>44257</v>
          </cell>
          <cell r="L256">
            <v>1.5000000000873133</v>
          </cell>
        </row>
        <row r="257">
          <cell r="A257">
            <v>44257</v>
          </cell>
          <cell r="L257">
            <v>1.5000000000873133</v>
          </cell>
        </row>
        <row r="258">
          <cell r="A258">
            <v>44257</v>
          </cell>
          <cell r="L258">
            <v>1.5000000000873133</v>
          </cell>
        </row>
        <row r="259">
          <cell r="A259">
            <v>44258</v>
          </cell>
          <cell r="L259">
            <v>1.5000000000873133</v>
          </cell>
        </row>
        <row r="260">
          <cell r="A260">
            <v>44258</v>
          </cell>
          <cell r="L260">
            <v>1.5000000000873133</v>
          </cell>
        </row>
        <row r="261">
          <cell r="A261">
            <v>44258</v>
          </cell>
          <cell r="L261">
            <v>1.5000000000873133</v>
          </cell>
        </row>
        <row r="262">
          <cell r="A262">
            <v>44258</v>
          </cell>
          <cell r="L262">
            <v>3.0000000001746265</v>
          </cell>
        </row>
        <row r="263">
          <cell r="A263">
            <v>44258</v>
          </cell>
          <cell r="L263">
            <v>3.0000000001746265</v>
          </cell>
        </row>
        <row r="264">
          <cell r="A264">
            <v>44258</v>
          </cell>
          <cell r="L264">
            <v>2.0000000001164184</v>
          </cell>
        </row>
        <row r="265">
          <cell r="A265">
            <v>44259</v>
          </cell>
          <cell r="L265">
            <v>1.5000000000873133</v>
          </cell>
        </row>
        <row r="266">
          <cell r="A266">
            <v>44259</v>
          </cell>
          <cell r="L266">
            <v>1.5000000000873133</v>
          </cell>
        </row>
        <row r="267">
          <cell r="A267">
            <v>44259</v>
          </cell>
          <cell r="L267">
            <v>1.5000000000873133</v>
          </cell>
        </row>
        <row r="268">
          <cell r="A268">
            <v>44259</v>
          </cell>
          <cell r="L268">
            <v>3.0000000001746265</v>
          </cell>
        </row>
        <row r="269">
          <cell r="A269">
            <v>44259</v>
          </cell>
          <cell r="L269">
            <v>1.5000000000873106</v>
          </cell>
        </row>
        <row r="270">
          <cell r="A270">
            <v>44260</v>
          </cell>
          <cell r="L270">
            <v>1.5000000000873133</v>
          </cell>
        </row>
        <row r="271">
          <cell r="A271">
            <v>44260</v>
          </cell>
          <cell r="L271">
            <v>1.5000000000873133</v>
          </cell>
        </row>
        <row r="272">
          <cell r="A272">
            <v>44260</v>
          </cell>
          <cell r="L272">
            <v>1.5000000000873133</v>
          </cell>
        </row>
        <row r="273">
          <cell r="A273">
            <v>44260</v>
          </cell>
          <cell r="L273">
            <v>1.5000000000873133</v>
          </cell>
        </row>
        <row r="274">
          <cell r="A274">
            <v>44260</v>
          </cell>
          <cell r="L274">
            <v>1.5000000000873133</v>
          </cell>
        </row>
        <row r="275">
          <cell r="A275">
            <v>44260</v>
          </cell>
          <cell r="L275">
            <v>1.5000000000873159</v>
          </cell>
        </row>
        <row r="276">
          <cell r="A276">
            <v>44260</v>
          </cell>
          <cell r="L276">
            <v>2.0000000001164158</v>
          </cell>
        </row>
        <row r="277">
          <cell r="A277">
            <v>44260</v>
          </cell>
          <cell r="L277">
            <v>2.0000000001164184</v>
          </cell>
        </row>
        <row r="278">
          <cell r="A278">
            <v>44260</v>
          </cell>
          <cell r="L278">
            <v>2.0000000001164184</v>
          </cell>
        </row>
        <row r="279">
          <cell r="A279">
            <v>44263</v>
          </cell>
          <cell r="L279">
            <v>3.0000000001746265</v>
          </cell>
        </row>
        <row r="280">
          <cell r="A280">
            <v>44263</v>
          </cell>
          <cell r="L280">
            <v>1.5000000000873133</v>
          </cell>
        </row>
        <row r="281">
          <cell r="A281">
            <v>44263</v>
          </cell>
          <cell r="L281">
            <v>1.5000000000873119</v>
          </cell>
        </row>
        <row r="282">
          <cell r="A282">
            <v>44263</v>
          </cell>
          <cell r="L282">
            <v>1.5000000000873133</v>
          </cell>
        </row>
        <row r="283">
          <cell r="A283">
            <v>44263</v>
          </cell>
          <cell r="L283">
            <v>1.5000000000873133</v>
          </cell>
        </row>
        <row r="284">
          <cell r="A284">
            <v>44264</v>
          </cell>
          <cell r="L284">
            <v>1.5000000000873133</v>
          </cell>
        </row>
        <row r="285">
          <cell r="A285">
            <v>44264</v>
          </cell>
          <cell r="L285">
            <v>1.5000000000873133</v>
          </cell>
        </row>
        <row r="286">
          <cell r="A286">
            <v>44264</v>
          </cell>
          <cell r="L286">
            <v>1.5000000000873133</v>
          </cell>
        </row>
        <row r="287">
          <cell r="A287">
            <v>44264</v>
          </cell>
          <cell r="L287">
            <v>1.5000000000873119</v>
          </cell>
        </row>
        <row r="288">
          <cell r="A288">
            <v>44264</v>
          </cell>
          <cell r="L288">
            <v>1.5000000000873133</v>
          </cell>
        </row>
        <row r="289">
          <cell r="A289">
            <v>44264</v>
          </cell>
          <cell r="L289">
            <v>1.5000000000873133</v>
          </cell>
        </row>
        <row r="290">
          <cell r="A290">
            <v>44264</v>
          </cell>
          <cell r="L290">
            <v>1.5000000000873133</v>
          </cell>
        </row>
        <row r="291">
          <cell r="A291">
            <v>44265</v>
          </cell>
          <cell r="L291">
            <v>3.0000000001746265</v>
          </cell>
        </row>
        <row r="292">
          <cell r="A292">
            <v>44265</v>
          </cell>
          <cell r="L292">
            <v>1.5000000000873133</v>
          </cell>
        </row>
        <row r="293">
          <cell r="A293">
            <v>44265</v>
          </cell>
          <cell r="L293">
            <v>1.5000000000873119</v>
          </cell>
        </row>
        <row r="294">
          <cell r="A294">
            <v>44265</v>
          </cell>
          <cell r="L294">
            <v>3.0000000001746265</v>
          </cell>
        </row>
        <row r="295">
          <cell r="A295">
            <v>44265</v>
          </cell>
          <cell r="L295">
            <v>1.5000000000873133</v>
          </cell>
        </row>
        <row r="296">
          <cell r="A296">
            <v>44265</v>
          </cell>
          <cell r="L296">
            <v>1.5000000000873133</v>
          </cell>
        </row>
        <row r="297">
          <cell r="A297">
            <v>44265</v>
          </cell>
          <cell r="L297">
            <v>1.5000000000873133</v>
          </cell>
        </row>
        <row r="298">
          <cell r="A298">
            <v>44266</v>
          </cell>
          <cell r="L298">
            <v>1.5000000000873133</v>
          </cell>
        </row>
        <row r="299">
          <cell r="A299">
            <v>44266</v>
          </cell>
          <cell r="L299">
            <v>1.5000000000873133</v>
          </cell>
        </row>
        <row r="300">
          <cell r="A300">
            <v>44266</v>
          </cell>
          <cell r="L300">
            <v>1.5000000000873133</v>
          </cell>
        </row>
        <row r="301">
          <cell r="A301">
            <v>44266</v>
          </cell>
          <cell r="L301">
            <v>3.0000000001746252</v>
          </cell>
        </row>
        <row r="302">
          <cell r="A302">
            <v>44266</v>
          </cell>
          <cell r="L302">
            <v>1.5000000000873133</v>
          </cell>
        </row>
        <row r="303">
          <cell r="A303">
            <v>44266</v>
          </cell>
          <cell r="L303">
            <v>1.5000000000873133</v>
          </cell>
        </row>
        <row r="304">
          <cell r="A304">
            <v>44266</v>
          </cell>
          <cell r="L304">
            <v>1.5000000000873133</v>
          </cell>
        </row>
        <row r="305">
          <cell r="A305">
            <v>44267</v>
          </cell>
          <cell r="L305">
            <v>3.0000000001746265</v>
          </cell>
        </row>
        <row r="306">
          <cell r="A306">
            <v>44267</v>
          </cell>
          <cell r="L306">
            <v>1.5000000000873133</v>
          </cell>
        </row>
        <row r="307">
          <cell r="A307">
            <v>44267</v>
          </cell>
          <cell r="L307">
            <v>1.5000000000873119</v>
          </cell>
        </row>
        <row r="308">
          <cell r="A308">
            <v>44267</v>
          </cell>
          <cell r="L308">
            <v>1.5000000000873133</v>
          </cell>
        </row>
        <row r="309">
          <cell r="A309">
            <v>44267</v>
          </cell>
          <cell r="L309">
            <v>1.5000000000873133</v>
          </cell>
        </row>
        <row r="310">
          <cell r="A310">
            <v>44267</v>
          </cell>
          <cell r="L310">
            <v>2.0000000001164184</v>
          </cell>
        </row>
        <row r="311">
          <cell r="A311">
            <v>44267</v>
          </cell>
          <cell r="L311">
            <v>2.0000000001164158</v>
          </cell>
        </row>
        <row r="312">
          <cell r="A312">
            <v>44267</v>
          </cell>
          <cell r="L312">
            <v>2.0000000001164184</v>
          </cell>
        </row>
        <row r="313">
          <cell r="A313">
            <v>44270</v>
          </cell>
          <cell r="L313">
            <v>1.0000000000582085</v>
          </cell>
        </row>
        <row r="314">
          <cell r="A314">
            <v>44270</v>
          </cell>
          <cell r="L314">
            <v>1.0000000000582092</v>
          </cell>
        </row>
        <row r="315">
          <cell r="A315">
            <v>44270</v>
          </cell>
          <cell r="L315">
            <v>1.5000000000873133</v>
          </cell>
        </row>
        <row r="316">
          <cell r="A316">
            <v>44270</v>
          </cell>
          <cell r="L316">
            <v>1.5000000000873133</v>
          </cell>
        </row>
        <row r="317">
          <cell r="A317">
            <v>44270</v>
          </cell>
          <cell r="L317">
            <v>1.5000000000873133</v>
          </cell>
        </row>
        <row r="318">
          <cell r="A318">
            <v>44270</v>
          </cell>
          <cell r="L318">
            <v>1.5000000000873133</v>
          </cell>
        </row>
        <row r="319">
          <cell r="A319">
            <v>44270</v>
          </cell>
          <cell r="L319">
            <v>1.5000000000873133</v>
          </cell>
        </row>
        <row r="320">
          <cell r="A320">
            <v>44270</v>
          </cell>
          <cell r="L320">
            <v>1.5000000000873133</v>
          </cell>
        </row>
        <row r="321">
          <cell r="A321">
            <v>44270</v>
          </cell>
          <cell r="L321">
            <v>1.5000000000873133</v>
          </cell>
        </row>
        <row r="322">
          <cell r="A322">
            <v>44270</v>
          </cell>
          <cell r="L322">
            <v>3.0000000001746265</v>
          </cell>
        </row>
        <row r="323">
          <cell r="A323">
            <v>44270</v>
          </cell>
          <cell r="L323">
            <v>3.0000000001746239</v>
          </cell>
        </row>
        <row r="324">
          <cell r="A324">
            <v>44271</v>
          </cell>
          <cell r="L324">
            <v>3.0000000001746265</v>
          </cell>
        </row>
        <row r="325">
          <cell r="A325">
            <v>44271</v>
          </cell>
          <cell r="L325">
            <v>1.5000000000873126</v>
          </cell>
        </row>
        <row r="326">
          <cell r="A326">
            <v>44271</v>
          </cell>
          <cell r="L326">
            <v>1.5000000000873133</v>
          </cell>
        </row>
        <row r="327">
          <cell r="A327">
            <v>44271</v>
          </cell>
          <cell r="L327">
            <v>1.5000000000873133</v>
          </cell>
        </row>
        <row r="328">
          <cell r="A328">
            <v>44271</v>
          </cell>
          <cell r="L328">
            <v>1.5000000000873133</v>
          </cell>
        </row>
        <row r="329">
          <cell r="A329">
            <v>44271</v>
          </cell>
          <cell r="L329">
            <v>1.5000000000873119</v>
          </cell>
        </row>
        <row r="330">
          <cell r="A330">
            <v>44271</v>
          </cell>
          <cell r="L330">
            <v>1.5000000000873133</v>
          </cell>
        </row>
        <row r="331">
          <cell r="A331">
            <v>44271</v>
          </cell>
          <cell r="L331">
            <v>1.5000000000873133</v>
          </cell>
        </row>
        <row r="332">
          <cell r="A332">
            <v>44271</v>
          </cell>
          <cell r="L332">
            <v>1.5000000000873133</v>
          </cell>
        </row>
        <row r="333">
          <cell r="A333">
            <v>44271</v>
          </cell>
          <cell r="L333">
            <v>1.5000000000873133</v>
          </cell>
        </row>
        <row r="334">
          <cell r="A334">
            <v>44271</v>
          </cell>
          <cell r="L334">
            <v>1.5000000000873133</v>
          </cell>
        </row>
        <row r="335">
          <cell r="A335">
            <v>44271</v>
          </cell>
          <cell r="L335">
            <v>1.5000000000873133</v>
          </cell>
        </row>
        <row r="336">
          <cell r="A336">
            <v>44271</v>
          </cell>
          <cell r="L336">
            <v>3.0000000001746292</v>
          </cell>
        </row>
        <row r="337">
          <cell r="A337">
            <v>44272</v>
          </cell>
          <cell r="L337">
            <v>3.0000000001746265</v>
          </cell>
        </row>
        <row r="338">
          <cell r="A338">
            <v>44272</v>
          </cell>
          <cell r="L338">
            <v>1.5000000000873126</v>
          </cell>
        </row>
        <row r="339">
          <cell r="A339">
            <v>44272</v>
          </cell>
          <cell r="L339">
            <v>1.5000000000873146</v>
          </cell>
        </row>
        <row r="340">
          <cell r="A340">
            <v>44272</v>
          </cell>
          <cell r="L340">
            <v>1.5000000000873133</v>
          </cell>
        </row>
        <row r="341">
          <cell r="A341">
            <v>44272</v>
          </cell>
          <cell r="L341">
            <v>1.5000000000873133</v>
          </cell>
        </row>
        <row r="342">
          <cell r="A342">
            <v>44272</v>
          </cell>
          <cell r="L342">
            <v>1.5000000000873133</v>
          </cell>
        </row>
        <row r="343">
          <cell r="A343">
            <v>44272</v>
          </cell>
          <cell r="L343">
            <v>3.0000000001746265</v>
          </cell>
        </row>
        <row r="344">
          <cell r="A344">
            <v>44272</v>
          </cell>
          <cell r="L344">
            <v>1.5000000000873133</v>
          </cell>
        </row>
        <row r="345">
          <cell r="A345">
            <v>44272</v>
          </cell>
          <cell r="L345">
            <v>1.5000000000873133</v>
          </cell>
        </row>
        <row r="346">
          <cell r="A346">
            <v>44272</v>
          </cell>
          <cell r="L346">
            <v>1.5000000000873133</v>
          </cell>
        </row>
        <row r="347">
          <cell r="A347">
            <v>44272</v>
          </cell>
          <cell r="L347">
            <v>1.5000000000873133</v>
          </cell>
        </row>
        <row r="348">
          <cell r="A348">
            <v>44272</v>
          </cell>
          <cell r="L348">
            <v>1.5000000000873133</v>
          </cell>
        </row>
        <row r="349">
          <cell r="A349">
            <v>44272</v>
          </cell>
          <cell r="L349">
            <v>1.5000000000873159</v>
          </cell>
        </row>
        <row r="350">
          <cell r="A350">
            <v>44273</v>
          </cell>
          <cell r="L350">
            <v>3.0000000001746265</v>
          </cell>
        </row>
        <row r="351">
          <cell r="A351">
            <v>44273</v>
          </cell>
          <cell r="L351">
            <v>1.5000000000873126</v>
          </cell>
        </row>
        <row r="352">
          <cell r="A352">
            <v>44273</v>
          </cell>
          <cell r="L352">
            <v>1.5000000000873133</v>
          </cell>
        </row>
        <row r="353">
          <cell r="A353">
            <v>44273</v>
          </cell>
          <cell r="L353">
            <v>1.5000000000873133</v>
          </cell>
        </row>
        <row r="354">
          <cell r="A354">
            <v>44273</v>
          </cell>
          <cell r="L354">
            <v>1.5000000000873133</v>
          </cell>
        </row>
        <row r="355">
          <cell r="A355">
            <v>44273</v>
          </cell>
          <cell r="L355">
            <v>1.5000000000873119</v>
          </cell>
        </row>
        <row r="356">
          <cell r="A356">
            <v>44273</v>
          </cell>
          <cell r="L356">
            <v>3.0000000001746265</v>
          </cell>
        </row>
        <row r="357">
          <cell r="A357">
            <v>44273</v>
          </cell>
          <cell r="L357">
            <v>3.0000000001746265</v>
          </cell>
        </row>
        <row r="358">
          <cell r="A358">
            <v>44273</v>
          </cell>
          <cell r="L358">
            <v>1.5000000000873133</v>
          </cell>
        </row>
        <row r="359">
          <cell r="A359">
            <v>44273</v>
          </cell>
          <cell r="L359">
            <v>1.5000000000873133</v>
          </cell>
        </row>
        <row r="360">
          <cell r="A360">
            <v>44273</v>
          </cell>
          <cell r="L360">
            <v>1.5000000000873133</v>
          </cell>
        </row>
        <row r="361">
          <cell r="A361">
            <v>44273</v>
          </cell>
          <cell r="L361">
            <v>1.5000000000873159</v>
          </cell>
        </row>
        <row r="362">
          <cell r="A362">
            <v>44274</v>
          </cell>
          <cell r="L362">
            <v>1.5000000000873133</v>
          </cell>
        </row>
        <row r="363">
          <cell r="A363">
            <v>44274</v>
          </cell>
          <cell r="L363">
            <v>1.5000000000873128</v>
          </cell>
        </row>
        <row r="364">
          <cell r="A364">
            <v>44274</v>
          </cell>
          <cell r="L364">
            <v>2.0000000001164171</v>
          </cell>
        </row>
        <row r="365">
          <cell r="A365">
            <v>44274</v>
          </cell>
          <cell r="L365">
            <v>2.0000000001164171</v>
          </cell>
        </row>
        <row r="366">
          <cell r="A366">
            <v>44274</v>
          </cell>
          <cell r="L366">
            <v>1.0000000000582092</v>
          </cell>
        </row>
        <row r="367">
          <cell r="A367">
            <v>44274</v>
          </cell>
          <cell r="L367">
            <v>1.0000000000582092</v>
          </cell>
        </row>
        <row r="368">
          <cell r="A368">
            <v>44274</v>
          </cell>
          <cell r="L368">
            <v>1.5000000000873133</v>
          </cell>
        </row>
        <row r="369">
          <cell r="A369">
            <v>44274</v>
          </cell>
          <cell r="L369">
            <v>1.5000000000873133</v>
          </cell>
        </row>
        <row r="370">
          <cell r="A370">
            <v>44274</v>
          </cell>
          <cell r="L370">
            <v>3.0000000001746265</v>
          </cell>
        </row>
        <row r="371">
          <cell r="A371">
            <v>44274</v>
          </cell>
          <cell r="L371">
            <v>3.0000000001746265</v>
          </cell>
        </row>
        <row r="372">
          <cell r="A372">
            <v>44274</v>
          </cell>
          <cell r="L372">
            <v>3.0000000001746292</v>
          </cell>
        </row>
        <row r="373">
          <cell r="A373">
            <v>44275</v>
          </cell>
          <cell r="L373">
            <v>3.0000000001746265</v>
          </cell>
        </row>
        <row r="374">
          <cell r="A374">
            <v>44275</v>
          </cell>
          <cell r="L374">
            <v>1.5000000000873133</v>
          </cell>
        </row>
        <row r="375">
          <cell r="A375">
            <v>44275</v>
          </cell>
          <cell r="L375">
            <v>2.0000000001164171</v>
          </cell>
        </row>
        <row r="376">
          <cell r="A376">
            <v>44275</v>
          </cell>
          <cell r="L376">
            <v>2.0000000001164171</v>
          </cell>
        </row>
        <row r="377">
          <cell r="A377">
            <v>44275</v>
          </cell>
          <cell r="L377">
            <v>1.5000000000873119</v>
          </cell>
        </row>
        <row r="378">
          <cell r="A378">
            <v>44275</v>
          </cell>
          <cell r="L378">
            <v>1.5000000000873133</v>
          </cell>
        </row>
        <row r="379">
          <cell r="A379">
            <v>44275</v>
          </cell>
          <cell r="L379">
            <v>1.5000000000873133</v>
          </cell>
        </row>
        <row r="380">
          <cell r="A380">
            <v>44275</v>
          </cell>
          <cell r="L380">
            <v>1.5000000000873133</v>
          </cell>
        </row>
        <row r="381">
          <cell r="A381">
            <v>44275</v>
          </cell>
          <cell r="L381">
            <v>1.5000000000873133</v>
          </cell>
        </row>
        <row r="382">
          <cell r="A382">
            <v>44275</v>
          </cell>
          <cell r="L382">
            <v>1.5000000000873133</v>
          </cell>
        </row>
        <row r="383">
          <cell r="A383">
            <v>44275</v>
          </cell>
          <cell r="L383">
            <v>1.5000000000873133</v>
          </cell>
        </row>
        <row r="384">
          <cell r="A384">
            <v>44275</v>
          </cell>
          <cell r="L384">
            <v>1.5000000000873133</v>
          </cell>
        </row>
        <row r="385">
          <cell r="A385">
            <v>44276</v>
          </cell>
          <cell r="L385">
            <v>1.5000000000873133</v>
          </cell>
        </row>
        <row r="386">
          <cell r="A386">
            <v>44276</v>
          </cell>
          <cell r="L386">
            <v>1.5000000000873133</v>
          </cell>
        </row>
        <row r="387">
          <cell r="A387">
            <v>44277</v>
          </cell>
          <cell r="L387">
            <v>1.5000000000873133</v>
          </cell>
        </row>
        <row r="388">
          <cell r="A388">
            <v>44277</v>
          </cell>
          <cell r="L388">
            <v>1.5000000000873133</v>
          </cell>
        </row>
        <row r="389">
          <cell r="A389">
            <v>44277</v>
          </cell>
          <cell r="L389">
            <v>1.5000000000873146</v>
          </cell>
        </row>
        <row r="390">
          <cell r="A390">
            <v>44277</v>
          </cell>
          <cell r="L390">
            <v>3.0000000001746265</v>
          </cell>
        </row>
        <row r="391">
          <cell r="A391">
            <v>44277</v>
          </cell>
          <cell r="L391">
            <v>1.5000000000873133</v>
          </cell>
        </row>
        <row r="392">
          <cell r="A392">
            <v>44278</v>
          </cell>
          <cell r="L392">
            <v>1.5000000000873126</v>
          </cell>
        </row>
        <row r="393">
          <cell r="A393">
            <v>44278</v>
          </cell>
          <cell r="L393">
            <v>1.5000000000873133</v>
          </cell>
        </row>
        <row r="394">
          <cell r="A394">
            <v>44278</v>
          </cell>
          <cell r="L394">
            <v>1.5000000000873133</v>
          </cell>
        </row>
        <row r="395">
          <cell r="A395">
            <v>44278</v>
          </cell>
          <cell r="L395">
            <v>1.5000000000873133</v>
          </cell>
        </row>
        <row r="396">
          <cell r="A396">
            <v>44278</v>
          </cell>
          <cell r="L396">
            <v>1.5000000000873146</v>
          </cell>
        </row>
        <row r="397">
          <cell r="A397">
            <v>44278</v>
          </cell>
          <cell r="L397">
            <v>1.5000000000873133</v>
          </cell>
        </row>
        <row r="398">
          <cell r="A398">
            <v>44278</v>
          </cell>
          <cell r="L398">
            <v>3.0000000001746265</v>
          </cell>
        </row>
        <row r="399">
          <cell r="A399">
            <v>44278</v>
          </cell>
          <cell r="L399">
            <v>3.0000000001746265</v>
          </cell>
        </row>
        <row r="400">
          <cell r="A400">
            <v>44278</v>
          </cell>
          <cell r="L400">
            <v>2.2500000001309699</v>
          </cell>
        </row>
        <row r="401">
          <cell r="A401">
            <v>44278</v>
          </cell>
          <cell r="L401">
            <v>2.2500000001309699</v>
          </cell>
        </row>
        <row r="402">
          <cell r="A402">
            <v>44279</v>
          </cell>
          <cell r="L402">
            <v>1.5000000000873133</v>
          </cell>
        </row>
        <row r="403">
          <cell r="A403">
            <v>44279</v>
          </cell>
          <cell r="L403">
            <v>1.5000000000873133</v>
          </cell>
        </row>
        <row r="404">
          <cell r="A404">
            <v>44279</v>
          </cell>
          <cell r="L404">
            <v>1.5000000000873133</v>
          </cell>
        </row>
        <row r="405">
          <cell r="A405">
            <v>44279</v>
          </cell>
          <cell r="L405">
            <v>1.5000000000873133</v>
          </cell>
        </row>
        <row r="406">
          <cell r="A406">
            <v>44279</v>
          </cell>
          <cell r="L406">
            <v>1.5000000000873133</v>
          </cell>
        </row>
        <row r="407">
          <cell r="A407">
            <v>44279</v>
          </cell>
          <cell r="L407">
            <v>1.5000000000873133</v>
          </cell>
        </row>
        <row r="408">
          <cell r="A408">
            <v>44279</v>
          </cell>
          <cell r="L408">
            <v>1.5000000000873159</v>
          </cell>
        </row>
        <row r="409">
          <cell r="A409">
            <v>44279</v>
          </cell>
          <cell r="L409">
            <v>1.5000000000873133</v>
          </cell>
        </row>
        <row r="410">
          <cell r="A410">
            <v>44279</v>
          </cell>
          <cell r="L410">
            <v>1.5000000000873133</v>
          </cell>
        </row>
        <row r="411">
          <cell r="A411">
            <v>44280</v>
          </cell>
          <cell r="L411">
            <v>1.5000000000873133</v>
          </cell>
        </row>
        <row r="412">
          <cell r="A412">
            <v>44280</v>
          </cell>
          <cell r="L412">
            <v>1.5000000000873133</v>
          </cell>
        </row>
        <row r="413">
          <cell r="A413">
            <v>44280</v>
          </cell>
          <cell r="L413">
            <v>1.5000000000873133</v>
          </cell>
        </row>
        <row r="414">
          <cell r="A414">
            <v>44280</v>
          </cell>
          <cell r="L414">
            <v>3.0000000001746265</v>
          </cell>
        </row>
        <row r="415">
          <cell r="A415">
            <v>44280</v>
          </cell>
          <cell r="L415">
            <v>1.5000000000873133</v>
          </cell>
        </row>
        <row r="416">
          <cell r="A416">
            <v>44280</v>
          </cell>
          <cell r="L416">
            <v>1.5000000000873133</v>
          </cell>
        </row>
        <row r="417">
          <cell r="A417">
            <v>44280</v>
          </cell>
          <cell r="L417">
            <v>1.5000000000873133</v>
          </cell>
        </row>
        <row r="418">
          <cell r="A418">
            <v>44280</v>
          </cell>
          <cell r="L418">
            <v>2.0000000001164184</v>
          </cell>
        </row>
        <row r="419">
          <cell r="A419">
            <v>44281</v>
          </cell>
          <cell r="L419">
            <v>1.5000000000873133</v>
          </cell>
        </row>
        <row r="420">
          <cell r="A420">
            <v>44281</v>
          </cell>
          <cell r="L420">
            <v>1.5000000000873126</v>
          </cell>
        </row>
        <row r="421">
          <cell r="A421">
            <v>44281</v>
          </cell>
          <cell r="L421">
            <v>3.0000000001746265</v>
          </cell>
        </row>
        <row r="422">
          <cell r="A422">
            <v>44281</v>
          </cell>
          <cell r="L422">
            <v>1.5000000000873133</v>
          </cell>
        </row>
        <row r="423">
          <cell r="A423">
            <v>44281</v>
          </cell>
          <cell r="L423">
            <v>1.5000000000873146</v>
          </cell>
        </row>
        <row r="424">
          <cell r="A424">
            <v>44281</v>
          </cell>
          <cell r="L424">
            <v>1.5000000000873133</v>
          </cell>
        </row>
        <row r="425">
          <cell r="A425">
            <v>44281</v>
          </cell>
          <cell r="L425">
            <v>1.5000000000873159</v>
          </cell>
        </row>
        <row r="426">
          <cell r="A426">
            <v>44281</v>
          </cell>
          <cell r="L426">
            <v>1.5000000000873133</v>
          </cell>
        </row>
        <row r="427">
          <cell r="A427">
            <v>44281</v>
          </cell>
          <cell r="L427">
            <v>3.0000000001746265</v>
          </cell>
        </row>
        <row r="428">
          <cell r="A428">
            <v>44281</v>
          </cell>
          <cell r="L428">
            <v>1.5000000000873133</v>
          </cell>
        </row>
        <row r="429">
          <cell r="A429">
            <v>44282</v>
          </cell>
          <cell r="L429">
            <v>1.0000000000582092</v>
          </cell>
        </row>
        <row r="430">
          <cell r="A430">
            <v>44282</v>
          </cell>
          <cell r="L430">
            <v>2.0000000001164171</v>
          </cell>
        </row>
        <row r="431">
          <cell r="A431">
            <v>44282</v>
          </cell>
          <cell r="L431">
            <v>2.0000000001164184</v>
          </cell>
        </row>
        <row r="432">
          <cell r="A432">
            <v>44282</v>
          </cell>
          <cell r="L432">
            <v>2.0000000001164158</v>
          </cell>
        </row>
        <row r="433">
          <cell r="A433">
            <v>44282</v>
          </cell>
          <cell r="L433">
            <v>2.0000000001164158</v>
          </cell>
        </row>
        <row r="434">
          <cell r="A434">
            <v>44282</v>
          </cell>
          <cell r="L434">
            <v>1.5000000000873133</v>
          </cell>
        </row>
        <row r="435">
          <cell r="A435">
            <v>44282</v>
          </cell>
          <cell r="L435">
            <v>1.5000000000873133</v>
          </cell>
        </row>
        <row r="436">
          <cell r="A436">
            <v>44291</v>
          </cell>
          <cell r="L436">
            <v>1.0000000000582092</v>
          </cell>
        </row>
        <row r="437">
          <cell r="A437">
            <v>44291</v>
          </cell>
          <cell r="L437">
            <v>2.0000000001164171</v>
          </cell>
        </row>
        <row r="438">
          <cell r="A438">
            <v>44291</v>
          </cell>
          <cell r="L438">
            <v>1.0000000000582092</v>
          </cell>
        </row>
        <row r="439">
          <cell r="A439">
            <v>44291</v>
          </cell>
          <cell r="L439">
            <v>1.0000000000582079</v>
          </cell>
        </row>
        <row r="440">
          <cell r="A440">
            <v>44291</v>
          </cell>
          <cell r="L440">
            <v>4.5000000002619425</v>
          </cell>
        </row>
        <row r="441">
          <cell r="A441">
            <v>44291</v>
          </cell>
          <cell r="L441">
            <v>3.0000000001746265</v>
          </cell>
        </row>
        <row r="442">
          <cell r="A442">
            <v>44292</v>
          </cell>
          <cell r="L442">
            <v>3.0000000001746265</v>
          </cell>
        </row>
        <row r="443">
          <cell r="A443">
            <v>44292</v>
          </cell>
          <cell r="L443">
            <v>3.0000000001746265</v>
          </cell>
        </row>
        <row r="444">
          <cell r="A444">
            <v>44296</v>
          </cell>
          <cell r="L444">
            <v>2.0000000001164184</v>
          </cell>
        </row>
        <row r="445">
          <cell r="A445">
            <v>44296</v>
          </cell>
          <cell r="L445">
            <v>2.0000000001164171</v>
          </cell>
        </row>
        <row r="446">
          <cell r="A446">
            <v>44298</v>
          </cell>
          <cell r="L446">
            <v>3.0000000001746265</v>
          </cell>
        </row>
        <row r="447">
          <cell r="A447">
            <v>44298</v>
          </cell>
          <cell r="L447">
            <v>1.5000000000873146</v>
          </cell>
        </row>
        <row r="448">
          <cell r="A448">
            <v>44299</v>
          </cell>
          <cell r="L448">
            <v>1.5000000000873133</v>
          </cell>
        </row>
        <row r="449">
          <cell r="A449">
            <v>44299</v>
          </cell>
          <cell r="L449">
            <v>3.0000000001746279</v>
          </cell>
        </row>
        <row r="450">
          <cell r="A450">
            <v>44299</v>
          </cell>
          <cell r="L450">
            <v>3.0000000001746265</v>
          </cell>
        </row>
        <row r="451">
          <cell r="A451">
            <v>44300</v>
          </cell>
          <cell r="L451">
            <v>3.0000000001746265</v>
          </cell>
        </row>
        <row r="452">
          <cell r="A452">
            <v>44300</v>
          </cell>
          <cell r="L452">
            <v>1.5000000000873146</v>
          </cell>
        </row>
        <row r="453">
          <cell r="A453">
            <v>44300</v>
          </cell>
          <cell r="L453">
            <v>1.5000000000873133</v>
          </cell>
        </row>
        <row r="454">
          <cell r="A454">
            <v>44300</v>
          </cell>
          <cell r="L454">
            <v>1.5000000000873133</v>
          </cell>
        </row>
        <row r="455">
          <cell r="A455">
            <v>44301</v>
          </cell>
          <cell r="L455">
            <v>1.5000000000873133</v>
          </cell>
        </row>
        <row r="456">
          <cell r="A456">
            <v>44301</v>
          </cell>
          <cell r="L456">
            <v>3.0000000001746279</v>
          </cell>
        </row>
        <row r="457">
          <cell r="A457">
            <v>44301</v>
          </cell>
          <cell r="L457">
            <v>3.0000000001746239</v>
          </cell>
        </row>
        <row r="458">
          <cell r="A458">
            <v>44302</v>
          </cell>
          <cell r="L458">
            <v>3.0000000001746265</v>
          </cell>
        </row>
        <row r="459">
          <cell r="A459">
            <v>44302</v>
          </cell>
          <cell r="L459">
            <v>1.5000000000873146</v>
          </cell>
        </row>
        <row r="460">
          <cell r="A460">
            <v>44302</v>
          </cell>
          <cell r="L460">
            <v>1.5000000000873133</v>
          </cell>
        </row>
        <row r="461">
          <cell r="A461">
            <v>44302</v>
          </cell>
          <cell r="L461">
            <v>3.0000000001746265</v>
          </cell>
        </row>
        <row r="462">
          <cell r="A462">
            <v>44303</v>
          </cell>
          <cell r="L462">
            <v>3.0000000001746265</v>
          </cell>
        </row>
        <row r="463">
          <cell r="A463">
            <v>44303</v>
          </cell>
          <cell r="L463">
            <v>1.5000000000873146</v>
          </cell>
        </row>
        <row r="464">
          <cell r="A464">
            <v>44305</v>
          </cell>
          <cell r="L464">
            <v>1.5000000000873133</v>
          </cell>
        </row>
        <row r="465">
          <cell r="A465">
            <v>44305</v>
          </cell>
          <cell r="L465">
            <v>1.5</v>
          </cell>
        </row>
        <row r="466">
          <cell r="A466">
            <v>44305</v>
          </cell>
          <cell r="L466">
            <v>1.5000000000873146</v>
          </cell>
        </row>
        <row r="467">
          <cell r="A467">
            <v>44305</v>
          </cell>
          <cell r="L467">
            <v>1.5000000000873133</v>
          </cell>
        </row>
        <row r="468">
          <cell r="A468">
            <v>44305</v>
          </cell>
          <cell r="L468">
            <v>3.0000000001746265</v>
          </cell>
        </row>
        <row r="469">
          <cell r="A469">
            <v>44306</v>
          </cell>
          <cell r="L469">
            <v>3.0000000001746265</v>
          </cell>
        </row>
        <row r="470">
          <cell r="A470">
            <v>44306</v>
          </cell>
          <cell r="L470">
            <v>3.0000000001746279</v>
          </cell>
        </row>
        <row r="471">
          <cell r="A471">
            <v>44306</v>
          </cell>
          <cell r="L471">
            <v>1.5000000000873133</v>
          </cell>
        </row>
        <row r="472">
          <cell r="A472">
            <v>44306</v>
          </cell>
          <cell r="L472">
            <v>1.5000000000873133</v>
          </cell>
        </row>
        <row r="473">
          <cell r="A473">
            <v>44306</v>
          </cell>
          <cell r="L473">
            <v>1.5000000000873133</v>
          </cell>
        </row>
        <row r="474">
          <cell r="A474">
            <v>44306</v>
          </cell>
          <cell r="L474">
            <v>1.5000000000873133</v>
          </cell>
        </row>
        <row r="475">
          <cell r="A475">
            <v>44306</v>
          </cell>
          <cell r="L475">
            <v>1.5000000000873133</v>
          </cell>
        </row>
        <row r="476">
          <cell r="A476">
            <v>44306</v>
          </cell>
          <cell r="L476">
            <v>1.5000000000873133</v>
          </cell>
        </row>
        <row r="477">
          <cell r="A477">
            <v>44307</v>
          </cell>
          <cell r="L477">
            <v>3.0000000001746265</v>
          </cell>
        </row>
        <row r="478">
          <cell r="A478">
            <v>44307</v>
          </cell>
          <cell r="L478">
            <v>3.0000000001746265</v>
          </cell>
        </row>
        <row r="479">
          <cell r="A479">
            <v>44307</v>
          </cell>
          <cell r="L479">
            <v>1.5000000000873133</v>
          </cell>
        </row>
        <row r="480">
          <cell r="A480">
            <v>44307</v>
          </cell>
          <cell r="L480">
            <v>1.5000000000873133</v>
          </cell>
        </row>
        <row r="481">
          <cell r="A481">
            <v>44307</v>
          </cell>
          <cell r="L481">
            <v>1.5000000000873133</v>
          </cell>
        </row>
        <row r="482">
          <cell r="A482">
            <v>44307</v>
          </cell>
          <cell r="L482">
            <v>3.0000000001746265</v>
          </cell>
        </row>
        <row r="483">
          <cell r="A483">
            <v>44307</v>
          </cell>
          <cell r="L483">
            <v>1.5000000000873133</v>
          </cell>
        </row>
        <row r="484">
          <cell r="A484">
            <v>44308</v>
          </cell>
          <cell r="L484">
            <v>1.5000000000873133</v>
          </cell>
        </row>
        <row r="485">
          <cell r="A485">
            <v>44308</v>
          </cell>
          <cell r="L485">
            <v>1.5000000000873119</v>
          </cell>
        </row>
        <row r="486">
          <cell r="A486">
            <v>44308</v>
          </cell>
          <cell r="L486">
            <v>3.0000000001746279</v>
          </cell>
        </row>
        <row r="487">
          <cell r="A487">
            <v>44308</v>
          </cell>
          <cell r="L487">
            <v>2.0000000001164158</v>
          </cell>
        </row>
        <row r="488">
          <cell r="A488">
            <v>44308</v>
          </cell>
          <cell r="L488">
            <v>1.5000000000873106</v>
          </cell>
        </row>
        <row r="489">
          <cell r="A489">
            <v>44308</v>
          </cell>
          <cell r="L489">
            <v>1.0000000000582079</v>
          </cell>
        </row>
        <row r="490">
          <cell r="A490">
            <v>44308</v>
          </cell>
          <cell r="L490">
            <v>3.0000000001746265</v>
          </cell>
        </row>
        <row r="491">
          <cell r="A491">
            <v>44309</v>
          </cell>
          <cell r="L491">
            <v>1.0000000000582092</v>
          </cell>
        </row>
        <row r="492">
          <cell r="A492">
            <v>44309</v>
          </cell>
          <cell r="L492">
            <v>0.50000000002910394</v>
          </cell>
        </row>
        <row r="493">
          <cell r="A493">
            <v>44309</v>
          </cell>
          <cell r="L493">
            <v>1.0000000000582079</v>
          </cell>
        </row>
        <row r="494">
          <cell r="A494">
            <v>44309</v>
          </cell>
          <cell r="L494">
            <v>0.50000000002910394</v>
          </cell>
        </row>
        <row r="495">
          <cell r="A495">
            <v>44309</v>
          </cell>
          <cell r="L495">
            <v>1.0000000000582092</v>
          </cell>
        </row>
        <row r="496">
          <cell r="A496">
            <v>44309</v>
          </cell>
          <cell r="L496">
            <v>0.50000000002910394</v>
          </cell>
        </row>
        <row r="497">
          <cell r="A497">
            <v>44309</v>
          </cell>
          <cell r="L497">
            <v>1.5000000000873146</v>
          </cell>
        </row>
        <row r="498">
          <cell r="A498">
            <v>44309</v>
          </cell>
          <cell r="L498">
            <v>1.0000000000582079</v>
          </cell>
        </row>
        <row r="499">
          <cell r="A499">
            <v>44309</v>
          </cell>
          <cell r="L499">
            <v>0.50000000002910527</v>
          </cell>
        </row>
        <row r="500">
          <cell r="A500">
            <v>44309</v>
          </cell>
          <cell r="L500">
            <v>1.5000000000873133</v>
          </cell>
        </row>
        <row r="501">
          <cell r="A501">
            <v>44309</v>
          </cell>
          <cell r="L501">
            <v>1.5000000000873133</v>
          </cell>
        </row>
        <row r="502">
          <cell r="A502">
            <v>44309</v>
          </cell>
          <cell r="L502">
            <v>1.5000000000873133</v>
          </cell>
        </row>
        <row r="503">
          <cell r="A503">
            <v>44309</v>
          </cell>
          <cell r="L503">
            <v>3.0000000001746265</v>
          </cell>
        </row>
        <row r="504">
          <cell r="A504">
            <v>44310</v>
          </cell>
          <cell r="L504">
            <v>2.0000000001164184</v>
          </cell>
        </row>
        <row r="505">
          <cell r="A505">
            <v>44310</v>
          </cell>
          <cell r="L505">
            <v>2.0000000001164171</v>
          </cell>
        </row>
        <row r="506">
          <cell r="A506">
            <v>44310</v>
          </cell>
          <cell r="L506">
            <v>2.0000000001164158</v>
          </cell>
        </row>
        <row r="507">
          <cell r="A507">
            <v>44310</v>
          </cell>
          <cell r="L507">
            <v>2.0000000001164184</v>
          </cell>
        </row>
        <row r="508">
          <cell r="A508">
            <v>44310</v>
          </cell>
          <cell r="L508">
            <v>1.0000000000582079</v>
          </cell>
        </row>
        <row r="509">
          <cell r="A509">
            <v>44310</v>
          </cell>
          <cell r="L509">
            <v>1.0000000000582079</v>
          </cell>
        </row>
        <row r="510">
          <cell r="A510">
            <v>44312</v>
          </cell>
          <cell r="L510">
            <v>1.5000000000873133</v>
          </cell>
        </row>
        <row r="511">
          <cell r="A511">
            <v>44312</v>
          </cell>
          <cell r="L511">
            <v>1.5000000000873133</v>
          </cell>
        </row>
        <row r="512">
          <cell r="A512">
            <v>44312</v>
          </cell>
          <cell r="L512">
            <v>1.5000000000873146</v>
          </cell>
        </row>
        <row r="513">
          <cell r="A513">
            <v>44313</v>
          </cell>
          <cell r="L513">
            <v>1.5000000000873133</v>
          </cell>
        </row>
        <row r="514">
          <cell r="A514">
            <v>44313</v>
          </cell>
          <cell r="L514">
            <v>1.5000000000873133</v>
          </cell>
        </row>
        <row r="515">
          <cell r="A515">
            <v>44313</v>
          </cell>
          <cell r="L515">
            <v>1.0000000000582092</v>
          </cell>
        </row>
        <row r="516">
          <cell r="A516">
            <v>44313</v>
          </cell>
          <cell r="L516">
            <v>1.0000000000582105</v>
          </cell>
        </row>
        <row r="517">
          <cell r="A517">
            <v>44313</v>
          </cell>
          <cell r="L517">
            <v>1.0000000000582079</v>
          </cell>
        </row>
        <row r="518">
          <cell r="A518">
            <v>44314</v>
          </cell>
          <cell r="L518">
            <v>1.5000000000873133</v>
          </cell>
        </row>
        <row r="519">
          <cell r="A519">
            <v>44314</v>
          </cell>
          <cell r="L519">
            <v>1.5000000000873133</v>
          </cell>
        </row>
        <row r="520">
          <cell r="A520">
            <v>44314</v>
          </cell>
          <cell r="L520">
            <v>1.0000000000582092</v>
          </cell>
        </row>
        <row r="521">
          <cell r="A521">
            <v>44314</v>
          </cell>
          <cell r="L521">
            <v>2.0000000001164158</v>
          </cell>
        </row>
        <row r="522">
          <cell r="A522">
            <v>44315</v>
          </cell>
          <cell r="L522">
            <v>1.5000000000873133</v>
          </cell>
        </row>
        <row r="523">
          <cell r="A523">
            <v>44315</v>
          </cell>
          <cell r="L523">
            <v>1.5000000000873133</v>
          </cell>
        </row>
        <row r="524">
          <cell r="A524">
            <v>44315</v>
          </cell>
          <cell r="L524">
            <v>1.5000000000873146</v>
          </cell>
        </row>
        <row r="525">
          <cell r="A525">
            <v>44315</v>
          </cell>
          <cell r="L525">
            <v>1.5000000000873133</v>
          </cell>
        </row>
        <row r="526">
          <cell r="A526">
            <v>44315</v>
          </cell>
          <cell r="L526">
            <v>1.0000000000582079</v>
          </cell>
        </row>
        <row r="527">
          <cell r="A527">
            <v>44315</v>
          </cell>
          <cell r="L527">
            <v>1.0000000000582079</v>
          </cell>
        </row>
        <row r="528">
          <cell r="A528">
            <v>44316</v>
          </cell>
          <cell r="L528">
            <v>1.5000000000873133</v>
          </cell>
        </row>
        <row r="529">
          <cell r="A529">
            <v>44316</v>
          </cell>
          <cell r="L529">
            <v>1.5000000000873133</v>
          </cell>
        </row>
        <row r="530">
          <cell r="A530">
            <v>44316</v>
          </cell>
          <cell r="L530">
            <v>2.0000000001164171</v>
          </cell>
        </row>
        <row r="531">
          <cell r="A531">
            <v>44316</v>
          </cell>
          <cell r="L531">
            <v>2.0000000001164184</v>
          </cell>
        </row>
        <row r="532">
          <cell r="A532">
            <v>44316</v>
          </cell>
          <cell r="L532">
            <v>2.0000000001164184</v>
          </cell>
        </row>
        <row r="533">
          <cell r="A533">
            <v>44316</v>
          </cell>
          <cell r="L533">
            <v>1.0000000000582105</v>
          </cell>
        </row>
        <row r="534">
          <cell r="A534">
            <v>44319</v>
          </cell>
          <cell r="L534">
            <v>1.0000000000582092</v>
          </cell>
        </row>
        <row r="535">
          <cell r="A535">
            <v>44319</v>
          </cell>
          <cell r="L535">
            <v>1.0000000000582079</v>
          </cell>
        </row>
        <row r="536">
          <cell r="A536">
            <v>44319</v>
          </cell>
          <cell r="L536">
            <v>1.0000000000582079</v>
          </cell>
        </row>
        <row r="537">
          <cell r="A537">
            <v>44319</v>
          </cell>
          <cell r="L537">
            <v>1.0000000000582092</v>
          </cell>
        </row>
        <row r="538">
          <cell r="A538">
            <v>44321</v>
          </cell>
          <cell r="L538">
            <v>4.000000000232836</v>
          </cell>
        </row>
        <row r="539">
          <cell r="A539">
            <v>44322</v>
          </cell>
          <cell r="L539">
            <v>4.000000000232836</v>
          </cell>
        </row>
        <row r="540">
          <cell r="A540">
            <v>44323</v>
          </cell>
          <cell r="L540">
            <v>1.0000000000582092</v>
          </cell>
        </row>
        <row r="541">
          <cell r="A541">
            <v>44323</v>
          </cell>
          <cell r="L541">
            <v>1.5000000000873133</v>
          </cell>
        </row>
        <row r="542">
          <cell r="A542">
            <v>44323</v>
          </cell>
          <cell r="L542">
            <v>1.0000000000582105</v>
          </cell>
        </row>
        <row r="543">
          <cell r="A543">
            <v>44323</v>
          </cell>
          <cell r="L543">
            <v>0.50000000002910261</v>
          </cell>
        </row>
        <row r="544">
          <cell r="A544">
            <v>44323</v>
          </cell>
          <cell r="L544">
            <v>3.0000000001746265</v>
          </cell>
        </row>
        <row r="545">
          <cell r="A545">
            <v>44326</v>
          </cell>
          <cell r="L545">
            <v>1.5000000000873133</v>
          </cell>
        </row>
        <row r="546">
          <cell r="A546">
            <v>44326</v>
          </cell>
          <cell r="L546">
            <v>3.0000000001746265</v>
          </cell>
        </row>
        <row r="547">
          <cell r="A547">
            <v>44326</v>
          </cell>
          <cell r="L547">
            <v>3.0000000001746265</v>
          </cell>
        </row>
        <row r="548">
          <cell r="A548">
            <v>44327</v>
          </cell>
          <cell r="L548">
            <v>1.5000000000873133</v>
          </cell>
        </row>
        <row r="549">
          <cell r="A549">
            <v>44327</v>
          </cell>
          <cell r="L549">
            <v>1.5000000000873133</v>
          </cell>
        </row>
        <row r="550">
          <cell r="A550">
            <v>44327</v>
          </cell>
          <cell r="L550">
            <v>1.5000000000873146</v>
          </cell>
        </row>
        <row r="551">
          <cell r="A551">
            <v>44327</v>
          </cell>
          <cell r="L551">
            <v>3.0000000001746265</v>
          </cell>
        </row>
        <row r="552">
          <cell r="A552">
            <v>44328</v>
          </cell>
          <cell r="L552">
            <v>1.5000000000873133</v>
          </cell>
        </row>
        <row r="553">
          <cell r="A553">
            <v>44328</v>
          </cell>
          <cell r="L553">
            <v>1.5000000000873133</v>
          </cell>
        </row>
        <row r="554">
          <cell r="A554">
            <v>44328</v>
          </cell>
          <cell r="L554">
            <v>1.5000000000873146</v>
          </cell>
        </row>
        <row r="555">
          <cell r="A555">
            <v>44328</v>
          </cell>
          <cell r="L555">
            <v>3.0000000001746265</v>
          </cell>
        </row>
        <row r="556">
          <cell r="A556">
            <v>44329</v>
          </cell>
          <cell r="L556">
            <v>1.5000000000873133</v>
          </cell>
        </row>
        <row r="557">
          <cell r="A557">
            <v>44329</v>
          </cell>
          <cell r="L557">
            <v>1.5000000000873133</v>
          </cell>
        </row>
        <row r="558">
          <cell r="A558">
            <v>44329</v>
          </cell>
          <cell r="L558">
            <v>1.0000000000582092</v>
          </cell>
        </row>
        <row r="559">
          <cell r="A559">
            <v>44330</v>
          </cell>
          <cell r="L559">
            <v>1.5000000000873133</v>
          </cell>
        </row>
        <row r="560">
          <cell r="A560">
            <v>44330</v>
          </cell>
          <cell r="L560">
            <v>1.5000000000873133</v>
          </cell>
        </row>
        <row r="561">
          <cell r="A561">
            <v>44330</v>
          </cell>
          <cell r="L561">
            <v>1.5000000000873146</v>
          </cell>
        </row>
        <row r="562">
          <cell r="A562">
            <v>44330</v>
          </cell>
          <cell r="L562">
            <v>0.50000000002910261</v>
          </cell>
        </row>
        <row r="563">
          <cell r="A563">
            <v>44331</v>
          </cell>
          <cell r="L563">
            <v>1.5000000000873133</v>
          </cell>
        </row>
        <row r="564">
          <cell r="A564">
            <v>44331</v>
          </cell>
          <cell r="L564">
            <v>1.5000000000873133</v>
          </cell>
        </row>
        <row r="565">
          <cell r="A565">
            <v>44331</v>
          </cell>
          <cell r="L565">
            <v>2.0000000001164171</v>
          </cell>
        </row>
        <row r="566">
          <cell r="A566">
            <v>44331</v>
          </cell>
          <cell r="L566">
            <v>3.0000000001746239</v>
          </cell>
        </row>
        <row r="567">
          <cell r="A567">
            <v>44333</v>
          </cell>
          <cell r="L567">
            <v>1.5000000000873133</v>
          </cell>
        </row>
        <row r="568">
          <cell r="A568">
            <v>44333</v>
          </cell>
          <cell r="L568">
            <v>1.5000000000873133</v>
          </cell>
        </row>
        <row r="569">
          <cell r="A569">
            <v>44333</v>
          </cell>
          <cell r="L569">
            <v>1.5000000000873133</v>
          </cell>
        </row>
        <row r="570">
          <cell r="A570">
            <v>44333</v>
          </cell>
          <cell r="L570">
            <v>1.5000000000873133</v>
          </cell>
        </row>
        <row r="571">
          <cell r="A571">
            <v>44333</v>
          </cell>
          <cell r="L571">
            <v>1.5000000000873133</v>
          </cell>
        </row>
        <row r="572">
          <cell r="A572">
            <v>44334</v>
          </cell>
          <cell r="L572">
            <v>1.5000000000873133</v>
          </cell>
        </row>
        <row r="573">
          <cell r="A573">
            <v>44334</v>
          </cell>
          <cell r="L573">
            <v>1.5000000000873133</v>
          </cell>
        </row>
        <row r="574">
          <cell r="A574">
            <v>44334</v>
          </cell>
          <cell r="L574">
            <v>1.5000000000873133</v>
          </cell>
        </row>
        <row r="575">
          <cell r="A575">
            <v>44334</v>
          </cell>
          <cell r="L575">
            <v>0.50000000002910527</v>
          </cell>
        </row>
        <row r="576">
          <cell r="A576">
            <v>44334</v>
          </cell>
          <cell r="L576">
            <v>2.5000000001455214</v>
          </cell>
        </row>
        <row r="577">
          <cell r="A577">
            <v>44334</v>
          </cell>
          <cell r="L577">
            <v>1.5000000000873133</v>
          </cell>
        </row>
        <row r="578">
          <cell r="A578">
            <v>44334</v>
          </cell>
          <cell r="L578">
            <v>1.5000000000873133</v>
          </cell>
        </row>
        <row r="579">
          <cell r="A579">
            <v>44334</v>
          </cell>
          <cell r="L579">
            <v>2.0000000001164184</v>
          </cell>
        </row>
        <row r="580">
          <cell r="A580">
            <v>44335</v>
          </cell>
          <cell r="L580">
            <v>1.5000000000873133</v>
          </cell>
        </row>
        <row r="581">
          <cell r="A581">
            <v>44335</v>
          </cell>
          <cell r="L581">
            <v>1.5000000000873133</v>
          </cell>
        </row>
        <row r="582">
          <cell r="A582">
            <v>44335</v>
          </cell>
          <cell r="L582">
            <v>1.5000000000873133</v>
          </cell>
        </row>
        <row r="583">
          <cell r="A583">
            <v>44335</v>
          </cell>
          <cell r="L583">
            <v>1.5000000000873119</v>
          </cell>
        </row>
        <row r="584">
          <cell r="A584">
            <v>44335</v>
          </cell>
          <cell r="L584">
            <v>1.5000000000873133</v>
          </cell>
        </row>
        <row r="585">
          <cell r="A585">
            <v>44335</v>
          </cell>
          <cell r="L585">
            <v>1.5000000000873133</v>
          </cell>
        </row>
        <row r="586">
          <cell r="A586">
            <v>44335</v>
          </cell>
          <cell r="L586">
            <v>1.5000000000873133</v>
          </cell>
        </row>
        <row r="587">
          <cell r="A587">
            <v>44335</v>
          </cell>
          <cell r="L587">
            <v>2.0000000001164184</v>
          </cell>
        </row>
        <row r="588">
          <cell r="A588">
            <v>44336</v>
          </cell>
          <cell r="L588">
            <v>1.5000000000873133</v>
          </cell>
        </row>
        <row r="589">
          <cell r="A589">
            <v>44336</v>
          </cell>
          <cell r="L589">
            <v>1.5000000000873133</v>
          </cell>
        </row>
        <row r="590">
          <cell r="A590">
            <v>44336</v>
          </cell>
          <cell r="L590">
            <v>1.5000000000873133</v>
          </cell>
        </row>
        <row r="591">
          <cell r="A591">
            <v>44336</v>
          </cell>
          <cell r="L591">
            <v>1.5000000000873119</v>
          </cell>
        </row>
        <row r="592">
          <cell r="A592">
            <v>44336</v>
          </cell>
          <cell r="L592">
            <v>1.5000000000873133</v>
          </cell>
        </row>
        <row r="593">
          <cell r="A593">
            <v>44336</v>
          </cell>
          <cell r="L593">
            <v>1.5000000000873133</v>
          </cell>
        </row>
        <row r="594">
          <cell r="A594">
            <v>44336</v>
          </cell>
          <cell r="L594">
            <v>1.5000000000873133</v>
          </cell>
        </row>
        <row r="595">
          <cell r="A595">
            <v>44336</v>
          </cell>
          <cell r="L595">
            <v>2.0000000001164184</v>
          </cell>
        </row>
        <row r="596">
          <cell r="A596">
            <v>44337</v>
          </cell>
          <cell r="L596">
            <v>1.5000000000873133</v>
          </cell>
        </row>
        <row r="597">
          <cell r="A597">
            <v>44337</v>
          </cell>
          <cell r="L597">
            <v>1.5000000000873133</v>
          </cell>
        </row>
        <row r="598">
          <cell r="A598">
            <v>44337</v>
          </cell>
          <cell r="L598">
            <v>1.5000000000873133</v>
          </cell>
        </row>
        <row r="599">
          <cell r="A599">
            <v>44337</v>
          </cell>
          <cell r="L599">
            <v>1.5000000000873119</v>
          </cell>
        </row>
        <row r="600">
          <cell r="A600">
            <v>44337</v>
          </cell>
          <cell r="L600">
            <v>1.5000000000873133</v>
          </cell>
        </row>
        <row r="601">
          <cell r="A601">
            <v>44337</v>
          </cell>
          <cell r="L601">
            <v>2.0000000001164158</v>
          </cell>
        </row>
        <row r="602">
          <cell r="A602">
            <v>44337</v>
          </cell>
          <cell r="L602">
            <v>1.0000000000582105</v>
          </cell>
        </row>
        <row r="603">
          <cell r="A603">
            <v>44337</v>
          </cell>
          <cell r="L603">
            <v>2.0000000001164184</v>
          </cell>
        </row>
        <row r="604">
          <cell r="A604">
            <v>44338</v>
          </cell>
          <cell r="L604">
            <v>1.5000000000873133</v>
          </cell>
        </row>
        <row r="605">
          <cell r="A605">
            <v>44338</v>
          </cell>
          <cell r="L605">
            <v>3.0000000001746252</v>
          </cell>
        </row>
        <row r="606">
          <cell r="A606">
            <v>44338</v>
          </cell>
          <cell r="L606">
            <v>2.0000000001164184</v>
          </cell>
        </row>
        <row r="607">
          <cell r="A607">
            <v>44338</v>
          </cell>
          <cell r="L607">
            <v>2.0000000001164184</v>
          </cell>
        </row>
        <row r="608">
          <cell r="A608">
            <v>44338</v>
          </cell>
          <cell r="L608">
            <v>2.0000000001164184</v>
          </cell>
        </row>
        <row r="609">
          <cell r="A609">
            <v>44340</v>
          </cell>
          <cell r="L609">
            <v>1.5000000000873133</v>
          </cell>
        </row>
        <row r="610">
          <cell r="A610">
            <v>44340</v>
          </cell>
          <cell r="L610">
            <v>1.5000000000873133</v>
          </cell>
        </row>
        <row r="611">
          <cell r="A611">
            <v>44340</v>
          </cell>
          <cell r="L611">
            <v>1.5000000000873133</v>
          </cell>
        </row>
        <row r="612">
          <cell r="A612">
            <v>44340</v>
          </cell>
          <cell r="L612">
            <v>1.5000000000873133</v>
          </cell>
        </row>
        <row r="613">
          <cell r="A613">
            <v>44340</v>
          </cell>
          <cell r="L613">
            <v>1.5000000000873133</v>
          </cell>
        </row>
        <row r="614">
          <cell r="A614">
            <v>44340</v>
          </cell>
          <cell r="L614">
            <v>1.5000000000873133</v>
          </cell>
        </row>
        <row r="615">
          <cell r="A615">
            <v>44340</v>
          </cell>
          <cell r="L615">
            <v>1.5000000000873133</v>
          </cell>
        </row>
        <row r="616">
          <cell r="A616">
            <v>44340</v>
          </cell>
          <cell r="L616">
            <v>1.5000000000873133</v>
          </cell>
        </row>
        <row r="617">
          <cell r="A617">
            <v>44341</v>
          </cell>
          <cell r="L617">
            <v>1.5000000000873126</v>
          </cell>
        </row>
        <row r="618">
          <cell r="A618">
            <v>44341</v>
          </cell>
          <cell r="L618">
            <v>1.5000000000873133</v>
          </cell>
        </row>
        <row r="619">
          <cell r="A619">
            <v>44341</v>
          </cell>
          <cell r="L619">
            <v>1.5000000000873133</v>
          </cell>
        </row>
        <row r="620">
          <cell r="A620">
            <v>44341</v>
          </cell>
          <cell r="L620">
            <v>1.5000000000873133</v>
          </cell>
        </row>
        <row r="621">
          <cell r="A621">
            <v>44341</v>
          </cell>
          <cell r="L621">
            <v>1.5000000000873119</v>
          </cell>
        </row>
        <row r="622">
          <cell r="A622">
            <v>44341</v>
          </cell>
          <cell r="L622">
            <v>3.0000000001746265</v>
          </cell>
        </row>
        <row r="623">
          <cell r="A623">
            <v>44341</v>
          </cell>
          <cell r="L623">
            <v>3.0000000001746265</v>
          </cell>
        </row>
        <row r="624">
          <cell r="A624">
            <v>44341</v>
          </cell>
          <cell r="L624">
            <v>1.5000000000873133</v>
          </cell>
        </row>
        <row r="625">
          <cell r="A625">
            <v>44341</v>
          </cell>
          <cell r="L625">
            <v>1.5000000000873133</v>
          </cell>
        </row>
        <row r="626">
          <cell r="A626">
            <v>44341</v>
          </cell>
          <cell r="L626">
            <v>1.5000000000873133</v>
          </cell>
        </row>
        <row r="627">
          <cell r="A627">
            <v>44342</v>
          </cell>
          <cell r="L627">
            <v>1.5000000000873133</v>
          </cell>
        </row>
        <row r="628">
          <cell r="A628">
            <v>44342</v>
          </cell>
          <cell r="L628">
            <v>1.5000000000873126</v>
          </cell>
        </row>
        <row r="629">
          <cell r="A629">
            <v>44342</v>
          </cell>
          <cell r="L629">
            <v>1.5000000000873133</v>
          </cell>
        </row>
        <row r="630">
          <cell r="A630">
            <v>44342</v>
          </cell>
          <cell r="L630">
            <v>1.5000000000873133</v>
          </cell>
        </row>
        <row r="631">
          <cell r="A631">
            <v>44342</v>
          </cell>
          <cell r="L631">
            <v>1.5000000000873133</v>
          </cell>
        </row>
        <row r="632">
          <cell r="A632">
            <v>44342</v>
          </cell>
          <cell r="L632">
            <v>1.5000000000873119</v>
          </cell>
        </row>
        <row r="633">
          <cell r="A633">
            <v>44342</v>
          </cell>
          <cell r="L633">
            <v>1.5000000000873133</v>
          </cell>
        </row>
        <row r="634">
          <cell r="A634">
            <v>44342</v>
          </cell>
          <cell r="L634">
            <v>1.5000000000873106</v>
          </cell>
        </row>
        <row r="635">
          <cell r="A635">
            <v>44342</v>
          </cell>
          <cell r="L635">
            <v>1.5000000000873133</v>
          </cell>
        </row>
        <row r="636">
          <cell r="A636">
            <v>44342</v>
          </cell>
          <cell r="L636">
            <v>1.5000000000873133</v>
          </cell>
        </row>
        <row r="637">
          <cell r="A637">
            <v>44342</v>
          </cell>
          <cell r="L637">
            <v>1.5000000000873133</v>
          </cell>
        </row>
        <row r="638">
          <cell r="A638">
            <v>44342</v>
          </cell>
          <cell r="L638">
            <v>1.5000000000873133</v>
          </cell>
        </row>
        <row r="639">
          <cell r="A639">
            <v>44343</v>
          </cell>
          <cell r="L639">
            <v>1.5000000000873126</v>
          </cell>
        </row>
        <row r="640">
          <cell r="A640">
            <v>44343</v>
          </cell>
          <cell r="L640">
            <v>1.5000000000873133</v>
          </cell>
        </row>
        <row r="641">
          <cell r="A641">
            <v>44343</v>
          </cell>
          <cell r="L641">
            <v>1.5000000000873133</v>
          </cell>
        </row>
        <row r="642">
          <cell r="A642">
            <v>44343</v>
          </cell>
          <cell r="L642">
            <v>1.5000000000873133</v>
          </cell>
        </row>
        <row r="643">
          <cell r="A643">
            <v>44343</v>
          </cell>
          <cell r="L643">
            <v>1.5000000000873119</v>
          </cell>
        </row>
        <row r="644">
          <cell r="A644">
            <v>44343</v>
          </cell>
          <cell r="L644">
            <v>1.5000000000873133</v>
          </cell>
        </row>
        <row r="645">
          <cell r="A645">
            <v>44343</v>
          </cell>
          <cell r="L645">
            <v>1.5000000000873106</v>
          </cell>
        </row>
        <row r="646">
          <cell r="A646">
            <v>44343</v>
          </cell>
          <cell r="L646">
            <v>1.5000000000873133</v>
          </cell>
        </row>
        <row r="647">
          <cell r="A647">
            <v>44343</v>
          </cell>
          <cell r="L647">
            <v>1.5000000000873133</v>
          </cell>
        </row>
        <row r="648">
          <cell r="A648">
            <v>44343</v>
          </cell>
          <cell r="L648">
            <v>1.5000000000873133</v>
          </cell>
        </row>
        <row r="649">
          <cell r="A649">
            <v>44343</v>
          </cell>
          <cell r="L649">
            <v>1.5000000000873133</v>
          </cell>
        </row>
        <row r="650">
          <cell r="A650">
            <v>44344</v>
          </cell>
          <cell r="L650">
            <v>1.5000000000873126</v>
          </cell>
        </row>
        <row r="651">
          <cell r="A651">
            <v>44344</v>
          </cell>
          <cell r="L651">
            <v>1.5000000000873133</v>
          </cell>
        </row>
        <row r="652">
          <cell r="A652">
            <v>44344</v>
          </cell>
          <cell r="L652">
            <v>1.5000000000873133</v>
          </cell>
        </row>
        <row r="653">
          <cell r="A653">
            <v>44344</v>
          </cell>
          <cell r="L653">
            <v>1.5000000000873133</v>
          </cell>
        </row>
        <row r="654">
          <cell r="A654">
            <v>44344</v>
          </cell>
          <cell r="L654">
            <v>1.0000000000582079</v>
          </cell>
        </row>
        <row r="655">
          <cell r="A655">
            <v>44344</v>
          </cell>
          <cell r="L655">
            <v>0.50000000002910527</v>
          </cell>
        </row>
        <row r="656">
          <cell r="A656">
            <v>44344</v>
          </cell>
          <cell r="L656">
            <v>1.5000000000873133</v>
          </cell>
        </row>
        <row r="657">
          <cell r="A657">
            <v>44344</v>
          </cell>
          <cell r="L657">
            <v>2.0000000001164184</v>
          </cell>
        </row>
        <row r="658">
          <cell r="A658">
            <v>44344</v>
          </cell>
          <cell r="L658">
            <v>2.0000000001164158</v>
          </cell>
        </row>
        <row r="659">
          <cell r="A659">
            <v>44344</v>
          </cell>
          <cell r="L659">
            <v>1.0000000000582105</v>
          </cell>
        </row>
        <row r="660">
          <cell r="A660">
            <v>44344</v>
          </cell>
          <cell r="L660">
            <v>1.0000000000582079</v>
          </cell>
        </row>
        <row r="661">
          <cell r="A661">
            <v>44345</v>
          </cell>
          <cell r="L661">
            <v>1.5000000000873133</v>
          </cell>
        </row>
        <row r="662">
          <cell r="A662">
            <v>44345</v>
          </cell>
          <cell r="L662">
            <v>1.5000000000873133</v>
          </cell>
        </row>
        <row r="663">
          <cell r="A663">
            <v>44345</v>
          </cell>
          <cell r="L663">
            <v>1.5000000000873126</v>
          </cell>
        </row>
        <row r="664">
          <cell r="A664">
            <v>44345</v>
          </cell>
          <cell r="L664">
            <v>1.5000000000873133</v>
          </cell>
        </row>
        <row r="665">
          <cell r="A665">
            <v>44345</v>
          </cell>
          <cell r="L665">
            <v>2.0000000001164184</v>
          </cell>
        </row>
        <row r="666">
          <cell r="A666">
            <v>44345</v>
          </cell>
          <cell r="L666">
            <v>2.0000000001164171</v>
          </cell>
        </row>
        <row r="667">
          <cell r="A667">
            <v>44345</v>
          </cell>
          <cell r="L667">
            <v>2.0000000001164158</v>
          </cell>
        </row>
        <row r="668">
          <cell r="A668">
            <v>44345</v>
          </cell>
          <cell r="L668">
            <v>2.0000000001164211</v>
          </cell>
        </row>
        <row r="669">
          <cell r="A669">
            <v>44345</v>
          </cell>
          <cell r="L669">
            <v>1.5000000000873133</v>
          </cell>
        </row>
        <row r="670">
          <cell r="A670">
            <v>44345</v>
          </cell>
          <cell r="L670">
            <v>1.5000000000873133</v>
          </cell>
        </row>
        <row r="671">
          <cell r="A671">
            <v>44347</v>
          </cell>
          <cell r="L671">
            <v>1.5000000000873133</v>
          </cell>
        </row>
        <row r="672">
          <cell r="A672">
            <v>44347</v>
          </cell>
          <cell r="L672">
            <v>1.5000000000873133</v>
          </cell>
        </row>
        <row r="673">
          <cell r="A673">
            <v>44347</v>
          </cell>
          <cell r="L673">
            <v>1.5000000000873146</v>
          </cell>
        </row>
        <row r="674">
          <cell r="A674">
            <v>44347</v>
          </cell>
          <cell r="L674">
            <v>1.5000000000873133</v>
          </cell>
        </row>
        <row r="675">
          <cell r="A675">
            <v>44347</v>
          </cell>
          <cell r="L675">
            <v>1.5000000000873133</v>
          </cell>
        </row>
        <row r="676">
          <cell r="A676">
            <v>44348</v>
          </cell>
          <cell r="L676">
            <v>1.5000000000873133</v>
          </cell>
        </row>
        <row r="677">
          <cell r="A677">
            <v>44348</v>
          </cell>
          <cell r="L677">
            <v>1.5000000000873133</v>
          </cell>
        </row>
        <row r="678">
          <cell r="A678">
            <v>44348</v>
          </cell>
          <cell r="L678">
            <v>1.5000000000873146</v>
          </cell>
        </row>
        <row r="679">
          <cell r="A679">
            <v>44348</v>
          </cell>
          <cell r="L679">
            <v>1.5000000000873133</v>
          </cell>
        </row>
        <row r="680">
          <cell r="A680">
            <v>44348</v>
          </cell>
          <cell r="L680">
            <v>1.5000000000873133</v>
          </cell>
        </row>
        <row r="681">
          <cell r="A681">
            <v>44349</v>
          </cell>
          <cell r="L681">
            <v>1.5000000000873133</v>
          </cell>
        </row>
        <row r="682">
          <cell r="A682">
            <v>44349</v>
          </cell>
          <cell r="L682">
            <v>1.5000000000873133</v>
          </cell>
        </row>
        <row r="683">
          <cell r="A683">
            <v>44349</v>
          </cell>
          <cell r="L683">
            <v>1.5000000000873146</v>
          </cell>
        </row>
        <row r="684">
          <cell r="A684">
            <v>44349</v>
          </cell>
          <cell r="L684">
            <v>1.5000000000873133</v>
          </cell>
        </row>
        <row r="685">
          <cell r="A685">
            <v>44349</v>
          </cell>
          <cell r="L685">
            <v>1.5000000000873133</v>
          </cell>
        </row>
        <row r="686">
          <cell r="A686">
            <v>44350</v>
          </cell>
          <cell r="L686">
            <v>1.5000000000873133</v>
          </cell>
        </row>
        <row r="687">
          <cell r="A687">
            <v>44350</v>
          </cell>
          <cell r="L687">
            <v>1.5000000000873146</v>
          </cell>
        </row>
        <row r="688">
          <cell r="A688">
            <v>44350</v>
          </cell>
          <cell r="L688">
            <v>1.5000000000873133</v>
          </cell>
        </row>
        <row r="689">
          <cell r="A689">
            <v>44350</v>
          </cell>
          <cell r="L689">
            <v>1.5000000000873133</v>
          </cell>
        </row>
        <row r="690">
          <cell r="A690">
            <v>44350</v>
          </cell>
          <cell r="L690">
            <v>1.5000000000873133</v>
          </cell>
        </row>
        <row r="691">
          <cell r="A691">
            <v>44351</v>
          </cell>
          <cell r="L691">
            <v>1.5000000000873133</v>
          </cell>
        </row>
        <row r="692">
          <cell r="A692">
            <v>44351</v>
          </cell>
          <cell r="L692">
            <v>1.5000000000873133</v>
          </cell>
        </row>
        <row r="693">
          <cell r="A693">
            <v>44351</v>
          </cell>
          <cell r="L693">
            <v>3.0000000001746279</v>
          </cell>
        </row>
        <row r="694">
          <cell r="A694">
            <v>44352</v>
          </cell>
          <cell r="L694">
            <v>3.0000000001746265</v>
          </cell>
        </row>
        <row r="695">
          <cell r="A695">
            <v>44352</v>
          </cell>
          <cell r="L695">
            <v>3.0000000001746279</v>
          </cell>
        </row>
        <row r="696">
          <cell r="A696">
            <v>44352</v>
          </cell>
          <cell r="L696">
            <v>1.0000000000582105</v>
          </cell>
        </row>
        <row r="697">
          <cell r="A697">
            <v>44352</v>
          </cell>
          <cell r="L697">
            <v>1.0000000000582079</v>
          </cell>
        </row>
        <row r="698">
          <cell r="A698">
            <v>44355</v>
          </cell>
          <cell r="L698">
            <v>1.5000000000873133</v>
          </cell>
        </row>
        <row r="699">
          <cell r="A699">
            <v>44355</v>
          </cell>
          <cell r="L699">
            <v>1.5000000000873133</v>
          </cell>
        </row>
        <row r="700">
          <cell r="A700">
            <v>44355</v>
          </cell>
          <cell r="L700">
            <v>1.5000000000873133</v>
          </cell>
        </row>
        <row r="701">
          <cell r="A701">
            <v>44355</v>
          </cell>
          <cell r="L701">
            <v>1.5000000000873119</v>
          </cell>
        </row>
        <row r="702">
          <cell r="A702">
            <v>44355</v>
          </cell>
          <cell r="L702">
            <v>3.0000000001746265</v>
          </cell>
        </row>
        <row r="703">
          <cell r="A703">
            <v>44355</v>
          </cell>
          <cell r="L703">
            <v>1.5000000000873133</v>
          </cell>
        </row>
        <row r="704">
          <cell r="A704">
            <v>44355</v>
          </cell>
          <cell r="L704">
            <v>1.5000000000873133</v>
          </cell>
        </row>
        <row r="705">
          <cell r="A705">
            <v>44355</v>
          </cell>
          <cell r="L705">
            <v>1.5000000000873133</v>
          </cell>
        </row>
        <row r="706">
          <cell r="A706">
            <v>44355</v>
          </cell>
          <cell r="L706">
            <v>1.5000000000873133</v>
          </cell>
        </row>
        <row r="707">
          <cell r="A707">
            <v>44356</v>
          </cell>
          <cell r="L707">
            <v>1.5000000000873133</v>
          </cell>
        </row>
        <row r="708">
          <cell r="A708">
            <v>44356</v>
          </cell>
          <cell r="L708">
            <v>1.5000000000873133</v>
          </cell>
        </row>
        <row r="709">
          <cell r="A709">
            <v>44356</v>
          </cell>
          <cell r="L709">
            <v>1.5000000000873146</v>
          </cell>
        </row>
        <row r="710">
          <cell r="A710">
            <v>44356</v>
          </cell>
          <cell r="L710">
            <v>1.5000000000873133</v>
          </cell>
        </row>
        <row r="711">
          <cell r="A711">
            <v>44356</v>
          </cell>
          <cell r="L711">
            <v>3.0000000001746265</v>
          </cell>
        </row>
        <row r="712">
          <cell r="A712">
            <v>44356</v>
          </cell>
          <cell r="L712">
            <v>1.5000000000873133</v>
          </cell>
        </row>
        <row r="713">
          <cell r="A713">
            <v>44356</v>
          </cell>
          <cell r="L713">
            <v>1.5000000000873133</v>
          </cell>
        </row>
        <row r="714">
          <cell r="A714">
            <v>44356</v>
          </cell>
          <cell r="L714">
            <v>1.5000000000873133</v>
          </cell>
        </row>
        <row r="715">
          <cell r="A715">
            <v>44356</v>
          </cell>
          <cell r="L715">
            <v>1.5000000000873133</v>
          </cell>
        </row>
        <row r="716">
          <cell r="A716">
            <v>44357</v>
          </cell>
          <cell r="L716">
            <v>1.5000000000873133</v>
          </cell>
        </row>
        <row r="717">
          <cell r="A717">
            <v>44357</v>
          </cell>
          <cell r="L717">
            <v>1.5000000000873133</v>
          </cell>
        </row>
        <row r="718">
          <cell r="A718">
            <v>44357</v>
          </cell>
          <cell r="L718">
            <v>1.5000000000873133</v>
          </cell>
        </row>
        <row r="719">
          <cell r="A719">
            <v>44357</v>
          </cell>
          <cell r="L719">
            <v>1.5000000000873119</v>
          </cell>
        </row>
        <row r="720">
          <cell r="A720">
            <v>44357</v>
          </cell>
          <cell r="L720">
            <v>3.0000000001746239</v>
          </cell>
        </row>
        <row r="721">
          <cell r="A721">
            <v>44357</v>
          </cell>
          <cell r="L721">
            <v>1.5000000000873133</v>
          </cell>
        </row>
        <row r="722">
          <cell r="A722">
            <v>44357</v>
          </cell>
          <cell r="L722">
            <v>1.5000000000873133</v>
          </cell>
        </row>
        <row r="723">
          <cell r="A723">
            <v>44357</v>
          </cell>
          <cell r="L723">
            <v>1.5000000000873133</v>
          </cell>
        </row>
        <row r="724">
          <cell r="A724">
            <v>44357</v>
          </cell>
          <cell r="L724">
            <v>1.5000000000873133</v>
          </cell>
        </row>
        <row r="725">
          <cell r="A725">
            <v>44358</v>
          </cell>
          <cell r="L725">
            <v>1.5000000000873133</v>
          </cell>
        </row>
        <row r="726">
          <cell r="A726">
            <v>44358</v>
          </cell>
          <cell r="L726">
            <v>1.5000000000873133</v>
          </cell>
        </row>
        <row r="727">
          <cell r="A727">
            <v>44358</v>
          </cell>
          <cell r="L727">
            <v>1.5000000000873133</v>
          </cell>
        </row>
        <row r="728">
          <cell r="A728">
            <v>44358</v>
          </cell>
          <cell r="L728">
            <v>1.5000000000873133</v>
          </cell>
        </row>
        <row r="729">
          <cell r="A729">
            <v>44358</v>
          </cell>
          <cell r="L729">
            <v>1.5000000000873133</v>
          </cell>
        </row>
        <row r="730">
          <cell r="A730">
            <v>44358</v>
          </cell>
          <cell r="L730">
            <v>3.0000000001746265</v>
          </cell>
        </row>
        <row r="731">
          <cell r="A731">
            <v>44358</v>
          </cell>
          <cell r="L731">
            <v>3.0000000001746265</v>
          </cell>
        </row>
        <row r="732">
          <cell r="A732">
            <v>44358</v>
          </cell>
          <cell r="L732">
            <v>1.5000000000873133</v>
          </cell>
        </row>
        <row r="733">
          <cell r="A733">
            <v>44358</v>
          </cell>
          <cell r="L733">
            <v>1.5000000000873133</v>
          </cell>
        </row>
        <row r="734">
          <cell r="A734">
            <v>44358</v>
          </cell>
          <cell r="L734">
            <v>1.5000000000873106</v>
          </cell>
        </row>
        <row r="735">
          <cell r="A735">
            <v>44358</v>
          </cell>
          <cell r="L735">
            <v>1.5000000000873133</v>
          </cell>
        </row>
        <row r="736">
          <cell r="A736">
            <v>44359</v>
          </cell>
          <cell r="L736">
            <v>1.5000000000873133</v>
          </cell>
        </row>
        <row r="737">
          <cell r="A737">
            <v>44359</v>
          </cell>
          <cell r="L737">
            <v>1.5000000000873133</v>
          </cell>
        </row>
        <row r="738">
          <cell r="A738">
            <v>44359</v>
          </cell>
          <cell r="L738">
            <v>1.5000000000873133</v>
          </cell>
        </row>
        <row r="739">
          <cell r="A739">
            <v>44359</v>
          </cell>
          <cell r="L739">
            <v>1.5000000000873119</v>
          </cell>
        </row>
        <row r="740">
          <cell r="A740">
            <v>44359</v>
          </cell>
          <cell r="L740">
            <v>1.0000000000582079</v>
          </cell>
        </row>
        <row r="741">
          <cell r="A741">
            <v>44359</v>
          </cell>
          <cell r="L741">
            <v>1.0000000000582105</v>
          </cell>
        </row>
        <row r="742">
          <cell r="A742">
            <v>44359</v>
          </cell>
          <cell r="L742">
            <v>1.0000000000582052</v>
          </cell>
        </row>
        <row r="743">
          <cell r="A743">
            <v>44359</v>
          </cell>
          <cell r="L743">
            <v>1.0000000000582105</v>
          </cell>
        </row>
        <row r="744">
          <cell r="A744">
            <v>44359</v>
          </cell>
          <cell r="L744">
            <v>2.0000000001164184</v>
          </cell>
        </row>
        <row r="745">
          <cell r="A745">
            <v>44359</v>
          </cell>
          <cell r="L745">
            <v>2.0000000001164184</v>
          </cell>
        </row>
        <row r="746">
          <cell r="A746">
            <v>44362</v>
          </cell>
          <cell r="L746">
            <v>1.0000000000582079</v>
          </cell>
        </row>
        <row r="747">
          <cell r="A747">
            <v>44362</v>
          </cell>
          <cell r="L747">
            <v>0.50000000002910527</v>
          </cell>
        </row>
        <row r="748">
          <cell r="A748">
            <v>44362</v>
          </cell>
          <cell r="L748">
            <v>1.0000000000582079</v>
          </cell>
        </row>
        <row r="749">
          <cell r="A749">
            <v>44362</v>
          </cell>
          <cell r="L749">
            <v>0.50000000002910527</v>
          </cell>
        </row>
        <row r="750">
          <cell r="A750">
            <v>44362</v>
          </cell>
          <cell r="L750">
            <v>1.5000000000873133</v>
          </cell>
        </row>
        <row r="751">
          <cell r="A751">
            <v>44362</v>
          </cell>
          <cell r="L751">
            <v>1.5000000000873133</v>
          </cell>
        </row>
        <row r="752">
          <cell r="A752">
            <v>44362</v>
          </cell>
          <cell r="L752">
            <v>1.5000000000873133</v>
          </cell>
        </row>
        <row r="753">
          <cell r="A753">
            <v>44362</v>
          </cell>
          <cell r="L753">
            <v>1.5000000000873133</v>
          </cell>
        </row>
        <row r="754">
          <cell r="A754">
            <v>44363</v>
          </cell>
          <cell r="L754">
            <v>1.0000000000582092</v>
          </cell>
        </row>
        <row r="755">
          <cell r="A755">
            <v>44363</v>
          </cell>
          <cell r="L755">
            <v>0.50000000002910394</v>
          </cell>
        </row>
        <row r="756">
          <cell r="A756">
            <v>44363</v>
          </cell>
          <cell r="L756">
            <v>1.0000000000582092</v>
          </cell>
        </row>
        <row r="757">
          <cell r="A757">
            <v>44363</v>
          </cell>
          <cell r="L757">
            <v>0.50000000002910394</v>
          </cell>
        </row>
        <row r="758">
          <cell r="A758">
            <v>44363</v>
          </cell>
          <cell r="L758">
            <v>1.5000000000873146</v>
          </cell>
        </row>
        <row r="759">
          <cell r="A759">
            <v>44363</v>
          </cell>
          <cell r="L759">
            <v>1.5000000000873133</v>
          </cell>
        </row>
        <row r="760">
          <cell r="A760">
            <v>44363</v>
          </cell>
          <cell r="L760">
            <v>1.5000000000873133</v>
          </cell>
        </row>
        <row r="761">
          <cell r="A761">
            <v>44364</v>
          </cell>
          <cell r="L761">
            <v>1.5000000000873133</v>
          </cell>
        </row>
        <row r="762">
          <cell r="A762">
            <v>44364</v>
          </cell>
          <cell r="L762">
            <v>1.5000000000873133</v>
          </cell>
        </row>
        <row r="763">
          <cell r="A763">
            <v>44364</v>
          </cell>
          <cell r="L763">
            <v>1.5000000000873146</v>
          </cell>
        </row>
        <row r="764">
          <cell r="A764">
            <v>44364</v>
          </cell>
          <cell r="L764">
            <v>1.5000000000873133</v>
          </cell>
        </row>
        <row r="765">
          <cell r="A765">
            <v>44364</v>
          </cell>
          <cell r="L765">
            <v>1.5000000000873133</v>
          </cell>
        </row>
        <row r="766">
          <cell r="A766">
            <v>44365</v>
          </cell>
          <cell r="L766">
            <v>1.5000000000873133</v>
          </cell>
        </row>
        <row r="767">
          <cell r="A767">
            <v>44365</v>
          </cell>
          <cell r="L767">
            <v>1.5000000000873133</v>
          </cell>
        </row>
        <row r="768">
          <cell r="A768">
            <v>44365</v>
          </cell>
          <cell r="L768">
            <v>1.5000000000873119</v>
          </cell>
        </row>
        <row r="769">
          <cell r="A769">
            <v>44365</v>
          </cell>
          <cell r="L769">
            <v>1.5000000000873133</v>
          </cell>
        </row>
        <row r="770">
          <cell r="A770">
            <v>44365</v>
          </cell>
          <cell r="L770">
            <v>1.5000000000873159</v>
          </cell>
        </row>
        <row r="771">
          <cell r="A771">
            <v>44366</v>
          </cell>
          <cell r="L771">
            <v>1.5000000000873133</v>
          </cell>
        </row>
        <row r="772">
          <cell r="A772">
            <v>44366</v>
          </cell>
          <cell r="L772">
            <v>1.5000000000873133</v>
          </cell>
        </row>
        <row r="773">
          <cell r="A773">
            <v>44366</v>
          </cell>
          <cell r="L773">
            <v>1.5000000000873146</v>
          </cell>
        </row>
        <row r="774">
          <cell r="A774">
            <v>44368</v>
          </cell>
          <cell r="L774">
            <v>1.0000000000582092</v>
          </cell>
        </row>
        <row r="775">
          <cell r="A775">
            <v>44368</v>
          </cell>
          <cell r="L775">
            <v>1.0000000000582079</v>
          </cell>
        </row>
        <row r="776">
          <cell r="A776">
            <v>44368</v>
          </cell>
          <cell r="L776">
            <v>1.0000000000582092</v>
          </cell>
        </row>
        <row r="777">
          <cell r="A777">
            <v>44368</v>
          </cell>
          <cell r="L777">
            <v>1.5000000000873133</v>
          </cell>
        </row>
        <row r="778">
          <cell r="A778">
            <v>44368</v>
          </cell>
          <cell r="L778">
            <v>1.5000000000873133</v>
          </cell>
        </row>
        <row r="779">
          <cell r="A779">
            <v>44368</v>
          </cell>
          <cell r="L779">
            <v>1.5000000000873133</v>
          </cell>
        </row>
        <row r="780">
          <cell r="A780">
            <v>44368</v>
          </cell>
          <cell r="L780">
            <v>1.5000000000873133</v>
          </cell>
        </row>
        <row r="781">
          <cell r="A781">
            <v>44368</v>
          </cell>
          <cell r="L781">
            <v>1.5000000000873133</v>
          </cell>
        </row>
        <row r="782">
          <cell r="A782">
            <v>44368</v>
          </cell>
          <cell r="L782">
            <v>1.5000000000873133</v>
          </cell>
        </row>
        <row r="783">
          <cell r="A783">
            <v>44369</v>
          </cell>
          <cell r="L783">
            <v>1.0000000000582085</v>
          </cell>
        </row>
        <row r="784">
          <cell r="A784">
            <v>44369</v>
          </cell>
          <cell r="L784">
            <v>1.0000000000582092</v>
          </cell>
        </row>
        <row r="785">
          <cell r="A785">
            <v>44369</v>
          </cell>
          <cell r="L785">
            <v>1.0000000000582079</v>
          </cell>
        </row>
        <row r="786">
          <cell r="A786">
            <v>44369</v>
          </cell>
          <cell r="L786">
            <v>1.5000000000873146</v>
          </cell>
        </row>
        <row r="787">
          <cell r="A787">
            <v>44369</v>
          </cell>
          <cell r="L787">
            <v>1.5000000000873133</v>
          </cell>
        </row>
        <row r="788">
          <cell r="A788">
            <v>44369</v>
          </cell>
          <cell r="L788">
            <v>1.5000000000873133</v>
          </cell>
        </row>
        <row r="789">
          <cell r="A789">
            <v>44369</v>
          </cell>
          <cell r="L789">
            <v>1.5000000000873133</v>
          </cell>
        </row>
        <row r="790">
          <cell r="A790">
            <v>44369</v>
          </cell>
          <cell r="L790">
            <v>3.0000000001746265</v>
          </cell>
        </row>
        <row r="791">
          <cell r="A791">
            <v>44369</v>
          </cell>
          <cell r="L791">
            <v>1.5000000000873133</v>
          </cell>
        </row>
        <row r="792">
          <cell r="A792">
            <v>44369</v>
          </cell>
          <cell r="L792">
            <v>1.5000000000873133</v>
          </cell>
        </row>
        <row r="793">
          <cell r="A793">
            <v>44370</v>
          </cell>
          <cell r="L793">
            <v>1.0000000000582085</v>
          </cell>
        </row>
        <row r="794">
          <cell r="A794">
            <v>44370</v>
          </cell>
          <cell r="L794">
            <v>1.0000000000582092</v>
          </cell>
        </row>
        <row r="795">
          <cell r="A795">
            <v>44370</v>
          </cell>
          <cell r="L795">
            <v>1.0000000000582079</v>
          </cell>
        </row>
        <row r="796">
          <cell r="A796">
            <v>44370</v>
          </cell>
          <cell r="L796">
            <v>1.5000000000873146</v>
          </cell>
        </row>
        <row r="797">
          <cell r="A797">
            <v>44370</v>
          </cell>
          <cell r="L797">
            <v>1.5000000000873133</v>
          </cell>
        </row>
        <row r="798">
          <cell r="A798">
            <v>44370</v>
          </cell>
          <cell r="L798">
            <v>1.5000000000873133</v>
          </cell>
        </row>
        <row r="799">
          <cell r="A799">
            <v>44370</v>
          </cell>
          <cell r="L799">
            <v>1.5000000000873133</v>
          </cell>
        </row>
        <row r="800">
          <cell r="A800">
            <v>44370</v>
          </cell>
          <cell r="L800">
            <v>3.0000000001746265</v>
          </cell>
        </row>
        <row r="801">
          <cell r="A801">
            <v>44370</v>
          </cell>
          <cell r="L801">
            <v>1.5000000000873133</v>
          </cell>
        </row>
        <row r="802">
          <cell r="A802">
            <v>44370</v>
          </cell>
          <cell r="L802">
            <v>1.5000000000873133</v>
          </cell>
        </row>
        <row r="803">
          <cell r="A803">
            <v>44371</v>
          </cell>
          <cell r="L803">
            <v>1.5000000000873126</v>
          </cell>
        </row>
        <row r="804">
          <cell r="A804">
            <v>44371</v>
          </cell>
          <cell r="L804">
            <v>1.5000000000873146</v>
          </cell>
        </row>
        <row r="805">
          <cell r="A805">
            <v>44371</v>
          </cell>
          <cell r="L805">
            <v>1.5000000000873133</v>
          </cell>
        </row>
        <row r="806">
          <cell r="A806">
            <v>44371</v>
          </cell>
          <cell r="L806">
            <v>1.5000000000873133</v>
          </cell>
        </row>
        <row r="807">
          <cell r="A807">
            <v>44371</v>
          </cell>
          <cell r="L807">
            <v>1.5000000000873133</v>
          </cell>
        </row>
        <row r="808">
          <cell r="A808">
            <v>44371</v>
          </cell>
          <cell r="L808">
            <v>1.5000000000873133</v>
          </cell>
        </row>
        <row r="809">
          <cell r="A809">
            <v>44371</v>
          </cell>
          <cell r="L809">
            <v>1.5000000000873133</v>
          </cell>
        </row>
        <row r="810">
          <cell r="A810">
            <v>44371</v>
          </cell>
          <cell r="L810">
            <v>1.5000000000873133</v>
          </cell>
        </row>
        <row r="811">
          <cell r="A811">
            <v>44371</v>
          </cell>
          <cell r="L811">
            <v>1.5000000000873133</v>
          </cell>
        </row>
        <row r="812">
          <cell r="A812">
            <v>44371</v>
          </cell>
          <cell r="L812">
            <v>2.0000000001164158</v>
          </cell>
        </row>
        <row r="813">
          <cell r="A813">
            <v>44371</v>
          </cell>
          <cell r="L813">
            <v>1.0000000000582105</v>
          </cell>
        </row>
        <row r="814">
          <cell r="A814">
            <v>44372</v>
          </cell>
          <cell r="L814">
            <v>2.0000000001164184</v>
          </cell>
        </row>
        <row r="815">
          <cell r="A815">
            <v>44372</v>
          </cell>
          <cell r="L815">
            <v>2.0000000001164171</v>
          </cell>
        </row>
        <row r="816">
          <cell r="A816">
            <v>44372</v>
          </cell>
          <cell r="L816">
            <v>2.0000000001164184</v>
          </cell>
        </row>
        <row r="817">
          <cell r="A817">
            <v>44372</v>
          </cell>
          <cell r="L817">
            <v>1.5000000000873133</v>
          </cell>
        </row>
        <row r="818">
          <cell r="A818">
            <v>44372</v>
          </cell>
          <cell r="L818">
            <v>1.0000000000582079</v>
          </cell>
        </row>
        <row r="819">
          <cell r="A819">
            <v>44372</v>
          </cell>
          <cell r="L819">
            <v>1.5000000000873133</v>
          </cell>
        </row>
        <row r="820">
          <cell r="A820">
            <v>44373</v>
          </cell>
          <cell r="L820">
            <v>2.0000000001164171</v>
          </cell>
        </row>
        <row r="821">
          <cell r="A821">
            <v>44373</v>
          </cell>
          <cell r="L821">
            <v>2.0000000001164171</v>
          </cell>
        </row>
        <row r="822">
          <cell r="A822">
            <v>44373</v>
          </cell>
          <cell r="L822">
            <v>2.0000000001164171</v>
          </cell>
        </row>
        <row r="823">
          <cell r="A823">
            <v>44373</v>
          </cell>
          <cell r="L823">
            <v>2.0000000001164184</v>
          </cell>
        </row>
        <row r="824">
          <cell r="A824">
            <v>44373</v>
          </cell>
          <cell r="L824">
            <v>1.5000000000873133</v>
          </cell>
        </row>
        <row r="825">
          <cell r="A825">
            <v>44373</v>
          </cell>
          <cell r="L825">
            <v>1.5000000000873133</v>
          </cell>
        </row>
        <row r="826">
          <cell r="A826">
            <v>44375</v>
          </cell>
          <cell r="L826">
            <v>1.5000000000873139</v>
          </cell>
        </row>
        <row r="827">
          <cell r="A827">
            <v>44375</v>
          </cell>
          <cell r="L827">
            <v>1.0000000000582079</v>
          </cell>
        </row>
        <row r="828">
          <cell r="A828">
            <v>44375</v>
          </cell>
          <cell r="L828">
            <v>1.0000000000582092</v>
          </cell>
        </row>
        <row r="829">
          <cell r="A829">
            <v>44375</v>
          </cell>
          <cell r="L829">
            <v>1.0000000000582092</v>
          </cell>
        </row>
        <row r="830">
          <cell r="A830">
            <v>44375</v>
          </cell>
          <cell r="L830">
            <v>1.0000000000582079</v>
          </cell>
        </row>
        <row r="831">
          <cell r="A831">
            <v>44375</v>
          </cell>
          <cell r="L831">
            <v>1.5000000000873119</v>
          </cell>
        </row>
        <row r="832">
          <cell r="A832">
            <v>44375</v>
          </cell>
          <cell r="L832">
            <v>1.8333333334400483</v>
          </cell>
        </row>
        <row r="833">
          <cell r="A833">
            <v>44375</v>
          </cell>
          <cell r="L833">
            <v>1.833333333440051</v>
          </cell>
        </row>
        <row r="834">
          <cell r="A834">
            <v>44375</v>
          </cell>
          <cell r="L834">
            <v>1.9166666667782322</v>
          </cell>
        </row>
        <row r="835">
          <cell r="A835">
            <v>44375</v>
          </cell>
          <cell r="L835">
            <v>1.9166666667782348</v>
          </cell>
        </row>
        <row r="836">
          <cell r="A836">
            <v>44376</v>
          </cell>
          <cell r="L836">
            <v>1.0000000000582085</v>
          </cell>
        </row>
        <row r="837">
          <cell r="A837">
            <v>44376</v>
          </cell>
          <cell r="L837">
            <v>1.0000000000582092</v>
          </cell>
        </row>
        <row r="838">
          <cell r="A838">
            <v>44376</v>
          </cell>
          <cell r="L838">
            <v>1.9166666667782335</v>
          </cell>
        </row>
        <row r="839">
          <cell r="A839">
            <v>44376</v>
          </cell>
          <cell r="L839">
            <v>1.9166666667782348</v>
          </cell>
        </row>
        <row r="840">
          <cell r="A840">
            <v>44376</v>
          </cell>
          <cell r="L840">
            <v>1.8333333334400483</v>
          </cell>
        </row>
        <row r="841">
          <cell r="A841">
            <v>44376</v>
          </cell>
          <cell r="L841">
            <v>1.833333333440051</v>
          </cell>
        </row>
        <row r="842">
          <cell r="A842">
            <v>44376</v>
          </cell>
          <cell r="L842">
            <v>1.0000000000582079</v>
          </cell>
        </row>
        <row r="843">
          <cell r="A843">
            <v>44376</v>
          </cell>
          <cell r="L843">
            <v>1.0000000000582079</v>
          </cell>
        </row>
        <row r="844">
          <cell r="A844">
            <v>44376</v>
          </cell>
          <cell r="L844">
            <v>1.0000000000582105</v>
          </cell>
        </row>
        <row r="845">
          <cell r="A845">
            <v>44376</v>
          </cell>
          <cell r="L845">
            <v>1.0000000000582105</v>
          </cell>
        </row>
        <row r="846">
          <cell r="A846">
            <v>44377</v>
          </cell>
          <cell r="L846">
            <v>1.8333333334400497</v>
          </cell>
        </row>
        <row r="847">
          <cell r="A847">
            <v>44377</v>
          </cell>
          <cell r="L847">
            <v>1.5000000000873133</v>
          </cell>
        </row>
        <row r="848">
          <cell r="A848">
            <v>44377</v>
          </cell>
          <cell r="L848">
            <v>1.0000000000582079</v>
          </cell>
        </row>
        <row r="849">
          <cell r="A849">
            <v>44377</v>
          </cell>
          <cell r="L849">
            <v>2.0000000001164158</v>
          </cell>
        </row>
        <row r="850">
          <cell r="A850">
            <v>44377</v>
          </cell>
          <cell r="L850">
            <v>1.9166666667782348</v>
          </cell>
        </row>
        <row r="851">
          <cell r="A851">
            <v>44377</v>
          </cell>
          <cell r="L851">
            <v>2.2500000001309699</v>
          </cell>
        </row>
        <row r="852">
          <cell r="A852">
            <v>44378</v>
          </cell>
          <cell r="L852">
            <v>1.9166666667782342</v>
          </cell>
        </row>
        <row r="853">
          <cell r="A853">
            <v>44378</v>
          </cell>
          <cell r="L853">
            <v>1.9166666667782335</v>
          </cell>
        </row>
        <row r="854">
          <cell r="A854">
            <v>44378</v>
          </cell>
          <cell r="L854">
            <v>1.8333333334400483</v>
          </cell>
        </row>
        <row r="855">
          <cell r="A855">
            <v>44378</v>
          </cell>
          <cell r="L855">
            <v>1.833333333440051</v>
          </cell>
        </row>
        <row r="856">
          <cell r="A856">
            <v>44378</v>
          </cell>
          <cell r="L856">
            <v>0.50000000002910261</v>
          </cell>
        </row>
        <row r="857">
          <cell r="A857">
            <v>44378</v>
          </cell>
          <cell r="L857">
            <v>0.50000000002910527</v>
          </cell>
        </row>
        <row r="858">
          <cell r="A858">
            <v>44378</v>
          </cell>
          <cell r="L858">
            <v>0.50000000002910527</v>
          </cell>
        </row>
        <row r="859">
          <cell r="A859">
            <v>44378</v>
          </cell>
          <cell r="L859">
            <v>0.50000000002910261</v>
          </cell>
        </row>
        <row r="860">
          <cell r="A860">
            <v>44378</v>
          </cell>
          <cell r="L860">
            <v>1.0000000000582105</v>
          </cell>
        </row>
        <row r="861">
          <cell r="A861">
            <v>44378</v>
          </cell>
          <cell r="L861">
            <v>1.0000000000582105</v>
          </cell>
        </row>
        <row r="862">
          <cell r="A862">
            <v>44379</v>
          </cell>
          <cell r="L862">
            <v>1.0000000000582079</v>
          </cell>
        </row>
        <row r="863">
          <cell r="A863">
            <v>44379</v>
          </cell>
          <cell r="L863">
            <v>1.0000000000582079</v>
          </cell>
        </row>
        <row r="864">
          <cell r="A864">
            <v>44379</v>
          </cell>
          <cell r="L864">
            <v>1.0000000000582105</v>
          </cell>
        </row>
        <row r="865">
          <cell r="A865">
            <v>44379</v>
          </cell>
          <cell r="L865">
            <v>1.0000000000582079</v>
          </cell>
        </row>
        <row r="866">
          <cell r="A866">
            <v>44379</v>
          </cell>
          <cell r="L866">
            <v>1.0000000000582079</v>
          </cell>
        </row>
        <row r="867">
          <cell r="A867">
            <v>44379</v>
          </cell>
          <cell r="L867">
            <v>1.0000000000582105</v>
          </cell>
        </row>
        <row r="868">
          <cell r="A868">
            <v>44380</v>
          </cell>
          <cell r="L868">
            <v>1.0000000000582092</v>
          </cell>
        </row>
        <row r="869">
          <cell r="A869">
            <v>44380</v>
          </cell>
          <cell r="L869">
            <v>1.0000000000582092</v>
          </cell>
        </row>
        <row r="870">
          <cell r="A870">
            <v>44380</v>
          </cell>
          <cell r="L870">
            <v>1.5000000000873133</v>
          </cell>
        </row>
        <row r="871">
          <cell r="A871">
            <v>44382</v>
          </cell>
          <cell r="L871">
            <v>2.0000000001164158</v>
          </cell>
        </row>
        <row r="872">
          <cell r="A872">
            <v>44382</v>
          </cell>
          <cell r="L872">
            <v>2.0000000001164184</v>
          </cell>
        </row>
        <row r="873">
          <cell r="A873">
            <v>44382</v>
          </cell>
          <cell r="L873">
            <v>2.0000000001164184</v>
          </cell>
        </row>
        <row r="874">
          <cell r="A874">
            <v>44382</v>
          </cell>
          <cell r="L874">
            <v>2.0000000001164158</v>
          </cell>
        </row>
        <row r="875">
          <cell r="A875">
            <v>44383</v>
          </cell>
          <cell r="L875">
            <v>2.5000000001455227</v>
          </cell>
        </row>
        <row r="876">
          <cell r="A876">
            <v>44383</v>
          </cell>
          <cell r="L876">
            <v>2.5000000001455227</v>
          </cell>
        </row>
        <row r="877">
          <cell r="A877">
            <v>44383</v>
          </cell>
          <cell r="L877">
            <v>1.5000000000873133</v>
          </cell>
        </row>
        <row r="878">
          <cell r="A878">
            <v>44383</v>
          </cell>
          <cell r="L878">
            <v>1.5000000000873133</v>
          </cell>
        </row>
        <row r="879">
          <cell r="A879">
            <v>44384</v>
          </cell>
          <cell r="L879">
            <v>2.5000000001455227</v>
          </cell>
        </row>
        <row r="880">
          <cell r="A880">
            <v>44384</v>
          </cell>
          <cell r="L880">
            <v>2.5000000001455227</v>
          </cell>
        </row>
        <row r="881">
          <cell r="A881">
            <v>44384</v>
          </cell>
          <cell r="L881">
            <v>1.5000000000873133</v>
          </cell>
        </row>
        <row r="882">
          <cell r="A882">
            <v>44384</v>
          </cell>
          <cell r="L882">
            <v>1.5000000000873133</v>
          </cell>
        </row>
        <row r="883">
          <cell r="A883">
            <v>44385</v>
          </cell>
          <cell r="L883">
            <v>1.0000000000582092</v>
          </cell>
        </row>
        <row r="884">
          <cell r="A884">
            <v>44385</v>
          </cell>
          <cell r="L884">
            <v>1.0000000000582079</v>
          </cell>
        </row>
        <row r="885">
          <cell r="A885">
            <v>44385</v>
          </cell>
          <cell r="L885">
            <v>2.0000000001164184</v>
          </cell>
        </row>
        <row r="886">
          <cell r="A886">
            <v>44385</v>
          </cell>
          <cell r="L886">
            <v>2.0000000001164171</v>
          </cell>
        </row>
        <row r="887">
          <cell r="A887">
            <v>44389</v>
          </cell>
          <cell r="L887">
            <v>3.5000000002037317</v>
          </cell>
        </row>
        <row r="888">
          <cell r="A888">
            <v>44389</v>
          </cell>
          <cell r="L888">
            <v>2.5000000001455214</v>
          </cell>
        </row>
        <row r="889">
          <cell r="A889">
            <v>44390</v>
          </cell>
          <cell r="L889">
            <v>4.000000000232836</v>
          </cell>
        </row>
        <row r="890">
          <cell r="A890">
            <v>44390</v>
          </cell>
          <cell r="L890">
            <v>3.0000000001746252</v>
          </cell>
        </row>
        <row r="891">
          <cell r="A891">
            <v>44390</v>
          </cell>
          <cell r="L891">
            <v>1.5000000000873133</v>
          </cell>
        </row>
        <row r="892">
          <cell r="A892">
            <v>44390</v>
          </cell>
          <cell r="L892">
            <v>1.5000000000873133</v>
          </cell>
        </row>
        <row r="893">
          <cell r="A893">
            <v>44391</v>
          </cell>
          <cell r="L893">
            <v>4.000000000232836</v>
          </cell>
        </row>
        <row r="894">
          <cell r="A894">
            <v>44391</v>
          </cell>
          <cell r="L894">
            <v>4.000000000232836</v>
          </cell>
        </row>
        <row r="895">
          <cell r="A895">
            <v>44391</v>
          </cell>
          <cell r="L895">
            <v>3.0000000001746265</v>
          </cell>
        </row>
        <row r="896">
          <cell r="A896">
            <v>44391</v>
          </cell>
          <cell r="L896">
            <v>3.0000000001746265</v>
          </cell>
        </row>
        <row r="897">
          <cell r="A897">
            <v>44391</v>
          </cell>
          <cell r="L897">
            <v>2.0000000001164158</v>
          </cell>
        </row>
        <row r="898">
          <cell r="A898">
            <v>44392</v>
          </cell>
          <cell r="L898">
            <v>3.0000000001746265</v>
          </cell>
        </row>
        <row r="899">
          <cell r="A899">
            <v>44392</v>
          </cell>
          <cell r="L899">
            <v>1.0000000000582092</v>
          </cell>
        </row>
        <row r="900">
          <cell r="A900">
            <v>44392</v>
          </cell>
          <cell r="L900">
            <v>3.0000000001746265</v>
          </cell>
        </row>
        <row r="901">
          <cell r="A901">
            <v>44392</v>
          </cell>
          <cell r="L901">
            <v>3.0000000001746265</v>
          </cell>
        </row>
        <row r="902">
          <cell r="A902">
            <v>44393</v>
          </cell>
          <cell r="L902">
            <v>3.0000000001746265</v>
          </cell>
        </row>
        <row r="903">
          <cell r="A903">
            <v>44393</v>
          </cell>
          <cell r="L903">
            <v>3.0000000001746265</v>
          </cell>
        </row>
        <row r="904">
          <cell r="A904">
            <v>44396</v>
          </cell>
          <cell r="L904">
            <v>3.0000000001746265</v>
          </cell>
        </row>
        <row r="905">
          <cell r="A905">
            <v>44396</v>
          </cell>
          <cell r="L905">
            <v>3.0000000001746265</v>
          </cell>
        </row>
        <row r="906">
          <cell r="A906">
            <v>44398</v>
          </cell>
          <cell r="L906">
            <v>3.0000000001746265</v>
          </cell>
        </row>
        <row r="907">
          <cell r="A907">
            <v>44398</v>
          </cell>
          <cell r="L907">
            <v>3.0000000001746265</v>
          </cell>
        </row>
        <row r="908">
          <cell r="A908">
            <v>44400</v>
          </cell>
          <cell r="L908">
            <v>1.0000000000582079</v>
          </cell>
        </row>
        <row r="909">
          <cell r="A909">
            <v>44400</v>
          </cell>
          <cell r="L909">
            <v>1.0000000000582105</v>
          </cell>
        </row>
        <row r="910">
          <cell r="A910">
            <v>44400</v>
          </cell>
          <cell r="L910">
            <v>1.0000000000582105</v>
          </cell>
        </row>
        <row r="911">
          <cell r="A911">
            <v>44400</v>
          </cell>
          <cell r="L911">
            <v>1.0000000000582105</v>
          </cell>
        </row>
        <row r="912">
          <cell r="A912">
            <v>44400</v>
          </cell>
          <cell r="L912">
            <v>1.0000000000582079</v>
          </cell>
        </row>
        <row r="913">
          <cell r="A913">
            <v>44403</v>
          </cell>
          <cell r="L913">
            <v>1.5000000000873133</v>
          </cell>
        </row>
        <row r="914">
          <cell r="A914">
            <v>44403</v>
          </cell>
          <cell r="L914">
            <v>1.5000000000873133</v>
          </cell>
        </row>
        <row r="915">
          <cell r="A915">
            <v>44403</v>
          </cell>
          <cell r="L915">
            <v>1.5000000000873106</v>
          </cell>
        </row>
        <row r="916">
          <cell r="A916">
            <v>44403</v>
          </cell>
          <cell r="L916">
            <v>1.5000000000873133</v>
          </cell>
        </row>
        <row r="917">
          <cell r="A917">
            <v>44403</v>
          </cell>
          <cell r="L917">
            <v>1.5000000000873133</v>
          </cell>
        </row>
        <row r="918">
          <cell r="A918">
            <v>44403</v>
          </cell>
          <cell r="L918">
            <v>1.5000000000873133</v>
          </cell>
        </row>
        <row r="919">
          <cell r="A919">
            <v>44404</v>
          </cell>
          <cell r="L919">
            <v>1.5000000000873126</v>
          </cell>
        </row>
        <row r="920">
          <cell r="A920">
            <v>44404</v>
          </cell>
          <cell r="L920">
            <v>1.5000000000873119</v>
          </cell>
        </row>
        <row r="921">
          <cell r="A921">
            <v>44404</v>
          </cell>
          <cell r="L921">
            <v>1.5000000000873133</v>
          </cell>
        </row>
        <row r="922">
          <cell r="A922">
            <v>44404</v>
          </cell>
          <cell r="L922">
            <v>1.5000000000873133</v>
          </cell>
        </row>
        <row r="923">
          <cell r="A923">
            <v>44404</v>
          </cell>
          <cell r="L923">
            <v>1.5000000000873119</v>
          </cell>
        </row>
        <row r="924">
          <cell r="A924">
            <v>44404</v>
          </cell>
          <cell r="L924">
            <v>3.0000000001746265</v>
          </cell>
        </row>
        <row r="925">
          <cell r="A925">
            <v>44404</v>
          </cell>
          <cell r="L925">
            <v>3.0000000001746265</v>
          </cell>
        </row>
        <row r="926">
          <cell r="A926">
            <v>44404</v>
          </cell>
          <cell r="L926">
            <v>1.5000000000873133</v>
          </cell>
        </row>
        <row r="927">
          <cell r="A927">
            <v>44404</v>
          </cell>
          <cell r="L927">
            <v>1.5000000000873133</v>
          </cell>
        </row>
        <row r="928">
          <cell r="A928">
            <v>44404</v>
          </cell>
          <cell r="L928">
            <v>1.5000000000873133</v>
          </cell>
        </row>
        <row r="929">
          <cell r="A929">
            <v>44404</v>
          </cell>
          <cell r="L929">
            <v>1.5000000000873133</v>
          </cell>
        </row>
        <row r="930">
          <cell r="A930">
            <v>44405</v>
          </cell>
          <cell r="L930">
            <v>1.5000000000873133</v>
          </cell>
        </row>
        <row r="931">
          <cell r="A931">
            <v>44405</v>
          </cell>
          <cell r="L931">
            <v>1.5000000000873133</v>
          </cell>
        </row>
        <row r="932">
          <cell r="A932">
            <v>44405</v>
          </cell>
          <cell r="L932">
            <v>1.5000000000873133</v>
          </cell>
        </row>
        <row r="933">
          <cell r="A933">
            <v>44405</v>
          </cell>
          <cell r="L933">
            <v>1.5000000000873133</v>
          </cell>
        </row>
        <row r="934">
          <cell r="A934">
            <v>44405</v>
          </cell>
          <cell r="L934">
            <v>1.5000000000873133</v>
          </cell>
        </row>
        <row r="935">
          <cell r="A935">
            <v>44405</v>
          </cell>
          <cell r="L935">
            <v>1.5000000000873106</v>
          </cell>
        </row>
        <row r="936">
          <cell r="A936">
            <v>44405</v>
          </cell>
          <cell r="L936">
            <v>1.5000000000873133</v>
          </cell>
        </row>
        <row r="937">
          <cell r="A937">
            <v>44405</v>
          </cell>
          <cell r="L937">
            <v>1.5000000000873133</v>
          </cell>
        </row>
        <row r="938">
          <cell r="A938">
            <v>44405</v>
          </cell>
          <cell r="L938">
            <v>1.5000000000873133</v>
          </cell>
        </row>
        <row r="939">
          <cell r="A939">
            <v>44406</v>
          </cell>
          <cell r="L939">
            <v>1.5000000000873133</v>
          </cell>
        </row>
        <row r="940">
          <cell r="A940">
            <v>44406</v>
          </cell>
          <cell r="L940">
            <v>1.5000000000873133</v>
          </cell>
        </row>
        <row r="941">
          <cell r="A941">
            <v>44406</v>
          </cell>
          <cell r="L941">
            <v>1.5000000000873133</v>
          </cell>
        </row>
        <row r="942">
          <cell r="A942">
            <v>44406</v>
          </cell>
          <cell r="L942">
            <v>1.5000000000873133</v>
          </cell>
        </row>
        <row r="943">
          <cell r="A943">
            <v>44406</v>
          </cell>
          <cell r="L943">
            <v>1.5000000000873133</v>
          </cell>
        </row>
        <row r="944">
          <cell r="A944">
            <v>44406</v>
          </cell>
          <cell r="L944">
            <v>1.5000000000873106</v>
          </cell>
        </row>
        <row r="945">
          <cell r="A945">
            <v>44406</v>
          </cell>
          <cell r="L945">
            <v>1.5000000000873133</v>
          </cell>
        </row>
        <row r="946">
          <cell r="A946">
            <v>44406</v>
          </cell>
          <cell r="L946">
            <v>1.5000000000873133</v>
          </cell>
        </row>
        <row r="947">
          <cell r="A947">
            <v>44406</v>
          </cell>
          <cell r="L947">
            <v>1.5000000000873133</v>
          </cell>
        </row>
        <row r="948">
          <cell r="A948">
            <v>44407</v>
          </cell>
          <cell r="L948">
            <v>1.5000000000873133</v>
          </cell>
        </row>
        <row r="949">
          <cell r="A949">
            <v>44407</v>
          </cell>
          <cell r="L949">
            <v>1.5000000000873119</v>
          </cell>
        </row>
        <row r="950">
          <cell r="A950">
            <v>44407</v>
          </cell>
          <cell r="L950">
            <v>1.5000000000873133</v>
          </cell>
        </row>
        <row r="951">
          <cell r="A951">
            <v>44407</v>
          </cell>
          <cell r="L951">
            <v>2.0000000001164171</v>
          </cell>
        </row>
        <row r="952">
          <cell r="A952">
            <v>44407</v>
          </cell>
          <cell r="L952">
            <v>2.0000000001164184</v>
          </cell>
        </row>
        <row r="953">
          <cell r="A953">
            <v>44407</v>
          </cell>
          <cell r="L953">
            <v>2.0000000001164158</v>
          </cell>
        </row>
        <row r="954">
          <cell r="A954">
            <v>44407</v>
          </cell>
          <cell r="L954">
            <v>2.0000000001164184</v>
          </cell>
        </row>
        <row r="955">
          <cell r="A955">
            <v>44407</v>
          </cell>
          <cell r="L955">
            <v>2.0000000001164158</v>
          </cell>
        </row>
        <row r="956">
          <cell r="A956">
            <v>44407</v>
          </cell>
          <cell r="L956">
            <v>2.0000000001164158</v>
          </cell>
        </row>
        <row r="957">
          <cell r="A957">
            <v>44408</v>
          </cell>
          <cell r="L957">
            <v>2.0000000001164171</v>
          </cell>
        </row>
        <row r="958">
          <cell r="A958">
            <v>44408</v>
          </cell>
          <cell r="L958">
            <v>2.0000000001164171</v>
          </cell>
        </row>
        <row r="959">
          <cell r="A959">
            <v>44408</v>
          </cell>
          <cell r="L959">
            <v>2.0000000001164171</v>
          </cell>
        </row>
        <row r="960">
          <cell r="A960">
            <v>44408</v>
          </cell>
          <cell r="L960">
            <v>2.0000000001164184</v>
          </cell>
        </row>
        <row r="961">
          <cell r="A961">
            <v>44408</v>
          </cell>
          <cell r="L961">
            <v>2.0000000001164158</v>
          </cell>
        </row>
        <row r="962">
          <cell r="A962">
            <v>44413</v>
          </cell>
          <cell r="L962">
            <v>3.0000000001746265</v>
          </cell>
        </row>
        <row r="963">
          <cell r="A963">
            <v>44413</v>
          </cell>
          <cell r="L963">
            <v>1.5000000000873133</v>
          </cell>
        </row>
        <row r="964">
          <cell r="A964">
            <v>44413</v>
          </cell>
          <cell r="L964">
            <v>1.5000000000873133</v>
          </cell>
        </row>
        <row r="965">
          <cell r="A965">
            <v>44414</v>
          </cell>
          <cell r="L965">
            <v>3.0000000001746265</v>
          </cell>
        </row>
        <row r="966">
          <cell r="A966">
            <v>44414</v>
          </cell>
          <cell r="L966">
            <v>3.0000000001746265</v>
          </cell>
        </row>
        <row r="967">
          <cell r="A967">
            <v>44415</v>
          </cell>
          <cell r="L967">
            <v>1.0000000000582079</v>
          </cell>
        </row>
        <row r="968">
          <cell r="A968">
            <v>44415</v>
          </cell>
          <cell r="L968">
            <v>2.0000000001164184</v>
          </cell>
        </row>
        <row r="969">
          <cell r="A969">
            <v>44415</v>
          </cell>
          <cell r="L969">
            <v>1.0000000000582079</v>
          </cell>
        </row>
        <row r="970">
          <cell r="A970">
            <v>44415</v>
          </cell>
          <cell r="L970">
            <v>2.0000000001164171</v>
          </cell>
        </row>
        <row r="971">
          <cell r="A971">
            <v>44417</v>
          </cell>
          <cell r="L971">
            <v>1.0000000000582092</v>
          </cell>
        </row>
        <row r="972">
          <cell r="A972">
            <v>44417</v>
          </cell>
          <cell r="L972">
            <v>3.0000000001746265</v>
          </cell>
        </row>
        <row r="973">
          <cell r="A973">
            <v>44417</v>
          </cell>
          <cell r="L973">
            <v>1.5000000000873133</v>
          </cell>
        </row>
        <row r="974">
          <cell r="A974">
            <v>44418</v>
          </cell>
          <cell r="L974">
            <v>1.0000000000582092</v>
          </cell>
        </row>
        <row r="975">
          <cell r="A975">
            <v>44418</v>
          </cell>
          <cell r="L975">
            <v>3.0000000001746265</v>
          </cell>
        </row>
        <row r="976">
          <cell r="A976">
            <v>44418</v>
          </cell>
          <cell r="L976">
            <v>1.5000000000873133</v>
          </cell>
        </row>
        <row r="977">
          <cell r="A977">
            <v>44419</v>
          </cell>
          <cell r="L977">
            <v>3.0000000001746265</v>
          </cell>
        </row>
        <row r="978">
          <cell r="A978">
            <v>44419</v>
          </cell>
          <cell r="L978">
            <v>1.5000000000873133</v>
          </cell>
        </row>
        <row r="979">
          <cell r="A979">
            <v>44420</v>
          </cell>
          <cell r="L979">
            <v>3.0000000001746265</v>
          </cell>
        </row>
        <row r="980">
          <cell r="A980">
            <v>44420</v>
          </cell>
          <cell r="L980">
            <v>1.0000000000582079</v>
          </cell>
        </row>
        <row r="981">
          <cell r="A981">
            <v>44421</v>
          </cell>
          <cell r="L981">
            <v>3.0000000001746265</v>
          </cell>
        </row>
        <row r="982">
          <cell r="A982">
            <v>44422</v>
          </cell>
          <cell r="L982">
            <v>3.0000000001746265</v>
          </cell>
        </row>
        <row r="983">
          <cell r="A983">
            <v>44422</v>
          </cell>
          <cell r="L983">
            <v>1.5000000000873146</v>
          </cell>
        </row>
        <row r="984">
          <cell r="A984">
            <v>44424</v>
          </cell>
          <cell r="L984">
            <v>0.50000000002910461</v>
          </cell>
        </row>
        <row r="985">
          <cell r="A985">
            <v>44424</v>
          </cell>
          <cell r="L985">
            <v>1.5000000000873133</v>
          </cell>
        </row>
        <row r="986">
          <cell r="A986">
            <v>44424</v>
          </cell>
          <cell r="L986">
            <v>3.0000000001746265</v>
          </cell>
        </row>
        <row r="987">
          <cell r="A987">
            <v>44424</v>
          </cell>
          <cell r="L987">
            <v>1.5000000000873146</v>
          </cell>
        </row>
        <row r="988">
          <cell r="A988">
            <v>44424</v>
          </cell>
          <cell r="L988">
            <v>1.5000000000873133</v>
          </cell>
        </row>
        <row r="989">
          <cell r="A989">
            <v>44424</v>
          </cell>
          <cell r="L989">
            <v>1.5000000000873133</v>
          </cell>
        </row>
        <row r="990">
          <cell r="A990">
            <v>44424</v>
          </cell>
          <cell r="L990">
            <v>1.5000000000873133</v>
          </cell>
        </row>
        <row r="991">
          <cell r="A991">
            <v>44424</v>
          </cell>
          <cell r="L991">
            <v>1.5000000000873133</v>
          </cell>
        </row>
        <row r="992">
          <cell r="A992">
            <v>44424</v>
          </cell>
          <cell r="L992">
            <v>1.5000000000873133</v>
          </cell>
        </row>
        <row r="993">
          <cell r="A993">
            <v>44424</v>
          </cell>
          <cell r="L993">
            <v>1.5000000000873133</v>
          </cell>
        </row>
        <row r="994">
          <cell r="A994">
            <v>44425</v>
          </cell>
          <cell r="L994">
            <v>1.0000000000582092</v>
          </cell>
        </row>
        <row r="995">
          <cell r="A995">
            <v>44425</v>
          </cell>
          <cell r="L995">
            <v>3.0000000001746265</v>
          </cell>
        </row>
        <row r="996">
          <cell r="A996">
            <v>44425</v>
          </cell>
          <cell r="L996">
            <v>3.0000000001746265</v>
          </cell>
        </row>
        <row r="997">
          <cell r="A997">
            <v>44425</v>
          </cell>
          <cell r="L997">
            <v>1.0000000000582092</v>
          </cell>
        </row>
        <row r="998">
          <cell r="A998">
            <v>44425</v>
          </cell>
          <cell r="L998">
            <v>1.5000000000873133</v>
          </cell>
        </row>
        <row r="999">
          <cell r="A999">
            <v>44425</v>
          </cell>
          <cell r="L999">
            <v>1.5000000000873133</v>
          </cell>
        </row>
        <row r="1000">
          <cell r="A1000">
            <v>44425</v>
          </cell>
          <cell r="L1000">
            <v>1.5000000000873106</v>
          </cell>
        </row>
        <row r="1001">
          <cell r="A1001">
            <v>44425</v>
          </cell>
          <cell r="L1001">
            <v>1.5000000000873133</v>
          </cell>
        </row>
        <row r="1002">
          <cell r="A1002">
            <v>44425</v>
          </cell>
          <cell r="L1002">
            <v>1.5000000000873133</v>
          </cell>
        </row>
        <row r="1003">
          <cell r="A1003">
            <v>44425</v>
          </cell>
          <cell r="L1003">
            <v>1.5000000000873133</v>
          </cell>
        </row>
        <row r="1004">
          <cell r="A1004">
            <v>44425</v>
          </cell>
          <cell r="L1004">
            <v>1.5000000000873133</v>
          </cell>
        </row>
        <row r="1005">
          <cell r="A1005">
            <v>44426</v>
          </cell>
          <cell r="L1005">
            <v>3.0000000001746265</v>
          </cell>
        </row>
        <row r="1006">
          <cell r="A1006">
            <v>44426</v>
          </cell>
          <cell r="L1006">
            <v>4.0000000002328351</v>
          </cell>
        </row>
        <row r="1007">
          <cell r="A1007">
            <v>44426</v>
          </cell>
          <cell r="L1007">
            <v>3.0000000001746265</v>
          </cell>
        </row>
        <row r="1008">
          <cell r="A1008">
            <v>44426</v>
          </cell>
          <cell r="L1008">
            <v>1.5000000000873119</v>
          </cell>
        </row>
        <row r="1009">
          <cell r="A1009">
            <v>44426</v>
          </cell>
          <cell r="L1009">
            <v>1.5000000000873133</v>
          </cell>
        </row>
        <row r="1010">
          <cell r="A1010">
            <v>44426</v>
          </cell>
          <cell r="L1010">
            <v>1.5000000000873133</v>
          </cell>
        </row>
        <row r="1011">
          <cell r="A1011">
            <v>44426</v>
          </cell>
          <cell r="L1011">
            <v>1.5000000000873133</v>
          </cell>
        </row>
        <row r="1012">
          <cell r="A1012">
            <v>44426</v>
          </cell>
          <cell r="L1012">
            <v>1.5000000000873133</v>
          </cell>
        </row>
        <row r="1013">
          <cell r="A1013">
            <v>44426</v>
          </cell>
          <cell r="L1013">
            <v>1.5000000000873133</v>
          </cell>
        </row>
        <row r="1014">
          <cell r="A1014">
            <v>44426</v>
          </cell>
          <cell r="L1014">
            <v>1.5000000000873133</v>
          </cell>
        </row>
        <row r="1015">
          <cell r="A1015">
            <v>44427</v>
          </cell>
          <cell r="L1015">
            <v>3.0000000001746265</v>
          </cell>
        </row>
        <row r="1016">
          <cell r="A1016">
            <v>44427</v>
          </cell>
          <cell r="L1016">
            <v>2.5000000001455218</v>
          </cell>
        </row>
        <row r="1017">
          <cell r="A1017">
            <v>44427</v>
          </cell>
          <cell r="L1017">
            <v>1.0000000000582105</v>
          </cell>
        </row>
        <row r="1018">
          <cell r="A1018">
            <v>44427</v>
          </cell>
          <cell r="L1018">
            <v>2.0000000001164171</v>
          </cell>
        </row>
        <row r="1019">
          <cell r="A1019">
            <v>44427</v>
          </cell>
          <cell r="L1019">
            <v>1.5000000000873133</v>
          </cell>
        </row>
        <row r="1020">
          <cell r="A1020">
            <v>44427</v>
          </cell>
          <cell r="L1020">
            <v>1.5000000000873133</v>
          </cell>
        </row>
        <row r="1021">
          <cell r="A1021">
            <v>44427</v>
          </cell>
          <cell r="L1021">
            <v>1.5000000000873133</v>
          </cell>
        </row>
        <row r="1022">
          <cell r="A1022">
            <v>44427</v>
          </cell>
          <cell r="L1022">
            <v>1.0000000000582105</v>
          </cell>
        </row>
        <row r="1023">
          <cell r="A1023">
            <v>44427</v>
          </cell>
          <cell r="L1023">
            <v>1.5000000000873133</v>
          </cell>
        </row>
        <row r="1024">
          <cell r="A1024">
            <v>44427</v>
          </cell>
          <cell r="L1024">
            <v>1.5000000000873133</v>
          </cell>
        </row>
        <row r="1025">
          <cell r="A1025">
            <v>44427</v>
          </cell>
          <cell r="L1025">
            <v>1.5000000000873133</v>
          </cell>
        </row>
        <row r="1026">
          <cell r="A1026">
            <v>44427</v>
          </cell>
          <cell r="L1026">
            <v>1.5000000000873133</v>
          </cell>
        </row>
        <row r="1027">
          <cell r="A1027">
            <v>44428</v>
          </cell>
          <cell r="L1027">
            <v>3.0000000001746265</v>
          </cell>
        </row>
        <row r="1028">
          <cell r="A1028">
            <v>44428</v>
          </cell>
          <cell r="L1028">
            <v>1.5000000000873139</v>
          </cell>
        </row>
        <row r="1029">
          <cell r="A1029">
            <v>44428</v>
          </cell>
          <cell r="L1029">
            <v>2.0000000001164184</v>
          </cell>
        </row>
        <row r="1030">
          <cell r="A1030">
            <v>44428</v>
          </cell>
          <cell r="L1030">
            <v>1.0000000000582079</v>
          </cell>
        </row>
        <row r="1031">
          <cell r="A1031">
            <v>44428</v>
          </cell>
          <cell r="L1031">
            <v>0.50000000002910527</v>
          </cell>
        </row>
        <row r="1032">
          <cell r="A1032">
            <v>44428</v>
          </cell>
          <cell r="L1032">
            <v>0.50000000002910394</v>
          </cell>
        </row>
        <row r="1033">
          <cell r="A1033">
            <v>44428</v>
          </cell>
          <cell r="L1033">
            <v>2.0000000001164171</v>
          </cell>
        </row>
        <row r="1034">
          <cell r="A1034">
            <v>44428</v>
          </cell>
          <cell r="L1034">
            <v>2.0000000001164184</v>
          </cell>
        </row>
        <row r="1035">
          <cell r="A1035">
            <v>44428</v>
          </cell>
          <cell r="L1035">
            <v>2.0000000001164184</v>
          </cell>
        </row>
        <row r="1036">
          <cell r="A1036">
            <v>44428</v>
          </cell>
          <cell r="L1036">
            <v>1.0000000000582105</v>
          </cell>
        </row>
        <row r="1037">
          <cell r="A1037">
            <v>44428</v>
          </cell>
          <cell r="L1037">
            <v>3.0000000001746265</v>
          </cell>
        </row>
        <row r="1038">
          <cell r="A1038">
            <v>44428</v>
          </cell>
          <cell r="L1038">
            <v>2.0000000001164158</v>
          </cell>
        </row>
        <row r="1039">
          <cell r="A1039">
            <v>44428</v>
          </cell>
          <cell r="L1039">
            <v>2</v>
          </cell>
        </row>
        <row r="1040">
          <cell r="A1040">
            <v>44429</v>
          </cell>
          <cell r="L1040">
            <v>3.000000000174627</v>
          </cell>
        </row>
        <row r="1041">
          <cell r="A1041">
            <v>44429</v>
          </cell>
          <cell r="L1041">
            <v>3.0000000001746265</v>
          </cell>
        </row>
        <row r="1042">
          <cell r="A1042">
            <v>44429</v>
          </cell>
          <cell r="L1042">
            <v>3.0000000001746252</v>
          </cell>
        </row>
        <row r="1043">
          <cell r="A1043">
            <v>44429</v>
          </cell>
          <cell r="L1043">
            <v>3.0000000001746265</v>
          </cell>
        </row>
        <row r="1044">
          <cell r="A1044">
            <v>44429</v>
          </cell>
          <cell r="L1044">
            <v>2.5000000001455214</v>
          </cell>
        </row>
        <row r="1045">
          <cell r="A1045">
            <v>44429</v>
          </cell>
          <cell r="L1045">
            <v>1.5000000000873133</v>
          </cell>
        </row>
        <row r="1046">
          <cell r="A1046">
            <v>44430</v>
          </cell>
          <cell r="L1046">
            <v>1.5000000000873133</v>
          </cell>
        </row>
        <row r="1047">
          <cell r="A1047">
            <v>44430</v>
          </cell>
          <cell r="L1047">
            <v>1.5000000000873133</v>
          </cell>
        </row>
        <row r="1048">
          <cell r="A1048">
            <v>44430</v>
          </cell>
          <cell r="L1048">
            <v>1.0000000000582092</v>
          </cell>
        </row>
        <row r="1049">
          <cell r="A1049">
            <v>44431</v>
          </cell>
          <cell r="L1049">
            <v>1.5000000000873133</v>
          </cell>
        </row>
        <row r="1050">
          <cell r="A1050">
            <v>44431</v>
          </cell>
          <cell r="L1050">
            <v>1.5000000000873133</v>
          </cell>
        </row>
        <row r="1051">
          <cell r="A1051">
            <v>44431</v>
          </cell>
          <cell r="L1051">
            <v>1.5000000000873146</v>
          </cell>
        </row>
        <row r="1052">
          <cell r="A1052">
            <v>44432</v>
          </cell>
          <cell r="L1052">
            <v>1.5000000000873133</v>
          </cell>
        </row>
        <row r="1053">
          <cell r="A1053">
            <v>44432</v>
          </cell>
          <cell r="L1053">
            <v>1.5000000000873133</v>
          </cell>
        </row>
        <row r="1054">
          <cell r="A1054">
            <v>44432</v>
          </cell>
          <cell r="L1054">
            <v>1.5000000000873146</v>
          </cell>
        </row>
        <row r="1055">
          <cell r="A1055">
            <v>44433</v>
          </cell>
          <cell r="L1055">
            <v>1.5000000000873133</v>
          </cell>
        </row>
        <row r="1056">
          <cell r="A1056">
            <v>44433</v>
          </cell>
          <cell r="L1056">
            <v>1.5000000000873119</v>
          </cell>
        </row>
        <row r="1057">
          <cell r="A1057">
            <v>44433</v>
          </cell>
          <cell r="L1057">
            <v>1.5000000000873133</v>
          </cell>
        </row>
        <row r="1058">
          <cell r="A1058">
            <v>44434</v>
          </cell>
          <cell r="L1058">
            <v>1.5000000000873133</v>
          </cell>
        </row>
        <row r="1059">
          <cell r="A1059">
            <v>44434</v>
          </cell>
          <cell r="L1059">
            <v>1.5000000000873133</v>
          </cell>
        </row>
        <row r="1060">
          <cell r="A1060">
            <v>44434</v>
          </cell>
          <cell r="L1060">
            <v>1.5000000000873146</v>
          </cell>
        </row>
        <row r="1061">
          <cell r="A1061">
            <v>44435</v>
          </cell>
          <cell r="L1061">
            <v>1.5000000000873133</v>
          </cell>
        </row>
        <row r="1062">
          <cell r="A1062">
            <v>44435</v>
          </cell>
          <cell r="L1062">
            <v>1.5000000000873133</v>
          </cell>
        </row>
        <row r="1063">
          <cell r="A1063">
            <v>44435</v>
          </cell>
          <cell r="L1063">
            <v>1.7500000001018658</v>
          </cell>
        </row>
        <row r="1064">
          <cell r="A1064">
            <v>44436</v>
          </cell>
          <cell r="L1064">
            <v>1.5000000000873133</v>
          </cell>
        </row>
        <row r="1065">
          <cell r="A1065">
            <v>44436</v>
          </cell>
          <cell r="L1065">
            <v>1.5000000000873133</v>
          </cell>
        </row>
        <row r="1066">
          <cell r="A1066">
            <v>44436</v>
          </cell>
          <cell r="L1066">
            <v>1.7500000001018658</v>
          </cell>
        </row>
        <row r="1067">
          <cell r="A1067">
            <v>44438</v>
          </cell>
          <cell r="L1067">
            <v>2.0000000001164184</v>
          </cell>
        </row>
        <row r="1068">
          <cell r="A1068">
            <v>44438</v>
          </cell>
          <cell r="L1068">
            <v>2.0000000001164184</v>
          </cell>
        </row>
        <row r="1069">
          <cell r="A1069">
            <v>44438</v>
          </cell>
          <cell r="L1069">
            <v>2.0000000001164158</v>
          </cell>
        </row>
        <row r="1070">
          <cell r="A1070">
            <v>44438</v>
          </cell>
          <cell r="L1070">
            <v>2.0000000001164184</v>
          </cell>
        </row>
        <row r="1071">
          <cell r="A1071">
            <v>44439</v>
          </cell>
          <cell r="L1071">
            <v>1.0000000000582092</v>
          </cell>
        </row>
        <row r="1072">
          <cell r="A1072">
            <v>44439</v>
          </cell>
          <cell r="L1072">
            <v>1.0000000000582085</v>
          </cell>
        </row>
        <row r="1073">
          <cell r="A1073">
            <v>44439</v>
          </cell>
          <cell r="L1073">
            <v>2.0000000001164171</v>
          </cell>
        </row>
        <row r="1074">
          <cell r="A1074">
            <v>44439</v>
          </cell>
          <cell r="L1074">
            <v>2.0000000001164184</v>
          </cell>
        </row>
        <row r="1075">
          <cell r="A1075">
            <v>44439</v>
          </cell>
          <cell r="L1075">
            <v>2.0000000001164171</v>
          </cell>
        </row>
        <row r="1076">
          <cell r="A1076">
            <v>44439</v>
          </cell>
          <cell r="L1076">
            <v>2.0000000001164184</v>
          </cell>
        </row>
        <row r="1077">
          <cell r="A1077">
            <v>44439</v>
          </cell>
          <cell r="L1077">
            <v>4.0000000002328369</v>
          </cell>
        </row>
        <row r="1078">
          <cell r="A1078">
            <v>44440</v>
          </cell>
          <cell r="L1078">
            <v>2.0000000001164171</v>
          </cell>
        </row>
        <row r="1079">
          <cell r="A1079">
            <v>44440</v>
          </cell>
          <cell r="L1079">
            <v>2.0000000001164184</v>
          </cell>
        </row>
        <row r="1080">
          <cell r="A1080">
            <v>44440</v>
          </cell>
          <cell r="L1080">
            <v>2.0000000001164171</v>
          </cell>
        </row>
        <row r="1081">
          <cell r="A1081">
            <v>44440</v>
          </cell>
          <cell r="L1081">
            <v>2.0000000001164184</v>
          </cell>
        </row>
        <row r="1082">
          <cell r="A1082">
            <v>44440</v>
          </cell>
          <cell r="L1082">
            <v>4.0000000002328342</v>
          </cell>
        </row>
        <row r="1083">
          <cell r="A1083">
            <v>44440</v>
          </cell>
          <cell r="L1083">
            <v>1.0000000000582105</v>
          </cell>
        </row>
        <row r="1084">
          <cell r="A1084">
            <v>44441</v>
          </cell>
          <cell r="L1084">
            <v>3.0000000001746265</v>
          </cell>
        </row>
        <row r="1085">
          <cell r="A1085">
            <v>44441</v>
          </cell>
          <cell r="L1085">
            <v>3.0000000001746265</v>
          </cell>
        </row>
        <row r="1086">
          <cell r="A1086">
            <v>44441</v>
          </cell>
          <cell r="L1086">
            <v>4.0000000002328342</v>
          </cell>
        </row>
        <row r="1087">
          <cell r="A1087">
            <v>44442</v>
          </cell>
          <cell r="L1087">
            <v>4.000000000232836</v>
          </cell>
        </row>
        <row r="1088">
          <cell r="A1088">
            <v>44445</v>
          </cell>
          <cell r="L1088">
            <v>2.0000000001164158</v>
          </cell>
        </row>
        <row r="1089">
          <cell r="A1089">
            <v>44445</v>
          </cell>
          <cell r="L1089">
            <v>2.0000000001164184</v>
          </cell>
        </row>
        <row r="1090">
          <cell r="A1090">
            <v>44445</v>
          </cell>
          <cell r="L1090">
            <v>2.0000000001164184</v>
          </cell>
        </row>
        <row r="1091">
          <cell r="A1091">
            <v>44445</v>
          </cell>
          <cell r="L1091">
            <v>2.0000000001164158</v>
          </cell>
        </row>
        <row r="1092">
          <cell r="A1092">
            <v>44446</v>
          </cell>
          <cell r="L1092">
            <v>2.0000000001164184</v>
          </cell>
        </row>
        <row r="1093">
          <cell r="A1093">
            <v>44446</v>
          </cell>
          <cell r="L1093">
            <v>2.0000000001164171</v>
          </cell>
        </row>
        <row r="1094">
          <cell r="A1094">
            <v>44446</v>
          </cell>
          <cell r="L1094">
            <v>2.0000000001164184</v>
          </cell>
        </row>
        <row r="1095">
          <cell r="A1095">
            <v>44446</v>
          </cell>
          <cell r="L1095">
            <v>2.0000000001164158</v>
          </cell>
        </row>
        <row r="1096">
          <cell r="A1096">
            <v>44446</v>
          </cell>
          <cell r="L1096">
            <v>1.5000000000873133</v>
          </cell>
        </row>
        <row r="1097">
          <cell r="A1097">
            <v>44446</v>
          </cell>
          <cell r="L1097">
            <v>1.5000000000873133</v>
          </cell>
        </row>
        <row r="1098">
          <cell r="A1098">
            <v>44446</v>
          </cell>
          <cell r="L1098">
            <v>1.5000000000873133</v>
          </cell>
        </row>
        <row r="1099">
          <cell r="A1099">
            <v>44447</v>
          </cell>
          <cell r="L1099">
            <v>2.0000000001164171</v>
          </cell>
        </row>
        <row r="1100">
          <cell r="A1100">
            <v>44447</v>
          </cell>
          <cell r="L1100">
            <v>2.0000000001164171</v>
          </cell>
        </row>
        <row r="1101">
          <cell r="A1101">
            <v>44447</v>
          </cell>
          <cell r="L1101">
            <v>2.0000000001164171</v>
          </cell>
        </row>
        <row r="1102">
          <cell r="A1102">
            <v>44447</v>
          </cell>
          <cell r="L1102">
            <v>2.0000000001164184</v>
          </cell>
        </row>
        <row r="1103">
          <cell r="A1103">
            <v>44447</v>
          </cell>
          <cell r="L1103">
            <v>1.5000000000873159</v>
          </cell>
        </row>
        <row r="1104">
          <cell r="A1104">
            <v>44447</v>
          </cell>
          <cell r="L1104">
            <v>3.0000000001746265</v>
          </cell>
        </row>
        <row r="1105">
          <cell r="A1105">
            <v>44448</v>
          </cell>
          <cell r="L1105">
            <v>1.5000000000873133</v>
          </cell>
        </row>
        <row r="1106">
          <cell r="A1106">
            <v>44448</v>
          </cell>
          <cell r="L1106">
            <v>1.5000000000873133</v>
          </cell>
        </row>
        <row r="1107">
          <cell r="A1107">
            <v>44448</v>
          </cell>
          <cell r="L1107">
            <v>1.5000000000873133</v>
          </cell>
        </row>
        <row r="1108">
          <cell r="A1108">
            <v>44448</v>
          </cell>
          <cell r="L1108">
            <v>1.5000000000873133</v>
          </cell>
        </row>
        <row r="1109">
          <cell r="A1109">
            <v>44448</v>
          </cell>
          <cell r="L1109">
            <v>3.0000000001746265</v>
          </cell>
        </row>
        <row r="1110">
          <cell r="A1110">
            <v>44448</v>
          </cell>
          <cell r="L1110">
            <v>3.0000000001746265</v>
          </cell>
        </row>
        <row r="1111">
          <cell r="A1111">
            <v>44448</v>
          </cell>
          <cell r="L1111">
            <v>1.5000000000873133</v>
          </cell>
        </row>
        <row r="1112">
          <cell r="A1112">
            <v>44448</v>
          </cell>
          <cell r="L1112">
            <v>1.5000000000873133</v>
          </cell>
        </row>
        <row r="1113">
          <cell r="A1113">
            <v>44448</v>
          </cell>
          <cell r="L1113">
            <v>1.5000000000873133</v>
          </cell>
        </row>
        <row r="1114">
          <cell r="A1114">
            <v>44449</v>
          </cell>
          <cell r="L1114">
            <v>2.0000000001164171</v>
          </cell>
        </row>
        <row r="1115">
          <cell r="A1115">
            <v>44449</v>
          </cell>
          <cell r="L1115">
            <v>3.0000000001746265</v>
          </cell>
        </row>
        <row r="1116">
          <cell r="A1116">
            <v>44449</v>
          </cell>
          <cell r="L1116">
            <v>3.0000000001746265</v>
          </cell>
        </row>
        <row r="1117">
          <cell r="A1117">
            <v>44449</v>
          </cell>
          <cell r="L1117">
            <v>1.5000000000873133</v>
          </cell>
        </row>
        <row r="1118">
          <cell r="A1118">
            <v>44449</v>
          </cell>
          <cell r="L1118">
            <v>1.5000000000873133</v>
          </cell>
        </row>
        <row r="1119">
          <cell r="A1119">
            <v>44449</v>
          </cell>
          <cell r="L1119">
            <v>1.5000000000873133</v>
          </cell>
        </row>
        <row r="1120">
          <cell r="A1120">
            <v>44450</v>
          </cell>
          <cell r="L1120">
            <v>2.0000000001164184</v>
          </cell>
        </row>
        <row r="1121">
          <cell r="A1121">
            <v>44450</v>
          </cell>
          <cell r="L1121">
            <v>2.0000000001164171</v>
          </cell>
        </row>
        <row r="1122">
          <cell r="A1122">
            <v>44450</v>
          </cell>
          <cell r="L1122">
            <v>2.0000000001164158</v>
          </cell>
        </row>
        <row r="1123">
          <cell r="A1123">
            <v>44452</v>
          </cell>
          <cell r="L1123">
            <v>1.5000000000873133</v>
          </cell>
        </row>
        <row r="1124">
          <cell r="A1124">
            <v>44452</v>
          </cell>
          <cell r="L1124">
            <v>1.5000000000873133</v>
          </cell>
        </row>
        <row r="1125">
          <cell r="A1125">
            <v>44452</v>
          </cell>
          <cell r="L1125">
            <v>1.5000000000873133</v>
          </cell>
        </row>
        <row r="1126">
          <cell r="A1126">
            <v>44452</v>
          </cell>
          <cell r="L1126">
            <v>1.5000000000873133</v>
          </cell>
        </row>
        <row r="1127">
          <cell r="A1127">
            <v>44452</v>
          </cell>
          <cell r="L1127">
            <v>1.5000000000873133</v>
          </cell>
        </row>
        <row r="1128">
          <cell r="A1128">
            <v>44452</v>
          </cell>
          <cell r="L1128">
            <v>1.5000000000873133</v>
          </cell>
        </row>
        <row r="1129">
          <cell r="A1129">
            <v>44452</v>
          </cell>
          <cell r="L1129">
            <v>1.5000000000873133</v>
          </cell>
        </row>
        <row r="1130">
          <cell r="A1130">
            <v>44452</v>
          </cell>
          <cell r="L1130">
            <v>3</v>
          </cell>
        </row>
        <row r="1131">
          <cell r="A1131">
            <v>44452</v>
          </cell>
          <cell r="L1131">
            <v>3.0000000001746265</v>
          </cell>
        </row>
        <row r="1132">
          <cell r="A1132">
            <v>44452</v>
          </cell>
          <cell r="L1132">
            <v>2.0000000001164184</v>
          </cell>
        </row>
        <row r="1133">
          <cell r="A1133">
            <v>44452</v>
          </cell>
          <cell r="L1133">
            <v>3</v>
          </cell>
        </row>
        <row r="1134">
          <cell r="A1134">
            <v>44453</v>
          </cell>
          <cell r="L1134">
            <v>1.5000000000873133</v>
          </cell>
        </row>
        <row r="1135">
          <cell r="A1135">
            <v>44453</v>
          </cell>
          <cell r="L1135">
            <v>1.5000000000873133</v>
          </cell>
        </row>
        <row r="1136">
          <cell r="A1136">
            <v>44453</v>
          </cell>
          <cell r="L1136">
            <v>1.5000000000873133</v>
          </cell>
        </row>
        <row r="1137">
          <cell r="A1137">
            <v>44453</v>
          </cell>
          <cell r="L1137">
            <v>1.5000000000873133</v>
          </cell>
        </row>
        <row r="1138">
          <cell r="A1138">
            <v>44453</v>
          </cell>
          <cell r="L1138">
            <v>1.5000000000873133</v>
          </cell>
        </row>
        <row r="1139">
          <cell r="A1139">
            <v>44453</v>
          </cell>
          <cell r="L1139">
            <v>1.5000000000873133</v>
          </cell>
        </row>
        <row r="1140">
          <cell r="A1140">
            <v>44453</v>
          </cell>
          <cell r="L1140">
            <v>1.5000000000873133</v>
          </cell>
        </row>
        <row r="1141">
          <cell r="A1141">
            <v>44453</v>
          </cell>
          <cell r="L1141">
            <v>3.0000000001746265</v>
          </cell>
        </row>
        <row r="1142">
          <cell r="A1142">
            <v>44453</v>
          </cell>
          <cell r="L1142">
            <v>3.0000000001746265</v>
          </cell>
        </row>
        <row r="1143">
          <cell r="A1143">
            <v>44453</v>
          </cell>
          <cell r="L1143">
            <v>2.0000000001164184</v>
          </cell>
        </row>
        <row r="1144">
          <cell r="A1144">
            <v>44453</v>
          </cell>
          <cell r="L1144">
            <v>3</v>
          </cell>
        </row>
        <row r="1145">
          <cell r="A1145">
            <v>44454</v>
          </cell>
          <cell r="L1145">
            <v>1.5000000000873133</v>
          </cell>
        </row>
        <row r="1146">
          <cell r="A1146">
            <v>44454</v>
          </cell>
          <cell r="L1146">
            <v>1.5000000000873133</v>
          </cell>
        </row>
        <row r="1147">
          <cell r="A1147">
            <v>44454</v>
          </cell>
          <cell r="L1147">
            <v>1.5000000000873133</v>
          </cell>
        </row>
        <row r="1148">
          <cell r="A1148">
            <v>44454</v>
          </cell>
          <cell r="L1148">
            <v>1.5000000000873133</v>
          </cell>
        </row>
        <row r="1149">
          <cell r="A1149">
            <v>44454</v>
          </cell>
          <cell r="L1149">
            <v>1.5000000000873133</v>
          </cell>
        </row>
        <row r="1150">
          <cell r="A1150">
            <v>44454</v>
          </cell>
          <cell r="L1150">
            <v>1.5000000000873133</v>
          </cell>
        </row>
        <row r="1151">
          <cell r="A1151">
            <v>44454</v>
          </cell>
          <cell r="L1151">
            <v>1.5000000000873133</v>
          </cell>
        </row>
        <row r="1152">
          <cell r="A1152">
            <v>44454</v>
          </cell>
          <cell r="L1152">
            <v>2.0000000001164184</v>
          </cell>
        </row>
        <row r="1153">
          <cell r="A1153">
            <v>44454</v>
          </cell>
          <cell r="L1153">
            <v>2.0000000001164184</v>
          </cell>
        </row>
        <row r="1154">
          <cell r="A1154">
            <v>44454</v>
          </cell>
          <cell r="L1154">
            <v>2.0000000001164184</v>
          </cell>
        </row>
        <row r="1155">
          <cell r="A1155">
            <v>44454</v>
          </cell>
          <cell r="L1155">
            <v>3.0000000001746265</v>
          </cell>
        </row>
        <row r="1156">
          <cell r="A1156">
            <v>44454</v>
          </cell>
          <cell r="L1156">
            <v>3</v>
          </cell>
        </row>
        <row r="1157">
          <cell r="A1157">
            <v>44455</v>
          </cell>
          <cell r="L1157">
            <v>3</v>
          </cell>
        </row>
        <row r="1158">
          <cell r="A1158">
            <v>44455</v>
          </cell>
          <cell r="L1158">
            <v>2.0000000001164184</v>
          </cell>
        </row>
        <row r="1159">
          <cell r="A1159">
            <v>44455</v>
          </cell>
          <cell r="L1159">
            <v>1.0000000000582079</v>
          </cell>
        </row>
        <row r="1160">
          <cell r="A1160">
            <v>44455</v>
          </cell>
          <cell r="L1160">
            <v>2.0000000001164171</v>
          </cell>
        </row>
        <row r="1161">
          <cell r="A1161">
            <v>44455</v>
          </cell>
          <cell r="L1161">
            <v>1.5000000000873133</v>
          </cell>
        </row>
        <row r="1162">
          <cell r="A1162">
            <v>44455</v>
          </cell>
          <cell r="L1162">
            <v>1.5000000000873133</v>
          </cell>
        </row>
        <row r="1163">
          <cell r="A1163">
            <v>44455</v>
          </cell>
          <cell r="L1163">
            <v>1.5000000000873133</v>
          </cell>
        </row>
        <row r="1164">
          <cell r="A1164">
            <v>44455</v>
          </cell>
          <cell r="L1164">
            <v>1.5000000000873133</v>
          </cell>
        </row>
        <row r="1165">
          <cell r="A1165">
            <v>44455</v>
          </cell>
          <cell r="L1165">
            <v>1.5000000000873133</v>
          </cell>
        </row>
        <row r="1166">
          <cell r="A1166">
            <v>44455</v>
          </cell>
          <cell r="L1166">
            <v>1.5000000000873133</v>
          </cell>
        </row>
        <row r="1167">
          <cell r="A1167">
            <v>44456</v>
          </cell>
          <cell r="L1167">
            <v>1.5000000000873133</v>
          </cell>
        </row>
        <row r="1168">
          <cell r="A1168">
            <v>44456</v>
          </cell>
          <cell r="L1168">
            <v>2.000000000116418</v>
          </cell>
        </row>
        <row r="1169">
          <cell r="A1169">
            <v>44456</v>
          </cell>
          <cell r="L1169">
            <v>2.0000000001164171</v>
          </cell>
        </row>
        <row r="1170">
          <cell r="A1170">
            <v>44456</v>
          </cell>
          <cell r="L1170">
            <v>2.0000000001164184</v>
          </cell>
        </row>
        <row r="1171">
          <cell r="A1171">
            <v>44456</v>
          </cell>
          <cell r="L1171">
            <v>2.0000000001164171</v>
          </cell>
        </row>
        <row r="1172">
          <cell r="A1172">
            <v>44456</v>
          </cell>
          <cell r="L1172">
            <v>3.0000000001746265</v>
          </cell>
        </row>
        <row r="1173">
          <cell r="A1173">
            <v>44456</v>
          </cell>
          <cell r="L1173">
            <v>3.0000000001746265</v>
          </cell>
        </row>
        <row r="1174">
          <cell r="A1174">
            <v>44456</v>
          </cell>
          <cell r="L1174">
            <v>1.5000000000873133</v>
          </cell>
        </row>
        <row r="1175">
          <cell r="A1175">
            <v>44456</v>
          </cell>
          <cell r="L1175">
            <v>1.5000000000873133</v>
          </cell>
        </row>
        <row r="1176">
          <cell r="A1176">
            <v>44456</v>
          </cell>
          <cell r="L1176">
            <v>1</v>
          </cell>
        </row>
        <row r="1177">
          <cell r="A1177">
            <v>44457</v>
          </cell>
          <cell r="L1177">
            <v>1.000000000058209</v>
          </cell>
        </row>
        <row r="1178">
          <cell r="A1178">
            <v>44457</v>
          </cell>
          <cell r="L1178">
            <v>1.0000000000582088</v>
          </cell>
        </row>
        <row r="1179">
          <cell r="A1179">
            <v>44457</v>
          </cell>
          <cell r="L1179">
            <v>3.0000000001746265</v>
          </cell>
        </row>
        <row r="1180">
          <cell r="A1180">
            <v>44457</v>
          </cell>
          <cell r="L1180">
            <v>3.0000000001746252</v>
          </cell>
        </row>
        <row r="1181">
          <cell r="A1181">
            <v>44459</v>
          </cell>
          <cell r="L1181">
            <v>2.0000000001164184</v>
          </cell>
        </row>
        <row r="1182">
          <cell r="A1182">
            <v>44459</v>
          </cell>
          <cell r="L1182">
            <v>2.0000000001164184</v>
          </cell>
        </row>
        <row r="1183">
          <cell r="A1183">
            <v>44459</v>
          </cell>
          <cell r="L1183">
            <v>2.0000000001164158</v>
          </cell>
        </row>
        <row r="1184">
          <cell r="A1184">
            <v>44459</v>
          </cell>
          <cell r="L1184">
            <v>2.0000000001164184</v>
          </cell>
        </row>
        <row r="1185">
          <cell r="A1185">
            <v>44459</v>
          </cell>
          <cell r="L1185">
            <v>2.0000000001164158</v>
          </cell>
        </row>
        <row r="1186">
          <cell r="A1186">
            <v>44460</v>
          </cell>
          <cell r="L1186">
            <v>2.000000000116418</v>
          </cell>
        </row>
        <row r="1187">
          <cell r="A1187">
            <v>44460</v>
          </cell>
          <cell r="L1187">
            <v>2.0000000001164171</v>
          </cell>
        </row>
        <row r="1188">
          <cell r="A1188">
            <v>44460</v>
          </cell>
          <cell r="L1188">
            <v>2.0000000001164171</v>
          </cell>
        </row>
        <row r="1189">
          <cell r="A1189">
            <v>44460</v>
          </cell>
          <cell r="L1189">
            <v>2.0000000001164171</v>
          </cell>
        </row>
        <row r="1190">
          <cell r="A1190">
            <v>44460</v>
          </cell>
          <cell r="L1190">
            <v>2.0000000001164184</v>
          </cell>
        </row>
        <row r="1191">
          <cell r="A1191">
            <v>44460</v>
          </cell>
          <cell r="L1191">
            <v>2.0000000001164184</v>
          </cell>
        </row>
        <row r="1192">
          <cell r="A1192">
            <v>44461</v>
          </cell>
          <cell r="L1192">
            <v>2.000000000116418</v>
          </cell>
        </row>
        <row r="1193">
          <cell r="A1193">
            <v>44461</v>
          </cell>
          <cell r="L1193">
            <v>2.0000000001164171</v>
          </cell>
        </row>
        <row r="1194">
          <cell r="A1194">
            <v>44461</v>
          </cell>
          <cell r="L1194">
            <v>2.0000000001164171</v>
          </cell>
        </row>
        <row r="1195">
          <cell r="A1195">
            <v>44461</v>
          </cell>
          <cell r="L1195">
            <v>2.0000000001164171</v>
          </cell>
        </row>
        <row r="1196">
          <cell r="A1196">
            <v>44461</v>
          </cell>
          <cell r="L1196">
            <v>2.0000000001164184</v>
          </cell>
        </row>
        <row r="1197">
          <cell r="A1197">
            <v>44461</v>
          </cell>
          <cell r="L1197">
            <v>2.0000000001164184</v>
          </cell>
        </row>
        <row r="1198">
          <cell r="A1198">
            <v>44462</v>
          </cell>
          <cell r="L1198">
            <v>1.5000000000873133</v>
          </cell>
        </row>
        <row r="1199">
          <cell r="A1199">
            <v>44462</v>
          </cell>
          <cell r="L1199">
            <v>1.5000000000873133</v>
          </cell>
        </row>
        <row r="1200">
          <cell r="A1200">
            <v>44462</v>
          </cell>
          <cell r="L1200">
            <v>1.5000000000873133</v>
          </cell>
        </row>
        <row r="1201">
          <cell r="A1201">
            <v>44462</v>
          </cell>
          <cell r="L1201">
            <v>1.5000000000873133</v>
          </cell>
        </row>
        <row r="1202">
          <cell r="A1202">
            <v>44462</v>
          </cell>
          <cell r="L1202">
            <v>2.0000000001164184</v>
          </cell>
        </row>
        <row r="1203">
          <cell r="A1203">
            <v>44462</v>
          </cell>
          <cell r="L1203">
            <v>3.0000000001746265</v>
          </cell>
        </row>
        <row r="1204">
          <cell r="A1204">
            <v>44462</v>
          </cell>
          <cell r="L1204">
            <v>3.0000000001746265</v>
          </cell>
        </row>
        <row r="1205">
          <cell r="A1205">
            <v>44463</v>
          </cell>
          <cell r="L1205">
            <v>2.0000000001164184</v>
          </cell>
        </row>
        <row r="1206">
          <cell r="A1206">
            <v>44463</v>
          </cell>
          <cell r="L1206">
            <v>2.0000000001164171</v>
          </cell>
        </row>
        <row r="1207">
          <cell r="A1207">
            <v>44463</v>
          </cell>
          <cell r="L1207">
            <v>1.5000000000873133</v>
          </cell>
        </row>
        <row r="1208">
          <cell r="A1208">
            <v>44463</v>
          </cell>
          <cell r="L1208">
            <v>1.5000000000873133</v>
          </cell>
        </row>
        <row r="1209">
          <cell r="A1209">
            <v>44463</v>
          </cell>
          <cell r="L1209">
            <v>3.0000000001746265</v>
          </cell>
        </row>
        <row r="1210">
          <cell r="A1210">
            <v>44463</v>
          </cell>
          <cell r="L1210">
            <v>1.0000000000582105</v>
          </cell>
        </row>
        <row r="1211">
          <cell r="A1211">
            <v>44466</v>
          </cell>
          <cell r="L1211">
            <v>4.0000000002328342</v>
          </cell>
        </row>
        <row r="1212">
          <cell r="A1212">
            <v>44467</v>
          </cell>
          <cell r="L1212">
            <v>2.0000000001164184</v>
          </cell>
        </row>
        <row r="1213">
          <cell r="A1213">
            <v>44467</v>
          </cell>
          <cell r="L1213">
            <v>2.0000000001164171</v>
          </cell>
        </row>
        <row r="1214">
          <cell r="A1214">
            <v>44467</v>
          </cell>
          <cell r="L1214">
            <v>2.0000000001164184</v>
          </cell>
        </row>
        <row r="1215">
          <cell r="A1215">
            <v>44467</v>
          </cell>
          <cell r="L1215">
            <v>2.0000000001164184</v>
          </cell>
        </row>
        <row r="1216">
          <cell r="A1216">
            <v>44468</v>
          </cell>
          <cell r="L1216">
            <v>2.0000000001164184</v>
          </cell>
        </row>
        <row r="1217">
          <cell r="A1217">
            <v>44468</v>
          </cell>
          <cell r="L1217">
            <v>2.0000000001164171</v>
          </cell>
        </row>
        <row r="1218">
          <cell r="A1218">
            <v>44469</v>
          </cell>
          <cell r="L1218">
            <v>2.0000000001164184</v>
          </cell>
        </row>
        <row r="1219">
          <cell r="A1219">
            <v>44469</v>
          </cell>
          <cell r="L1219">
            <v>2.0000000001164171</v>
          </cell>
        </row>
        <row r="1220">
          <cell r="A1220">
            <v>44470</v>
          </cell>
          <cell r="L1220">
            <v>2.0000000001164184</v>
          </cell>
        </row>
        <row r="1221">
          <cell r="A1221">
            <v>44470</v>
          </cell>
          <cell r="L1221">
            <v>2.0000000001164171</v>
          </cell>
        </row>
        <row r="1222">
          <cell r="A1222">
            <v>44470</v>
          </cell>
          <cell r="L1222">
            <v>2.0000000001164184</v>
          </cell>
        </row>
        <row r="1223">
          <cell r="A1223">
            <v>44470</v>
          </cell>
          <cell r="L1223">
            <v>2.0000000001164184</v>
          </cell>
        </row>
        <row r="1224">
          <cell r="A1224">
            <v>44470</v>
          </cell>
          <cell r="L1224">
            <v>1.0000000000582079</v>
          </cell>
        </row>
        <row r="1225">
          <cell r="A1225">
            <v>44473</v>
          </cell>
          <cell r="L1225">
            <v>1.5000000000873126</v>
          </cell>
        </row>
        <row r="1226">
          <cell r="A1226">
            <v>44473</v>
          </cell>
          <cell r="L1226">
            <v>1.5000000000873133</v>
          </cell>
        </row>
        <row r="1227">
          <cell r="A1227">
            <v>44473</v>
          </cell>
          <cell r="L1227">
            <v>1.5000000000873133</v>
          </cell>
        </row>
        <row r="1228">
          <cell r="A1228">
            <v>44473</v>
          </cell>
          <cell r="L1228">
            <v>1.5000000000873146</v>
          </cell>
        </row>
        <row r="1229">
          <cell r="A1229">
            <v>44473</v>
          </cell>
          <cell r="L1229">
            <v>1.5000000000873133</v>
          </cell>
        </row>
        <row r="1230">
          <cell r="A1230">
            <v>44473</v>
          </cell>
          <cell r="L1230">
            <v>2.0000000001164184</v>
          </cell>
        </row>
        <row r="1231">
          <cell r="A1231">
            <v>44473</v>
          </cell>
          <cell r="L1231">
            <v>2.0000000001164158</v>
          </cell>
        </row>
        <row r="1232">
          <cell r="A1232">
            <v>44474</v>
          </cell>
          <cell r="L1232">
            <v>2.0000000001164171</v>
          </cell>
        </row>
        <row r="1233">
          <cell r="A1233">
            <v>44474</v>
          </cell>
          <cell r="L1233">
            <v>2.0000000001164171</v>
          </cell>
        </row>
        <row r="1234">
          <cell r="A1234">
            <v>44474</v>
          </cell>
          <cell r="L1234">
            <v>1.5000000000873133</v>
          </cell>
        </row>
        <row r="1235">
          <cell r="A1235">
            <v>44474</v>
          </cell>
          <cell r="L1235">
            <v>1.5000000000873133</v>
          </cell>
        </row>
        <row r="1236">
          <cell r="A1236">
            <v>44474</v>
          </cell>
          <cell r="L1236">
            <v>1.5000000000873133</v>
          </cell>
        </row>
        <row r="1237">
          <cell r="A1237">
            <v>44474</v>
          </cell>
          <cell r="L1237">
            <v>1.5000000000873133</v>
          </cell>
        </row>
        <row r="1238">
          <cell r="A1238">
            <v>44474</v>
          </cell>
          <cell r="L1238">
            <v>1.5000000000873133</v>
          </cell>
        </row>
        <row r="1239">
          <cell r="A1239">
            <v>44475</v>
          </cell>
          <cell r="L1239">
            <v>3.0000000001746265</v>
          </cell>
        </row>
        <row r="1240">
          <cell r="A1240">
            <v>44475</v>
          </cell>
          <cell r="L1240">
            <v>2.0000000001164184</v>
          </cell>
        </row>
        <row r="1241">
          <cell r="A1241">
            <v>44475</v>
          </cell>
          <cell r="L1241">
            <v>2.0000000001164184</v>
          </cell>
        </row>
        <row r="1242">
          <cell r="A1242">
            <v>44475</v>
          </cell>
          <cell r="L1242">
            <v>1.5000000000873133</v>
          </cell>
        </row>
        <row r="1243">
          <cell r="A1243">
            <v>44475</v>
          </cell>
          <cell r="L1243">
            <v>1.5000000000873133</v>
          </cell>
        </row>
        <row r="1244">
          <cell r="A1244">
            <v>44475</v>
          </cell>
          <cell r="L1244">
            <v>2.0000000001164184</v>
          </cell>
        </row>
        <row r="1245">
          <cell r="A1245">
            <v>44475</v>
          </cell>
          <cell r="L1245">
            <v>1.5000000000873133</v>
          </cell>
        </row>
        <row r="1246">
          <cell r="A1246">
            <v>44475</v>
          </cell>
          <cell r="L1246">
            <v>1.5000000000873133</v>
          </cell>
        </row>
        <row r="1247">
          <cell r="A1247">
            <v>44475</v>
          </cell>
          <cell r="L1247">
            <v>1.5</v>
          </cell>
        </row>
        <row r="1248">
          <cell r="A1248">
            <v>44476</v>
          </cell>
          <cell r="L1248">
            <v>2.000000000116418</v>
          </cell>
        </row>
        <row r="1249">
          <cell r="A1249">
            <v>44476</v>
          </cell>
          <cell r="L1249">
            <v>1.0000000000582079</v>
          </cell>
        </row>
        <row r="1250">
          <cell r="A1250">
            <v>44476</v>
          </cell>
          <cell r="L1250">
            <v>2.0000000001164171</v>
          </cell>
        </row>
        <row r="1251">
          <cell r="A1251">
            <v>44476</v>
          </cell>
          <cell r="L1251">
            <v>2.0000000001164171</v>
          </cell>
        </row>
        <row r="1252">
          <cell r="A1252">
            <v>44476</v>
          </cell>
          <cell r="L1252">
            <v>1.0000000000582079</v>
          </cell>
        </row>
        <row r="1253">
          <cell r="A1253">
            <v>44476</v>
          </cell>
          <cell r="L1253">
            <v>2.0000000001164184</v>
          </cell>
        </row>
        <row r="1254">
          <cell r="A1254">
            <v>44476</v>
          </cell>
          <cell r="L1254">
            <v>1.5000000000873133</v>
          </cell>
        </row>
        <row r="1255">
          <cell r="A1255">
            <v>44476</v>
          </cell>
          <cell r="L1255">
            <v>1.5000000000873133</v>
          </cell>
        </row>
        <row r="1256">
          <cell r="A1256">
            <v>44476</v>
          </cell>
          <cell r="L1256">
            <v>1.0000000000582105</v>
          </cell>
        </row>
        <row r="1257">
          <cell r="A1257">
            <v>44476</v>
          </cell>
          <cell r="L1257">
            <v>0.50000000002910261</v>
          </cell>
        </row>
        <row r="1258">
          <cell r="A1258">
            <v>44476</v>
          </cell>
          <cell r="L1258">
            <v>1.5000000000873133</v>
          </cell>
        </row>
        <row r="1259">
          <cell r="A1259">
            <v>44476</v>
          </cell>
          <cell r="L1259">
            <v>1.5000000000873133</v>
          </cell>
        </row>
        <row r="1260">
          <cell r="A1260">
            <v>44477</v>
          </cell>
          <cell r="L1260">
            <v>2.000000000116418</v>
          </cell>
        </row>
        <row r="1261">
          <cell r="A1261">
            <v>44477</v>
          </cell>
          <cell r="L1261">
            <v>1.0000000000582085</v>
          </cell>
        </row>
        <row r="1262">
          <cell r="A1262">
            <v>44477</v>
          </cell>
          <cell r="L1262">
            <v>2.0000000001164171</v>
          </cell>
        </row>
        <row r="1263">
          <cell r="A1263">
            <v>44477</v>
          </cell>
          <cell r="L1263">
            <v>2.0000000001164184</v>
          </cell>
        </row>
        <row r="1264">
          <cell r="A1264">
            <v>44477</v>
          </cell>
          <cell r="L1264">
            <v>1.0000000000582092</v>
          </cell>
        </row>
        <row r="1265">
          <cell r="A1265">
            <v>44477</v>
          </cell>
          <cell r="L1265">
            <v>1.0000000000582092</v>
          </cell>
        </row>
        <row r="1266">
          <cell r="A1266">
            <v>44477</v>
          </cell>
          <cell r="L1266">
            <v>1.0000000000582092</v>
          </cell>
        </row>
        <row r="1267">
          <cell r="A1267">
            <v>44477</v>
          </cell>
          <cell r="L1267">
            <v>1.0000000000582079</v>
          </cell>
        </row>
        <row r="1268">
          <cell r="A1268">
            <v>44477</v>
          </cell>
          <cell r="L1268">
            <v>2.0000000001164184</v>
          </cell>
        </row>
        <row r="1269">
          <cell r="A1269">
            <v>44477</v>
          </cell>
          <cell r="L1269">
            <v>2.0000000001164158</v>
          </cell>
        </row>
        <row r="1270">
          <cell r="A1270">
            <v>44477</v>
          </cell>
          <cell r="L1270">
            <v>2.0000000001164184</v>
          </cell>
        </row>
        <row r="1271">
          <cell r="A1271">
            <v>44477</v>
          </cell>
          <cell r="L1271">
            <v>2.0000000001164184</v>
          </cell>
        </row>
        <row r="1272">
          <cell r="A1272">
            <v>44477</v>
          </cell>
          <cell r="L1272">
            <v>2.0000000001164184</v>
          </cell>
        </row>
        <row r="1273">
          <cell r="A1273">
            <v>44478</v>
          </cell>
          <cell r="L1273">
            <v>1.0000000000582085</v>
          </cell>
        </row>
        <row r="1274">
          <cell r="A1274">
            <v>44478</v>
          </cell>
          <cell r="L1274">
            <v>1.0000000000582092</v>
          </cell>
        </row>
        <row r="1275">
          <cell r="A1275">
            <v>44478</v>
          </cell>
          <cell r="L1275">
            <v>1.0000000000582079</v>
          </cell>
        </row>
        <row r="1276">
          <cell r="A1276">
            <v>44478</v>
          </cell>
          <cell r="L1276">
            <v>3.0000000001746279</v>
          </cell>
        </row>
        <row r="1277">
          <cell r="A1277">
            <v>44478</v>
          </cell>
          <cell r="L1277">
            <v>2.0000000001164158</v>
          </cell>
        </row>
        <row r="1278">
          <cell r="A1278">
            <v>44478</v>
          </cell>
          <cell r="L1278">
            <v>2.0000000001164184</v>
          </cell>
        </row>
        <row r="1279">
          <cell r="A1279">
            <v>44478</v>
          </cell>
          <cell r="L1279">
            <v>1.5000000000873133</v>
          </cell>
        </row>
        <row r="1280">
          <cell r="A1280">
            <v>44478</v>
          </cell>
          <cell r="L1280">
            <v>1.5000000000873133</v>
          </cell>
        </row>
        <row r="1281">
          <cell r="A1281">
            <v>44478</v>
          </cell>
          <cell r="L1281">
            <v>1.5000000000873133</v>
          </cell>
        </row>
        <row r="1282">
          <cell r="A1282">
            <v>44479</v>
          </cell>
          <cell r="L1282">
            <v>1.0000000000582092</v>
          </cell>
        </row>
        <row r="1283">
          <cell r="A1283">
            <v>44479</v>
          </cell>
          <cell r="L1283">
            <v>1.0000000000582079</v>
          </cell>
        </row>
        <row r="1284">
          <cell r="A1284">
            <v>44479</v>
          </cell>
          <cell r="L1284">
            <v>1.0000000000582092</v>
          </cell>
        </row>
        <row r="1285">
          <cell r="A1285">
            <v>44479</v>
          </cell>
          <cell r="L1285">
            <v>1.0000000000582092</v>
          </cell>
        </row>
        <row r="1286">
          <cell r="A1286">
            <v>44479</v>
          </cell>
          <cell r="L1286">
            <v>2.0000000001164184</v>
          </cell>
        </row>
        <row r="1287">
          <cell r="A1287">
            <v>44479</v>
          </cell>
          <cell r="L1287">
            <v>2.0000000001164184</v>
          </cell>
        </row>
        <row r="1288">
          <cell r="A1288">
            <v>44480</v>
          </cell>
          <cell r="L1288">
            <v>2.0000000001164158</v>
          </cell>
        </row>
        <row r="1289">
          <cell r="A1289">
            <v>44480</v>
          </cell>
          <cell r="L1289">
            <v>2.0000000001164184</v>
          </cell>
        </row>
        <row r="1290">
          <cell r="A1290">
            <v>44481</v>
          </cell>
          <cell r="L1290">
            <v>2.0000000001164171</v>
          </cell>
        </row>
        <row r="1291">
          <cell r="A1291">
            <v>44481</v>
          </cell>
          <cell r="L1291">
            <v>2.0000000001164184</v>
          </cell>
        </row>
        <row r="1292">
          <cell r="A1292">
            <v>44481</v>
          </cell>
          <cell r="L1292">
            <v>1.5000000000873133</v>
          </cell>
        </row>
        <row r="1293">
          <cell r="A1293">
            <v>44481</v>
          </cell>
          <cell r="L1293">
            <v>1.5000000000873133</v>
          </cell>
        </row>
        <row r="1294">
          <cell r="A1294">
            <v>44481</v>
          </cell>
          <cell r="L1294">
            <v>1.5000000000873133</v>
          </cell>
        </row>
        <row r="1295">
          <cell r="A1295">
            <v>44482</v>
          </cell>
          <cell r="L1295">
            <v>2.0000000001164171</v>
          </cell>
        </row>
        <row r="1296">
          <cell r="A1296">
            <v>44482</v>
          </cell>
          <cell r="L1296">
            <v>2.0000000001164184</v>
          </cell>
        </row>
        <row r="1297">
          <cell r="A1297">
            <v>44482</v>
          </cell>
          <cell r="L1297">
            <v>1.5000000000873133</v>
          </cell>
        </row>
        <row r="1298">
          <cell r="A1298">
            <v>44482</v>
          </cell>
          <cell r="L1298">
            <v>3.0000000001746265</v>
          </cell>
        </row>
        <row r="1299">
          <cell r="A1299">
            <v>44482</v>
          </cell>
          <cell r="L1299">
            <v>2.0000000001164158</v>
          </cell>
        </row>
        <row r="1300">
          <cell r="A1300">
            <v>44482</v>
          </cell>
          <cell r="L1300">
            <v>2.0000000001164158</v>
          </cell>
        </row>
        <row r="1301">
          <cell r="A1301">
            <v>44483</v>
          </cell>
          <cell r="L1301">
            <v>2.0000000001164184</v>
          </cell>
        </row>
        <row r="1302">
          <cell r="A1302">
            <v>44483</v>
          </cell>
          <cell r="L1302">
            <v>2.0000000001164171</v>
          </cell>
        </row>
        <row r="1303">
          <cell r="A1303">
            <v>44483</v>
          </cell>
          <cell r="L1303">
            <v>1.5000000000873133</v>
          </cell>
        </row>
        <row r="1304">
          <cell r="A1304">
            <v>44483</v>
          </cell>
          <cell r="L1304">
            <v>1.5000000000873133</v>
          </cell>
        </row>
        <row r="1305">
          <cell r="A1305">
            <v>44483</v>
          </cell>
          <cell r="L1305">
            <v>1.5000000000873133</v>
          </cell>
        </row>
        <row r="1306">
          <cell r="A1306">
            <v>44483</v>
          </cell>
          <cell r="L1306">
            <v>2.0000000001164158</v>
          </cell>
        </row>
        <row r="1307">
          <cell r="A1307">
            <v>44483</v>
          </cell>
          <cell r="L1307">
            <v>2.0000000001164184</v>
          </cell>
        </row>
        <row r="1308">
          <cell r="A1308">
            <v>44484</v>
          </cell>
          <cell r="L1308">
            <v>2.0000000001164175</v>
          </cell>
        </row>
        <row r="1309">
          <cell r="A1309">
            <v>44484</v>
          </cell>
          <cell r="L1309">
            <v>2.0000000001164184</v>
          </cell>
        </row>
        <row r="1310">
          <cell r="A1310">
            <v>44484</v>
          </cell>
          <cell r="L1310">
            <v>2.0000000001164171</v>
          </cell>
        </row>
        <row r="1311">
          <cell r="A1311">
            <v>44484</v>
          </cell>
          <cell r="L1311">
            <v>1.5000000000873133</v>
          </cell>
        </row>
        <row r="1312">
          <cell r="A1312">
            <v>44484</v>
          </cell>
          <cell r="L1312">
            <v>1.5000000000873159</v>
          </cell>
        </row>
        <row r="1313">
          <cell r="A1313">
            <v>44484</v>
          </cell>
          <cell r="L1313">
            <v>1.5000000000873133</v>
          </cell>
        </row>
        <row r="1314">
          <cell r="A1314">
            <v>44484</v>
          </cell>
          <cell r="L1314">
            <v>2.0000000001164184</v>
          </cell>
        </row>
        <row r="1315">
          <cell r="A1315">
            <v>44484</v>
          </cell>
          <cell r="L1315">
            <v>1.0000000000582079</v>
          </cell>
        </row>
        <row r="1316">
          <cell r="A1316">
            <v>44484</v>
          </cell>
          <cell r="L1316">
            <v>1.0000000000582079</v>
          </cell>
        </row>
        <row r="1317">
          <cell r="A1317">
            <v>44484</v>
          </cell>
          <cell r="L1317">
            <v>2.0000000001164184</v>
          </cell>
        </row>
        <row r="1318">
          <cell r="A1318">
            <v>44485</v>
          </cell>
          <cell r="L1318">
            <v>2.0000000001164184</v>
          </cell>
        </row>
        <row r="1319">
          <cell r="A1319">
            <v>44485</v>
          </cell>
          <cell r="L1319">
            <v>2.0000000001164171</v>
          </cell>
        </row>
        <row r="1320">
          <cell r="A1320">
            <v>44485</v>
          </cell>
          <cell r="L1320">
            <v>2.0000000001164158</v>
          </cell>
        </row>
        <row r="1321">
          <cell r="A1321">
            <v>44488</v>
          </cell>
          <cell r="L1321">
            <v>2.0000000001164158</v>
          </cell>
        </row>
        <row r="1322">
          <cell r="A1322">
            <v>44488</v>
          </cell>
          <cell r="L1322">
            <v>2.0000000001164184</v>
          </cell>
        </row>
        <row r="1323">
          <cell r="A1323">
            <v>44489</v>
          </cell>
          <cell r="L1323">
            <v>2.0000000001164184</v>
          </cell>
        </row>
        <row r="1324">
          <cell r="A1324">
            <v>44489</v>
          </cell>
          <cell r="L1324">
            <v>2.2500000001309712</v>
          </cell>
        </row>
        <row r="1325">
          <cell r="A1325">
            <v>44489</v>
          </cell>
          <cell r="L1325">
            <v>2.0000000001164184</v>
          </cell>
        </row>
        <row r="1326">
          <cell r="A1326">
            <v>44489</v>
          </cell>
          <cell r="L1326">
            <v>2.0000000001164158</v>
          </cell>
        </row>
        <row r="1327">
          <cell r="A1327">
            <v>44490</v>
          </cell>
          <cell r="L1327">
            <v>2.5000000001455227</v>
          </cell>
        </row>
        <row r="1328">
          <cell r="A1328">
            <v>44490</v>
          </cell>
          <cell r="L1328">
            <v>2.5000000001455214</v>
          </cell>
        </row>
        <row r="1329">
          <cell r="A1329">
            <v>44490</v>
          </cell>
          <cell r="L1329">
            <v>2.0000000001164184</v>
          </cell>
        </row>
        <row r="1330">
          <cell r="A1330">
            <v>44490</v>
          </cell>
          <cell r="L1330">
            <v>1.0000000000582105</v>
          </cell>
        </row>
        <row r="1331">
          <cell r="A1331">
            <v>44490</v>
          </cell>
          <cell r="L1331">
            <v>2.0000000001164184</v>
          </cell>
        </row>
        <row r="1332">
          <cell r="A1332">
            <v>44491</v>
          </cell>
          <cell r="L1332">
            <v>2.5000000001455227</v>
          </cell>
        </row>
        <row r="1333">
          <cell r="A1333">
            <v>44491</v>
          </cell>
          <cell r="L1333">
            <v>2.2500000001309686</v>
          </cell>
        </row>
        <row r="1334">
          <cell r="A1334">
            <v>44491</v>
          </cell>
          <cell r="L1334">
            <v>2.0000000001164184</v>
          </cell>
        </row>
        <row r="1335">
          <cell r="A1335">
            <v>44491</v>
          </cell>
          <cell r="L1335">
            <v>1.0000000000582052</v>
          </cell>
        </row>
        <row r="1336">
          <cell r="A1336">
            <v>44491</v>
          </cell>
          <cell r="L1336">
            <v>1.5000000000873133</v>
          </cell>
        </row>
        <row r="1337">
          <cell r="A1337">
            <v>44492</v>
          </cell>
          <cell r="L1337">
            <v>1.0000000000582092</v>
          </cell>
        </row>
        <row r="1338">
          <cell r="A1338">
            <v>44492</v>
          </cell>
          <cell r="L1338">
            <v>1.0000000000582085</v>
          </cell>
        </row>
        <row r="1339">
          <cell r="A1339">
            <v>44492</v>
          </cell>
          <cell r="L1339">
            <v>2.0000000001164171</v>
          </cell>
        </row>
        <row r="1340">
          <cell r="A1340">
            <v>44492</v>
          </cell>
          <cell r="L1340">
            <v>2.5000000001455227</v>
          </cell>
        </row>
        <row r="1341">
          <cell r="A1341">
            <v>44494</v>
          </cell>
          <cell r="L1341">
            <v>3.0000000001746265</v>
          </cell>
        </row>
        <row r="1342">
          <cell r="A1342">
            <v>44494</v>
          </cell>
          <cell r="L1342">
            <v>3.0000000001746265</v>
          </cell>
        </row>
        <row r="1343">
          <cell r="A1343">
            <v>44494</v>
          </cell>
          <cell r="L1343">
            <v>1.5000000000873133</v>
          </cell>
        </row>
        <row r="1344">
          <cell r="A1344">
            <v>44494</v>
          </cell>
          <cell r="L1344">
            <v>4.0000000002328342</v>
          </cell>
        </row>
        <row r="1345">
          <cell r="A1345">
            <v>44495</v>
          </cell>
          <cell r="L1345">
            <v>2.0000000001164184</v>
          </cell>
        </row>
        <row r="1346">
          <cell r="A1346">
            <v>44495</v>
          </cell>
          <cell r="L1346">
            <v>2.0000000001164171</v>
          </cell>
        </row>
        <row r="1347">
          <cell r="A1347">
            <v>44495</v>
          </cell>
          <cell r="L1347">
            <v>3.0000000001746265</v>
          </cell>
        </row>
        <row r="1348">
          <cell r="A1348">
            <v>44495</v>
          </cell>
          <cell r="L1348">
            <v>2.0000000001164158</v>
          </cell>
        </row>
        <row r="1349">
          <cell r="A1349">
            <v>44495</v>
          </cell>
          <cell r="L1349">
            <v>3.0000000001746265</v>
          </cell>
        </row>
        <row r="1350">
          <cell r="A1350">
            <v>44496</v>
          </cell>
          <cell r="L1350">
            <v>1.0000000000582085</v>
          </cell>
        </row>
        <row r="1351">
          <cell r="A1351">
            <v>44496</v>
          </cell>
          <cell r="L1351">
            <v>1.0000000000582092</v>
          </cell>
        </row>
        <row r="1352">
          <cell r="A1352">
            <v>44496</v>
          </cell>
          <cell r="L1352">
            <v>1.0000000000582079</v>
          </cell>
        </row>
        <row r="1353">
          <cell r="A1353">
            <v>44496</v>
          </cell>
          <cell r="L1353">
            <v>2.0000000001164171</v>
          </cell>
        </row>
        <row r="1354">
          <cell r="A1354">
            <v>44496</v>
          </cell>
          <cell r="L1354">
            <v>2.0000000001164171</v>
          </cell>
        </row>
        <row r="1355">
          <cell r="A1355">
            <v>44496</v>
          </cell>
          <cell r="L1355">
            <v>3.0000000001746265</v>
          </cell>
        </row>
        <row r="1356">
          <cell r="A1356">
            <v>44496</v>
          </cell>
          <cell r="L1356">
            <v>2.0000000001164158</v>
          </cell>
        </row>
        <row r="1357">
          <cell r="A1357">
            <v>44496</v>
          </cell>
          <cell r="L1357">
            <v>3.0000000001746265</v>
          </cell>
        </row>
        <row r="1358">
          <cell r="A1358">
            <v>44497</v>
          </cell>
          <cell r="L1358">
            <v>2.0000000001164184</v>
          </cell>
        </row>
        <row r="1359">
          <cell r="A1359">
            <v>44497</v>
          </cell>
          <cell r="L1359">
            <v>2.0000000001164171</v>
          </cell>
        </row>
        <row r="1360">
          <cell r="A1360">
            <v>44497</v>
          </cell>
          <cell r="L1360">
            <v>3.0000000001746265</v>
          </cell>
        </row>
        <row r="1361">
          <cell r="A1361">
            <v>44497</v>
          </cell>
          <cell r="L1361">
            <v>1.5000000000873133</v>
          </cell>
        </row>
        <row r="1362">
          <cell r="A1362">
            <v>44498</v>
          </cell>
          <cell r="L1362">
            <v>3.0000000001746256</v>
          </cell>
        </row>
        <row r="1363">
          <cell r="A1363">
            <v>44498</v>
          </cell>
          <cell r="L1363">
            <v>2.0000000001164184</v>
          </cell>
        </row>
        <row r="1364">
          <cell r="A1364">
            <v>44498</v>
          </cell>
          <cell r="L1364">
            <v>2.0000000001164171</v>
          </cell>
        </row>
        <row r="1365">
          <cell r="A1365">
            <v>44498</v>
          </cell>
          <cell r="L1365">
            <v>3.0000000001746265</v>
          </cell>
        </row>
        <row r="1366">
          <cell r="A1366">
            <v>44498</v>
          </cell>
          <cell r="L1366">
            <v>3.0000000001746265</v>
          </cell>
        </row>
        <row r="1367">
          <cell r="A1367">
            <v>44499</v>
          </cell>
          <cell r="L1367">
            <v>2.0000000001164171</v>
          </cell>
        </row>
        <row r="1368">
          <cell r="A1368">
            <v>44499</v>
          </cell>
          <cell r="L1368">
            <v>2.0000000001164184</v>
          </cell>
        </row>
        <row r="1369">
          <cell r="A1369">
            <v>44499</v>
          </cell>
          <cell r="L1369">
            <v>2.0000000001164184</v>
          </cell>
        </row>
        <row r="1370">
          <cell r="A1370">
            <v>44499</v>
          </cell>
          <cell r="L1370">
            <v>1.7000000000989544</v>
          </cell>
        </row>
        <row r="1371">
          <cell r="A1371">
            <v>44502</v>
          </cell>
          <cell r="L1371">
            <v>0.50000000002910394</v>
          </cell>
        </row>
        <row r="1372">
          <cell r="A1372">
            <v>44502</v>
          </cell>
          <cell r="L1372">
            <v>0.50000000002910527</v>
          </cell>
        </row>
        <row r="1373">
          <cell r="A1373">
            <v>44502</v>
          </cell>
          <cell r="L1373">
            <v>1.0000000000582079</v>
          </cell>
        </row>
        <row r="1374">
          <cell r="A1374">
            <v>44502</v>
          </cell>
          <cell r="L1374">
            <v>4.000000000232836</v>
          </cell>
        </row>
        <row r="1375">
          <cell r="A1375">
            <v>44502</v>
          </cell>
          <cell r="L1375">
            <v>3.0000000001746265</v>
          </cell>
        </row>
        <row r="1376">
          <cell r="A1376">
            <v>44502</v>
          </cell>
          <cell r="L1376">
            <v>3.0000000001746265</v>
          </cell>
        </row>
        <row r="1377">
          <cell r="A1377">
            <v>44502</v>
          </cell>
          <cell r="L1377">
            <v>2.0000000001164184</v>
          </cell>
        </row>
        <row r="1378">
          <cell r="A1378">
            <v>44502</v>
          </cell>
          <cell r="L1378">
            <v>2</v>
          </cell>
        </row>
        <row r="1379">
          <cell r="A1379">
            <v>44503</v>
          </cell>
          <cell r="L1379">
            <v>4.000000000232836</v>
          </cell>
        </row>
        <row r="1380">
          <cell r="A1380">
            <v>44503</v>
          </cell>
          <cell r="L1380">
            <v>2.0000000001164158</v>
          </cell>
        </row>
        <row r="1381">
          <cell r="A1381">
            <v>44503</v>
          </cell>
          <cell r="L1381">
            <v>2.0000000001164211</v>
          </cell>
        </row>
        <row r="1382">
          <cell r="A1382">
            <v>44504</v>
          </cell>
          <cell r="L1382">
            <v>2.0000000001164171</v>
          </cell>
        </row>
        <row r="1383">
          <cell r="A1383">
            <v>44504</v>
          </cell>
          <cell r="L1383">
            <v>2.0000000001164171</v>
          </cell>
        </row>
        <row r="1384">
          <cell r="A1384">
            <v>44504</v>
          </cell>
          <cell r="L1384">
            <v>5.0000000002910454</v>
          </cell>
        </row>
        <row r="1385">
          <cell r="A1385">
            <v>44505</v>
          </cell>
          <cell r="L1385">
            <v>5.0000000002910445</v>
          </cell>
        </row>
        <row r="1386">
          <cell r="A1386">
            <v>44505</v>
          </cell>
          <cell r="L1386">
            <v>2.0000000001164184</v>
          </cell>
        </row>
        <row r="1387">
          <cell r="A1387">
            <v>44505</v>
          </cell>
          <cell r="L1387">
            <v>2.0000000001164184</v>
          </cell>
        </row>
        <row r="1388">
          <cell r="A1388">
            <v>44506</v>
          </cell>
          <cell r="L1388">
            <v>2.0000000001164184</v>
          </cell>
        </row>
        <row r="1389">
          <cell r="A1389">
            <v>44506</v>
          </cell>
          <cell r="L1389">
            <v>2.0000000001164171</v>
          </cell>
        </row>
        <row r="1390">
          <cell r="A1390">
            <v>44508</v>
          </cell>
          <cell r="L1390">
            <v>4.000000000232836</v>
          </cell>
        </row>
        <row r="1391">
          <cell r="A1391">
            <v>44508</v>
          </cell>
          <cell r="L1391">
            <v>3.0000000001746265</v>
          </cell>
        </row>
        <row r="1392">
          <cell r="A1392">
            <v>44508</v>
          </cell>
          <cell r="L1392">
            <v>1.5000000000873133</v>
          </cell>
        </row>
        <row r="1393">
          <cell r="A1393">
            <v>44508</v>
          </cell>
          <cell r="L1393">
            <v>2.0000000001164184</v>
          </cell>
        </row>
        <row r="1394">
          <cell r="A1394">
            <v>44508</v>
          </cell>
          <cell r="L1394">
            <v>2.0000000001164158</v>
          </cell>
        </row>
        <row r="1395">
          <cell r="A1395">
            <v>44509</v>
          </cell>
          <cell r="L1395">
            <v>1.5000000000873133</v>
          </cell>
        </row>
        <row r="1396">
          <cell r="A1396">
            <v>44509</v>
          </cell>
          <cell r="L1396">
            <v>3.0000000001746265</v>
          </cell>
        </row>
        <row r="1397">
          <cell r="A1397">
            <v>44509</v>
          </cell>
          <cell r="L1397">
            <v>1.5000000000873119</v>
          </cell>
        </row>
        <row r="1398">
          <cell r="A1398">
            <v>44509</v>
          </cell>
          <cell r="L1398">
            <v>2.0000000001164184</v>
          </cell>
        </row>
        <row r="1399">
          <cell r="A1399">
            <v>44509</v>
          </cell>
          <cell r="L1399">
            <v>2.0000000001164158</v>
          </cell>
        </row>
        <row r="1400">
          <cell r="A1400">
            <v>44509</v>
          </cell>
          <cell r="L1400">
            <v>2.0000000001164184</v>
          </cell>
        </row>
        <row r="1401">
          <cell r="A1401">
            <v>44509</v>
          </cell>
          <cell r="L1401">
            <v>2.0000000001164184</v>
          </cell>
        </row>
        <row r="1402">
          <cell r="A1402">
            <v>44509</v>
          </cell>
          <cell r="L1402">
            <v>1.0000000000582079</v>
          </cell>
        </row>
        <row r="1403">
          <cell r="A1403">
            <v>44510</v>
          </cell>
          <cell r="L1403">
            <v>1.5000000000873133</v>
          </cell>
        </row>
        <row r="1404">
          <cell r="A1404">
            <v>44510</v>
          </cell>
          <cell r="L1404">
            <v>4.000000000232836</v>
          </cell>
        </row>
        <row r="1405">
          <cell r="A1405">
            <v>44510</v>
          </cell>
          <cell r="L1405">
            <v>2.0000000001164184</v>
          </cell>
        </row>
        <row r="1406">
          <cell r="A1406">
            <v>44510</v>
          </cell>
          <cell r="L1406">
            <v>2.0000000001164184</v>
          </cell>
        </row>
        <row r="1407">
          <cell r="A1407">
            <v>44510</v>
          </cell>
          <cell r="L1407">
            <v>1.0000000000582105</v>
          </cell>
        </row>
        <row r="1408">
          <cell r="A1408">
            <v>44510</v>
          </cell>
          <cell r="L1408">
            <v>1.0000000000582079</v>
          </cell>
        </row>
        <row r="1409">
          <cell r="A1409">
            <v>44510</v>
          </cell>
          <cell r="L1409">
            <v>2.0000000001164184</v>
          </cell>
        </row>
        <row r="1410">
          <cell r="A1410">
            <v>44510</v>
          </cell>
          <cell r="L1410">
            <v>2.0000000001164184</v>
          </cell>
        </row>
        <row r="1411">
          <cell r="A1411">
            <v>44511</v>
          </cell>
          <cell r="L1411">
            <v>2.000000000116418</v>
          </cell>
        </row>
        <row r="1412">
          <cell r="A1412">
            <v>44511</v>
          </cell>
          <cell r="L1412">
            <v>2.0000000001164158</v>
          </cell>
        </row>
        <row r="1413">
          <cell r="A1413">
            <v>44511</v>
          </cell>
          <cell r="L1413">
            <v>1.0000000000582079</v>
          </cell>
        </row>
        <row r="1414">
          <cell r="A1414">
            <v>44511</v>
          </cell>
          <cell r="L1414">
            <v>3.0000000001746279</v>
          </cell>
        </row>
        <row r="1415">
          <cell r="A1415">
            <v>44511</v>
          </cell>
          <cell r="L1415">
            <v>2.5000000001455214</v>
          </cell>
        </row>
        <row r="1416">
          <cell r="A1416">
            <v>44511</v>
          </cell>
          <cell r="L1416">
            <v>2.0000000001164158</v>
          </cell>
        </row>
        <row r="1417">
          <cell r="A1417">
            <v>44512</v>
          </cell>
          <cell r="L1417">
            <v>3.000000000174627</v>
          </cell>
        </row>
        <row r="1418">
          <cell r="A1418">
            <v>44512</v>
          </cell>
          <cell r="L1418">
            <v>2.5000000001455214</v>
          </cell>
        </row>
        <row r="1419">
          <cell r="A1419">
            <v>44512</v>
          </cell>
          <cell r="L1419">
            <v>2.0000000001164171</v>
          </cell>
        </row>
        <row r="1420">
          <cell r="A1420">
            <v>44512</v>
          </cell>
          <cell r="L1420">
            <v>1.0000000000582079</v>
          </cell>
        </row>
        <row r="1421">
          <cell r="A1421">
            <v>44512</v>
          </cell>
          <cell r="L1421">
            <v>1.0000000000582105</v>
          </cell>
        </row>
        <row r="1422">
          <cell r="A1422">
            <v>44516</v>
          </cell>
          <cell r="L1422">
            <v>2.0000000001164171</v>
          </cell>
        </row>
        <row r="1423">
          <cell r="A1423">
            <v>44516</v>
          </cell>
          <cell r="L1423">
            <v>2.0000000001164158</v>
          </cell>
        </row>
        <row r="1424">
          <cell r="A1424">
            <v>44516</v>
          </cell>
          <cell r="L1424">
            <v>2.0000000001164184</v>
          </cell>
        </row>
        <row r="1425">
          <cell r="A1425">
            <v>44516</v>
          </cell>
          <cell r="L1425">
            <v>2.0000000001164184</v>
          </cell>
        </row>
        <row r="1426">
          <cell r="A1426">
            <v>44516</v>
          </cell>
          <cell r="L1426">
            <v>2.0000000001164184</v>
          </cell>
        </row>
        <row r="1427">
          <cell r="A1427">
            <v>44517</v>
          </cell>
          <cell r="L1427">
            <v>2.0000000001164171</v>
          </cell>
        </row>
        <row r="1428">
          <cell r="A1428">
            <v>44517</v>
          </cell>
          <cell r="L1428">
            <v>2.0000000001164184</v>
          </cell>
        </row>
        <row r="1429">
          <cell r="A1429">
            <v>44517</v>
          </cell>
          <cell r="L1429">
            <v>1.0000000000582079</v>
          </cell>
        </row>
        <row r="1430">
          <cell r="A1430">
            <v>44517</v>
          </cell>
          <cell r="L1430">
            <v>3.0000000001746265</v>
          </cell>
        </row>
        <row r="1431">
          <cell r="A1431">
            <v>44517</v>
          </cell>
          <cell r="L1431">
            <v>3.0000000001746265</v>
          </cell>
        </row>
        <row r="1432">
          <cell r="A1432">
            <v>44517</v>
          </cell>
          <cell r="L1432">
            <v>2.0000000001164184</v>
          </cell>
        </row>
        <row r="1433">
          <cell r="A1433">
            <v>44517</v>
          </cell>
          <cell r="L1433">
            <v>2.0000000001164184</v>
          </cell>
        </row>
        <row r="1434">
          <cell r="A1434">
            <v>44517</v>
          </cell>
          <cell r="L1434">
            <v>2.0000000001164184</v>
          </cell>
        </row>
        <row r="1435">
          <cell r="A1435">
            <v>44518</v>
          </cell>
          <cell r="L1435">
            <v>5.0000000002910454</v>
          </cell>
        </row>
        <row r="1436">
          <cell r="A1436">
            <v>44518</v>
          </cell>
          <cell r="L1436">
            <v>2.0000000001164184</v>
          </cell>
        </row>
        <row r="1437">
          <cell r="A1437">
            <v>44518</v>
          </cell>
          <cell r="L1437">
            <v>2.0000000001164184</v>
          </cell>
        </row>
        <row r="1438">
          <cell r="A1438">
            <v>44518</v>
          </cell>
          <cell r="L1438">
            <v>2.0000000001164158</v>
          </cell>
        </row>
        <row r="1439">
          <cell r="A1439">
            <v>44519</v>
          </cell>
          <cell r="L1439">
            <v>4.000000000232836</v>
          </cell>
        </row>
        <row r="1440">
          <cell r="A1440">
            <v>44519</v>
          </cell>
          <cell r="L1440">
            <v>2.0000000001164158</v>
          </cell>
        </row>
        <row r="1441">
          <cell r="A1441">
            <v>44519</v>
          </cell>
          <cell r="L1441">
            <v>2.0000000001164158</v>
          </cell>
        </row>
        <row r="1442">
          <cell r="A1442">
            <v>44519</v>
          </cell>
          <cell r="L1442">
            <v>2.0000000001164184</v>
          </cell>
        </row>
        <row r="1443">
          <cell r="A1443">
            <v>44520</v>
          </cell>
          <cell r="L1443">
            <v>2.0000000001164184</v>
          </cell>
        </row>
        <row r="1444">
          <cell r="A1444">
            <v>44520</v>
          </cell>
          <cell r="L1444">
            <v>2.0000000001164171</v>
          </cell>
        </row>
        <row r="1445">
          <cell r="A1445">
            <v>44520</v>
          </cell>
          <cell r="L1445">
            <v>2.0000000001164158</v>
          </cell>
        </row>
        <row r="1446">
          <cell r="A1446">
            <v>44520</v>
          </cell>
          <cell r="L1446">
            <v>2.0000000001164158</v>
          </cell>
        </row>
        <row r="1447">
          <cell r="A1447">
            <v>44522</v>
          </cell>
          <cell r="L1447">
            <v>4.0000000002328342</v>
          </cell>
        </row>
        <row r="1448">
          <cell r="A1448">
            <v>44522</v>
          </cell>
          <cell r="L1448">
            <v>2.0000000001164184</v>
          </cell>
        </row>
        <row r="1449">
          <cell r="A1449">
            <v>44522</v>
          </cell>
          <cell r="L1449">
            <v>2.0000000001164184</v>
          </cell>
        </row>
        <row r="1450">
          <cell r="A1450">
            <v>44522</v>
          </cell>
          <cell r="L1450">
            <v>2</v>
          </cell>
        </row>
        <row r="1451">
          <cell r="A1451">
            <v>44523</v>
          </cell>
          <cell r="L1451">
            <v>5.0000000002910436</v>
          </cell>
        </row>
        <row r="1452">
          <cell r="A1452">
            <v>44523</v>
          </cell>
          <cell r="L1452">
            <v>5.0000000002910427</v>
          </cell>
        </row>
        <row r="1453">
          <cell r="A1453">
            <v>44523</v>
          </cell>
          <cell r="L1453">
            <v>2.0000000001164184</v>
          </cell>
        </row>
        <row r="1454">
          <cell r="A1454">
            <v>44523</v>
          </cell>
          <cell r="L1454">
            <v>2.0000000001164158</v>
          </cell>
        </row>
        <row r="1455">
          <cell r="A1455">
            <v>44523</v>
          </cell>
          <cell r="L1455">
            <v>2.0000000001164158</v>
          </cell>
        </row>
        <row r="1456">
          <cell r="A1456">
            <v>44524</v>
          </cell>
          <cell r="L1456">
            <v>2.0000000001164171</v>
          </cell>
        </row>
        <row r="1457">
          <cell r="A1457">
            <v>44524</v>
          </cell>
          <cell r="L1457">
            <v>3.0000000001746265</v>
          </cell>
        </row>
        <row r="1458">
          <cell r="A1458">
            <v>44524</v>
          </cell>
          <cell r="L1458">
            <v>3.0000000001746265</v>
          </cell>
        </row>
        <row r="1459">
          <cell r="A1459">
            <v>44524</v>
          </cell>
          <cell r="L1459">
            <v>2.0000000001164158</v>
          </cell>
        </row>
        <row r="1460">
          <cell r="A1460">
            <v>44524</v>
          </cell>
          <cell r="L1460">
            <v>1.0000000000582105</v>
          </cell>
        </row>
        <row r="1461">
          <cell r="A1461">
            <v>44524</v>
          </cell>
          <cell r="L1461">
            <v>1.0000000000582079</v>
          </cell>
        </row>
        <row r="1462">
          <cell r="A1462">
            <v>44524</v>
          </cell>
          <cell r="L1462">
            <v>2.0000000001164184</v>
          </cell>
        </row>
        <row r="1463">
          <cell r="A1463">
            <v>44524</v>
          </cell>
          <cell r="L1463">
            <v>2.0000000001164184</v>
          </cell>
        </row>
        <row r="1464">
          <cell r="A1464">
            <v>44525</v>
          </cell>
          <cell r="L1464">
            <v>2.0000000001164171</v>
          </cell>
        </row>
        <row r="1465">
          <cell r="A1465">
            <v>44525</v>
          </cell>
          <cell r="L1465">
            <v>2.0000000001164184</v>
          </cell>
        </row>
        <row r="1466">
          <cell r="A1466">
            <v>44525</v>
          </cell>
          <cell r="L1466">
            <v>4.0000000002328342</v>
          </cell>
        </row>
        <row r="1467">
          <cell r="A1467">
            <v>44525</v>
          </cell>
          <cell r="L1467">
            <v>0.50000000002910527</v>
          </cell>
        </row>
        <row r="1468">
          <cell r="A1468">
            <v>44525</v>
          </cell>
          <cell r="L1468">
            <v>2.0000000001164184</v>
          </cell>
        </row>
        <row r="1469">
          <cell r="A1469">
            <v>44525</v>
          </cell>
          <cell r="L1469">
            <v>2.0000000001164184</v>
          </cell>
        </row>
        <row r="1470">
          <cell r="A1470">
            <v>44525</v>
          </cell>
          <cell r="L1470">
            <v>2.0000000001164184</v>
          </cell>
        </row>
        <row r="1471">
          <cell r="A1471">
            <v>44526</v>
          </cell>
          <cell r="L1471">
            <v>3.0000000001746265</v>
          </cell>
        </row>
        <row r="1472">
          <cell r="A1472">
            <v>44526</v>
          </cell>
          <cell r="L1472">
            <v>1.5000000000873146</v>
          </cell>
        </row>
        <row r="1473">
          <cell r="A1473">
            <v>44526</v>
          </cell>
          <cell r="L1473">
            <v>1.0000000000582105</v>
          </cell>
        </row>
        <row r="1474">
          <cell r="A1474">
            <v>44526</v>
          </cell>
          <cell r="L1474">
            <v>1.0000000000582105</v>
          </cell>
        </row>
        <row r="1475">
          <cell r="A1475">
            <v>44526</v>
          </cell>
          <cell r="L1475">
            <v>2.0000000001164184</v>
          </cell>
        </row>
        <row r="1476">
          <cell r="A1476">
            <v>44526</v>
          </cell>
          <cell r="L1476">
            <v>2.0000000001164184</v>
          </cell>
        </row>
        <row r="1477">
          <cell r="A1477">
            <v>44527</v>
          </cell>
          <cell r="L1477">
            <v>6.0000000003492513</v>
          </cell>
        </row>
        <row r="1478">
          <cell r="A1478">
            <v>44527</v>
          </cell>
          <cell r="L1478">
            <v>2.0000000001164184</v>
          </cell>
        </row>
        <row r="1479">
          <cell r="A1479">
            <v>44527</v>
          </cell>
          <cell r="L1479">
            <v>2.0000000001164158</v>
          </cell>
        </row>
        <row r="1480">
          <cell r="A1480">
            <v>44527</v>
          </cell>
          <cell r="L1480">
            <v>2.0000000001164184</v>
          </cell>
        </row>
        <row r="1481">
          <cell r="A1481">
            <v>44529</v>
          </cell>
          <cell r="L1481">
            <v>1.5000000000873133</v>
          </cell>
        </row>
        <row r="1482">
          <cell r="A1482">
            <v>44529</v>
          </cell>
          <cell r="L1482">
            <v>1.5000000000873119</v>
          </cell>
        </row>
        <row r="1483">
          <cell r="A1483">
            <v>44529</v>
          </cell>
          <cell r="L1483">
            <v>1.5000000000873133</v>
          </cell>
        </row>
        <row r="1484">
          <cell r="A1484">
            <v>44529</v>
          </cell>
          <cell r="L1484">
            <v>1.5000000000873146</v>
          </cell>
        </row>
        <row r="1485">
          <cell r="A1485">
            <v>44529</v>
          </cell>
          <cell r="L1485">
            <v>1.5000000000873133</v>
          </cell>
        </row>
        <row r="1486">
          <cell r="A1486">
            <v>44529</v>
          </cell>
          <cell r="L1486">
            <v>1.5000000000873133</v>
          </cell>
        </row>
        <row r="1487">
          <cell r="A1487">
            <v>44529</v>
          </cell>
          <cell r="L1487">
            <v>1.5000000000873133</v>
          </cell>
        </row>
        <row r="1488">
          <cell r="A1488">
            <v>44529</v>
          </cell>
          <cell r="L1488">
            <v>1.5000000000873133</v>
          </cell>
        </row>
        <row r="1489">
          <cell r="A1489">
            <v>44529</v>
          </cell>
          <cell r="L1489">
            <v>1.5000000000873133</v>
          </cell>
        </row>
        <row r="1490">
          <cell r="A1490">
            <v>44530</v>
          </cell>
          <cell r="L1490">
            <v>1.5000000000873133</v>
          </cell>
        </row>
        <row r="1491">
          <cell r="A1491">
            <v>44530</v>
          </cell>
          <cell r="L1491">
            <v>1.5000000000873119</v>
          </cell>
        </row>
        <row r="1492">
          <cell r="A1492">
            <v>44530</v>
          </cell>
          <cell r="L1492">
            <v>1.5000000000873133</v>
          </cell>
        </row>
        <row r="1493">
          <cell r="A1493">
            <v>44530</v>
          </cell>
          <cell r="L1493">
            <v>1.5000000000873146</v>
          </cell>
        </row>
        <row r="1494">
          <cell r="A1494">
            <v>44530</v>
          </cell>
          <cell r="L1494">
            <v>1.5000000000873133</v>
          </cell>
        </row>
        <row r="1495">
          <cell r="A1495">
            <v>44530</v>
          </cell>
          <cell r="L1495">
            <v>1.5000000000873133</v>
          </cell>
        </row>
        <row r="1496">
          <cell r="A1496">
            <v>44530</v>
          </cell>
          <cell r="L1496">
            <v>1.5000000000873133</v>
          </cell>
        </row>
        <row r="1497">
          <cell r="A1497">
            <v>44530</v>
          </cell>
          <cell r="L1497">
            <v>1.5000000000873133</v>
          </cell>
        </row>
        <row r="1498">
          <cell r="A1498">
            <v>44530</v>
          </cell>
          <cell r="L1498">
            <v>1.5000000000873133</v>
          </cell>
        </row>
        <row r="1499">
          <cell r="A1499">
            <v>44530</v>
          </cell>
          <cell r="L1499">
            <v>3.0000000001746265</v>
          </cell>
        </row>
        <row r="1500">
          <cell r="A1500">
            <v>44531</v>
          </cell>
          <cell r="L1500">
            <v>1.000000000058209</v>
          </cell>
        </row>
        <row r="1501">
          <cell r="A1501">
            <v>44531</v>
          </cell>
          <cell r="L1501">
            <v>1.5000000000873133</v>
          </cell>
        </row>
        <row r="1502">
          <cell r="A1502">
            <v>44531</v>
          </cell>
          <cell r="L1502">
            <v>1.5000000000873119</v>
          </cell>
        </row>
        <row r="1503">
          <cell r="A1503">
            <v>44531</v>
          </cell>
          <cell r="L1503">
            <v>1.5000000000873133</v>
          </cell>
        </row>
        <row r="1504">
          <cell r="A1504">
            <v>44531</v>
          </cell>
          <cell r="L1504">
            <v>1.5000000000873146</v>
          </cell>
        </row>
        <row r="1505">
          <cell r="A1505">
            <v>44531</v>
          </cell>
          <cell r="L1505">
            <v>1.5000000000873133</v>
          </cell>
        </row>
        <row r="1506">
          <cell r="A1506">
            <v>44531</v>
          </cell>
          <cell r="L1506">
            <v>1.5000000000873133</v>
          </cell>
        </row>
        <row r="1507">
          <cell r="A1507">
            <v>44531</v>
          </cell>
          <cell r="L1507">
            <v>1.5000000000873133</v>
          </cell>
        </row>
        <row r="1508">
          <cell r="A1508">
            <v>44531</v>
          </cell>
          <cell r="L1508">
            <v>1.5000000000873133</v>
          </cell>
        </row>
        <row r="1509">
          <cell r="A1509">
            <v>44531</v>
          </cell>
          <cell r="L1509">
            <v>1.5000000000873133</v>
          </cell>
        </row>
        <row r="1510">
          <cell r="A1510">
            <v>44531</v>
          </cell>
          <cell r="L1510">
            <v>2.0000000001164184</v>
          </cell>
        </row>
        <row r="1511">
          <cell r="A1511">
            <v>44531</v>
          </cell>
          <cell r="L1511">
            <v>1.0000000000582079</v>
          </cell>
        </row>
        <row r="1512">
          <cell r="A1512">
            <v>44532</v>
          </cell>
          <cell r="L1512">
            <v>1.0000000000582088</v>
          </cell>
        </row>
        <row r="1513">
          <cell r="A1513">
            <v>44532</v>
          </cell>
          <cell r="L1513">
            <v>1.5000000000873133</v>
          </cell>
        </row>
        <row r="1514">
          <cell r="A1514">
            <v>44532</v>
          </cell>
          <cell r="L1514">
            <v>1.5000000000873119</v>
          </cell>
        </row>
        <row r="1515">
          <cell r="A1515">
            <v>44532</v>
          </cell>
          <cell r="L1515">
            <v>1.5000000000873133</v>
          </cell>
        </row>
        <row r="1516">
          <cell r="A1516">
            <v>44532</v>
          </cell>
          <cell r="L1516">
            <v>1.5000000000873146</v>
          </cell>
        </row>
        <row r="1517">
          <cell r="A1517">
            <v>44532</v>
          </cell>
          <cell r="L1517">
            <v>1.5000000000873133</v>
          </cell>
        </row>
        <row r="1518">
          <cell r="A1518">
            <v>44532</v>
          </cell>
          <cell r="L1518">
            <v>1.5000000000873133</v>
          </cell>
        </row>
        <row r="1519">
          <cell r="A1519">
            <v>44532</v>
          </cell>
          <cell r="L1519">
            <v>1.5000000000873133</v>
          </cell>
        </row>
        <row r="1520">
          <cell r="A1520">
            <v>44532</v>
          </cell>
          <cell r="L1520">
            <v>1.5000000000873133</v>
          </cell>
        </row>
        <row r="1521">
          <cell r="A1521">
            <v>44532</v>
          </cell>
          <cell r="L1521">
            <v>1.5000000000873133</v>
          </cell>
        </row>
        <row r="1522">
          <cell r="A1522">
            <v>44532</v>
          </cell>
          <cell r="L1522">
            <v>2.0000000001164184</v>
          </cell>
        </row>
        <row r="1523">
          <cell r="A1523">
            <v>44532</v>
          </cell>
          <cell r="L1523">
            <v>1.0000000000582079</v>
          </cell>
        </row>
        <row r="1524">
          <cell r="A1524">
            <v>44533</v>
          </cell>
          <cell r="L1524">
            <v>1.0000000000582088</v>
          </cell>
        </row>
        <row r="1525">
          <cell r="A1525">
            <v>44533</v>
          </cell>
          <cell r="L1525">
            <v>2.0000000001164171</v>
          </cell>
        </row>
        <row r="1526">
          <cell r="A1526">
            <v>44533</v>
          </cell>
          <cell r="L1526">
            <v>2.0000000001164184</v>
          </cell>
        </row>
        <row r="1527">
          <cell r="A1527">
            <v>44533</v>
          </cell>
          <cell r="L1527">
            <v>2.0000000001164184</v>
          </cell>
        </row>
        <row r="1528">
          <cell r="A1528">
            <v>44533</v>
          </cell>
          <cell r="L1528">
            <v>2.0000000001164158</v>
          </cell>
        </row>
        <row r="1529">
          <cell r="A1529">
            <v>44533</v>
          </cell>
          <cell r="L1529">
            <v>1.0000000000582105</v>
          </cell>
        </row>
        <row r="1530">
          <cell r="A1530">
            <v>44533</v>
          </cell>
          <cell r="L1530">
            <v>1.0000000000582105</v>
          </cell>
        </row>
        <row r="1531">
          <cell r="A1531">
            <v>44533</v>
          </cell>
          <cell r="L1531">
            <v>4.0000000002328369</v>
          </cell>
        </row>
        <row r="1532">
          <cell r="A1532">
            <v>44533</v>
          </cell>
          <cell r="L1532">
            <v>1.5000000000873133</v>
          </cell>
        </row>
        <row r="1533">
          <cell r="A1533">
            <v>44534</v>
          </cell>
          <cell r="L1533">
            <v>2.0000000001164171</v>
          </cell>
        </row>
        <row r="1534">
          <cell r="A1534">
            <v>44534</v>
          </cell>
          <cell r="L1534">
            <v>2.0000000001164171</v>
          </cell>
        </row>
        <row r="1535">
          <cell r="A1535">
            <v>44534</v>
          </cell>
          <cell r="L1535">
            <v>2.0000000001164171</v>
          </cell>
        </row>
        <row r="1536">
          <cell r="A1536">
            <v>44534</v>
          </cell>
          <cell r="L1536">
            <v>3.0000000001746265</v>
          </cell>
        </row>
        <row r="1537">
          <cell r="A1537">
            <v>44534</v>
          </cell>
          <cell r="L1537">
            <v>3.0000000001746265</v>
          </cell>
        </row>
        <row r="1538">
          <cell r="A1538">
            <v>44535</v>
          </cell>
          <cell r="L1538">
            <v>3.0000000001746265</v>
          </cell>
        </row>
        <row r="1539">
          <cell r="A1539">
            <v>44535</v>
          </cell>
          <cell r="L1539">
            <v>1.5000000000873133</v>
          </cell>
        </row>
        <row r="1540">
          <cell r="A1540">
            <v>44537</v>
          </cell>
          <cell r="L1540">
            <v>4.000000000232836</v>
          </cell>
        </row>
        <row r="1541">
          <cell r="A1541">
            <v>44537</v>
          </cell>
          <cell r="L1541">
            <v>2.4000000001396979</v>
          </cell>
        </row>
        <row r="1542">
          <cell r="A1542">
            <v>44538</v>
          </cell>
          <cell r="L1542">
            <v>3.0000000001746265</v>
          </cell>
        </row>
        <row r="1543">
          <cell r="A1543">
            <v>44538</v>
          </cell>
          <cell r="L1543">
            <v>2.0000000001164158</v>
          </cell>
        </row>
        <row r="1544">
          <cell r="A1544">
            <v>44539</v>
          </cell>
          <cell r="L1544">
            <v>1.5000000000873133</v>
          </cell>
        </row>
        <row r="1545">
          <cell r="A1545">
            <v>44539</v>
          </cell>
          <cell r="L1545">
            <v>1.5000000000873133</v>
          </cell>
        </row>
        <row r="1546">
          <cell r="A1546">
            <v>44539</v>
          </cell>
          <cell r="L1546">
            <v>3.0000000001746265</v>
          </cell>
        </row>
        <row r="1547">
          <cell r="A1547">
            <v>44540</v>
          </cell>
          <cell r="L1547">
            <v>3.0000000001746265</v>
          </cell>
        </row>
        <row r="1548">
          <cell r="A1548">
            <v>44540</v>
          </cell>
          <cell r="L1548">
            <v>3.0000000001746265</v>
          </cell>
        </row>
        <row r="1549">
          <cell r="A1549">
            <v>44541</v>
          </cell>
          <cell r="L1549">
            <v>1.5000000000873133</v>
          </cell>
        </row>
        <row r="1550">
          <cell r="A1550">
            <v>44541</v>
          </cell>
          <cell r="L1550">
            <v>1.5000000000873133</v>
          </cell>
        </row>
        <row r="1551">
          <cell r="A1551">
            <v>44546</v>
          </cell>
          <cell r="L1551">
            <v>1.5000000000873146</v>
          </cell>
        </row>
        <row r="1552">
          <cell r="A1552">
            <v>44546</v>
          </cell>
          <cell r="L1552">
            <v>1.5000000000873133</v>
          </cell>
        </row>
        <row r="1553">
          <cell r="A1553">
            <v>44546</v>
          </cell>
          <cell r="L1553">
            <v>3.0000000001746265</v>
          </cell>
        </row>
        <row r="1554">
          <cell r="A1554">
            <v>44550</v>
          </cell>
          <cell r="L1554">
            <v>1.5000000000873133</v>
          </cell>
        </row>
        <row r="1555">
          <cell r="A1555">
            <v>44550</v>
          </cell>
          <cell r="L1555">
            <v>2.0000000001164158</v>
          </cell>
        </row>
        <row r="1556">
          <cell r="A1556">
            <v>44551</v>
          </cell>
          <cell r="L1556">
            <v>1.5000000000873133</v>
          </cell>
        </row>
        <row r="1557">
          <cell r="A1557">
            <v>44551</v>
          </cell>
          <cell r="L1557">
            <v>1.5000000000873133</v>
          </cell>
        </row>
        <row r="1558">
          <cell r="A1558">
            <v>44552</v>
          </cell>
          <cell r="L1558">
            <v>1.5000000000873133</v>
          </cell>
        </row>
        <row r="1559">
          <cell r="A1559">
            <v>44552</v>
          </cell>
          <cell r="L1559">
            <v>1.5000000000873133</v>
          </cell>
        </row>
        <row r="1560">
          <cell r="A1560">
            <v>0</v>
          </cell>
          <cell r="L1560" t="str">
            <v/>
          </cell>
        </row>
        <row r="1561">
          <cell r="A1561">
            <v>0</v>
          </cell>
          <cell r="L1561" t="str">
            <v/>
          </cell>
        </row>
        <row r="1562">
          <cell r="A1562">
            <v>0</v>
          </cell>
          <cell r="L1562" t="str">
            <v/>
          </cell>
        </row>
        <row r="1563">
          <cell r="A1563">
            <v>0</v>
          </cell>
          <cell r="L1563" t="str">
            <v/>
          </cell>
        </row>
        <row r="1564">
          <cell r="A1564">
            <v>0</v>
          </cell>
          <cell r="L1564" t="str">
            <v/>
          </cell>
        </row>
        <row r="1565">
          <cell r="A1565">
            <v>0</v>
          </cell>
          <cell r="L1565" t="str">
            <v/>
          </cell>
        </row>
        <row r="1566">
          <cell r="A1566">
            <v>0</v>
          </cell>
          <cell r="L1566" t="str">
            <v/>
          </cell>
        </row>
        <row r="1567">
          <cell r="A1567">
            <v>0</v>
          </cell>
          <cell r="L1567" t="str">
            <v/>
          </cell>
        </row>
        <row r="1568">
          <cell r="A1568">
            <v>0</v>
          </cell>
          <cell r="L1568" t="str">
            <v/>
          </cell>
        </row>
        <row r="1569">
          <cell r="A1569">
            <v>0</v>
          </cell>
          <cell r="L1569" t="str">
            <v/>
          </cell>
        </row>
        <row r="1570">
          <cell r="A1570">
            <v>0</v>
          </cell>
          <cell r="L1570" t="str">
            <v/>
          </cell>
        </row>
        <row r="1571">
          <cell r="A1571">
            <v>0</v>
          </cell>
          <cell r="L1571" t="str">
            <v/>
          </cell>
        </row>
        <row r="1572">
          <cell r="A1572">
            <v>0</v>
          </cell>
          <cell r="L1572" t="str">
            <v/>
          </cell>
        </row>
        <row r="1573">
          <cell r="A1573">
            <v>0</v>
          </cell>
          <cell r="L1573" t="str">
            <v/>
          </cell>
        </row>
        <row r="1574">
          <cell r="A1574">
            <v>0</v>
          </cell>
          <cell r="L1574" t="str">
            <v/>
          </cell>
        </row>
        <row r="1575">
          <cell r="A1575">
            <v>0</v>
          </cell>
          <cell r="L1575" t="str">
            <v/>
          </cell>
        </row>
        <row r="1576">
          <cell r="A1576">
            <v>0</v>
          </cell>
          <cell r="L1576" t="str">
            <v/>
          </cell>
        </row>
        <row r="1577">
          <cell r="A1577">
            <v>0</v>
          </cell>
          <cell r="L1577" t="str">
            <v/>
          </cell>
        </row>
        <row r="1578">
          <cell r="A1578">
            <v>0</v>
          </cell>
          <cell r="L1578" t="str">
            <v/>
          </cell>
        </row>
        <row r="1579">
          <cell r="A1579">
            <v>0</v>
          </cell>
          <cell r="L1579" t="str">
            <v/>
          </cell>
        </row>
        <row r="1580">
          <cell r="A1580">
            <v>0</v>
          </cell>
          <cell r="L1580" t="str">
            <v/>
          </cell>
        </row>
        <row r="1581">
          <cell r="A1581">
            <v>0</v>
          </cell>
          <cell r="L1581" t="str">
            <v/>
          </cell>
        </row>
        <row r="1582">
          <cell r="A1582">
            <v>0</v>
          </cell>
          <cell r="L1582" t="str">
            <v/>
          </cell>
        </row>
        <row r="1583">
          <cell r="A1583">
            <v>0</v>
          </cell>
          <cell r="L1583" t="str">
            <v/>
          </cell>
        </row>
        <row r="1584">
          <cell r="A1584">
            <v>0</v>
          </cell>
          <cell r="L1584" t="str">
            <v/>
          </cell>
        </row>
        <row r="1585">
          <cell r="A1585">
            <v>0</v>
          </cell>
          <cell r="L1585" t="str">
            <v/>
          </cell>
        </row>
        <row r="1586">
          <cell r="A1586">
            <v>0</v>
          </cell>
          <cell r="L1586" t="str">
            <v/>
          </cell>
        </row>
        <row r="1587">
          <cell r="A1587">
            <v>0</v>
          </cell>
          <cell r="L1587" t="str">
            <v/>
          </cell>
        </row>
        <row r="1588">
          <cell r="A1588">
            <v>0</v>
          </cell>
          <cell r="L1588" t="str">
            <v/>
          </cell>
        </row>
        <row r="1589">
          <cell r="A1589">
            <v>0</v>
          </cell>
          <cell r="L1589" t="str">
            <v/>
          </cell>
        </row>
        <row r="1590">
          <cell r="A1590">
            <v>0</v>
          </cell>
          <cell r="L1590" t="str">
            <v/>
          </cell>
        </row>
        <row r="1591">
          <cell r="A1591">
            <v>0</v>
          </cell>
          <cell r="L1591" t="str">
            <v/>
          </cell>
        </row>
        <row r="1592">
          <cell r="A1592">
            <v>0</v>
          </cell>
          <cell r="L1592" t="str">
            <v/>
          </cell>
        </row>
        <row r="1593">
          <cell r="A1593">
            <v>0</v>
          </cell>
          <cell r="L1593" t="str">
            <v/>
          </cell>
        </row>
        <row r="1594">
          <cell r="A1594">
            <v>0</v>
          </cell>
          <cell r="L1594" t="str">
            <v/>
          </cell>
        </row>
        <row r="1595">
          <cell r="A1595">
            <v>0</v>
          </cell>
          <cell r="L1595" t="str">
            <v/>
          </cell>
        </row>
        <row r="1596">
          <cell r="A1596">
            <v>0</v>
          </cell>
          <cell r="L1596" t="str">
            <v/>
          </cell>
        </row>
        <row r="1597">
          <cell r="A1597">
            <v>0</v>
          </cell>
          <cell r="L1597" t="str">
            <v/>
          </cell>
        </row>
        <row r="1598">
          <cell r="A1598">
            <v>0</v>
          </cell>
          <cell r="L1598" t="str">
            <v/>
          </cell>
        </row>
        <row r="1599">
          <cell r="A1599">
            <v>0</v>
          </cell>
          <cell r="L1599" t="str">
            <v/>
          </cell>
        </row>
        <row r="1600">
          <cell r="A1600">
            <v>0</v>
          </cell>
          <cell r="L1600" t="str">
            <v/>
          </cell>
        </row>
        <row r="1601">
          <cell r="A1601">
            <v>0</v>
          </cell>
          <cell r="L1601" t="str">
            <v/>
          </cell>
        </row>
        <row r="1602">
          <cell r="A1602">
            <v>0</v>
          </cell>
          <cell r="L1602" t="str">
            <v/>
          </cell>
        </row>
        <row r="1603">
          <cell r="A1603">
            <v>0</v>
          </cell>
          <cell r="L1603" t="str">
            <v/>
          </cell>
        </row>
        <row r="1604">
          <cell r="A1604">
            <v>0</v>
          </cell>
          <cell r="L1604" t="str">
            <v/>
          </cell>
        </row>
        <row r="1605">
          <cell r="A1605">
            <v>0</v>
          </cell>
          <cell r="L1605" t="str">
            <v/>
          </cell>
        </row>
        <row r="1606">
          <cell r="A1606">
            <v>0</v>
          </cell>
          <cell r="L1606" t="str">
            <v/>
          </cell>
        </row>
        <row r="1607">
          <cell r="A1607">
            <v>0</v>
          </cell>
          <cell r="L1607" t="str">
            <v/>
          </cell>
        </row>
        <row r="1608">
          <cell r="A1608">
            <v>0</v>
          </cell>
          <cell r="L1608" t="str">
            <v/>
          </cell>
        </row>
        <row r="1609">
          <cell r="A1609">
            <v>0</v>
          </cell>
          <cell r="L1609" t="str">
            <v/>
          </cell>
        </row>
        <row r="1610">
          <cell r="A1610">
            <v>0</v>
          </cell>
          <cell r="L1610" t="str">
            <v/>
          </cell>
        </row>
        <row r="1611">
          <cell r="A1611">
            <v>0</v>
          </cell>
          <cell r="L1611" t="str">
            <v/>
          </cell>
        </row>
        <row r="1612">
          <cell r="A1612">
            <v>0</v>
          </cell>
          <cell r="L1612" t="str">
            <v/>
          </cell>
        </row>
        <row r="1613">
          <cell r="A1613">
            <v>0</v>
          </cell>
          <cell r="L1613" t="str">
            <v/>
          </cell>
        </row>
        <row r="1614">
          <cell r="A1614">
            <v>0</v>
          </cell>
          <cell r="L1614" t="str">
            <v/>
          </cell>
        </row>
        <row r="1615">
          <cell r="A1615">
            <v>0</v>
          </cell>
          <cell r="L1615" t="str">
            <v/>
          </cell>
        </row>
        <row r="1616">
          <cell r="A1616">
            <v>0</v>
          </cell>
          <cell r="L1616" t="str">
            <v/>
          </cell>
        </row>
        <row r="1617">
          <cell r="A1617">
            <v>0</v>
          </cell>
          <cell r="L1617" t="str">
            <v/>
          </cell>
        </row>
        <row r="1618">
          <cell r="A1618">
            <v>0</v>
          </cell>
          <cell r="L1618" t="str">
            <v/>
          </cell>
        </row>
        <row r="1619">
          <cell r="A1619">
            <v>0</v>
          </cell>
          <cell r="L1619" t="str">
            <v/>
          </cell>
        </row>
        <row r="1620">
          <cell r="A1620">
            <v>0</v>
          </cell>
          <cell r="L1620" t="str">
            <v/>
          </cell>
        </row>
        <row r="1621">
          <cell r="A1621">
            <v>0</v>
          </cell>
          <cell r="L1621" t="str">
            <v/>
          </cell>
        </row>
        <row r="1622">
          <cell r="A1622">
            <v>0</v>
          </cell>
          <cell r="L1622" t="str">
            <v/>
          </cell>
        </row>
        <row r="1623">
          <cell r="A1623">
            <v>0</v>
          </cell>
          <cell r="L1623" t="str">
            <v/>
          </cell>
        </row>
        <row r="1624">
          <cell r="A1624">
            <v>0</v>
          </cell>
          <cell r="L1624" t="str">
            <v/>
          </cell>
        </row>
        <row r="1625">
          <cell r="A1625">
            <v>0</v>
          </cell>
          <cell r="L1625" t="str">
            <v/>
          </cell>
        </row>
        <row r="1626">
          <cell r="A1626">
            <v>0</v>
          </cell>
          <cell r="L1626" t="str">
            <v/>
          </cell>
        </row>
        <row r="1627">
          <cell r="A1627">
            <v>0</v>
          </cell>
          <cell r="L1627" t="str">
            <v/>
          </cell>
        </row>
        <row r="1628">
          <cell r="A1628">
            <v>0</v>
          </cell>
          <cell r="L1628" t="str">
            <v/>
          </cell>
        </row>
        <row r="1629">
          <cell r="A1629">
            <v>0</v>
          </cell>
          <cell r="L1629" t="str">
            <v/>
          </cell>
        </row>
        <row r="1630">
          <cell r="A1630">
            <v>0</v>
          </cell>
          <cell r="L1630" t="str">
            <v/>
          </cell>
        </row>
        <row r="1631">
          <cell r="A1631">
            <v>0</v>
          </cell>
          <cell r="L1631" t="str">
            <v/>
          </cell>
        </row>
        <row r="1632">
          <cell r="A1632">
            <v>0</v>
          </cell>
          <cell r="L1632" t="str">
            <v/>
          </cell>
        </row>
        <row r="1633">
          <cell r="A1633">
            <v>0</v>
          </cell>
          <cell r="L1633" t="str">
            <v/>
          </cell>
        </row>
        <row r="1634">
          <cell r="A1634">
            <v>0</v>
          </cell>
          <cell r="L1634" t="str">
            <v/>
          </cell>
        </row>
        <row r="1635">
          <cell r="A1635">
            <v>0</v>
          </cell>
          <cell r="L1635" t="str">
            <v/>
          </cell>
        </row>
        <row r="1636">
          <cell r="A1636">
            <v>0</v>
          </cell>
          <cell r="L1636" t="str">
            <v/>
          </cell>
        </row>
        <row r="1637">
          <cell r="A1637">
            <v>0</v>
          </cell>
          <cell r="L1637" t="str">
            <v/>
          </cell>
        </row>
        <row r="1638">
          <cell r="A1638">
            <v>0</v>
          </cell>
          <cell r="L1638" t="str">
            <v/>
          </cell>
        </row>
        <row r="1639">
          <cell r="A1639">
            <v>0</v>
          </cell>
          <cell r="L1639" t="str">
            <v/>
          </cell>
        </row>
        <row r="1640">
          <cell r="A1640">
            <v>0</v>
          </cell>
          <cell r="L1640" t="str">
            <v/>
          </cell>
        </row>
        <row r="1641">
          <cell r="A1641">
            <v>0</v>
          </cell>
          <cell r="L1641" t="str">
            <v/>
          </cell>
        </row>
        <row r="1642">
          <cell r="A1642">
            <v>0</v>
          </cell>
          <cell r="L1642" t="str">
            <v/>
          </cell>
        </row>
        <row r="1643">
          <cell r="A1643">
            <v>0</v>
          </cell>
          <cell r="L1643" t="str">
            <v/>
          </cell>
        </row>
        <row r="1644">
          <cell r="A1644">
            <v>0</v>
          </cell>
          <cell r="L1644" t="str">
            <v/>
          </cell>
        </row>
        <row r="1645">
          <cell r="A1645">
            <v>0</v>
          </cell>
          <cell r="L1645" t="str">
            <v/>
          </cell>
        </row>
        <row r="1646">
          <cell r="A1646">
            <v>0</v>
          </cell>
          <cell r="L1646" t="str">
            <v/>
          </cell>
        </row>
        <row r="1647">
          <cell r="A1647">
            <v>0</v>
          </cell>
          <cell r="L1647" t="str">
            <v/>
          </cell>
        </row>
        <row r="1648">
          <cell r="A1648">
            <v>0</v>
          </cell>
          <cell r="L1648" t="str">
            <v/>
          </cell>
        </row>
        <row r="1649">
          <cell r="A1649">
            <v>0</v>
          </cell>
          <cell r="L1649" t="str">
            <v/>
          </cell>
        </row>
        <row r="1650">
          <cell r="A1650">
            <v>0</v>
          </cell>
          <cell r="L1650" t="str">
            <v/>
          </cell>
        </row>
        <row r="1651">
          <cell r="A1651">
            <v>0</v>
          </cell>
          <cell r="L1651" t="str">
            <v/>
          </cell>
        </row>
        <row r="1652">
          <cell r="A1652">
            <v>0</v>
          </cell>
          <cell r="L1652" t="str">
            <v/>
          </cell>
        </row>
        <row r="1653">
          <cell r="A1653">
            <v>0</v>
          </cell>
          <cell r="L1653" t="str">
            <v/>
          </cell>
        </row>
        <row r="1654">
          <cell r="A1654">
            <v>0</v>
          </cell>
          <cell r="L1654" t="str">
            <v/>
          </cell>
        </row>
        <row r="1655">
          <cell r="A1655">
            <v>0</v>
          </cell>
          <cell r="L1655" t="str">
            <v/>
          </cell>
        </row>
        <row r="1656">
          <cell r="A1656">
            <v>0</v>
          </cell>
          <cell r="L1656" t="str">
            <v/>
          </cell>
        </row>
        <row r="1657">
          <cell r="A1657">
            <v>0</v>
          </cell>
          <cell r="L1657" t="str">
            <v/>
          </cell>
        </row>
        <row r="1658">
          <cell r="A1658">
            <v>0</v>
          </cell>
          <cell r="L1658" t="str">
            <v/>
          </cell>
        </row>
        <row r="1659">
          <cell r="A1659">
            <v>0</v>
          </cell>
          <cell r="L1659" t="str">
            <v/>
          </cell>
        </row>
        <row r="1660">
          <cell r="A1660">
            <v>0</v>
          </cell>
          <cell r="L1660" t="str">
            <v/>
          </cell>
        </row>
        <row r="1661">
          <cell r="A1661">
            <v>0</v>
          </cell>
          <cell r="L1661" t="str">
            <v/>
          </cell>
        </row>
        <row r="1662">
          <cell r="A1662">
            <v>0</v>
          </cell>
          <cell r="L1662" t="str">
            <v/>
          </cell>
        </row>
        <row r="1663">
          <cell r="A1663">
            <v>0</v>
          </cell>
          <cell r="L1663" t="str">
            <v/>
          </cell>
        </row>
        <row r="1664">
          <cell r="A1664">
            <v>0</v>
          </cell>
          <cell r="L1664" t="str">
            <v/>
          </cell>
        </row>
        <row r="1665">
          <cell r="A1665">
            <v>0</v>
          </cell>
          <cell r="L1665" t="str">
            <v/>
          </cell>
        </row>
        <row r="1666">
          <cell r="A1666">
            <v>0</v>
          </cell>
          <cell r="L1666" t="str">
            <v/>
          </cell>
        </row>
        <row r="1667">
          <cell r="A1667">
            <v>0</v>
          </cell>
          <cell r="L1667" t="str">
            <v/>
          </cell>
        </row>
        <row r="1668">
          <cell r="A1668">
            <v>0</v>
          </cell>
          <cell r="L1668" t="str">
            <v/>
          </cell>
        </row>
        <row r="1669">
          <cell r="A1669">
            <v>0</v>
          </cell>
          <cell r="L1669" t="str">
            <v/>
          </cell>
        </row>
        <row r="1670">
          <cell r="A1670">
            <v>0</v>
          </cell>
          <cell r="L1670" t="str">
            <v/>
          </cell>
        </row>
        <row r="1671">
          <cell r="A1671">
            <v>0</v>
          </cell>
          <cell r="L1671" t="str">
            <v/>
          </cell>
        </row>
        <row r="1672">
          <cell r="A1672">
            <v>0</v>
          </cell>
          <cell r="L1672" t="str">
            <v/>
          </cell>
        </row>
        <row r="1673">
          <cell r="A1673">
            <v>0</v>
          </cell>
          <cell r="L1673" t="str">
            <v/>
          </cell>
        </row>
        <row r="1674">
          <cell r="A1674">
            <v>0</v>
          </cell>
          <cell r="L1674" t="str">
            <v/>
          </cell>
        </row>
        <row r="1675">
          <cell r="A1675">
            <v>0</v>
          </cell>
          <cell r="L1675" t="str">
            <v/>
          </cell>
        </row>
        <row r="1676">
          <cell r="A1676">
            <v>0</v>
          </cell>
          <cell r="L1676" t="str">
            <v/>
          </cell>
        </row>
        <row r="1677">
          <cell r="A1677">
            <v>0</v>
          </cell>
          <cell r="L1677" t="str">
            <v/>
          </cell>
        </row>
        <row r="1678">
          <cell r="A1678">
            <v>0</v>
          </cell>
          <cell r="L1678" t="str">
            <v/>
          </cell>
        </row>
        <row r="1679">
          <cell r="A1679">
            <v>0</v>
          </cell>
          <cell r="L1679" t="str">
            <v/>
          </cell>
        </row>
        <row r="1680">
          <cell r="A1680">
            <v>0</v>
          </cell>
          <cell r="L1680" t="str">
            <v/>
          </cell>
        </row>
        <row r="1681">
          <cell r="A1681">
            <v>0</v>
          </cell>
          <cell r="L1681" t="str">
            <v/>
          </cell>
        </row>
        <row r="1682">
          <cell r="A1682">
            <v>0</v>
          </cell>
          <cell r="L1682" t="str">
            <v/>
          </cell>
        </row>
        <row r="1683">
          <cell r="A1683">
            <v>0</v>
          </cell>
          <cell r="L1683" t="str">
            <v/>
          </cell>
        </row>
        <row r="1684">
          <cell r="A1684">
            <v>0</v>
          </cell>
          <cell r="L1684" t="str">
            <v/>
          </cell>
        </row>
        <row r="1685">
          <cell r="A1685">
            <v>0</v>
          </cell>
          <cell r="L1685" t="str">
            <v/>
          </cell>
        </row>
        <row r="1686">
          <cell r="A1686">
            <v>0</v>
          </cell>
          <cell r="L1686" t="str">
            <v/>
          </cell>
        </row>
        <row r="1687">
          <cell r="A1687">
            <v>0</v>
          </cell>
          <cell r="L1687" t="str">
            <v/>
          </cell>
        </row>
        <row r="1688">
          <cell r="A1688">
            <v>0</v>
          </cell>
          <cell r="L1688" t="str">
            <v/>
          </cell>
        </row>
        <row r="1689">
          <cell r="A1689">
            <v>0</v>
          </cell>
          <cell r="L1689" t="str">
            <v/>
          </cell>
        </row>
        <row r="1690">
          <cell r="A1690">
            <v>0</v>
          </cell>
          <cell r="L1690" t="str">
            <v/>
          </cell>
        </row>
        <row r="1691">
          <cell r="A1691">
            <v>0</v>
          </cell>
          <cell r="L1691" t="str">
            <v/>
          </cell>
        </row>
        <row r="1692">
          <cell r="A1692">
            <v>0</v>
          </cell>
          <cell r="L1692" t="str">
            <v/>
          </cell>
        </row>
        <row r="1693">
          <cell r="A1693">
            <v>0</v>
          </cell>
          <cell r="L1693" t="str">
            <v/>
          </cell>
        </row>
        <row r="1694">
          <cell r="A1694">
            <v>0</v>
          </cell>
          <cell r="L1694" t="str">
            <v/>
          </cell>
        </row>
        <row r="1695">
          <cell r="A1695">
            <v>0</v>
          </cell>
          <cell r="L1695" t="str">
            <v/>
          </cell>
        </row>
        <row r="1696">
          <cell r="A1696">
            <v>0</v>
          </cell>
          <cell r="L1696" t="str">
            <v/>
          </cell>
        </row>
        <row r="1697">
          <cell r="A1697">
            <v>0</v>
          </cell>
          <cell r="L1697" t="str">
            <v/>
          </cell>
        </row>
        <row r="1698">
          <cell r="A1698">
            <v>0</v>
          </cell>
          <cell r="L1698" t="str">
            <v/>
          </cell>
        </row>
        <row r="1699">
          <cell r="A1699">
            <v>0</v>
          </cell>
          <cell r="L1699" t="str">
            <v/>
          </cell>
        </row>
        <row r="1700">
          <cell r="A1700">
            <v>0</v>
          </cell>
          <cell r="L1700" t="str">
            <v/>
          </cell>
        </row>
        <row r="1701">
          <cell r="A1701">
            <v>0</v>
          </cell>
          <cell r="L1701" t="str">
            <v/>
          </cell>
        </row>
        <row r="1702">
          <cell r="A1702">
            <v>0</v>
          </cell>
          <cell r="L1702" t="str">
            <v/>
          </cell>
        </row>
        <row r="1703">
          <cell r="A1703">
            <v>0</v>
          </cell>
          <cell r="L1703" t="str">
            <v/>
          </cell>
        </row>
        <row r="1704">
          <cell r="A1704">
            <v>0</v>
          </cell>
          <cell r="L1704" t="str">
            <v/>
          </cell>
        </row>
        <row r="1705">
          <cell r="A1705">
            <v>0</v>
          </cell>
          <cell r="L1705" t="str">
            <v/>
          </cell>
        </row>
        <row r="1706">
          <cell r="A1706">
            <v>0</v>
          </cell>
          <cell r="L1706" t="str">
            <v/>
          </cell>
        </row>
        <row r="1707">
          <cell r="A1707">
            <v>0</v>
          </cell>
          <cell r="L1707" t="str">
            <v/>
          </cell>
        </row>
        <row r="1708">
          <cell r="A1708">
            <v>0</v>
          </cell>
          <cell r="L1708" t="str">
            <v/>
          </cell>
        </row>
        <row r="1709">
          <cell r="A1709">
            <v>0</v>
          </cell>
          <cell r="L1709" t="str">
            <v/>
          </cell>
        </row>
        <row r="1710">
          <cell r="A1710">
            <v>0</v>
          </cell>
          <cell r="L1710" t="str">
            <v/>
          </cell>
        </row>
        <row r="1711">
          <cell r="A1711">
            <v>0</v>
          </cell>
          <cell r="L1711" t="str">
            <v/>
          </cell>
        </row>
        <row r="1712">
          <cell r="A1712">
            <v>0</v>
          </cell>
          <cell r="L1712" t="str">
            <v/>
          </cell>
        </row>
        <row r="1713">
          <cell r="A1713">
            <v>0</v>
          </cell>
          <cell r="L1713" t="str">
            <v/>
          </cell>
        </row>
        <row r="1714">
          <cell r="A1714">
            <v>0</v>
          </cell>
          <cell r="L1714" t="str">
            <v/>
          </cell>
        </row>
        <row r="1715">
          <cell r="A1715">
            <v>0</v>
          </cell>
          <cell r="L1715" t="str">
            <v/>
          </cell>
        </row>
        <row r="1716">
          <cell r="A1716">
            <v>0</v>
          </cell>
          <cell r="L1716" t="str">
            <v/>
          </cell>
        </row>
        <row r="1717">
          <cell r="A1717">
            <v>0</v>
          </cell>
          <cell r="L1717" t="str">
            <v/>
          </cell>
        </row>
        <row r="1718">
          <cell r="A1718">
            <v>0</v>
          </cell>
          <cell r="L1718" t="str">
            <v/>
          </cell>
        </row>
        <row r="1719">
          <cell r="A1719">
            <v>0</v>
          </cell>
          <cell r="L1719" t="str">
            <v/>
          </cell>
        </row>
        <row r="1720">
          <cell r="A1720">
            <v>0</v>
          </cell>
          <cell r="L1720" t="str">
            <v/>
          </cell>
        </row>
        <row r="1721">
          <cell r="A1721">
            <v>0</v>
          </cell>
          <cell r="L1721" t="str">
            <v/>
          </cell>
        </row>
        <row r="1722">
          <cell r="A1722">
            <v>0</v>
          </cell>
          <cell r="L1722" t="str">
            <v/>
          </cell>
        </row>
        <row r="1723">
          <cell r="A1723">
            <v>0</v>
          </cell>
          <cell r="L1723" t="str">
            <v/>
          </cell>
        </row>
        <row r="1724">
          <cell r="A1724">
            <v>0</v>
          </cell>
          <cell r="L1724" t="str">
            <v/>
          </cell>
        </row>
        <row r="1725">
          <cell r="A1725">
            <v>0</v>
          </cell>
          <cell r="L1725" t="str">
            <v/>
          </cell>
        </row>
        <row r="1726">
          <cell r="A1726">
            <v>0</v>
          </cell>
          <cell r="L1726" t="str">
            <v/>
          </cell>
        </row>
        <row r="1727">
          <cell r="A1727">
            <v>0</v>
          </cell>
          <cell r="L1727" t="str">
            <v/>
          </cell>
        </row>
        <row r="1728">
          <cell r="A1728">
            <v>0</v>
          </cell>
          <cell r="L1728" t="str">
            <v/>
          </cell>
        </row>
        <row r="1729">
          <cell r="A1729">
            <v>0</v>
          </cell>
          <cell r="L1729" t="str">
            <v/>
          </cell>
        </row>
        <row r="1730">
          <cell r="A1730">
            <v>0</v>
          </cell>
          <cell r="L1730" t="str">
            <v/>
          </cell>
        </row>
        <row r="1731">
          <cell r="A1731">
            <v>0</v>
          </cell>
          <cell r="L1731" t="str">
            <v/>
          </cell>
        </row>
        <row r="1732">
          <cell r="A1732">
            <v>0</v>
          </cell>
          <cell r="L1732" t="str">
            <v/>
          </cell>
        </row>
        <row r="1733">
          <cell r="A1733">
            <v>0</v>
          </cell>
          <cell r="L1733" t="str">
            <v/>
          </cell>
        </row>
        <row r="1734">
          <cell r="A1734">
            <v>0</v>
          </cell>
          <cell r="L1734" t="str">
            <v/>
          </cell>
        </row>
        <row r="1735">
          <cell r="A1735">
            <v>0</v>
          </cell>
          <cell r="L1735" t="str">
            <v/>
          </cell>
        </row>
        <row r="1736">
          <cell r="A1736">
            <v>0</v>
          </cell>
          <cell r="L1736" t="str">
            <v/>
          </cell>
        </row>
        <row r="1737">
          <cell r="A1737">
            <v>0</v>
          </cell>
          <cell r="L1737" t="str">
            <v/>
          </cell>
        </row>
        <row r="1738">
          <cell r="A1738">
            <v>0</v>
          </cell>
          <cell r="L1738" t="str">
            <v/>
          </cell>
        </row>
        <row r="1739">
          <cell r="A1739">
            <v>0</v>
          </cell>
          <cell r="L1739" t="str">
            <v/>
          </cell>
        </row>
        <row r="1740">
          <cell r="A1740">
            <v>0</v>
          </cell>
          <cell r="L1740" t="str">
            <v/>
          </cell>
        </row>
        <row r="1741">
          <cell r="A1741">
            <v>0</v>
          </cell>
          <cell r="L1741" t="str">
            <v/>
          </cell>
        </row>
        <row r="1742">
          <cell r="A1742">
            <v>0</v>
          </cell>
          <cell r="L1742" t="str">
            <v/>
          </cell>
        </row>
        <row r="1743">
          <cell r="A1743">
            <v>0</v>
          </cell>
          <cell r="L1743" t="str">
            <v/>
          </cell>
        </row>
        <row r="1744">
          <cell r="A1744">
            <v>0</v>
          </cell>
          <cell r="L1744" t="str">
            <v/>
          </cell>
        </row>
        <row r="1745">
          <cell r="A1745">
            <v>0</v>
          </cell>
          <cell r="L1745" t="str">
            <v/>
          </cell>
        </row>
        <row r="1746">
          <cell r="A1746">
            <v>0</v>
          </cell>
          <cell r="L1746" t="str">
            <v/>
          </cell>
        </row>
        <row r="1747">
          <cell r="A1747">
            <v>0</v>
          </cell>
          <cell r="L1747" t="str">
            <v/>
          </cell>
        </row>
        <row r="1748">
          <cell r="A1748">
            <v>0</v>
          </cell>
          <cell r="L1748" t="str">
            <v/>
          </cell>
        </row>
        <row r="1749">
          <cell r="A1749">
            <v>0</v>
          </cell>
          <cell r="L1749" t="str">
            <v/>
          </cell>
        </row>
        <row r="1750">
          <cell r="A1750">
            <v>0</v>
          </cell>
          <cell r="L1750" t="str">
            <v/>
          </cell>
        </row>
        <row r="1751">
          <cell r="A1751">
            <v>0</v>
          </cell>
          <cell r="L1751" t="str">
            <v/>
          </cell>
        </row>
        <row r="1752">
          <cell r="A1752">
            <v>0</v>
          </cell>
          <cell r="L1752" t="str">
            <v/>
          </cell>
        </row>
        <row r="1753">
          <cell r="A1753">
            <v>0</v>
          </cell>
          <cell r="L1753" t="str">
            <v/>
          </cell>
        </row>
        <row r="1754">
          <cell r="A1754">
            <v>0</v>
          </cell>
          <cell r="L1754" t="str">
            <v/>
          </cell>
        </row>
        <row r="1755">
          <cell r="A1755">
            <v>0</v>
          </cell>
          <cell r="L1755" t="str">
            <v/>
          </cell>
        </row>
        <row r="1756">
          <cell r="A1756">
            <v>0</v>
          </cell>
          <cell r="L1756" t="str">
            <v/>
          </cell>
        </row>
        <row r="1757">
          <cell r="A1757">
            <v>0</v>
          </cell>
          <cell r="L1757" t="str">
            <v/>
          </cell>
        </row>
        <row r="1758">
          <cell r="A1758">
            <v>0</v>
          </cell>
          <cell r="L1758" t="str">
            <v/>
          </cell>
        </row>
        <row r="1759">
          <cell r="A1759">
            <v>0</v>
          </cell>
          <cell r="L1759" t="str">
            <v/>
          </cell>
        </row>
        <row r="1760">
          <cell r="A1760">
            <v>0</v>
          </cell>
          <cell r="L1760" t="str">
            <v/>
          </cell>
        </row>
        <row r="1761">
          <cell r="A1761">
            <v>0</v>
          </cell>
          <cell r="L1761" t="str">
            <v/>
          </cell>
        </row>
        <row r="1762">
          <cell r="A1762">
            <v>0</v>
          </cell>
          <cell r="L1762" t="str">
            <v/>
          </cell>
        </row>
        <row r="1763">
          <cell r="A1763">
            <v>0</v>
          </cell>
          <cell r="L1763" t="str">
            <v/>
          </cell>
        </row>
        <row r="1764">
          <cell r="A1764">
            <v>0</v>
          </cell>
          <cell r="L1764" t="str">
            <v/>
          </cell>
        </row>
        <row r="1765">
          <cell r="A1765">
            <v>0</v>
          </cell>
          <cell r="L1765" t="str">
            <v/>
          </cell>
        </row>
        <row r="1766">
          <cell r="A1766">
            <v>0</v>
          </cell>
          <cell r="L1766" t="str">
            <v/>
          </cell>
        </row>
        <row r="1767">
          <cell r="A1767">
            <v>0</v>
          </cell>
          <cell r="L1767" t="str">
            <v/>
          </cell>
        </row>
        <row r="1768">
          <cell r="A1768">
            <v>0</v>
          </cell>
          <cell r="L1768" t="str">
            <v/>
          </cell>
        </row>
        <row r="1769">
          <cell r="A1769">
            <v>0</v>
          </cell>
          <cell r="L1769" t="str">
            <v/>
          </cell>
        </row>
        <row r="1770">
          <cell r="A1770">
            <v>0</v>
          </cell>
          <cell r="L1770" t="str">
            <v/>
          </cell>
        </row>
        <row r="1771">
          <cell r="A1771">
            <v>0</v>
          </cell>
          <cell r="L1771" t="str">
            <v/>
          </cell>
        </row>
        <row r="1772">
          <cell r="A1772">
            <v>0</v>
          </cell>
          <cell r="L1772" t="str">
            <v/>
          </cell>
        </row>
        <row r="1773">
          <cell r="A1773">
            <v>0</v>
          </cell>
          <cell r="L1773" t="str">
            <v/>
          </cell>
        </row>
        <row r="1774">
          <cell r="A1774">
            <v>0</v>
          </cell>
          <cell r="L1774" t="str">
            <v/>
          </cell>
        </row>
        <row r="1775">
          <cell r="A1775">
            <v>0</v>
          </cell>
          <cell r="L1775" t="str">
            <v/>
          </cell>
        </row>
        <row r="1776">
          <cell r="A1776">
            <v>0</v>
          </cell>
          <cell r="L1776" t="str">
            <v/>
          </cell>
        </row>
        <row r="1777">
          <cell r="A1777">
            <v>0</v>
          </cell>
          <cell r="L1777" t="str">
            <v/>
          </cell>
        </row>
        <row r="1778">
          <cell r="A1778">
            <v>0</v>
          </cell>
          <cell r="L1778" t="str">
            <v/>
          </cell>
        </row>
        <row r="1779">
          <cell r="A1779">
            <v>0</v>
          </cell>
          <cell r="L1779" t="str">
            <v/>
          </cell>
        </row>
        <row r="1780">
          <cell r="A1780">
            <v>0</v>
          </cell>
          <cell r="L1780" t="str">
            <v/>
          </cell>
        </row>
        <row r="1781">
          <cell r="A1781">
            <v>0</v>
          </cell>
          <cell r="L1781" t="str">
            <v/>
          </cell>
        </row>
        <row r="1782">
          <cell r="A1782">
            <v>0</v>
          </cell>
          <cell r="L1782" t="str">
            <v/>
          </cell>
        </row>
        <row r="1783">
          <cell r="A1783">
            <v>0</v>
          </cell>
          <cell r="L1783" t="str">
            <v/>
          </cell>
        </row>
        <row r="1784">
          <cell r="A1784">
            <v>0</v>
          </cell>
          <cell r="L1784" t="str">
            <v/>
          </cell>
        </row>
        <row r="1785">
          <cell r="A1785">
            <v>0</v>
          </cell>
          <cell r="L1785" t="str">
            <v/>
          </cell>
        </row>
        <row r="1786">
          <cell r="A1786">
            <v>0</v>
          </cell>
          <cell r="L1786" t="str">
            <v/>
          </cell>
        </row>
        <row r="1787">
          <cell r="A1787">
            <v>0</v>
          </cell>
          <cell r="L1787" t="str">
            <v/>
          </cell>
        </row>
        <row r="1788">
          <cell r="A1788">
            <v>0</v>
          </cell>
          <cell r="L1788" t="str">
            <v/>
          </cell>
        </row>
        <row r="1789">
          <cell r="A1789">
            <v>0</v>
          </cell>
          <cell r="L1789" t="str">
            <v/>
          </cell>
        </row>
        <row r="1790">
          <cell r="A1790">
            <v>0</v>
          </cell>
          <cell r="L1790" t="str">
            <v/>
          </cell>
        </row>
        <row r="1791">
          <cell r="A1791">
            <v>0</v>
          </cell>
          <cell r="L1791" t="str">
            <v/>
          </cell>
        </row>
        <row r="1792">
          <cell r="A1792">
            <v>0</v>
          </cell>
          <cell r="L1792" t="str">
            <v/>
          </cell>
        </row>
        <row r="1793">
          <cell r="A1793">
            <v>0</v>
          </cell>
          <cell r="L1793" t="str">
            <v/>
          </cell>
        </row>
        <row r="1794">
          <cell r="A1794">
            <v>0</v>
          </cell>
          <cell r="L1794" t="str">
            <v/>
          </cell>
        </row>
        <row r="1795">
          <cell r="A1795">
            <v>0</v>
          </cell>
          <cell r="L1795" t="str">
            <v/>
          </cell>
        </row>
        <row r="1796">
          <cell r="A1796">
            <v>0</v>
          </cell>
          <cell r="L1796" t="str">
            <v/>
          </cell>
        </row>
        <row r="1797">
          <cell r="A1797">
            <v>0</v>
          </cell>
          <cell r="L1797" t="str">
            <v/>
          </cell>
        </row>
        <row r="1798">
          <cell r="A1798">
            <v>0</v>
          </cell>
          <cell r="L1798" t="str">
            <v/>
          </cell>
        </row>
        <row r="1799">
          <cell r="A1799">
            <v>0</v>
          </cell>
          <cell r="L1799" t="str">
            <v/>
          </cell>
        </row>
        <row r="1800">
          <cell r="A1800">
            <v>0</v>
          </cell>
          <cell r="L1800" t="str">
            <v/>
          </cell>
        </row>
        <row r="1801">
          <cell r="A1801">
            <v>0</v>
          </cell>
          <cell r="L1801" t="str">
            <v/>
          </cell>
        </row>
        <row r="1802">
          <cell r="A1802">
            <v>0</v>
          </cell>
          <cell r="L1802" t="str">
            <v/>
          </cell>
        </row>
        <row r="1803">
          <cell r="A1803">
            <v>0</v>
          </cell>
          <cell r="L1803" t="str">
            <v/>
          </cell>
        </row>
        <row r="1804">
          <cell r="A1804">
            <v>0</v>
          </cell>
          <cell r="L1804" t="str">
            <v/>
          </cell>
        </row>
        <row r="1805">
          <cell r="A1805">
            <v>0</v>
          </cell>
          <cell r="L1805" t="str">
            <v/>
          </cell>
        </row>
        <row r="1806">
          <cell r="A1806">
            <v>0</v>
          </cell>
          <cell r="L1806" t="str">
            <v/>
          </cell>
        </row>
        <row r="1807">
          <cell r="A1807">
            <v>0</v>
          </cell>
          <cell r="L1807" t="str">
            <v/>
          </cell>
        </row>
        <row r="1808">
          <cell r="A1808">
            <v>0</v>
          </cell>
          <cell r="L1808" t="str">
            <v/>
          </cell>
        </row>
        <row r="1809">
          <cell r="A1809">
            <v>0</v>
          </cell>
          <cell r="L1809" t="str">
            <v/>
          </cell>
        </row>
        <row r="1810">
          <cell r="A1810">
            <v>0</v>
          </cell>
          <cell r="L1810" t="str">
            <v/>
          </cell>
        </row>
        <row r="1811">
          <cell r="A1811">
            <v>0</v>
          </cell>
          <cell r="L1811" t="str">
            <v/>
          </cell>
        </row>
        <row r="1812">
          <cell r="A1812">
            <v>0</v>
          </cell>
          <cell r="L1812" t="str">
            <v/>
          </cell>
        </row>
        <row r="1813">
          <cell r="A1813">
            <v>0</v>
          </cell>
          <cell r="L1813" t="str">
            <v/>
          </cell>
        </row>
        <row r="1814">
          <cell r="A1814">
            <v>0</v>
          </cell>
          <cell r="L1814" t="str">
            <v/>
          </cell>
        </row>
        <row r="1815">
          <cell r="A1815">
            <v>0</v>
          </cell>
          <cell r="L1815" t="str">
            <v/>
          </cell>
        </row>
        <row r="1816">
          <cell r="A1816">
            <v>0</v>
          </cell>
          <cell r="L1816" t="str">
            <v/>
          </cell>
        </row>
        <row r="1817">
          <cell r="A1817">
            <v>0</v>
          </cell>
          <cell r="L1817" t="str">
            <v/>
          </cell>
        </row>
        <row r="1818">
          <cell r="A1818">
            <v>0</v>
          </cell>
          <cell r="L1818" t="str">
            <v/>
          </cell>
        </row>
        <row r="1819">
          <cell r="A1819">
            <v>0</v>
          </cell>
          <cell r="L1819" t="str">
            <v/>
          </cell>
        </row>
        <row r="1820">
          <cell r="A1820">
            <v>0</v>
          </cell>
          <cell r="L1820" t="str">
            <v/>
          </cell>
        </row>
        <row r="1821">
          <cell r="A1821">
            <v>0</v>
          </cell>
          <cell r="L1821" t="str">
            <v/>
          </cell>
        </row>
        <row r="1822">
          <cell r="A1822">
            <v>0</v>
          </cell>
          <cell r="L1822" t="str">
            <v/>
          </cell>
        </row>
        <row r="1823">
          <cell r="A1823">
            <v>0</v>
          </cell>
          <cell r="L1823" t="str">
            <v/>
          </cell>
        </row>
        <row r="1824">
          <cell r="A1824">
            <v>0</v>
          </cell>
          <cell r="L1824" t="str">
            <v/>
          </cell>
        </row>
        <row r="1825">
          <cell r="A1825">
            <v>0</v>
          </cell>
          <cell r="L1825" t="str">
            <v/>
          </cell>
        </row>
        <row r="1826">
          <cell r="A1826">
            <v>0</v>
          </cell>
          <cell r="L1826" t="str">
            <v/>
          </cell>
        </row>
        <row r="1827">
          <cell r="A1827">
            <v>0</v>
          </cell>
          <cell r="L1827" t="str">
            <v/>
          </cell>
        </row>
        <row r="1828">
          <cell r="A1828">
            <v>0</v>
          </cell>
          <cell r="L1828" t="str">
            <v/>
          </cell>
        </row>
        <row r="1829">
          <cell r="A1829">
            <v>0</v>
          </cell>
          <cell r="L1829" t="str">
            <v/>
          </cell>
        </row>
        <row r="1830">
          <cell r="A1830">
            <v>0</v>
          </cell>
          <cell r="L1830" t="str">
            <v/>
          </cell>
        </row>
        <row r="1831">
          <cell r="A1831">
            <v>0</v>
          </cell>
          <cell r="L1831" t="str">
            <v/>
          </cell>
        </row>
        <row r="1832">
          <cell r="A1832">
            <v>0</v>
          </cell>
          <cell r="L1832" t="str">
            <v/>
          </cell>
        </row>
        <row r="1833">
          <cell r="A1833">
            <v>0</v>
          </cell>
          <cell r="L1833" t="str">
            <v/>
          </cell>
        </row>
        <row r="1834">
          <cell r="A1834">
            <v>0</v>
          </cell>
          <cell r="L1834" t="str">
            <v/>
          </cell>
        </row>
        <row r="1835">
          <cell r="A1835">
            <v>0</v>
          </cell>
          <cell r="L1835" t="str">
            <v/>
          </cell>
        </row>
        <row r="1836">
          <cell r="A1836">
            <v>0</v>
          </cell>
          <cell r="L1836" t="str">
            <v/>
          </cell>
        </row>
        <row r="1837">
          <cell r="A1837">
            <v>0</v>
          </cell>
          <cell r="L1837" t="str">
            <v/>
          </cell>
        </row>
        <row r="1838">
          <cell r="A1838">
            <v>0</v>
          </cell>
          <cell r="L1838" t="str">
            <v/>
          </cell>
        </row>
        <row r="1839">
          <cell r="A1839">
            <v>0</v>
          </cell>
          <cell r="L1839" t="str">
            <v/>
          </cell>
        </row>
        <row r="1840">
          <cell r="A1840">
            <v>0</v>
          </cell>
          <cell r="L1840" t="str">
            <v/>
          </cell>
        </row>
        <row r="1841">
          <cell r="A1841">
            <v>0</v>
          </cell>
          <cell r="L1841" t="str">
            <v/>
          </cell>
        </row>
        <row r="1842">
          <cell r="A1842">
            <v>0</v>
          </cell>
          <cell r="L1842" t="str">
            <v/>
          </cell>
        </row>
        <row r="1843">
          <cell r="A1843">
            <v>0</v>
          </cell>
          <cell r="L1843" t="str">
            <v/>
          </cell>
        </row>
        <row r="1844">
          <cell r="A1844">
            <v>0</v>
          </cell>
          <cell r="L1844" t="str">
            <v/>
          </cell>
        </row>
        <row r="1845">
          <cell r="A1845">
            <v>0</v>
          </cell>
          <cell r="L1845" t="str">
            <v/>
          </cell>
        </row>
        <row r="1846">
          <cell r="A1846">
            <v>0</v>
          </cell>
          <cell r="L1846" t="str">
            <v/>
          </cell>
        </row>
        <row r="1847">
          <cell r="A1847">
            <v>0</v>
          </cell>
          <cell r="L1847" t="str">
            <v/>
          </cell>
        </row>
        <row r="1848">
          <cell r="A1848">
            <v>0</v>
          </cell>
          <cell r="L1848" t="str">
            <v/>
          </cell>
        </row>
        <row r="1849">
          <cell r="A1849">
            <v>0</v>
          </cell>
          <cell r="L1849" t="str">
            <v/>
          </cell>
        </row>
        <row r="1850">
          <cell r="A1850">
            <v>0</v>
          </cell>
          <cell r="L1850" t="str">
            <v/>
          </cell>
        </row>
        <row r="1851">
          <cell r="A1851">
            <v>0</v>
          </cell>
          <cell r="L1851" t="str">
            <v/>
          </cell>
        </row>
        <row r="1852">
          <cell r="A1852">
            <v>0</v>
          </cell>
          <cell r="L1852" t="str">
            <v/>
          </cell>
        </row>
        <row r="1853">
          <cell r="A1853">
            <v>0</v>
          </cell>
          <cell r="L1853" t="str">
            <v/>
          </cell>
        </row>
        <row r="1854">
          <cell r="A1854">
            <v>0</v>
          </cell>
          <cell r="L1854" t="str">
            <v/>
          </cell>
        </row>
        <row r="1855">
          <cell r="A1855">
            <v>0</v>
          </cell>
          <cell r="L1855" t="str">
            <v/>
          </cell>
        </row>
        <row r="1856">
          <cell r="A1856">
            <v>0</v>
          </cell>
          <cell r="L1856" t="str">
            <v/>
          </cell>
        </row>
        <row r="1857">
          <cell r="A1857">
            <v>0</v>
          </cell>
          <cell r="L1857" t="str">
            <v/>
          </cell>
        </row>
        <row r="1858">
          <cell r="A1858">
            <v>0</v>
          </cell>
          <cell r="L1858" t="str">
            <v/>
          </cell>
        </row>
        <row r="1859">
          <cell r="A1859">
            <v>0</v>
          </cell>
          <cell r="L1859" t="str">
            <v/>
          </cell>
        </row>
        <row r="1860">
          <cell r="A1860">
            <v>0</v>
          </cell>
          <cell r="L1860" t="str">
            <v/>
          </cell>
        </row>
        <row r="1861">
          <cell r="A1861">
            <v>0</v>
          </cell>
          <cell r="L1861" t="str">
            <v/>
          </cell>
        </row>
        <row r="1862">
          <cell r="A1862">
            <v>0</v>
          </cell>
          <cell r="L1862" t="str">
            <v/>
          </cell>
        </row>
        <row r="1863">
          <cell r="A1863">
            <v>0</v>
          </cell>
          <cell r="L1863" t="str">
            <v/>
          </cell>
        </row>
        <row r="1864">
          <cell r="A1864">
            <v>0</v>
          </cell>
          <cell r="L1864" t="str">
            <v/>
          </cell>
        </row>
        <row r="1865">
          <cell r="A1865">
            <v>0</v>
          </cell>
          <cell r="L1865" t="str">
            <v/>
          </cell>
        </row>
        <row r="1866">
          <cell r="A1866">
            <v>0</v>
          </cell>
          <cell r="L1866" t="str">
            <v/>
          </cell>
        </row>
        <row r="1867">
          <cell r="A1867">
            <v>0</v>
          </cell>
          <cell r="L1867" t="str">
            <v/>
          </cell>
        </row>
        <row r="1868">
          <cell r="A1868">
            <v>0</v>
          </cell>
          <cell r="L1868" t="str">
            <v/>
          </cell>
        </row>
        <row r="1869">
          <cell r="A1869">
            <v>0</v>
          </cell>
          <cell r="L1869" t="str">
            <v/>
          </cell>
        </row>
        <row r="1870">
          <cell r="A1870">
            <v>0</v>
          </cell>
          <cell r="L1870" t="str">
            <v/>
          </cell>
        </row>
        <row r="1871">
          <cell r="A1871">
            <v>0</v>
          </cell>
          <cell r="L1871" t="str">
            <v/>
          </cell>
        </row>
        <row r="1872">
          <cell r="A1872">
            <v>0</v>
          </cell>
          <cell r="L1872" t="str">
            <v/>
          </cell>
        </row>
        <row r="1873">
          <cell r="A1873">
            <v>0</v>
          </cell>
          <cell r="L1873" t="str">
            <v/>
          </cell>
        </row>
        <row r="1874">
          <cell r="A1874">
            <v>0</v>
          </cell>
          <cell r="L1874" t="str">
            <v/>
          </cell>
        </row>
        <row r="1875">
          <cell r="A1875">
            <v>0</v>
          </cell>
          <cell r="L1875" t="str">
            <v/>
          </cell>
        </row>
        <row r="1876">
          <cell r="A1876">
            <v>0</v>
          </cell>
          <cell r="L1876" t="str">
            <v/>
          </cell>
        </row>
        <row r="1877">
          <cell r="A1877">
            <v>0</v>
          </cell>
          <cell r="L1877" t="str">
            <v/>
          </cell>
        </row>
        <row r="1878">
          <cell r="A1878">
            <v>0</v>
          </cell>
          <cell r="L1878" t="str">
            <v/>
          </cell>
        </row>
        <row r="1879">
          <cell r="A1879">
            <v>0</v>
          </cell>
          <cell r="L1879" t="str">
            <v/>
          </cell>
        </row>
        <row r="1880">
          <cell r="A1880">
            <v>0</v>
          </cell>
          <cell r="L1880" t="str">
            <v/>
          </cell>
        </row>
        <row r="1881">
          <cell r="A1881">
            <v>0</v>
          </cell>
          <cell r="L1881" t="str">
            <v/>
          </cell>
        </row>
        <row r="1882">
          <cell r="A1882">
            <v>0</v>
          </cell>
          <cell r="L1882" t="str">
            <v/>
          </cell>
        </row>
        <row r="1883">
          <cell r="A1883">
            <v>0</v>
          </cell>
          <cell r="L1883" t="str">
            <v/>
          </cell>
        </row>
        <row r="1884">
          <cell r="A1884">
            <v>0</v>
          </cell>
          <cell r="L1884" t="str">
            <v/>
          </cell>
        </row>
        <row r="1885">
          <cell r="A1885">
            <v>0</v>
          </cell>
          <cell r="L1885" t="str">
            <v/>
          </cell>
        </row>
        <row r="1886">
          <cell r="A1886">
            <v>0</v>
          </cell>
          <cell r="L1886" t="str">
            <v/>
          </cell>
        </row>
        <row r="1887">
          <cell r="A1887">
            <v>0</v>
          </cell>
          <cell r="L1887" t="str">
            <v/>
          </cell>
        </row>
        <row r="1888">
          <cell r="A1888">
            <v>0</v>
          </cell>
          <cell r="L1888" t="str">
            <v/>
          </cell>
        </row>
        <row r="1889">
          <cell r="A1889">
            <v>0</v>
          </cell>
          <cell r="L1889" t="str">
            <v/>
          </cell>
        </row>
        <row r="1890">
          <cell r="A1890">
            <v>0</v>
          </cell>
          <cell r="L1890" t="str">
            <v/>
          </cell>
        </row>
        <row r="1891">
          <cell r="A1891">
            <v>0</v>
          </cell>
          <cell r="L1891" t="str">
            <v/>
          </cell>
        </row>
        <row r="1892">
          <cell r="A1892">
            <v>0</v>
          </cell>
          <cell r="L1892" t="str">
            <v/>
          </cell>
        </row>
        <row r="1893">
          <cell r="A1893">
            <v>0</v>
          </cell>
          <cell r="L1893" t="str">
            <v/>
          </cell>
        </row>
        <row r="1894">
          <cell r="A1894">
            <v>0</v>
          </cell>
          <cell r="L1894" t="str">
            <v/>
          </cell>
        </row>
        <row r="1895">
          <cell r="A1895">
            <v>0</v>
          </cell>
          <cell r="L1895" t="str">
            <v/>
          </cell>
        </row>
        <row r="1896">
          <cell r="A1896">
            <v>0</v>
          </cell>
          <cell r="L1896" t="str">
            <v/>
          </cell>
        </row>
        <row r="1897">
          <cell r="A1897">
            <v>0</v>
          </cell>
          <cell r="L1897" t="str">
            <v/>
          </cell>
        </row>
        <row r="1898">
          <cell r="A1898">
            <v>0</v>
          </cell>
          <cell r="L1898" t="str">
            <v/>
          </cell>
        </row>
        <row r="1899">
          <cell r="A1899">
            <v>0</v>
          </cell>
          <cell r="L1899" t="str">
            <v/>
          </cell>
        </row>
        <row r="1900">
          <cell r="A1900">
            <v>0</v>
          </cell>
          <cell r="L1900" t="str">
            <v/>
          </cell>
        </row>
        <row r="1901">
          <cell r="A1901">
            <v>0</v>
          </cell>
          <cell r="L1901" t="str">
            <v/>
          </cell>
        </row>
        <row r="1902">
          <cell r="A1902">
            <v>0</v>
          </cell>
          <cell r="L1902" t="str">
            <v/>
          </cell>
        </row>
        <row r="1903">
          <cell r="A1903">
            <v>0</v>
          </cell>
          <cell r="L1903" t="str">
            <v/>
          </cell>
        </row>
        <row r="1904">
          <cell r="A1904">
            <v>0</v>
          </cell>
          <cell r="L1904" t="str">
            <v/>
          </cell>
        </row>
        <row r="1905">
          <cell r="A1905">
            <v>0</v>
          </cell>
          <cell r="L1905" t="str">
            <v/>
          </cell>
        </row>
        <row r="1906">
          <cell r="A1906">
            <v>0</v>
          </cell>
          <cell r="L1906" t="str">
            <v/>
          </cell>
        </row>
        <row r="1907">
          <cell r="A1907">
            <v>0</v>
          </cell>
          <cell r="L1907" t="str">
            <v/>
          </cell>
        </row>
        <row r="1908">
          <cell r="A1908">
            <v>0</v>
          </cell>
          <cell r="L1908" t="str">
            <v/>
          </cell>
        </row>
        <row r="1909">
          <cell r="A1909">
            <v>0</v>
          </cell>
          <cell r="L1909" t="str">
            <v/>
          </cell>
        </row>
        <row r="1910">
          <cell r="A1910">
            <v>0</v>
          </cell>
          <cell r="L1910" t="str">
            <v/>
          </cell>
        </row>
        <row r="1911">
          <cell r="A1911">
            <v>0</v>
          </cell>
          <cell r="L1911" t="str">
            <v/>
          </cell>
        </row>
        <row r="1912">
          <cell r="A1912">
            <v>0</v>
          </cell>
          <cell r="L1912" t="str">
            <v/>
          </cell>
        </row>
        <row r="1913">
          <cell r="A1913">
            <v>0</v>
          </cell>
          <cell r="L1913" t="str">
            <v/>
          </cell>
        </row>
        <row r="1914">
          <cell r="A1914">
            <v>0</v>
          </cell>
          <cell r="L1914" t="str">
            <v/>
          </cell>
        </row>
        <row r="1915">
          <cell r="A1915">
            <v>0</v>
          </cell>
          <cell r="L1915" t="str">
            <v/>
          </cell>
        </row>
        <row r="1916">
          <cell r="A1916">
            <v>0</v>
          </cell>
          <cell r="L1916" t="str">
            <v/>
          </cell>
        </row>
        <row r="1917">
          <cell r="A1917">
            <v>0</v>
          </cell>
          <cell r="L1917" t="str">
            <v/>
          </cell>
        </row>
        <row r="1918">
          <cell r="A1918">
            <v>0</v>
          </cell>
          <cell r="L1918" t="str">
            <v/>
          </cell>
        </row>
        <row r="1919">
          <cell r="A1919">
            <v>0</v>
          </cell>
          <cell r="L1919" t="str">
            <v/>
          </cell>
        </row>
        <row r="1920">
          <cell r="A1920">
            <v>0</v>
          </cell>
          <cell r="L1920" t="str">
            <v/>
          </cell>
        </row>
        <row r="1921">
          <cell r="A1921">
            <v>0</v>
          </cell>
          <cell r="L1921" t="str">
            <v/>
          </cell>
        </row>
        <row r="1922">
          <cell r="A1922">
            <v>0</v>
          </cell>
          <cell r="L1922" t="str">
            <v/>
          </cell>
        </row>
        <row r="1923">
          <cell r="A1923">
            <v>0</v>
          </cell>
          <cell r="L1923" t="str">
            <v/>
          </cell>
        </row>
        <row r="1924">
          <cell r="A1924">
            <v>0</v>
          </cell>
          <cell r="L1924" t="str">
            <v/>
          </cell>
        </row>
        <row r="1925">
          <cell r="A1925">
            <v>0</v>
          </cell>
          <cell r="L1925" t="str">
            <v/>
          </cell>
        </row>
        <row r="1926">
          <cell r="A1926">
            <v>0</v>
          </cell>
          <cell r="L1926" t="str">
            <v/>
          </cell>
        </row>
        <row r="1927">
          <cell r="A1927">
            <v>0</v>
          </cell>
          <cell r="L1927" t="str">
            <v/>
          </cell>
        </row>
        <row r="1928">
          <cell r="A1928">
            <v>0</v>
          </cell>
          <cell r="L1928" t="str">
            <v/>
          </cell>
        </row>
        <row r="1929">
          <cell r="A1929">
            <v>0</v>
          </cell>
          <cell r="L1929" t="str">
            <v/>
          </cell>
        </row>
        <row r="1930">
          <cell r="A1930">
            <v>0</v>
          </cell>
          <cell r="L1930" t="str">
            <v/>
          </cell>
        </row>
        <row r="1931">
          <cell r="A1931">
            <v>0</v>
          </cell>
          <cell r="L1931" t="str">
            <v/>
          </cell>
        </row>
        <row r="1932">
          <cell r="A1932">
            <v>0</v>
          </cell>
          <cell r="L1932" t="str">
            <v/>
          </cell>
        </row>
        <row r="1933">
          <cell r="A1933">
            <v>0</v>
          </cell>
          <cell r="L1933" t="str">
            <v/>
          </cell>
        </row>
        <row r="1934">
          <cell r="A1934">
            <v>0</v>
          </cell>
          <cell r="L1934" t="str">
            <v/>
          </cell>
        </row>
        <row r="1935">
          <cell r="A1935">
            <v>0</v>
          </cell>
          <cell r="L1935" t="str">
            <v/>
          </cell>
        </row>
        <row r="1936">
          <cell r="A1936">
            <v>0</v>
          </cell>
          <cell r="L1936" t="str">
            <v/>
          </cell>
        </row>
        <row r="1937">
          <cell r="A1937">
            <v>0</v>
          </cell>
          <cell r="L1937" t="str">
            <v/>
          </cell>
        </row>
        <row r="1938">
          <cell r="A1938">
            <v>0</v>
          </cell>
          <cell r="L1938" t="str">
            <v/>
          </cell>
        </row>
        <row r="1939">
          <cell r="A1939">
            <v>0</v>
          </cell>
          <cell r="L1939" t="str">
            <v/>
          </cell>
        </row>
        <row r="1940">
          <cell r="A1940">
            <v>0</v>
          </cell>
          <cell r="L1940" t="str">
            <v/>
          </cell>
        </row>
        <row r="1941">
          <cell r="A1941">
            <v>0</v>
          </cell>
          <cell r="L1941" t="str">
            <v/>
          </cell>
        </row>
        <row r="1942">
          <cell r="A1942">
            <v>0</v>
          </cell>
          <cell r="L1942" t="str">
            <v/>
          </cell>
        </row>
        <row r="1943">
          <cell r="A1943">
            <v>0</v>
          </cell>
          <cell r="L1943" t="str">
            <v/>
          </cell>
        </row>
        <row r="1944">
          <cell r="A1944">
            <v>0</v>
          </cell>
          <cell r="L1944" t="str">
            <v/>
          </cell>
        </row>
        <row r="1945">
          <cell r="A1945">
            <v>0</v>
          </cell>
          <cell r="L1945" t="str">
            <v/>
          </cell>
        </row>
        <row r="1946">
          <cell r="A1946">
            <v>0</v>
          </cell>
          <cell r="L1946" t="str">
            <v/>
          </cell>
        </row>
        <row r="1947">
          <cell r="A1947">
            <v>0</v>
          </cell>
          <cell r="L1947" t="str">
            <v/>
          </cell>
        </row>
        <row r="1948">
          <cell r="A1948">
            <v>0</v>
          </cell>
          <cell r="L1948" t="str">
            <v/>
          </cell>
        </row>
        <row r="1949">
          <cell r="A1949">
            <v>0</v>
          </cell>
          <cell r="L1949" t="str">
            <v/>
          </cell>
        </row>
        <row r="1950">
          <cell r="A1950">
            <v>0</v>
          </cell>
          <cell r="L1950" t="str">
            <v/>
          </cell>
        </row>
        <row r="1951">
          <cell r="A1951">
            <v>0</v>
          </cell>
          <cell r="L1951" t="str">
            <v/>
          </cell>
        </row>
        <row r="1952">
          <cell r="A1952">
            <v>0</v>
          </cell>
          <cell r="L1952" t="str">
            <v/>
          </cell>
        </row>
        <row r="1953">
          <cell r="A1953">
            <v>0</v>
          </cell>
          <cell r="L1953" t="str">
            <v/>
          </cell>
        </row>
        <row r="1954">
          <cell r="A1954">
            <v>0</v>
          </cell>
          <cell r="L1954" t="str">
            <v/>
          </cell>
        </row>
        <row r="1955">
          <cell r="A1955">
            <v>0</v>
          </cell>
          <cell r="L1955" t="str">
            <v/>
          </cell>
        </row>
        <row r="1956">
          <cell r="A1956">
            <v>0</v>
          </cell>
          <cell r="L1956" t="str">
            <v/>
          </cell>
        </row>
        <row r="1957">
          <cell r="A1957">
            <v>0</v>
          </cell>
          <cell r="L1957" t="str">
            <v/>
          </cell>
        </row>
        <row r="1958">
          <cell r="A1958">
            <v>0</v>
          </cell>
          <cell r="L1958" t="str">
            <v/>
          </cell>
        </row>
        <row r="1959">
          <cell r="A1959">
            <v>0</v>
          </cell>
          <cell r="L1959" t="str">
            <v/>
          </cell>
        </row>
        <row r="1960">
          <cell r="A1960">
            <v>0</v>
          </cell>
          <cell r="L1960" t="str">
            <v/>
          </cell>
        </row>
        <row r="1961">
          <cell r="A1961">
            <v>0</v>
          </cell>
          <cell r="L1961" t="str">
            <v/>
          </cell>
        </row>
        <row r="1962">
          <cell r="A1962">
            <v>0</v>
          </cell>
          <cell r="L1962" t="str">
            <v/>
          </cell>
        </row>
        <row r="1963">
          <cell r="A1963">
            <v>0</v>
          </cell>
          <cell r="L1963" t="str">
            <v/>
          </cell>
        </row>
        <row r="1964">
          <cell r="A1964">
            <v>0</v>
          </cell>
          <cell r="L1964" t="str">
            <v/>
          </cell>
        </row>
        <row r="1965">
          <cell r="A1965">
            <v>0</v>
          </cell>
          <cell r="L1965" t="str">
            <v/>
          </cell>
        </row>
        <row r="1966">
          <cell r="A1966">
            <v>0</v>
          </cell>
          <cell r="L1966" t="str">
            <v/>
          </cell>
        </row>
        <row r="1967">
          <cell r="A1967">
            <v>0</v>
          </cell>
          <cell r="L1967" t="str">
            <v/>
          </cell>
        </row>
        <row r="1968">
          <cell r="A1968">
            <v>0</v>
          </cell>
          <cell r="L1968" t="str">
            <v/>
          </cell>
        </row>
        <row r="1969">
          <cell r="A1969">
            <v>0</v>
          </cell>
          <cell r="L1969" t="str">
            <v/>
          </cell>
        </row>
        <row r="1970">
          <cell r="A1970">
            <v>0</v>
          </cell>
          <cell r="L1970" t="str">
            <v/>
          </cell>
        </row>
        <row r="1971">
          <cell r="A1971">
            <v>0</v>
          </cell>
          <cell r="L1971" t="str">
            <v/>
          </cell>
        </row>
        <row r="1972">
          <cell r="A1972">
            <v>0</v>
          </cell>
          <cell r="L1972" t="str">
            <v/>
          </cell>
        </row>
        <row r="1973">
          <cell r="A1973">
            <v>0</v>
          </cell>
          <cell r="L1973" t="str">
            <v/>
          </cell>
        </row>
        <row r="1974">
          <cell r="A1974">
            <v>0</v>
          </cell>
          <cell r="L1974" t="str">
            <v/>
          </cell>
        </row>
        <row r="1975">
          <cell r="A1975">
            <v>0</v>
          </cell>
          <cell r="L1975" t="str">
            <v/>
          </cell>
        </row>
        <row r="1976">
          <cell r="A1976">
            <v>0</v>
          </cell>
          <cell r="L1976" t="str">
            <v/>
          </cell>
        </row>
        <row r="1977">
          <cell r="A1977">
            <v>0</v>
          </cell>
          <cell r="L1977" t="str">
            <v/>
          </cell>
        </row>
        <row r="1978">
          <cell r="A1978">
            <v>0</v>
          </cell>
          <cell r="L1978" t="str">
            <v/>
          </cell>
        </row>
        <row r="1979">
          <cell r="A1979">
            <v>0</v>
          </cell>
          <cell r="L1979" t="str">
            <v/>
          </cell>
        </row>
        <row r="1980">
          <cell r="A1980">
            <v>0</v>
          </cell>
          <cell r="L1980" t="str">
            <v/>
          </cell>
        </row>
        <row r="1981">
          <cell r="A1981">
            <v>0</v>
          </cell>
          <cell r="L1981" t="str">
            <v/>
          </cell>
        </row>
        <row r="1982">
          <cell r="A1982">
            <v>0</v>
          </cell>
          <cell r="L1982" t="str">
            <v/>
          </cell>
        </row>
        <row r="1983">
          <cell r="A1983">
            <v>0</v>
          </cell>
          <cell r="L1983" t="str">
            <v/>
          </cell>
        </row>
        <row r="1984">
          <cell r="A1984">
            <v>0</v>
          </cell>
          <cell r="L1984" t="str">
            <v/>
          </cell>
        </row>
        <row r="1985">
          <cell r="A1985">
            <v>0</v>
          </cell>
          <cell r="L1985" t="str">
            <v/>
          </cell>
        </row>
        <row r="1986">
          <cell r="A1986">
            <v>0</v>
          </cell>
          <cell r="L1986" t="str">
            <v/>
          </cell>
        </row>
        <row r="1987">
          <cell r="A1987">
            <v>0</v>
          </cell>
          <cell r="L1987" t="str">
            <v/>
          </cell>
        </row>
        <row r="1988">
          <cell r="A1988">
            <v>0</v>
          </cell>
          <cell r="L1988" t="str">
            <v/>
          </cell>
        </row>
        <row r="1989">
          <cell r="A1989">
            <v>0</v>
          </cell>
          <cell r="L1989" t="str">
            <v/>
          </cell>
        </row>
        <row r="1990">
          <cell r="A1990">
            <v>0</v>
          </cell>
          <cell r="L1990" t="str">
            <v/>
          </cell>
        </row>
        <row r="1991">
          <cell r="A1991">
            <v>0</v>
          </cell>
          <cell r="L1991" t="str">
            <v/>
          </cell>
        </row>
        <row r="1992">
          <cell r="A1992">
            <v>0</v>
          </cell>
          <cell r="L1992" t="str">
            <v/>
          </cell>
        </row>
        <row r="1993">
          <cell r="A1993">
            <v>0</v>
          </cell>
          <cell r="L1993" t="str">
            <v/>
          </cell>
        </row>
        <row r="1994">
          <cell r="A1994">
            <v>0</v>
          </cell>
          <cell r="L1994" t="str">
            <v/>
          </cell>
        </row>
        <row r="1995">
          <cell r="A1995">
            <v>0</v>
          </cell>
          <cell r="L1995" t="str">
            <v/>
          </cell>
        </row>
        <row r="1996">
          <cell r="A1996">
            <v>0</v>
          </cell>
          <cell r="L1996" t="str">
            <v/>
          </cell>
        </row>
        <row r="1997">
          <cell r="A1997">
            <v>0</v>
          </cell>
          <cell r="L1997" t="str">
            <v/>
          </cell>
        </row>
        <row r="1998">
          <cell r="A1998">
            <v>0</v>
          </cell>
          <cell r="L1998" t="str">
            <v/>
          </cell>
        </row>
        <row r="1999">
          <cell r="A1999">
            <v>0</v>
          </cell>
          <cell r="L1999" t="str">
            <v/>
          </cell>
        </row>
        <row r="2000">
          <cell r="A2000">
            <v>0</v>
          </cell>
          <cell r="L2000" t="str">
            <v/>
          </cell>
        </row>
        <row r="2001">
          <cell r="A2001">
            <v>0</v>
          </cell>
          <cell r="L2001" t="str">
            <v/>
          </cell>
        </row>
        <row r="2002">
          <cell r="A2002">
            <v>0</v>
          </cell>
          <cell r="L2002" t="str">
            <v/>
          </cell>
        </row>
        <row r="2003">
          <cell r="A2003">
            <v>0</v>
          </cell>
          <cell r="L2003" t="str">
            <v/>
          </cell>
        </row>
        <row r="2004">
          <cell r="A2004">
            <v>0</v>
          </cell>
          <cell r="L2004" t="str">
            <v/>
          </cell>
        </row>
        <row r="2005">
          <cell r="A2005">
            <v>0</v>
          </cell>
          <cell r="L2005" t="str">
            <v/>
          </cell>
        </row>
        <row r="2006">
          <cell r="A2006">
            <v>0</v>
          </cell>
          <cell r="L2006" t="str">
            <v/>
          </cell>
        </row>
        <row r="2007">
          <cell r="A2007">
            <v>0</v>
          </cell>
          <cell r="L2007" t="str">
            <v/>
          </cell>
        </row>
        <row r="2008">
          <cell r="A2008">
            <v>0</v>
          </cell>
          <cell r="L2008" t="str">
            <v/>
          </cell>
        </row>
        <row r="2009">
          <cell r="A2009">
            <v>0</v>
          </cell>
          <cell r="L2009" t="str">
            <v/>
          </cell>
        </row>
        <row r="2010">
          <cell r="A2010">
            <v>0</v>
          </cell>
          <cell r="L2010" t="str">
            <v/>
          </cell>
        </row>
        <row r="2011">
          <cell r="A2011">
            <v>0</v>
          </cell>
          <cell r="L2011" t="str">
            <v/>
          </cell>
        </row>
        <row r="2012">
          <cell r="A2012">
            <v>0</v>
          </cell>
          <cell r="L2012" t="str">
            <v/>
          </cell>
        </row>
        <row r="2013">
          <cell r="A2013">
            <v>0</v>
          </cell>
          <cell r="L2013" t="str">
            <v/>
          </cell>
        </row>
        <row r="2014">
          <cell r="A2014">
            <v>0</v>
          </cell>
          <cell r="L2014" t="str">
            <v/>
          </cell>
        </row>
        <row r="2015">
          <cell r="A2015">
            <v>0</v>
          </cell>
          <cell r="L2015" t="str">
            <v/>
          </cell>
        </row>
        <row r="2016">
          <cell r="A2016">
            <v>0</v>
          </cell>
          <cell r="L2016" t="str">
            <v/>
          </cell>
        </row>
        <row r="2017">
          <cell r="A2017">
            <v>0</v>
          </cell>
          <cell r="L2017" t="str">
            <v/>
          </cell>
        </row>
        <row r="2018">
          <cell r="A2018">
            <v>0</v>
          </cell>
          <cell r="L2018" t="str">
            <v/>
          </cell>
        </row>
        <row r="2019">
          <cell r="A2019">
            <v>0</v>
          </cell>
          <cell r="L2019" t="str">
            <v/>
          </cell>
        </row>
        <row r="2020">
          <cell r="A2020">
            <v>0</v>
          </cell>
          <cell r="L2020" t="str">
            <v/>
          </cell>
        </row>
        <row r="2021">
          <cell r="A2021">
            <v>0</v>
          </cell>
          <cell r="L2021" t="str">
            <v/>
          </cell>
        </row>
        <row r="2022">
          <cell r="A2022">
            <v>0</v>
          </cell>
          <cell r="L2022" t="str">
            <v/>
          </cell>
        </row>
        <row r="2023">
          <cell r="A2023">
            <v>0</v>
          </cell>
          <cell r="L2023" t="str">
            <v/>
          </cell>
        </row>
        <row r="2024">
          <cell r="A2024">
            <v>0</v>
          </cell>
          <cell r="L2024" t="str">
            <v/>
          </cell>
        </row>
        <row r="2025">
          <cell r="A2025">
            <v>0</v>
          </cell>
          <cell r="L2025" t="str">
            <v/>
          </cell>
        </row>
        <row r="2026">
          <cell r="A2026">
            <v>0</v>
          </cell>
          <cell r="L2026" t="str">
            <v/>
          </cell>
        </row>
        <row r="2027">
          <cell r="A2027">
            <v>0</v>
          </cell>
          <cell r="L2027" t="str">
            <v/>
          </cell>
        </row>
        <row r="2028">
          <cell r="A2028">
            <v>0</v>
          </cell>
          <cell r="L2028" t="str">
            <v/>
          </cell>
        </row>
        <row r="2029">
          <cell r="A2029">
            <v>0</v>
          </cell>
          <cell r="L2029" t="str">
            <v/>
          </cell>
        </row>
        <row r="2030">
          <cell r="A2030">
            <v>0</v>
          </cell>
          <cell r="L2030" t="str">
            <v/>
          </cell>
        </row>
        <row r="2031">
          <cell r="A2031">
            <v>0</v>
          </cell>
          <cell r="L2031" t="str">
            <v/>
          </cell>
        </row>
        <row r="2032">
          <cell r="A2032">
            <v>0</v>
          </cell>
          <cell r="L2032" t="str">
            <v/>
          </cell>
        </row>
        <row r="2033">
          <cell r="A2033">
            <v>0</v>
          </cell>
          <cell r="L2033" t="str">
            <v/>
          </cell>
        </row>
        <row r="2034">
          <cell r="A2034">
            <v>0</v>
          </cell>
          <cell r="L2034" t="str">
            <v/>
          </cell>
        </row>
        <row r="2035">
          <cell r="A2035">
            <v>0</v>
          </cell>
          <cell r="L2035" t="str">
            <v/>
          </cell>
        </row>
        <row r="2036">
          <cell r="A2036">
            <v>0</v>
          </cell>
          <cell r="L2036" t="str">
            <v/>
          </cell>
        </row>
        <row r="2037">
          <cell r="A2037">
            <v>0</v>
          </cell>
          <cell r="L2037" t="str">
            <v/>
          </cell>
        </row>
        <row r="2038">
          <cell r="A2038">
            <v>0</v>
          </cell>
          <cell r="L2038" t="str">
            <v/>
          </cell>
        </row>
        <row r="2039">
          <cell r="A2039">
            <v>0</v>
          </cell>
          <cell r="L2039" t="str">
            <v/>
          </cell>
        </row>
        <row r="2040">
          <cell r="A2040">
            <v>0</v>
          </cell>
          <cell r="L2040" t="str">
            <v/>
          </cell>
        </row>
        <row r="2041">
          <cell r="A2041">
            <v>0</v>
          </cell>
          <cell r="L2041" t="str">
            <v/>
          </cell>
        </row>
        <row r="2042">
          <cell r="A2042">
            <v>0</v>
          </cell>
          <cell r="L2042" t="str">
            <v/>
          </cell>
        </row>
        <row r="2043">
          <cell r="A2043">
            <v>0</v>
          </cell>
          <cell r="L2043" t="str">
            <v/>
          </cell>
        </row>
        <row r="2044">
          <cell r="A2044">
            <v>0</v>
          </cell>
          <cell r="L2044" t="str">
            <v/>
          </cell>
        </row>
        <row r="2045">
          <cell r="A2045">
            <v>0</v>
          </cell>
          <cell r="L2045" t="str">
            <v/>
          </cell>
        </row>
        <row r="2046">
          <cell r="A2046">
            <v>0</v>
          </cell>
          <cell r="L2046" t="str">
            <v/>
          </cell>
        </row>
        <row r="2047">
          <cell r="A2047">
            <v>0</v>
          </cell>
          <cell r="L2047" t="str">
            <v/>
          </cell>
        </row>
        <row r="2048">
          <cell r="A2048">
            <v>0</v>
          </cell>
          <cell r="L2048" t="str">
            <v/>
          </cell>
        </row>
        <row r="2049">
          <cell r="A2049">
            <v>0</v>
          </cell>
          <cell r="L2049" t="str">
            <v/>
          </cell>
        </row>
        <row r="2050">
          <cell r="A2050">
            <v>0</v>
          </cell>
          <cell r="L2050" t="str">
            <v/>
          </cell>
        </row>
        <row r="2051">
          <cell r="A2051">
            <v>0</v>
          </cell>
          <cell r="L2051" t="str">
            <v/>
          </cell>
        </row>
        <row r="2052">
          <cell r="A2052">
            <v>0</v>
          </cell>
          <cell r="L2052" t="str">
            <v/>
          </cell>
        </row>
        <row r="2053">
          <cell r="A2053">
            <v>0</v>
          </cell>
          <cell r="L2053" t="str">
            <v/>
          </cell>
        </row>
        <row r="2054">
          <cell r="A2054">
            <v>0</v>
          </cell>
          <cell r="L2054" t="str">
            <v/>
          </cell>
        </row>
        <row r="2055">
          <cell r="A2055">
            <v>0</v>
          </cell>
          <cell r="L2055" t="str">
            <v/>
          </cell>
        </row>
        <row r="2056">
          <cell r="A2056">
            <v>0</v>
          </cell>
          <cell r="L2056" t="str">
            <v/>
          </cell>
        </row>
        <row r="2057">
          <cell r="A2057">
            <v>0</v>
          </cell>
          <cell r="L2057" t="str">
            <v/>
          </cell>
        </row>
        <row r="2058">
          <cell r="A2058">
            <v>0</v>
          </cell>
          <cell r="L2058" t="str">
            <v/>
          </cell>
        </row>
        <row r="2059">
          <cell r="A2059">
            <v>0</v>
          </cell>
          <cell r="L2059" t="str">
            <v/>
          </cell>
        </row>
        <row r="2060">
          <cell r="A2060">
            <v>0</v>
          </cell>
          <cell r="L2060" t="str">
            <v/>
          </cell>
        </row>
        <row r="2061">
          <cell r="A2061">
            <v>0</v>
          </cell>
          <cell r="L2061" t="str">
            <v/>
          </cell>
        </row>
        <row r="2062">
          <cell r="A2062">
            <v>0</v>
          </cell>
          <cell r="L2062" t="str">
            <v/>
          </cell>
        </row>
        <row r="2063">
          <cell r="A2063">
            <v>0</v>
          </cell>
          <cell r="L2063" t="str">
            <v/>
          </cell>
        </row>
        <row r="2064">
          <cell r="A2064">
            <v>0</v>
          </cell>
          <cell r="L2064" t="str">
            <v/>
          </cell>
        </row>
        <row r="2065">
          <cell r="A2065">
            <v>0</v>
          </cell>
          <cell r="L2065" t="str">
            <v/>
          </cell>
        </row>
        <row r="2066">
          <cell r="A2066">
            <v>0</v>
          </cell>
          <cell r="L2066" t="str">
            <v/>
          </cell>
        </row>
        <row r="2067">
          <cell r="A2067">
            <v>0</v>
          </cell>
          <cell r="L2067" t="str">
            <v/>
          </cell>
        </row>
        <row r="2068">
          <cell r="A2068">
            <v>0</v>
          </cell>
          <cell r="L2068" t="str">
            <v/>
          </cell>
        </row>
        <row r="2069">
          <cell r="A2069">
            <v>0</v>
          </cell>
          <cell r="L2069" t="str">
            <v/>
          </cell>
        </row>
        <row r="2070">
          <cell r="A2070">
            <v>0</v>
          </cell>
          <cell r="L2070" t="str">
            <v/>
          </cell>
        </row>
        <row r="2071">
          <cell r="A2071">
            <v>0</v>
          </cell>
          <cell r="L2071" t="str">
            <v/>
          </cell>
        </row>
        <row r="2072">
          <cell r="A2072">
            <v>0</v>
          </cell>
          <cell r="L2072" t="str">
            <v/>
          </cell>
        </row>
        <row r="2073">
          <cell r="A2073">
            <v>0</v>
          </cell>
          <cell r="L2073" t="str">
            <v/>
          </cell>
        </row>
        <row r="2074">
          <cell r="A2074">
            <v>0</v>
          </cell>
          <cell r="L2074" t="str">
            <v/>
          </cell>
        </row>
        <row r="2075">
          <cell r="A2075">
            <v>0</v>
          </cell>
          <cell r="L2075" t="str">
            <v/>
          </cell>
        </row>
        <row r="2076">
          <cell r="A2076">
            <v>0</v>
          </cell>
          <cell r="L2076" t="str">
            <v/>
          </cell>
        </row>
        <row r="2077">
          <cell r="A2077">
            <v>0</v>
          </cell>
          <cell r="L2077" t="str">
            <v/>
          </cell>
        </row>
        <row r="2078">
          <cell r="A2078">
            <v>0</v>
          </cell>
          <cell r="L2078" t="str">
            <v/>
          </cell>
        </row>
        <row r="2079">
          <cell r="A2079">
            <v>0</v>
          </cell>
          <cell r="L2079" t="str">
            <v/>
          </cell>
        </row>
        <row r="2080">
          <cell r="A2080">
            <v>0</v>
          </cell>
          <cell r="L2080" t="str">
            <v/>
          </cell>
        </row>
        <row r="2081">
          <cell r="A2081">
            <v>0</v>
          </cell>
          <cell r="L2081" t="str">
            <v/>
          </cell>
        </row>
        <row r="2082">
          <cell r="A2082">
            <v>0</v>
          </cell>
          <cell r="L2082" t="str">
            <v/>
          </cell>
        </row>
        <row r="2083">
          <cell r="A2083">
            <v>0</v>
          </cell>
          <cell r="L2083" t="str">
            <v/>
          </cell>
        </row>
        <row r="2084">
          <cell r="A2084">
            <v>0</v>
          </cell>
          <cell r="L2084" t="str">
            <v/>
          </cell>
        </row>
        <row r="2085">
          <cell r="A2085">
            <v>0</v>
          </cell>
          <cell r="L2085" t="str">
            <v/>
          </cell>
        </row>
        <row r="2086">
          <cell r="A2086">
            <v>0</v>
          </cell>
          <cell r="L2086" t="str">
            <v/>
          </cell>
        </row>
        <row r="2087">
          <cell r="A2087">
            <v>0</v>
          </cell>
          <cell r="L2087" t="str">
            <v/>
          </cell>
        </row>
        <row r="2088">
          <cell r="A2088">
            <v>0</v>
          </cell>
          <cell r="L2088" t="str">
            <v/>
          </cell>
        </row>
        <row r="2089">
          <cell r="A2089">
            <v>0</v>
          </cell>
          <cell r="L2089" t="str">
            <v/>
          </cell>
        </row>
        <row r="2090">
          <cell r="A2090">
            <v>0</v>
          </cell>
          <cell r="L2090" t="str">
            <v/>
          </cell>
        </row>
        <row r="2091">
          <cell r="A2091">
            <v>0</v>
          </cell>
          <cell r="L2091" t="str">
            <v/>
          </cell>
        </row>
        <row r="2092">
          <cell r="A2092">
            <v>0</v>
          </cell>
          <cell r="L2092" t="str">
            <v/>
          </cell>
        </row>
        <row r="2093">
          <cell r="A2093">
            <v>0</v>
          </cell>
          <cell r="L2093" t="str">
            <v/>
          </cell>
        </row>
        <row r="2094">
          <cell r="A2094">
            <v>0</v>
          </cell>
          <cell r="L2094" t="str">
            <v/>
          </cell>
        </row>
        <row r="2095">
          <cell r="A2095">
            <v>0</v>
          </cell>
          <cell r="L2095" t="str">
            <v/>
          </cell>
        </row>
        <row r="2096">
          <cell r="A2096">
            <v>0</v>
          </cell>
          <cell r="L2096" t="str">
            <v/>
          </cell>
        </row>
        <row r="2097">
          <cell r="A2097">
            <v>0</v>
          </cell>
          <cell r="L2097" t="str">
            <v/>
          </cell>
        </row>
        <row r="2098">
          <cell r="A2098">
            <v>0</v>
          </cell>
          <cell r="L2098" t="str">
            <v/>
          </cell>
        </row>
        <row r="2099">
          <cell r="A2099">
            <v>0</v>
          </cell>
          <cell r="L2099" t="str">
            <v/>
          </cell>
        </row>
        <row r="2100">
          <cell r="A2100">
            <v>0</v>
          </cell>
          <cell r="L2100" t="str">
            <v/>
          </cell>
        </row>
        <row r="2101">
          <cell r="A2101">
            <v>0</v>
          </cell>
          <cell r="L2101" t="str">
            <v/>
          </cell>
        </row>
        <row r="2102">
          <cell r="A2102">
            <v>0</v>
          </cell>
          <cell r="L2102" t="str">
            <v/>
          </cell>
        </row>
        <row r="2103">
          <cell r="A2103">
            <v>0</v>
          </cell>
          <cell r="L2103" t="str">
            <v/>
          </cell>
        </row>
        <row r="2104">
          <cell r="A2104">
            <v>0</v>
          </cell>
          <cell r="L2104" t="str">
            <v/>
          </cell>
        </row>
        <row r="2105">
          <cell r="A2105">
            <v>0</v>
          </cell>
          <cell r="L2105" t="str">
            <v/>
          </cell>
        </row>
        <row r="2106">
          <cell r="A2106">
            <v>0</v>
          </cell>
          <cell r="L2106" t="str">
            <v/>
          </cell>
        </row>
        <row r="2107">
          <cell r="A2107">
            <v>0</v>
          </cell>
          <cell r="L2107" t="str">
            <v/>
          </cell>
        </row>
        <row r="2108">
          <cell r="A2108">
            <v>0</v>
          </cell>
          <cell r="L2108" t="str">
            <v/>
          </cell>
        </row>
        <row r="2109">
          <cell r="A2109">
            <v>0</v>
          </cell>
          <cell r="L2109">
            <v>0</v>
          </cell>
        </row>
        <row r="2110">
          <cell r="A2110">
            <v>0</v>
          </cell>
          <cell r="L2110">
            <v>0</v>
          </cell>
        </row>
        <row r="2111">
          <cell r="A2111">
            <v>0</v>
          </cell>
          <cell r="L2111">
            <v>0</v>
          </cell>
        </row>
        <row r="2112">
          <cell r="A2112">
            <v>0</v>
          </cell>
          <cell r="L2112">
            <v>0</v>
          </cell>
        </row>
        <row r="2113">
          <cell r="A2113">
            <v>0</v>
          </cell>
          <cell r="L2113">
            <v>0</v>
          </cell>
        </row>
        <row r="2114">
          <cell r="A2114">
            <v>0</v>
          </cell>
          <cell r="L2114">
            <v>0</v>
          </cell>
        </row>
        <row r="2115">
          <cell r="A2115">
            <v>0</v>
          </cell>
          <cell r="L2115">
            <v>0</v>
          </cell>
        </row>
        <row r="2116">
          <cell r="A2116">
            <v>0</v>
          </cell>
        </row>
        <row r="2117">
          <cell r="A2117">
            <v>0</v>
          </cell>
        </row>
        <row r="2118">
          <cell r="A2118">
            <v>0</v>
          </cell>
        </row>
        <row r="2119">
          <cell r="A2119">
            <v>0</v>
          </cell>
        </row>
        <row r="2120">
          <cell r="A2120">
            <v>0</v>
          </cell>
        </row>
        <row r="2121">
          <cell r="A2121">
            <v>0</v>
          </cell>
        </row>
        <row r="2122">
          <cell r="A2122">
            <v>0</v>
          </cell>
        </row>
        <row r="2123">
          <cell r="A2123">
            <v>0</v>
          </cell>
        </row>
        <row r="2124">
          <cell r="A2124">
            <v>0</v>
          </cell>
        </row>
        <row r="2125">
          <cell r="A2125">
            <v>0</v>
          </cell>
        </row>
        <row r="2126">
          <cell r="A2126">
            <v>0</v>
          </cell>
        </row>
        <row r="2127">
          <cell r="A2127">
            <v>0</v>
          </cell>
        </row>
        <row r="2128">
          <cell r="A2128">
            <v>0</v>
          </cell>
        </row>
        <row r="2129">
          <cell r="A2129">
            <v>0</v>
          </cell>
        </row>
        <row r="2130">
          <cell r="A2130">
            <v>0</v>
          </cell>
        </row>
        <row r="2131">
          <cell r="A2131">
            <v>0</v>
          </cell>
        </row>
        <row r="2132">
          <cell r="A2132">
            <v>0</v>
          </cell>
        </row>
      </sheetData>
      <sheetData sheetId="5">
        <row r="310">
          <cell r="H310">
            <v>44259.736111111109</v>
          </cell>
          <cell r="I310">
            <v>44259.770833333336</v>
          </cell>
        </row>
        <row r="311">
          <cell r="H311">
            <v>44260.25</v>
          </cell>
          <cell r="I311">
            <v>44260.270833333336</v>
          </cell>
        </row>
        <row r="314">
          <cell r="H314">
            <v>44261.333333333336</v>
          </cell>
          <cell r="I314">
            <v>44261.75</v>
          </cell>
        </row>
        <row r="327">
          <cell r="H327">
            <v>44264.229166435187</v>
          </cell>
          <cell r="I327">
            <v>44264.239583506947</v>
          </cell>
        </row>
      </sheetData>
      <sheetData sheetId="6"/>
      <sheetData sheetId="7"/>
      <sheetData sheetId="8"/>
      <sheetData sheetId="9"/>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Cuadro de Control"/>
      <sheetName val="Indicadores"/>
      <sheetName val="Programación"/>
      <sheetName val="Entrenamientos"/>
      <sheetName val="Mantenimiento"/>
      <sheetName val="Hoja2"/>
      <sheetName val="Formato Reporte Programación"/>
      <sheetName val="horas A y B"/>
      <sheetName val="PMIs Round Year (Simulator)"/>
      <sheetName val="Hoja1"/>
    </sheetNames>
    <sheetDataSet>
      <sheetData sheetId="0"/>
      <sheetData sheetId="1" refreshError="1"/>
      <sheetData sheetId="2"/>
      <sheetData sheetId="3"/>
      <sheetData sheetId="4">
        <row r="1">
          <cell r="A1" t="str">
            <v>Fecha</v>
          </cell>
          <cell r="L1" t="str">
            <v>Horas</v>
          </cell>
        </row>
        <row r="2">
          <cell r="A2">
            <v>44214</v>
          </cell>
          <cell r="L2">
            <v>1.5000000000873133</v>
          </cell>
        </row>
        <row r="3">
          <cell r="A3">
            <v>44214</v>
          </cell>
          <cell r="L3">
            <v>1.5000000000873133</v>
          </cell>
        </row>
        <row r="4">
          <cell r="A4">
            <v>44214</v>
          </cell>
          <cell r="L4">
            <v>1.5000000000873133</v>
          </cell>
        </row>
        <row r="5">
          <cell r="A5">
            <v>44214</v>
          </cell>
          <cell r="L5">
            <v>1.5000000000873119</v>
          </cell>
        </row>
        <row r="6">
          <cell r="A6">
            <v>44214</v>
          </cell>
          <cell r="L6">
            <v>1.5000000000873133</v>
          </cell>
        </row>
        <row r="7">
          <cell r="A7">
            <v>44214</v>
          </cell>
          <cell r="L7">
            <v>1.5000000000873106</v>
          </cell>
        </row>
        <row r="8">
          <cell r="A8">
            <v>44214</v>
          </cell>
          <cell r="L8">
            <v>1.0000000000582105</v>
          </cell>
        </row>
        <row r="9">
          <cell r="A9">
            <v>44214</v>
          </cell>
          <cell r="L9">
            <v>0.50000000002910261</v>
          </cell>
        </row>
        <row r="10">
          <cell r="A10">
            <v>44214</v>
          </cell>
          <cell r="L10">
            <v>2.0000000001164184</v>
          </cell>
        </row>
        <row r="11">
          <cell r="A11">
            <v>44214</v>
          </cell>
          <cell r="L11">
            <v>2.0000000001164158</v>
          </cell>
        </row>
        <row r="12">
          <cell r="A12">
            <v>44215</v>
          </cell>
          <cell r="L12">
            <v>1.5000000000873139</v>
          </cell>
        </row>
        <row r="13">
          <cell r="A13">
            <v>44215</v>
          </cell>
          <cell r="L13">
            <v>1.5000000000873133</v>
          </cell>
        </row>
        <row r="14">
          <cell r="A14">
            <v>44215</v>
          </cell>
          <cell r="L14">
            <v>1.5000000000873133</v>
          </cell>
        </row>
        <row r="15">
          <cell r="A15">
            <v>44215</v>
          </cell>
          <cell r="L15">
            <v>1.5000000000873133</v>
          </cell>
        </row>
        <row r="16">
          <cell r="A16">
            <v>44215</v>
          </cell>
          <cell r="L16">
            <v>1.5000000000873119</v>
          </cell>
        </row>
        <row r="17">
          <cell r="A17">
            <v>44215</v>
          </cell>
          <cell r="L17">
            <v>1.5000000000873133</v>
          </cell>
        </row>
        <row r="18">
          <cell r="A18">
            <v>44215</v>
          </cell>
          <cell r="L18">
            <v>2.0000000001164184</v>
          </cell>
        </row>
        <row r="19">
          <cell r="A19">
            <v>44215</v>
          </cell>
          <cell r="L19">
            <v>2.0000000001164184</v>
          </cell>
        </row>
        <row r="20">
          <cell r="A20">
            <v>44215</v>
          </cell>
          <cell r="L20">
            <v>1.0000000000582079</v>
          </cell>
        </row>
        <row r="21">
          <cell r="A21">
            <v>44215</v>
          </cell>
          <cell r="L21">
            <v>2.5000000001455214</v>
          </cell>
        </row>
        <row r="22">
          <cell r="A22">
            <v>44215</v>
          </cell>
          <cell r="L22">
            <v>2.0000000001164184</v>
          </cell>
        </row>
        <row r="23">
          <cell r="A23">
            <v>44215</v>
          </cell>
          <cell r="L23">
            <v>0.50000000002910439</v>
          </cell>
        </row>
        <row r="24">
          <cell r="A24">
            <v>44216</v>
          </cell>
          <cell r="L24">
            <v>1.5000000000873139</v>
          </cell>
        </row>
        <row r="25">
          <cell r="A25">
            <v>44216</v>
          </cell>
          <cell r="L25">
            <v>2.0000000001164171</v>
          </cell>
        </row>
        <row r="26">
          <cell r="A26">
            <v>44216</v>
          </cell>
          <cell r="L26">
            <v>1.0000000000582092</v>
          </cell>
        </row>
        <row r="27">
          <cell r="A27">
            <v>44216</v>
          </cell>
          <cell r="L27">
            <v>1.0000000000582079</v>
          </cell>
        </row>
        <row r="28">
          <cell r="A28">
            <v>44216</v>
          </cell>
          <cell r="L28">
            <v>1.0000000000582092</v>
          </cell>
        </row>
        <row r="29">
          <cell r="A29">
            <v>44216</v>
          </cell>
          <cell r="L29">
            <v>1.5000000000873133</v>
          </cell>
        </row>
        <row r="30">
          <cell r="A30">
            <v>44216</v>
          </cell>
          <cell r="L30">
            <v>1.0000000000582079</v>
          </cell>
        </row>
        <row r="31">
          <cell r="A31">
            <v>44216</v>
          </cell>
          <cell r="L31">
            <v>1.250000000072762</v>
          </cell>
        </row>
        <row r="32">
          <cell r="A32">
            <v>44216</v>
          </cell>
          <cell r="L32">
            <v>2.2500000001309699</v>
          </cell>
        </row>
        <row r="33">
          <cell r="A33">
            <v>44216</v>
          </cell>
          <cell r="L33">
            <v>1.5000000000873133</v>
          </cell>
        </row>
        <row r="34">
          <cell r="A34">
            <v>44216</v>
          </cell>
          <cell r="L34">
            <v>2.5000000001455214</v>
          </cell>
        </row>
        <row r="35">
          <cell r="A35">
            <v>44216</v>
          </cell>
          <cell r="L35">
            <v>1.5000000000873133</v>
          </cell>
        </row>
        <row r="36">
          <cell r="A36">
            <v>44216</v>
          </cell>
          <cell r="L36">
            <v>1.0000000000582079</v>
          </cell>
        </row>
        <row r="37">
          <cell r="A37">
            <v>44217</v>
          </cell>
          <cell r="L37">
            <v>1.5000000000873139</v>
          </cell>
        </row>
        <row r="38">
          <cell r="A38">
            <v>44217</v>
          </cell>
          <cell r="L38">
            <v>1.5000000000873133</v>
          </cell>
        </row>
        <row r="39">
          <cell r="A39">
            <v>44217</v>
          </cell>
          <cell r="L39">
            <v>1.5000000000873133</v>
          </cell>
        </row>
        <row r="40">
          <cell r="A40">
            <v>44217</v>
          </cell>
          <cell r="L40">
            <v>1.0000000000582079</v>
          </cell>
        </row>
        <row r="41">
          <cell r="A41">
            <v>44217</v>
          </cell>
          <cell r="L41">
            <v>1.0000000000582092</v>
          </cell>
        </row>
        <row r="42">
          <cell r="A42">
            <v>44217</v>
          </cell>
          <cell r="L42">
            <v>1.0000000000582079</v>
          </cell>
        </row>
        <row r="43">
          <cell r="A43">
            <v>44217</v>
          </cell>
          <cell r="L43">
            <v>1.1000000000640284</v>
          </cell>
        </row>
        <row r="44">
          <cell r="A44">
            <v>44217</v>
          </cell>
          <cell r="L44">
            <v>1.2000000000698516</v>
          </cell>
        </row>
        <row r="45">
          <cell r="A45">
            <v>44217</v>
          </cell>
          <cell r="L45">
            <v>2.2000000001280595</v>
          </cell>
        </row>
        <row r="46">
          <cell r="A46">
            <v>44217</v>
          </cell>
          <cell r="L46">
            <v>1.5000000000873133</v>
          </cell>
        </row>
        <row r="47">
          <cell r="A47">
            <v>44217</v>
          </cell>
          <cell r="L47">
            <v>2.5000000001455214</v>
          </cell>
        </row>
        <row r="48">
          <cell r="A48">
            <v>44217</v>
          </cell>
          <cell r="L48">
            <v>1.5000000000873133</v>
          </cell>
        </row>
        <row r="49">
          <cell r="A49">
            <v>44217</v>
          </cell>
          <cell r="L49">
            <v>1.0000000000582079</v>
          </cell>
        </row>
        <row r="50">
          <cell r="A50">
            <v>44218</v>
          </cell>
          <cell r="L50">
            <v>2.000000000116418</v>
          </cell>
        </row>
        <row r="51">
          <cell r="A51">
            <v>44218</v>
          </cell>
          <cell r="L51">
            <v>1.5000000000873133</v>
          </cell>
        </row>
        <row r="52">
          <cell r="A52">
            <v>44218</v>
          </cell>
          <cell r="L52">
            <v>1.5000000000873133</v>
          </cell>
        </row>
        <row r="53">
          <cell r="A53">
            <v>44218</v>
          </cell>
          <cell r="L53">
            <v>1.0000000000582079</v>
          </cell>
        </row>
        <row r="54">
          <cell r="A54">
            <v>44218</v>
          </cell>
          <cell r="L54">
            <v>2.0000000001164184</v>
          </cell>
        </row>
        <row r="55">
          <cell r="A55">
            <v>44218</v>
          </cell>
          <cell r="L55">
            <v>2.2500000001309672</v>
          </cell>
        </row>
        <row r="56">
          <cell r="A56">
            <v>44218</v>
          </cell>
          <cell r="L56">
            <v>2.2500000001309699</v>
          </cell>
        </row>
        <row r="57">
          <cell r="A57">
            <v>44218</v>
          </cell>
          <cell r="L57">
            <v>2.5000000001455214</v>
          </cell>
        </row>
        <row r="58">
          <cell r="A58">
            <v>44218</v>
          </cell>
          <cell r="L58">
            <v>2.5000000001455214</v>
          </cell>
        </row>
        <row r="59">
          <cell r="A59">
            <v>44219</v>
          </cell>
          <cell r="L59">
            <v>1.5000000000873133</v>
          </cell>
        </row>
        <row r="60">
          <cell r="A60">
            <v>44219</v>
          </cell>
          <cell r="L60">
            <v>1.5000000000873133</v>
          </cell>
        </row>
        <row r="61">
          <cell r="A61">
            <v>44219</v>
          </cell>
          <cell r="L61">
            <v>1.5000000000873146</v>
          </cell>
        </row>
        <row r="62">
          <cell r="A62">
            <v>44219</v>
          </cell>
          <cell r="L62">
            <v>2.0000000001164184</v>
          </cell>
        </row>
        <row r="63">
          <cell r="A63">
            <v>44219</v>
          </cell>
          <cell r="L63">
            <v>2.0000000001164184</v>
          </cell>
        </row>
        <row r="64">
          <cell r="A64">
            <v>44219</v>
          </cell>
          <cell r="L64">
            <v>1.5000000000873133</v>
          </cell>
        </row>
        <row r="65">
          <cell r="A65">
            <v>44221</v>
          </cell>
          <cell r="L65">
            <v>2.0000000001164171</v>
          </cell>
        </row>
        <row r="66">
          <cell r="A66">
            <v>44221</v>
          </cell>
          <cell r="L66">
            <v>2.0000000001164171</v>
          </cell>
        </row>
        <row r="67">
          <cell r="A67">
            <v>44221</v>
          </cell>
          <cell r="L67">
            <v>1.5000000000873146</v>
          </cell>
        </row>
        <row r="68">
          <cell r="A68">
            <v>44221</v>
          </cell>
          <cell r="L68">
            <v>3.0000000001746265</v>
          </cell>
        </row>
        <row r="69">
          <cell r="A69">
            <v>44221</v>
          </cell>
          <cell r="L69">
            <v>3.0000000001746265</v>
          </cell>
        </row>
        <row r="70">
          <cell r="A70">
            <v>44221</v>
          </cell>
          <cell r="L70">
            <v>2.0000000001164184</v>
          </cell>
        </row>
        <row r="71">
          <cell r="A71">
            <v>44221</v>
          </cell>
          <cell r="L71">
            <v>2.0000000001164184</v>
          </cell>
        </row>
        <row r="72">
          <cell r="A72">
            <v>44222</v>
          </cell>
          <cell r="L72">
            <v>2.5000000001455227</v>
          </cell>
        </row>
        <row r="73">
          <cell r="A73">
            <v>44222</v>
          </cell>
          <cell r="L73">
            <v>2.5000000001455214</v>
          </cell>
        </row>
        <row r="74">
          <cell r="A74">
            <v>44222</v>
          </cell>
          <cell r="L74">
            <v>3.0000000001746265</v>
          </cell>
        </row>
        <row r="75">
          <cell r="A75">
            <v>44222</v>
          </cell>
          <cell r="L75">
            <v>3.0000000001746265</v>
          </cell>
        </row>
        <row r="76">
          <cell r="A76">
            <v>44222</v>
          </cell>
          <cell r="L76">
            <v>1.5000000000873133</v>
          </cell>
        </row>
        <row r="77">
          <cell r="A77">
            <v>44222</v>
          </cell>
          <cell r="L77">
            <v>1.5000000000873133</v>
          </cell>
        </row>
        <row r="78">
          <cell r="A78">
            <v>44222</v>
          </cell>
          <cell r="L78">
            <v>1.5000000000873106</v>
          </cell>
        </row>
        <row r="79">
          <cell r="A79">
            <v>44223</v>
          </cell>
          <cell r="L79">
            <v>2.5000000001455227</v>
          </cell>
        </row>
        <row r="80">
          <cell r="A80">
            <v>44223</v>
          </cell>
          <cell r="L80">
            <v>2.5000000001455214</v>
          </cell>
        </row>
        <row r="81">
          <cell r="A81">
            <v>44223</v>
          </cell>
          <cell r="L81">
            <v>1.5000000000873133</v>
          </cell>
        </row>
        <row r="82">
          <cell r="A82">
            <v>44223</v>
          </cell>
          <cell r="L82">
            <v>1.5000000000873159</v>
          </cell>
        </row>
        <row r="83">
          <cell r="A83">
            <v>44223</v>
          </cell>
          <cell r="L83">
            <v>1.5000000000873133</v>
          </cell>
        </row>
        <row r="84">
          <cell r="A84">
            <v>44223</v>
          </cell>
          <cell r="L84">
            <v>1.5000000000873133</v>
          </cell>
        </row>
        <row r="85">
          <cell r="A85">
            <v>44223</v>
          </cell>
          <cell r="L85">
            <v>1.5000000000873133</v>
          </cell>
        </row>
        <row r="86">
          <cell r="A86">
            <v>44224</v>
          </cell>
          <cell r="L86">
            <v>2.5000000001455227</v>
          </cell>
        </row>
        <row r="87">
          <cell r="A87">
            <v>44224</v>
          </cell>
          <cell r="L87">
            <v>2.5000000001455214</v>
          </cell>
        </row>
        <row r="88">
          <cell r="A88">
            <v>44224</v>
          </cell>
          <cell r="L88">
            <v>1.5000000000873133</v>
          </cell>
        </row>
        <row r="89">
          <cell r="A89">
            <v>44224</v>
          </cell>
          <cell r="L89">
            <v>1.5000000000873159</v>
          </cell>
        </row>
        <row r="90">
          <cell r="A90">
            <v>44224</v>
          </cell>
          <cell r="L90">
            <v>1.5000000000873133</v>
          </cell>
        </row>
        <row r="91">
          <cell r="A91">
            <v>44224</v>
          </cell>
          <cell r="L91">
            <v>2.0000000001164184</v>
          </cell>
        </row>
        <row r="92">
          <cell r="A92">
            <v>44224</v>
          </cell>
          <cell r="L92">
            <v>2.0000000001164158</v>
          </cell>
        </row>
        <row r="93">
          <cell r="A93">
            <v>44225</v>
          </cell>
          <cell r="L93">
            <v>2.5000000001455214</v>
          </cell>
        </row>
        <row r="94">
          <cell r="A94">
            <v>44225</v>
          </cell>
          <cell r="L94">
            <v>2.5000000001455227</v>
          </cell>
        </row>
        <row r="95">
          <cell r="A95">
            <v>44225</v>
          </cell>
          <cell r="L95">
            <v>2.0000000001164184</v>
          </cell>
        </row>
        <row r="96">
          <cell r="A96">
            <v>44225</v>
          </cell>
          <cell r="L96">
            <v>2.0000000001164158</v>
          </cell>
        </row>
        <row r="97">
          <cell r="A97">
            <v>44225</v>
          </cell>
          <cell r="L97">
            <v>2.0000000001164184</v>
          </cell>
        </row>
        <row r="98">
          <cell r="A98">
            <v>44225</v>
          </cell>
          <cell r="L98">
            <v>2.0000000001164184</v>
          </cell>
        </row>
        <row r="99">
          <cell r="A99">
            <v>44226</v>
          </cell>
          <cell r="L99">
            <v>2.0000000001164184</v>
          </cell>
        </row>
        <row r="100">
          <cell r="A100">
            <v>44226</v>
          </cell>
          <cell r="L100">
            <v>2.0000000001164171</v>
          </cell>
        </row>
        <row r="101">
          <cell r="A101">
            <v>44226</v>
          </cell>
          <cell r="L101">
            <v>2.0000000001164158</v>
          </cell>
        </row>
        <row r="102">
          <cell r="A102">
            <v>44226</v>
          </cell>
          <cell r="L102">
            <v>2.0000000001164184</v>
          </cell>
        </row>
        <row r="103">
          <cell r="A103">
            <v>44226</v>
          </cell>
          <cell r="L103">
            <v>2.0000000001164158</v>
          </cell>
        </row>
        <row r="104">
          <cell r="A104">
            <v>44228</v>
          </cell>
          <cell r="L104">
            <v>2.0000000001164171</v>
          </cell>
        </row>
        <row r="105">
          <cell r="A105">
            <v>44228</v>
          </cell>
          <cell r="L105">
            <v>1.5000000000873133</v>
          </cell>
        </row>
        <row r="106">
          <cell r="A106">
            <v>44228</v>
          </cell>
          <cell r="L106">
            <v>1.5000000000873133</v>
          </cell>
        </row>
        <row r="107">
          <cell r="A107">
            <v>44228</v>
          </cell>
          <cell r="L107">
            <v>1.5000000000873133</v>
          </cell>
        </row>
        <row r="108">
          <cell r="A108">
            <v>44228</v>
          </cell>
          <cell r="L108">
            <v>1.5000000000873133</v>
          </cell>
        </row>
        <row r="109">
          <cell r="A109">
            <v>44229</v>
          </cell>
          <cell r="L109">
            <v>1.5000000000873133</v>
          </cell>
        </row>
        <row r="110">
          <cell r="A110">
            <v>44229</v>
          </cell>
          <cell r="L110">
            <v>1.5000000000873133</v>
          </cell>
        </row>
        <row r="111">
          <cell r="A111">
            <v>44229</v>
          </cell>
          <cell r="L111">
            <v>1.5000000000873133</v>
          </cell>
        </row>
        <row r="112">
          <cell r="A112">
            <v>44230</v>
          </cell>
          <cell r="L112">
            <v>2.0000000001164171</v>
          </cell>
        </row>
        <row r="113">
          <cell r="A113">
            <v>44230</v>
          </cell>
          <cell r="L113">
            <v>2.0000000001164171</v>
          </cell>
        </row>
        <row r="114">
          <cell r="A114">
            <v>44230</v>
          </cell>
          <cell r="L114">
            <v>2.0000000001164184</v>
          </cell>
        </row>
        <row r="115">
          <cell r="A115">
            <v>44230</v>
          </cell>
          <cell r="L115">
            <v>2.0000000001164184</v>
          </cell>
        </row>
        <row r="116">
          <cell r="A116">
            <v>44232</v>
          </cell>
          <cell r="L116">
            <v>4.0000000002328369</v>
          </cell>
        </row>
        <row r="117">
          <cell r="A117">
            <v>44232</v>
          </cell>
          <cell r="L117">
            <v>4.0000000002328342</v>
          </cell>
        </row>
        <row r="118">
          <cell r="A118">
            <v>44235</v>
          </cell>
          <cell r="L118">
            <v>4.0000000002328342</v>
          </cell>
        </row>
        <row r="119">
          <cell r="A119">
            <v>44235</v>
          </cell>
          <cell r="L119">
            <v>4.0000000002328369</v>
          </cell>
        </row>
        <row r="120">
          <cell r="A120">
            <v>44239</v>
          </cell>
          <cell r="L120">
            <v>3.0000000001746265</v>
          </cell>
        </row>
        <row r="121">
          <cell r="A121">
            <v>44239</v>
          </cell>
          <cell r="L121">
            <v>1.5000000000873133</v>
          </cell>
        </row>
        <row r="122">
          <cell r="A122">
            <v>44239</v>
          </cell>
          <cell r="L122">
            <v>1.5000000000873133</v>
          </cell>
        </row>
        <row r="123">
          <cell r="A123">
            <v>44242</v>
          </cell>
          <cell r="L123">
            <v>1.5000000000873133</v>
          </cell>
        </row>
        <row r="124">
          <cell r="A124">
            <v>44242</v>
          </cell>
          <cell r="L124">
            <v>1.5000000000873133</v>
          </cell>
        </row>
        <row r="125">
          <cell r="A125">
            <v>44242</v>
          </cell>
          <cell r="L125">
            <v>1.5000000000873119</v>
          </cell>
        </row>
        <row r="126">
          <cell r="A126">
            <v>44242</v>
          </cell>
          <cell r="L126">
            <v>1.0000000000582079</v>
          </cell>
        </row>
        <row r="127">
          <cell r="A127">
            <v>44242</v>
          </cell>
          <cell r="L127">
            <v>1.0000000000582079</v>
          </cell>
        </row>
        <row r="128">
          <cell r="A128">
            <v>44243</v>
          </cell>
          <cell r="L128">
            <v>1.5000000000873126</v>
          </cell>
        </row>
        <row r="129">
          <cell r="A129">
            <v>44243</v>
          </cell>
          <cell r="L129">
            <v>1.5000000000873119</v>
          </cell>
        </row>
        <row r="130">
          <cell r="A130">
            <v>44243</v>
          </cell>
          <cell r="L130">
            <v>1.5000000000873133</v>
          </cell>
        </row>
        <row r="131">
          <cell r="A131">
            <v>44243</v>
          </cell>
          <cell r="L131">
            <v>1.5000000000873133</v>
          </cell>
        </row>
        <row r="132">
          <cell r="A132">
            <v>44243</v>
          </cell>
          <cell r="L132">
            <v>1.5000000000873119</v>
          </cell>
        </row>
        <row r="133">
          <cell r="A133">
            <v>44243</v>
          </cell>
          <cell r="L133">
            <v>1.5000000000873133</v>
          </cell>
        </row>
        <row r="134">
          <cell r="A134">
            <v>44243</v>
          </cell>
          <cell r="L134">
            <v>1.5000000000873106</v>
          </cell>
        </row>
        <row r="135">
          <cell r="A135">
            <v>44243</v>
          </cell>
          <cell r="L135">
            <v>1.5000000000873133</v>
          </cell>
        </row>
        <row r="136">
          <cell r="A136">
            <v>44244</v>
          </cell>
          <cell r="L136">
            <v>1.5000000000873133</v>
          </cell>
        </row>
        <row r="137">
          <cell r="A137">
            <v>44244</v>
          </cell>
          <cell r="L137">
            <v>1.5000000000873126</v>
          </cell>
        </row>
        <row r="138">
          <cell r="A138">
            <v>44244</v>
          </cell>
          <cell r="L138">
            <v>1.5000000000873146</v>
          </cell>
        </row>
        <row r="139">
          <cell r="A139">
            <v>44244</v>
          </cell>
          <cell r="L139">
            <v>1.5000000000873133</v>
          </cell>
        </row>
        <row r="140">
          <cell r="A140">
            <v>44244</v>
          </cell>
          <cell r="L140">
            <v>1.5000000000873133</v>
          </cell>
        </row>
        <row r="141">
          <cell r="A141">
            <v>44244</v>
          </cell>
          <cell r="L141">
            <v>1.5000000000873133</v>
          </cell>
        </row>
        <row r="142">
          <cell r="A142">
            <v>44244</v>
          </cell>
          <cell r="L142">
            <v>1.5000000000873133</v>
          </cell>
        </row>
        <row r="143">
          <cell r="A143">
            <v>44244</v>
          </cell>
          <cell r="L143">
            <v>1.5000000000873106</v>
          </cell>
        </row>
        <row r="144">
          <cell r="A144">
            <v>44244</v>
          </cell>
          <cell r="L144">
            <v>1.5000000000873133</v>
          </cell>
        </row>
        <row r="145">
          <cell r="A145">
            <v>44244</v>
          </cell>
          <cell r="L145">
            <v>2.0000000001164158</v>
          </cell>
        </row>
        <row r="146">
          <cell r="A146">
            <v>44244</v>
          </cell>
          <cell r="L146">
            <v>1.5000000000873133</v>
          </cell>
        </row>
        <row r="147">
          <cell r="A147">
            <v>44244</v>
          </cell>
          <cell r="L147">
            <v>1.5000000000873133</v>
          </cell>
        </row>
        <row r="148">
          <cell r="A148">
            <v>44244</v>
          </cell>
          <cell r="L148">
            <v>1.5000000000873159</v>
          </cell>
        </row>
        <row r="149">
          <cell r="A149">
            <v>44245</v>
          </cell>
          <cell r="L149">
            <v>1.5000000000873126</v>
          </cell>
        </row>
        <row r="150">
          <cell r="A150">
            <v>44245</v>
          </cell>
          <cell r="L150">
            <v>1.5000000000873119</v>
          </cell>
        </row>
        <row r="151">
          <cell r="A151">
            <v>44245</v>
          </cell>
          <cell r="L151">
            <v>1.5000000000873133</v>
          </cell>
        </row>
        <row r="152">
          <cell r="A152">
            <v>44245</v>
          </cell>
          <cell r="L152">
            <v>1.5000000000873133</v>
          </cell>
        </row>
        <row r="153">
          <cell r="A153">
            <v>44245</v>
          </cell>
          <cell r="L153">
            <v>1.5000000000873119</v>
          </cell>
        </row>
        <row r="154">
          <cell r="A154">
            <v>44245</v>
          </cell>
          <cell r="L154">
            <v>1.5000000000873133</v>
          </cell>
        </row>
        <row r="155">
          <cell r="A155">
            <v>44245</v>
          </cell>
          <cell r="L155">
            <v>3.0000000001746239</v>
          </cell>
        </row>
        <row r="156">
          <cell r="A156">
            <v>44245</v>
          </cell>
          <cell r="L156">
            <v>1.5000000000873133</v>
          </cell>
        </row>
        <row r="157">
          <cell r="A157">
            <v>44245</v>
          </cell>
          <cell r="L157">
            <v>1.5000000000873133</v>
          </cell>
        </row>
        <row r="158">
          <cell r="A158">
            <v>44245</v>
          </cell>
          <cell r="L158">
            <v>1.5000000000873133</v>
          </cell>
        </row>
        <row r="159">
          <cell r="A159">
            <v>44246</v>
          </cell>
          <cell r="L159">
            <v>2.000000000116418</v>
          </cell>
        </row>
        <row r="160">
          <cell r="A160">
            <v>44246</v>
          </cell>
          <cell r="L160">
            <v>2.0000000001164171</v>
          </cell>
        </row>
        <row r="161">
          <cell r="A161">
            <v>44246</v>
          </cell>
          <cell r="L161">
            <v>2.0000000001164184</v>
          </cell>
        </row>
        <row r="162">
          <cell r="A162">
            <v>44246</v>
          </cell>
          <cell r="L162">
            <v>1.5000000000873119</v>
          </cell>
        </row>
        <row r="163">
          <cell r="A163">
            <v>44246</v>
          </cell>
          <cell r="L163">
            <v>1.0000000000582105</v>
          </cell>
        </row>
        <row r="164">
          <cell r="A164">
            <v>44246</v>
          </cell>
          <cell r="L164">
            <v>0.50000000002910261</v>
          </cell>
        </row>
        <row r="165">
          <cell r="A165">
            <v>44246</v>
          </cell>
          <cell r="L165">
            <v>1.5000000000873106</v>
          </cell>
        </row>
        <row r="166">
          <cell r="A166">
            <v>44246</v>
          </cell>
          <cell r="L166">
            <v>1.5000000000873133</v>
          </cell>
        </row>
        <row r="167">
          <cell r="A167">
            <v>44246</v>
          </cell>
          <cell r="L167">
            <v>1.5000000000873133</v>
          </cell>
        </row>
        <row r="168">
          <cell r="A168">
            <v>44246</v>
          </cell>
          <cell r="L168">
            <v>1.5000000000873133</v>
          </cell>
        </row>
        <row r="169">
          <cell r="A169">
            <v>44246</v>
          </cell>
          <cell r="L169">
            <v>3.0000000001746239</v>
          </cell>
        </row>
        <row r="170">
          <cell r="A170">
            <v>44247</v>
          </cell>
          <cell r="L170">
            <v>4.5000000002619389</v>
          </cell>
        </row>
        <row r="171">
          <cell r="A171">
            <v>44247</v>
          </cell>
          <cell r="L171">
            <v>1.5000000000873133</v>
          </cell>
        </row>
        <row r="172">
          <cell r="A172">
            <v>44247</v>
          </cell>
          <cell r="L172">
            <v>1.5000000000873119</v>
          </cell>
        </row>
        <row r="173">
          <cell r="A173">
            <v>44247</v>
          </cell>
          <cell r="L173">
            <v>1.0000000000582105</v>
          </cell>
        </row>
        <row r="174">
          <cell r="A174">
            <v>44247</v>
          </cell>
          <cell r="L174">
            <v>2.0000000001164184</v>
          </cell>
        </row>
        <row r="175">
          <cell r="A175">
            <v>44247</v>
          </cell>
          <cell r="L175">
            <v>2.0000000001164158</v>
          </cell>
        </row>
        <row r="176">
          <cell r="A176">
            <v>44247</v>
          </cell>
          <cell r="L176">
            <v>2.0000000001164184</v>
          </cell>
        </row>
        <row r="177">
          <cell r="A177">
            <v>44247</v>
          </cell>
          <cell r="L177">
            <v>2.0000000001164184</v>
          </cell>
        </row>
        <row r="178">
          <cell r="A178">
            <v>44249</v>
          </cell>
          <cell r="L178">
            <v>1.5000000000873133</v>
          </cell>
        </row>
        <row r="179">
          <cell r="A179">
            <v>44249</v>
          </cell>
          <cell r="L179">
            <v>3.0000000001746252</v>
          </cell>
        </row>
        <row r="180">
          <cell r="A180">
            <v>44249</v>
          </cell>
          <cell r="L180">
            <v>2.0000000001164171</v>
          </cell>
        </row>
        <row r="181">
          <cell r="A181">
            <v>44249</v>
          </cell>
          <cell r="L181">
            <v>1.5000000000873133</v>
          </cell>
        </row>
        <row r="182">
          <cell r="A182">
            <v>44249</v>
          </cell>
          <cell r="L182">
            <v>1.5000000000873159</v>
          </cell>
        </row>
        <row r="183">
          <cell r="A183">
            <v>44249</v>
          </cell>
          <cell r="L183">
            <v>1.5000000000873133</v>
          </cell>
        </row>
        <row r="184">
          <cell r="A184">
            <v>44249</v>
          </cell>
          <cell r="L184">
            <v>1.0000000000582079</v>
          </cell>
        </row>
        <row r="185">
          <cell r="A185">
            <v>44249</v>
          </cell>
          <cell r="L185">
            <v>0.50000000002910527</v>
          </cell>
        </row>
        <row r="186">
          <cell r="A186">
            <v>44249</v>
          </cell>
          <cell r="L186">
            <v>1.5000000000873133</v>
          </cell>
        </row>
        <row r="187">
          <cell r="A187">
            <v>44249</v>
          </cell>
          <cell r="L187">
            <v>0.50000000002910527</v>
          </cell>
        </row>
        <row r="188">
          <cell r="A188">
            <v>44250</v>
          </cell>
          <cell r="L188">
            <v>1.5000000000873126</v>
          </cell>
        </row>
        <row r="189">
          <cell r="A189">
            <v>44250</v>
          </cell>
          <cell r="L189">
            <v>1.5000000000873133</v>
          </cell>
        </row>
        <row r="190">
          <cell r="A190">
            <v>44250</v>
          </cell>
          <cell r="L190">
            <v>1.5000000000873133</v>
          </cell>
        </row>
        <row r="191">
          <cell r="A191">
            <v>44250</v>
          </cell>
          <cell r="L191">
            <v>1.5000000000873133</v>
          </cell>
        </row>
        <row r="192">
          <cell r="A192">
            <v>44250</v>
          </cell>
          <cell r="L192">
            <v>1.5000000000873119</v>
          </cell>
        </row>
        <row r="193">
          <cell r="A193">
            <v>44250</v>
          </cell>
          <cell r="L193">
            <v>1.5000000000873133</v>
          </cell>
        </row>
        <row r="194">
          <cell r="A194">
            <v>44250</v>
          </cell>
          <cell r="L194">
            <v>1.5000000000873106</v>
          </cell>
        </row>
        <row r="195">
          <cell r="A195">
            <v>44250</v>
          </cell>
          <cell r="L195">
            <v>1.5000000000873133</v>
          </cell>
        </row>
        <row r="196">
          <cell r="A196">
            <v>44250</v>
          </cell>
          <cell r="L196">
            <v>1.5000000000873133</v>
          </cell>
        </row>
        <row r="197">
          <cell r="A197">
            <v>44250</v>
          </cell>
          <cell r="L197">
            <v>2.0000000001164184</v>
          </cell>
        </row>
        <row r="198">
          <cell r="A198">
            <v>44250</v>
          </cell>
          <cell r="L198">
            <v>3.0000000001746292</v>
          </cell>
        </row>
        <row r="199">
          <cell r="A199">
            <v>44251</v>
          </cell>
          <cell r="L199">
            <v>1.5000000000873126</v>
          </cell>
        </row>
        <row r="200">
          <cell r="A200">
            <v>44251</v>
          </cell>
          <cell r="L200">
            <v>1.5000000000873133</v>
          </cell>
        </row>
        <row r="201">
          <cell r="A201">
            <v>44251</v>
          </cell>
          <cell r="L201">
            <v>1.5000000000873133</v>
          </cell>
        </row>
        <row r="202">
          <cell r="A202">
            <v>44251</v>
          </cell>
          <cell r="L202">
            <v>1.5000000000873133</v>
          </cell>
        </row>
        <row r="203">
          <cell r="A203">
            <v>44251</v>
          </cell>
          <cell r="L203">
            <v>1.5000000000873119</v>
          </cell>
        </row>
        <row r="204">
          <cell r="A204">
            <v>44251</v>
          </cell>
          <cell r="L204">
            <v>1.5000000000873133</v>
          </cell>
        </row>
        <row r="205">
          <cell r="A205">
            <v>44251</v>
          </cell>
          <cell r="L205">
            <v>1.5000000000873106</v>
          </cell>
        </row>
        <row r="206">
          <cell r="A206">
            <v>44251</v>
          </cell>
          <cell r="L206">
            <v>1.5000000000873133</v>
          </cell>
        </row>
        <row r="207">
          <cell r="A207">
            <v>44251</v>
          </cell>
          <cell r="L207">
            <v>1.5000000000873133</v>
          </cell>
        </row>
        <row r="208">
          <cell r="A208">
            <v>44251</v>
          </cell>
          <cell r="L208">
            <v>2.0000000001164184</v>
          </cell>
        </row>
        <row r="209">
          <cell r="A209">
            <v>44251</v>
          </cell>
          <cell r="L209">
            <v>1.5000000000873133</v>
          </cell>
        </row>
        <row r="210">
          <cell r="A210">
            <v>44251</v>
          </cell>
          <cell r="L210">
            <v>1.5000000000873159</v>
          </cell>
        </row>
        <row r="211">
          <cell r="A211">
            <v>44252</v>
          </cell>
          <cell r="L211">
            <v>1.5000000000873126</v>
          </cell>
        </row>
        <row r="212">
          <cell r="A212">
            <v>44252</v>
          </cell>
          <cell r="L212">
            <v>1.5000000000873133</v>
          </cell>
        </row>
        <row r="213">
          <cell r="A213">
            <v>44252</v>
          </cell>
          <cell r="L213">
            <v>1.5000000000873133</v>
          </cell>
        </row>
        <row r="214">
          <cell r="A214">
            <v>44252</v>
          </cell>
          <cell r="L214">
            <v>1.5000000000873133</v>
          </cell>
        </row>
        <row r="215">
          <cell r="A215">
            <v>44252</v>
          </cell>
          <cell r="L215">
            <v>1.5000000000873119</v>
          </cell>
        </row>
        <row r="216">
          <cell r="A216">
            <v>44252</v>
          </cell>
          <cell r="L216">
            <v>1.5000000000873133</v>
          </cell>
        </row>
        <row r="217">
          <cell r="A217">
            <v>44252</v>
          </cell>
          <cell r="L217">
            <v>1.5000000000873106</v>
          </cell>
        </row>
        <row r="218">
          <cell r="A218">
            <v>44252</v>
          </cell>
          <cell r="L218">
            <v>1.5000000000873133</v>
          </cell>
        </row>
        <row r="219">
          <cell r="A219">
            <v>44252</v>
          </cell>
          <cell r="L219">
            <v>1.5000000000873133</v>
          </cell>
        </row>
        <row r="220">
          <cell r="A220">
            <v>44252</v>
          </cell>
          <cell r="L220">
            <v>0.50000000002910527</v>
          </cell>
        </row>
        <row r="221">
          <cell r="A221">
            <v>44252</v>
          </cell>
          <cell r="L221">
            <v>1.5000000000873133</v>
          </cell>
        </row>
        <row r="222">
          <cell r="A222">
            <v>44252</v>
          </cell>
          <cell r="L222">
            <v>3.0000000001746292</v>
          </cell>
        </row>
        <row r="223">
          <cell r="A223">
            <v>44253</v>
          </cell>
          <cell r="L223">
            <v>1.5000000000873126</v>
          </cell>
        </row>
        <row r="224">
          <cell r="A224">
            <v>44253</v>
          </cell>
          <cell r="L224">
            <v>1.5000000000873133</v>
          </cell>
        </row>
        <row r="225">
          <cell r="A225">
            <v>44253</v>
          </cell>
          <cell r="L225">
            <v>1.5000000000873133</v>
          </cell>
        </row>
        <row r="226">
          <cell r="A226">
            <v>44253</v>
          </cell>
          <cell r="L226">
            <v>1.5000000000873133</v>
          </cell>
        </row>
        <row r="227">
          <cell r="A227">
            <v>44253</v>
          </cell>
          <cell r="L227">
            <v>1.5000000000873119</v>
          </cell>
        </row>
        <row r="228">
          <cell r="A228">
            <v>44253</v>
          </cell>
          <cell r="L228">
            <v>1.5000000000873133</v>
          </cell>
        </row>
        <row r="229">
          <cell r="A229">
            <v>44253</v>
          </cell>
          <cell r="L229">
            <v>2.0000000001164158</v>
          </cell>
        </row>
        <row r="230">
          <cell r="A230">
            <v>44253</v>
          </cell>
          <cell r="L230">
            <v>2.0000000001164158</v>
          </cell>
        </row>
        <row r="231">
          <cell r="A231">
            <v>44253</v>
          </cell>
          <cell r="L231">
            <v>2.0000000001164184</v>
          </cell>
        </row>
        <row r="232">
          <cell r="A232">
            <v>44253</v>
          </cell>
          <cell r="L232">
            <v>3.0000000001746239</v>
          </cell>
        </row>
        <row r="233">
          <cell r="A233">
            <v>44254</v>
          </cell>
          <cell r="L233">
            <v>1.5000000000873133</v>
          </cell>
        </row>
        <row r="234">
          <cell r="A234">
            <v>44254</v>
          </cell>
          <cell r="L234">
            <v>1.5000000000873133</v>
          </cell>
        </row>
        <row r="235">
          <cell r="A235">
            <v>44254</v>
          </cell>
          <cell r="L235">
            <v>1.5000000000873133</v>
          </cell>
        </row>
        <row r="236">
          <cell r="A236">
            <v>44254</v>
          </cell>
          <cell r="L236">
            <v>2.0000000001164171</v>
          </cell>
        </row>
        <row r="237">
          <cell r="A237">
            <v>44254</v>
          </cell>
          <cell r="L237">
            <v>2.0000000001164184</v>
          </cell>
        </row>
        <row r="238">
          <cell r="A238">
            <v>44254</v>
          </cell>
          <cell r="L238">
            <v>1.0000000000582105</v>
          </cell>
        </row>
        <row r="239">
          <cell r="A239">
            <v>44254</v>
          </cell>
          <cell r="L239">
            <v>1.0000000000582079</v>
          </cell>
        </row>
        <row r="240">
          <cell r="A240">
            <v>44254</v>
          </cell>
          <cell r="L240">
            <v>2.0000000001164158</v>
          </cell>
        </row>
        <row r="241">
          <cell r="A241">
            <v>44254</v>
          </cell>
          <cell r="L241">
            <v>3.0000000001746265</v>
          </cell>
        </row>
        <row r="242">
          <cell r="A242">
            <v>44256</v>
          </cell>
          <cell r="L242">
            <v>1.5000000000873133</v>
          </cell>
        </row>
        <row r="243">
          <cell r="A243">
            <v>44256</v>
          </cell>
          <cell r="L243">
            <v>1.5000000000873133</v>
          </cell>
        </row>
        <row r="244">
          <cell r="A244">
            <v>44256</v>
          </cell>
          <cell r="L244">
            <v>1.5000000000873133</v>
          </cell>
        </row>
        <row r="245">
          <cell r="A245">
            <v>44256</v>
          </cell>
          <cell r="L245">
            <v>1.5000000000873133</v>
          </cell>
        </row>
        <row r="246">
          <cell r="A246">
            <v>44256</v>
          </cell>
          <cell r="L246">
            <v>3.0000000001746292</v>
          </cell>
        </row>
        <row r="247">
          <cell r="A247">
            <v>44256</v>
          </cell>
          <cell r="L247">
            <v>3.0000000001746265</v>
          </cell>
        </row>
        <row r="248">
          <cell r="A248">
            <v>44256</v>
          </cell>
          <cell r="L248">
            <v>1.0000000000582105</v>
          </cell>
        </row>
        <row r="249">
          <cell r="A249">
            <v>44256</v>
          </cell>
          <cell r="L249">
            <v>1.0000000000582105</v>
          </cell>
        </row>
        <row r="250">
          <cell r="A250">
            <v>44257</v>
          </cell>
          <cell r="L250">
            <v>3.0000000001746265</v>
          </cell>
        </row>
        <row r="251">
          <cell r="A251">
            <v>44257</v>
          </cell>
          <cell r="L251">
            <v>1.5000000000873146</v>
          </cell>
        </row>
        <row r="252">
          <cell r="A252">
            <v>44257</v>
          </cell>
          <cell r="L252">
            <v>1.5000000000873133</v>
          </cell>
        </row>
        <row r="253">
          <cell r="A253">
            <v>44257</v>
          </cell>
          <cell r="L253">
            <v>1.5000000000873133</v>
          </cell>
        </row>
        <row r="254">
          <cell r="A254">
            <v>44257</v>
          </cell>
          <cell r="L254">
            <v>1.5000000000873133</v>
          </cell>
        </row>
        <row r="255">
          <cell r="A255">
            <v>44257</v>
          </cell>
          <cell r="L255">
            <v>1.5000000000873133</v>
          </cell>
        </row>
        <row r="256">
          <cell r="A256">
            <v>44257</v>
          </cell>
          <cell r="L256">
            <v>1.5000000000873133</v>
          </cell>
        </row>
        <row r="257">
          <cell r="A257">
            <v>44257</v>
          </cell>
          <cell r="L257">
            <v>1.5000000000873133</v>
          </cell>
        </row>
        <row r="258">
          <cell r="A258">
            <v>44257</v>
          </cell>
          <cell r="L258">
            <v>1.5000000000873133</v>
          </cell>
        </row>
        <row r="259">
          <cell r="A259">
            <v>44258</v>
          </cell>
          <cell r="L259">
            <v>1.5000000000873133</v>
          </cell>
        </row>
        <row r="260">
          <cell r="A260">
            <v>44258</v>
          </cell>
          <cell r="L260">
            <v>1.5000000000873133</v>
          </cell>
        </row>
        <row r="261">
          <cell r="A261">
            <v>44258</v>
          </cell>
          <cell r="L261">
            <v>1.5000000000873133</v>
          </cell>
        </row>
        <row r="262">
          <cell r="A262">
            <v>44258</v>
          </cell>
          <cell r="L262">
            <v>3.0000000001746265</v>
          </cell>
        </row>
        <row r="263">
          <cell r="A263">
            <v>44258</v>
          </cell>
          <cell r="L263">
            <v>3.0000000001746265</v>
          </cell>
        </row>
        <row r="264">
          <cell r="A264">
            <v>44258</v>
          </cell>
          <cell r="L264">
            <v>2.0000000001164184</v>
          </cell>
        </row>
        <row r="265">
          <cell r="A265">
            <v>44259</v>
          </cell>
          <cell r="L265">
            <v>1.5000000000873133</v>
          </cell>
        </row>
        <row r="266">
          <cell r="A266">
            <v>44259</v>
          </cell>
          <cell r="L266">
            <v>1.5000000000873133</v>
          </cell>
        </row>
        <row r="267">
          <cell r="A267">
            <v>44259</v>
          </cell>
          <cell r="L267">
            <v>1.5000000000873133</v>
          </cell>
        </row>
        <row r="268">
          <cell r="A268">
            <v>44259</v>
          </cell>
          <cell r="L268">
            <v>3.0000000001746265</v>
          </cell>
        </row>
        <row r="269">
          <cell r="A269">
            <v>44259</v>
          </cell>
          <cell r="L269">
            <v>1.5000000000873106</v>
          </cell>
        </row>
        <row r="270">
          <cell r="A270">
            <v>44260</v>
          </cell>
          <cell r="L270">
            <v>1.5000000000873133</v>
          </cell>
        </row>
        <row r="271">
          <cell r="A271">
            <v>44260</v>
          </cell>
          <cell r="L271">
            <v>1.5000000000873133</v>
          </cell>
        </row>
        <row r="272">
          <cell r="A272">
            <v>44260</v>
          </cell>
          <cell r="L272">
            <v>1.5000000000873133</v>
          </cell>
        </row>
        <row r="273">
          <cell r="A273">
            <v>44260</v>
          </cell>
          <cell r="L273">
            <v>1.5000000000873133</v>
          </cell>
        </row>
        <row r="274">
          <cell r="A274">
            <v>44260</v>
          </cell>
          <cell r="L274">
            <v>1.5000000000873133</v>
          </cell>
        </row>
        <row r="275">
          <cell r="A275">
            <v>44260</v>
          </cell>
          <cell r="L275">
            <v>1.5000000000873159</v>
          </cell>
        </row>
        <row r="276">
          <cell r="A276">
            <v>44260</v>
          </cell>
          <cell r="L276">
            <v>2.0000000001164158</v>
          </cell>
        </row>
        <row r="277">
          <cell r="A277">
            <v>44260</v>
          </cell>
          <cell r="L277">
            <v>2.0000000001164184</v>
          </cell>
        </row>
        <row r="278">
          <cell r="A278">
            <v>44260</v>
          </cell>
          <cell r="L278">
            <v>2.0000000001164184</v>
          </cell>
        </row>
        <row r="279">
          <cell r="A279">
            <v>44263</v>
          </cell>
          <cell r="L279">
            <v>3.0000000001746265</v>
          </cell>
        </row>
        <row r="280">
          <cell r="A280">
            <v>44263</v>
          </cell>
          <cell r="L280">
            <v>1.5000000000873133</v>
          </cell>
        </row>
        <row r="281">
          <cell r="A281">
            <v>44263</v>
          </cell>
          <cell r="L281">
            <v>1.5000000000873119</v>
          </cell>
        </row>
        <row r="282">
          <cell r="A282">
            <v>44263</v>
          </cell>
          <cell r="L282">
            <v>1.5000000000873133</v>
          </cell>
        </row>
        <row r="283">
          <cell r="A283">
            <v>44263</v>
          </cell>
          <cell r="L283">
            <v>1.5000000000873133</v>
          </cell>
        </row>
        <row r="284">
          <cell r="A284">
            <v>44264</v>
          </cell>
          <cell r="L284">
            <v>1.5000000000873133</v>
          </cell>
        </row>
        <row r="285">
          <cell r="A285">
            <v>44264</v>
          </cell>
          <cell r="L285">
            <v>1.5000000000873133</v>
          </cell>
        </row>
        <row r="286">
          <cell r="A286">
            <v>44264</v>
          </cell>
          <cell r="L286">
            <v>1.5000000000873133</v>
          </cell>
        </row>
        <row r="287">
          <cell r="A287">
            <v>44264</v>
          </cell>
          <cell r="L287">
            <v>1.5000000000873119</v>
          </cell>
        </row>
        <row r="288">
          <cell r="A288">
            <v>44264</v>
          </cell>
          <cell r="L288">
            <v>1.5000000000873133</v>
          </cell>
        </row>
        <row r="289">
          <cell r="A289">
            <v>44264</v>
          </cell>
          <cell r="L289">
            <v>1.5000000000873133</v>
          </cell>
        </row>
        <row r="290">
          <cell r="A290">
            <v>44264</v>
          </cell>
          <cell r="L290">
            <v>1.5000000000873133</v>
          </cell>
        </row>
        <row r="291">
          <cell r="A291">
            <v>44265</v>
          </cell>
          <cell r="L291">
            <v>3.0000000001746265</v>
          </cell>
        </row>
        <row r="292">
          <cell r="A292">
            <v>44265</v>
          </cell>
          <cell r="L292">
            <v>1.5000000000873133</v>
          </cell>
        </row>
        <row r="293">
          <cell r="A293">
            <v>44265</v>
          </cell>
          <cell r="L293">
            <v>1.5000000000873119</v>
          </cell>
        </row>
        <row r="294">
          <cell r="A294">
            <v>44265</v>
          </cell>
          <cell r="L294">
            <v>3.0000000001746265</v>
          </cell>
        </row>
        <row r="295">
          <cell r="A295">
            <v>44265</v>
          </cell>
          <cell r="L295">
            <v>1.5000000000873133</v>
          </cell>
        </row>
        <row r="296">
          <cell r="A296">
            <v>44265</v>
          </cell>
          <cell r="L296">
            <v>1.5000000000873133</v>
          </cell>
        </row>
        <row r="297">
          <cell r="A297">
            <v>44265</v>
          </cell>
          <cell r="L297">
            <v>1.5000000000873133</v>
          </cell>
        </row>
        <row r="298">
          <cell r="A298">
            <v>44266</v>
          </cell>
          <cell r="L298">
            <v>1.5000000000873133</v>
          </cell>
        </row>
        <row r="299">
          <cell r="A299">
            <v>44266</v>
          </cell>
          <cell r="L299">
            <v>1.5000000000873133</v>
          </cell>
        </row>
        <row r="300">
          <cell r="A300">
            <v>44266</v>
          </cell>
          <cell r="L300">
            <v>1.5000000000873133</v>
          </cell>
        </row>
        <row r="301">
          <cell r="A301">
            <v>44266</v>
          </cell>
          <cell r="L301">
            <v>3.0000000001746252</v>
          </cell>
        </row>
        <row r="302">
          <cell r="A302">
            <v>44266</v>
          </cell>
          <cell r="L302">
            <v>1.5000000000873133</v>
          </cell>
        </row>
        <row r="303">
          <cell r="A303">
            <v>44266</v>
          </cell>
          <cell r="L303">
            <v>1.5000000000873133</v>
          </cell>
        </row>
        <row r="304">
          <cell r="A304">
            <v>44266</v>
          </cell>
          <cell r="L304">
            <v>1.5000000000873133</v>
          </cell>
        </row>
        <row r="305">
          <cell r="A305">
            <v>44267</v>
          </cell>
          <cell r="L305">
            <v>3.0000000001746265</v>
          </cell>
        </row>
        <row r="306">
          <cell r="A306">
            <v>44267</v>
          </cell>
          <cell r="L306">
            <v>1.5000000000873133</v>
          </cell>
        </row>
        <row r="307">
          <cell r="A307">
            <v>44267</v>
          </cell>
          <cell r="L307">
            <v>1.5000000000873119</v>
          </cell>
        </row>
        <row r="308">
          <cell r="A308">
            <v>44267</v>
          </cell>
          <cell r="L308">
            <v>1.5000000000873133</v>
          </cell>
        </row>
        <row r="309">
          <cell r="A309">
            <v>44267</v>
          </cell>
          <cell r="L309">
            <v>1.5000000000873133</v>
          </cell>
        </row>
        <row r="310">
          <cell r="A310">
            <v>44267</v>
          </cell>
          <cell r="L310">
            <v>2.0000000001164184</v>
          </cell>
        </row>
        <row r="311">
          <cell r="A311">
            <v>44267</v>
          </cell>
          <cell r="L311">
            <v>2.0000000001164158</v>
          </cell>
        </row>
        <row r="312">
          <cell r="A312">
            <v>44267</v>
          </cell>
          <cell r="L312">
            <v>2.0000000001164184</v>
          </cell>
        </row>
        <row r="313">
          <cell r="A313">
            <v>44270</v>
          </cell>
          <cell r="L313">
            <v>1.0000000000582085</v>
          </cell>
        </row>
        <row r="314">
          <cell r="A314">
            <v>44270</v>
          </cell>
          <cell r="L314">
            <v>1.0000000000582092</v>
          </cell>
        </row>
        <row r="315">
          <cell r="A315">
            <v>44270</v>
          </cell>
          <cell r="L315">
            <v>1.5000000000873133</v>
          </cell>
        </row>
        <row r="316">
          <cell r="A316">
            <v>44270</v>
          </cell>
          <cell r="L316">
            <v>1.5000000000873133</v>
          </cell>
        </row>
        <row r="317">
          <cell r="A317">
            <v>44270</v>
          </cell>
          <cell r="L317">
            <v>1.5000000000873133</v>
          </cell>
        </row>
        <row r="318">
          <cell r="A318">
            <v>44270</v>
          </cell>
          <cell r="L318">
            <v>1.5000000000873133</v>
          </cell>
        </row>
        <row r="319">
          <cell r="A319">
            <v>44270</v>
          </cell>
          <cell r="L319">
            <v>1.5000000000873133</v>
          </cell>
        </row>
        <row r="320">
          <cell r="A320">
            <v>44270</v>
          </cell>
          <cell r="L320">
            <v>1.5000000000873133</v>
          </cell>
        </row>
        <row r="321">
          <cell r="A321">
            <v>44270</v>
          </cell>
          <cell r="L321">
            <v>1.5000000000873133</v>
          </cell>
        </row>
        <row r="322">
          <cell r="A322">
            <v>44270</v>
          </cell>
          <cell r="L322">
            <v>3.0000000001746265</v>
          </cell>
        </row>
        <row r="323">
          <cell r="A323">
            <v>44270</v>
          </cell>
          <cell r="L323">
            <v>3.0000000001746239</v>
          </cell>
        </row>
        <row r="324">
          <cell r="A324">
            <v>44271</v>
          </cell>
          <cell r="L324">
            <v>3.0000000001746265</v>
          </cell>
        </row>
        <row r="325">
          <cell r="A325">
            <v>44271</v>
          </cell>
          <cell r="L325">
            <v>1.5000000000873126</v>
          </cell>
        </row>
        <row r="326">
          <cell r="A326">
            <v>44271</v>
          </cell>
          <cell r="L326">
            <v>1.5000000000873133</v>
          </cell>
        </row>
        <row r="327">
          <cell r="A327">
            <v>44271</v>
          </cell>
          <cell r="L327">
            <v>1.5000000000873133</v>
          </cell>
        </row>
        <row r="328">
          <cell r="A328">
            <v>44271</v>
          </cell>
          <cell r="L328">
            <v>1.5000000000873133</v>
          </cell>
        </row>
        <row r="329">
          <cell r="A329">
            <v>44271</v>
          </cell>
          <cell r="L329">
            <v>1.5000000000873119</v>
          </cell>
        </row>
        <row r="330">
          <cell r="A330">
            <v>44271</v>
          </cell>
          <cell r="L330">
            <v>1.5000000000873133</v>
          </cell>
        </row>
        <row r="331">
          <cell r="A331">
            <v>44271</v>
          </cell>
          <cell r="L331">
            <v>1.5000000000873133</v>
          </cell>
        </row>
        <row r="332">
          <cell r="A332">
            <v>44271</v>
          </cell>
          <cell r="L332">
            <v>1.5000000000873133</v>
          </cell>
        </row>
        <row r="333">
          <cell r="A333">
            <v>44271</v>
          </cell>
          <cell r="L333">
            <v>1.5000000000873133</v>
          </cell>
        </row>
        <row r="334">
          <cell r="A334">
            <v>44271</v>
          </cell>
          <cell r="L334">
            <v>1.5000000000873133</v>
          </cell>
        </row>
        <row r="335">
          <cell r="A335">
            <v>44271</v>
          </cell>
          <cell r="L335">
            <v>1.5000000000873133</v>
          </cell>
        </row>
        <row r="336">
          <cell r="A336">
            <v>44271</v>
          </cell>
          <cell r="L336">
            <v>3.0000000001746292</v>
          </cell>
        </row>
        <row r="337">
          <cell r="A337">
            <v>44272</v>
          </cell>
          <cell r="L337">
            <v>3.0000000001746265</v>
          </cell>
        </row>
        <row r="338">
          <cell r="A338">
            <v>44272</v>
          </cell>
          <cell r="L338">
            <v>1.5000000000873126</v>
          </cell>
        </row>
        <row r="339">
          <cell r="A339">
            <v>44272</v>
          </cell>
          <cell r="L339">
            <v>1.5000000000873146</v>
          </cell>
        </row>
        <row r="340">
          <cell r="A340">
            <v>44272</v>
          </cell>
          <cell r="L340">
            <v>1.5000000000873133</v>
          </cell>
        </row>
        <row r="341">
          <cell r="A341">
            <v>44272</v>
          </cell>
          <cell r="L341">
            <v>1.5000000000873133</v>
          </cell>
        </row>
        <row r="342">
          <cell r="A342">
            <v>44272</v>
          </cell>
          <cell r="L342">
            <v>1.5000000000873133</v>
          </cell>
        </row>
        <row r="343">
          <cell r="A343">
            <v>44272</v>
          </cell>
          <cell r="L343">
            <v>3.0000000001746265</v>
          </cell>
        </row>
        <row r="344">
          <cell r="A344">
            <v>44272</v>
          </cell>
          <cell r="L344">
            <v>1.5000000000873133</v>
          </cell>
        </row>
        <row r="345">
          <cell r="A345">
            <v>44272</v>
          </cell>
          <cell r="L345">
            <v>1.5000000000873133</v>
          </cell>
        </row>
        <row r="346">
          <cell r="A346">
            <v>44272</v>
          </cell>
          <cell r="L346">
            <v>1.5000000000873133</v>
          </cell>
        </row>
        <row r="347">
          <cell r="A347">
            <v>44272</v>
          </cell>
          <cell r="L347">
            <v>1.5000000000873133</v>
          </cell>
        </row>
        <row r="348">
          <cell r="A348">
            <v>44272</v>
          </cell>
          <cell r="L348">
            <v>1.5000000000873133</v>
          </cell>
        </row>
        <row r="349">
          <cell r="A349">
            <v>44272</v>
          </cell>
          <cell r="L349">
            <v>1.5000000000873159</v>
          </cell>
        </row>
        <row r="350">
          <cell r="A350">
            <v>44273</v>
          </cell>
          <cell r="L350">
            <v>3.0000000001746265</v>
          </cell>
        </row>
        <row r="351">
          <cell r="A351">
            <v>44273</v>
          </cell>
          <cell r="L351">
            <v>1.5000000000873126</v>
          </cell>
        </row>
        <row r="352">
          <cell r="A352">
            <v>44273</v>
          </cell>
          <cell r="L352">
            <v>1.5000000000873133</v>
          </cell>
        </row>
        <row r="353">
          <cell r="A353">
            <v>44273</v>
          </cell>
          <cell r="L353">
            <v>1.5000000000873133</v>
          </cell>
        </row>
        <row r="354">
          <cell r="A354">
            <v>44273</v>
          </cell>
          <cell r="L354">
            <v>1.5000000000873133</v>
          </cell>
        </row>
        <row r="355">
          <cell r="A355">
            <v>44273</v>
          </cell>
          <cell r="L355">
            <v>1.5000000000873119</v>
          </cell>
        </row>
        <row r="356">
          <cell r="A356">
            <v>44273</v>
          </cell>
          <cell r="L356">
            <v>3.0000000001746265</v>
          </cell>
        </row>
        <row r="357">
          <cell r="A357">
            <v>44273</v>
          </cell>
          <cell r="L357">
            <v>3.0000000001746265</v>
          </cell>
        </row>
        <row r="358">
          <cell r="A358">
            <v>44273</v>
          </cell>
          <cell r="L358">
            <v>1.5000000000873133</v>
          </cell>
        </row>
        <row r="359">
          <cell r="A359">
            <v>44273</v>
          </cell>
          <cell r="L359">
            <v>1.5000000000873133</v>
          </cell>
        </row>
        <row r="360">
          <cell r="A360">
            <v>44273</v>
          </cell>
          <cell r="L360">
            <v>1.5000000000873133</v>
          </cell>
        </row>
        <row r="361">
          <cell r="A361">
            <v>44273</v>
          </cell>
          <cell r="L361">
            <v>1.5000000000873159</v>
          </cell>
        </row>
        <row r="362">
          <cell r="A362">
            <v>44274</v>
          </cell>
          <cell r="L362">
            <v>1.5000000000873133</v>
          </cell>
        </row>
        <row r="363">
          <cell r="A363">
            <v>44274</v>
          </cell>
          <cell r="L363">
            <v>1.5000000000873128</v>
          </cell>
        </row>
        <row r="364">
          <cell r="A364">
            <v>44274</v>
          </cell>
          <cell r="L364">
            <v>2.0000000001164171</v>
          </cell>
        </row>
        <row r="365">
          <cell r="A365">
            <v>44274</v>
          </cell>
          <cell r="L365">
            <v>2.0000000001164171</v>
          </cell>
        </row>
        <row r="366">
          <cell r="A366">
            <v>44274</v>
          </cell>
          <cell r="L366">
            <v>1.0000000000582092</v>
          </cell>
        </row>
        <row r="367">
          <cell r="A367">
            <v>44274</v>
          </cell>
          <cell r="L367">
            <v>1.0000000000582092</v>
          </cell>
        </row>
        <row r="368">
          <cell r="A368">
            <v>44274</v>
          </cell>
          <cell r="L368">
            <v>1.5000000000873133</v>
          </cell>
        </row>
        <row r="369">
          <cell r="A369">
            <v>44274</v>
          </cell>
          <cell r="L369">
            <v>1.5000000000873133</v>
          </cell>
        </row>
        <row r="370">
          <cell r="A370">
            <v>44274</v>
          </cell>
          <cell r="L370">
            <v>3.0000000001746265</v>
          </cell>
        </row>
        <row r="371">
          <cell r="A371">
            <v>44274</v>
          </cell>
          <cell r="L371">
            <v>3.0000000001746265</v>
          </cell>
        </row>
        <row r="372">
          <cell r="A372">
            <v>44274</v>
          </cell>
          <cell r="L372">
            <v>3.0000000001746292</v>
          </cell>
        </row>
        <row r="373">
          <cell r="A373">
            <v>44275</v>
          </cell>
          <cell r="L373">
            <v>3.0000000001746265</v>
          </cell>
        </row>
        <row r="374">
          <cell r="A374">
            <v>44275</v>
          </cell>
          <cell r="L374">
            <v>1.5000000000873133</v>
          </cell>
        </row>
        <row r="375">
          <cell r="A375">
            <v>44275</v>
          </cell>
          <cell r="L375">
            <v>2.0000000001164171</v>
          </cell>
        </row>
        <row r="376">
          <cell r="A376">
            <v>44275</v>
          </cell>
          <cell r="L376">
            <v>2.0000000001164171</v>
          </cell>
        </row>
        <row r="377">
          <cell r="A377">
            <v>44275</v>
          </cell>
          <cell r="L377">
            <v>1.5000000000873119</v>
          </cell>
        </row>
        <row r="378">
          <cell r="A378">
            <v>44275</v>
          </cell>
          <cell r="L378">
            <v>1.5000000000873133</v>
          </cell>
        </row>
        <row r="379">
          <cell r="A379">
            <v>44275</v>
          </cell>
          <cell r="L379">
            <v>1.5000000000873133</v>
          </cell>
        </row>
        <row r="380">
          <cell r="A380">
            <v>44275</v>
          </cell>
          <cell r="L380">
            <v>1.5000000000873133</v>
          </cell>
        </row>
        <row r="381">
          <cell r="A381">
            <v>44275</v>
          </cell>
          <cell r="L381">
            <v>1.5000000000873133</v>
          </cell>
        </row>
        <row r="382">
          <cell r="A382">
            <v>44275</v>
          </cell>
          <cell r="L382">
            <v>1.5000000000873133</v>
          </cell>
        </row>
        <row r="383">
          <cell r="A383">
            <v>44275</v>
          </cell>
          <cell r="L383">
            <v>1.5000000000873133</v>
          </cell>
        </row>
        <row r="384">
          <cell r="A384">
            <v>44275</v>
          </cell>
          <cell r="L384">
            <v>1.5000000000873133</v>
          </cell>
        </row>
        <row r="385">
          <cell r="A385">
            <v>44276</v>
          </cell>
          <cell r="L385">
            <v>1.5000000000873133</v>
          </cell>
        </row>
        <row r="386">
          <cell r="A386">
            <v>44276</v>
          </cell>
          <cell r="L386">
            <v>1.5000000000873133</v>
          </cell>
        </row>
        <row r="387">
          <cell r="A387">
            <v>44277</v>
          </cell>
          <cell r="L387">
            <v>1.5000000000873133</v>
          </cell>
        </row>
        <row r="388">
          <cell r="A388">
            <v>44277</v>
          </cell>
          <cell r="L388">
            <v>1.5000000000873133</v>
          </cell>
        </row>
        <row r="389">
          <cell r="A389">
            <v>44277</v>
          </cell>
          <cell r="L389">
            <v>1.5000000000873146</v>
          </cell>
        </row>
        <row r="390">
          <cell r="A390">
            <v>44277</v>
          </cell>
          <cell r="L390">
            <v>3.0000000001746265</v>
          </cell>
        </row>
        <row r="391">
          <cell r="A391">
            <v>44277</v>
          </cell>
          <cell r="L391">
            <v>1.5000000000873133</v>
          </cell>
        </row>
        <row r="392">
          <cell r="A392">
            <v>44278</v>
          </cell>
          <cell r="L392">
            <v>1.5000000000873126</v>
          </cell>
        </row>
        <row r="393">
          <cell r="A393">
            <v>44278</v>
          </cell>
          <cell r="L393">
            <v>1.5000000000873133</v>
          </cell>
        </row>
        <row r="394">
          <cell r="A394">
            <v>44278</v>
          </cell>
          <cell r="L394">
            <v>1.5000000000873133</v>
          </cell>
        </row>
        <row r="395">
          <cell r="A395">
            <v>44278</v>
          </cell>
          <cell r="L395">
            <v>1.5000000000873133</v>
          </cell>
        </row>
        <row r="396">
          <cell r="A396">
            <v>44278</v>
          </cell>
          <cell r="L396">
            <v>1.5000000000873146</v>
          </cell>
        </row>
        <row r="397">
          <cell r="A397">
            <v>44278</v>
          </cell>
          <cell r="L397">
            <v>1.5000000000873133</v>
          </cell>
        </row>
        <row r="398">
          <cell r="A398">
            <v>44278</v>
          </cell>
          <cell r="L398">
            <v>3.0000000001746265</v>
          </cell>
        </row>
        <row r="399">
          <cell r="A399">
            <v>44278</v>
          </cell>
          <cell r="L399">
            <v>3.0000000001746265</v>
          </cell>
        </row>
        <row r="400">
          <cell r="A400">
            <v>44278</v>
          </cell>
          <cell r="L400">
            <v>2.2500000001309699</v>
          </cell>
        </row>
        <row r="401">
          <cell r="A401">
            <v>44278</v>
          </cell>
          <cell r="L401">
            <v>2.2500000001309699</v>
          </cell>
        </row>
        <row r="402">
          <cell r="A402">
            <v>44279</v>
          </cell>
          <cell r="L402">
            <v>1.5000000000873133</v>
          </cell>
        </row>
        <row r="403">
          <cell r="A403">
            <v>44279</v>
          </cell>
          <cell r="L403">
            <v>1.5000000000873133</v>
          </cell>
        </row>
        <row r="404">
          <cell r="A404">
            <v>44279</v>
          </cell>
          <cell r="L404">
            <v>1.5000000000873133</v>
          </cell>
        </row>
        <row r="405">
          <cell r="A405">
            <v>44279</v>
          </cell>
          <cell r="L405">
            <v>1.5000000000873133</v>
          </cell>
        </row>
        <row r="406">
          <cell r="A406">
            <v>44279</v>
          </cell>
          <cell r="L406">
            <v>1.5000000000873133</v>
          </cell>
        </row>
        <row r="407">
          <cell r="A407">
            <v>44279</v>
          </cell>
          <cell r="L407">
            <v>1.5000000000873133</v>
          </cell>
        </row>
        <row r="408">
          <cell r="A408">
            <v>44279</v>
          </cell>
          <cell r="L408">
            <v>1.5000000000873159</v>
          </cell>
        </row>
        <row r="409">
          <cell r="A409">
            <v>44279</v>
          </cell>
          <cell r="L409">
            <v>1.5000000000873133</v>
          </cell>
        </row>
        <row r="410">
          <cell r="A410">
            <v>44279</v>
          </cell>
          <cell r="L410">
            <v>1.5000000000873133</v>
          </cell>
        </row>
        <row r="411">
          <cell r="A411">
            <v>44280</v>
          </cell>
          <cell r="L411">
            <v>1.5000000000873133</v>
          </cell>
        </row>
        <row r="412">
          <cell r="A412">
            <v>44280</v>
          </cell>
          <cell r="L412">
            <v>1.5000000000873133</v>
          </cell>
        </row>
        <row r="413">
          <cell r="A413">
            <v>44280</v>
          </cell>
          <cell r="L413">
            <v>1.5000000000873133</v>
          </cell>
        </row>
        <row r="414">
          <cell r="A414">
            <v>44280</v>
          </cell>
          <cell r="L414">
            <v>3.0000000001746265</v>
          </cell>
        </row>
        <row r="415">
          <cell r="A415">
            <v>44280</v>
          </cell>
          <cell r="L415">
            <v>1.5000000000873133</v>
          </cell>
        </row>
        <row r="416">
          <cell r="A416">
            <v>44280</v>
          </cell>
          <cell r="L416">
            <v>1.5000000000873133</v>
          </cell>
        </row>
        <row r="417">
          <cell r="A417">
            <v>44280</v>
          </cell>
          <cell r="L417">
            <v>1.5000000000873133</v>
          </cell>
        </row>
        <row r="418">
          <cell r="A418">
            <v>44280</v>
          </cell>
          <cell r="L418">
            <v>2.0000000001164184</v>
          </cell>
        </row>
        <row r="419">
          <cell r="A419">
            <v>44281</v>
          </cell>
          <cell r="L419">
            <v>1.5000000000873133</v>
          </cell>
        </row>
        <row r="420">
          <cell r="A420">
            <v>44281</v>
          </cell>
          <cell r="L420">
            <v>1.5000000000873126</v>
          </cell>
        </row>
        <row r="421">
          <cell r="A421">
            <v>44281</v>
          </cell>
          <cell r="L421">
            <v>3.0000000001746265</v>
          </cell>
        </row>
        <row r="422">
          <cell r="A422">
            <v>44281</v>
          </cell>
          <cell r="L422">
            <v>1.5000000000873133</v>
          </cell>
        </row>
        <row r="423">
          <cell r="A423">
            <v>44281</v>
          </cell>
          <cell r="L423">
            <v>1.5000000000873146</v>
          </cell>
        </row>
        <row r="424">
          <cell r="A424">
            <v>44281</v>
          </cell>
          <cell r="L424">
            <v>1.5000000000873133</v>
          </cell>
        </row>
        <row r="425">
          <cell r="A425">
            <v>44281</v>
          </cell>
          <cell r="L425">
            <v>1.5000000000873159</v>
          </cell>
        </row>
        <row r="426">
          <cell r="A426">
            <v>44281</v>
          </cell>
          <cell r="L426">
            <v>1.5000000000873133</v>
          </cell>
        </row>
        <row r="427">
          <cell r="A427">
            <v>44281</v>
          </cell>
          <cell r="L427">
            <v>3.0000000001746265</v>
          </cell>
        </row>
        <row r="428">
          <cell r="A428">
            <v>44281</v>
          </cell>
          <cell r="L428">
            <v>1.5000000000873133</v>
          </cell>
        </row>
        <row r="429">
          <cell r="A429">
            <v>44282</v>
          </cell>
          <cell r="L429">
            <v>1.0000000000582092</v>
          </cell>
        </row>
        <row r="430">
          <cell r="A430">
            <v>44282</v>
          </cell>
          <cell r="L430">
            <v>2.0000000001164171</v>
          </cell>
        </row>
        <row r="431">
          <cell r="A431">
            <v>44282</v>
          </cell>
          <cell r="L431">
            <v>2.0000000001164184</v>
          </cell>
        </row>
        <row r="432">
          <cell r="A432">
            <v>44282</v>
          </cell>
          <cell r="L432">
            <v>2.0000000001164158</v>
          </cell>
        </row>
        <row r="433">
          <cell r="A433">
            <v>44282</v>
          </cell>
          <cell r="L433">
            <v>2.0000000001164158</v>
          </cell>
        </row>
        <row r="434">
          <cell r="A434">
            <v>44282</v>
          </cell>
          <cell r="L434">
            <v>1.5000000000873133</v>
          </cell>
        </row>
        <row r="435">
          <cell r="A435">
            <v>44282</v>
          </cell>
          <cell r="L435">
            <v>1.5000000000873133</v>
          </cell>
        </row>
        <row r="436">
          <cell r="A436">
            <v>44291</v>
          </cell>
          <cell r="L436">
            <v>1.0000000000582092</v>
          </cell>
        </row>
        <row r="437">
          <cell r="A437">
            <v>44291</v>
          </cell>
          <cell r="L437">
            <v>2.0000000001164171</v>
          </cell>
        </row>
        <row r="438">
          <cell r="A438">
            <v>44291</v>
          </cell>
          <cell r="L438">
            <v>1.0000000000582092</v>
          </cell>
        </row>
        <row r="439">
          <cell r="A439">
            <v>44291</v>
          </cell>
          <cell r="L439">
            <v>1.0000000000582079</v>
          </cell>
        </row>
        <row r="440">
          <cell r="A440">
            <v>44291</v>
          </cell>
          <cell r="L440">
            <v>4.5000000002619425</v>
          </cell>
        </row>
        <row r="441">
          <cell r="A441">
            <v>44291</v>
          </cell>
          <cell r="L441">
            <v>3.0000000001746265</v>
          </cell>
        </row>
        <row r="442">
          <cell r="A442">
            <v>44292</v>
          </cell>
          <cell r="L442">
            <v>3.0000000001746265</v>
          </cell>
        </row>
        <row r="443">
          <cell r="A443">
            <v>44292</v>
          </cell>
          <cell r="L443">
            <v>3.0000000001746265</v>
          </cell>
        </row>
        <row r="444">
          <cell r="A444">
            <v>44296</v>
          </cell>
          <cell r="L444">
            <v>2.0000000001164184</v>
          </cell>
        </row>
        <row r="445">
          <cell r="A445">
            <v>44296</v>
          </cell>
          <cell r="L445">
            <v>2.0000000001164171</v>
          </cell>
        </row>
        <row r="446">
          <cell r="A446">
            <v>44298</v>
          </cell>
          <cell r="L446">
            <v>3.0000000001746265</v>
          </cell>
        </row>
        <row r="447">
          <cell r="A447">
            <v>44298</v>
          </cell>
          <cell r="L447">
            <v>1.5000000000873146</v>
          </cell>
        </row>
        <row r="448">
          <cell r="A448">
            <v>44299</v>
          </cell>
          <cell r="L448">
            <v>1.5000000000873133</v>
          </cell>
        </row>
        <row r="449">
          <cell r="A449">
            <v>44299</v>
          </cell>
          <cell r="L449">
            <v>3.0000000001746279</v>
          </cell>
        </row>
        <row r="450">
          <cell r="A450">
            <v>44299</v>
          </cell>
          <cell r="L450">
            <v>3.0000000001746265</v>
          </cell>
        </row>
        <row r="451">
          <cell r="A451">
            <v>44300</v>
          </cell>
          <cell r="L451">
            <v>3.0000000001746265</v>
          </cell>
        </row>
        <row r="452">
          <cell r="A452">
            <v>44300</v>
          </cell>
          <cell r="L452">
            <v>1.5000000000873146</v>
          </cell>
        </row>
        <row r="453">
          <cell r="A453">
            <v>44300</v>
          </cell>
          <cell r="L453">
            <v>1.5000000000873133</v>
          </cell>
        </row>
        <row r="454">
          <cell r="A454">
            <v>44300</v>
          </cell>
          <cell r="L454">
            <v>1.5000000000873133</v>
          </cell>
        </row>
        <row r="455">
          <cell r="A455">
            <v>44301</v>
          </cell>
          <cell r="L455">
            <v>1.5000000000873133</v>
          </cell>
        </row>
        <row r="456">
          <cell r="A456">
            <v>44301</v>
          </cell>
          <cell r="L456">
            <v>3.0000000001746279</v>
          </cell>
        </row>
        <row r="457">
          <cell r="A457">
            <v>44301</v>
          </cell>
          <cell r="L457">
            <v>3.0000000001746239</v>
          </cell>
        </row>
        <row r="458">
          <cell r="A458">
            <v>44302</v>
          </cell>
          <cell r="L458">
            <v>3.0000000001746265</v>
          </cell>
        </row>
        <row r="459">
          <cell r="A459">
            <v>44302</v>
          </cell>
          <cell r="L459">
            <v>1.5000000000873146</v>
          </cell>
        </row>
        <row r="460">
          <cell r="A460">
            <v>44302</v>
          </cell>
          <cell r="L460">
            <v>1.5000000000873133</v>
          </cell>
        </row>
        <row r="461">
          <cell r="A461">
            <v>44302</v>
          </cell>
          <cell r="L461">
            <v>3.0000000001746265</v>
          </cell>
        </row>
        <row r="462">
          <cell r="A462">
            <v>44303</v>
          </cell>
          <cell r="L462">
            <v>3.0000000001746265</v>
          </cell>
        </row>
        <row r="463">
          <cell r="A463">
            <v>44303</v>
          </cell>
          <cell r="L463">
            <v>1.5000000000873146</v>
          </cell>
        </row>
        <row r="464">
          <cell r="A464">
            <v>44305</v>
          </cell>
          <cell r="L464">
            <v>1.5000000000873133</v>
          </cell>
        </row>
        <row r="465">
          <cell r="A465">
            <v>44305</v>
          </cell>
          <cell r="L465">
            <v>1.5</v>
          </cell>
        </row>
        <row r="466">
          <cell r="A466">
            <v>44305</v>
          </cell>
          <cell r="L466">
            <v>1.5000000000873146</v>
          </cell>
        </row>
        <row r="467">
          <cell r="A467">
            <v>44305</v>
          </cell>
          <cell r="L467">
            <v>1.5000000000873133</v>
          </cell>
        </row>
        <row r="468">
          <cell r="A468">
            <v>44305</v>
          </cell>
          <cell r="L468">
            <v>3.0000000001746265</v>
          </cell>
        </row>
        <row r="469">
          <cell r="A469">
            <v>44306</v>
          </cell>
          <cell r="L469">
            <v>3.0000000001746265</v>
          </cell>
        </row>
        <row r="470">
          <cell r="A470">
            <v>44306</v>
          </cell>
          <cell r="L470">
            <v>3.0000000001746279</v>
          </cell>
        </row>
        <row r="471">
          <cell r="A471">
            <v>44306</v>
          </cell>
          <cell r="L471">
            <v>1.5000000000873133</v>
          </cell>
        </row>
        <row r="472">
          <cell r="A472">
            <v>44306</v>
          </cell>
          <cell r="L472">
            <v>1.5000000000873133</v>
          </cell>
        </row>
        <row r="473">
          <cell r="A473">
            <v>44306</v>
          </cell>
          <cell r="L473">
            <v>1.5000000000873133</v>
          </cell>
        </row>
        <row r="474">
          <cell r="A474">
            <v>44306</v>
          </cell>
          <cell r="L474">
            <v>1.5000000000873133</v>
          </cell>
        </row>
        <row r="475">
          <cell r="A475">
            <v>44306</v>
          </cell>
          <cell r="L475">
            <v>1.5000000000873133</v>
          </cell>
        </row>
        <row r="476">
          <cell r="A476">
            <v>44306</v>
          </cell>
          <cell r="L476">
            <v>1.5000000000873133</v>
          </cell>
        </row>
        <row r="477">
          <cell r="A477">
            <v>44307</v>
          </cell>
          <cell r="L477">
            <v>3.0000000001746265</v>
          </cell>
        </row>
        <row r="478">
          <cell r="A478">
            <v>44307</v>
          </cell>
          <cell r="L478">
            <v>3.0000000001746265</v>
          </cell>
        </row>
        <row r="479">
          <cell r="A479">
            <v>44307</v>
          </cell>
          <cell r="L479">
            <v>1.5000000000873133</v>
          </cell>
        </row>
        <row r="480">
          <cell r="A480">
            <v>44307</v>
          </cell>
          <cell r="L480">
            <v>1.5000000000873133</v>
          </cell>
        </row>
        <row r="481">
          <cell r="A481">
            <v>44307</v>
          </cell>
          <cell r="L481">
            <v>1.5000000000873133</v>
          </cell>
        </row>
        <row r="482">
          <cell r="A482">
            <v>44307</v>
          </cell>
          <cell r="L482">
            <v>3.0000000001746265</v>
          </cell>
        </row>
        <row r="483">
          <cell r="A483">
            <v>44307</v>
          </cell>
          <cell r="L483">
            <v>1.5000000000873133</v>
          </cell>
        </row>
        <row r="484">
          <cell r="A484">
            <v>44308</v>
          </cell>
          <cell r="L484">
            <v>1.5000000000873133</v>
          </cell>
        </row>
        <row r="485">
          <cell r="A485">
            <v>44308</v>
          </cell>
          <cell r="L485">
            <v>1.5000000000873119</v>
          </cell>
        </row>
        <row r="486">
          <cell r="A486">
            <v>44308</v>
          </cell>
          <cell r="L486">
            <v>3.0000000001746279</v>
          </cell>
        </row>
        <row r="487">
          <cell r="A487">
            <v>44308</v>
          </cell>
          <cell r="L487">
            <v>2.0000000001164158</v>
          </cell>
        </row>
        <row r="488">
          <cell r="A488">
            <v>44308</v>
          </cell>
          <cell r="L488">
            <v>1.5000000000873106</v>
          </cell>
        </row>
        <row r="489">
          <cell r="A489">
            <v>44308</v>
          </cell>
          <cell r="L489">
            <v>1.0000000000582079</v>
          </cell>
        </row>
        <row r="490">
          <cell r="A490">
            <v>44308</v>
          </cell>
          <cell r="L490">
            <v>3.0000000001746265</v>
          </cell>
        </row>
        <row r="491">
          <cell r="A491">
            <v>44309</v>
          </cell>
          <cell r="L491">
            <v>1.0000000000582092</v>
          </cell>
        </row>
        <row r="492">
          <cell r="A492">
            <v>44309</v>
          </cell>
          <cell r="L492">
            <v>0.50000000002910394</v>
          </cell>
        </row>
        <row r="493">
          <cell r="A493">
            <v>44309</v>
          </cell>
          <cell r="L493">
            <v>1.0000000000582079</v>
          </cell>
        </row>
        <row r="494">
          <cell r="A494">
            <v>44309</v>
          </cell>
          <cell r="L494">
            <v>0.50000000002910394</v>
          </cell>
        </row>
        <row r="495">
          <cell r="A495">
            <v>44309</v>
          </cell>
          <cell r="L495">
            <v>1.0000000000582092</v>
          </cell>
        </row>
        <row r="496">
          <cell r="A496">
            <v>44309</v>
          </cell>
          <cell r="L496">
            <v>0.50000000002910394</v>
          </cell>
        </row>
        <row r="497">
          <cell r="A497">
            <v>44309</v>
          </cell>
          <cell r="L497">
            <v>1.5000000000873146</v>
          </cell>
        </row>
        <row r="498">
          <cell r="A498">
            <v>44309</v>
          </cell>
          <cell r="L498">
            <v>1.0000000000582079</v>
          </cell>
        </row>
        <row r="499">
          <cell r="A499">
            <v>44309</v>
          </cell>
          <cell r="L499">
            <v>0.50000000002910527</v>
          </cell>
        </row>
        <row r="500">
          <cell r="A500">
            <v>44309</v>
          </cell>
          <cell r="L500">
            <v>1.5000000000873133</v>
          </cell>
        </row>
        <row r="501">
          <cell r="A501">
            <v>44309</v>
          </cell>
          <cell r="L501">
            <v>1.5000000000873133</v>
          </cell>
        </row>
        <row r="502">
          <cell r="A502">
            <v>44309</v>
          </cell>
          <cell r="L502">
            <v>1.5000000000873133</v>
          </cell>
        </row>
        <row r="503">
          <cell r="A503">
            <v>44309</v>
          </cell>
          <cell r="L503">
            <v>3.0000000001746265</v>
          </cell>
        </row>
        <row r="504">
          <cell r="A504">
            <v>44310</v>
          </cell>
          <cell r="L504">
            <v>2.0000000001164184</v>
          </cell>
        </row>
        <row r="505">
          <cell r="A505">
            <v>44310</v>
          </cell>
          <cell r="L505">
            <v>2.0000000001164171</v>
          </cell>
        </row>
        <row r="506">
          <cell r="A506">
            <v>44310</v>
          </cell>
          <cell r="L506">
            <v>2.0000000001164158</v>
          </cell>
        </row>
        <row r="507">
          <cell r="A507">
            <v>44310</v>
          </cell>
          <cell r="L507">
            <v>2.0000000001164184</v>
          </cell>
        </row>
        <row r="508">
          <cell r="A508">
            <v>44310</v>
          </cell>
          <cell r="L508">
            <v>1.0000000000582079</v>
          </cell>
        </row>
        <row r="509">
          <cell r="A509">
            <v>44310</v>
          </cell>
          <cell r="L509">
            <v>1.0000000000582079</v>
          </cell>
        </row>
        <row r="510">
          <cell r="A510">
            <v>44312</v>
          </cell>
          <cell r="L510">
            <v>1.5000000000873133</v>
          </cell>
        </row>
        <row r="511">
          <cell r="A511">
            <v>44312</v>
          </cell>
          <cell r="L511">
            <v>1.5000000000873133</v>
          </cell>
        </row>
        <row r="512">
          <cell r="A512">
            <v>44312</v>
          </cell>
          <cell r="L512">
            <v>1.5000000000873146</v>
          </cell>
        </row>
        <row r="513">
          <cell r="A513">
            <v>44313</v>
          </cell>
          <cell r="L513">
            <v>1.5000000000873133</v>
          </cell>
        </row>
        <row r="514">
          <cell r="A514">
            <v>44313</v>
          </cell>
          <cell r="L514">
            <v>1.5000000000873133</v>
          </cell>
        </row>
        <row r="515">
          <cell r="A515">
            <v>44313</v>
          </cell>
          <cell r="L515">
            <v>1.0000000000582092</v>
          </cell>
        </row>
        <row r="516">
          <cell r="A516">
            <v>44313</v>
          </cell>
          <cell r="L516">
            <v>1.0000000000582105</v>
          </cell>
        </row>
        <row r="517">
          <cell r="A517">
            <v>44313</v>
          </cell>
          <cell r="L517">
            <v>1.0000000000582079</v>
          </cell>
        </row>
        <row r="518">
          <cell r="A518">
            <v>44314</v>
          </cell>
          <cell r="L518">
            <v>1.5000000000873133</v>
          </cell>
        </row>
        <row r="519">
          <cell r="A519">
            <v>44314</v>
          </cell>
          <cell r="L519">
            <v>1.5000000000873133</v>
          </cell>
        </row>
        <row r="520">
          <cell r="A520">
            <v>44314</v>
          </cell>
          <cell r="L520">
            <v>1.0000000000582092</v>
          </cell>
        </row>
        <row r="521">
          <cell r="A521">
            <v>44314</v>
          </cell>
          <cell r="L521">
            <v>2.0000000001164158</v>
          </cell>
        </row>
        <row r="522">
          <cell r="A522">
            <v>44315</v>
          </cell>
          <cell r="L522">
            <v>1.5000000000873133</v>
          </cell>
        </row>
        <row r="523">
          <cell r="A523">
            <v>44315</v>
          </cell>
          <cell r="L523">
            <v>1.5000000000873133</v>
          </cell>
        </row>
        <row r="524">
          <cell r="A524">
            <v>44315</v>
          </cell>
          <cell r="L524">
            <v>1.5000000000873146</v>
          </cell>
        </row>
        <row r="525">
          <cell r="A525">
            <v>44315</v>
          </cell>
          <cell r="L525">
            <v>1.5000000000873133</v>
          </cell>
        </row>
        <row r="526">
          <cell r="A526">
            <v>44315</v>
          </cell>
          <cell r="L526">
            <v>1.0000000000582079</v>
          </cell>
        </row>
        <row r="527">
          <cell r="A527">
            <v>44315</v>
          </cell>
          <cell r="L527">
            <v>1.0000000000582079</v>
          </cell>
        </row>
        <row r="528">
          <cell r="A528">
            <v>44316</v>
          </cell>
          <cell r="L528">
            <v>1.5000000000873133</v>
          </cell>
        </row>
        <row r="529">
          <cell r="A529">
            <v>44316</v>
          </cell>
          <cell r="L529">
            <v>1.5000000000873133</v>
          </cell>
        </row>
        <row r="530">
          <cell r="A530">
            <v>44316</v>
          </cell>
          <cell r="L530">
            <v>2.0000000001164171</v>
          </cell>
        </row>
        <row r="531">
          <cell r="A531">
            <v>44316</v>
          </cell>
          <cell r="L531">
            <v>2.0000000001164184</v>
          </cell>
        </row>
        <row r="532">
          <cell r="A532">
            <v>44316</v>
          </cell>
          <cell r="L532">
            <v>2.0000000001164184</v>
          </cell>
        </row>
        <row r="533">
          <cell r="A533">
            <v>44316</v>
          </cell>
          <cell r="L533">
            <v>1.0000000000582105</v>
          </cell>
        </row>
        <row r="534">
          <cell r="A534">
            <v>44319</v>
          </cell>
          <cell r="L534">
            <v>1.0000000000582092</v>
          </cell>
        </row>
        <row r="535">
          <cell r="A535">
            <v>44319</v>
          </cell>
          <cell r="L535">
            <v>1.0000000000582079</v>
          </cell>
        </row>
        <row r="536">
          <cell r="A536">
            <v>44319</v>
          </cell>
          <cell r="L536">
            <v>1.0000000000582079</v>
          </cell>
        </row>
        <row r="537">
          <cell r="A537">
            <v>44319</v>
          </cell>
          <cell r="L537">
            <v>1.0000000000582092</v>
          </cell>
        </row>
        <row r="538">
          <cell r="A538">
            <v>44321</v>
          </cell>
          <cell r="L538">
            <v>4.000000000232836</v>
          </cell>
        </row>
        <row r="539">
          <cell r="A539">
            <v>44322</v>
          </cell>
          <cell r="L539">
            <v>4.000000000232836</v>
          </cell>
        </row>
        <row r="540">
          <cell r="A540">
            <v>44323</v>
          </cell>
          <cell r="L540">
            <v>1.0000000000582092</v>
          </cell>
        </row>
        <row r="541">
          <cell r="A541">
            <v>44323</v>
          </cell>
          <cell r="L541">
            <v>1.5000000000873133</v>
          </cell>
        </row>
        <row r="542">
          <cell r="A542">
            <v>44323</v>
          </cell>
          <cell r="L542">
            <v>1.0000000000582105</v>
          </cell>
        </row>
        <row r="543">
          <cell r="A543">
            <v>44323</v>
          </cell>
          <cell r="L543">
            <v>0.50000000002910261</v>
          </cell>
        </row>
        <row r="544">
          <cell r="A544">
            <v>44323</v>
          </cell>
          <cell r="L544">
            <v>3.0000000001746265</v>
          </cell>
        </row>
        <row r="545">
          <cell r="A545">
            <v>44326</v>
          </cell>
          <cell r="L545">
            <v>1.5000000000873133</v>
          </cell>
        </row>
        <row r="546">
          <cell r="A546">
            <v>44326</v>
          </cell>
          <cell r="L546">
            <v>3.0000000001746265</v>
          </cell>
        </row>
        <row r="547">
          <cell r="A547">
            <v>44326</v>
          </cell>
          <cell r="L547">
            <v>3.0000000001746265</v>
          </cell>
        </row>
        <row r="548">
          <cell r="A548">
            <v>44327</v>
          </cell>
          <cell r="L548">
            <v>1.5000000000873133</v>
          </cell>
        </row>
        <row r="549">
          <cell r="A549">
            <v>44327</v>
          </cell>
          <cell r="L549">
            <v>1.5000000000873133</v>
          </cell>
        </row>
        <row r="550">
          <cell r="A550">
            <v>44327</v>
          </cell>
          <cell r="L550">
            <v>1.5000000000873146</v>
          </cell>
        </row>
        <row r="551">
          <cell r="A551">
            <v>44327</v>
          </cell>
          <cell r="L551">
            <v>3.0000000001746265</v>
          </cell>
        </row>
        <row r="552">
          <cell r="A552">
            <v>44328</v>
          </cell>
          <cell r="L552">
            <v>1.5000000000873133</v>
          </cell>
        </row>
        <row r="553">
          <cell r="A553">
            <v>44328</v>
          </cell>
          <cell r="L553">
            <v>1.5000000000873133</v>
          </cell>
        </row>
        <row r="554">
          <cell r="A554">
            <v>44328</v>
          </cell>
          <cell r="L554">
            <v>1.5000000000873146</v>
          </cell>
        </row>
        <row r="555">
          <cell r="A555">
            <v>44328</v>
          </cell>
          <cell r="L555">
            <v>3.0000000001746265</v>
          </cell>
        </row>
        <row r="556">
          <cell r="A556">
            <v>44329</v>
          </cell>
          <cell r="L556">
            <v>1.5000000000873133</v>
          </cell>
        </row>
        <row r="557">
          <cell r="A557">
            <v>44329</v>
          </cell>
          <cell r="L557">
            <v>1.5000000000873133</v>
          </cell>
        </row>
        <row r="558">
          <cell r="A558">
            <v>44329</v>
          </cell>
          <cell r="L558">
            <v>1.0000000000582092</v>
          </cell>
        </row>
        <row r="559">
          <cell r="A559">
            <v>44330</v>
          </cell>
          <cell r="L559">
            <v>1.5000000000873133</v>
          </cell>
        </row>
        <row r="560">
          <cell r="A560">
            <v>44330</v>
          </cell>
          <cell r="L560">
            <v>1.5000000000873133</v>
          </cell>
        </row>
        <row r="561">
          <cell r="A561">
            <v>44330</v>
          </cell>
          <cell r="L561">
            <v>1.5000000000873146</v>
          </cell>
        </row>
        <row r="562">
          <cell r="A562">
            <v>44330</v>
          </cell>
          <cell r="L562">
            <v>0.50000000002910261</v>
          </cell>
        </row>
        <row r="563">
          <cell r="A563">
            <v>44331</v>
          </cell>
          <cell r="L563">
            <v>1.5000000000873133</v>
          </cell>
        </row>
        <row r="564">
          <cell r="A564">
            <v>44331</v>
          </cell>
          <cell r="L564">
            <v>1.5000000000873133</v>
          </cell>
        </row>
        <row r="565">
          <cell r="A565">
            <v>44331</v>
          </cell>
          <cell r="L565">
            <v>2.0000000001164171</v>
          </cell>
        </row>
        <row r="566">
          <cell r="A566">
            <v>44331</v>
          </cell>
          <cell r="L566">
            <v>3.0000000001746239</v>
          </cell>
        </row>
        <row r="567">
          <cell r="A567">
            <v>44333</v>
          </cell>
          <cell r="L567">
            <v>1.5000000000873133</v>
          </cell>
        </row>
        <row r="568">
          <cell r="A568">
            <v>44333</v>
          </cell>
          <cell r="L568">
            <v>1.5000000000873133</v>
          </cell>
        </row>
        <row r="569">
          <cell r="A569">
            <v>44333</v>
          </cell>
          <cell r="L569">
            <v>1.5000000000873133</v>
          </cell>
        </row>
        <row r="570">
          <cell r="A570">
            <v>44333</v>
          </cell>
          <cell r="L570">
            <v>1.5000000000873133</v>
          </cell>
        </row>
        <row r="571">
          <cell r="A571">
            <v>44333</v>
          </cell>
          <cell r="L571">
            <v>1.5000000000873133</v>
          </cell>
        </row>
        <row r="572">
          <cell r="A572">
            <v>44334</v>
          </cell>
          <cell r="L572">
            <v>1.5000000000873133</v>
          </cell>
        </row>
        <row r="573">
          <cell r="A573">
            <v>44334</v>
          </cell>
          <cell r="L573">
            <v>1.5000000000873133</v>
          </cell>
        </row>
        <row r="574">
          <cell r="A574">
            <v>44334</v>
          </cell>
          <cell r="L574">
            <v>1.5000000000873133</v>
          </cell>
        </row>
        <row r="575">
          <cell r="A575">
            <v>44334</v>
          </cell>
          <cell r="L575">
            <v>0.50000000002910527</v>
          </cell>
        </row>
        <row r="576">
          <cell r="A576">
            <v>44334</v>
          </cell>
          <cell r="L576">
            <v>2.5000000001455214</v>
          </cell>
        </row>
        <row r="577">
          <cell r="A577">
            <v>44334</v>
          </cell>
          <cell r="L577">
            <v>1.5000000000873133</v>
          </cell>
        </row>
        <row r="578">
          <cell r="A578">
            <v>44334</v>
          </cell>
          <cell r="L578">
            <v>1.5000000000873133</v>
          </cell>
        </row>
        <row r="579">
          <cell r="A579">
            <v>44334</v>
          </cell>
          <cell r="L579">
            <v>2.0000000001164184</v>
          </cell>
        </row>
        <row r="580">
          <cell r="A580">
            <v>44335</v>
          </cell>
          <cell r="L580">
            <v>1.5000000000873133</v>
          </cell>
        </row>
        <row r="581">
          <cell r="A581">
            <v>44335</v>
          </cell>
          <cell r="L581">
            <v>1.5000000000873133</v>
          </cell>
        </row>
        <row r="582">
          <cell r="A582">
            <v>44335</v>
          </cell>
          <cell r="L582">
            <v>1.5000000000873133</v>
          </cell>
        </row>
        <row r="583">
          <cell r="A583">
            <v>44335</v>
          </cell>
          <cell r="L583">
            <v>1.5000000000873119</v>
          </cell>
        </row>
        <row r="584">
          <cell r="A584">
            <v>44335</v>
          </cell>
          <cell r="L584">
            <v>1.5000000000873133</v>
          </cell>
        </row>
        <row r="585">
          <cell r="A585">
            <v>44335</v>
          </cell>
          <cell r="L585">
            <v>1.5000000000873133</v>
          </cell>
        </row>
        <row r="586">
          <cell r="A586">
            <v>44335</v>
          </cell>
          <cell r="L586">
            <v>1.5000000000873133</v>
          </cell>
        </row>
        <row r="587">
          <cell r="A587">
            <v>44335</v>
          </cell>
          <cell r="L587">
            <v>2.0000000001164184</v>
          </cell>
        </row>
        <row r="588">
          <cell r="A588">
            <v>44336</v>
          </cell>
          <cell r="L588">
            <v>1.5000000000873133</v>
          </cell>
        </row>
        <row r="589">
          <cell r="A589">
            <v>44336</v>
          </cell>
          <cell r="L589">
            <v>1.5000000000873133</v>
          </cell>
        </row>
        <row r="590">
          <cell r="A590">
            <v>44336</v>
          </cell>
          <cell r="L590">
            <v>1.5000000000873133</v>
          </cell>
        </row>
        <row r="591">
          <cell r="A591">
            <v>44336</v>
          </cell>
          <cell r="L591">
            <v>1.5000000000873119</v>
          </cell>
        </row>
        <row r="592">
          <cell r="A592">
            <v>44336</v>
          </cell>
          <cell r="L592">
            <v>1.5000000000873133</v>
          </cell>
        </row>
        <row r="593">
          <cell r="A593">
            <v>44336</v>
          </cell>
          <cell r="L593">
            <v>1.5000000000873133</v>
          </cell>
        </row>
        <row r="594">
          <cell r="A594">
            <v>44336</v>
          </cell>
          <cell r="L594">
            <v>1.5000000000873133</v>
          </cell>
        </row>
        <row r="595">
          <cell r="A595">
            <v>44336</v>
          </cell>
          <cell r="L595">
            <v>2.0000000001164184</v>
          </cell>
        </row>
        <row r="596">
          <cell r="A596">
            <v>44337</v>
          </cell>
          <cell r="L596">
            <v>1.5000000000873133</v>
          </cell>
        </row>
        <row r="597">
          <cell r="A597">
            <v>44337</v>
          </cell>
          <cell r="L597">
            <v>1.5000000000873133</v>
          </cell>
        </row>
        <row r="598">
          <cell r="A598">
            <v>44337</v>
          </cell>
          <cell r="L598">
            <v>1.5000000000873133</v>
          </cell>
        </row>
        <row r="599">
          <cell r="A599">
            <v>44337</v>
          </cell>
          <cell r="L599">
            <v>1.5000000000873119</v>
          </cell>
        </row>
        <row r="600">
          <cell r="A600">
            <v>44337</v>
          </cell>
          <cell r="L600">
            <v>1.5000000000873133</v>
          </cell>
        </row>
        <row r="601">
          <cell r="A601">
            <v>44337</v>
          </cell>
          <cell r="L601">
            <v>2.0000000001164158</v>
          </cell>
        </row>
        <row r="602">
          <cell r="A602">
            <v>44337</v>
          </cell>
          <cell r="L602">
            <v>1.0000000000582105</v>
          </cell>
        </row>
        <row r="603">
          <cell r="A603">
            <v>44337</v>
          </cell>
          <cell r="L603">
            <v>2.0000000001164184</v>
          </cell>
        </row>
        <row r="604">
          <cell r="A604">
            <v>44338</v>
          </cell>
          <cell r="L604">
            <v>1.5000000000873133</v>
          </cell>
        </row>
        <row r="605">
          <cell r="A605">
            <v>44338</v>
          </cell>
          <cell r="L605">
            <v>3.0000000001746252</v>
          </cell>
        </row>
        <row r="606">
          <cell r="A606">
            <v>44338</v>
          </cell>
          <cell r="L606">
            <v>2.0000000001164184</v>
          </cell>
        </row>
        <row r="607">
          <cell r="A607">
            <v>44338</v>
          </cell>
          <cell r="L607">
            <v>2.0000000001164184</v>
          </cell>
        </row>
        <row r="608">
          <cell r="A608">
            <v>44338</v>
          </cell>
          <cell r="L608">
            <v>2.0000000001164184</v>
          </cell>
        </row>
        <row r="609">
          <cell r="A609">
            <v>44340</v>
          </cell>
          <cell r="L609">
            <v>1.5000000000873133</v>
          </cell>
        </row>
        <row r="610">
          <cell r="A610">
            <v>44340</v>
          </cell>
          <cell r="L610">
            <v>1.5000000000873133</v>
          </cell>
        </row>
        <row r="611">
          <cell r="A611">
            <v>44340</v>
          </cell>
          <cell r="L611">
            <v>1.5000000000873133</v>
          </cell>
        </row>
        <row r="612">
          <cell r="A612">
            <v>44340</v>
          </cell>
          <cell r="L612">
            <v>1.5000000000873133</v>
          </cell>
        </row>
        <row r="613">
          <cell r="A613">
            <v>44340</v>
          </cell>
          <cell r="L613">
            <v>1.5000000000873133</v>
          </cell>
        </row>
        <row r="614">
          <cell r="A614">
            <v>44340</v>
          </cell>
          <cell r="L614">
            <v>1.5000000000873133</v>
          </cell>
        </row>
        <row r="615">
          <cell r="A615">
            <v>44340</v>
          </cell>
          <cell r="L615">
            <v>1.5000000000873133</v>
          </cell>
        </row>
        <row r="616">
          <cell r="A616">
            <v>44340</v>
          </cell>
          <cell r="L616">
            <v>1.5000000000873133</v>
          </cell>
        </row>
        <row r="617">
          <cell r="A617">
            <v>44341</v>
          </cell>
          <cell r="L617">
            <v>1.5000000000873126</v>
          </cell>
        </row>
        <row r="618">
          <cell r="A618">
            <v>44341</v>
          </cell>
          <cell r="L618">
            <v>1.5000000000873133</v>
          </cell>
        </row>
        <row r="619">
          <cell r="A619">
            <v>44341</v>
          </cell>
          <cell r="L619">
            <v>1.5000000000873133</v>
          </cell>
        </row>
        <row r="620">
          <cell r="A620">
            <v>44341</v>
          </cell>
          <cell r="L620">
            <v>1.5000000000873133</v>
          </cell>
        </row>
        <row r="621">
          <cell r="A621">
            <v>44341</v>
          </cell>
          <cell r="L621">
            <v>1.5000000000873119</v>
          </cell>
        </row>
        <row r="622">
          <cell r="A622">
            <v>44341</v>
          </cell>
          <cell r="L622">
            <v>3.0000000001746265</v>
          </cell>
        </row>
        <row r="623">
          <cell r="A623">
            <v>44341</v>
          </cell>
          <cell r="L623">
            <v>3.0000000001746265</v>
          </cell>
        </row>
        <row r="624">
          <cell r="A624">
            <v>44341</v>
          </cell>
          <cell r="L624">
            <v>1.5000000000873133</v>
          </cell>
        </row>
        <row r="625">
          <cell r="A625">
            <v>44341</v>
          </cell>
          <cell r="L625">
            <v>1.5000000000873133</v>
          </cell>
        </row>
        <row r="626">
          <cell r="A626">
            <v>44341</v>
          </cell>
          <cell r="L626">
            <v>1.5000000000873133</v>
          </cell>
        </row>
        <row r="627">
          <cell r="A627">
            <v>44342</v>
          </cell>
          <cell r="L627">
            <v>1.5000000000873133</v>
          </cell>
        </row>
        <row r="628">
          <cell r="A628">
            <v>44342</v>
          </cell>
          <cell r="L628">
            <v>1.5000000000873126</v>
          </cell>
        </row>
        <row r="629">
          <cell r="A629">
            <v>44342</v>
          </cell>
          <cell r="L629">
            <v>1.5000000000873133</v>
          </cell>
        </row>
        <row r="630">
          <cell r="A630">
            <v>44342</v>
          </cell>
          <cell r="L630">
            <v>1.5000000000873133</v>
          </cell>
        </row>
        <row r="631">
          <cell r="A631">
            <v>44342</v>
          </cell>
          <cell r="L631">
            <v>1.5000000000873133</v>
          </cell>
        </row>
        <row r="632">
          <cell r="A632">
            <v>44342</v>
          </cell>
          <cell r="L632">
            <v>1.5000000000873119</v>
          </cell>
        </row>
        <row r="633">
          <cell r="A633">
            <v>44342</v>
          </cell>
          <cell r="L633">
            <v>1.5000000000873133</v>
          </cell>
        </row>
        <row r="634">
          <cell r="A634">
            <v>44342</v>
          </cell>
          <cell r="L634">
            <v>1.5000000000873106</v>
          </cell>
        </row>
        <row r="635">
          <cell r="A635">
            <v>44342</v>
          </cell>
          <cell r="L635">
            <v>1.5000000000873133</v>
          </cell>
        </row>
        <row r="636">
          <cell r="A636">
            <v>44342</v>
          </cell>
          <cell r="L636">
            <v>1.5000000000873133</v>
          </cell>
        </row>
        <row r="637">
          <cell r="A637">
            <v>44342</v>
          </cell>
          <cell r="L637">
            <v>1.5000000000873133</v>
          </cell>
        </row>
        <row r="638">
          <cell r="A638">
            <v>44342</v>
          </cell>
          <cell r="L638">
            <v>1.5000000000873133</v>
          </cell>
        </row>
        <row r="639">
          <cell r="A639">
            <v>44343</v>
          </cell>
          <cell r="L639">
            <v>1.5000000000873126</v>
          </cell>
        </row>
        <row r="640">
          <cell r="A640">
            <v>44343</v>
          </cell>
          <cell r="L640">
            <v>1.5000000000873133</v>
          </cell>
        </row>
        <row r="641">
          <cell r="A641">
            <v>44343</v>
          </cell>
          <cell r="L641">
            <v>1.5000000000873133</v>
          </cell>
        </row>
        <row r="642">
          <cell r="A642">
            <v>44343</v>
          </cell>
          <cell r="L642">
            <v>1.5000000000873133</v>
          </cell>
        </row>
        <row r="643">
          <cell r="A643">
            <v>44343</v>
          </cell>
          <cell r="L643">
            <v>1.5000000000873119</v>
          </cell>
        </row>
        <row r="644">
          <cell r="A644">
            <v>44343</v>
          </cell>
          <cell r="L644">
            <v>1.5000000000873133</v>
          </cell>
        </row>
        <row r="645">
          <cell r="A645">
            <v>44343</v>
          </cell>
          <cell r="L645">
            <v>1.5000000000873106</v>
          </cell>
        </row>
        <row r="646">
          <cell r="A646">
            <v>44343</v>
          </cell>
          <cell r="L646">
            <v>1.5000000000873133</v>
          </cell>
        </row>
        <row r="647">
          <cell r="A647">
            <v>44343</v>
          </cell>
          <cell r="L647">
            <v>1.5000000000873133</v>
          </cell>
        </row>
        <row r="648">
          <cell r="A648">
            <v>44343</v>
          </cell>
          <cell r="L648">
            <v>1.5000000000873133</v>
          </cell>
        </row>
        <row r="649">
          <cell r="A649">
            <v>44343</v>
          </cell>
          <cell r="L649">
            <v>1.5000000000873133</v>
          </cell>
        </row>
        <row r="650">
          <cell r="A650">
            <v>44344</v>
          </cell>
          <cell r="L650">
            <v>1.5000000000873126</v>
          </cell>
        </row>
        <row r="651">
          <cell r="A651">
            <v>44344</v>
          </cell>
          <cell r="L651">
            <v>1.5000000000873133</v>
          </cell>
        </row>
        <row r="652">
          <cell r="A652">
            <v>44344</v>
          </cell>
          <cell r="L652">
            <v>1.5000000000873133</v>
          </cell>
        </row>
        <row r="653">
          <cell r="A653">
            <v>44344</v>
          </cell>
          <cell r="L653">
            <v>1.5000000000873133</v>
          </cell>
        </row>
        <row r="654">
          <cell r="A654">
            <v>44344</v>
          </cell>
          <cell r="L654">
            <v>1.0000000000582079</v>
          </cell>
        </row>
        <row r="655">
          <cell r="A655">
            <v>44344</v>
          </cell>
          <cell r="L655">
            <v>0.50000000002910527</v>
          </cell>
        </row>
        <row r="656">
          <cell r="A656">
            <v>44344</v>
          </cell>
          <cell r="L656">
            <v>1.5000000000873133</v>
          </cell>
        </row>
        <row r="657">
          <cell r="A657">
            <v>44344</v>
          </cell>
          <cell r="L657">
            <v>2.0000000001164184</v>
          </cell>
        </row>
        <row r="658">
          <cell r="A658">
            <v>44344</v>
          </cell>
          <cell r="L658">
            <v>2.0000000001164158</v>
          </cell>
        </row>
        <row r="659">
          <cell r="A659">
            <v>44344</v>
          </cell>
          <cell r="L659">
            <v>1.0000000000582105</v>
          </cell>
        </row>
        <row r="660">
          <cell r="A660">
            <v>44344</v>
          </cell>
          <cell r="L660">
            <v>1.0000000000582079</v>
          </cell>
        </row>
        <row r="661">
          <cell r="A661">
            <v>44345</v>
          </cell>
          <cell r="L661">
            <v>1.5000000000873133</v>
          </cell>
        </row>
        <row r="662">
          <cell r="A662">
            <v>44345</v>
          </cell>
          <cell r="L662">
            <v>1.5000000000873133</v>
          </cell>
        </row>
        <row r="663">
          <cell r="A663">
            <v>44345</v>
          </cell>
          <cell r="L663">
            <v>1.5000000000873126</v>
          </cell>
        </row>
        <row r="664">
          <cell r="A664">
            <v>44345</v>
          </cell>
          <cell r="L664">
            <v>1.5000000000873133</v>
          </cell>
        </row>
        <row r="665">
          <cell r="A665">
            <v>44345</v>
          </cell>
          <cell r="L665">
            <v>2.0000000001164184</v>
          </cell>
        </row>
        <row r="666">
          <cell r="A666">
            <v>44345</v>
          </cell>
          <cell r="L666">
            <v>2.0000000001164171</v>
          </cell>
        </row>
        <row r="667">
          <cell r="A667">
            <v>44345</v>
          </cell>
          <cell r="L667">
            <v>2.0000000001164158</v>
          </cell>
        </row>
        <row r="668">
          <cell r="A668">
            <v>44345</v>
          </cell>
          <cell r="L668">
            <v>2.0000000001164211</v>
          </cell>
        </row>
        <row r="669">
          <cell r="A669">
            <v>44345</v>
          </cell>
          <cell r="L669">
            <v>1.5000000000873133</v>
          </cell>
        </row>
        <row r="670">
          <cell r="A670">
            <v>44345</v>
          </cell>
          <cell r="L670">
            <v>1.5000000000873133</v>
          </cell>
        </row>
        <row r="671">
          <cell r="A671">
            <v>44347</v>
          </cell>
          <cell r="L671">
            <v>1.5000000000873133</v>
          </cell>
        </row>
        <row r="672">
          <cell r="A672">
            <v>44347</v>
          </cell>
          <cell r="L672">
            <v>1.5000000000873133</v>
          </cell>
        </row>
        <row r="673">
          <cell r="A673">
            <v>44347</v>
          </cell>
          <cell r="L673">
            <v>1.5000000000873146</v>
          </cell>
        </row>
        <row r="674">
          <cell r="A674">
            <v>44347</v>
          </cell>
          <cell r="L674">
            <v>1.5000000000873133</v>
          </cell>
        </row>
        <row r="675">
          <cell r="A675">
            <v>44347</v>
          </cell>
          <cell r="L675">
            <v>1.5000000000873133</v>
          </cell>
        </row>
        <row r="676">
          <cell r="A676">
            <v>44348</v>
          </cell>
          <cell r="L676">
            <v>1.5000000000873133</v>
          </cell>
        </row>
        <row r="677">
          <cell r="A677">
            <v>44348</v>
          </cell>
          <cell r="L677">
            <v>1.5000000000873133</v>
          </cell>
        </row>
        <row r="678">
          <cell r="A678">
            <v>44348</v>
          </cell>
          <cell r="L678">
            <v>1.5000000000873146</v>
          </cell>
        </row>
        <row r="679">
          <cell r="A679">
            <v>44348</v>
          </cell>
          <cell r="L679">
            <v>1.5000000000873133</v>
          </cell>
        </row>
        <row r="680">
          <cell r="A680">
            <v>44348</v>
          </cell>
          <cell r="L680">
            <v>1.5000000000873133</v>
          </cell>
        </row>
        <row r="681">
          <cell r="A681">
            <v>44349</v>
          </cell>
          <cell r="L681">
            <v>1.5000000000873133</v>
          </cell>
        </row>
        <row r="682">
          <cell r="A682">
            <v>44349</v>
          </cell>
          <cell r="L682">
            <v>1.5000000000873133</v>
          </cell>
        </row>
        <row r="683">
          <cell r="A683">
            <v>44349</v>
          </cell>
          <cell r="L683">
            <v>1.5000000000873146</v>
          </cell>
        </row>
        <row r="684">
          <cell r="A684">
            <v>44349</v>
          </cell>
          <cell r="L684">
            <v>1.5000000000873133</v>
          </cell>
        </row>
        <row r="685">
          <cell r="A685">
            <v>44349</v>
          </cell>
          <cell r="L685">
            <v>1.5000000000873133</v>
          </cell>
        </row>
        <row r="686">
          <cell r="A686">
            <v>44350</v>
          </cell>
          <cell r="L686">
            <v>1.5000000000873133</v>
          </cell>
        </row>
        <row r="687">
          <cell r="A687">
            <v>44350</v>
          </cell>
          <cell r="L687">
            <v>1.5000000000873146</v>
          </cell>
        </row>
        <row r="688">
          <cell r="A688">
            <v>44350</v>
          </cell>
          <cell r="L688">
            <v>1.5000000000873133</v>
          </cell>
        </row>
        <row r="689">
          <cell r="A689">
            <v>44350</v>
          </cell>
          <cell r="L689">
            <v>1.5000000000873133</v>
          </cell>
        </row>
        <row r="690">
          <cell r="A690">
            <v>44350</v>
          </cell>
          <cell r="L690">
            <v>1.5000000000873133</v>
          </cell>
        </row>
        <row r="691">
          <cell r="A691">
            <v>44351</v>
          </cell>
          <cell r="L691">
            <v>1.5000000000873133</v>
          </cell>
        </row>
        <row r="692">
          <cell r="A692">
            <v>44351</v>
          </cell>
          <cell r="L692">
            <v>1.5000000000873133</v>
          </cell>
        </row>
        <row r="693">
          <cell r="A693">
            <v>44351</v>
          </cell>
          <cell r="L693">
            <v>3.0000000001746279</v>
          </cell>
        </row>
        <row r="694">
          <cell r="A694">
            <v>44352</v>
          </cell>
          <cell r="L694">
            <v>3.0000000001746265</v>
          </cell>
        </row>
        <row r="695">
          <cell r="A695">
            <v>44352</v>
          </cell>
          <cell r="L695">
            <v>3.0000000001746279</v>
          </cell>
        </row>
        <row r="696">
          <cell r="A696">
            <v>44352</v>
          </cell>
          <cell r="L696">
            <v>1.0000000000582105</v>
          </cell>
        </row>
        <row r="697">
          <cell r="A697">
            <v>44352</v>
          </cell>
          <cell r="L697">
            <v>1.0000000000582079</v>
          </cell>
        </row>
        <row r="698">
          <cell r="A698">
            <v>44355</v>
          </cell>
          <cell r="L698">
            <v>1.5000000000873133</v>
          </cell>
        </row>
        <row r="699">
          <cell r="A699">
            <v>44355</v>
          </cell>
          <cell r="L699">
            <v>1.5000000000873133</v>
          </cell>
        </row>
        <row r="700">
          <cell r="A700">
            <v>44355</v>
          </cell>
          <cell r="L700">
            <v>1.5000000000873133</v>
          </cell>
        </row>
        <row r="701">
          <cell r="A701">
            <v>44355</v>
          </cell>
          <cell r="L701">
            <v>1.5000000000873119</v>
          </cell>
        </row>
        <row r="702">
          <cell r="A702">
            <v>44355</v>
          </cell>
          <cell r="L702">
            <v>3.0000000001746265</v>
          </cell>
        </row>
        <row r="703">
          <cell r="A703">
            <v>44355</v>
          </cell>
          <cell r="L703">
            <v>1.5000000000873133</v>
          </cell>
        </row>
        <row r="704">
          <cell r="A704">
            <v>44355</v>
          </cell>
          <cell r="L704">
            <v>1.5000000000873133</v>
          </cell>
        </row>
        <row r="705">
          <cell r="A705">
            <v>44355</v>
          </cell>
          <cell r="L705">
            <v>1.5000000000873133</v>
          </cell>
        </row>
        <row r="706">
          <cell r="A706">
            <v>44355</v>
          </cell>
          <cell r="L706">
            <v>1.5000000000873133</v>
          </cell>
        </row>
        <row r="707">
          <cell r="A707">
            <v>44356</v>
          </cell>
          <cell r="L707">
            <v>1.5000000000873133</v>
          </cell>
        </row>
        <row r="708">
          <cell r="A708">
            <v>44356</v>
          </cell>
          <cell r="L708">
            <v>1.5000000000873133</v>
          </cell>
        </row>
        <row r="709">
          <cell r="A709">
            <v>44356</v>
          </cell>
          <cell r="L709">
            <v>1.5000000000873146</v>
          </cell>
        </row>
        <row r="710">
          <cell r="A710">
            <v>44356</v>
          </cell>
          <cell r="L710">
            <v>1.5000000000873133</v>
          </cell>
        </row>
        <row r="711">
          <cell r="A711">
            <v>44356</v>
          </cell>
          <cell r="L711">
            <v>3.0000000001746265</v>
          </cell>
        </row>
        <row r="712">
          <cell r="A712">
            <v>44356</v>
          </cell>
          <cell r="L712">
            <v>1.5000000000873133</v>
          </cell>
        </row>
        <row r="713">
          <cell r="A713">
            <v>44356</v>
          </cell>
          <cell r="L713">
            <v>1.5000000000873133</v>
          </cell>
        </row>
        <row r="714">
          <cell r="A714">
            <v>44356</v>
          </cell>
          <cell r="L714">
            <v>1.5000000000873133</v>
          </cell>
        </row>
        <row r="715">
          <cell r="A715">
            <v>44356</v>
          </cell>
          <cell r="L715">
            <v>1.5000000000873133</v>
          </cell>
        </row>
        <row r="716">
          <cell r="A716">
            <v>44357</v>
          </cell>
          <cell r="L716">
            <v>1.5000000000873133</v>
          </cell>
        </row>
        <row r="717">
          <cell r="A717">
            <v>44357</v>
          </cell>
          <cell r="L717">
            <v>1.5000000000873133</v>
          </cell>
        </row>
        <row r="718">
          <cell r="A718">
            <v>44357</v>
          </cell>
          <cell r="L718">
            <v>1.5000000000873133</v>
          </cell>
        </row>
        <row r="719">
          <cell r="A719">
            <v>44357</v>
          </cell>
          <cell r="L719">
            <v>1.5000000000873119</v>
          </cell>
        </row>
        <row r="720">
          <cell r="A720">
            <v>44357</v>
          </cell>
          <cell r="L720">
            <v>3.0000000001746239</v>
          </cell>
        </row>
        <row r="721">
          <cell r="A721">
            <v>44357</v>
          </cell>
          <cell r="L721">
            <v>1.5000000000873133</v>
          </cell>
        </row>
        <row r="722">
          <cell r="A722">
            <v>44357</v>
          </cell>
          <cell r="L722">
            <v>1.5000000000873133</v>
          </cell>
        </row>
        <row r="723">
          <cell r="A723">
            <v>44357</v>
          </cell>
          <cell r="L723">
            <v>1.5000000000873133</v>
          </cell>
        </row>
        <row r="724">
          <cell r="A724">
            <v>44357</v>
          </cell>
          <cell r="L724">
            <v>1.5000000000873133</v>
          </cell>
        </row>
        <row r="725">
          <cell r="A725">
            <v>44358</v>
          </cell>
          <cell r="L725">
            <v>1.5000000000873133</v>
          </cell>
        </row>
        <row r="726">
          <cell r="A726">
            <v>44358</v>
          </cell>
          <cell r="L726">
            <v>1.5000000000873133</v>
          </cell>
        </row>
        <row r="727">
          <cell r="A727">
            <v>44358</v>
          </cell>
          <cell r="L727">
            <v>1.5000000000873133</v>
          </cell>
        </row>
        <row r="728">
          <cell r="A728">
            <v>44358</v>
          </cell>
          <cell r="L728">
            <v>1.5000000000873133</v>
          </cell>
        </row>
        <row r="729">
          <cell r="A729">
            <v>44358</v>
          </cell>
          <cell r="L729">
            <v>1.5000000000873133</v>
          </cell>
        </row>
        <row r="730">
          <cell r="A730">
            <v>44358</v>
          </cell>
          <cell r="L730">
            <v>3.0000000001746265</v>
          </cell>
        </row>
        <row r="731">
          <cell r="A731">
            <v>44358</v>
          </cell>
          <cell r="L731">
            <v>3.0000000001746265</v>
          </cell>
        </row>
        <row r="732">
          <cell r="A732">
            <v>44358</v>
          </cell>
          <cell r="L732">
            <v>1.5000000000873133</v>
          </cell>
        </row>
        <row r="733">
          <cell r="A733">
            <v>44358</v>
          </cell>
          <cell r="L733">
            <v>1.5000000000873133</v>
          </cell>
        </row>
        <row r="734">
          <cell r="A734">
            <v>44358</v>
          </cell>
          <cell r="L734">
            <v>1.5000000000873106</v>
          </cell>
        </row>
        <row r="735">
          <cell r="A735">
            <v>44358</v>
          </cell>
          <cell r="L735">
            <v>1.5000000000873133</v>
          </cell>
        </row>
        <row r="736">
          <cell r="A736">
            <v>44359</v>
          </cell>
          <cell r="L736">
            <v>1.5000000000873133</v>
          </cell>
        </row>
        <row r="737">
          <cell r="A737">
            <v>44359</v>
          </cell>
          <cell r="L737">
            <v>1.5000000000873133</v>
          </cell>
        </row>
        <row r="738">
          <cell r="A738">
            <v>44359</v>
          </cell>
          <cell r="L738">
            <v>1.5000000000873133</v>
          </cell>
        </row>
        <row r="739">
          <cell r="A739">
            <v>44359</v>
          </cell>
          <cell r="L739">
            <v>1.5000000000873119</v>
          </cell>
        </row>
        <row r="740">
          <cell r="A740">
            <v>44359</v>
          </cell>
          <cell r="L740">
            <v>1.0000000000582079</v>
          </cell>
        </row>
        <row r="741">
          <cell r="A741">
            <v>44359</v>
          </cell>
          <cell r="L741">
            <v>1.0000000000582105</v>
          </cell>
        </row>
        <row r="742">
          <cell r="A742">
            <v>44359</v>
          </cell>
          <cell r="L742">
            <v>1.0000000000582052</v>
          </cell>
        </row>
        <row r="743">
          <cell r="A743">
            <v>44359</v>
          </cell>
          <cell r="L743">
            <v>1.0000000000582105</v>
          </cell>
        </row>
        <row r="744">
          <cell r="A744">
            <v>44359</v>
          </cell>
          <cell r="L744">
            <v>2.0000000001164184</v>
          </cell>
        </row>
        <row r="745">
          <cell r="A745">
            <v>44359</v>
          </cell>
          <cell r="L745">
            <v>2.0000000001164184</v>
          </cell>
        </row>
        <row r="746">
          <cell r="A746">
            <v>44362</v>
          </cell>
          <cell r="L746">
            <v>1.0000000000582079</v>
          </cell>
        </row>
        <row r="747">
          <cell r="A747">
            <v>44362</v>
          </cell>
          <cell r="L747">
            <v>0.50000000002910527</v>
          </cell>
        </row>
        <row r="748">
          <cell r="A748">
            <v>44362</v>
          </cell>
          <cell r="L748">
            <v>1.0000000000582079</v>
          </cell>
        </row>
        <row r="749">
          <cell r="A749">
            <v>44362</v>
          </cell>
          <cell r="L749">
            <v>0.50000000002910527</v>
          </cell>
        </row>
        <row r="750">
          <cell r="A750">
            <v>44362</v>
          </cell>
          <cell r="L750">
            <v>1.5000000000873133</v>
          </cell>
        </row>
        <row r="751">
          <cell r="A751">
            <v>44362</v>
          </cell>
          <cell r="L751">
            <v>1.5000000000873133</v>
          </cell>
        </row>
        <row r="752">
          <cell r="A752">
            <v>44362</v>
          </cell>
          <cell r="L752">
            <v>1.5000000000873133</v>
          </cell>
        </row>
        <row r="753">
          <cell r="A753">
            <v>44362</v>
          </cell>
          <cell r="L753">
            <v>1.5000000000873133</v>
          </cell>
        </row>
        <row r="754">
          <cell r="A754">
            <v>44363</v>
          </cell>
          <cell r="L754">
            <v>1.0000000000582092</v>
          </cell>
        </row>
        <row r="755">
          <cell r="A755">
            <v>44363</v>
          </cell>
          <cell r="L755">
            <v>0.50000000002910394</v>
          </cell>
        </row>
        <row r="756">
          <cell r="A756">
            <v>44363</v>
          </cell>
          <cell r="L756">
            <v>1.0000000000582092</v>
          </cell>
        </row>
        <row r="757">
          <cell r="A757">
            <v>44363</v>
          </cell>
          <cell r="L757">
            <v>0.50000000002910394</v>
          </cell>
        </row>
        <row r="758">
          <cell r="A758">
            <v>44363</v>
          </cell>
          <cell r="L758">
            <v>1.5000000000873146</v>
          </cell>
        </row>
        <row r="759">
          <cell r="A759">
            <v>44363</v>
          </cell>
          <cell r="L759">
            <v>1.5000000000873133</v>
          </cell>
        </row>
        <row r="760">
          <cell r="A760">
            <v>44363</v>
          </cell>
          <cell r="L760">
            <v>1.5000000000873133</v>
          </cell>
        </row>
        <row r="761">
          <cell r="A761">
            <v>44364</v>
          </cell>
          <cell r="L761">
            <v>1.5000000000873133</v>
          </cell>
        </row>
        <row r="762">
          <cell r="A762">
            <v>44364</v>
          </cell>
          <cell r="L762">
            <v>1.5000000000873133</v>
          </cell>
        </row>
        <row r="763">
          <cell r="A763">
            <v>44364</v>
          </cell>
          <cell r="L763">
            <v>1.5000000000873146</v>
          </cell>
        </row>
        <row r="764">
          <cell r="A764">
            <v>44364</v>
          </cell>
          <cell r="L764">
            <v>1.5000000000873133</v>
          </cell>
        </row>
        <row r="765">
          <cell r="A765">
            <v>44364</v>
          </cell>
          <cell r="L765">
            <v>1.5000000000873133</v>
          </cell>
        </row>
        <row r="766">
          <cell r="A766">
            <v>44365</v>
          </cell>
          <cell r="L766">
            <v>1.5000000000873133</v>
          </cell>
        </row>
        <row r="767">
          <cell r="A767">
            <v>44365</v>
          </cell>
          <cell r="L767">
            <v>1.5000000000873133</v>
          </cell>
        </row>
        <row r="768">
          <cell r="A768">
            <v>44365</v>
          </cell>
          <cell r="L768">
            <v>1.5000000000873119</v>
          </cell>
        </row>
        <row r="769">
          <cell r="A769">
            <v>44365</v>
          </cell>
          <cell r="L769">
            <v>1.5000000000873133</v>
          </cell>
        </row>
        <row r="770">
          <cell r="A770">
            <v>44365</v>
          </cell>
          <cell r="L770">
            <v>1.5000000000873159</v>
          </cell>
        </row>
        <row r="771">
          <cell r="A771">
            <v>44366</v>
          </cell>
          <cell r="L771">
            <v>1.5000000000873133</v>
          </cell>
        </row>
        <row r="772">
          <cell r="A772">
            <v>44366</v>
          </cell>
          <cell r="L772">
            <v>1.5000000000873133</v>
          </cell>
        </row>
        <row r="773">
          <cell r="A773">
            <v>44366</v>
          </cell>
          <cell r="L773">
            <v>1.5000000000873146</v>
          </cell>
        </row>
        <row r="774">
          <cell r="A774">
            <v>44368</v>
          </cell>
          <cell r="L774">
            <v>1.0000000000582092</v>
          </cell>
        </row>
        <row r="775">
          <cell r="A775">
            <v>44368</v>
          </cell>
          <cell r="L775">
            <v>1.0000000000582079</v>
          </cell>
        </row>
        <row r="776">
          <cell r="A776">
            <v>44368</v>
          </cell>
          <cell r="L776">
            <v>1.0000000000582092</v>
          </cell>
        </row>
        <row r="777">
          <cell r="A777">
            <v>44368</v>
          </cell>
          <cell r="L777">
            <v>1.5000000000873133</v>
          </cell>
        </row>
        <row r="778">
          <cell r="A778">
            <v>44368</v>
          </cell>
          <cell r="L778">
            <v>1.5000000000873133</v>
          </cell>
        </row>
        <row r="779">
          <cell r="A779">
            <v>44368</v>
          </cell>
          <cell r="L779">
            <v>1.5000000000873133</v>
          </cell>
        </row>
        <row r="780">
          <cell r="A780">
            <v>44368</v>
          </cell>
          <cell r="L780">
            <v>1.5000000000873133</v>
          </cell>
        </row>
        <row r="781">
          <cell r="A781">
            <v>44368</v>
          </cell>
          <cell r="L781">
            <v>1.5000000000873133</v>
          </cell>
        </row>
        <row r="782">
          <cell r="A782">
            <v>44368</v>
          </cell>
          <cell r="L782">
            <v>1.5000000000873133</v>
          </cell>
        </row>
        <row r="783">
          <cell r="A783">
            <v>44369</v>
          </cell>
          <cell r="L783">
            <v>1.0000000000582085</v>
          </cell>
        </row>
        <row r="784">
          <cell r="A784">
            <v>44369</v>
          </cell>
          <cell r="L784">
            <v>1.0000000000582092</v>
          </cell>
        </row>
        <row r="785">
          <cell r="A785">
            <v>44369</v>
          </cell>
          <cell r="L785">
            <v>1.0000000000582079</v>
          </cell>
        </row>
        <row r="786">
          <cell r="A786">
            <v>44369</v>
          </cell>
          <cell r="L786">
            <v>1.5000000000873146</v>
          </cell>
        </row>
        <row r="787">
          <cell r="A787">
            <v>44369</v>
          </cell>
          <cell r="L787">
            <v>1.5000000000873133</v>
          </cell>
        </row>
        <row r="788">
          <cell r="A788">
            <v>44369</v>
          </cell>
          <cell r="L788">
            <v>1.5000000000873133</v>
          </cell>
        </row>
        <row r="789">
          <cell r="A789">
            <v>44369</v>
          </cell>
          <cell r="L789">
            <v>1.5000000000873133</v>
          </cell>
        </row>
        <row r="790">
          <cell r="A790">
            <v>44369</v>
          </cell>
          <cell r="L790">
            <v>3.0000000001746265</v>
          </cell>
        </row>
        <row r="791">
          <cell r="A791">
            <v>44369</v>
          </cell>
          <cell r="L791">
            <v>1.5000000000873133</v>
          </cell>
        </row>
        <row r="792">
          <cell r="A792">
            <v>44369</v>
          </cell>
          <cell r="L792">
            <v>1.5000000000873133</v>
          </cell>
        </row>
        <row r="793">
          <cell r="A793">
            <v>44370</v>
          </cell>
          <cell r="L793">
            <v>1.0000000000582085</v>
          </cell>
        </row>
        <row r="794">
          <cell r="A794">
            <v>44370</v>
          </cell>
          <cell r="L794">
            <v>1.0000000000582092</v>
          </cell>
        </row>
        <row r="795">
          <cell r="A795">
            <v>44370</v>
          </cell>
          <cell r="L795">
            <v>1.0000000000582079</v>
          </cell>
        </row>
        <row r="796">
          <cell r="A796">
            <v>44370</v>
          </cell>
          <cell r="L796">
            <v>1.5000000000873146</v>
          </cell>
        </row>
        <row r="797">
          <cell r="A797">
            <v>44370</v>
          </cell>
          <cell r="L797">
            <v>1.5000000000873133</v>
          </cell>
        </row>
        <row r="798">
          <cell r="A798">
            <v>44370</v>
          </cell>
          <cell r="L798">
            <v>1.5000000000873133</v>
          </cell>
        </row>
        <row r="799">
          <cell r="A799">
            <v>44370</v>
          </cell>
          <cell r="L799">
            <v>1.5000000000873133</v>
          </cell>
        </row>
        <row r="800">
          <cell r="A800">
            <v>44370</v>
          </cell>
          <cell r="L800">
            <v>3.0000000001746265</v>
          </cell>
        </row>
        <row r="801">
          <cell r="A801">
            <v>44370</v>
          </cell>
          <cell r="L801">
            <v>1.5000000000873133</v>
          </cell>
        </row>
        <row r="802">
          <cell r="A802">
            <v>44370</v>
          </cell>
          <cell r="L802">
            <v>1.5000000000873133</v>
          </cell>
        </row>
        <row r="803">
          <cell r="A803">
            <v>44371</v>
          </cell>
          <cell r="L803">
            <v>1.5000000000873126</v>
          </cell>
        </row>
        <row r="804">
          <cell r="A804">
            <v>44371</v>
          </cell>
          <cell r="L804">
            <v>1.5000000000873146</v>
          </cell>
        </row>
        <row r="805">
          <cell r="A805">
            <v>44371</v>
          </cell>
          <cell r="L805">
            <v>1.5000000000873133</v>
          </cell>
        </row>
        <row r="806">
          <cell r="A806">
            <v>44371</v>
          </cell>
          <cell r="L806">
            <v>1.5000000000873133</v>
          </cell>
        </row>
        <row r="807">
          <cell r="A807">
            <v>44371</v>
          </cell>
          <cell r="L807">
            <v>1.5000000000873133</v>
          </cell>
        </row>
        <row r="808">
          <cell r="A808">
            <v>44371</v>
          </cell>
          <cell r="L808">
            <v>1.5000000000873133</v>
          </cell>
        </row>
        <row r="809">
          <cell r="A809">
            <v>44371</v>
          </cell>
          <cell r="L809">
            <v>1.5000000000873133</v>
          </cell>
        </row>
        <row r="810">
          <cell r="A810">
            <v>44371</v>
          </cell>
          <cell r="L810">
            <v>1.5000000000873133</v>
          </cell>
        </row>
        <row r="811">
          <cell r="A811">
            <v>44371</v>
          </cell>
          <cell r="L811">
            <v>1.5000000000873133</v>
          </cell>
        </row>
        <row r="812">
          <cell r="A812">
            <v>44371</v>
          </cell>
          <cell r="L812">
            <v>2.0000000001164158</v>
          </cell>
        </row>
        <row r="813">
          <cell r="A813">
            <v>44371</v>
          </cell>
          <cell r="L813">
            <v>1.0000000000582105</v>
          </cell>
        </row>
        <row r="814">
          <cell r="A814">
            <v>44372</v>
          </cell>
          <cell r="L814">
            <v>2.0000000001164184</v>
          </cell>
        </row>
        <row r="815">
          <cell r="A815">
            <v>44372</v>
          </cell>
          <cell r="L815">
            <v>2.0000000001164171</v>
          </cell>
        </row>
        <row r="816">
          <cell r="A816">
            <v>44372</v>
          </cell>
          <cell r="L816">
            <v>2.0000000001164184</v>
          </cell>
        </row>
        <row r="817">
          <cell r="A817">
            <v>44372</v>
          </cell>
          <cell r="L817">
            <v>1.5000000000873133</v>
          </cell>
        </row>
        <row r="818">
          <cell r="A818">
            <v>44372</v>
          </cell>
          <cell r="L818">
            <v>1.0000000000582079</v>
          </cell>
        </row>
        <row r="819">
          <cell r="A819">
            <v>44372</v>
          </cell>
          <cell r="L819">
            <v>1.5000000000873133</v>
          </cell>
        </row>
        <row r="820">
          <cell r="A820">
            <v>44373</v>
          </cell>
          <cell r="L820">
            <v>2.0000000001164171</v>
          </cell>
        </row>
        <row r="821">
          <cell r="A821">
            <v>44373</v>
          </cell>
          <cell r="L821">
            <v>2.0000000001164171</v>
          </cell>
        </row>
        <row r="822">
          <cell r="A822">
            <v>44373</v>
          </cell>
          <cell r="L822">
            <v>2.0000000001164171</v>
          </cell>
        </row>
        <row r="823">
          <cell r="A823">
            <v>44373</v>
          </cell>
          <cell r="L823">
            <v>2.0000000001164184</v>
          </cell>
        </row>
        <row r="824">
          <cell r="A824">
            <v>44373</v>
          </cell>
          <cell r="L824">
            <v>1.5000000000873133</v>
          </cell>
        </row>
        <row r="825">
          <cell r="A825">
            <v>44373</v>
          </cell>
          <cell r="L825">
            <v>1.5000000000873133</v>
          </cell>
        </row>
        <row r="826">
          <cell r="A826">
            <v>44375</v>
          </cell>
          <cell r="L826">
            <v>1.5000000000873139</v>
          </cell>
        </row>
        <row r="827">
          <cell r="A827">
            <v>44375</v>
          </cell>
          <cell r="L827">
            <v>1.0000000000582079</v>
          </cell>
        </row>
        <row r="828">
          <cell r="A828">
            <v>44375</v>
          </cell>
          <cell r="L828">
            <v>1.0000000000582092</v>
          </cell>
        </row>
        <row r="829">
          <cell r="A829">
            <v>44375</v>
          </cell>
          <cell r="L829">
            <v>1.0000000000582092</v>
          </cell>
        </row>
        <row r="830">
          <cell r="A830">
            <v>44375</v>
          </cell>
          <cell r="L830">
            <v>1.0000000000582079</v>
          </cell>
        </row>
        <row r="831">
          <cell r="A831">
            <v>44375</v>
          </cell>
          <cell r="L831">
            <v>1.5000000000873119</v>
          </cell>
        </row>
        <row r="832">
          <cell r="A832">
            <v>44375</v>
          </cell>
          <cell r="L832">
            <v>1.8333333334400483</v>
          </cell>
        </row>
        <row r="833">
          <cell r="A833">
            <v>44375</v>
          </cell>
          <cell r="L833">
            <v>1.833333333440051</v>
          </cell>
        </row>
        <row r="834">
          <cell r="A834">
            <v>44375</v>
          </cell>
          <cell r="L834">
            <v>1.9166666667782322</v>
          </cell>
        </row>
        <row r="835">
          <cell r="A835">
            <v>44375</v>
          </cell>
          <cell r="L835">
            <v>1.9166666667782348</v>
          </cell>
        </row>
        <row r="836">
          <cell r="A836">
            <v>44376</v>
          </cell>
          <cell r="L836">
            <v>1.0000000000582085</v>
          </cell>
        </row>
        <row r="837">
          <cell r="A837">
            <v>44376</v>
          </cell>
          <cell r="L837">
            <v>1.0000000000582092</v>
          </cell>
        </row>
        <row r="838">
          <cell r="A838">
            <v>44376</v>
          </cell>
          <cell r="L838">
            <v>1.9166666667782335</v>
          </cell>
        </row>
        <row r="839">
          <cell r="A839">
            <v>44376</v>
          </cell>
          <cell r="L839">
            <v>1.9166666667782348</v>
          </cell>
        </row>
        <row r="840">
          <cell r="A840">
            <v>44376</v>
          </cell>
          <cell r="L840">
            <v>1.8333333334400483</v>
          </cell>
        </row>
        <row r="841">
          <cell r="A841">
            <v>44376</v>
          </cell>
          <cell r="L841">
            <v>1.833333333440051</v>
          </cell>
        </row>
        <row r="842">
          <cell r="A842">
            <v>44376</v>
          </cell>
          <cell r="L842">
            <v>1.0000000000582079</v>
          </cell>
        </row>
        <row r="843">
          <cell r="A843">
            <v>44376</v>
          </cell>
          <cell r="L843">
            <v>1.0000000000582079</v>
          </cell>
        </row>
        <row r="844">
          <cell r="A844">
            <v>44376</v>
          </cell>
          <cell r="L844">
            <v>1.0000000000582105</v>
          </cell>
        </row>
        <row r="845">
          <cell r="A845">
            <v>44376</v>
          </cell>
          <cell r="L845">
            <v>1.0000000000582105</v>
          </cell>
        </row>
        <row r="846">
          <cell r="A846">
            <v>44377</v>
          </cell>
          <cell r="L846">
            <v>1.8333333334400497</v>
          </cell>
        </row>
        <row r="847">
          <cell r="A847">
            <v>44377</v>
          </cell>
          <cell r="L847">
            <v>1.5000000000873133</v>
          </cell>
        </row>
        <row r="848">
          <cell r="A848">
            <v>44377</v>
          </cell>
          <cell r="L848">
            <v>1.0000000000582079</v>
          </cell>
        </row>
        <row r="849">
          <cell r="A849">
            <v>44377</v>
          </cell>
          <cell r="L849">
            <v>2.0000000001164158</v>
          </cell>
        </row>
        <row r="850">
          <cell r="A850">
            <v>44377</v>
          </cell>
          <cell r="L850">
            <v>1.9166666667782348</v>
          </cell>
        </row>
        <row r="851">
          <cell r="A851">
            <v>44377</v>
          </cell>
          <cell r="L851">
            <v>2.2500000001309699</v>
          </cell>
        </row>
        <row r="852">
          <cell r="A852">
            <v>44378</v>
          </cell>
          <cell r="L852">
            <v>1.9166666667782342</v>
          </cell>
        </row>
        <row r="853">
          <cell r="A853">
            <v>44378</v>
          </cell>
          <cell r="L853">
            <v>1.9166666667782335</v>
          </cell>
        </row>
        <row r="854">
          <cell r="A854">
            <v>44378</v>
          </cell>
          <cell r="L854">
            <v>1.8333333334400483</v>
          </cell>
        </row>
        <row r="855">
          <cell r="A855">
            <v>44378</v>
          </cell>
          <cell r="L855">
            <v>1.833333333440051</v>
          </cell>
        </row>
        <row r="856">
          <cell r="A856">
            <v>44378</v>
          </cell>
          <cell r="L856">
            <v>0.50000000002910261</v>
          </cell>
        </row>
        <row r="857">
          <cell r="A857">
            <v>44378</v>
          </cell>
          <cell r="L857">
            <v>0.50000000002910527</v>
          </cell>
        </row>
        <row r="858">
          <cell r="A858">
            <v>44378</v>
          </cell>
          <cell r="L858">
            <v>0.50000000002910527</v>
          </cell>
        </row>
        <row r="859">
          <cell r="A859">
            <v>44378</v>
          </cell>
          <cell r="L859">
            <v>0.50000000002910261</v>
          </cell>
        </row>
        <row r="860">
          <cell r="A860">
            <v>44378</v>
          </cell>
          <cell r="L860">
            <v>1.0000000000582105</v>
          </cell>
        </row>
        <row r="861">
          <cell r="A861">
            <v>44378</v>
          </cell>
          <cell r="L861">
            <v>1.0000000000582105</v>
          </cell>
        </row>
        <row r="862">
          <cell r="A862">
            <v>44379</v>
          </cell>
          <cell r="L862">
            <v>1.0000000000582079</v>
          </cell>
        </row>
        <row r="863">
          <cell r="A863">
            <v>44379</v>
          </cell>
          <cell r="L863">
            <v>1.0000000000582079</v>
          </cell>
        </row>
        <row r="864">
          <cell r="A864">
            <v>44379</v>
          </cell>
          <cell r="L864">
            <v>1.0000000000582105</v>
          </cell>
        </row>
        <row r="865">
          <cell r="A865">
            <v>44379</v>
          </cell>
          <cell r="L865">
            <v>1.0000000000582079</v>
          </cell>
        </row>
        <row r="866">
          <cell r="A866">
            <v>44379</v>
          </cell>
          <cell r="L866">
            <v>1.0000000000582079</v>
          </cell>
        </row>
        <row r="867">
          <cell r="A867">
            <v>44379</v>
          </cell>
          <cell r="L867">
            <v>1.0000000000582105</v>
          </cell>
        </row>
        <row r="868">
          <cell r="A868">
            <v>44380</v>
          </cell>
          <cell r="L868">
            <v>1.0000000000582092</v>
          </cell>
        </row>
        <row r="869">
          <cell r="A869">
            <v>44380</v>
          </cell>
          <cell r="L869">
            <v>1.0000000000582092</v>
          </cell>
        </row>
        <row r="870">
          <cell r="A870">
            <v>44380</v>
          </cell>
          <cell r="L870">
            <v>1.5000000000873133</v>
          </cell>
        </row>
        <row r="871">
          <cell r="A871">
            <v>44382</v>
          </cell>
          <cell r="L871">
            <v>2.0000000001164158</v>
          </cell>
        </row>
        <row r="872">
          <cell r="A872">
            <v>44382</v>
          </cell>
          <cell r="L872">
            <v>2.0000000001164184</v>
          </cell>
        </row>
        <row r="873">
          <cell r="A873">
            <v>44382</v>
          </cell>
          <cell r="L873">
            <v>2.0000000001164184</v>
          </cell>
        </row>
        <row r="874">
          <cell r="A874">
            <v>44382</v>
          </cell>
          <cell r="L874">
            <v>2.0000000001164158</v>
          </cell>
        </row>
        <row r="875">
          <cell r="A875">
            <v>44383</v>
          </cell>
          <cell r="L875">
            <v>2.5000000001455227</v>
          </cell>
        </row>
        <row r="876">
          <cell r="A876">
            <v>44383</v>
          </cell>
          <cell r="L876">
            <v>2.5000000001455227</v>
          </cell>
        </row>
        <row r="877">
          <cell r="A877">
            <v>44383</v>
          </cell>
          <cell r="L877">
            <v>1.5000000000873133</v>
          </cell>
        </row>
        <row r="878">
          <cell r="A878">
            <v>44383</v>
          </cell>
          <cell r="L878">
            <v>1.5000000000873133</v>
          </cell>
        </row>
        <row r="879">
          <cell r="A879">
            <v>44384</v>
          </cell>
          <cell r="L879">
            <v>2.5000000001455227</v>
          </cell>
        </row>
        <row r="880">
          <cell r="A880">
            <v>44384</v>
          </cell>
          <cell r="L880">
            <v>2.5000000001455227</v>
          </cell>
        </row>
        <row r="881">
          <cell r="A881">
            <v>44384</v>
          </cell>
          <cell r="L881">
            <v>1.5000000000873133</v>
          </cell>
        </row>
        <row r="882">
          <cell r="A882">
            <v>44384</v>
          </cell>
          <cell r="L882">
            <v>1.5000000000873133</v>
          </cell>
        </row>
        <row r="883">
          <cell r="A883">
            <v>44385</v>
          </cell>
          <cell r="L883">
            <v>1.0000000000582092</v>
          </cell>
        </row>
        <row r="884">
          <cell r="A884">
            <v>44385</v>
          </cell>
          <cell r="L884">
            <v>1.0000000000582079</v>
          </cell>
        </row>
        <row r="885">
          <cell r="A885">
            <v>44385</v>
          </cell>
          <cell r="L885">
            <v>2.0000000001164184</v>
          </cell>
        </row>
        <row r="886">
          <cell r="A886">
            <v>44385</v>
          </cell>
          <cell r="L886">
            <v>2.0000000001164171</v>
          </cell>
        </row>
        <row r="887">
          <cell r="A887">
            <v>44389</v>
          </cell>
          <cell r="L887">
            <v>3.5000000002037317</v>
          </cell>
        </row>
        <row r="888">
          <cell r="A888">
            <v>44389</v>
          </cell>
          <cell r="L888">
            <v>2.5000000001455214</v>
          </cell>
        </row>
        <row r="889">
          <cell r="A889">
            <v>44390</v>
          </cell>
          <cell r="L889">
            <v>4.000000000232836</v>
          </cell>
        </row>
        <row r="890">
          <cell r="A890">
            <v>44390</v>
          </cell>
          <cell r="L890">
            <v>3.0000000001746252</v>
          </cell>
        </row>
        <row r="891">
          <cell r="A891">
            <v>44390</v>
          </cell>
          <cell r="L891">
            <v>1.5000000000873133</v>
          </cell>
        </row>
        <row r="892">
          <cell r="A892">
            <v>44390</v>
          </cell>
          <cell r="L892">
            <v>1.5000000000873133</v>
          </cell>
        </row>
        <row r="893">
          <cell r="A893">
            <v>44391</v>
          </cell>
          <cell r="L893">
            <v>4.000000000232836</v>
          </cell>
        </row>
        <row r="894">
          <cell r="A894">
            <v>44391</v>
          </cell>
          <cell r="L894">
            <v>4.000000000232836</v>
          </cell>
        </row>
        <row r="895">
          <cell r="A895">
            <v>44391</v>
          </cell>
          <cell r="L895">
            <v>3.0000000001746265</v>
          </cell>
        </row>
        <row r="896">
          <cell r="A896">
            <v>44391</v>
          </cell>
          <cell r="L896">
            <v>3.0000000001746265</v>
          </cell>
        </row>
        <row r="897">
          <cell r="A897">
            <v>44391</v>
          </cell>
          <cell r="L897">
            <v>2.0000000001164158</v>
          </cell>
        </row>
        <row r="898">
          <cell r="A898">
            <v>44392</v>
          </cell>
          <cell r="L898">
            <v>3.0000000001746265</v>
          </cell>
        </row>
        <row r="899">
          <cell r="A899">
            <v>44392</v>
          </cell>
          <cell r="L899">
            <v>1.0000000000582092</v>
          </cell>
        </row>
        <row r="900">
          <cell r="A900">
            <v>44392</v>
          </cell>
          <cell r="L900">
            <v>3.0000000001746265</v>
          </cell>
        </row>
        <row r="901">
          <cell r="A901">
            <v>44392</v>
          </cell>
          <cell r="L901">
            <v>3.0000000001746265</v>
          </cell>
        </row>
        <row r="902">
          <cell r="A902">
            <v>44393</v>
          </cell>
          <cell r="L902">
            <v>3.0000000001746265</v>
          </cell>
        </row>
        <row r="903">
          <cell r="A903">
            <v>44393</v>
          </cell>
          <cell r="L903">
            <v>3.0000000001746265</v>
          </cell>
        </row>
        <row r="904">
          <cell r="A904">
            <v>44396</v>
          </cell>
          <cell r="L904">
            <v>3.0000000001746265</v>
          </cell>
        </row>
        <row r="905">
          <cell r="A905">
            <v>44396</v>
          </cell>
          <cell r="L905">
            <v>3.0000000001746265</v>
          </cell>
        </row>
        <row r="906">
          <cell r="A906">
            <v>44398</v>
          </cell>
          <cell r="L906">
            <v>3.0000000001746265</v>
          </cell>
        </row>
        <row r="907">
          <cell r="A907">
            <v>44398</v>
          </cell>
          <cell r="L907">
            <v>3.0000000001746265</v>
          </cell>
        </row>
        <row r="908">
          <cell r="A908">
            <v>44400</v>
          </cell>
          <cell r="L908">
            <v>1.0000000000582079</v>
          </cell>
        </row>
        <row r="909">
          <cell r="A909">
            <v>44400</v>
          </cell>
          <cell r="L909">
            <v>1.0000000000582105</v>
          </cell>
        </row>
        <row r="910">
          <cell r="A910">
            <v>44400</v>
          </cell>
          <cell r="L910">
            <v>1.0000000000582105</v>
          </cell>
        </row>
        <row r="911">
          <cell r="A911">
            <v>44400</v>
          </cell>
          <cell r="L911">
            <v>1.0000000000582105</v>
          </cell>
        </row>
        <row r="912">
          <cell r="A912">
            <v>44400</v>
          </cell>
          <cell r="L912">
            <v>1.0000000000582079</v>
          </cell>
        </row>
        <row r="913">
          <cell r="A913">
            <v>44403</v>
          </cell>
          <cell r="L913">
            <v>1.5000000000873133</v>
          </cell>
        </row>
        <row r="914">
          <cell r="A914">
            <v>44403</v>
          </cell>
          <cell r="L914">
            <v>1.5000000000873133</v>
          </cell>
        </row>
        <row r="915">
          <cell r="A915">
            <v>44403</v>
          </cell>
          <cell r="L915">
            <v>1.5000000000873106</v>
          </cell>
        </row>
        <row r="916">
          <cell r="A916">
            <v>44403</v>
          </cell>
          <cell r="L916">
            <v>1.5000000000873133</v>
          </cell>
        </row>
        <row r="917">
          <cell r="A917">
            <v>44403</v>
          </cell>
          <cell r="L917">
            <v>1.5000000000873133</v>
          </cell>
        </row>
        <row r="918">
          <cell r="A918">
            <v>44403</v>
          </cell>
          <cell r="L918">
            <v>1.5000000000873133</v>
          </cell>
        </row>
        <row r="919">
          <cell r="A919">
            <v>44404</v>
          </cell>
          <cell r="L919">
            <v>1.5000000000873126</v>
          </cell>
        </row>
        <row r="920">
          <cell r="A920">
            <v>44404</v>
          </cell>
          <cell r="L920">
            <v>1.5000000000873119</v>
          </cell>
        </row>
        <row r="921">
          <cell r="A921">
            <v>44404</v>
          </cell>
          <cell r="L921">
            <v>1.5000000000873133</v>
          </cell>
        </row>
        <row r="922">
          <cell r="A922">
            <v>44404</v>
          </cell>
          <cell r="L922">
            <v>1.5000000000873133</v>
          </cell>
        </row>
        <row r="923">
          <cell r="A923">
            <v>44404</v>
          </cell>
          <cell r="L923">
            <v>1.5000000000873119</v>
          </cell>
        </row>
        <row r="924">
          <cell r="A924">
            <v>44404</v>
          </cell>
          <cell r="L924">
            <v>3.0000000001746265</v>
          </cell>
        </row>
        <row r="925">
          <cell r="A925">
            <v>44404</v>
          </cell>
          <cell r="L925">
            <v>3.0000000001746265</v>
          </cell>
        </row>
        <row r="926">
          <cell r="A926">
            <v>44404</v>
          </cell>
          <cell r="L926">
            <v>1.5000000000873133</v>
          </cell>
        </row>
        <row r="927">
          <cell r="A927">
            <v>44404</v>
          </cell>
          <cell r="L927">
            <v>1.5000000000873133</v>
          </cell>
        </row>
        <row r="928">
          <cell r="A928">
            <v>44404</v>
          </cell>
          <cell r="L928">
            <v>1.5000000000873133</v>
          </cell>
        </row>
        <row r="929">
          <cell r="A929">
            <v>44404</v>
          </cell>
          <cell r="L929">
            <v>1.5000000000873133</v>
          </cell>
        </row>
        <row r="930">
          <cell r="A930">
            <v>44405</v>
          </cell>
          <cell r="L930">
            <v>1.5000000000873133</v>
          </cell>
        </row>
        <row r="931">
          <cell r="A931">
            <v>44405</v>
          </cell>
          <cell r="L931">
            <v>1.5000000000873133</v>
          </cell>
        </row>
        <row r="932">
          <cell r="A932">
            <v>44405</v>
          </cell>
          <cell r="L932">
            <v>1.5000000000873133</v>
          </cell>
        </row>
        <row r="933">
          <cell r="A933">
            <v>44405</v>
          </cell>
          <cell r="L933">
            <v>1.5000000000873133</v>
          </cell>
        </row>
        <row r="934">
          <cell r="A934">
            <v>44405</v>
          </cell>
          <cell r="L934">
            <v>1.5000000000873133</v>
          </cell>
        </row>
        <row r="935">
          <cell r="A935">
            <v>44405</v>
          </cell>
          <cell r="L935">
            <v>1.5000000000873106</v>
          </cell>
        </row>
        <row r="936">
          <cell r="A936">
            <v>44405</v>
          </cell>
          <cell r="L936">
            <v>1.5000000000873133</v>
          </cell>
        </row>
        <row r="937">
          <cell r="A937">
            <v>44405</v>
          </cell>
          <cell r="L937">
            <v>1.5000000000873133</v>
          </cell>
        </row>
        <row r="938">
          <cell r="A938">
            <v>44405</v>
          </cell>
          <cell r="L938">
            <v>1.5000000000873133</v>
          </cell>
        </row>
        <row r="939">
          <cell r="A939">
            <v>44406</v>
          </cell>
          <cell r="L939">
            <v>1.5000000000873133</v>
          </cell>
        </row>
        <row r="940">
          <cell r="A940">
            <v>44406</v>
          </cell>
          <cell r="L940">
            <v>1.5000000000873133</v>
          </cell>
        </row>
        <row r="941">
          <cell r="A941">
            <v>44406</v>
          </cell>
          <cell r="L941">
            <v>1.5000000000873133</v>
          </cell>
        </row>
        <row r="942">
          <cell r="A942">
            <v>44406</v>
          </cell>
          <cell r="L942">
            <v>1.5000000000873133</v>
          </cell>
        </row>
        <row r="943">
          <cell r="A943">
            <v>44406</v>
          </cell>
          <cell r="L943">
            <v>1.5000000000873133</v>
          </cell>
        </row>
        <row r="944">
          <cell r="A944">
            <v>44406</v>
          </cell>
          <cell r="L944">
            <v>1.5000000000873106</v>
          </cell>
        </row>
        <row r="945">
          <cell r="A945">
            <v>44406</v>
          </cell>
          <cell r="L945">
            <v>1.5000000000873133</v>
          </cell>
        </row>
        <row r="946">
          <cell r="A946">
            <v>44406</v>
          </cell>
          <cell r="L946">
            <v>1.5000000000873133</v>
          </cell>
        </row>
        <row r="947">
          <cell r="A947">
            <v>44406</v>
          </cell>
          <cell r="L947">
            <v>1.5000000000873133</v>
          </cell>
        </row>
        <row r="948">
          <cell r="A948">
            <v>44407</v>
          </cell>
          <cell r="L948">
            <v>1.5000000000873133</v>
          </cell>
        </row>
        <row r="949">
          <cell r="A949">
            <v>44407</v>
          </cell>
          <cell r="L949">
            <v>1.5000000000873119</v>
          </cell>
        </row>
        <row r="950">
          <cell r="A950">
            <v>44407</v>
          </cell>
          <cell r="L950">
            <v>1.5000000000873133</v>
          </cell>
        </row>
        <row r="951">
          <cell r="A951">
            <v>44407</v>
          </cell>
          <cell r="L951">
            <v>2.0000000001164171</v>
          </cell>
        </row>
        <row r="952">
          <cell r="A952">
            <v>44407</v>
          </cell>
          <cell r="L952">
            <v>2.0000000001164184</v>
          </cell>
        </row>
        <row r="953">
          <cell r="A953">
            <v>44407</v>
          </cell>
          <cell r="L953">
            <v>2.0000000001164158</v>
          </cell>
        </row>
        <row r="954">
          <cell r="A954">
            <v>44407</v>
          </cell>
          <cell r="L954">
            <v>2.0000000001164184</v>
          </cell>
        </row>
        <row r="955">
          <cell r="A955">
            <v>44407</v>
          </cell>
          <cell r="L955">
            <v>2.0000000001164158</v>
          </cell>
        </row>
        <row r="956">
          <cell r="A956">
            <v>44407</v>
          </cell>
          <cell r="L956">
            <v>2.0000000001164158</v>
          </cell>
        </row>
        <row r="957">
          <cell r="A957">
            <v>44408</v>
          </cell>
          <cell r="L957">
            <v>2.0000000001164171</v>
          </cell>
        </row>
        <row r="958">
          <cell r="A958">
            <v>44408</v>
          </cell>
          <cell r="L958">
            <v>2.0000000001164171</v>
          </cell>
        </row>
        <row r="959">
          <cell r="A959">
            <v>44408</v>
          </cell>
          <cell r="L959">
            <v>2.0000000001164171</v>
          </cell>
        </row>
        <row r="960">
          <cell r="A960">
            <v>44408</v>
          </cell>
          <cell r="L960">
            <v>2.0000000001164184</v>
          </cell>
        </row>
        <row r="961">
          <cell r="A961">
            <v>44408</v>
          </cell>
          <cell r="L961">
            <v>2.0000000001164158</v>
          </cell>
        </row>
        <row r="962">
          <cell r="A962">
            <v>44413</v>
          </cell>
          <cell r="L962">
            <v>3.0000000001746265</v>
          </cell>
        </row>
        <row r="963">
          <cell r="A963">
            <v>44413</v>
          </cell>
          <cell r="L963">
            <v>1.5000000000873133</v>
          </cell>
        </row>
        <row r="964">
          <cell r="A964">
            <v>44413</v>
          </cell>
          <cell r="L964">
            <v>1.5000000000873133</v>
          </cell>
        </row>
        <row r="965">
          <cell r="A965">
            <v>44414</v>
          </cell>
          <cell r="L965">
            <v>3.0000000001746265</v>
          </cell>
        </row>
        <row r="966">
          <cell r="A966">
            <v>44414</v>
          </cell>
          <cell r="L966">
            <v>3.0000000001746265</v>
          </cell>
        </row>
        <row r="967">
          <cell r="A967">
            <v>44415</v>
          </cell>
          <cell r="L967">
            <v>1.0000000000582079</v>
          </cell>
        </row>
        <row r="968">
          <cell r="A968">
            <v>44415</v>
          </cell>
          <cell r="L968">
            <v>2.0000000001164184</v>
          </cell>
        </row>
        <row r="969">
          <cell r="A969">
            <v>44415</v>
          </cell>
          <cell r="L969">
            <v>1.0000000000582079</v>
          </cell>
        </row>
        <row r="970">
          <cell r="A970">
            <v>44415</v>
          </cell>
          <cell r="L970">
            <v>2.0000000001164171</v>
          </cell>
        </row>
        <row r="971">
          <cell r="A971">
            <v>44417</v>
          </cell>
          <cell r="L971">
            <v>1.0000000000582092</v>
          </cell>
        </row>
        <row r="972">
          <cell r="A972">
            <v>44417</v>
          </cell>
          <cell r="L972">
            <v>3.0000000001746265</v>
          </cell>
        </row>
        <row r="973">
          <cell r="A973">
            <v>44417</v>
          </cell>
          <cell r="L973">
            <v>1.5000000000873133</v>
          </cell>
        </row>
        <row r="974">
          <cell r="A974">
            <v>44418</v>
          </cell>
          <cell r="L974">
            <v>1.0000000000582092</v>
          </cell>
        </row>
        <row r="975">
          <cell r="A975">
            <v>44418</v>
          </cell>
          <cell r="L975">
            <v>3.0000000001746265</v>
          </cell>
        </row>
        <row r="976">
          <cell r="A976">
            <v>44418</v>
          </cell>
          <cell r="L976">
            <v>1.5000000000873133</v>
          </cell>
        </row>
        <row r="977">
          <cell r="A977">
            <v>44419</v>
          </cell>
          <cell r="L977">
            <v>3.0000000001746265</v>
          </cell>
        </row>
        <row r="978">
          <cell r="A978">
            <v>44419</v>
          </cell>
          <cell r="L978">
            <v>1.5000000000873133</v>
          </cell>
        </row>
        <row r="979">
          <cell r="A979">
            <v>44420</v>
          </cell>
          <cell r="L979">
            <v>3.0000000001746265</v>
          </cell>
        </row>
        <row r="980">
          <cell r="A980">
            <v>44420</v>
          </cell>
          <cell r="L980">
            <v>1.0000000000582079</v>
          </cell>
        </row>
        <row r="981">
          <cell r="A981">
            <v>44421</v>
          </cell>
          <cell r="L981">
            <v>3.0000000001746265</v>
          </cell>
        </row>
        <row r="982">
          <cell r="A982">
            <v>44422</v>
          </cell>
          <cell r="L982">
            <v>3.0000000001746265</v>
          </cell>
        </row>
        <row r="983">
          <cell r="A983">
            <v>44422</v>
          </cell>
          <cell r="L983">
            <v>1.5000000000873146</v>
          </cell>
        </row>
        <row r="984">
          <cell r="A984">
            <v>44424</v>
          </cell>
          <cell r="L984">
            <v>0.50000000002910461</v>
          </cell>
        </row>
        <row r="985">
          <cell r="A985">
            <v>44424</v>
          </cell>
          <cell r="L985">
            <v>1.5000000000873133</v>
          </cell>
        </row>
        <row r="986">
          <cell r="A986">
            <v>44424</v>
          </cell>
          <cell r="L986">
            <v>3.0000000001746265</v>
          </cell>
        </row>
        <row r="987">
          <cell r="A987">
            <v>44424</v>
          </cell>
          <cell r="L987">
            <v>1.5000000000873146</v>
          </cell>
        </row>
        <row r="988">
          <cell r="A988">
            <v>44424</v>
          </cell>
          <cell r="L988">
            <v>1.5000000000873133</v>
          </cell>
        </row>
        <row r="989">
          <cell r="A989">
            <v>44424</v>
          </cell>
          <cell r="L989">
            <v>1.5000000000873133</v>
          </cell>
        </row>
        <row r="990">
          <cell r="A990">
            <v>44424</v>
          </cell>
          <cell r="L990">
            <v>1.5000000000873133</v>
          </cell>
        </row>
        <row r="991">
          <cell r="A991">
            <v>44424</v>
          </cell>
          <cell r="L991">
            <v>1.5000000000873133</v>
          </cell>
        </row>
        <row r="992">
          <cell r="A992">
            <v>44424</v>
          </cell>
          <cell r="L992">
            <v>1.5000000000873133</v>
          </cell>
        </row>
        <row r="993">
          <cell r="A993">
            <v>44424</v>
          </cell>
          <cell r="L993">
            <v>1.5000000000873133</v>
          </cell>
        </row>
        <row r="994">
          <cell r="A994">
            <v>44425</v>
          </cell>
          <cell r="L994">
            <v>1.0000000000582092</v>
          </cell>
        </row>
        <row r="995">
          <cell r="A995">
            <v>44425</v>
          </cell>
          <cell r="L995">
            <v>3.0000000001746265</v>
          </cell>
        </row>
        <row r="996">
          <cell r="A996">
            <v>44425</v>
          </cell>
          <cell r="L996">
            <v>3.0000000001746265</v>
          </cell>
        </row>
        <row r="997">
          <cell r="A997">
            <v>44425</v>
          </cell>
          <cell r="L997">
            <v>1.0000000000582092</v>
          </cell>
        </row>
        <row r="998">
          <cell r="A998">
            <v>44425</v>
          </cell>
          <cell r="L998">
            <v>1.5000000000873133</v>
          </cell>
        </row>
        <row r="999">
          <cell r="A999">
            <v>44425</v>
          </cell>
          <cell r="L999">
            <v>1.5000000000873133</v>
          </cell>
        </row>
        <row r="1000">
          <cell r="A1000">
            <v>44425</v>
          </cell>
          <cell r="L1000">
            <v>1.5000000000873106</v>
          </cell>
        </row>
        <row r="1001">
          <cell r="A1001">
            <v>44425</v>
          </cell>
          <cell r="L1001">
            <v>1.5000000000873133</v>
          </cell>
        </row>
        <row r="1002">
          <cell r="A1002">
            <v>44425</v>
          </cell>
          <cell r="L1002">
            <v>1.5000000000873133</v>
          </cell>
        </row>
        <row r="1003">
          <cell r="A1003">
            <v>44425</v>
          </cell>
          <cell r="L1003">
            <v>1.5000000000873133</v>
          </cell>
        </row>
        <row r="1004">
          <cell r="A1004">
            <v>44425</v>
          </cell>
          <cell r="L1004">
            <v>1.5000000000873133</v>
          </cell>
        </row>
        <row r="1005">
          <cell r="A1005">
            <v>44426</v>
          </cell>
          <cell r="L1005">
            <v>3.0000000001746265</v>
          </cell>
        </row>
        <row r="1006">
          <cell r="A1006">
            <v>44426</v>
          </cell>
          <cell r="L1006">
            <v>4.0000000002328351</v>
          </cell>
        </row>
        <row r="1007">
          <cell r="A1007">
            <v>44426</v>
          </cell>
          <cell r="L1007">
            <v>3.0000000001746265</v>
          </cell>
        </row>
        <row r="1008">
          <cell r="A1008">
            <v>44426</v>
          </cell>
          <cell r="L1008">
            <v>1.5000000000873119</v>
          </cell>
        </row>
        <row r="1009">
          <cell r="A1009">
            <v>44426</v>
          </cell>
          <cell r="L1009">
            <v>1.5000000000873133</v>
          </cell>
        </row>
        <row r="1010">
          <cell r="A1010">
            <v>44426</v>
          </cell>
          <cell r="L1010">
            <v>1.5000000000873133</v>
          </cell>
        </row>
        <row r="1011">
          <cell r="A1011">
            <v>44426</v>
          </cell>
          <cell r="L1011">
            <v>1.5000000000873133</v>
          </cell>
        </row>
        <row r="1012">
          <cell r="A1012">
            <v>44426</v>
          </cell>
          <cell r="L1012">
            <v>1.5000000000873133</v>
          </cell>
        </row>
        <row r="1013">
          <cell r="A1013">
            <v>44426</v>
          </cell>
          <cell r="L1013">
            <v>1.5000000000873133</v>
          </cell>
        </row>
        <row r="1014">
          <cell r="A1014">
            <v>44426</v>
          </cell>
          <cell r="L1014">
            <v>1.5000000000873133</v>
          </cell>
        </row>
        <row r="1015">
          <cell r="A1015">
            <v>44427</v>
          </cell>
          <cell r="L1015">
            <v>3.0000000001746265</v>
          </cell>
        </row>
        <row r="1016">
          <cell r="A1016">
            <v>44427</v>
          </cell>
          <cell r="L1016">
            <v>2.5000000001455218</v>
          </cell>
        </row>
        <row r="1017">
          <cell r="A1017">
            <v>44427</v>
          </cell>
          <cell r="L1017">
            <v>1.0000000000582105</v>
          </cell>
        </row>
        <row r="1018">
          <cell r="A1018">
            <v>44427</v>
          </cell>
          <cell r="L1018">
            <v>2.0000000001164171</v>
          </cell>
        </row>
        <row r="1019">
          <cell r="A1019">
            <v>44427</v>
          </cell>
          <cell r="L1019">
            <v>1.5000000000873133</v>
          </cell>
        </row>
        <row r="1020">
          <cell r="A1020">
            <v>44427</v>
          </cell>
          <cell r="L1020">
            <v>1.5000000000873133</v>
          </cell>
        </row>
        <row r="1021">
          <cell r="A1021">
            <v>44427</v>
          </cell>
          <cell r="L1021">
            <v>1.5000000000873133</v>
          </cell>
        </row>
        <row r="1022">
          <cell r="A1022">
            <v>44427</v>
          </cell>
          <cell r="L1022">
            <v>1.0000000000582105</v>
          </cell>
        </row>
        <row r="1023">
          <cell r="A1023">
            <v>44427</v>
          </cell>
          <cell r="L1023">
            <v>1.5000000000873133</v>
          </cell>
        </row>
        <row r="1024">
          <cell r="A1024">
            <v>44427</v>
          </cell>
          <cell r="L1024">
            <v>1.5000000000873133</v>
          </cell>
        </row>
        <row r="1025">
          <cell r="A1025">
            <v>44427</v>
          </cell>
          <cell r="L1025">
            <v>1.5000000000873133</v>
          </cell>
        </row>
        <row r="1026">
          <cell r="A1026">
            <v>44427</v>
          </cell>
          <cell r="L1026">
            <v>1.5000000000873133</v>
          </cell>
        </row>
        <row r="1027">
          <cell r="A1027">
            <v>44428</v>
          </cell>
          <cell r="L1027">
            <v>3.0000000001746265</v>
          </cell>
        </row>
        <row r="1028">
          <cell r="A1028">
            <v>44428</v>
          </cell>
          <cell r="L1028">
            <v>1.5000000000873139</v>
          </cell>
        </row>
        <row r="1029">
          <cell r="A1029">
            <v>44428</v>
          </cell>
          <cell r="L1029">
            <v>2.0000000001164184</v>
          </cell>
        </row>
        <row r="1030">
          <cell r="A1030">
            <v>44428</v>
          </cell>
          <cell r="L1030">
            <v>1.0000000000582079</v>
          </cell>
        </row>
        <row r="1031">
          <cell r="A1031">
            <v>44428</v>
          </cell>
          <cell r="L1031">
            <v>0.50000000002910527</v>
          </cell>
        </row>
        <row r="1032">
          <cell r="A1032">
            <v>44428</v>
          </cell>
          <cell r="L1032">
            <v>0.50000000002910394</v>
          </cell>
        </row>
        <row r="1033">
          <cell r="A1033">
            <v>44428</v>
          </cell>
          <cell r="L1033">
            <v>2.0000000001164171</v>
          </cell>
        </row>
        <row r="1034">
          <cell r="A1034">
            <v>44428</v>
          </cell>
          <cell r="L1034">
            <v>2.0000000001164184</v>
          </cell>
        </row>
        <row r="1035">
          <cell r="A1035">
            <v>44428</v>
          </cell>
          <cell r="L1035">
            <v>2.0000000001164184</v>
          </cell>
        </row>
        <row r="1036">
          <cell r="A1036">
            <v>44428</v>
          </cell>
          <cell r="L1036">
            <v>1.0000000000582105</v>
          </cell>
        </row>
        <row r="1037">
          <cell r="A1037">
            <v>44428</v>
          </cell>
          <cell r="L1037">
            <v>3.0000000001746265</v>
          </cell>
        </row>
        <row r="1038">
          <cell r="A1038">
            <v>44428</v>
          </cell>
          <cell r="L1038">
            <v>2.0000000001164158</v>
          </cell>
        </row>
        <row r="1039">
          <cell r="A1039">
            <v>44428</v>
          </cell>
          <cell r="L1039">
            <v>2</v>
          </cell>
        </row>
        <row r="1040">
          <cell r="A1040">
            <v>44429</v>
          </cell>
          <cell r="L1040">
            <v>3.000000000174627</v>
          </cell>
        </row>
        <row r="1041">
          <cell r="A1041">
            <v>44429</v>
          </cell>
          <cell r="L1041">
            <v>3.0000000001746265</v>
          </cell>
        </row>
        <row r="1042">
          <cell r="A1042">
            <v>44429</v>
          </cell>
          <cell r="L1042">
            <v>3.0000000001746252</v>
          </cell>
        </row>
        <row r="1043">
          <cell r="A1043">
            <v>44429</v>
          </cell>
          <cell r="L1043">
            <v>3.0000000001746265</v>
          </cell>
        </row>
        <row r="1044">
          <cell r="A1044">
            <v>44429</v>
          </cell>
          <cell r="L1044">
            <v>2.5000000001455214</v>
          </cell>
        </row>
        <row r="1045">
          <cell r="A1045">
            <v>44429</v>
          </cell>
          <cell r="L1045">
            <v>1.5000000000873133</v>
          </cell>
        </row>
        <row r="1046">
          <cell r="A1046">
            <v>44430</v>
          </cell>
          <cell r="L1046">
            <v>1.5000000000873133</v>
          </cell>
        </row>
        <row r="1047">
          <cell r="A1047">
            <v>44430</v>
          </cell>
          <cell r="L1047">
            <v>1.5000000000873133</v>
          </cell>
        </row>
        <row r="1048">
          <cell r="A1048">
            <v>44430</v>
          </cell>
          <cell r="L1048">
            <v>1.0000000000582092</v>
          </cell>
        </row>
        <row r="1049">
          <cell r="A1049">
            <v>44431</v>
          </cell>
          <cell r="L1049">
            <v>1.5000000000873133</v>
          </cell>
        </row>
        <row r="1050">
          <cell r="A1050">
            <v>44431</v>
          </cell>
          <cell r="L1050">
            <v>1.5000000000873133</v>
          </cell>
        </row>
        <row r="1051">
          <cell r="A1051">
            <v>44431</v>
          </cell>
          <cell r="L1051">
            <v>1.5000000000873146</v>
          </cell>
        </row>
        <row r="1052">
          <cell r="A1052">
            <v>44432</v>
          </cell>
          <cell r="L1052">
            <v>1.5000000000873133</v>
          </cell>
        </row>
        <row r="1053">
          <cell r="A1053">
            <v>44432</v>
          </cell>
          <cell r="L1053">
            <v>1.5000000000873133</v>
          </cell>
        </row>
        <row r="1054">
          <cell r="A1054">
            <v>44432</v>
          </cell>
          <cell r="L1054">
            <v>1.5000000000873146</v>
          </cell>
        </row>
        <row r="1055">
          <cell r="A1055">
            <v>44433</v>
          </cell>
          <cell r="L1055">
            <v>1.5000000000873133</v>
          </cell>
        </row>
        <row r="1056">
          <cell r="A1056">
            <v>44433</v>
          </cell>
          <cell r="L1056">
            <v>1.5000000000873119</v>
          </cell>
        </row>
        <row r="1057">
          <cell r="A1057">
            <v>44433</v>
          </cell>
          <cell r="L1057">
            <v>1.5000000000873133</v>
          </cell>
        </row>
        <row r="1058">
          <cell r="A1058">
            <v>44434</v>
          </cell>
          <cell r="L1058">
            <v>1.5000000000873133</v>
          </cell>
        </row>
        <row r="1059">
          <cell r="A1059">
            <v>44434</v>
          </cell>
          <cell r="L1059">
            <v>1.5000000000873133</v>
          </cell>
        </row>
        <row r="1060">
          <cell r="A1060">
            <v>44434</v>
          </cell>
          <cell r="L1060">
            <v>1.5000000000873146</v>
          </cell>
        </row>
        <row r="1061">
          <cell r="A1061">
            <v>44435</v>
          </cell>
          <cell r="L1061">
            <v>1.5000000000873133</v>
          </cell>
        </row>
        <row r="1062">
          <cell r="A1062">
            <v>44435</v>
          </cell>
          <cell r="L1062">
            <v>1.5000000000873133</v>
          </cell>
        </row>
        <row r="1063">
          <cell r="A1063">
            <v>44435</v>
          </cell>
          <cell r="L1063">
            <v>1.7500000001018658</v>
          </cell>
        </row>
        <row r="1064">
          <cell r="A1064">
            <v>44436</v>
          </cell>
          <cell r="L1064">
            <v>1.5000000000873133</v>
          </cell>
        </row>
        <row r="1065">
          <cell r="A1065">
            <v>44436</v>
          </cell>
          <cell r="L1065">
            <v>1.5000000000873133</v>
          </cell>
        </row>
        <row r="1066">
          <cell r="A1066">
            <v>44436</v>
          </cell>
          <cell r="L1066">
            <v>1.7500000001018658</v>
          </cell>
        </row>
        <row r="1067">
          <cell r="A1067">
            <v>44438</v>
          </cell>
          <cell r="L1067">
            <v>2.0000000001164184</v>
          </cell>
        </row>
        <row r="1068">
          <cell r="A1068">
            <v>44438</v>
          </cell>
          <cell r="L1068">
            <v>2.0000000001164184</v>
          </cell>
        </row>
        <row r="1069">
          <cell r="A1069">
            <v>44438</v>
          </cell>
          <cell r="L1069">
            <v>2.0000000001164158</v>
          </cell>
        </row>
        <row r="1070">
          <cell r="A1070">
            <v>44438</v>
          </cell>
          <cell r="L1070">
            <v>2.0000000001164184</v>
          </cell>
        </row>
        <row r="1071">
          <cell r="A1071">
            <v>44439</v>
          </cell>
          <cell r="L1071">
            <v>1.0000000000582092</v>
          </cell>
        </row>
        <row r="1072">
          <cell r="A1072">
            <v>44439</v>
          </cell>
          <cell r="L1072">
            <v>1.0000000000582085</v>
          </cell>
        </row>
        <row r="1073">
          <cell r="A1073">
            <v>44439</v>
          </cell>
          <cell r="L1073">
            <v>2.0000000001164171</v>
          </cell>
        </row>
        <row r="1074">
          <cell r="A1074">
            <v>44439</v>
          </cell>
          <cell r="L1074">
            <v>2.0000000001164184</v>
          </cell>
        </row>
        <row r="1075">
          <cell r="A1075">
            <v>44439</v>
          </cell>
          <cell r="L1075">
            <v>2.0000000001164171</v>
          </cell>
        </row>
        <row r="1076">
          <cell r="A1076">
            <v>44439</v>
          </cell>
          <cell r="L1076">
            <v>2.0000000001164184</v>
          </cell>
        </row>
        <row r="1077">
          <cell r="A1077">
            <v>44439</v>
          </cell>
          <cell r="L1077">
            <v>4.0000000002328369</v>
          </cell>
        </row>
        <row r="1078">
          <cell r="A1078">
            <v>44440</v>
          </cell>
          <cell r="L1078">
            <v>2.0000000001164171</v>
          </cell>
        </row>
        <row r="1079">
          <cell r="A1079">
            <v>44440</v>
          </cell>
          <cell r="L1079">
            <v>2.0000000001164184</v>
          </cell>
        </row>
        <row r="1080">
          <cell r="A1080">
            <v>44440</v>
          </cell>
          <cell r="L1080">
            <v>2.0000000001164171</v>
          </cell>
        </row>
        <row r="1081">
          <cell r="A1081">
            <v>44440</v>
          </cell>
          <cell r="L1081">
            <v>2.0000000001164184</v>
          </cell>
        </row>
        <row r="1082">
          <cell r="A1082">
            <v>44440</v>
          </cell>
          <cell r="L1082">
            <v>4.0000000002328342</v>
          </cell>
        </row>
        <row r="1083">
          <cell r="A1083">
            <v>44440</v>
          </cell>
          <cell r="L1083">
            <v>1.0000000000582105</v>
          </cell>
        </row>
        <row r="1084">
          <cell r="A1084">
            <v>44441</v>
          </cell>
          <cell r="L1084">
            <v>3.0000000001746265</v>
          </cell>
        </row>
        <row r="1085">
          <cell r="A1085">
            <v>44441</v>
          </cell>
          <cell r="L1085">
            <v>3.0000000001746265</v>
          </cell>
        </row>
        <row r="1086">
          <cell r="A1086">
            <v>44441</v>
          </cell>
          <cell r="L1086">
            <v>4.0000000002328342</v>
          </cell>
        </row>
        <row r="1087">
          <cell r="A1087">
            <v>44442</v>
          </cell>
          <cell r="L1087">
            <v>4.000000000232836</v>
          </cell>
        </row>
        <row r="1088">
          <cell r="A1088">
            <v>44445</v>
          </cell>
          <cell r="L1088">
            <v>2.0000000001164158</v>
          </cell>
        </row>
        <row r="1089">
          <cell r="A1089">
            <v>44445</v>
          </cell>
          <cell r="L1089">
            <v>2.0000000001164184</v>
          </cell>
        </row>
        <row r="1090">
          <cell r="A1090">
            <v>44445</v>
          </cell>
          <cell r="L1090">
            <v>2.0000000001164184</v>
          </cell>
        </row>
        <row r="1091">
          <cell r="A1091">
            <v>44445</v>
          </cell>
          <cell r="L1091">
            <v>2.0000000001164158</v>
          </cell>
        </row>
        <row r="1092">
          <cell r="L1092" t="str">
            <v/>
          </cell>
        </row>
        <row r="1093">
          <cell r="L1093" t="str">
            <v/>
          </cell>
        </row>
        <row r="1094">
          <cell r="L1094" t="str">
            <v/>
          </cell>
        </row>
        <row r="1095">
          <cell r="L1095" t="str">
            <v/>
          </cell>
        </row>
        <row r="1096">
          <cell r="L1096" t="str">
            <v/>
          </cell>
        </row>
        <row r="1097">
          <cell r="L1097" t="str">
            <v/>
          </cell>
        </row>
        <row r="1098">
          <cell r="L1098" t="str">
            <v/>
          </cell>
        </row>
        <row r="1099">
          <cell r="L1099" t="str">
            <v/>
          </cell>
        </row>
        <row r="1100">
          <cell r="L1100" t="str">
            <v/>
          </cell>
        </row>
        <row r="1101">
          <cell r="L1101" t="str">
            <v/>
          </cell>
        </row>
        <row r="1102">
          <cell r="L1102" t="str">
            <v/>
          </cell>
        </row>
        <row r="1103">
          <cell r="L1103" t="str">
            <v/>
          </cell>
        </row>
        <row r="1104">
          <cell r="L1104" t="str">
            <v/>
          </cell>
        </row>
        <row r="1105">
          <cell r="L1105" t="str">
            <v/>
          </cell>
        </row>
        <row r="1106">
          <cell r="L1106" t="str">
            <v/>
          </cell>
        </row>
        <row r="1107">
          <cell r="L1107" t="str">
            <v/>
          </cell>
        </row>
        <row r="1108">
          <cell r="L1108" t="str">
            <v/>
          </cell>
        </row>
        <row r="1109">
          <cell r="L1109" t="str">
            <v/>
          </cell>
        </row>
        <row r="1110">
          <cell r="L1110" t="str">
            <v/>
          </cell>
        </row>
        <row r="1111">
          <cell r="L1111" t="str">
            <v/>
          </cell>
        </row>
        <row r="1112">
          <cell r="L1112" t="str">
            <v/>
          </cell>
        </row>
        <row r="1113">
          <cell r="L1113" t="str">
            <v/>
          </cell>
        </row>
        <row r="1114">
          <cell r="L1114" t="str">
            <v/>
          </cell>
        </row>
        <row r="1115">
          <cell r="L1115" t="str">
            <v/>
          </cell>
        </row>
        <row r="1116">
          <cell r="L1116" t="str">
            <v/>
          </cell>
        </row>
        <row r="1117">
          <cell r="L1117" t="str">
            <v/>
          </cell>
        </row>
        <row r="1118">
          <cell r="L1118" t="str">
            <v/>
          </cell>
        </row>
        <row r="1119">
          <cell r="L1119" t="str">
            <v/>
          </cell>
        </row>
        <row r="1120">
          <cell r="L1120" t="str">
            <v/>
          </cell>
        </row>
        <row r="1121">
          <cell r="L1121" t="str">
            <v/>
          </cell>
        </row>
        <row r="1122">
          <cell r="L1122" t="str">
            <v/>
          </cell>
        </row>
        <row r="1123">
          <cell r="L1123" t="str">
            <v/>
          </cell>
        </row>
        <row r="1124">
          <cell r="L1124" t="str">
            <v/>
          </cell>
        </row>
        <row r="1125">
          <cell r="L1125" t="str">
            <v/>
          </cell>
        </row>
        <row r="1126">
          <cell r="L1126" t="str">
            <v/>
          </cell>
        </row>
        <row r="1127">
          <cell r="L1127" t="str">
            <v/>
          </cell>
        </row>
        <row r="1128">
          <cell r="L1128" t="str">
            <v/>
          </cell>
        </row>
        <row r="1129">
          <cell r="L1129" t="str">
            <v/>
          </cell>
        </row>
        <row r="1130">
          <cell r="L1130" t="str">
            <v/>
          </cell>
        </row>
        <row r="1131">
          <cell r="L1131" t="str">
            <v/>
          </cell>
        </row>
        <row r="1132">
          <cell r="L1132" t="str">
            <v/>
          </cell>
        </row>
        <row r="1133">
          <cell r="L1133" t="str">
            <v/>
          </cell>
        </row>
        <row r="1134">
          <cell r="L1134" t="str">
            <v/>
          </cell>
        </row>
        <row r="1135">
          <cell r="L1135" t="str">
            <v/>
          </cell>
        </row>
        <row r="1136">
          <cell r="L1136" t="str">
            <v/>
          </cell>
        </row>
        <row r="1137">
          <cell r="L1137" t="str">
            <v/>
          </cell>
        </row>
        <row r="1138">
          <cell r="L1138" t="str">
            <v/>
          </cell>
        </row>
        <row r="1139">
          <cell r="L1139" t="str">
            <v/>
          </cell>
        </row>
        <row r="1140">
          <cell r="L1140" t="str">
            <v/>
          </cell>
        </row>
        <row r="1141">
          <cell r="L1141" t="str">
            <v/>
          </cell>
        </row>
        <row r="1142">
          <cell r="L1142" t="str">
            <v/>
          </cell>
        </row>
        <row r="1143">
          <cell r="L1143" t="str">
            <v/>
          </cell>
        </row>
        <row r="1144">
          <cell r="L1144" t="str">
            <v/>
          </cell>
        </row>
        <row r="1145">
          <cell r="L1145" t="str">
            <v/>
          </cell>
        </row>
        <row r="1146">
          <cell r="L1146" t="str">
            <v/>
          </cell>
        </row>
        <row r="1147">
          <cell r="L1147" t="str">
            <v/>
          </cell>
        </row>
        <row r="1148">
          <cell r="L1148" t="str">
            <v/>
          </cell>
        </row>
        <row r="1149">
          <cell r="L1149" t="str">
            <v/>
          </cell>
        </row>
        <row r="1150">
          <cell r="L1150" t="str">
            <v/>
          </cell>
        </row>
        <row r="1151">
          <cell r="L1151" t="str">
            <v/>
          </cell>
        </row>
        <row r="1152">
          <cell r="L1152" t="str">
            <v/>
          </cell>
        </row>
        <row r="1153">
          <cell r="L1153" t="str">
            <v/>
          </cell>
        </row>
        <row r="1154">
          <cell r="L1154" t="str">
            <v/>
          </cell>
        </row>
        <row r="1155">
          <cell r="L1155" t="str">
            <v/>
          </cell>
        </row>
        <row r="1156">
          <cell r="L1156" t="str">
            <v/>
          </cell>
        </row>
        <row r="1157">
          <cell r="L1157" t="str">
            <v/>
          </cell>
        </row>
        <row r="1158">
          <cell r="L1158" t="str">
            <v/>
          </cell>
        </row>
        <row r="1159">
          <cell r="L1159" t="str">
            <v/>
          </cell>
        </row>
        <row r="1160">
          <cell r="L1160" t="str">
            <v/>
          </cell>
        </row>
        <row r="1161">
          <cell r="L1161" t="str">
            <v/>
          </cell>
        </row>
        <row r="1162">
          <cell r="L1162" t="str">
            <v/>
          </cell>
        </row>
        <row r="1163">
          <cell r="L1163" t="str">
            <v/>
          </cell>
        </row>
        <row r="1164">
          <cell r="L1164" t="str">
            <v/>
          </cell>
        </row>
        <row r="1165">
          <cell r="L1165" t="str">
            <v/>
          </cell>
        </row>
        <row r="1166">
          <cell r="L1166" t="str">
            <v/>
          </cell>
        </row>
        <row r="1167">
          <cell r="L1167" t="str">
            <v/>
          </cell>
        </row>
        <row r="1168">
          <cell r="L1168" t="str">
            <v/>
          </cell>
        </row>
        <row r="1169">
          <cell r="L1169" t="str">
            <v/>
          </cell>
        </row>
        <row r="1170">
          <cell r="L1170" t="str">
            <v/>
          </cell>
        </row>
        <row r="1171">
          <cell r="L1171" t="str">
            <v/>
          </cell>
        </row>
        <row r="1172">
          <cell r="L1172" t="str">
            <v/>
          </cell>
        </row>
        <row r="1173">
          <cell r="L1173" t="str">
            <v/>
          </cell>
        </row>
        <row r="1174">
          <cell r="L1174" t="str">
            <v/>
          </cell>
        </row>
        <row r="1175">
          <cell r="L1175" t="str">
            <v/>
          </cell>
        </row>
        <row r="1176">
          <cell r="L1176" t="str">
            <v/>
          </cell>
        </row>
        <row r="1177">
          <cell r="L1177" t="str">
            <v/>
          </cell>
        </row>
        <row r="1178">
          <cell r="L1178" t="str">
            <v/>
          </cell>
        </row>
        <row r="1179">
          <cell r="L1179" t="str">
            <v/>
          </cell>
        </row>
        <row r="1180">
          <cell r="L1180" t="str">
            <v/>
          </cell>
        </row>
        <row r="1181">
          <cell r="L1181" t="str">
            <v/>
          </cell>
        </row>
        <row r="1182">
          <cell r="L1182" t="str">
            <v/>
          </cell>
        </row>
        <row r="1183">
          <cell r="L1183" t="str">
            <v/>
          </cell>
        </row>
        <row r="1184">
          <cell r="L1184" t="str">
            <v/>
          </cell>
        </row>
        <row r="1185">
          <cell r="L1185" t="str">
            <v/>
          </cell>
        </row>
        <row r="1186">
          <cell r="L1186" t="str">
            <v/>
          </cell>
        </row>
        <row r="1187">
          <cell r="L1187" t="str">
            <v/>
          </cell>
        </row>
        <row r="1188">
          <cell r="L1188" t="str">
            <v/>
          </cell>
        </row>
        <row r="1189">
          <cell r="L1189" t="str">
            <v/>
          </cell>
        </row>
        <row r="1190">
          <cell r="L1190" t="str">
            <v/>
          </cell>
        </row>
        <row r="1191">
          <cell r="L1191" t="str">
            <v/>
          </cell>
        </row>
        <row r="1192">
          <cell r="L1192" t="str">
            <v/>
          </cell>
        </row>
        <row r="1193">
          <cell r="L1193" t="str">
            <v/>
          </cell>
        </row>
        <row r="1194">
          <cell r="L1194" t="str">
            <v/>
          </cell>
        </row>
        <row r="1195">
          <cell r="L1195" t="str">
            <v/>
          </cell>
        </row>
        <row r="1196">
          <cell r="L1196" t="str">
            <v/>
          </cell>
        </row>
        <row r="1197">
          <cell r="L1197" t="str">
            <v/>
          </cell>
        </row>
        <row r="1198">
          <cell r="L1198" t="str">
            <v/>
          </cell>
        </row>
        <row r="1199">
          <cell r="L1199" t="str">
            <v/>
          </cell>
        </row>
        <row r="1200">
          <cell r="L1200" t="str">
            <v/>
          </cell>
        </row>
        <row r="1201">
          <cell r="L1201" t="str">
            <v/>
          </cell>
        </row>
        <row r="1202">
          <cell r="L1202" t="str">
            <v/>
          </cell>
        </row>
        <row r="1203">
          <cell r="L1203" t="str">
            <v/>
          </cell>
        </row>
        <row r="1204">
          <cell r="L1204" t="str">
            <v/>
          </cell>
        </row>
        <row r="1205">
          <cell r="L1205" t="str">
            <v/>
          </cell>
        </row>
        <row r="1206">
          <cell r="L1206" t="str">
            <v/>
          </cell>
        </row>
        <row r="1207">
          <cell r="L1207" t="str">
            <v/>
          </cell>
        </row>
        <row r="1208">
          <cell r="L1208" t="str">
            <v/>
          </cell>
        </row>
        <row r="1209">
          <cell r="L1209" t="str">
            <v/>
          </cell>
        </row>
        <row r="1210">
          <cell r="L1210" t="str">
            <v/>
          </cell>
        </row>
        <row r="1211">
          <cell r="L1211" t="str">
            <v/>
          </cell>
        </row>
        <row r="1212">
          <cell r="L1212" t="str">
            <v/>
          </cell>
        </row>
        <row r="1213">
          <cell r="L1213" t="str">
            <v/>
          </cell>
        </row>
        <row r="1214">
          <cell r="L1214" t="str">
            <v/>
          </cell>
        </row>
        <row r="1215">
          <cell r="L1215" t="str">
            <v/>
          </cell>
        </row>
        <row r="1216">
          <cell r="L1216" t="str">
            <v/>
          </cell>
        </row>
        <row r="1217">
          <cell r="L1217" t="str">
            <v/>
          </cell>
        </row>
        <row r="1218">
          <cell r="L1218" t="str">
            <v/>
          </cell>
        </row>
        <row r="1219">
          <cell r="L1219" t="str">
            <v/>
          </cell>
        </row>
        <row r="1220">
          <cell r="L1220" t="str">
            <v/>
          </cell>
        </row>
        <row r="1221">
          <cell r="L1221" t="str">
            <v/>
          </cell>
        </row>
        <row r="1222">
          <cell r="L1222" t="str">
            <v/>
          </cell>
        </row>
        <row r="1223">
          <cell r="L1223" t="str">
            <v/>
          </cell>
        </row>
        <row r="1224">
          <cell r="L1224" t="str">
            <v/>
          </cell>
        </row>
        <row r="1225">
          <cell r="L1225" t="str">
            <v/>
          </cell>
        </row>
        <row r="1226">
          <cell r="L1226" t="str">
            <v/>
          </cell>
        </row>
        <row r="1227">
          <cell r="L1227" t="str">
            <v/>
          </cell>
        </row>
        <row r="1228">
          <cell r="L1228" t="str">
            <v/>
          </cell>
        </row>
        <row r="1229">
          <cell r="L1229" t="str">
            <v/>
          </cell>
        </row>
        <row r="1230">
          <cell r="L1230" t="str">
            <v/>
          </cell>
        </row>
        <row r="1231">
          <cell r="L1231" t="str">
            <v/>
          </cell>
        </row>
        <row r="1232">
          <cell r="L1232" t="str">
            <v/>
          </cell>
        </row>
        <row r="1233">
          <cell r="L1233" t="str">
            <v/>
          </cell>
        </row>
        <row r="1234">
          <cell r="L1234" t="str">
            <v/>
          </cell>
        </row>
        <row r="1235">
          <cell r="L1235" t="str">
            <v/>
          </cell>
        </row>
        <row r="1236">
          <cell r="L1236" t="str">
            <v/>
          </cell>
        </row>
        <row r="1237">
          <cell r="L1237" t="str">
            <v/>
          </cell>
        </row>
        <row r="1238">
          <cell r="L1238" t="str">
            <v/>
          </cell>
        </row>
        <row r="1239">
          <cell r="L1239" t="str">
            <v/>
          </cell>
        </row>
        <row r="1240">
          <cell r="L1240" t="str">
            <v/>
          </cell>
        </row>
        <row r="1241">
          <cell r="L1241" t="str">
            <v/>
          </cell>
        </row>
        <row r="1242">
          <cell r="L1242" t="str">
            <v/>
          </cell>
        </row>
        <row r="1243">
          <cell r="L1243" t="str">
            <v/>
          </cell>
        </row>
        <row r="1244">
          <cell r="L1244" t="str">
            <v/>
          </cell>
        </row>
        <row r="1245">
          <cell r="L1245" t="str">
            <v/>
          </cell>
        </row>
        <row r="1246">
          <cell r="L1246" t="str">
            <v/>
          </cell>
        </row>
        <row r="1247">
          <cell r="L1247" t="str">
            <v/>
          </cell>
        </row>
        <row r="1248">
          <cell r="L1248" t="str">
            <v/>
          </cell>
        </row>
        <row r="1249">
          <cell r="L1249" t="str">
            <v/>
          </cell>
        </row>
        <row r="1250">
          <cell r="L1250" t="str">
            <v/>
          </cell>
        </row>
        <row r="1251">
          <cell r="L1251" t="str">
            <v/>
          </cell>
        </row>
        <row r="1252">
          <cell r="L1252" t="str">
            <v/>
          </cell>
        </row>
        <row r="1253">
          <cell r="L1253" t="str">
            <v/>
          </cell>
        </row>
        <row r="1254">
          <cell r="L1254" t="str">
            <v/>
          </cell>
        </row>
        <row r="1255">
          <cell r="L1255" t="str">
            <v/>
          </cell>
        </row>
        <row r="1256">
          <cell r="L1256" t="str">
            <v/>
          </cell>
        </row>
        <row r="1257">
          <cell r="L1257" t="str">
            <v/>
          </cell>
        </row>
        <row r="1258">
          <cell r="L1258" t="str">
            <v/>
          </cell>
        </row>
        <row r="1259">
          <cell r="L1259" t="str">
            <v/>
          </cell>
        </row>
        <row r="1260">
          <cell r="L1260" t="str">
            <v/>
          </cell>
        </row>
        <row r="1261">
          <cell r="L1261" t="str">
            <v/>
          </cell>
        </row>
        <row r="1262">
          <cell r="L1262" t="str">
            <v/>
          </cell>
        </row>
        <row r="1263">
          <cell r="L1263" t="str">
            <v/>
          </cell>
        </row>
        <row r="1264">
          <cell r="L1264" t="str">
            <v/>
          </cell>
        </row>
        <row r="1265">
          <cell r="L1265" t="str">
            <v/>
          </cell>
        </row>
        <row r="1266">
          <cell r="L1266" t="str">
            <v/>
          </cell>
        </row>
        <row r="1267">
          <cell r="L1267" t="str">
            <v/>
          </cell>
        </row>
        <row r="1268">
          <cell r="L1268" t="str">
            <v/>
          </cell>
        </row>
        <row r="1269">
          <cell r="L1269" t="str">
            <v/>
          </cell>
        </row>
        <row r="1270">
          <cell r="L1270" t="str">
            <v/>
          </cell>
        </row>
        <row r="1271">
          <cell r="L1271" t="str">
            <v/>
          </cell>
        </row>
        <row r="1272">
          <cell r="L1272" t="str">
            <v/>
          </cell>
        </row>
        <row r="1273">
          <cell r="L1273" t="str">
            <v/>
          </cell>
        </row>
        <row r="1274">
          <cell r="L1274" t="str">
            <v/>
          </cell>
        </row>
        <row r="1275">
          <cell r="L1275" t="str">
            <v/>
          </cell>
        </row>
        <row r="1276">
          <cell r="L1276" t="str">
            <v/>
          </cell>
        </row>
        <row r="1277">
          <cell r="L1277" t="str">
            <v/>
          </cell>
        </row>
        <row r="1278">
          <cell r="L1278" t="str">
            <v/>
          </cell>
        </row>
        <row r="1279">
          <cell r="L1279" t="str">
            <v/>
          </cell>
        </row>
        <row r="1280">
          <cell r="L1280" t="str">
            <v/>
          </cell>
        </row>
        <row r="1281">
          <cell r="L1281" t="str">
            <v/>
          </cell>
        </row>
        <row r="1282">
          <cell r="L1282" t="str">
            <v/>
          </cell>
        </row>
        <row r="1283">
          <cell r="L1283" t="str">
            <v/>
          </cell>
        </row>
        <row r="1284">
          <cell r="L1284" t="str">
            <v/>
          </cell>
        </row>
        <row r="1285">
          <cell r="L1285" t="str">
            <v/>
          </cell>
        </row>
        <row r="1286">
          <cell r="L1286" t="str">
            <v/>
          </cell>
        </row>
        <row r="1287">
          <cell r="L1287" t="str">
            <v/>
          </cell>
        </row>
        <row r="1288">
          <cell r="L1288" t="str">
            <v/>
          </cell>
        </row>
        <row r="1289">
          <cell r="L1289" t="str">
            <v/>
          </cell>
        </row>
        <row r="1290">
          <cell r="L1290" t="str">
            <v/>
          </cell>
        </row>
        <row r="1291">
          <cell r="L1291" t="str">
            <v/>
          </cell>
        </row>
        <row r="1292">
          <cell r="L1292" t="str">
            <v/>
          </cell>
        </row>
        <row r="1293">
          <cell r="L1293" t="str">
            <v/>
          </cell>
        </row>
        <row r="1294">
          <cell r="L1294" t="str">
            <v/>
          </cell>
        </row>
        <row r="1295">
          <cell r="L1295" t="str">
            <v/>
          </cell>
        </row>
        <row r="1296">
          <cell r="L1296" t="str">
            <v/>
          </cell>
        </row>
        <row r="1297">
          <cell r="L1297" t="str">
            <v/>
          </cell>
        </row>
        <row r="1298">
          <cell r="L1298" t="str">
            <v/>
          </cell>
        </row>
        <row r="1299">
          <cell r="L1299" t="str">
            <v/>
          </cell>
        </row>
        <row r="1300">
          <cell r="L1300" t="str">
            <v/>
          </cell>
        </row>
        <row r="1301">
          <cell r="L1301" t="str">
            <v/>
          </cell>
        </row>
        <row r="1302">
          <cell r="L1302" t="str">
            <v/>
          </cell>
        </row>
        <row r="1303">
          <cell r="L1303" t="str">
            <v/>
          </cell>
        </row>
        <row r="1304">
          <cell r="L1304" t="str">
            <v/>
          </cell>
        </row>
        <row r="1305">
          <cell r="L1305" t="str">
            <v/>
          </cell>
        </row>
        <row r="1306">
          <cell r="L1306" t="str">
            <v/>
          </cell>
        </row>
        <row r="1307">
          <cell r="L1307" t="str">
            <v/>
          </cell>
        </row>
        <row r="1308">
          <cell r="L1308" t="str">
            <v/>
          </cell>
        </row>
        <row r="1309">
          <cell r="L1309" t="str">
            <v/>
          </cell>
        </row>
        <row r="1310">
          <cell r="L1310" t="str">
            <v/>
          </cell>
        </row>
        <row r="1311">
          <cell r="L1311" t="str">
            <v/>
          </cell>
        </row>
        <row r="1312">
          <cell r="L1312" t="str">
            <v/>
          </cell>
        </row>
        <row r="1313">
          <cell r="L1313" t="str">
            <v/>
          </cell>
        </row>
        <row r="1314">
          <cell r="L1314" t="str">
            <v/>
          </cell>
        </row>
        <row r="1315">
          <cell r="L1315" t="str">
            <v/>
          </cell>
        </row>
        <row r="1316">
          <cell r="L1316" t="str">
            <v/>
          </cell>
        </row>
        <row r="1317">
          <cell r="L1317" t="str">
            <v/>
          </cell>
        </row>
        <row r="1318">
          <cell r="L1318" t="str">
            <v/>
          </cell>
        </row>
        <row r="1319">
          <cell r="L1319" t="str">
            <v/>
          </cell>
        </row>
        <row r="1320">
          <cell r="L1320" t="str">
            <v/>
          </cell>
        </row>
        <row r="1321">
          <cell r="L1321" t="str">
            <v/>
          </cell>
        </row>
        <row r="1322">
          <cell r="L1322" t="str">
            <v/>
          </cell>
        </row>
        <row r="1323">
          <cell r="L1323" t="str">
            <v/>
          </cell>
        </row>
        <row r="1324">
          <cell r="L1324" t="str">
            <v/>
          </cell>
        </row>
        <row r="1325">
          <cell r="L1325" t="str">
            <v/>
          </cell>
        </row>
        <row r="1326">
          <cell r="L1326" t="str">
            <v/>
          </cell>
        </row>
        <row r="1327">
          <cell r="L1327" t="str">
            <v/>
          </cell>
        </row>
        <row r="1328">
          <cell r="L1328" t="str">
            <v/>
          </cell>
        </row>
        <row r="1329">
          <cell r="L1329" t="str">
            <v/>
          </cell>
        </row>
        <row r="1330">
          <cell r="L1330" t="str">
            <v/>
          </cell>
        </row>
        <row r="1331">
          <cell r="L1331" t="str">
            <v/>
          </cell>
        </row>
        <row r="1332">
          <cell r="L1332" t="str">
            <v/>
          </cell>
        </row>
        <row r="1333">
          <cell r="L1333" t="str">
            <v/>
          </cell>
        </row>
        <row r="1334">
          <cell r="L1334" t="str">
            <v/>
          </cell>
        </row>
        <row r="1335">
          <cell r="L1335" t="str">
            <v/>
          </cell>
        </row>
        <row r="1336">
          <cell r="L1336" t="str">
            <v/>
          </cell>
        </row>
        <row r="1337">
          <cell r="L1337" t="str">
            <v/>
          </cell>
        </row>
        <row r="1338">
          <cell r="L1338" t="str">
            <v/>
          </cell>
        </row>
        <row r="1339">
          <cell r="L1339" t="str">
            <v/>
          </cell>
        </row>
        <row r="1340">
          <cell r="L1340" t="str">
            <v/>
          </cell>
        </row>
        <row r="1341">
          <cell r="L1341" t="str">
            <v/>
          </cell>
        </row>
        <row r="1342">
          <cell r="L1342" t="str">
            <v/>
          </cell>
        </row>
        <row r="1343">
          <cell r="L1343" t="str">
            <v/>
          </cell>
        </row>
        <row r="1344">
          <cell r="L1344" t="str">
            <v/>
          </cell>
        </row>
        <row r="1345">
          <cell r="L1345" t="str">
            <v/>
          </cell>
        </row>
        <row r="1346">
          <cell r="L1346" t="str">
            <v/>
          </cell>
        </row>
        <row r="1347">
          <cell r="L1347" t="str">
            <v/>
          </cell>
        </row>
        <row r="1348">
          <cell r="L1348" t="str">
            <v/>
          </cell>
        </row>
        <row r="1349">
          <cell r="L1349" t="str">
            <v/>
          </cell>
        </row>
        <row r="1350">
          <cell r="L1350" t="str">
            <v/>
          </cell>
        </row>
        <row r="1351">
          <cell r="L1351" t="str">
            <v/>
          </cell>
        </row>
        <row r="1352">
          <cell r="L1352" t="str">
            <v/>
          </cell>
        </row>
        <row r="1353">
          <cell r="L1353" t="str">
            <v/>
          </cell>
        </row>
        <row r="1354">
          <cell r="L1354" t="str">
            <v/>
          </cell>
        </row>
        <row r="1355">
          <cell r="L1355" t="str">
            <v/>
          </cell>
        </row>
        <row r="1356">
          <cell r="L1356" t="str">
            <v/>
          </cell>
        </row>
        <row r="1357">
          <cell r="L1357" t="str">
            <v/>
          </cell>
        </row>
        <row r="1358">
          <cell r="L1358" t="str">
            <v/>
          </cell>
        </row>
        <row r="1359">
          <cell r="L1359" t="str">
            <v/>
          </cell>
        </row>
        <row r="1360">
          <cell r="L1360" t="str">
            <v/>
          </cell>
        </row>
        <row r="1361">
          <cell r="L1361" t="str">
            <v/>
          </cell>
        </row>
        <row r="1362">
          <cell r="L1362" t="str">
            <v/>
          </cell>
        </row>
        <row r="1363">
          <cell r="L1363" t="str">
            <v/>
          </cell>
        </row>
        <row r="1364">
          <cell r="L1364" t="str">
            <v/>
          </cell>
        </row>
        <row r="1365">
          <cell r="L1365" t="str">
            <v/>
          </cell>
        </row>
        <row r="1366">
          <cell r="L1366" t="str">
            <v/>
          </cell>
        </row>
        <row r="1367">
          <cell r="L1367" t="str">
            <v/>
          </cell>
        </row>
        <row r="1368">
          <cell r="L1368" t="str">
            <v/>
          </cell>
        </row>
        <row r="1369">
          <cell r="L1369" t="str">
            <v/>
          </cell>
        </row>
        <row r="1370">
          <cell r="L1370" t="str">
            <v/>
          </cell>
        </row>
        <row r="1371">
          <cell r="L1371" t="str">
            <v/>
          </cell>
        </row>
        <row r="1372">
          <cell r="L1372" t="str">
            <v/>
          </cell>
        </row>
        <row r="1373">
          <cell r="L1373" t="str">
            <v/>
          </cell>
        </row>
        <row r="1374">
          <cell r="L1374" t="str">
            <v/>
          </cell>
        </row>
        <row r="1375">
          <cell r="L1375" t="str">
            <v/>
          </cell>
        </row>
        <row r="1376">
          <cell r="L1376" t="str">
            <v/>
          </cell>
        </row>
        <row r="1377">
          <cell r="L1377" t="str">
            <v/>
          </cell>
        </row>
        <row r="1378">
          <cell r="L1378" t="str">
            <v/>
          </cell>
        </row>
        <row r="1379">
          <cell r="L1379" t="str">
            <v/>
          </cell>
        </row>
        <row r="1380">
          <cell r="L1380" t="str">
            <v/>
          </cell>
        </row>
        <row r="1381">
          <cell r="L1381" t="str">
            <v/>
          </cell>
        </row>
        <row r="1382">
          <cell r="L1382" t="str">
            <v/>
          </cell>
        </row>
        <row r="1383">
          <cell r="L1383" t="str">
            <v/>
          </cell>
        </row>
        <row r="1384">
          <cell r="L1384" t="str">
            <v/>
          </cell>
        </row>
        <row r="1385">
          <cell r="L1385" t="str">
            <v/>
          </cell>
        </row>
        <row r="1386">
          <cell r="L1386" t="str">
            <v/>
          </cell>
        </row>
        <row r="1387">
          <cell r="L1387" t="str">
            <v/>
          </cell>
        </row>
        <row r="1388">
          <cell r="L1388" t="str">
            <v/>
          </cell>
        </row>
        <row r="1389">
          <cell r="L1389" t="str">
            <v/>
          </cell>
        </row>
        <row r="1390">
          <cell r="L1390" t="str">
            <v/>
          </cell>
        </row>
        <row r="1391">
          <cell r="L1391" t="str">
            <v/>
          </cell>
        </row>
        <row r="1392">
          <cell r="L1392" t="str">
            <v/>
          </cell>
        </row>
        <row r="1393">
          <cell r="L1393" t="str">
            <v/>
          </cell>
        </row>
        <row r="1394">
          <cell r="L1394" t="str">
            <v/>
          </cell>
        </row>
        <row r="1395">
          <cell r="L1395" t="str">
            <v/>
          </cell>
        </row>
        <row r="1396">
          <cell r="L1396" t="str">
            <v/>
          </cell>
        </row>
        <row r="1397">
          <cell r="L1397" t="str">
            <v/>
          </cell>
        </row>
        <row r="1398">
          <cell r="L1398" t="str">
            <v/>
          </cell>
        </row>
        <row r="1399">
          <cell r="L1399" t="str">
            <v/>
          </cell>
        </row>
        <row r="1400">
          <cell r="L1400" t="str">
            <v/>
          </cell>
        </row>
        <row r="1401">
          <cell r="L1401" t="str">
            <v/>
          </cell>
        </row>
        <row r="1402">
          <cell r="L1402" t="str">
            <v/>
          </cell>
        </row>
        <row r="1403">
          <cell r="L1403" t="str">
            <v/>
          </cell>
        </row>
        <row r="1404">
          <cell r="L1404" t="str">
            <v/>
          </cell>
        </row>
        <row r="1405">
          <cell r="L1405" t="str">
            <v/>
          </cell>
        </row>
        <row r="1406">
          <cell r="L1406" t="str">
            <v/>
          </cell>
        </row>
        <row r="1407">
          <cell r="L1407" t="str">
            <v/>
          </cell>
        </row>
        <row r="1408">
          <cell r="L1408" t="str">
            <v/>
          </cell>
        </row>
        <row r="1409">
          <cell r="L1409" t="str">
            <v/>
          </cell>
        </row>
        <row r="1410">
          <cell r="L1410" t="str">
            <v/>
          </cell>
        </row>
        <row r="1411">
          <cell r="L1411" t="str">
            <v/>
          </cell>
        </row>
        <row r="1412">
          <cell r="L1412" t="str">
            <v/>
          </cell>
        </row>
        <row r="1413">
          <cell r="L1413" t="str">
            <v/>
          </cell>
        </row>
        <row r="1414">
          <cell r="L1414" t="str">
            <v/>
          </cell>
        </row>
        <row r="1415">
          <cell r="L1415" t="str">
            <v/>
          </cell>
        </row>
        <row r="1416">
          <cell r="L1416" t="str">
            <v/>
          </cell>
        </row>
        <row r="1417">
          <cell r="L1417" t="str">
            <v/>
          </cell>
        </row>
        <row r="1418">
          <cell r="L1418" t="str">
            <v/>
          </cell>
        </row>
        <row r="1419">
          <cell r="L1419" t="str">
            <v/>
          </cell>
        </row>
        <row r="1420">
          <cell r="L1420" t="str">
            <v/>
          </cell>
        </row>
        <row r="1421">
          <cell r="L1421" t="str">
            <v/>
          </cell>
        </row>
        <row r="1422">
          <cell r="L1422" t="str">
            <v/>
          </cell>
        </row>
        <row r="1423">
          <cell r="L1423" t="str">
            <v/>
          </cell>
        </row>
        <row r="1424">
          <cell r="L1424" t="str">
            <v/>
          </cell>
        </row>
        <row r="1425">
          <cell r="L1425" t="str">
            <v/>
          </cell>
        </row>
        <row r="1426">
          <cell r="L1426" t="str">
            <v/>
          </cell>
        </row>
        <row r="1427">
          <cell r="L1427" t="str">
            <v/>
          </cell>
        </row>
        <row r="1428">
          <cell r="L1428" t="str">
            <v/>
          </cell>
        </row>
        <row r="1429">
          <cell r="L1429" t="str">
            <v/>
          </cell>
        </row>
        <row r="1430">
          <cell r="L1430" t="str">
            <v/>
          </cell>
        </row>
        <row r="1431">
          <cell r="L1431" t="str">
            <v/>
          </cell>
        </row>
        <row r="1432">
          <cell r="L1432" t="str">
            <v/>
          </cell>
        </row>
        <row r="1433">
          <cell r="L1433" t="str">
            <v/>
          </cell>
        </row>
        <row r="1434">
          <cell r="L1434" t="str">
            <v/>
          </cell>
        </row>
        <row r="1435">
          <cell r="L1435" t="str">
            <v/>
          </cell>
        </row>
        <row r="1436">
          <cell r="L1436" t="str">
            <v/>
          </cell>
        </row>
        <row r="1437">
          <cell r="L1437" t="str">
            <v/>
          </cell>
        </row>
        <row r="1438">
          <cell r="L1438" t="str">
            <v/>
          </cell>
        </row>
        <row r="1439">
          <cell r="L1439" t="str">
            <v/>
          </cell>
        </row>
        <row r="1440">
          <cell r="L1440" t="str">
            <v/>
          </cell>
        </row>
        <row r="1441">
          <cell r="L1441" t="str">
            <v/>
          </cell>
        </row>
        <row r="1442">
          <cell r="L1442" t="str">
            <v/>
          </cell>
        </row>
        <row r="1443">
          <cell r="L1443" t="str">
            <v/>
          </cell>
        </row>
        <row r="1444">
          <cell r="L1444" t="str">
            <v/>
          </cell>
        </row>
        <row r="1445">
          <cell r="L1445" t="str">
            <v/>
          </cell>
        </row>
        <row r="1446">
          <cell r="L1446" t="str">
            <v/>
          </cell>
        </row>
        <row r="1447">
          <cell r="L1447" t="str">
            <v/>
          </cell>
        </row>
        <row r="1448">
          <cell r="L1448" t="str">
            <v/>
          </cell>
        </row>
        <row r="1449">
          <cell r="L1449" t="str">
            <v/>
          </cell>
        </row>
        <row r="1450">
          <cell r="L1450" t="str">
            <v/>
          </cell>
        </row>
        <row r="1451">
          <cell r="L1451" t="str">
            <v/>
          </cell>
        </row>
        <row r="1452">
          <cell r="L1452" t="str">
            <v/>
          </cell>
        </row>
        <row r="1453">
          <cell r="L1453" t="str">
            <v/>
          </cell>
        </row>
        <row r="1454">
          <cell r="L1454" t="str">
            <v/>
          </cell>
        </row>
        <row r="1455">
          <cell r="L1455" t="str">
            <v/>
          </cell>
        </row>
        <row r="1456">
          <cell r="L1456" t="str">
            <v/>
          </cell>
        </row>
        <row r="1457">
          <cell r="L1457" t="str">
            <v/>
          </cell>
        </row>
        <row r="1458">
          <cell r="L1458" t="str">
            <v/>
          </cell>
        </row>
        <row r="1459">
          <cell r="L1459" t="str">
            <v/>
          </cell>
        </row>
        <row r="1460">
          <cell r="L1460" t="str">
            <v/>
          </cell>
        </row>
        <row r="1461">
          <cell r="L1461" t="str">
            <v/>
          </cell>
        </row>
        <row r="1462">
          <cell r="L1462" t="str">
            <v/>
          </cell>
        </row>
        <row r="1463">
          <cell r="L1463" t="str">
            <v/>
          </cell>
        </row>
        <row r="1464">
          <cell r="L1464" t="str">
            <v/>
          </cell>
        </row>
        <row r="1465">
          <cell r="L1465" t="str">
            <v/>
          </cell>
        </row>
        <row r="1466">
          <cell r="L1466" t="str">
            <v/>
          </cell>
        </row>
        <row r="1467">
          <cell r="L1467" t="str">
            <v/>
          </cell>
        </row>
        <row r="1468">
          <cell r="L1468" t="str">
            <v/>
          </cell>
        </row>
        <row r="1469">
          <cell r="L1469" t="str">
            <v/>
          </cell>
        </row>
        <row r="1470">
          <cell r="L1470" t="str">
            <v/>
          </cell>
        </row>
        <row r="1471">
          <cell r="L1471" t="str">
            <v/>
          </cell>
        </row>
        <row r="1472">
          <cell r="L1472" t="str">
            <v/>
          </cell>
        </row>
        <row r="1473">
          <cell r="L1473" t="str">
            <v/>
          </cell>
        </row>
        <row r="1474">
          <cell r="L1474" t="str">
            <v/>
          </cell>
        </row>
        <row r="1475">
          <cell r="L1475" t="str">
            <v/>
          </cell>
        </row>
        <row r="1476">
          <cell r="L1476" t="str">
            <v/>
          </cell>
        </row>
        <row r="1477">
          <cell r="L1477" t="str">
            <v/>
          </cell>
        </row>
        <row r="1478">
          <cell r="L1478" t="str">
            <v/>
          </cell>
        </row>
        <row r="1479">
          <cell r="L1479" t="str">
            <v/>
          </cell>
        </row>
        <row r="1480">
          <cell r="L1480" t="str">
            <v/>
          </cell>
        </row>
        <row r="1481">
          <cell r="L1481" t="str">
            <v/>
          </cell>
        </row>
        <row r="1482">
          <cell r="L1482" t="str">
            <v/>
          </cell>
        </row>
        <row r="1483">
          <cell r="L1483" t="str">
            <v/>
          </cell>
        </row>
        <row r="1484">
          <cell r="L1484" t="str">
            <v/>
          </cell>
        </row>
        <row r="1485">
          <cell r="L1485" t="str">
            <v/>
          </cell>
        </row>
        <row r="1486">
          <cell r="L1486" t="str">
            <v/>
          </cell>
        </row>
        <row r="1487">
          <cell r="L1487" t="str">
            <v/>
          </cell>
        </row>
        <row r="1488">
          <cell r="L1488" t="str">
            <v/>
          </cell>
        </row>
        <row r="1489">
          <cell r="L1489" t="str">
            <v/>
          </cell>
        </row>
        <row r="1490">
          <cell r="L1490" t="str">
            <v/>
          </cell>
        </row>
        <row r="1491">
          <cell r="L1491" t="str">
            <v/>
          </cell>
        </row>
        <row r="1492">
          <cell r="L1492" t="str">
            <v/>
          </cell>
        </row>
        <row r="1493">
          <cell r="L1493" t="str">
            <v/>
          </cell>
        </row>
        <row r="1494">
          <cell r="L1494" t="str">
            <v/>
          </cell>
        </row>
        <row r="1495">
          <cell r="L1495" t="str">
            <v/>
          </cell>
        </row>
        <row r="1496">
          <cell r="L1496" t="str">
            <v/>
          </cell>
        </row>
        <row r="1497">
          <cell r="L1497" t="str">
            <v/>
          </cell>
        </row>
        <row r="1498">
          <cell r="L1498" t="str">
            <v/>
          </cell>
        </row>
        <row r="1499">
          <cell r="L1499" t="str">
            <v/>
          </cell>
        </row>
        <row r="1500">
          <cell r="L1500" t="str">
            <v/>
          </cell>
        </row>
        <row r="1501">
          <cell r="L1501" t="str">
            <v/>
          </cell>
        </row>
        <row r="1502">
          <cell r="L1502" t="str">
            <v/>
          </cell>
        </row>
        <row r="1503">
          <cell r="L1503" t="str">
            <v/>
          </cell>
        </row>
        <row r="1504">
          <cell r="L1504" t="str">
            <v/>
          </cell>
        </row>
        <row r="1505">
          <cell r="L1505" t="str">
            <v/>
          </cell>
        </row>
        <row r="1506">
          <cell r="L1506" t="str">
            <v/>
          </cell>
        </row>
        <row r="1507">
          <cell r="L1507" t="str">
            <v/>
          </cell>
        </row>
        <row r="1508">
          <cell r="L1508" t="str">
            <v/>
          </cell>
        </row>
        <row r="1509">
          <cell r="L1509" t="str">
            <v/>
          </cell>
        </row>
        <row r="1510">
          <cell r="L1510" t="str">
            <v/>
          </cell>
        </row>
        <row r="1511">
          <cell r="L1511" t="str">
            <v/>
          </cell>
        </row>
        <row r="1512">
          <cell r="L1512" t="str">
            <v/>
          </cell>
        </row>
        <row r="1513">
          <cell r="L1513" t="str">
            <v/>
          </cell>
        </row>
        <row r="1514">
          <cell r="L1514" t="str">
            <v/>
          </cell>
        </row>
        <row r="1515">
          <cell r="L1515" t="str">
            <v/>
          </cell>
        </row>
        <row r="1516">
          <cell r="L1516" t="str">
            <v/>
          </cell>
        </row>
        <row r="1517">
          <cell r="L1517" t="str">
            <v/>
          </cell>
        </row>
        <row r="1518">
          <cell r="L1518" t="str">
            <v/>
          </cell>
        </row>
        <row r="1519">
          <cell r="L1519" t="str">
            <v/>
          </cell>
        </row>
        <row r="1520">
          <cell r="L1520" t="str">
            <v/>
          </cell>
        </row>
        <row r="1521">
          <cell r="L1521" t="str">
            <v/>
          </cell>
        </row>
        <row r="1522">
          <cell r="L1522" t="str">
            <v/>
          </cell>
        </row>
        <row r="1523">
          <cell r="L1523" t="str">
            <v/>
          </cell>
        </row>
        <row r="1524">
          <cell r="L1524" t="str">
            <v/>
          </cell>
        </row>
        <row r="1525">
          <cell r="L1525" t="str">
            <v/>
          </cell>
        </row>
        <row r="1526">
          <cell r="L1526" t="str">
            <v/>
          </cell>
        </row>
        <row r="1527">
          <cell r="L1527" t="str">
            <v/>
          </cell>
        </row>
        <row r="1528">
          <cell r="L1528" t="str">
            <v/>
          </cell>
        </row>
        <row r="1529">
          <cell r="L1529" t="str">
            <v/>
          </cell>
        </row>
        <row r="1530">
          <cell r="L1530" t="str">
            <v/>
          </cell>
        </row>
        <row r="1531">
          <cell r="L1531" t="str">
            <v/>
          </cell>
        </row>
        <row r="1532">
          <cell r="L1532" t="str">
            <v/>
          </cell>
        </row>
        <row r="1533">
          <cell r="L1533" t="str">
            <v/>
          </cell>
        </row>
        <row r="1534">
          <cell r="L1534" t="str">
            <v/>
          </cell>
        </row>
        <row r="1535">
          <cell r="L1535" t="str">
            <v/>
          </cell>
        </row>
        <row r="1536">
          <cell r="L1536" t="str">
            <v/>
          </cell>
        </row>
        <row r="1537">
          <cell r="L1537" t="str">
            <v/>
          </cell>
        </row>
        <row r="1538">
          <cell r="L1538" t="str">
            <v/>
          </cell>
        </row>
        <row r="1539">
          <cell r="L1539" t="str">
            <v/>
          </cell>
        </row>
        <row r="1540">
          <cell r="L1540" t="str">
            <v/>
          </cell>
        </row>
        <row r="1541">
          <cell r="L1541" t="str">
            <v/>
          </cell>
        </row>
        <row r="1542">
          <cell r="L1542" t="str">
            <v/>
          </cell>
        </row>
        <row r="1543">
          <cell r="L1543" t="str">
            <v/>
          </cell>
        </row>
        <row r="1544">
          <cell r="L1544" t="str">
            <v/>
          </cell>
        </row>
        <row r="1545">
          <cell r="L1545" t="str">
            <v/>
          </cell>
        </row>
        <row r="1546">
          <cell r="L1546" t="str">
            <v/>
          </cell>
        </row>
        <row r="1547">
          <cell r="L1547" t="str">
            <v/>
          </cell>
        </row>
        <row r="1548">
          <cell r="L1548" t="str">
            <v/>
          </cell>
        </row>
        <row r="1549">
          <cell r="L1549" t="str">
            <v/>
          </cell>
        </row>
        <row r="1550">
          <cell r="L1550" t="str">
            <v/>
          </cell>
        </row>
        <row r="1551">
          <cell r="L1551" t="str">
            <v/>
          </cell>
        </row>
        <row r="1552">
          <cell r="L1552" t="str">
            <v/>
          </cell>
        </row>
        <row r="1553">
          <cell r="L1553" t="str">
            <v/>
          </cell>
        </row>
        <row r="1554">
          <cell r="L1554" t="str">
            <v/>
          </cell>
        </row>
        <row r="1555">
          <cell r="L1555" t="str">
            <v/>
          </cell>
        </row>
        <row r="1556">
          <cell r="L1556" t="str">
            <v/>
          </cell>
        </row>
        <row r="1557">
          <cell r="L1557" t="str">
            <v/>
          </cell>
        </row>
        <row r="1558">
          <cell r="L1558" t="str">
            <v/>
          </cell>
        </row>
        <row r="1559">
          <cell r="L1559" t="str">
            <v/>
          </cell>
        </row>
        <row r="1560">
          <cell r="L1560" t="str">
            <v/>
          </cell>
        </row>
        <row r="1561">
          <cell r="L1561" t="str">
            <v/>
          </cell>
        </row>
        <row r="1562">
          <cell r="L1562" t="str">
            <v/>
          </cell>
        </row>
        <row r="1563">
          <cell r="L1563" t="str">
            <v/>
          </cell>
        </row>
        <row r="1564">
          <cell r="L1564" t="str">
            <v/>
          </cell>
        </row>
        <row r="1565">
          <cell r="L1565" t="str">
            <v/>
          </cell>
        </row>
        <row r="1566">
          <cell r="L1566" t="str">
            <v/>
          </cell>
        </row>
        <row r="1567">
          <cell r="L1567" t="str">
            <v/>
          </cell>
        </row>
        <row r="1568">
          <cell r="L1568" t="str">
            <v/>
          </cell>
        </row>
        <row r="1569">
          <cell r="L1569" t="str">
            <v/>
          </cell>
        </row>
        <row r="1570">
          <cell r="L1570" t="str">
            <v/>
          </cell>
        </row>
        <row r="1571">
          <cell r="L1571" t="str">
            <v/>
          </cell>
        </row>
        <row r="1572">
          <cell r="L1572" t="str">
            <v/>
          </cell>
        </row>
        <row r="1573">
          <cell r="L1573" t="str">
            <v/>
          </cell>
        </row>
        <row r="1574">
          <cell r="L1574" t="str">
            <v/>
          </cell>
        </row>
        <row r="1575">
          <cell r="L1575" t="str">
            <v/>
          </cell>
        </row>
        <row r="1576">
          <cell r="L1576" t="str">
            <v/>
          </cell>
        </row>
        <row r="1577">
          <cell r="L1577" t="str">
            <v/>
          </cell>
        </row>
        <row r="1578">
          <cell r="L1578" t="str">
            <v/>
          </cell>
        </row>
        <row r="1579">
          <cell r="L1579" t="str">
            <v/>
          </cell>
        </row>
        <row r="1580">
          <cell r="L1580" t="str">
            <v/>
          </cell>
        </row>
        <row r="1581">
          <cell r="L1581" t="str">
            <v/>
          </cell>
        </row>
        <row r="1582">
          <cell r="L1582" t="str">
            <v/>
          </cell>
        </row>
        <row r="1583">
          <cell r="L1583" t="str">
            <v/>
          </cell>
        </row>
        <row r="1584">
          <cell r="L1584" t="str">
            <v/>
          </cell>
        </row>
        <row r="1585">
          <cell r="L1585" t="str">
            <v/>
          </cell>
        </row>
        <row r="1586">
          <cell r="L1586" t="str">
            <v/>
          </cell>
        </row>
        <row r="1587">
          <cell r="L1587" t="str">
            <v/>
          </cell>
        </row>
        <row r="1588">
          <cell r="L1588" t="str">
            <v/>
          </cell>
        </row>
        <row r="1589">
          <cell r="L1589" t="str">
            <v/>
          </cell>
        </row>
        <row r="1590">
          <cell r="L1590" t="str">
            <v/>
          </cell>
        </row>
        <row r="1591">
          <cell r="L1591" t="str">
            <v/>
          </cell>
        </row>
        <row r="1592">
          <cell r="L1592" t="str">
            <v/>
          </cell>
        </row>
        <row r="1593">
          <cell r="L1593" t="str">
            <v/>
          </cell>
        </row>
        <row r="1594">
          <cell r="L1594" t="str">
            <v/>
          </cell>
        </row>
        <row r="1595">
          <cell r="L1595" t="str">
            <v/>
          </cell>
        </row>
        <row r="1596">
          <cell r="L1596" t="str">
            <v/>
          </cell>
        </row>
        <row r="1597">
          <cell r="L1597" t="str">
            <v/>
          </cell>
        </row>
        <row r="1598">
          <cell r="L1598" t="str">
            <v/>
          </cell>
        </row>
        <row r="1599">
          <cell r="L1599" t="str">
            <v/>
          </cell>
        </row>
        <row r="1600">
          <cell r="L1600" t="str">
            <v/>
          </cell>
        </row>
        <row r="1601">
          <cell r="L1601" t="str">
            <v/>
          </cell>
        </row>
        <row r="1602">
          <cell r="L1602" t="str">
            <v/>
          </cell>
        </row>
        <row r="1603">
          <cell r="L1603" t="str">
            <v/>
          </cell>
        </row>
        <row r="1604">
          <cell r="L1604" t="str">
            <v/>
          </cell>
        </row>
        <row r="1605">
          <cell r="L1605" t="str">
            <v/>
          </cell>
        </row>
        <row r="1606">
          <cell r="L1606" t="str">
            <v/>
          </cell>
        </row>
        <row r="1607">
          <cell r="L1607" t="str">
            <v/>
          </cell>
        </row>
        <row r="1608">
          <cell r="L1608" t="str">
            <v/>
          </cell>
        </row>
        <row r="1609">
          <cell r="L1609" t="str">
            <v/>
          </cell>
        </row>
        <row r="1610">
          <cell r="L1610" t="str">
            <v/>
          </cell>
        </row>
        <row r="1611">
          <cell r="L1611" t="str">
            <v/>
          </cell>
        </row>
        <row r="1612">
          <cell r="L1612" t="str">
            <v/>
          </cell>
        </row>
        <row r="1613">
          <cell r="L1613" t="str">
            <v/>
          </cell>
        </row>
        <row r="1614">
          <cell r="L1614" t="str">
            <v/>
          </cell>
        </row>
        <row r="1615">
          <cell r="L1615" t="str">
            <v/>
          </cell>
        </row>
        <row r="1616">
          <cell r="L1616" t="str">
            <v/>
          </cell>
        </row>
        <row r="1617">
          <cell r="L1617" t="str">
            <v/>
          </cell>
        </row>
        <row r="1618">
          <cell r="L1618" t="str">
            <v/>
          </cell>
        </row>
        <row r="1619">
          <cell r="L1619" t="str">
            <v/>
          </cell>
        </row>
        <row r="1620">
          <cell r="L1620" t="str">
            <v/>
          </cell>
        </row>
        <row r="1621">
          <cell r="L1621" t="str">
            <v/>
          </cell>
        </row>
        <row r="1622">
          <cell r="L1622" t="str">
            <v/>
          </cell>
        </row>
        <row r="1623">
          <cell r="L1623" t="str">
            <v/>
          </cell>
        </row>
        <row r="1624">
          <cell r="L1624" t="str">
            <v/>
          </cell>
        </row>
        <row r="1625">
          <cell r="L1625" t="str">
            <v/>
          </cell>
        </row>
        <row r="1626">
          <cell r="L1626" t="str">
            <v/>
          </cell>
        </row>
        <row r="1627">
          <cell r="L1627" t="str">
            <v/>
          </cell>
        </row>
        <row r="1628">
          <cell r="L1628" t="str">
            <v/>
          </cell>
        </row>
        <row r="1629">
          <cell r="L1629" t="str">
            <v/>
          </cell>
        </row>
        <row r="1630">
          <cell r="L1630" t="str">
            <v/>
          </cell>
        </row>
        <row r="1631">
          <cell r="L1631" t="str">
            <v/>
          </cell>
        </row>
        <row r="1632">
          <cell r="L1632" t="str">
            <v/>
          </cell>
        </row>
        <row r="1633">
          <cell r="L1633" t="str">
            <v/>
          </cell>
        </row>
        <row r="1634">
          <cell r="L1634" t="str">
            <v/>
          </cell>
        </row>
        <row r="1635">
          <cell r="L1635" t="str">
            <v/>
          </cell>
        </row>
        <row r="1636">
          <cell r="L1636" t="str">
            <v/>
          </cell>
        </row>
        <row r="1637">
          <cell r="L1637" t="str">
            <v/>
          </cell>
        </row>
        <row r="1638">
          <cell r="L1638" t="str">
            <v/>
          </cell>
        </row>
        <row r="1639">
          <cell r="L1639" t="str">
            <v/>
          </cell>
        </row>
        <row r="1640">
          <cell r="L1640" t="str">
            <v/>
          </cell>
        </row>
        <row r="1641">
          <cell r="L1641" t="str">
            <v/>
          </cell>
        </row>
        <row r="1642">
          <cell r="L1642" t="str">
            <v/>
          </cell>
        </row>
        <row r="1643">
          <cell r="L1643" t="str">
            <v/>
          </cell>
        </row>
        <row r="1644">
          <cell r="L1644" t="str">
            <v/>
          </cell>
        </row>
        <row r="1645">
          <cell r="L1645" t="str">
            <v/>
          </cell>
        </row>
        <row r="1646">
          <cell r="L1646" t="str">
            <v/>
          </cell>
        </row>
        <row r="1647">
          <cell r="L1647" t="str">
            <v/>
          </cell>
        </row>
        <row r="1648">
          <cell r="L1648" t="str">
            <v/>
          </cell>
        </row>
        <row r="1649">
          <cell r="L1649" t="str">
            <v/>
          </cell>
        </row>
        <row r="1650">
          <cell r="L1650" t="str">
            <v/>
          </cell>
        </row>
        <row r="1651">
          <cell r="L1651" t="str">
            <v/>
          </cell>
        </row>
        <row r="1652">
          <cell r="L1652" t="str">
            <v/>
          </cell>
        </row>
        <row r="1653">
          <cell r="L1653" t="str">
            <v/>
          </cell>
        </row>
        <row r="1654">
          <cell r="L1654" t="str">
            <v/>
          </cell>
        </row>
        <row r="1655">
          <cell r="L1655" t="str">
            <v/>
          </cell>
        </row>
        <row r="1656">
          <cell r="L1656" t="str">
            <v/>
          </cell>
        </row>
        <row r="1657">
          <cell r="L1657" t="str">
            <v/>
          </cell>
        </row>
        <row r="1658">
          <cell r="L1658" t="str">
            <v/>
          </cell>
        </row>
        <row r="1659">
          <cell r="L1659" t="str">
            <v/>
          </cell>
        </row>
        <row r="1660">
          <cell r="L1660" t="str">
            <v/>
          </cell>
        </row>
        <row r="1661">
          <cell r="L1661" t="str">
            <v/>
          </cell>
        </row>
        <row r="1662">
          <cell r="L1662" t="str">
            <v/>
          </cell>
        </row>
        <row r="1663">
          <cell r="L1663" t="str">
            <v/>
          </cell>
        </row>
        <row r="1664">
          <cell r="L1664" t="str">
            <v/>
          </cell>
        </row>
        <row r="1665">
          <cell r="L1665" t="str">
            <v/>
          </cell>
        </row>
        <row r="1666">
          <cell r="L1666" t="str">
            <v/>
          </cell>
        </row>
        <row r="1667">
          <cell r="L1667" t="str">
            <v/>
          </cell>
        </row>
        <row r="1668">
          <cell r="L1668" t="str">
            <v/>
          </cell>
        </row>
        <row r="1669">
          <cell r="L1669" t="str">
            <v/>
          </cell>
        </row>
        <row r="1670">
          <cell r="L1670" t="str">
            <v/>
          </cell>
        </row>
        <row r="1671">
          <cell r="L1671" t="str">
            <v/>
          </cell>
        </row>
        <row r="1672">
          <cell r="L1672" t="str">
            <v/>
          </cell>
        </row>
        <row r="1673">
          <cell r="L1673" t="str">
            <v/>
          </cell>
        </row>
        <row r="1674">
          <cell r="L1674" t="str">
            <v/>
          </cell>
        </row>
        <row r="1675">
          <cell r="L1675" t="str">
            <v/>
          </cell>
        </row>
        <row r="1676">
          <cell r="L1676" t="str">
            <v/>
          </cell>
        </row>
        <row r="1677">
          <cell r="L1677" t="str">
            <v/>
          </cell>
        </row>
        <row r="1678">
          <cell r="L1678" t="str">
            <v/>
          </cell>
        </row>
        <row r="1679">
          <cell r="L1679" t="str">
            <v/>
          </cell>
        </row>
        <row r="1680">
          <cell r="L1680" t="str">
            <v/>
          </cell>
        </row>
        <row r="1681">
          <cell r="L1681" t="str">
            <v/>
          </cell>
        </row>
        <row r="1682">
          <cell r="L1682" t="str">
            <v/>
          </cell>
        </row>
        <row r="1683">
          <cell r="L1683" t="str">
            <v/>
          </cell>
        </row>
        <row r="1684">
          <cell r="L1684" t="str">
            <v/>
          </cell>
        </row>
        <row r="1685">
          <cell r="L1685" t="str">
            <v/>
          </cell>
        </row>
        <row r="1686">
          <cell r="L1686" t="str">
            <v/>
          </cell>
        </row>
        <row r="1687">
          <cell r="L1687" t="str">
            <v/>
          </cell>
        </row>
        <row r="1688">
          <cell r="L1688" t="str">
            <v/>
          </cell>
        </row>
        <row r="1689">
          <cell r="L1689" t="str">
            <v/>
          </cell>
        </row>
        <row r="1690">
          <cell r="L1690" t="str">
            <v/>
          </cell>
        </row>
        <row r="1691">
          <cell r="L1691" t="str">
            <v/>
          </cell>
        </row>
        <row r="1692">
          <cell r="L1692" t="str">
            <v/>
          </cell>
        </row>
        <row r="1693">
          <cell r="L1693" t="str">
            <v/>
          </cell>
        </row>
        <row r="1694">
          <cell r="L1694" t="str">
            <v/>
          </cell>
        </row>
        <row r="1695">
          <cell r="L1695" t="str">
            <v/>
          </cell>
        </row>
        <row r="1696">
          <cell r="L1696" t="str">
            <v/>
          </cell>
        </row>
        <row r="1697">
          <cell r="L1697" t="str">
            <v/>
          </cell>
        </row>
        <row r="1698">
          <cell r="L1698" t="str">
            <v/>
          </cell>
        </row>
        <row r="1699">
          <cell r="L1699" t="str">
            <v/>
          </cell>
        </row>
        <row r="1700">
          <cell r="L1700" t="str">
            <v/>
          </cell>
        </row>
        <row r="1701">
          <cell r="L1701" t="str">
            <v/>
          </cell>
        </row>
        <row r="1702">
          <cell r="L1702" t="str">
            <v/>
          </cell>
        </row>
        <row r="1703">
          <cell r="L1703" t="str">
            <v/>
          </cell>
        </row>
        <row r="1704">
          <cell r="L1704" t="str">
            <v/>
          </cell>
        </row>
        <row r="1705">
          <cell r="L1705" t="str">
            <v/>
          </cell>
        </row>
        <row r="1706">
          <cell r="L1706" t="str">
            <v/>
          </cell>
        </row>
        <row r="1707">
          <cell r="L1707" t="str">
            <v/>
          </cell>
        </row>
        <row r="1708">
          <cell r="L1708" t="str">
            <v/>
          </cell>
        </row>
        <row r="1709">
          <cell r="L1709" t="str">
            <v/>
          </cell>
        </row>
        <row r="1710">
          <cell r="L1710" t="str">
            <v/>
          </cell>
        </row>
        <row r="1711">
          <cell r="L1711" t="str">
            <v/>
          </cell>
        </row>
        <row r="1712">
          <cell r="L1712" t="str">
            <v/>
          </cell>
        </row>
        <row r="1713">
          <cell r="L1713" t="str">
            <v/>
          </cell>
        </row>
        <row r="1714">
          <cell r="L1714" t="str">
            <v/>
          </cell>
        </row>
        <row r="1715">
          <cell r="L1715" t="str">
            <v/>
          </cell>
        </row>
        <row r="1716">
          <cell r="L1716" t="str">
            <v/>
          </cell>
        </row>
        <row r="1717">
          <cell r="L1717" t="str">
            <v/>
          </cell>
        </row>
        <row r="1718">
          <cell r="L1718" t="str">
            <v/>
          </cell>
        </row>
        <row r="1719">
          <cell r="L1719" t="str">
            <v/>
          </cell>
        </row>
        <row r="1720">
          <cell r="L1720" t="str">
            <v/>
          </cell>
        </row>
        <row r="1721">
          <cell r="L1721" t="str">
            <v/>
          </cell>
        </row>
        <row r="1722">
          <cell r="L1722" t="str">
            <v/>
          </cell>
        </row>
        <row r="1723">
          <cell r="L1723" t="str">
            <v/>
          </cell>
        </row>
        <row r="1724">
          <cell r="L1724" t="str">
            <v/>
          </cell>
        </row>
        <row r="1725">
          <cell r="L1725" t="str">
            <v/>
          </cell>
        </row>
        <row r="1726">
          <cell r="L1726" t="str">
            <v/>
          </cell>
        </row>
        <row r="1727">
          <cell r="L1727" t="str">
            <v/>
          </cell>
        </row>
        <row r="1728">
          <cell r="L1728" t="str">
            <v/>
          </cell>
        </row>
        <row r="1729">
          <cell r="L1729" t="str">
            <v/>
          </cell>
        </row>
        <row r="1730">
          <cell r="L1730" t="str">
            <v/>
          </cell>
        </row>
        <row r="1731">
          <cell r="L1731" t="str">
            <v/>
          </cell>
        </row>
        <row r="1732">
          <cell r="L1732" t="str">
            <v/>
          </cell>
        </row>
        <row r="1733">
          <cell r="L1733" t="str">
            <v/>
          </cell>
        </row>
        <row r="1734">
          <cell r="L1734" t="str">
            <v/>
          </cell>
        </row>
        <row r="1735">
          <cell r="L1735" t="str">
            <v/>
          </cell>
        </row>
        <row r="1736">
          <cell r="L1736" t="str">
            <v/>
          </cell>
        </row>
        <row r="1737">
          <cell r="L1737" t="str">
            <v/>
          </cell>
        </row>
        <row r="1738">
          <cell r="L1738" t="str">
            <v/>
          </cell>
        </row>
        <row r="1739">
          <cell r="L1739" t="str">
            <v/>
          </cell>
        </row>
        <row r="1740">
          <cell r="L1740" t="str">
            <v/>
          </cell>
        </row>
        <row r="1741">
          <cell r="L1741" t="str">
            <v/>
          </cell>
        </row>
        <row r="1742">
          <cell r="L1742" t="str">
            <v/>
          </cell>
        </row>
        <row r="1743">
          <cell r="L1743" t="str">
            <v/>
          </cell>
        </row>
        <row r="1744">
          <cell r="L1744" t="str">
            <v/>
          </cell>
        </row>
        <row r="1745">
          <cell r="L1745" t="str">
            <v/>
          </cell>
        </row>
        <row r="1746">
          <cell r="L1746" t="str">
            <v/>
          </cell>
        </row>
        <row r="1747">
          <cell r="L1747" t="str">
            <v/>
          </cell>
        </row>
        <row r="1748">
          <cell r="L1748" t="str">
            <v/>
          </cell>
        </row>
        <row r="1749">
          <cell r="L1749" t="str">
            <v/>
          </cell>
        </row>
        <row r="1750">
          <cell r="L1750" t="str">
            <v/>
          </cell>
        </row>
        <row r="1751">
          <cell r="L1751" t="str">
            <v/>
          </cell>
        </row>
        <row r="1752">
          <cell r="L1752" t="str">
            <v/>
          </cell>
        </row>
        <row r="1753">
          <cell r="L1753" t="str">
            <v/>
          </cell>
        </row>
        <row r="1754">
          <cell r="L1754" t="str">
            <v/>
          </cell>
        </row>
        <row r="1755">
          <cell r="L1755" t="str">
            <v/>
          </cell>
        </row>
        <row r="1756">
          <cell r="L1756" t="str">
            <v/>
          </cell>
        </row>
        <row r="1757">
          <cell r="L1757" t="str">
            <v/>
          </cell>
        </row>
        <row r="1758">
          <cell r="L1758" t="str">
            <v/>
          </cell>
        </row>
        <row r="1759">
          <cell r="L1759" t="str">
            <v/>
          </cell>
        </row>
        <row r="1760">
          <cell r="L1760" t="str">
            <v/>
          </cell>
        </row>
        <row r="1761">
          <cell r="L1761" t="str">
            <v/>
          </cell>
        </row>
        <row r="1762">
          <cell r="L1762" t="str">
            <v/>
          </cell>
        </row>
        <row r="1763">
          <cell r="L1763" t="str">
            <v/>
          </cell>
        </row>
        <row r="1764">
          <cell r="L1764" t="str">
            <v/>
          </cell>
        </row>
        <row r="1765">
          <cell r="L1765" t="str">
            <v/>
          </cell>
        </row>
        <row r="1766">
          <cell r="L1766" t="str">
            <v/>
          </cell>
        </row>
        <row r="1767">
          <cell r="L1767" t="str">
            <v/>
          </cell>
        </row>
        <row r="1768">
          <cell r="L1768" t="str">
            <v/>
          </cell>
        </row>
        <row r="1769">
          <cell r="L1769" t="str">
            <v/>
          </cell>
        </row>
        <row r="1770">
          <cell r="L1770" t="str">
            <v/>
          </cell>
        </row>
        <row r="1771">
          <cell r="L1771" t="str">
            <v/>
          </cell>
        </row>
        <row r="1772">
          <cell r="L1772" t="str">
            <v/>
          </cell>
        </row>
        <row r="1773">
          <cell r="L1773" t="str">
            <v/>
          </cell>
        </row>
        <row r="1774">
          <cell r="L1774" t="str">
            <v/>
          </cell>
        </row>
        <row r="1775">
          <cell r="L1775" t="str">
            <v/>
          </cell>
        </row>
        <row r="1776">
          <cell r="L1776" t="str">
            <v/>
          </cell>
        </row>
        <row r="1777">
          <cell r="L1777" t="str">
            <v/>
          </cell>
        </row>
        <row r="1778">
          <cell r="L1778" t="str">
            <v/>
          </cell>
        </row>
        <row r="1779">
          <cell r="L1779" t="str">
            <v/>
          </cell>
        </row>
        <row r="1780">
          <cell r="L1780" t="str">
            <v/>
          </cell>
        </row>
        <row r="1781">
          <cell r="L1781" t="str">
            <v/>
          </cell>
        </row>
        <row r="1782">
          <cell r="L1782" t="str">
            <v/>
          </cell>
        </row>
        <row r="1783">
          <cell r="L1783" t="str">
            <v/>
          </cell>
        </row>
        <row r="1784">
          <cell r="L1784" t="str">
            <v/>
          </cell>
        </row>
        <row r="1785">
          <cell r="L1785" t="str">
            <v/>
          </cell>
        </row>
        <row r="1786">
          <cell r="L1786" t="str">
            <v/>
          </cell>
        </row>
        <row r="1787">
          <cell r="L1787" t="str">
            <v/>
          </cell>
        </row>
        <row r="1788">
          <cell r="L1788" t="str">
            <v/>
          </cell>
        </row>
        <row r="1789">
          <cell r="L1789" t="str">
            <v/>
          </cell>
        </row>
        <row r="1790">
          <cell r="L1790" t="str">
            <v/>
          </cell>
        </row>
        <row r="1791">
          <cell r="L1791" t="str">
            <v/>
          </cell>
        </row>
        <row r="1792">
          <cell r="L1792" t="str">
            <v/>
          </cell>
        </row>
        <row r="1793">
          <cell r="L1793" t="str">
            <v/>
          </cell>
        </row>
        <row r="1794">
          <cell r="L1794" t="str">
            <v/>
          </cell>
        </row>
        <row r="1795">
          <cell r="L1795" t="str">
            <v/>
          </cell>
        </row>
        <row r="1796">
          <cell r="L1796" t="str">
            <v/>
          </cell>
        </row>
        <row r="1797">
          <cell r="L1797" t="str">
            <v/>
          </cell>
        </row>
        <row r="1798">
          <cell r="L1798" t="str">
            <v/>
          </cell>
        </row>
        <row r="1799">
          <cell r="L1799" t="str">
            <v/>
          </cell>
        </row>
        <row r="1800">
          <cell r="L1800" t="str">
            <v/>
          </cell>
        </row>
        <row r="1801">
          <cell r="L1801" t="str">
            <v/>
          </cell>
        </row>
        <row r="1802">
          <cell r="L1802" t="str">
            <v/>
          </cell>
        </row>
        <row r="1803">
          <cell r="L1803" t="str">
            <v/>
          </cell>
        </row>
        <row r="1804">
          <cell r="L1804" t="str">
            <v/>
          </cell>
        </row>
        <row r="1805">
          <cell r="L1805" t="str">
            <v/>
          </cell>
        </row>
        <row r="1806">
          <cell r="L1806" t="str">
            <v/>
          </cell>
        </row>
        <row r="1807">
          <cell r="L1807" t="str">
            <v/>
          </cell>
        </row>
        <row r="1808">
          <cell r="L1808" t="str">
            <v/>
          </cell>
        </row>
        <row r="1809">
          <cell r="L1809" t="str">
            <v/>
          </cell>
        </row>
        <row r="1810">
          <cell r="L1810" t="str">
            <v/>
          </cell>
        </row>
        <row r="1811">
          <cell r="L1811" t="str">
            <v/>
          </cell>
        </row>
        <row r="1812">
          <cell r="L1812" t="str">
            <v/>
          </cell>
        </row>
        <row r="1813">
          <cell r="L1813" t="str">
            <v/>
          </cell>
        </row>
        <row r="1814">
          <cell r="L1814" t="str">
            <v/>
          </cell>
        </row>
        <row r="1815">
          <cell r="L1815" t="str">
            <v/>
          </cell>
        </row>
        <row r="1816">
          <cell r="L1816" t="str">
            <v/>
          </cell>
        </row>
        <row r="1817">
          <cell r="L1817" t="str">
            <v/>
          </cell>
        </row>
        <row r="1818">
          <cell r="L1818" t="str">
            <v/>
          </cell>
        </row>
        <row r="1819">
          <cell r="L1819" t="str">
            <v/>
          </cell>
        </row>
        <row r="1820">
          <cell r="L1820" t="str">
            <v/>
          </cell>
        </row>
        <row r="1821">
          <cell r="L1821" t="str">
            <v/>
          </cell>
        </row>
        <row r="1822">
          <cell r="L1822" t="str">
            <v/>
          </cell>
        </row>
        <row r="1823">
          <cell r="L1823" t="str">
            <v/>
          </cell>
        </row>
        <row r="1824">
          <cell r="L1824" t="str">
            <v/>
          </cell>
        </row>
        <row r="1825">
          <cell r="L1825" t="str">
            <v/>
          </cell>
        </row>
        <row r="1826">
          <cell r="L1826" t="str">
            <v/>
          </cell>
        </row>
        <row r="1827">
          <cell r="L1827" t="str">
            <v/>
          </cell>
        </row>
        <row r="1828">
          <cell r="L1828" t="str">
            <v/>
          </cell>
        </row>
        <row r="1829">
          <cell r="L1829" t="str">
            <v/>
          </cell>
        </row>
        <row r="1830">
          <cell r="L1830" t="str">
            <v/>
          </cell>
        </row>
        <row r="1831">
          <cell r="L1831" t="str">
            <v/>
          </cell>
        </row>
        <row r="1832">
          <cell r="L1832" t="str">
            <v/>
          </cell>
        </row>
        <row r="1833">
          <cell r="L1833" t="str">
            <v/>
          </cell>
        </row>
        <row r="1834">
          <cell r="L1834" t="str">
            <v/>
          </cell>
        </row>
        <row r="1835">
          <cell r="L1835" t="str">
            <v/>
          </cell>
        </row>
        <row r="1836">
          <cell r="L1836" t="str">
            <v/>
          </cell>
        </row>
        <row r="1837">
          <cell r="L1837" t="str">
            <v/>
          </cell>
        </row>
        <row r="1838">
          <cell r="L1838" t="str">
            <v/>
          </cell>
        </row>
        <row r="1839">
          <cell r="L1839" t="str">
            <v/>
          </cell>
        </row>
        <row r="1840">
          <cell r="L1840" t="str">
            <v/>
          </cell>
        </row>
        <row r="1841">
          <cell r="L1841" t="str">
            <v/>
          </cell>
        </row>
        <row r="1842">
          <cell r="L1842" t="str">
            <v/>
          </cell>
        </row>
        <row r="1843">
          <cell r="L1843" t="str">
            <v/>
          </cell>
        </row>
        <row r="1844">
          <cell r="L1844" t="str">
            <v/>
          </cell>
        </row>
        <row r="1845">
          <cell r="L1845" t="str">
            <v/>
          </cell>
        </row>
        <row r="1846">
          <cell r="L1846" t="str">
            <v/>
          </cell>
        </row>
        <row r="1847">
          <cell r="L1847" t="str">
            <v/>
          </cell>
        </row>
        <row r="1848">
          <cell r="L1848" t="str">
            <v/>
          </cell>
        </row>
        <row r="1849">
          <cell r="L1849" t="str">
            <v/>
          </cell>
        </row>
        <row r="1850">
          <cell r="L1850" t="str">
            <v/>
          </cell>
        </row>
        <row r="1851">
          <cell r="L1851" t="str">
            <v/>
          </cell>
        </row>
        <row r="1852">
          <cell r="L1852" t="str">
            <v/>
          </cell>
        </row>
        <row r="1853">
          <cell r="L1853" t="str">
            <v/>
          </cell>
        </row>
        <row r="1854">
          <cell r="L1854" t="str">
            <v/>
          </cell>
        </row>
        <row r="1855">
          <cell r="L1855" t="str">
            <v/>
          </cell>
        </row>
        <row r="1856">
          <cell r="L1856" t="str">
            <v/>
          </cell>
        </row>
        <row r="1857">
          <cell r="L1857" t="str">
            <v/>
          </cell>
        </row>
        <row r="1858">
          <cell r="L1858" t="str">
            <v/>
          </cell>
        </row>
        <row r="1859">
          <cell r="L1859" t="str">
            <v/>
          </cell>
        </row>
        <row r="1860">
          <cell r="L1860" t="str">
            <v/>
          </cell>
        </row>
        <row r="1861">
          <cell r="L1861" t="str">
            <v/>
          </cell>
        </row>
        <row r="1862">
          <cell r="L1862" t="str">
            <v/>
          </cell>
        </row>
        <row r="1863">
          <cell r="L1863" t="str">
            <v/>
          </cell>
        </row>
        <row r="1864">
          <cell r="L1864" t="str">
            <v/>
          </cell>
        </row>
        <row r="1865">
          <cell r="L1865" t="str">
            <v/>
          </cell>
        </row>
        <row r="1866">
          <cell r="L1866" t="str">
            <v/>
          </cell>
        </row>
        <row r="1867">
          <cell r="L1867" t="str">
            <v/>
          </cell>
        </row>
        <row r="1868">
          <cell r="L1868" t="str">
            <v/>
          </cell>
        </row>
        <row r="1869">
          <cell r="L1869" t="str">
            <v/>
          </cell>
        </row>
        <row r="1870">
          <cell r="L1870" t="str">
            <v/>
          </cell>
        </row>
        <row r="1871">
          <cell r="L1871" t="str">
            <v/>
          </cell>
        </row>
        <row r="1872">
          <cell r="L1872" t="str">
            <v/>
          </cell>
        </row>
        <row r="1873">
          <cell r="L1873" t="str">
            <v/>
          </cell>
        </row>
        <row r="1874">
          <cell r="L1874" t="str">
            <v/>
          </cell>
        </row>
        <row r="1875">
          <cell r="L1875" t="str">
            <v/>
          </cell>
        </row>
        <row r="1876">
          <cell r="L1876" t="str">
            <v/>
          </cell>
        </row>
        <row r="1877">
          <cell r="L1877" t="str">
            <v/>
          </cell>
        </row>
        <row r="1878">
          <cell r="L1878" t="str">
            <v/>
          </cell>
        </row>
        <row r="1879">
          <cell r="L1879" t="str">
            <v/>
          </cell>
        </row>
        <row r="1880">
          <cell r="L1880" t="str">
            <v/>
          </cell>
        </row>
        <row r="1881">
          <cell r="L1881" t="str">
            <v/>
          </cell>
        </row>
        <row r="1882">
          <cell r="L1882" t="str">
            <v/>
          </cell>
        </row>
        <row r="1883">
          <cell r="L1883" t="str">
            <v/>
          </cell>
        </row>
        <row r="1884">
          <cell r="L1884" t="str">
            <v/>
          </cell>
        </row>
        <row r="1885">
          <cell r="L1885" t="str">
            <v/>
          </cell>
        </row>
        <row r="1886">
          <cell r="L1886" t="str">
            <v/>
          </cell>
        </row>
        <row r="1887">
          <cell r="L1887" t="str">
            <v/>
          </cell>
        </row>
        <row r="1888">
          <cell r="L1888" t="str">
            <v/>
          </cell>
        </row>
        <row r="1889">
          <cell r="L1889" t="str">
            <v/>
          </cell>
        </row>
        <row r="1890">
          <cell r="L1890" t="str">
            <v/>
          </cell>
        </row>
        <row r="1891">
          <cell r="L1891" t="str">
            <v/>
          </cell>
        </row>
        <row r="1892">
          <cell r="L1892" t="str">
            <v/>
          </cell>
        </row>
        <row r="1893">
          <cell r="L1893" t="str">
            <v/>
          </cell>
        </row>
        <row r="1894">
          <cell r="L1894" t="str">
            <v/>
          </cell>
        </row>
        <row r="1895">
          <cell r="L1895" t="str">
            <v/>
          </cell>
        </row>
        <row r="1896">
          <cell r="L1896" t="str">
            <v/>
          </cell>
        </row>
        <row r="1897">
          <cell r="L1897" t="str">
            <v/>
          </cell>
        </row>
        <row r="1898">
          <cell r="L1898" t="str">
            <v/>
          </cell>
        </row>
        <row r="1899">
          <cell r="L1899" t="str">
            <v/>
          </cell>
        </row>
        <row r="1900">
          <cell r="L1900" t="str">
            <v/>
          </cell>
        </row>
        <row r="1901">
          <cell r="L1901" t="str">
            <v/>
          </cell>
        </row>
        <row r="1902">
          <cell r="L1902" t="str">
            <v/>
          </cell>
        </row>
        <row r="1903">
          <cell r="L1903" t="str">
            <v/>
          </cell>
        </row>
        <row r="1904">
          <cell r="L1904" t="str">
            <v/>
          </cell>
        </row>
        <row r="1905">
          <cell r="L1905" t="str">
            <v/>
          </cell>
        </row>
        <row r="1906">
          <cell r="L1906" t="str">
            <v/>
          </cell>
        </row>
        <row r="1907">
          <cell r="L1907" t="str">
            <v/>
          </cell>
        </row>
        <row r="1908">
          <cell r="L1908" t="str">
            <v/>
          </cell>
        </row>
        <row r="1909">
          <cell r="L1909" t="str">
            <v/>
          </cell>
        </row>
        <row r="1910">
          <cell r="L1910" t="str">
            <v/>
          </cell>
        </row>
        <row r="1911">
          <cell r="L1911" t="str">
            <v/>
          </cell>
        </row>
        <row r="1912">
          <cell r="L1912" t="str">
            <v/>
          </cell>
        </row>
        <row r="1913">
          <cell r="L1913" t="str">
            <v/>
          </cell>
        </row>
        <row r="1914">
          <cell r="L1914" t="str">
            <v/>
          </cell>
        </row>
        <row r="1915">
          <cell r="L1915" t="str">
            <v/>
          </cell>
        </row>
        <row r="1916">
          <cell r="L1916" t="str">
            <v/>
          </cell>
        </row>
        <row r="1917">
          <cell r="L1917" t="str">
            <v/>
          </cell>
        </row>
        <row r="1918">
          <cell r="L1918" t="str">
            <v/>
          </cell>
        </row>
        <row r="1919">
          <cell r="L1919" t="str">
            <v/>
          </cell>
        </row>
        <row r="1920">
          <cell r="L1920" t="str">
            <v/>
          </cell>
        </row>
        <row r="1921">
          <cell r="L1921" t="str">
            <v/>
          </cell>
        </row>
        <row r="1922">
          <cell r="L1922" t="str">
            <v/>
          </cell>
        </row>
        <row r="1923">
          <cell r="L1923" t="str">
            <v/>
          </cell>
        </row>
        <row r="1924">
          <cell r="L1924" t="str">
            <v/>
          </cell>
        </row>
        <row r="1925">
          <cell r="L1925" t="str">
            <v/>
          </cell>
        </row>
        <row r="1926">
          <cell r="L1926" t="str">
            <v/>
          </cell>
        </row>
        <row r="1927">
          <cell r="L1927" t="str">
            <v/>
          </cell>
        </row>
        <row r="1928">
          <cell r="L1928" t="str">
            <v/>
          </cell>
        </row>
        <row r="1929">
          <cell r="L1929" t="str">
            <v/>
          </cell>
        </row>
        <row r="1930">
          <cell r="L1930" t="str">
            <v/>
          </cell>
        </row>
        <row r="1931">
          <cell r="L1931" t="str">
            <v/>
          </cell>
        </row>
        <row r="1932">
          <cell r="L1932" t="str">
            <v/>
          </cell>
        </row>
        <row r="1933">
          <cell r="L1933" t="str">
            <v/>
          </cell>
        </row>
        <row r="1934">
          <cell r="L1934" t="str">
            <v/>
          </cell>
        </row>
        <row r="1935">
          <cell r="L1935" t="str">
            <v/>
          </cell>
        </row>
        <row r="1936">
          <cell r="L1936" t="str">
            <v/>
          </cell>
        </row>
        <row r="1937">
          <cell r="L1937" t="str">
            <v/>
          </cell>
        </row>
        <row r="1938">
          <cell r="L1938" t="str">
            <v/>
          </cell>
        </row>
        <row r="1939">
          <cell r="L1939" t="str">
            <v/>
          </cell>
        </row>
        <row r="1940">
          <cell r="L1940" t="str">
            <v/>
          </cell>
        </row>
        <row r="1941">
          <cell r="L1941" t="str">
            <v/>
          </cell>
        </row>
        <row r="1942">
          <cell r="L1942" t="str">
            <v/>
          </cell>
        </row>
        <row r="1943">
          <cell r="L1943" t="str">
            <v/>
          </cell>
        </row>
        <row r="1944">
          <cell r="L1944" t="str">
            <v/>
          </cell>
        </row>
        <row r="1945">
          <cell r="L1945" t="str">
            <v/>
          </cell>
        </row>
        <row r="1946">
          <cell r="L1946" t="str">
            <v/>
          </cell>
        </row>
        <row r="1947">
          <cell r="L1947" t="str">
            <v/>
          </cell>
        </row>
        <row r="1948">
          <cell r="L1948" t="str">
            <v/>
          </cell>
        </row>
        <row r="1949">
          <cell r="L1949" t="str">
            <v/>
          </cell>
        </row>
        <row r="1950">
          <cell r="L1950" t="str">
            <v/>
          </cell>
        </row>
        <row r="1951">
          <cell r="L1951" t="str">
            <v/>
          </cell>
        </row>
        <row r="1952">
          <cell r="L1952" t="str">
            <v/>
          </cell>
        </row>
        <row r="1953">
          <cell r="L1953" t="str">
            <v/>
          </cell>
        </row>
        <row r="1954">
          <cell r="L1954" t="str">
            <v/>
          </cell>
        </row>
        <row r="1955">
          <cell r="L1955" t="str">
            <v/>
          </cell>
        </row>
        <row r="1956">
          <cell r="L1956" t="str">
            <v/>
          </cell>
        </row>
        <row r="1957">
          <cell r="L1957" t="str">
            <v/>
          </cell>
        </row>
        <row r="1958">
          <cell r="L1958" t="str">
            <v/>
          </cell>
        </row>
        <row r="1959">
          <cell r="L1959" t="str">
            <v/>
          </cell>
        </row>
        <row r="1960">
          <cell r="L1960" t="str">
            <v/>
          </cell>
        </row>
        <row r="1961">
          <cell r="L1961" t="str">
            <v/>
          </cell>
        </row>
        <row r="1962">
          <cell r="L1962" t="str">
            <v/>
          </cell>
        </row>
        <row r="1963">
          <cell r="L1963" t="str">
            <v/>
          </cell>
        </row>
        <row r="1964">
          <cell r="L1964" t="str">
            <v/>
          </cell>
        </row>
        <row r="1965">
          <cell r="L1965" t="str">
            <v/>
          </cell>
        </row>
        <row r="1966">
          <cell r="L1966" t="str">
            <v/>
          </cell>
        </row>
        <row r="1967">
          <cell r="L1967" t="str">
            <v/>
          </cell>
        </row>
        <row r="1968">
          <cell r="L1968" t="str">
            <v/>
          </cell>
        </row>
        <row r="1969">
          <cell r="L1969" t="str">
            <v/>
          </cell>
        </row>
        <row r="1970">
          <cell r="L1970" t="str">
            <v/>
          </cell>
        </row>
        <row r="1971">
          <cell r="L1971" t="str">
            <v/>
          </cell>
        </row>
        <row r="1972">
          <cell r="L1972" t="str">
            <v/>
          </cell>
        </row>
        <row r="1973">
          <cell r="L1973" t="str">
            <v/>
          </cell>
        </row>
        <row r="1974">
          <cell r="L1974" t="str">
            <v/>
          </cell>
        </row>
        <row r="1975">
          <cell r="L1975" t="str">
            <v/>
          </cell>
        </row>
        <row r="1976">
          <cell r="L1976" t="str">
            <v/>
          </cell>
        </row>
        <row r="1977">
          <cell r="L1977" t="str">
            <v/>
          </cell>
        </row>
        <row r="1978">
          <cell r="L1978" t="str">
            <v/>
          </cell>
        </row>
        <row r="1979">
          <cell r="L1979" t="str">
            <v/>
          </cell>
        </row>
        <row r="1980">
          <cell r="L1980" t="str">
            <v/>
          </cell>
        </row>
        <row r="1981">
          <cell r="L1981" t="str">
            <v/>
          </cell>
        </row>
        <row r="1982">
          <cell r="L1982" t="str">
            <v/>
          </cell>
        </row>
        <row r="1983">
          <cell r="L1983" t="str">
            <v/>
          </cell>
        </row>
        <row r="1984">
          <cell r="L1984" t="str">
            <v/>
          </cell>
        </row>
        <row r="1985">
          <cell r="L1985" t="str">
            <v/>
          </cell>
        </row>
        <row r="1986">
          <cell r="L1986" t="str">
            <v/>
          </cell>
        </row>
        <row r="1987">
          <cell r="L1987" t="str">
            <v/>
          </cell>
        </row>
        <row r="1988">
          <cell r="L1988" t="str">
            <v/>
          </cell>
        </row>
        <row r="1989">
          <cell r="L1989" t="str">
            <v/>
          </cell>
        </row>
        <row r="1990">
          <cell r="L1990" t="str">
            <v/>
          </cell>
        </row>
        <row r="1991">
          <cell r="L1991" t="str">
            <v/>
          </cell>
        </row>
        <row r="1992">
          <cell r="L1992" t="str">
            <v/>
          </cell>
        </row>
        <row r="1993">
          <cell r="L1993" t="str">
            <v/>
          </cell>
        </row>
        <row r="1994">
          <cell r="L1994" t="str">
            <v/>
          </cell>
        </row>
        <row r="1995">
          <cell r="L1995" t="str">
            <v/>
          </cell>
        </row>
        <row r="1996">
          <cell r="L1996" t="str">
            <v/>
          </cell>
        </row>
        <row r="1997">
          <cell r="L1997" t="str">
            <v/>
          </cell>
        </row>
        <row r="1998">
          <cell r="L1998" t="str">
            <v/>
          </cell>
        </row>
        <row r="1999">
          <cell r="L1999" t="str">
            <v/>
          </cell>
        </row>
        <row r="2000">
          <cell r="L2000" t="str">
            <v/>
          </cell>
        </row>
        <row r="2001">
          <cell r="L2001" t="str">
            <v/>
          </cell>
        </row>
        <row r="2002">
          <cell r="L2002" t="str">
            <v/>
          </cell>
        </row>
        <row r="2003">
          <cell r="L2003" t="str">
            <v/>
          </cell>
        </row>
        <row r="2004">
          <cell r="L2004" t="str">
            <v/>
          </cell>
        </row>
        <row r="2005">
          <cell r="L2005" t="str">
            <v/>
          </cell>
        </row>
        <row r="2006">
          <cell r="L2006" t="str">
            <v/>
          </cell>
        </row>
        <row r="2007">
          <cell r="L2007" t="str">
            <v/>
          </cell>
        </row>
        <row r="2008">
          <cell r="L2008" t="str">
            <v/>
          </cell>
        </row>
        <row r="2009">
          <cell r="L2009" t="str">
            <v/>
          </cell>
        </row>
        <row r="2010">
          <cell r="L2010" t="str">
            <v/>
          </cell>
        </row>
        <row r="2011">
          <cell r="L2011" t="str">
            <v/>
          </cell>
        </row>
        <row r="2012">
          <cell r="L2012" t="str">
            <v/>
          </cell>
        </row>
        <row r="2013">
          <cell r="L2013" t="str">
            <v/>
          </cell>
        </row>
        <row r="2014">
          <cell r="L2014" t="str">
            <v/>
          </cell>
        </row>
        <row r="2015">
          <cell r="L2015" t="str">
            <v/>
          </cell>
        </row>
        <row r="2016">
          <cell r="L2016" t="str">
            <v/>
          </cell>
        </row>
        <row r="2017">
          <cell r="L2017" t="str">
            <v/>
          </cell>
        </row>
        <row r="2018">
          <cell r="L2018" t="str">
            <v/>
          </cell>
        </row>
        <row r="2019">
          <cell r="L2019" t="str">
            <v/>
          </cell>
        </row>
        <row r="2020">
          <cell r="L2020" t="str">
            <v/>
          </cell>
        </row>
        <row r="2021">
          <cell r="L2021" t="str">
            <v/>
          </cell>
        </row>
        <row r="2022">
          <cell r="L2022" t="str">
            <v/>
          </cell>
        </row>
        <row r="2023">
          <cell r="L2023" t="str">
            <v/>
          </cell>
        </row>
        <row r="2024">
          <cell r="L2024" t="str">
            <v/>
          </cell>
        </row>
        <row r="2025">
          <cell r="L2025" t="str">
            <v/>
          </cell>
        </row>
        <row r="2026">
          <cell r="L2026" t="str">
            <v/>
          </cell>
        </row>
        <row r="2027">
          <cell r="L2027" t="str">
            <v/>
          </cell>
        </row>
        <row r="2028">
          <cell r="L2028" t="str">
            <v/>
          </cell>
        </row>
        <row r="2029">
          <cell r="L2029" t="str">
            <v/>
          </cell>
        </row>
        <row r="2030">
          <cell r="L2030" t="str">
            <v/>
          </cell>
        </row>
        <row r="2031">
          <cell r="L2031" t="str">
            <v/>
          </cell>
        </row>
        <row r="2032">
          <cell r="L2032" t="str">
            <v/>
          </cell>
        </row>
        <row r="2033">
          <cell r="L2033" t="str">
            <v/>
          </cell>
        </row>
        <row r="2034">
          <cell r="L2034" t="str">
            <v/>
          </cell>
        </row>
        <row r="2035">
          <cell r="L2035" t="str">
            <v/>
          </cell>
        </row>
        <row r="2036">
          <cell r="L2036" t="str">
            <v/>
          </cell>
        </row>
        <row r="2037">
          <cell r="L2037" t="str">
            <v/>
          </cell>
        </row>
        <row r="2038">
          <cell r="L2038" t="str">
            <v/>
          </cell>
        </row>
        <row r="2039">
          <cell r="L2039" t="str">
            <v/>
          </cell>
        </row>
        <row r="2040">
          <cell r="L2040" t="str">
            <v/>
          </cell>
        </row>
        <row r="2041">
          <cell r="L2041" t="str">
            <v/>
          </cell>
        </row>
        <row r="2042">
          <cell r="L2042" t="str">
            <v/>
          </cell>
        </row>
        <row r="2043">
          <cell r="L2043" t="str">
            <v/>
          </cell>
        </row>
        <row r="2044">
          <cell r="L2044" t="str">
            <v/>
          </cell>
        </row>
        <row r="2045">
          <cell r="L2045" t="str">
            <v/>
          </cell>
        </row>
        <row r="2046">
          <cell r="L2046" t="str">
            <v/>
          </cell>
        </row>
        <row r="2047">
          <cell r="L2047" t="str">
            <v/>
          </cell>
        </row>
        <row r="2048">
          <cell r="L2048" t="str">
            <v/>
          </cell>
        </row>
        <row r="2049">
          <cell r="L2049" t="str">
            <v/>
          </cell>
        </row>
        <row r="2050">
          <cell r="L2050" t="str">
            <v/>
          </cell>
        </row>
        <row r="2051">
          <cell r="L2051" t="str">
            <v/>
          </cell>
        </row>
        <row r="2052">
          <cell r="L2052" t="str">
            <v/>
          </cell>
        </row>
        <row r="2053">
          <cell r="L2053" t="str">
            <v/>
          </cell>
        </row>
        <row r="2054">
          <cell r="L2054" t="str">
            <v/>
          </cell>
        </row>
        <row r="2055">
          <cell r="L2055" t="str">
            <v/>
          </cell>
        </row>
        <row r="2056">
          <cell r="L2056" t="str">
            <v/>
          </cell>
        </row>
        <row r="2057">
          <cell r="L2057" t="str">
            <v/>
          </cell>
        </row>
      </sheetData>
      <sheetData sheetId="5">
        <row r="571">
          <cell r="H571">
            <v>44327.263889004629</v>
          </cell>
          <cell r="I571">
            <v>44327.270833333336</v>
          </cell>
        </row>
        <row r="617">
          <cell r="H617">
            <v>44336.236111111109</v>
          </cell>
          <cell r="I617">
            <v>44336.270833333336</v>
          </cell>
        </row>
      </sheetData>
      <sheetData sheetId="6"/>
      <sheetData sheetId="7"/>
      <sheetData sheetId="8"/>
      <sheetData sheetId="9"/>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Cuadro de Control"/>
      <sheetName val="Hoja3"/>
      <sheetName val="Indicadores"/>
      <sheetName val="Programación"/>
      <sheetName val="Entrenamientos"/>
      <sheetName val="Mantenimiento"/>
      <sheetName val="Hoja2"/>
      <sheetName val="Formato Reporte Programación"/>
      <sheetName val="horas A y B"/>
      <sheetName val="PMIs Round Year (Simulator)"/>
      <sheetName val="Hoja1"/>
    </sheetNames>
    <sheetDataSet>
      <sheetData sheetId="0"/>
      <sheetData sheetId="1" refreshError="1"/>
      <sheetData sheetId="2" refreshError="1"/>
      <sheetData sheetId="3"/>
      <sheetData sheetId="4"/>
      <sheetData sheetId="5">
        <row r="1">
          <cell r="A1" t="str">
            <v>Fecha</v>
          </cell>
          <cell r="L1" t="str">
            <v>Horas</v>
          </cell>
        </row>
        <row r="2">
          <cell r="A2">
            <v>43843</v>
          </cell>
          <cell r="L2">
            <v>2.0000000001164149</v>
          </cell>
        </row>
        <row r="3">
          <cell r="A3">
            <v>43843</v>
          </cell>
          <cell r="L3">
            <v>1.5000000000873115</v>
          </cell>
        </row>
        <row r="4">
          <cell r="A4">
            <v>43843</v>
          </cell>
          <cell r="L4">
            <v>1.5000000000873115</v>
          </cell>
        </row>
        <row r="5">
          <cell r="A5">
            <v>43843</v>
          </cell>
          <cell r="L5">
            <v>2.0000000001164162</v>
          </cell>
        </row>
        <row r="6">
          <cell r="A6">
            <v>43843</v>
          </cell>
          <cell r="L6">
            <v>2.0000000001164135</v>
          </cell>
        </row>
        <row r="7">
          <cell r="A7">
            <v>43843</v>
          </cell>
          <cell r="L7">
            <v>2.0000000001164135</v>
          </cell>
        </row>
        <row r="8">
          <cell r="A8">
            <v>43844</v>
          </cell>
          <cell r="L8">
            <v>1.5000000000873115</v>
          </cell>
        </row>
        <row r="9">
          <cell r="A9">
            <v>43844</v>
          </cell>
          <cell r="L9">
            <v>1.5000000000873115</v>
          </cell>
        </row>
        <row r="10">
          <cell r="A10">
            <v>43844</v>
          </cell>
          <cell r="L10">
            <v>1.5000000000873115</v>
          </cell>
        </row>
        <row r="11">
          <cell r="A11">
            <v>43844</v>
          </cell>
          <cell r="L11">
            <v>1.5000000000873115</v>
          </cell>
        </row>
        <row r="12">
          <cell r="A12">
            <v>43844</v>
          </cell>
          <cell r="L12">
            <v>1.5000000000873115</v>
          </cell>
        </row>
        <row r="13">
          <cell r="A13">
            <v>43844</v>
          </cell>
          <cell r="L13">
            <v>1.5000000000873115</v>
          </cell>
        </row>
        <row r="14">
          <cell r="A14">
            <v>43844</v>
          </cell>
          <cell r="L14">
            <v>4.0000000002328298</v>
          </cell>
        </row>
        <row r="15">
          <cell r="A15">
            <v>43844</v>
          </cell>
          <cell r="L15">
            <v>1.5000000000873115</v>
          </cell>
        </row>
        <row r="16">
          <cell r="A16">
            <v>43844</v>
          </cell>
          <cell r="L16">
            <v>1.5000000000873115</v>
          </cell>
        </row>
        <row r="17">
          <cell r="A17">
            <v>43845</v>
          </cell>
          <cell r="L17">
            <v>1.5000000000873108</v>
          </cell>
        </row>
        <row r="18">
          <cell r="A18">
            <v>43845</v>
          </cell>
          <cell r="L18">
            <v>1.5000000000873115</v>
          </cell>
        </row>
        <row r="19">
          <cell r="A19">
            <v>43845</v>
          </cell>
          <cell r="L19">
            <v>1.5000000000873115</v>
          </cell>
        </row>
        <row r="20">
          <cell r="A20">
            <v>43845</v>
          </cell>
          <cell r="L20">
            <v>1.5000000000873115</v>
          </cell>
        </row>
        <row r="21">
          <cell r="A21">
            <v>43845</v>
          </cell>
          <cell r="L21">
            <v>1.5000000000873128</v>
          </cell>
        </row>
        <row r="22">
          <cell r="A22">
            <v>43845</v>
          </cell>
          <cell r="L22">
            <v>2.0000000001164135</v>
          </cell>
        </row>
        <row r="23">
          <cell r="A23">
            <v>43845</v>
          </cell>
          <cell r="L23">
            <v>4.0000000002328324</v>
          </cell>
        </row>
        <row r="24">
          <cell r="A24">
            <v>43845</v>
          </cell>
          <cell r="L24">
            <v>2.0000000001164135</v>
          </cell>
        </row>
        <row r="25">
          <cell r="A25">
            <v>43845</v>
          </cell>
          <cell r="L25">
            <v>1.5000000000873115</v>
          </cell>
        </row>
        <row r="26">
          <cell r="A26">
            <v>43845</v>
          </cell>
          <cell r="L26">
            <v>1.5000000000873115</v>
          </cell>
        </row>
        <row r="27">
          <cell r="A27">
            <v>43846</v>
          </cell>
          <cell r="L27">
            <v>1.5000000000873115</v>
          </cell>
        </row>
        <row r="28">
          <cell r="A28">
            <v>43846</v>
          </cell>
          <cell r="L28">
            <v>1.5000000000873115</v>
          </cell>
        </row>
        <row r="29">
          <cell r="A29">
            <v>43846</v>
          </cell>
          <cell r="L29">
            <v>1.5000000000873115</v>
          </cell>
        </row>
        <row r="30">
          <cell r="A30">
            <v>43846</v>
          </cell>
          <cell r="L30">
            <v>1.5000000000873115</v>
          </cell>
        </row>
        <row r="31">
          <cell r="A31">
            <v>43846</v>
          </cell>
          <cell r="L31">
            <v>1.5000000000873115</v>
          </cell>
        </row>
        <row r="32">
          <cell r="A32">
            <v>43846</v>
          </cell>
          <cell r="L32">
            <v>1.5000000000873115</v>
          </cell>
        </row>
        <row r="33">
          <cell r="A33">
            <v>43846</v>
          </cell>
          <cell r="L33">
            <v>1.5000000000873115</v>
          </cell>
        </row>
        <row r="34">
          <cell r="A34">
            <v>43846</v>
          </cell>
          <cell r="L34">
            <v>1.5000000000873115</v>
          </cell>
        </row>
        <row r="35">
          <cell r="A35">
            <v>43846</v>
          </cell>
          <cell r="L35">
            <v>2.0000000001164162</v>
          </cell>
        </row>
        <row r="36">
          <cell r="A36">
            <v>43846</v>
          </cell>
          <cell r="L36">
            <v>2.0000000001164135</v>
          </cell>
        </row>
        <row r="37">
          <cell r="A37">
            <v>43847</v>
          </cell>
          <cell r="L37">
            <v>1.5000000000873115</v>
          </cell>
        </row>
        <row r="38">
          <cell r="A38">
            <v>43847</v>
          </cell>
          <cell r="L38">
            <v>1.5000000000873115</v>
          </cell>
        </row>
        <row r="39">
          <cell r="A39">
            <v>43847</v>
          </cell>
          <cell r="L39">
            <v>1.5000000000873115</v>
          </cell>
        </row>
        <row r="40">
          <cell r="A40">
            <v>43847</v>
          </cell>
          <cell r="L40">
            <v>1.5000000000873115</v>
          </cell>
        </row>
        <row r="41">
          <cell r="A41">
            <v>43847</v>
          </cell>
          <cell r="L41">
            <v>1.5000000000873115</v>
          </cell>
        </row>
        <row r="42">
          <cell r="A42">
            <v>43847</v>
          </cell>
          <cell r="L42">
            <v>1.5000000000873115</v>
          </cell>
        </row>
        <row r="43">
          <cell r="A43">
            <v>43847</v>
          </cell>
          <cell r="L43">
            <v>1.5000000000873115</v>
          </cell>
        </row>
        <row r="44">
          <cell r="A44">
            <v>43847</v>
          </cell>
          <cell r="L44">
            <v>1.5000000000873115</v>
          </cell>
        </row>
        <row r="45">
          <cell r="A45">
            <v>43847</v>
          </cell>
          <cell r="L45">
            <v>1.5000000000873115</v>
          </cell>
        </row>
        <row r="46">
          <cell r="A46">
            <v>43848</v>
          </cell>
          <cell r="L46">
            <v>2.0000000001164149</v>
          </cell>
        </row>
        <row r="47">
          <cell r="A47">
            <v>43848</v>
          </cell>
          <cell r="L47">
            <v>2.0000000001164162</v>
          </cell>
        </row>
        <row r="48">
          <cell r="A48">
            <v>43848</v>
          </cell>
          <cell r="L48">
            <v>2.0000000001164149</v>
          </cell>
        </row>
        <row r="49">
          <cell r="A49">
            <v>43848</v>
          </cell>
          <cell r="L49">
            <v>1.5000000000873115</v>
          </cell>
        </row>
        <row r="50">
          <cell r="A50">
            <v>43848</v>
          </cell>
          <cell r="L50">
            <v>2.0000000001164162</v>
          </cell>
        </row>
        <row r="51">
          <cell r="A51">
            <v>43848</v>
          </cell>
          <cell r="L51">
            <v>2.0000000001164135</v>
          </cell>
        </row>
        <row r="52">
          <cell r="A52">
            <v>43848</v>
          </cell>
          <cell r="L52">
            <v>2.0000000001164162</v>
          </cell>
        </row>
        <row r="53">
          <cell r="A53">
            <v>43848</v>
          </cell>
          <cell r="L53">
            <v>2.0000000001164162</v>
          </cell>
        </row>
        <row r="54">
          <cell r="A54">
            <v>43850</v>
          </cell>
          <cell r="L54">
            <v>2.0000000001164135</v>
          </cell>
        </row>
        <row r="55">
          <cell r="A55">
            <v>43850</v>
          </cell>
          <cell r="L55">
            <v>1.5000000000873115</v>
          </cell>
        </row>
        <row r="56">
          <cell r="A56">
            <v>43850</v>
          </cell>
          <cell r="L56">
            <v>1.5000000000873115</v>
          </cell>
        </row>
        <row r="57">
          <cell r="A57">
            <v>43850</v>
          </cell>
          <cell r="L57">
            <v>1.5000000000873115</v>
          </cell>
        </row>
        <row r="58">
          <cell r="A58">
            <v>43851</v>
          </cell>
          <cell r="L58">
            <v>1.5000000000873115</v>
          </cell>
        </row>
        <row r="59">
          <cell r="A59">
            <v>43851</v>
          </cell>
          <cell r="L59">
            <v>2.0000000001164149</v>
          </cell>
        </row>
        <row r="60">
          <cell r="A60">
            <v>43851</v>
          </cell>
          <cell r="L60">
            <v>2.0000000001164162</v>
          </cell>
        </row>
        <row r="61">
          <cell r="A61">
            <v>43851</v>
          </cell>
          <cell r="L61">
            <v>2.0000000001164162</v>
          </cell>
        </row>
        <row r="62">
          <cell r="A62">
            <v>43851</v>
          </cell>
          <cell r="L62">
            <v>2.0000000001164135</v>
          </cell>
        </row>
        <row r="63">
          <cell r="A63">
            <v>43851</v>
          </cell>
          <cell r="L63">
            <v>2.0000000001164162</v>
          </cell>
        </row>
        <row r="64">
          <cell r="A64">
            <v>43852</v>
          </cell>
          <cell r="L64">
            <v>1.0000000000582081</v>
          </cell>
        </row>
        <row r="65">
          <cell r="A65">
            <v>43852</v>
          </cell>
          <cell r="L65">
            <v>0.50000000002910339</v>
          </cell>
        </row>
        <row r="66">
          <cell r="A66">
            <v>43852</v>
          </cell>
          <cell r="L66">
            <v>1.0000000000582081</v>
          </cell>
        </row>
        <row r="67">
          <cell r="A67">
            <v>43852</v>
          </cell>
          <cell r="L67">
            <v>1.0000000000582068</v>
          </cell>
        </row>
        <row r="68">
          <cell r="A68">
            <v>43852</v>
          </cell>
          <cell r="L68">
            <v>2.0000000001164162</v>
          </cell>
        </row>
        <row r="69">
          <cell r="A69">
            <v>43852</v>
          </cell>
          <cell r="L69">
            <v>2.0000000001164162</v>
          </cell>
        </row>
        <row r="70">
          <cell r="A70">
            <v>43852</v>
          </cell>
          <cell r="L70">
            <v>2.0000000001164135</v>
          </cell>
        </row>
        <row r="71">
          <cell r="A71">
            <v>43852</v>
          </cell>
          <cell r="L71">
            <v>2.0000000001164162</v>
          </cell>
        </row>
        <row r="72">
          <cell r="A72">
            <v>43853</v>
          </cell>
          <cell r="L72">
            <v>1.5000000000873115</v>
          </cell>
        </row>
        <row r="73">
          <cell r="A73">
            <v>43853</v>
          </cell>
          <cell r="L73">
            <v>1.0000000000582081</v>
          </cell>
        </row>
        <row r="74">
          <cell r="A74">
            <v>43853</v>
          </cell>
          <cell r="L74">
            <v>1.0000000000582068</v>
          </cell>
        </row>
        <row r="75">
          <cell r="A75">
            <v>43853</v>
          </cell>
          <cell r="L75">
            <v>2.0000000001164162</v>
          </cell>
        </row>
        <row r="76">
          <cell r="A76">
            <v>43853</v>
          </cell>
          <cell r="L76">
            <v>1.0000000000582068</v>
          </cell>
        </row>
        <row r="77">
          <cell r="A77">
            <v>43853</v>
          </cell>
          <cell r="L77">
            <v>1.0000000000582094</v>
          </cell>
        </row>
        <row r="78">
          <cell r="A78">
            <v>43853</v>
          </cell>
          <cell r="L78">
            <v>2.0000000001164135</v>
          </cell>
        </row>
        <row r="79">
          <cell r="A79">
            <v>43853</v>
          </cell>
          <cell r="L79">
            <v>2.0000000001164162</v>
          </cell>
        </row>
        <row r="80">
          <cell r="A80">
            <v>43854</v>
          </cell>
          <cell r="L80">
            <v>1.5000000000873115</v>
          </cell>
        </row>
        <row r="81">
          <cell r="A81">
            <v>43854</v>
          </cell>
          <cell r="L81">
            <v>1.5000000000873115</v>
          </cell>
        </row>
        <row r="82">
          <cell r="A82">
            <v>43854</v>
          </cell>
          <cell r="L82">
            <v>2.0000000001164149</v>
          </cell>
        </row>
        <row r="83">
          <cell r="A83">
            <v>43854</v>
          </cell>
          <cell r="L83">
            <v>2.0000000001164162</v>
          </cell>
        </row>
        <row r="84">
          <cell r="A84">
            <v>43854</v>
          </cell>
          <cell r="L84">
            <v>2.0000000001164162</v>
          </cell>
        </row>
        <row r="85">
          <cell r="A85">
            <v>43854</v>
          </cell>
          <cell r="L85">
            <v>2.0000000001164135</v>
          </cell>
        </row>
        <row r="86">
          <cell r="A86">
            <v>43854</v>
          </cell>
          <cell r="L86">
            <v>2.0000000001164162</v>
          </cell>
        </row>
        <row r="87">
          <cell r="A87">
            <v>43857</v>
          </cell>
          <cell r="L87">
            <v>3.000000000174623</v>
          </cell>
        </row>
        <row r="88">
          <cell r="A88">
            <v>43857</v>
          </cell>
          <cell r="L88">
            <v>3.000000000174623</v>
          </cell>
        </row>
        <row r="89">
          <cell r="A89">
            <v>43857</v>
          </cell>
          <cell r="L89">
            <v>1.5000000000873115</v>
          </cell>
        </row>
        <row r="90">
          <cell r="A90">
            <v>43857</v>
          </cell>
          <cell r="L90">
            <v>2.0000000001164135</v>
          </cell>
        </row>
        <row r="91">
          <cell r="A91">
            <v>43857</v>
          </cell>
          <cell r="L91">
            <v>1.5000000000873115</v>
          </cell>
        </row>
        <row r="92">
          <cell r="A92">
            <v>43858</v>
          </cell>
          <cell r="L92">
            <v>3.0000000001746217</v>
          </cell>
        </row>
        <row r="93">
          <cell r="A93">
            <v>43858</v>
          </cell>
          <cell r="L93">
            <v>1.5000000000873115</v>
          </cell>
        </row>
        <row r="94">
          <cell r="A94">
            <v>43858</v>
          </cell>
          <cell r="L94">
            <v>3.000000000174623</v>
          </cell>
        </row>
        <row r="95">
          <cell r="A95">
            <v>43858</v>
          </cell>
          <cell r="L95">
            <v>1.5000000000873115</v>
          </cell>
        </row>
        <row r="96">
          <cell r="A96">
            <v>43858</v>
          </cell>
          <cell r="L96">
            <v>1.5000000000873115</v>
          </cell>
        </row>
        <row r="97">
          <cell r="A97">
            <v>43859</v>
          </cell>
          <cell r="L97">
            <v>3.000000000174623</v>
          </cell>
        </row>
        <row r="98">
          <cell r="A98">
            <v>43859</v>
          </cell>
          <cell r="L98">
            <v>1.5000000000873115</v>
          </cell>
        </row>
        <row r="99">
          <cell r="A99">
            <v>43859</v>
          </cell>
          <cell r="L99">
            <v>1.5000000000873102</v>
          </cell>
        </row>
        <row r="100">
          <cell r="A100">
            <v>43859</v>
          </cell>
          <cell r="L100">
            <v>1.5000000000873115</v>
          </cell>
        </row>
        <row r="101">
          <cell r="A101">
            <v>43859</v>
          </cell>
          <cell r="L101">
            <v>2.0000000001164162</v>
          </cell>
        </row>
        <row r="102">
          <cell r="A102">
            <v>43859</v>
          </cell>
          <cell r="L102">
            <v>2.0000000001164162</v>
          </cell>
        </row>
        <row r="103">
          <cell r="A103">
            <v>43859</v>
          </cell>
          <cell r="L103">
            <v>1.5000000000873115</v>
          </cell>
        </row>
        <row r="104">
          <cell r="A104">
            <v>43860</v>
          </cell>
          <cell r="L104">
            <v>2.0000000001164149</v>
          </cell>
        </row>
        <row r="105">
          <cell r="A105">
            <v>43860</v>
          </cell>
          <cell r="L105">
            <v>3.000000000174623</v>
          </cell>
        </row>
        <row r="106">
          <cell r="A106">
            <v>43860</v>
          </cell>
          <cell r="L106">
            <v>3.0000000001746243</v>
          </cell>
        </row>
        <row r="107">
          <cell r="A107">
            <v>43860</v>
          </cell>
          <cell r="L107">
            <v>1.5000000000873115</v>
          </cell>
        </row>
        <row r="108">
          <cell r="A108">
            <v>43860</v>
          </cell>
          <cell r="L108">
            <v>2.0000000001164135</v>
          </cell>
        </row>
        <row r="109">
          <cell r="A109">
            <v>43860</v>
          </cell>
          <cell r="L109">
            <v>2.0000000001164162</v>
          </cell>
        </row>
        <row r="110">
          <cell r="A110">
            <v>43860</v>
          </cell>
          <cell r="L110">
            <v>1.5000000000873115</v>
          </cell>
        </row>
        <row r="111">
          <cell r="A111">
            <v>43860</v>
          </cell>
          <cell r="L111">
            <v>1.5000000000873115</v>
          </cell>
        </row>
        <row r="112">
          <cell r="A112">
            <v>43861</v>
          </cell>
          <cell r="L112">
            <v>3.000000000174623</v>
          </cell>
        </row>
        <row r="113">
          <cell r="A113">
            <v>43861</v>
          </cell>
          <cell r="L113">
            <v>3.0000000001746217</v>
          </cell>
        </row>
        <row r="114">
          <cell r="A114">
            <v>43861</v>
          </cell>
          <cell r="L114">
            <v>2.0000000001164162</v>
          </cell>
        </row>
        <row r="115">
          <cell r="A115">
            <v>43861</v>
          </cell>
          <cell r="L115">
            <v>1.5000000000873115</v>
          </cell>
        </row>
        <row r="116">
          <cell r="A116">
            <v>43861</v>
          </cell>
          <cell r="L116">
            <v>1.5000000000873115</v>
          </cell>
        </row>
        <row r="117">
          <cell r="A117">
            <v>43864</v>
          </cell>
          <cell r="L117">
            <v>2.0000000001164162</v>
          </cell>
        </row>
        <row r="118">
          <cell r="A118">
            <v>43864</v>
          </cell>
          <cell r="L118">
            <v>2.0000000001164135</v>
          </cell>
        </row>
        <row r="119">
          <cell r="A119">
            <v>43868</v>
          </cell>
          <cell r="L119">
            <v>2.0000000001164135</v>
          </cell>
        </row>
        <row r="120">
          <cell r="A120">
            <v>43868</v>
          </cell>
          <cell r="L120">
            <v>2.0000000001164162</v>
          </cell>
        </row>
        <row r="121">
          <cell r="A121">
            <v>43869</v>
          </cell>
          <cell r="L121">
            <v>2.0000000001164149</v>
          </cell>
        </row>
        <row r="122">
          <cell r="A122">
            <v>43869</v>
          </cell>
          <cell r="L122">
            <v>1.5000000000873115</v>
          </cell>
        </row>
        <row r="123">
          <cell r="A123">
            <v>43869</v>
          </cell>
          <cell r="L123">
            <v>1.5000000000873115</v>
          </cell>
        </row>
        <row r="124">
          <cell r="A124">
            <v>43869</v>
          </cell>
          <cell r="L124">
            <v>2.0000000001164162</v>
          </cell>
        </row>
        <row r="125">
          <cell r="A125">
            <v>43869</v>
          </cell>
          <cell r="L125">
            <v>2.0000000001164135</v>
          </cell>
        </row>
        <row r="126">
          <cell r="A126">
            <v>43869</v>
          </cell>
          <cell r="L126">
            <v>1.5000000000873115</v>
          </cell>
        </row>
        <row r="127">
          <cell r="A127">
            <v>43869</v>
          </cell>
          <cell r="L127">
            <v>1.5000000000873115</v>
          </cell>
        </row>
        <row r="128">
          <cell r="A128">
            <v>43871</v>
          </cell>
          <cell r="L128">
            <v>1.5000000000873115</v>
          </cell>
        </row>
        <row r="129">
          <cell r="A129">
            <v>43871</v>
          </cell>
          <cell r="L129">
            <v>1.5000000000873115</v>
          </cell>
        </row>
        <row r="130">
          <cell r="A130">
            <v>43871</v>
          </cell>
          <cell r="L130">
            <v>1.5000000000873115</v>
          </cell>
        </row>
        <row r="131">
          <cell r="A131">
            <v>43871</v>
          </cell>
          <cell r="L131">
            <v>1.5000000000873115</v>
          </cell>
        </row>
        <row r="132">
          <cell r="A132">
            <v>43872</v>
          </cell>
          <cell r="L132">
            <v>1.5000000000873115</v>
          </cell>
        </row>
        <row r="133">
          <cell r="A133">
            <v>43872</v>
          </cell>
          <cell r="L133">
            <v>3.000000000174623</v>
          </cell>
        </row>
        <row r="134">
          <cell r="A134">
            <v>43872</v>
          </cell>
          <cell r="L134">
            <v>1.5000000000873115</v>
          </cell>
        </row>
        <row r="135">
          <cell r="A135">
            <v>43872</v>
          </cell>
          <cell r="L135">
            <v>1.5000000000873115</v>
          </cell>
        </row>
        <row r="136">
          <cell r="A136">
            <v>43872</v>
          </cell>
          <cell r="L136">
            <v>1.5000000000873115</v>
          </cell>
        </row>
        <row r="137">
          <cell r="A137">
            <v>43873</v>
          </cell>
          <cell r="L137">
            <v>3.0000000001746221</v>
          </cell>
        </row>
        <row r="138">
          <cell r="A138">
            <v>43873</v>
          </cell>
          <cell r="L138">
            <v>1.5000000000873115</v>
          </cell>
        </row>
        <row r="139">
          <cell r="A139">
            <v>43873</v>
          </cell>
          <cell r="L139">
            <v>1.5000000000873115</v>
          </cell>
        </row>
        <row r="140">
          <cell r="A140">
            <v>43873</v>
          </cell>
          <cell r="L140">
            <v>1.5000000000873102</v>
          </cell>
        </row>
        <row r="141">
          <cell r="A141">
            <v>43873</v>
          </cell>
          <cell r="L141">
            <v>1.5000000000873115</v>
          </cell>
        </row>
        <row r="142">
          <cell r="A142">
            <v>43873</v>
          </cell>
          <cell r="L142">
            <v>1.5000000000873142</v>
          </cell>
        </row>
        <row r="143">
          <cell r="A143">
            <v>43873</v>
          </cell>
          <cell r="L143">
            <v>1.5000000000873115</v>
          </cell>
        </row>
        <row r="144">
          <cell r="A144">
            <v>43873</v>
          </cell>
          <cell r="L144">
            <v>1.5000000000873115</v>
          </cell>
        </row>
        <row r="145">
          <cell r="A145">
            <v>43873</v>
          </cell>
          <cell r="L145">
            <v>1.5000000000873115</v>
          </cell>
        </row>
        <row r="146">
          <cell r="A146">
            <v>43874</v>
          </cell>
          <cell r="L146">
            <v>3.000000000174623</v>
          </cell>
        </row>
        <row r="147">
          <cell r="A147">
            <v>43874</v>
          </cell>
          <cell r="L147">
            <v>1.5000000000873115</v>
          </cell>
        </row>
        <row r="148">
          <cell r="A148">
            <v>43874</v>
          </cell>
          <cell r="L148">
            <v>1.5000000000873128</v>
          </cell>
        </row>
        <row r="149">
          <cell r="A149">
            <v>43874</v>
          </cell>
          <cell r="L149">
            <v>1.5000000000873115</v>
          </cell>
        </row>
        <row r="150">
          <cell r="A150">
            <v>43874</v>
          </cell>
          <cell r="L150">
            <v>1.5000000000873115</v>
          </cell>
        </row>
        <row r="151">
          <cell r="A151">
            <v>43874</v>
          </cell>
          <cell r="L151">
            <v>1.5000000000873115</v>
          </cell>
        </row>
        <row r="152">
          <cell r="A152">
            <v>43874</v>
          </cell>
          <cell r="L152">
            <v>1.5000000000873115</v>
          </cell>
        </row>
        <row r="153">
          <cell r="A153">
            <v>43874</v>
          </cell>
          <cell r="L153">
            <v>1.5000000000873115</v>
          </cell>
        </row>
        <row r="154">
          <cell r="A154">
            <v>43874</v>
          </cell>
          <cell r="L154">
            <v>1.5000000000873115</v>
          </cell>
        </row>
        <row r="155">
          <cell r="A155">
            <v>43875</v>
          </cell>
          <cell r="L155">
            <v>1.5000000000873115</v>
          </cell>
        </row>
        <row r="156">
          <cell r="A156">
            <v>43875</v>
          </cell>
          <cell r="L156">
            <v>1.5000000000873102</v>
          </cell>
        </row>
        <row r="157">
          <cell r="A157">
            <v>43875</v>
          </cell>
          <cell r="L157">
            <v>1.5000000000873115</v>
          </cell>
        </row>
        <row r="158">
          <cell r="A158">
            <v>43875</v>
          </cell>
          <cell r="L158">
            <v>1.5000000000873128</v>
          </cell>
        </row>
        <row r="159">
          <cell r="A159">
            <v>43875</v>
          </cell>
          <cell r="L159">
            <v>2.0000000001164135</v>
          </cell>
        </row>
        <row r="160">
          <cell r="A160">
            <v>43875</v>
          </cell>
          <cell r="L160">
            <v>1.5000000000873088</v>
          </cell>
        </row>
        <row r="161">
          <cell r="A161">
            <v>43875</v>
          </cell>
          <cell r="L161">
            <v>2.0000000001164162</v>
          </cell>
        </row>
        <row r="162">
          <cell r="A162">
            <v>43875</v>
          </cell>
          <cell r="L162">
            <v>2.0000000001164162</v>
          </cell>
        </row>
        <row r="163">
          <cell r="A163">
            <v>43875</v>
          </cell>
          <cell r="L163">
            <v>3.000000000174623</v>
          </cell>
        </row>
        <row r="164">
          <cell r="A164">
            <v>43876</v>
          </cell>
          <cell r="L164">
            <v>2.0000000001164149</v>
          </cell>
        </row>
        <row r="165">
          <cell r="A165">
            <v>43876</v>
          </cell>
          <cell r="L165">
            <v>2.0000000001164162</v>
          </cell>
        </row>
        <row r="166">
          <cell r="A166">
            <v>43876</v>
          </cell>
          <cell r="L166">
            <v>2.0000000001164162</v>
          </cell>
        </row>
        <row r="167">
          <cell r="A167">
            <v>43876</v>
          </cell>
          <cell r="L167">
            <v>1.5000000000873115</v>
          </cell>
        </row>
        <row r="168">
          <cell r="A168">
            <v>43876</v>
          </cell>
          <cell r="L168">
            <v>2.0000000001164162</v>
          </cell>
        </row>
        <row r="169">
          <cell r="A169">
            <v>43876</v>
          </cell>
          <cell r="L169">
            <v>1.5000000000873115</v>
          </cell>
        </row>
        <row r="170">
          <cell r="A170">
            <v>43878</v>
          </cell>
          <cell r="L170">
            <v>1.5000000000873115</v>
          </cell>
        </row>
        <row r="171">
          <cell r="A171">
            <v>43878</v>
          </cell>
          <cell r="L171">
            <v>1.5000000000873115</v>
          </cell>
        </row>
        <row r="172">
          <cell r="A172">
            <v>43878</v>
          </cell>
          <cell r="L172">
            <v>1.5000000000873115</v>
          </cell>
        </row>
        <row r="173">
          <cell r="A173">
            <v>43878</v>
          </cell>
          <cell r="L173">
            <v>1.5000000000873115</v>
          </cell>
        </row>
        <row r="174">
          <cell r="A174">
            <v>43879</v>
          </cell>
          <cell r="L174">
            <v>1.5000000000873115</v>
          </cell>
        </row>
        <row r="175">
          <cell r="A175">
            <v>43879</v>
          </cell>
          <cell r="L175">
            <v>3.000000000174623</v>
          </cell>
        </row>
        <row r="176">
          <cell r="A176">
            <v>43879</v>
          </cell>
          <cell r="L176">
            <v>1.5000000000873115</v>
          </cell>
        </row>
        <row r="177">
          <cell r="A177">
            <v>43879</v>
          </cell>
          <cell r="L177">
            <v>1.5000000000873115</v>
          </cell>
        </row>
        <row r="178">
          <cell r="A178">
            <v>43879</v>
          </cell>
          <cell r="L178">
            <v>1.5000000000873115</v>
          </cell>
        </row>
        <row r="179">
          <cell r="A179">
            <v>43879</v>
          </cell>
          <cell r="L179">
            <v>1.5000000000873115</v>
          </cell>
        </row>
        <row r="180">
          <cell r="A180">
            <v>43879</v>
          </cell>
          <cell r="L180">
            <v>2.0000000001164135</v>
          </cell>
        </row>
        <row r="181">
          <cell r="A181">
            <v>43879</v>
          </cell>
          <cell r="L181">
            <v>2.0000000001164162</v>
          </cell>
        </row>
        <row r="182">
          <cell r="A182">
            <v>43879</v>
          </cell>
          <cell r="L182">
            <v>2.0000000001164162</v>
          </cell>
        </row>
        <row r="183">
          <cell r="A183">
            <v>43880</v>
          </cell>
          <cell r="L183">
            <v>3.000000000174623</v>
          </cell>
        </row>
        <row r="184">
          <cell r="A184">
            <v>43880</v>
          </cell>
          <cell r="L184">
            <v>1.5000000000873115</v>
          </cell>
        </row>
        <row r="185">
          <cell r="A185">
            <v>43880</v>
          </cell>
          <cell r="L185">
            <v>3.0000000001746243</v>
          </cell>
        </row>
        <row r="186">
          <cell r="A186">
            <v>43880</v>
          </cell>
          <cell r="L186">
            <v>2.0000000001164162</v>
          </cell>
        </row>
        <row r="187">
          <cell r="A187">
            <v>43880</v>
          </cell>
          <cell r="L187">
            <v>2.0000000001164162</v>
          </cell>
        </row>
        <row r="188">
          <cell r="A188">
            <v>43880</v>
          </cell>
          <cell r="L188">
            <v>2.0000000001164135</v>
          </cell>
        </row>
        <row r="189">
          <cell r="A189">
            <v>43881</v>
          </cell>
          <cell r="L189">
            <v>1.5000000000873115</v>
          </cell>
        </row>
        <row r="190">
          <cell r="A190">
            <v>43881</v>
          </cell>
          <cell r="L190">
            <v>3.000000000174623</v>
          </cell>
        </row>
        <row r="191">
          <cell r="A191">
            <v>43881</v>
          </cell>
          <cell r="L191">
            <v>1.5000000000873128</v>
          </cell>
        </row>
        <row r="192">
          <cell r="A192">
            <v>43881</v>
          </cell>
          <cell r="L192">
            <v>2.0000000001164162</v>
          </cell>
        </row>
        <row r="193">
          <cell r="A193">
            <v>43881</v>
          </cell>
          <cell r="L193">
            <v>2.0000000001164162</v>
          </cell>
        </row>
        <row r="194">
          <cell r="A194">
            <v>43881</v>
          </cell>
          <cell r="L194">
            <v>1.5000000000873115</v>
          </cell>
        </row>
        <row r="195">
          <cell r="A195">
            <v>43881</v>
          </cell>
          <cell r="L195">
            <v>2.0000000001164135</v>
          </cell>
        </row>
        <row r="196">
          <cell r="A196">
            <v>43882</v>
          </cell>
          <cell r="L196">
            <v>1.5000000000873108</v>
          </cell>
        </row>
        <row r="197">
          <cell r="A197">
            <v>43882</v>
          </cell>
          <cell r="L197">
            <v>3.000000000174623</v>
          </cell>
        </row>
        <row r="198">
          <cell r="A198">
            <v>43882</v>
          </cell>
          <cell r="L198">
            <v>1.5000000000873115</v>
          </cell>
        </row>
        <row r="199">
          <cell r="A199">
            <v>43882</v>
          </cell>
          <cell r="L199">
            <v>1.5000000000873128</v>
          </cell>
        </row>
        <row r="200">
          <cell r="A200">
            <v>43882</v>
          </cell>
          <cell r="L200">
            <v>1.5000000000873115</v>
          </cell>
        </row>
        <row r="201">
          <cell r="A201">
            <v>43882</v>
          </cell>
          <cell r="L201">
            <v>2.0000000001164135</v>
          </cell>
        </row>
        <row r="202">
          <cell r="A202">
            <v>43882</v>
          </cell>
          <cell r="L202">
            <v>2.0000000001164162</v>
          </cell>
        </row>
        <row r="203">
          <cell r="A203">
            <v>43882</v>
          </cell>
          <cell r="L203">
            <v>2.0000000001164162</v>
          </cell>
        </row>
        <row r="204">
          <cell r="A204">
            <v>43882</v>
          </cell>
          <cell r="L204">
            <v>1.5000000000873115</v>
          </cell>
        </row>
        <row r="205">
          <cell r="A205">
            <v>43882</v>
          </cell>
          <cell r="L205">
            <v>1.5000000000873115</v>
          </cell>
        </row>
        <row r="206">
          <cell r="A206">
            <v>43882</v>
          </cell>
          <cell r="L206">
            <v>1.5000000000873088</v>
          </cell>
        </row>
        <row r="207">
          <cell r="A207">
            <v>43883</v>
          </cell>
          <cell r="L207">
            <v>1.5000000000873115</v>
          </cell>
        </row>
        <row r="208">
          <cell r="A208">
            <v>43883</v>
          </cell>
          <cell r="L208">
            <v>4.5000000002619363</v>
          </cell>
        </row>
        <row r="209">
          <cell r="A209">
            <v>43885</v>
          </cell>
          <cell r="L209">
            <v>1.5000000000873115</v>
          </cell>
        </row>
        <row r="210">
          <cell r="A210">
            <v>43885</v>
          </cell>
          <cell r="L210">
            <v>1.5000000000873128</v>
          </cell>
        </row>
        <row r="211">
          <cell r="A211">
            <v>43885</v>
          </cell>
          <cell r="L211">
            <v>1.5000000000873115</v>
          </cell>
        </row>
        <row r="212">
          <cell r="A212">
            <v>43885</v>
          </cell>
          <cell r="L212">
            <v>1.5000000000873115</v>
          </cell>
        </row>
        <row r="213">
          <cell r="A213">
            <v>43885</v>
          </cell>
          <cell r="L213">
            <v>1.5000000000873115</v>
          </cell>
        </row>
        <row r="214">
          <cell r="A214">
            <v>43885</v>
          </cell>
          <cell r="L214">
            <v>1.5000000000873115</v>
          </cell>
        </row>
        <row r="215">
          <cell r="A215">
            <v>43886</v>
          </cell>
          <cell r="L215">
            <v>1.5000000000873115</v>
          </cell>
        </row>
        <row r="216">
          <cell r="A216">
            <v>43886</v>
          </cell>
          <cell r="L216">
            <v>1.5000000000873115</v>
          </cell>
        </row>
        <row r="217">
          <cell r="A217">
            <v>43886</v>
          </cell>
          <cell r="L217">
            <v>1.5000000000873115</v>
          </cell>
        </row>
        <row r="218">
          <cell r="A218">
            <v>43886</v>
          </cell>
          <cell r="L218">
            <v>1.5000000000873128</v>
          </cell>
        </row>
        <row r="219">
          <cell r="A219">
            <v>43886</v>
          </cell>
          <cell r="L219">
            <v>1.5000000000873115</v>
          </cell>
        </row>
        <row r="220">
          <cell r="A220">
            <v>43886</v>
          </cell>
          <cell r="L220">
            <v>1.5000000000873142</v>
          </cell>
        </row>
        <row r="221">
          <cell r="A221">
            <v>43886</v>
          </cell>
          <cell r="L221">
            <v>1.5000000000873115</v>
          </cell>
        </row>
        <row r="222">
          <cell r="A222">
            <v>43887</v>
          </cell>
          <cell r="L222">
            <v>1.5000000000873115</v>
          </cell>
        </row>
        <row r="223">
          <cell r="A223">
            <v>43887</v>
          </cell>
          <cell r="L223">
            <v>1.5000000000873115</v>
          </cell>
        </row>
        <row r="224">
          <cell r="A224">
            <v>43887</v>
          </cell>
          <cell r="L224">
            <v>1.5000000000873115</v>
          </cell>
        </row>
        <row r="225">
          <cell r="A225">
            <v>43887</v>
          </cell>
          <cell r="L225">
            <v>1.5000000000873115</v>
          </cell>
        </row>
        <row r="226">
          <cell r="A226">
            <v>43887</v>
          </cell>
          <cell r="L226">
            <v>1.5000000000873115</v>
          </cell>
        </row>
        <row r="227">
          <cell r="A227">
            <v>43887</v>
          </cell>
          <cell r="L227">
            <v>1.5000000000873088</v>
          </cell>
        </row>
        <row r="228">
          <cell r="A228">
            <v>43887</v>
          </cell>
          <cell r="L228">
            <v>1.5000000000873115</v>
          </cell>
        </row>
        <row r="229">
          <cell r="A229">
            <v>43888</v>
          </cell>
          <cell r="L229">
            <v>1.5000000000873115</v>
          </cell>
        </row>
        <row r="230">
          <cell r="A230">
            <v>43888</v>
          </cell>
          <cell r="L230">
            <v>1.5000000000873115</v>
          </cell>
        </row>
        <row r="231">
          <cell r="A231">
            <v>43888</v>
          </cell>
          <cell r="L231">
            <v>1.5000000000873115</v>
          </cell>
        </row>
        <row r="232">
          <cell r="A232">
            <v>43888</v>
          </cell>
          <cell r="L232">
            <v>1.5000000000873088</v>
          </cell>
        </row>
        <row r="233">
          <cell r="A233">
            <v>43888</v>
          </cell>
          <cell r="L233">
            <v>1.0000000000582068</v>
          </cell>
        </row>
        <row r="234">
          <cell r="A234">
            <v>43889</v>
          </cell>
          <cell r="L234">
            <v>1.5000000000873115</v>
          </cell>
        </row>
        <row r="235">
          <cell r="A235">
            <v>43889</v>
          </cell>
          <cell r="L235">
            <v>2.5000000001455196</v>
          </cell>
        </row>
        <row r="236">
          <cell r="A236">
            <v>43890</v>
          </cell>
          <cell r="L236">
            <v>2.0000000001164149</v>
          </cell>
        </row>
        <row r="237">
          <cell r="A237">
            <v>43890</v>
          </cell>
          <cell r="L237">
            <v>2.0000000001164162</v>
          </cell>
        </row>
        <row r="238">
          <cell r="A238">
            <v>43892</v>
          </cell>
          <cell r="L238">
            <v>1.5000000000873115</v>
          </cell>
        </row>
        <row r="239">
          <cell r="A239">
            <v>43892</v>
          </cell>
          <cell r="L239">
            <v>1.5000000000873115</v>
          </cell>
        </row>
        <row r="240">
          <cell r="A240">
            <v>43892</v>
          </cell>
          <cell r="L240">
            <v>1.5000000000873128</v>
          </cell>
        </row>
        <row r="241">
          <cell r="A241">
            <v>43892</v>
          </cell>
          <cell r="L241">
            <v>2.0000000001164162</v>
          </cell>
        </row>
        <row r="242">
          <cell r="A242">
            <v>43892</v>
          </cell>
          <cell r="L242">
            <v>2.0000000001164135</v>
          </cell>
        </row>
        <row r="243">
          <cell r="A243">
            <v>43893</v>
          </cell>
          <cell r="L243">
            <v>1.5000000000873115</v>
          </cell>
        </row>
        <row r="244">
          <cell r="A244">
            <v>43893</v>
          </cell>
          <cell r="L244">
            <v>1.5000000000873115</v>
          </cell>
        </row>
        <row r="245">
          <cell r="A245">
            <v>43893</v>
          </cell>
          <cell r="L245">
            <v>1.5000000000873128</v>
          </cell>
        </row>
        <row r="246">
          <cell r="A246">
            <v>43893</v>
          </cell>
          <cell r="L246">
            <v>2.0000000001164162</v>
          </cell>
        </row>
        <row r="247">
          <cell r="A247">
            <v>43893</v>
          </cell>
          <cell r="L247">
            <v>2.0000000001164135</v>
          </cell>
        </row>
        <row r="248">
          <cell r="A248">
            <v>43894</v>
          </cell>
          <cell r="L248">
            <v>1.5000000000873115</v>
          </cell>
        </row>
        <row r="249">
          <cell r="A249">
            <v>43894</v>
          </cell>
          <cell r="L249">
            <v>1.5000000000873115</v>
          </cell>
        </row>
        <row r="250">
          <cell r="A250">
            <v>43894</v>
          </cell>
          <cell r="L250">
            <v>1.5000000000873128</v>
          </cell>
        </row>
        <row r="251">
          <cell r="A251">
            <v>43894</v>
          </cell>
          <cell r="L251">
            <v>1.5000000000873115</v>
          </cell>
        </row>
        <row r="252">
          <cell r="A252">
            <v>43895</v>
          </cell>
          <cell r="L252">
            <v>1.5000000000873115</v>
          </cell>
        </row>
        <row r="253">
          <cell r="A253">
            <v>43895</v>
          </cell>
          <cell r="L253">
            <v>1.5000000000873115</v>
          </cell>
        </row>
        <row r="254">
          <cell r="A254">
            <v>43895</v>
          </cell>
          <cell r="L254">
            <v>1.5000000000873128</v>
          </cell>
        </row>
        <row r="255">
          <cell r="A255">
            <v>43896</v>
          </cell>
          <cell r="L255">
            <v>1.5000000000873115</v>
          </cell>
        </row>
        <row r="256">
          <cell r="A256">
            <v>43896</v>
          </cell>
          <cell r="L256">
            <v>1.5000000000873115</v>
          </cell>
        </row>
        <row r="257">
          <cell r="A257">
            <v>43896</v>
          </cell>
          <cell r="L257">
            <v>1.5000000000873128</v>
          </cell>
        </row>
        <row r="258">
          <cell r="A258">
            <v>43897</v>
          </cell>
          <cell r="L258">
            <v>2.0000000001164162</v>
          </cell>
        </row>
        <row r="259">
          <cell r="A259">
            <v>43897</v>
          </cell>
          <cell r="L259">
            <v>2.0000000001164135</v>
          </cell>
        </row>
        <row r="260">
          <cell r="A260">
            <v>43899</v>
          </cell>
          <cell r="L260">
            <v>1.5000000000873115</v>
          </cell>
        </row>
        <row r="261">
          <cell r="A261">
            <v>43899</v>
          </cell>
          <cell r="L261">
            <v>1.5000000000873115</v>
          </cell>
        </row>
        <row r="262">
          <cell r="A262">
            <v>43899</v>
          </cell>
          <cell r="L262">
            <v>1.5000000000873115</v>
          </cell>
        </row>
        <row r="263">
          <cell r="A263">
            <v>43899</v>
          </cell>
          <cell r="L263">
            <v>3.0000000001746243</v>
          </cell>
        </row>
        <row r="264">
          <cell r="A264">
            <v>43899</v>
          </cell>
          <cell r="L264">
            <v>1.5000000000873115</v>
          </cell>
        </row>
        <row r="265">
          <cell r="A265">
            <v>43899</v>
          </cell>
          <cell r="L265">
            <v>1.5000000000873115</v>
          </cell>
        </row>
        <row r="266">
          <cell r="A266">
            <v>43899</v>
          </cell>
          <cell r="L266">
            <v>1.5000000000873115</v>
          </cell>
        </row>
        <row r="267">
          <cell r="A267">
            <v>43899</v>
          </cell>
          <cell r="L267">
            <v>1.5000000000873115</v>
          </cell>
        </row>
        <row r="268">
          <cell r="A268">
            <v>43899</v>
          </cell>
          <cell r="L268">
            <v>1.5000000000873115</v>
          </cell>
        </row>
        <row r="269">
          <cell r="A269">
            <v>43899</v>
          </cell>
          <cell r="L269">
            <v>1.5000000000873115</v>
          </cell>
        </row>
        <row r="270">
          <cell r="A270">
            <v>43899</v>
          </cell>
          <cell r="L270">
            <v>1.5000000000873115</v>
          </cell>
        </row>
        <row r="271">
          <cell r="A271">
            <v>43900</v>
          </cell>
          <cell r="L271">
            <v>3.0000000001746239</v>
          </cell>
        </row>
        <row r="272">
          <cell r="A272">
            <v>43900</v>
          </cell>
          <cell r="L272">
            <v>2.0000000001164162</v>
          </cell>
        </row>
        <row r="273">
          <cell r="A273">
            <v>43900</v>
          </cell>
          <cell r="L273">
            <v>2.0000000001164135</v>
          </cell>
        </row>
        <row r="274">
          <cell r="A274">
            <v>43901</v>
          </cell>
          <cell r="L274">
            <v>3.0000000001746239</v>
          </cell>
        </row>
        <row r="275">
          <cell r="A275">
            <v>43901</v>
          </cell>
          <cell r="L275">
            <v>2.0000000001164149</v>
          </cell>
        </row>
        <row r="276">
          <cell r="A276">
            <v>43901</v>
          </cell>
          <cell r="L276">
            <v>2.0000000001164149</v>
          </cell>
        </row>
        <row r="277">
          <cell r="A277">
            <v>43901</v>
          </cell>
          <cell r="L277">
            <v>2.0000000001164149</v>
          </cell>
        </row>
        <row r="278">
          <cell r="A278">
            <v>43901</v>
          </cell>
          <cell r="L278">
            <v>1.5000000000873115</v>
          </cell>
        </row>
        <row r="279">
          <cell r="A279">
            <v>43901</v>
          </cell>
          <cell r="L279">
            <v>1.0000000000582094</v>
          </cell>
        </row>
        <row r="280">
          <cell r="A280">
            <v>43901</v>
          </cell>
          <cell r="L280">
            <v>1.5000000000873115</v>
          </cell>
        </row>
        <row r="281">
          <cell r="A281">
            <v>43901</v>
          </cell>
          <cell r="L281">
            <v>1.5000000000873115</v>
          </cell>
        </row>
        <row r="282">
          <cell r="A282">
            <v>43901</v>
          </cell>
          <cell r="L282">
            <v>1.5000000000873115</v>
          </cell>
        </row>
        <row r="283">
          <cell r="A283">
            <v>43901</v>
          </cell>
          <cell r="L283">
            <v>1.5000000000873115</v>
          </cell>
        </row>
        <row r="284">
          <cell r="A284">
            <v>43901</v>
          </cell>
          <cell r="L284">
            <v>1.5000000000873115</v>
          </cell>
        </row>
        <row r="285">
          <cell r="A285">
            <v>43902</v>
          </cell>
          <cell r="L285">
            <v>2.0000000001164153</v>
          </cell>
        </row>
        <row r="286">
          <cell r="A286">
            <v>43902</v>
          </cell>
          <cell r="L286">
            <v>1.0000000000582081</v>
          </cell>
        </row>
        <row r="287">
          <cell r="A287">
            <v>43902</v>
          </cell>
          <cell r="L287">
            <v>2.0000000001164149</v>
          </cell>
        </row>
        <row r="288">
          <cell r="A288">
            <v>43902</v>
          </cell>
          <cell r="L288">
            <v>2.0000000001164149</v>
          </cell>
        </row>
        <row r="289">
          <cell r="A289">
            <v>43902</v>
          </cell>
          <cell r="L289">
            <v>1.5000000000873128</v>
          </cell>
        </row>
        <row r="290">
          <cell r="A290">
            <v>43902</v>
          </cell>
          <cell r="L290">
            <v>1.5000000000873115</v>
          </cell>
        </row>
        <row r="291">
          <cell r="A291">
            <v>43902</v>
          </cell>
          <cell r="L291">
            <v>1.5000000000873115</v>
          </cell>
        </row>
        <row r="292">
          <cell r="A292">
            <v>43902</v>
          </cell>
          <cell r="L292">
            <v>1.5000000000873115</v>
          </cell>
        </row>
        <row r="293">
          <cell r="A293">
            <v>43902</v>
          </cell>
          <cell r="L293">
            <v>1.5000000000873115</v>
          </cell>
        </row>
        <row r="294">
          <cell r="A294">
            <v>43902</v>
          </cell>
          <cell r="L294">
            <v>1.5000000000873115</v>
          </cell>
        </row>
        <row r="295">
          <cell r="A295">
            <v>43902</v>
          </cell>
          <cell r="L295">
            <v>1.5000000000873115</v>
          </cell>
        </row>
        <row r="296">
          <cell r="A296">
            <v>43902</v>
          </cell>
          <cell r="L296">
            <v>3.000000000174623</v>
          </cell>
        </row>
        <row r="297">
          <cell r="A297">
            <v>43903</v>
          </cell>
          <cell r="L297">
            <v>3.0000000001746239</v>
          </cell>
        </row>
        <row r="298">
          <cell r="A298">
            <v>43903</v>
          </cell>
          <cell r="L298">
            <v>3.000000000174623</v>
          </cell>
        </row>
        <row r="299">
          <cell r="A299">
            <v>43903</v>
          </cell>
          <cell r="L299">
            <v>2.0000000001164149</v>
          </cell>
        </row>
        <row r="300">
          <cell r="A300">
            <v>43903</v>
          </cell>
          <cell r="L300">
            <v>2.0000000001164162</v>
          </cell>
        </row>
        <row r="301">
          <cell r="A301">
            <v>43903</v>
          </cell>
          <cell r="L301">
            <v>1.5000000000873115</v>
          </cell>
        </row>
        <row r="302">
          <cell r="A302">
            <v>43903</v>
          </cell>
          <cell r="L302">
            <v>1.5000000000873115</v>
          </cell>
        </row>
        <row r="303">
          <cell r="A303">
            <v>43903</v>
          </cell>
          <cell r="L303">
            <v>1.5000000000873115</v>
          </cell>
        </row>
        <row r="304">
          <cell r="A304">
            <v>43903</v>
          </cell>
          <cell r="L304">
            <v>1.5000000000873115</v>
          </cell>
        </row>
        <row r="305">
          <cell r="A305">
            <v>43903</v>
          </cell>
          <cell r="L305">
            <v>2.0000000001164135</v>
          </cell>
        </row>
        <row r="306">
          <cell r="A306">
            <v>43903</v>
          </cell>
          <cell r="L306">
            <v>3.0000000001746256</v>
          </cell>
        </row>
        <row r="307">
          <cell r="A307">
            <v>43904</v>
          </cell>
          <cell r="L307">
            <v>2.0000000001164149</v>
          </cell>
        </row>
        <row r="308">
          <cell r="A308">
            <v>43904</v>
          </cell>
          <cell r="L308">
            <v>2.0000000001164149</v>
          </cell>
        </row>
        <row r="309">
          <cell r="A309">
            <v>43904</v>
          </cell>
          <cell r="L309">
            <v>2.0000000001164149</v>
          </cell>
        </row>
        <row r="310">
          <cell r="A310">
            <v>43904</v>
          </cell>
          <cell r="L310">
            <v>1.2000000000698503</v>
          </cell>
        </row>
        <row r="311">
          <cell r="A311">
            <v>43904</v>
          </cell>
          <cell r="L311">
            <v>0.80000000004656591</v>
          </cell>
        </row>
        <row r="312">
          <cell r="A312">
            <v>43904</v>
          </cell>
          <cell r="L312">
            <v>1.5000000000873115</v>
          </cell>
        </row>
        <row r="313">
          <cell r="A313">
            <v>43904</v>
          </cell>
          <cell r="L313">
            <v>2.0000000001164162</v>
          </cell>
        </row>
        <row r="314">
          <cell r="A314">
            <v>43904</v>
          </cell>
          <cell r="L314">
            <v>3.000000000174623</v>
          </cell>
        </row>
        <row r="315">
          <cell r="A315">
            <v>43904</v>
          </cell>
          <cell r="L315">
            <v>1.5000000000873115</v>
          </cell>
        </row>
        <row r="316">
          <cell r="A316">
            <v>43904</v>
          </cell>
          <cell r="L316">
            <v>1.5000000000873088</v>
          </cell>
        </row>
        <row r="317">
          <cell r="A317">
            <v>43905</v>
          </cell>
          <cell r="L317">
            <v>3.000000000174623</v>
          </cell>
        </row>
        <row r="318">
          <cell r="A318">
            <v>43906</v>
          </cell>
          <cell r="L318">
            <v>1.5000000000873115</v>
          </cell>
        </row>
        <row r="319">
          <cell r="A319">
            <v>43906</v>
          </cell>
          <cell r="L319">
            <v>1.5000000000873102</v>
          </cell>
        </row>
        <row r="320">
          <cell r="A320">
            <v>43906</v>
          </cell>
          <cell r="L320">
            <v>1.5000000000873115</v>
          </cell>
        </row>
        <row r="321">
          <cell r="A321">
            <v>43906</v>
          </cell>
          <cell r="L321">
            <v>1.5000000000873102</v>
          </cell>
        </row>
        <row r="322">
          <cell r="A322">
            <v>43906</v>
          </cell>
          <cell r="L322">
            <v>2.5000000001455209</v>
          </cell>
        </row>
        <row r="323">
          <cell r="A323">
            <v>43906</v>
          </cell>
          <cell r="L323">
            <v>3.000000000174623</v>
          </cell>
        </row>
        <row r="324">
          <cell r="A324">
            <v>43906</v>
          </cell>
          <cell r="L324">
            <v>3.000000000174623</v>
          </cell>
        </row>
        <row r="325">
          <cell r="A325">
            <v>43907</v>
          </cell>
          <cell r="L325">
            <v>3.000000000174623</v>
          </cell>
        </row>
        <row r="326">
          <cell r="A326">
            <v>43907</v>
          </cell>
          <cell r="L326">
            <v>3.000000000174623</v>
          </cell>
        </row>
        <row r="327">
          <cell r="A327">
            <v>43907</v>
          </cell>
          <cell r="L327">
            <v>1.5000000000873115</v>
          </cell>
        </row>
        <row r="328">
          <cell r="A328">
            <v>43907</v>
          </cell>
          <cell r="L328">
            <v>1.5000000000873115</v>
          </cell>
        </row>
        <row r="329">
          <cell r="A329">
            <v>43907</v>
          </cell>
          <cell r="L329">
            <v>1.5000000000873115</v>
          </cell>
        </row>
        <row r="330">
          <cell r="A330">
            <v>43907</v>
          </cell>
          <cell r="L330">
            <v>2.0000000001164162</v>
          </cell>
        </row>
        <row r="331">
          <cell r="A331">
            <v>43907</v>
          </cell>
          <cell r="L331">
            <v>2.0000000001164135</v>
          </cell>
        </row>
        <row r="332">
          <cell r="A332">
            <v>43908</v>
          </cell>
          <cell r="L332">
            <v>3.000000000174623</v>
          </cell>
        </row>
        <row r="333">
          <cell r="A333">
            <v>43908</v>
          </cell>
          <cell r="L333">
            <v>3.000000000174623</v>
          </cell>
        </row>
        <row r="334">
          <cell r="A334">
            <v>43908</v>
          </cell>
          <cell r="L334">
            <v>1.5000000000873115</v>
          </cell>
        </row>
        <row r="335">
          <cell r="A335">
            <v>43908</v>
          </cell>
          <cell r="L335">
            <v>1.5000000000873115</v>
          </cell>
        </row>
        <row r="336">
          <cell r="A336">
            <v>43908</v>
          </cell>
          <cell r="L336">
            <v>2.0000000001164162</v>
          </cell>
        </row>
        <row r="337">
          <cell r="A337">
            <v>43908</v>
          </cell>
          <cell r="L337">
            <v>2.0000000001164135</v>
          </cell>
        </row>
        <row r="338">
          <cell r="A338">
            <v>43909</v>
          </cell>
          <cell r="L338">
            <v>3.000000000174623</v>
          </cell>
        </row>
        <row r="339">
          <cell r="A339">
            <v>43909</v>
          </cell>
          <cell r="L339">
            <v>3.000000000174623</v>
          </cell>
        </row>
        <row r="340">
          <cell r="A340">
            <v>43909</v>
          </cell>
          <cell r="L340">
            <v>1.5000000000873115</v>
          </cell>
        </row>
        <row r="341">
          <cell r="A341">
            <v>43909</v>
          </cell>
          <cell r="L341">
            <v>1.5000000000873115</v>
          </cell>
        </row>
        <row r="342">
          <cell r="A342">
            <v>43909</v>
          </cell>
          <cell r="L342">
            <v>1.5000000000873115</v>
          </cell>
        </row>
        <row r="343">
          <cell r="A343">
            <v>43909</v>
          </cell>
          <cell r="L343">
            <v>2.0000000001164162</v>
          </cell>
        </row>
        <row r="344">
          <cell r="A344">
            <v>43909</v>
          </cell>
          <cell r="L344">
            <v>2.0000000001164135</v>
          </cell>
        </row>
        <row r="345">
          <cell r="A345">
            <v>43910</v>
          </cell>
          <cell r="L345">
            <v>3.0000000001746221</v>
          </cell>
        </row>
        <row r="346">
          <cell r="A346">
            <v>43910</v>
          </cell>
          <cell r="L346">
            <v>3.000000000174623</v>
          </cell>
        </row>
        <row r="347">
          <cell r="A347">
            <v>43910</v>
          </cell>
          <cell r="L347">
            <v>1.5000000000873115</v>
          </cell>
        </row>
        <row r="348">
          <cell r="A348">
            <v>43910</v>
          </cell>
          <cell r="L348">
            <v>1.5000000000873115</v>
          </cell>
        </row>
        <row r="349">
          <cell r="A349">
            <v>43914</v>
          </cell>
          <cell r="L349">
            <v>2.0000000001164149</v>
          </cell>
        </row>
        <row r="350">
          <cell r="A350">
            <v>43914</v>
          </cell>
          <cell r="L350">
            <v>1.5000000000873115</v>
          </cell>
        </row>
        <row r="351">
          <cell r="A351">
            <v>43914</v>
          </cell>
          <cell r="L351">
            <v>1.5000000000873102</v>
          </cell>
        </row>
        <row r="352">
          <cell r="A352">
            <v>43914</v>
          </cell>
          <cell r="L352">
            <v>3.000000000174623</v>
          </cell>
        </row>
        <row r="353">
          <cell r="A353">
            <v>43914</v>
          </cell>
          <cell r="L353">
            <v>3.000000000174623</v>
          </cell>
        </row>
        <row r="354">
          <cell r="A354">
            <v>43915</v>
          </cell>
          <cell r="L354">
            <v>3.000000000174623</v>
          </cell>
        </row>
        <row r="355">
          <cell r="A355">
            <v>43915</v>
          </cell>
          <cell r="L355">
            <v>3.0000000001746217</v>
          </cell>
        </row>
        <row r="356">
          <cell r="A356">
            <v>43915</v>
          </cell>
          <cell r="L356">
            <v>2.0000000001164162</v>
          </cell>
        </row>
        <row r="357">
          <cell r="A357">
            <v>43915</v>
          </cell>
          <cell r="L357">
            <v>3.000000000174623</v>
          </cell>
        </row>
        <row r="358">
          <cell r="A358">
            <v>43916</v>
          </cell>
          <cell r="L358">
            <v>3.000000000174623</v>
          </cell>
        </row>
        <row r="359">
          <cell r="A359">
            <v>43916</v>
          </cell>
          <cell r="L359">
            <v>3.0000000001746243</v>
          </cell>
        </row>
        <row r="360">
          <cell r="A360">
            <v>43916</v>
          </cell>
          <cell r="L360">
            <v>1.5000000000873115</v>
          </cell>
        </row>
        <row r="361">
          <cell r="A361">
            <v>43917</v>
          </cell>
          <cell r="L361">
            <v>3.000000000174623</v>
          </cell>
        </row>
        <row r="362">
          <cell r="A362">
            <v>43917</v>
          </cell>
          <cell r="L362">
            <v>2.0000000001164162</v>
          </cell>
        </row>
        <row r="363">
          <cell r="A363">
            <v>43917</v>
          </cell>
          <cell r="L363">
            <v>1.5000000000873115</v>
          </cell>
        </row>
        <row r="364">
          <cell r="A364">
            <v>43917</v>
          </cell>
          <cell r="L364">
            <v>1.0000000000582068</v>
          </cell>
        </row>
        <row r="365">
          <cell r="A365">
            <v>43917</v>
          </cell>
          <cell r="L365">
            <v>1.0000000000582094</v>
          </cell>
        </row>
        <row r="366">
          <cell r="A366">
            <v>43917</v>
          </cell>
          <cell r="L366">
            <v>0.50000000002910205</v>
          </cell>
        </row>
        <row r="367">
          <cell r="A367">
            <v>43918</v>
          </cell>
          <cell r="L367">
            <v>3.000000000174623</v>
          </cell>
        </row>
        <row r="368">
          <cell r="A368">
            <v>43918</v>
          </cell>
          <cell r="L368">
            <v>2.0000000001164149</v>
          </cell>
        </row>
        <row r="369">
          <cell r="A369">
            <v>43918</v>
          </cell>
          <cell r="L369">
            <v>2.0000000001164162</v>
          </cell>
        </row>
        <row r="370">
          <cell r="A370">
            <v>43918</v>
          </cell>
          <cell r="L370">
            <v>2.0000000001164162</v>
          </cell>
        </row>
        <row r="371">
          <cell r="A371">
            <v>43918</v>
          </cell>
          <cell r="L371">
            <v>2.0000000001164135</v>
          </cell>
        </row>
        <row r="372">
          <cell r="A372">
            <v>43920</v>
          </cell>
          <cell r="L372">
            <v>3.000000000174623</v>
          </cell>
        </row>
        <row r="373">
          <cell r="A373">
            <v>43920</v>
          </cell>
          <cell r="L373">
            <v>1.5000000000873115</v>
          </cell>
        </row>
        <row r="374">
          <cell r="A374">
            <v>43921</v>
          </cell>
          <cell r="L374">
            <v>3.000000000174623</v>
          </cell>
        </row>
        <row r="375">
          <cell r="A375">
            <v>43921</v>
          </cell>
          <cell r="L375">
            <v>1.5000000000873115</v>
          </cell>
        </row>
        <row r="376">
          <cell r="A376">
            <v>43921</v>
          </cell>
          <cell r="L376">
            <v>0.5</v>
          </cell>
        </row>
        <row r="377">
          <cell r="A377">
            <v>43922</v>
          </cell>
          <cell r="L377">
            <v>3.000000000174623</v>
          </cell>
        </row>
        <row r="378">
          <cell r="A378">
            <v>43922</v>
          </cell>
          <cell r="L378">
            <v>1.5000000000873115</v>
          </cell>
        </row>
        <row r="379">
          <cell r="A379">
            <v>43923</v>
          </cell>
          <cell r="L379">
            <v>3.000000000174623</v>
          </cell>
        </row>
        <row r="380">
          <cell r="A380">
            <v>43923</v>
          </cell>
          <cell r="L380">
            <v>1.5000000000873115</v>
          </cell>
        </row>
        <row r="381">
          <cell r="A381">
            <v>43927</v>
          </cell>
          <cell r="L381">
            <v>2.0000000001164149</v>
          </cell>
        </row>
        <row r="382">
          <cell r="A382">
            <v>43927</v>
          </cell>
          <cell r="L382">
            <v>2.0000000001164149</v>
          </cell>
        </row>
        <row r="383">
          <cell r="A383">
            <v>43927</v>
          </cell>
          <cell r="L383">
            <v>2.0000000001164149</v>
          </cell>
        </row>
        <row r="384">
          <cell r="A384">
            <v>43927</v>
          </cell>
          <cell r="L384">
            <v>2.0000000001164162</v>
          </cell>
        </row>
        <row r="385">
          <cell r="A385">
            <v>43927</v>
          </cell>
          <cell r="L385">
            <v>2.0000000001164162</v>
          </cell>
        </row>
        <row r="386">
          <cell r="A386">
            <v>43927</v>
          </cell>
          <cell r="L386">
            <v>2.0000000001164135</v>
          </cell>
        </row>
        <row r="387">
          <cell r="A387">
            <v>43928</v>
          </cell>
          <cell r="L387">
            <v>2.0000000001164149</v>
          </cell>
        </row>
        <row r="388">
          <cell r="A388">
            <v>43928</v>
          </cell>
          <cell r="L388">
            <v>2.0000000001164149</v>
          </cell>
        </row>
        <row r="389">
          <cell r="A389">
            <v>43928</v>
          </cell>
          <cell r="L389">
            <v>2.0000000001164149</v>
          </cell>
        </row>
        <row r="390">
          <cell r="A390">
            <v>43928</v>
          </cell>
          <cell r="L390">
            <v>2.0000000001164162</v>
          </cell>
        </row>
        <row r="391">
          <cell r="A391">
            <v>43928</v>
          </cell>
          <cell r="L391">
            <v>2.0000000001164162</v>
          </cell>
        </row>
        <row r="392">
          <cell r="A392">
            <v>43929</v>
          </cell>
          <cell r="L392">
            <v>2.0000000001164149</v>
          </cell>
        </row>
        <row r="393">
          <cell r="A393">
            <v>43929</v>
          </cell>
          <cell r="L393">
            <v>2.0000000001164149</v>
          </cell>
        </row>
        <row r="394">
          <cell r="A394">
            <v>43929</v>
          </cell>
          <cell r="L394">
            <v>2.0000000001164149</v>
          </cell>
        </row>
        <row r="395">
          <cell r="A395">
            <v>43929</v>
          </cell>
          <cell r="L395">
            <v>2.0000000001164162</v>
          </cell>
        </row>
        <row r="396">
          <cell r="A396">
            <v>43929</v>
          </cell>
          <cell r="L396">
            <v>2.0000000001164162</v>
          </cell>
        </row>
        <row r="397">
          <cell r="A397">
            <v>43934</v>
          </cell>
          <cell r="L397">
            <v>1.5000000000873115</v>
          </cell>
        </row>
        <row r="398">
          <cell r="A398">
            <v>43934</v>
          </cell>
          <cell r="L398">
            <v>1.5000000000873115</v>
          </cell>
        </row>
        <row r="399">
          <cell r="A399">
            <v>43934</v>
          </cell>
          <cell r="L399">
            <v>2.0000000001164149</v>
          </cell>
        </row>
        <row r="400">
          <cell r="A400">
            <v>43934</v>
          </cell>
          <cell r="L400">
            <v>2.0000000001164162</v>
          </cell>
        </row>
        <row r="401">
          <cell r="A401">
            <v>43934</v>
          </cell>
          <cell r="L401">
            <v>1.5000000000873115</v>
          </cell>
        </row>
        <row r="402">
          <cell r="A402">
            <v>43935</v>
          </cell>
          <cell r="L402">
            <v>3.000000000174623</v>
          </cell>
        </row>
        <row r="403">
          <cell r="A403">
            <v>43935</v>
          </cell>
          <cell r="L403">
            <v>1.5000000000873102</v>
          </cell>
        </row>
        <row r="404">
          <cell r="A404">
            <v>43935</v>
          </cell>
          <cell r="L404">
            <v>1.5000000000873115</v>
          </cell>
        </row>
        <row r="405">
          <cell r="A405">
            <v>43936</v>
          </cell>
          <cell r="L405">
            <v>3.000000000174623</v>
          </cell>
        </row>
        <row r="406">
          <cell r="A406">
            <v>43936</v>
          </cell>
          <cell r="L406">
            <v>1.5000000000873102</v>
          </cell>
        </row>
        <row r="407">
          <cell r="A407">
            <v>43936</v>
          </cell>
          <cell r="L407">
            <v>1.5000000000873115</v>
          </cell>
        </row>
        <row r="408">
          <cell r="A408">
            <v>43936</v>
          </cell>
          <cell r="L408">
            <v>1.5000000000873142</v>
          </cell>
        </row>
        <row r="409">
          <cell r="A409">
            <v>43937</v>
          </cell>
          <cell r="L409">
            <v>3.000000000174623</v>
          </cell>
        </row>
        <row r="410">
          <cell r="A410">
            <v>43937</v>
          </cell>
          <cell r="L410">
            <v>1.5000000000873102</v>
          </cell>
        </row>
        <row r="411">
          <cell r="A411">
            <v>43937</v>
          </cell>
          <cell r="L411">
            <v>1.5000000000873115</v>
          </cell>
        </row>
        <row r="412">
          <cell r="A412">
            <v>43937</v>
          </cell>
          <cell r="L412">
            <v>2.0000000001164189</v>
          </cell>
        </row>
        <row r="413">
          <cell r="A413">
            <v>43937</v>
          </cell>
          <cell r="L413">
            <v>1.5000000000873115</v>
          </cell>
        </row>
        <row r="414">
          <cell r="A414">
            <v>43938</v>
          </cell>
          <cell r="L414">
            <v>3.0000000001746217</v>
          </cell>
        </row>
        <row r="415">
          <cell r="A415">
            <v>43938</v>
          </cell>
          <cell r="L415">
            <v>1.5000000000873115</v>
          </cell>
        </row>
        <row r="416">
          <cell r="A416">
            <v>43938</v>
          </cell>
          <cell r="L416">
            <v>1.5000000000873115</v>
          </cell>
        </row>
        <row r="417">
          <cell r="A417">
            <v>43938</v>
          </cell>
          <cell r="L417">
            <v>1.5000000000873115</v>
          </cell>
        </row>
        <row r="418">
          <cell r="A418">
            <v>43939</v>
          </cell>
          <cell r="L418">
            <v>3.000000000174623</v>
          </cell>
        </row>
        <row r="419">
          <cell r="A419">
            <v>43939</v>
          </cell>
          <cell r="L419">
            <v>2.0000000001164135</v>
          </cell>
        </row>
        <row r="420">
          <cell r="A420">
            <v>43939</v>
          </cell>
          <cell r="L420">
            <v>1.5000000000873115</v>
          </cell>
        </row>
        <row r="421">
          <cell r="A421">
            <v>43939</v>
          </cell>
          <cell r="L421">
            <v>1.5000000000873115</v>
          </cell>
        </row>
        <row r="422">
          <cell r="A422">
            <v>43942</v>
          </cell>
          <cell r="L422">
            <v>1.5000000000873115</v>
          </cell>
        </row>
        <row r="423">
          <cell r="A423">
            <v>43942</v>
          </cell>
          <cell r="L423">
            <v>1.5000000000873115</v>
          </cell>
        </row>
        <row r="424">
          <cell r="A424">
            <v>43942</v>
          </cell>
          <cell r="L424">
            <v>1.5000000000873115</v>
          </cell>
        </row>
        <row r="425">
          <cell r="A425">
            <v>43943</v>
          </cell>
          <cell r="L425">
            <v>1.5000000000873115</v>
          </cell>
        </row>
        <row r="426">
          <cell r="A426">
            <v>43943</v>
          </cell>
          <cell r="L426">
            <v>1.5000000000873115</v>
          </cell>
        </row>
        <row r="427">
          <cell r="A427">
            <v>43944</v>
          </cell>
          <cell r="L427">
            <v>1.5000000000873115</v>
          </cell>
        </row>
        <row r="428">
          <cell r="A428">
            <v>43944</v>
          </cell>
          <cell r="L428">
            <v>1.5000000000873115</v>
          </cell>
        </row>
        <row r="429">
          <cell r="A429">
            <v>43945</v>
          </cell>
          <cell r="L429">
            <v>1.5000000000873115</v>
          </cell>
        </row>
        <row r="430">
          <cell r="A430">
            <v>43945</v>
          </cell>
          <cell r="L430">
            <v>1.5000000000873115</v>
          </cell>
        </row>
        <row r="431">
          <cell r="A431">
            <v>43945</v>
          </cell>
          <cell r="L431">
            <v>2.0000000001164135</v>
          </cell>
        </row>
        <row r="432">
          <cell r="A432">
            <v>43945</v>
          </cell>
          <cell r="L432">
            <v>1.5000000000873115</v>
          </cell>
        </row>
        <row r="433">
          <cell r="A433">
            <v>43946</v>
          </cell>
          <cell r="L433">
            <v>2.0000000001164149</v>
          </cell>
        </row>
        <row r="434">
          <cell r="A434">
            <v>43946</v>
          </cell>
          <cell r="L434">
            <v>2.0000000001164149</v>
          </cell>
        </row>
        <row r="435">
          <cell r="A435">
            <v>43946</v>
          </cell>
          <cell r="L435">
            <v>2.0000000001164162</v>
          </cell>
        </row>
        <row r="436">
          <cell r="A436">
            <v>43946</v>
          </cell>
          <cell r="L436">
            <v>2.0000000001164135</v>
          </cell>
        </row>
        <row r="437">
          <cell r="A437">
            <v>43949</v>
          </cell>
          <cell r="L437">
            <v>1.5000000000873115</v>
          </cell>
        </row>
        <row r="438">
          <cell r="A438">
            <v>43949</v>
          </cell>
          <cell r="L438">
            <v>2.0000000001164162</v>
          </cell>
        </row>
        <row r="439">
          <cell r="A439">
            <v>43949</v>
          </cell>
          <cell r="L439">
            <v>2.0000000001164162</v>
          </cell>
        </row>
        <row r="440">
          <cell r="A440">
            <v>43950</v>
          </cell>
          <cell r="L440">
            <v>2.0000000001164162</v>
          </cell>
        </row>
        <row r="441">
          <cell r="A441">
            <v>43950</v>
          </cell>
          <cell r="L441">
            <v>2.0000000001164135</v>
          </cell>
        </row>
        <row r="442">
          <cell r="A442">
            <v>43950</v>
          </cell>
          <cell r="L442">
            <v>2.0000000001164162</v>
          </cell>
        </row>
        <row r="443">
          <cell r="A443">
            <v>43951</v>
          </cell>
          <cell r="L443">
            <v>2.0000000001164162</v>
          </cell>
        </row>
        <row r="444">
          <cell r="A444">
            <v>43951</v>
          </cell>
          <cell r="L444">
            <v>2.0000000001164149</v>
          </cell>
        </row>
        <row r="445">
          <cell r="A445">
            <v>43951</v>
          </cell>
          <cell r="L445">
            <v>1.5000000000873115</v>
          </cell>
        </row>
        <row r="446">
          <cell r="A446">
            <v>43951</v>
          </cell>
          <cell r="L446">
            <v>2.0000000001164135</v>
          </cell>
        </row>
        <row r="447">
          <cell r="A447">
            <v>43953</v>
          </cell>
          <cell r="L447">
            <v>2.0000000001164149</v>
          </cell>
        </row>
        <row r="448">
          <cell r="A448">
            <v>43953</v>
          </cell>
          <cell r="L448">
            <v>2.0000000001164149</v>
          </cell>
        </row>
        <row r="449">
          <cell r="A449">
            <v>43955</v>
          </cell>
          <cell r="L449">
            <v>3.0000000001746217</v>
          </cell>
        </row>
        <row r="450">
          <cell r="A450">
            <v>43955</v>
          </cell>
          <cell r="L450">
            <v>3.000000000174623</v>
          </cell>
        </row>
        <row r="451">
          <cell r="A451">
            <v>43955</v>
          </cell>
          <cell r="L451">
            <v>3.000000000174623</v>
          </cell>
        </row>
        <row r="452">
          <cell r="A452">
            <v>43955</v>
          </cell>
          <cell r="L452">
            <v>1.5000000000873115</v>
          </cell>
        </row>
        <row r="453">
          <cell r="A453">
            <v>43956</v>
          </cell>
          <cell r="L453">
            <v>2.0000000001164149</v>
          </cell>
        </row>
        <row r="454">
          <cell r="A454">
            <v>43956</v>
          </cell>
          <cell r="L454">
            <v>1.5000000000873115</v>
          </cell>
        </row>
        <row r="455">
          <cell r="A455">
            <v>43956</v>
          </cell>
          <cell r="L455">
            <v>2.0000000001164149</v>
          </cell>
        </row>
        <row r="456">
          <cell r="A456">
            <v>43956</v>
          </cell>
          <cell r="L456">
            <v>3.000000000174623</v>
          </cell>
        </row>
        <row r="457">
          <cell r="A457">
            <v>43956</v>
          </cell>
          <cell r="L457">
            <v>3.000000000174623</v>
          </cell>
        </row>
        <row r="458">
          <cell r="A458">
            <v>43956</v>
          </cell>
          <cell r="L458">
            <v>1.5000000000873115</v>
          </cell>
        </row>
        <row r="459">
          <cell r="A459">
            <v>43956</v>
          </cell>
          <cell r="L459">
            <v>3.000000000174623</v>
          </cell>
        </row>
        <row r="460">
          <cell r="A460">
            <v>43957</v>
          </cell>
          <cell r="L460">
            <v>2.0000000001164149</v>
          </cell>
        </row>
        <row r="461">
          <cell r="A461">
            <v>43957</v>
          </cell>
          <cell r="L461">
            <v>2.0000000001164135</v>
          </cell>
        </row>
        <row r="462">
          <cell r="A462">
            <v>43957</v>
          </cell>
          <cell r="L462">
            <v>3.000000000174623</v>
          </cell>
        </row>
        <row r="463">
          <cell r="A463">
            <v>43957</v>
          </cell>
          <cell r="L463">
            <v>3.000000000174623</v>
          </cell>
        </row>
        <row r="464">
          <cell r="A464">
            <v>43957</v>
          </cell>
          <cell r="L464">
            <v>1.5000000000873115</v>
          </cell>
        </row>
        <row r="465">
          <cell r="A465">
            <v>43957</v>
          </cell>
          <cell r="L465">
            <v>1.5000000000873115</v>
          </cell>
        </row>
        <row r="466">
          <cell r="A466">
            <v>43958</v>
          </cell>
          <cell r="L466">
            <v>2.0000000001164162</v>
          </cell>
        </row>
        <row r="467">
          <cell r="A467">
            <v>43958</v>
          </cell>
          <cell r="L467">
            <v>2.0000000001164149</v>
          </cell>
        </row>
        <row r="468">
          <cell r="A468">
            <v>43958</v>
          </cell>
          <cell r="L468">
            <v>1.5000000000873115</v>
          </cell>
        </row>
        <row r="469">
          <cell r="A469">
            <v>43958</v>
          </cell>
          <cell r="L469">
            <v>3.0000000001746256</v>
          </cell>
        </row>
        <row r="470">
          <cell r="A470">
            <v>43958</v>
          </cell>
          <cell r="L470">
            <v>1.5000000000873115</v>
          </cell>
        </row>
        <row r="471">
          <cell r="A471">
            <v>43958</v>
          </cell>
          <cell r="L471">
            <v>1.5000000000873115</v>
          </cell>
        </row>
        <row r="472">
          <cell r="A472">
            <v>43958</v>
          </cell>
          <cell r="L472">
            <v>1.5000000000873115</v>
          </cell>
        </row>
        <row r="473">
          <cell r="A473">
            <v>43959</v>
          </cell>
          <cell r="L473">
            <v>1.5000000000873115</v>
          </cell>
        </row>
        <row r="474">
          <cell r="A474">
            <v>43959</v>
          </cell>
          <cell r="L474">
            <v>1.5000000000873115</v>
          </cell>
        </row>
        <row r="475">
          <cell r="A475">
            <v>43959</v>
          </cell>
          <cell r="L475">
            <v>1.5000000000873128</v>
          </cell>
        </row>
        <row r="476">
          <cell r="A476">
            <v>43959</v>
          </cell>
          <cell r="L476">
            <v>3.000000000174623</v>
          </cell>
        </row>
        <row r="477">
          <cell r="A477">
            <v>43959</v>
          </cell>
          <cell r="L477">
            <v>1.5000000000873115</v>
          </cell>
        </row>
        <row r="478">
          <cell r="A478">
            <v>43959</v>
          </cell>
          <cell r="L478">
            <v>1.5000000000873115</v>
          </cell>
        </row>
        <row r="479">
          <cell r="A479">
            <v>43960</v>
          </cell>
          <cell r="L479">
            <v>2.0000000001164162</v>
          </cell>
        </row>
        <row r="480">
          <cell r="A480">
            <v>43960</v>
          </cell>
          <cell r="L480">
            <v>1.5000000000873115</v>
          </cell>
        </row>
        <row r="481">
          <cell r="A481">
            <v>43960</v>
          </cell>
          <cell r="L481">
            <v>2.0000000001164162</v>
          </cell>
        </row>
        <row r="482">
          <cell r="A482">
            <v>43960</v>
          </cell>
          <cell r="L482">
            <v>2.0000000001164135</v>
          </cell>
        </row>
        <row r="483">
          <cell r="A483">
            <v>43962</v>
          </cell>
          <cell r="L483">
            <v>3.000000000174623</v>
          </cell>
        </row>
        <row r="484">
          <cell r="A484">
            <v>43962</v>
          </cell>
          <cell r="L484">
            <v>1.5000000000873115</v>
          </cell>
        </row>
        <row r="485">
          <cell r="A485">
            <v>43962</v>
          </cell>
          <cell r="L485">
            <v>2.0000000001164162</v>
          </cell>
        </row>
        <row r="486">
          <cell r="A486">
            <v>43962</v>
          </cell>
          <cell r="L486">
            <v>2.0000000001164135</v>
          </cell>
        </row>
        <row r="487">
          <cell r="A487">
            <v>43962</v>
          </cell>
          <cell r="L487">
            <v>2.0000000001164162</v>
          </cell>
        </row>
        <row r="488">
          <cell r="A488">
            <v>43962</v>
          </cell>
          <cell r="L488">
            <v>1.5000000000873115</v>
          </cell>
        </row>
        <row r="489">
          <cell r="A489">
            <v>43962</v>
          </cell>
          <cell r="L489">
            <v>1.5000000000873115</v>
          </cell>
        </row>
        <row r="490">
          <cell r="A490">
            <v>43962</v>
          </cell>
          <cell r="L490">
            <v>1.5000000000873115</v>
          </cell>
        </row>
        <row r="491">
          <cell r="A491">
            <v>43963</v>
          </cell>
          <cell r="L491">
            <v>1.5000000000873115</v>
          </cell>
        </row>
        <row r="492">
          <cell r="A492">
            <v>43963</v>
          </cell>
          <cell r="L492">
            <v>3.0000000001746217</v>
          </cell>
        </row>
        <row r="493">
          <cell r="A493">
            <v>43963</v>
          </cell>
          <cell r="L493">
            <v>2.0000000001164149</v>
          </cell>
        </row>
        <row r="494">
          <cell r="A494">
            <v>43963</v>
          </cell>
          <cell r="L494">
            <v>2.0000000001164162</v>
          </cell>
        </row>
        <row r="495">
          <cell r="A495">
            <v>43963</v>
          </cell>
          <cell r="L495">
            <v>2.0000000001164162</v>
          </cell>
        </row>
        <row r="496">
          <cell r="A496">
            <v>43963</v>
          </cell>
          <cell r="L496">
            <v>2.0000000001164135</v>
          </cell>
        </row>
        <row r="497">
          <cell r="A497">
            <v>43963</v>
          </cell>
          <cell r="L497">
            <v>1.5000000000873115</v>
          </cell>
        </row>
        <row r="498">
          <cell r="A498">
            <v>43963</v>
          </cell>
          <cell r="L498">
            <v>1.5000000000873115</v>
          </cell>
        </row>
        <row r="499">
          <cell r="A499">
            <v>43963</v>
          </cell>
          <cell r="L499">
            <v>1.5000000000873088</v>
          </cell>
        </row>
        <row r="500">
          <cell r="A500">
            <v>43964</v>
          </cell>
          <cell r="L500">
            <v>1.5000000000873128</v>
          </cell>
        </row>
        <row r="501">
          <cell r="A501">
            <v>43964</v>
          </cell>
          <cell r="L501">
            <v>1.5000000000873115</v>
          </cell>
        </row>
        <row r="502">
          <cell r="A502">
            <v>43964</v>
          </cell>
          <cell r="L502">
            <v>1.0000000000582068</v>
          </cell>
        </row>
        <row r="503">
          <cell r="A503">
            <v>43964</v>
          </cell>
          <cell r="L503">
            <v>1.0000000000582081</v>
          </cell>
        </row>
        <row r="504">
          <cell r="A504">
            <v>43964</v>
          </cell>
          <cell r="L504">
            <v>2.0000000001164162</v>
          </cell>
        </row>
        <row r="505">
          <cell r="A505">
            <v>43964</v>
          </cell>
          <cell r="L505">
            <v>1.0000000000582094</v>
          </cell>
        </row>
        <row r="506">
          <cell r="A506">
            <v>43964</v>
          </cell>
          <cell r="L506">
            <v>1.0000000000582068</v>
          </cell>
        </row>
        <row r="507">
          <cell r="A507">
            <v>43964</v>
          </cell>
          <cell r="L507">
            <v>2.0000000001164135</v>
          </cell>
        </row>
        <row r="508">
          <cell r="A508">
            <v>43964</v>
          </cell>
          <cell r="L508">
            <v>3.000000000174623</v>
          </cell>
        </row>
        <row r="509">
          <cell r="A509">
            <v>43965</v>
          </cell>
          <cell r="L509">
            <v>2.0000000001164149</v>
          </cell>
        </row>
        <row r="510">
          <cell r="A510">
            <v>43965</v>
          </cell>
          <cell r="L510">
            <v>2.0000000001164149</v>
          </cell>
        </row>
        <row r="511">
          <cell r="A511">
            <v>43965</v>
          </cell>
          <cell r="L511">
            <v>2.0000000001164162</v>
          </cell>
        </row>
        <row r="512">
          <cell r="A512">
            <v>43965</v>
          </cell>
          <cell r="L512">
            <v>1.5000000000873115</v>
          </cell>
        </row>
        <row r="513">
          <cell r="A513">
            <v>43965</v>
          </cell>
          <cell r="L513">
            <v>3.000000000174623</v>
          </cell>
        </row>
        <row r="514">
          <cell r="A514">
            <v>43965</v>
          </cell>
          <cell r="L514">
            <v>1.5000000000873115</v>
          </cell>
        </row>
        <row r="515">
          <cell r="A515">
            <v>43965</v>
          </cell>
          <cell r="L515">
            <v>3</v>
          </cell>
        </row>
        <row r="516">
          <cell r="A516">
            <v>43965</v>
          </cell>
          <cell r="L516">
            <v>1.0000000000582077</v>
          </cell>
        </row>
        <row r="517">
          <cell r="A517">
            <v>43965</v>
          </cell>
          <cell r="L517">
            <v>0.50000000002910405</v>
          </cell>
        </row>
        <row r="518">
          <cell r="A518">
            <v>43966</v>
          </cell>
          <cell r="L518">
            <v>1.0000000000582081</v>
          </cell>
        </row>
        <row r="519">
          <cell r="A519">
            <v>43966</v>
          </cell>
          <cell r="L519">
            <v>1.0000000000582081</v>
          </cell>
        </row>
        <row r="520">
          <cell r="A520">
            <v>43966</v>
          </cell>
          <cell r="L520">
            <v>1.0000000000582068</v>
          </cell>
        </row>
        <row r="521">
          <cell r="A521">
            <v>43966</v>
          </cell>
          <cell r="L521">
            <v>0.50000000002910472</v>
          </cell>
        </row>
        <row r="522">
          <cell r="A522">
            <v>43966</v>
          </cell>
          <cell r="L522">
            <v>0.50000000002910339</v>
          </cell>
        </row>
        <row r="523">
          <cell r="A523">
            <v>43966</v>
          </cell>
          <cell r="L523">
            <v>1.5000000000873115</v>
          </cell>
        </row>
        <row r="524">
          <cell r="A524">
            <v>43966</v>
          </cell>
          <cell r="L524">
            <v>1.5000000000873115</v>
          </cell>
        </row>
        <row r="525">
          <cell r="A525">
            <v>43966</v>
          </cell>
          <cell r="L525">
            <v>1.0000000000582094</v>
          </cell>
        </row>
        <row r="526">
          <cell r="A526">
            <v>43966</v>
          </cell>
          <cell r="L526">
            <v>0.50000000002910205</v>
          </cell>
        </row>
        <row r="527">
          <cell r="A527">
            <v>43966</v>
          </cell>
          <cell r="L527">
            <v>1.0000000000582094</v>
          </cell>
        </row>
        <row r="528">
          <cell r="A528">
            <v>43966</v>
          </cell>
          <cell r="L528">
            <v>0.50000000002910205</v>
          </cell>
        </row>
        <row r="529">
          <cell r="A529">
            <v>43966</v>
          </cell>
          <cell r="L529">
            <v>1.5000000000873115</v>
          </cell>
        </row>
        <row r="530">
          <cell r="A530">
            <v>43966</v>
          </cell>
          <cell r="L530">
            <v>1.5000000000873115</v>
          </cell>
        </row>
        <row r="531">
          <cell r="A531">
            <v>43967</v>
          </cell>
          <cell r="L531">
            <v>2.0000000001164162</v>
          </cell>
        </row>
        <row r="532">
          <cell r="A532">
            <v>43967</v>
          </cell>
          <cell r="L532">
            <v>2.0000000001164149</v>
          </cell>
        </row>
        <row r="533">
          <cell r="A533">
            <v>43967</v>
          </cell>
          <cell r="L533">
            <v>1.5000000000873115</v>
          </cell>
        </row>
        <row r="534">
          <cell r="A534">
            <v>43969</v>
          </cell>
          <cell r="L534">
            <v>3.000000000174623</v>
          </cell>
        </row>
        <row r="535">
          <cell r="A535">
            <v>43969</v>
          </cell>
          <cell r="L535">
            <v>3.000000000174623</v>
          </cell>
        </row>
        <row r="536">
          <cell r="A536">
            <v>43969</v>
          </cell>
          <cell r="L536">
            <v>1.5000000000873115</v>
          </cell>
        </row>
        <row r="537">
          <cell r="A537">
            <v>43969</v>
          </cell>
          <cell r="L537">
            <v>1.5000000000873115</v>
          </cell>
        </row>
        <row r="538">
          <cell r="A538">
            <v>43970</v>
          </cell>
          <cell r="L538">
            <v>3.000000000174623</v>
          </cell>
        </row>
        <row r="539">
          <cell r="A539">
            <v>43970</v>
          </cell>
          <cell r="L539">
            <v>3.0000000001746243</v>
          </cell>
        </row>
        <row r="540">
          <cell r="A540">
            <v>43970</v>
          </cell>
          <cell r="L540">
            <v>1.5000000000873115</v>
          </cell>
        </row>
        <row r="541">
          <cell r="A541">
            <v>43970</v>
          </cell>
          <cell r="L541">
            <v>1.5000000000873115</v>
          </cell>
        </row>
        <row r="542">
          <cell r="A542">
            <v>43970</v>
          </cell>
          <cell r="L542">
            <v>1.5000000000873115</v>
          </cell>
        </row>
        <row r="543">
          <cell r="A543">
            <v>43970</v>
          </cell>
          <cell r="L543">
            <v>1.5000000000873115</v>
          </cell>
        </row>
        <row r="544">
          <cell r="A544">
            <v>43971</v>
          </cell>
          <cell r="L544">
            <v>1.5000000000873115</v>
          </cell>
        </row>
        <row r="545">
          <cell r="A545">
            <v>43971</v>
          </cell>
          <cell r="L545">
            <v>1.5000000000873115</v>
          </cell>
        </row>
        <row r="546">
          <cell r="A546">
            <v>43971</v>
          </cell>
          <cell r="L546">
            <v>3.000000000174623</v>
          </cell>
        </row>
        <row r="547">
          <cell r="A547">
            <v>43971</v>
          </cell>
          <cell r="L547">
            <v>1.5000000000873115</v>
          </cell>
        </row>
        <row r="548">
          <cell r="A548">
            <v>43971</v>
          </cell>
          <cell r="L548">
            <v>1.5000000000873115</v>
          </cell>
        </row>
        <row r="549">
          <cell r="A549">
            <v>43971</v>
          </cell>
          <cell r="L549">
            <v>1.5000000000873115</v>
          </cell>
        </row>
        <row r="550">
          <cell r="A550">
            <v>43971</v>
          </cell>
          <cell r="L550">
            <v>1.5000000000873115</v>
          </cell>
        </row>
        <row r="551">
          <cell r="A551">
            <v>43972</v>
          </cell>
          <cell r="L551">
            <v>3.000000000174623</v>
          </cell>
        </row>
        <row r="552">
          <cell r="A552">
            <v>43972</v>
          </cell>
          <cell r="L552">
            <v>3.000000000174623</v>
          </cell>
        </row>
        <row r="553">
          <cell r="A553">
            <v>43972</v>
          </cell>
          <cell r="L553">
            <v>1.5000000000873115</v>
          </cell>
        </row>
        <row r="554">
          <cell r="A554">
            <v>43972</v>
          </cell>
          <cell r="L554">
            <v>1.5000000000873115</v>
          </cell>
        </row>
        <row r="555">
          <cell r="A555">
            <v>43972</v>
          </cell>
          <cell r="L555">
            <v>1.5000000000873115</v>
          </cell>
        </row>
        <row r="556">
          <cell r="A556">
            <v>43972</v>
          </cell>
          <cell r="L556">
            <v>1.5000000000873115</v>
          </cell>
        </row>
        <row r="557">
          <cell r="A557">
            <v>43973</v>
          </cell>
          <cell r="L557">
            <v>3.000000000174623</v>
          </cell>
        </row>
        <row r="558">
          <cell r="A558">
            <v>43973</v>
          </cell>
          <cell r="L558">
            <v>3.000000000174623</v>
          </cell>
        </row>
        <row r="559">
          <cell r="A559">
            <v>43973</v>
          </cell>
          <cell r="L559">
            <v>1.5000000000873115</v>
          </cell>
        </row>
        <row r="560">
          <cell r="A560">
            <v>43973</v>
          </cell>
          <cell r="L560">
            <v>1.5000000000873115</v>
          </cell>
        </row>
        <row r="561">
          <cell r="A561">
            <v>43973</v>
          </cell>
          <cell r="L561">
            <v>1.5000000000873115</v>
          </cell>
        </row>
        <row r="562">
          <cell r="A562">
            <v>43974</v>
          </cell>
          <cell r="L562">
            <v>2.0000000001164149</v>
          </cell>
        </row>
        <row r="563">
          <cell r="A563">
            <v>43974</v>
          </cell>
          <cell r="L563">
            <v>2.0000000001164149</v>
          </cell>
        </row>
        <row r="564">
          <cell r="A564">
            <v>43974</v>
          </cell>
          <cell r="L564">
            <v>2.0000000001164149</v>
          </cell>
        </row>
        <row r="565">
          <cell r="A565">
            <v>43974</v>
          </cell>
          <cell r="L565">
            <v>2.0000000001164162</v>
          </cell>
        </row>
        <row r="566">
          <cell r="A566">
            <v>43974</v>
          </cell>
          <cell r="L566">
            <v>1.5000000000873115</v>
          </cell>
        </row>
        <row r="567">
          <cell r="A567">
            <v>43977</v>
          </cell>
          <cell r="L567">
            <v>2.0000000001164149</v>
          </cell>
        </row>
        <row r="568">
          <cell r="A568">
            <v>43977</v>
          </cell>
          <cell r="L568">
            <v>2.0000000001164162</v>
          </cell>
        </row>
        <row r="569">
          <cell r="A569">
            <v>43977</v>
          </cell>
          <cell r="L569">
            <v>2.0000000001164135</v>
          </cell>
        </row>
        <row r="570">
          <cell r="A570">
            <v>43977</v>
          </cell>
          <cell r="L570">
            <v>2.0000000001164162</v>
          </cell>
        </row>
        <row r="571">
          <cell r="A571">
            <v>43978</v>
          </cell>
          <cell r="L571">
            <v>2.0000000001164149</v>
          </cell>
        </row>
        <row r="572">
          <cell r="A572">
            <v>43978</v>
          </cell>
          <cell r="L572">
            <v>2.0000000001164162</v>
          </cell>
        </row>
        <row r="573">
          <cell r="A573">
            <v>43978</v>
          </cell>
          <cell r="L573">
            <v>2.0000000001164162</v>
          </cell>
        </row>
        <row r="574">
          <cell r="A574">
            <v>43978</v>
          </cell>
          <cell r="L574">
            <v>2.0000000001164162</v>
          </cell>
        </row>
        <row r="575">
          <cell r="A575">
            <v>43979</v>
          </cell>
          <cell r="L575">
            <v>2.0000000001164149</v>
          </cell>
        </row>
        <row r="576">
          <cell r="A576">
            <v>43979</v>
          </cell>
          <cell r="L576">
            <v>2.0000000001164135</v>
          </cell>
        </row>
        <row r="577">
          <cell r="A577">
            <v>43979</v>
          </cell>
          <cell r="L577">
            <v>2.0000000001164162</v>
          </cell>
        </row>
        <row r="578">
          <cell r="A578">
            <v>43980</v>
          </cell>
          <cell r="L578">
            <v>2.0000000001164162</v>
          </cell>
        </row>
        <row r="579">
          <cell r="A579">
            <v>43980</v>
          </cell>
          <cell r="L579">
            <v>2.0000000001164149</v>
          </cell>
        </row>
        <row r="580">
          <cell r="A580">
            <v>43980</v>
          </cell>
          <cell r="L580">
            <v>2.0000000001164135</v>
          </cell>
        </row>
        <row r="581">
          <cell r="A581">
            <v>43980</v>
          </cell>
          <cell r="L581">
            <v>2.0000000001164162</v>
          </cell>
        </row>
        <row r="582">
          <cell r="A582">
            <v>43981</v>
          </cell>
          <cell r="L582">
            <v>2.0000000001164162</v>
          </cell>
        </row>
        <row r="583">
          <cell r="A583">
            <v>43981</v>
          </cell>
          <cell r="L583">
            <v>1.5000000000873115</v>
          </cell>
        </row>
        <row r="584">
          <cell r="A584">
            <v>43981</v>
          </cell>
          <cell r="L584">
            <v>1.0000000000582068</v>
          </cell>
        </row>
        <row r="585">
          <cell r="A585">
            <v>43983</v>
          </cell>
          <cell r="L585">
            <v>0.50000000002910472</v>
          </cell>
        </row>
        <row r="586">
          <cell r="A586">
            <v>43983</v>
          </cell>
          <cell r="L586">
            <v>2.0000000001164162</v>
          </cell>
        </row>
        <row r="587">
          <cell r="A587">
            <v>43983</v>
          </cell>
          <cell r="L587">
            <v>2.0000000001164149</v>
          </cell>
        </row>
        <row r="588">
          <cell r="A588">
            <v>43983</v>
          </cell>
          <cell r="L588">
            <v>3.000000000174623</v>
          </cell>
        </row>
        <row r="589">
          <cell r="A589">
            <v>43983</v>
          </cell>
          <cell r="L589">
            <v>3.000000000174623</v>
          </cell>
        </row>
        <row r="590">
          <cell r="A590">
            <v>43983</v>
          </cell>
          <cell r="L590">
            <v>3.000000000174623</v>
          </cell>
        </row>
        <row r="591">
          <cell r="A591">
            <v>43984</v>
          </cell>
          <cell r="L591">
            <v>2.0000000001164149</v>
          </cell>
        </row>
        <row r="592">
          <cell r="A592">
            <v>43984</v>
          </cell>
          <cell r="L592">
            <v>2.0000000001164162</v>
          </cell>
        </row>
        <row r="593">
          <cell r="A593">
            <v>43984</v>
          </cell>
          <cell r="L593">
            <v>2.0000000001164149</v>
          </cell>
        </row>
        <row r="594">
          <cell r="A594">
            <v>43984</v>
          </cell>
          <cell r="L594">
            <v>3.000000000174623</v>
          </cell>
        </row>
        <row r="595">
          <cell r="A595">
            <v>43984</v>
          </cell>
          <cell r="L595">
            <v>3.000000000174623</v>
          </cell>
        </row>
        <row r="596">
          <cell r="A596">
            <v>43984</v>
          </cell>
          <cell r="L596">
            <v>3.000000000174623</v>
          </cell>
        </row>
        <row r="597">
          <cell r="A597">
            <v>43985</v>
          </cell>
          <cell r="L597">
            <v>2.0000000001164149</v>
          </cell>
        </row>
        <row r="598">
          <cell r="A598">
            <v>43985</v>
          </cell>
          <cell r="L598">
            <v>2.0000000001164162</v>
          </cell>
        </row>
        <row r="599">
          <cell r="A599">
            <v>43985</v>
          </cell>
          <cell r="L599">
            <v>2.0000000001164149</v>
          </cell>
        </row>
        <row r="600">
          <cell r="A600">
            <v>43985</v>
          </cell>
          <cell r="L600">
            <v>1.5000000000873115</v>
          </cell>
        </row>
        <row r="601">
          <cell r="A601">
            <v>43985</v>
          </cell>
          <cell r="L601">
            <v>1.5000000000873115</v>
          </cell>
        </row>
        <row r="602">
          <cell r="A602">
            <v>43985</v>
          </cell>
          <cell r="L602">
            <v>1.5000000000873115</v>
          </cell>
        </row>
        <row r="603">
          <cell r="A603">
            <v>43985</v>
          </cell>
          <cell r="L603">
            <v>1.5000000000873115</v>
          </cell>
        </row>
        <row r="604">
          <cell r="A604">
            <v>43985</v>
          </cell>
          <cell r="L604">
            <v>3.000000000174623</v>
          </cell>
        </row>
        <row r="605">
          <cell r="A605">
            <v>43986</v>
          </cell>
          <cell r="L605">
            <v>1.5000000000873115</v>
          </cell>
        </row>
        <row r="606">
          <cell r="A606">
            <v>43986</v>
          </cell>
          <cell r="L606">
            <v>1.5000000000873115</v>
          </cell>
        </row>
        <row r="607">
          <cell r="A607">
            <v>43986</v>
          </cell>
          <cell r="L607">
            <v>3.000000000174623</v>
          </cell>
        </row>
        <row r="608">
          <cell r="A608">
            <v>43986</v>
          </cell>
          <cell r="L608">
            <v>3.000000000174623</v>
          </cell>
        </row>
        <row r="609">
          <cell r="A609">
            <v>43987</v>
          </cell>
          <cell r="L609">
            <v>3.000000000174623</v>
          </cell>
        </row>
        <row r="610">
          <cell r="A610">
            <v>43987</v>
          </cell>
          <cell r="L610">
            <v>1.5000000000873115</v>
          </cell>
        </row>
        <row r="611">
          <cell r="A611">
            <v>43987</v>
          </cell>
          <cell r="L611">
            <v>1.5000000000873115</v>
          </cell>
        </row>
        <row r="612">
          <cell r="A612">
            <v>43987</v>
          </cell>
          <cell r="L612">
            <v>2.0000000001164162</v>
          </cell>
        </row>
        <row r="613">
          <cell r="A613">
            <v>43987</v>
          </cell>
          <cell r="L613">
            <v>2.0000000001164162</v>
          </cell>
        </row>
        <row r="614">
          <cell r="A614">
            <v>43987</v>
          </cell>
          <cell r="L614">
            <v>2.0000000001164162</v>
          </cell>
        </row>
        <row r="615">
          <cell r="A615">
            <v>43987</v>
          </cell>
          <cell r="L615">
            <v>2.0000000001164135</v>
          </cell>
        </row>
        <row r="616">
          <cell r="A616">
            <v>43988</v>
          </cell>
          <cell r="L616">
            <v>2.0000000001164149</v>
          </cell>
        </row>
        <row r="617">
          <cell r="A617">
            <v>43988</v>
          </cell>
          <cell r="L617">
            <v>2.0000000001164149</v>
          </cell>
        </row>
        <row r="618">
          <cell r="A618">
            <v>43995</v>
          </cell>
          <cell r="L618">
            <v>2.0000000001164162</v>
          </cell>
        </row>
        <row r="619">
          <cell r="A619">
            <v>43995</v>
          </cell>
          <cell r="L619">
            <v>2.0000000001164149</v>
          </cell>
        </row>
        <row r="620">
          <cell r="A620">
            <v>43998</v>
          </cell>
          <cell r="L620">
            <v>1.5000000000873115</v>
          </cell>
        </row>
        <row r="621">
          <cell r="A621">
            <v>43998</v>
          </cell>
          <cell r="L621">
            <v>1.5000000000873115</v>
          </cell>
        </row>
        <row r="622">
          <cell r="A622">
            <v>43998</v>
          </cell>
          <cell r="L622">
            <v>2.0000000001164149</v>
          </cell>
        </row>
        <row r="623">
          <cell r="A623">
            <v>43998</v>
          </cell>
          <cell r="L623">
            <v>2.0000000001164149</v>
          </cell>
        </row>
        <row r="624">
          <cell r="A624">
            <v>43998</v>
          </cell>
          <cell r="L624">
            <v>1.5000000000873115</v>
          </cell>
        </row>
        <row r="625">
          <cell r="A625">
            <v>43998</v>
          </cell>
          <cell r="L625">
            <v>2.0000000001164135</v>
          </cell>
        </row>
        <row r="626">
          <cell r="A626">
            <v>43998</v>
          </cell>
          <cell r="L626">
            <v>2.0000000001164135</v>
          </cell>
        </row>
        <row r="627">
          <cell r="A627">
            <v>43999</v>
          </cell>
          <cell r="L627">
            <v>3.000000000174623</v>
          </cell>
        </row>
        <row r="628">
          <cell r="A628">
            <v>43999</v>
          </cell>
          <cell r="L628">
            <v>2.0000000001164149</v>
          </cell>
        </row>
        <row r="629">
          <cell r="A629">
            <v>43999</v>
          </cell>
          <cell r="L629">
            <v>1.0000000000582081</v>
          </cell>
        </row>
        <row r="630">
          <cell r="A630">
            <v>43999</v>
          </cell>
          <cell r="L630">
            <v>1.0000000000582068</v>
          </cell>
        </row>
        <row r="631">
          <cell r="A631">
            <v>43999</v>
          </cell>
          <cell r="L631">
            <v>1.5000000000873115</v>
          </cell>
        </row>
        <row r="632">
          <cell r="A632">
            <v>43999</v>
          </cell>
          <cell r="L632">
            <v>2.0000000001164135</v>
          </cell>
        </row>
        <row r="633">
          <cell r="A633">
            <v>43999</v>
          </cell>
          <cell r="L633">
            <v>2.0000000001164162</v>
          </cell>
        </row>
        <row r="634">
          <cell r="A634">
            <v>44000</v>
          </cell>
          <cell r="L634">
            <v>3.000000000174623</v>
          </cell>
        </row>
        <row r="635">
          <cell r="A635">
            <v>44000</v>
          </cell>
          <cell r="L635">
            <v>2.0000000001164149</v>
          </cell>
        </row>
        <row r="636">
          <cell r="A636">
            <v>44000</v>
          </cell>
          <cell r="L636">
            <v>2.0000000001164149</v>
          </cell>
        </row>
        <row r="637">
          <cell r="A637">
            <v>44000</v>
          </cell>
          <cell r="L637">
            <v>1.5000000000873115</v>
          </cell>
        </row>
        <row r="638">
          <cell r="A638">
            <v>44000</v>
          </cell>
          <cell r="L638">
            <v>1.5000000000873115</v>
          </cell>
        </row>
        <row r="639">
          <cell r="A639">
            <v>44000</v>
          </cell>
          <cell r="L639">
            <v>1.5000000000873115</v>
          </cell>
        </row>
        <row r="640">
          <cell r="A640">
            <v>44000</v>
          </cell>
          <cell r="L640">
            <v>1.5000000000873115</v>
          </cell>
        </row>
        <row r="641">
          <cell r="A641">
            <v>44001</v>
          </cell>
          <cell r="L641">
            <v>1.5000000000873115</v>
          </cell>
        </row>
        <row r="642">
          <cell r="A642">
            <v>44001</v>
          </cell>
          <cell r="L642">
            <v>1.5000000000873115</v>
          </cell>
        </row>
        <row r="643">
          <cell r="A643">
            <v>44001</v>
          </cell>
          <cell r="L643">
            <v>1.5000000000873115</v>
          </cell>
        </row>
        <row r="644">
          <cell r="A644">
            <v>44001</v>
          </cell>
          <cell r="L644">
            <v>2.0000000001164162</v>
          </cell>
        </row>
        <row r="645">
          <cell r="A645">
            <v>44001</v>
          </cell>
          <cell r="L645">
            <v>2.0000000001164162</v>
          </cell>
        </row>
        <row r="646">
          <cell r="A646">
            <v>44002</v>
          </cell>
          <cell r="L646">
            <v>1.5000000000873115</v>
          </cell>
        </row>
        <row r="647">
          <cell r="A647">
            <v>44002</v>
          </cell>
          <cell r="L647">
            <v>2.0000000001164149</v>
          </cell>
        </row>
        <row r="648">
          <cell r="A648">
            <v>44002</v>
          </cell>
          <cell r="L648">
            <v>2.0000000001164149</v>
          </cell>
        </row>
        <row r="649">
          <cell r="A649">
            <v>44005</v>
          </cell>
          <cell r="L649">
            <v>1.5000000000873115</v>
          </cell>
        </row>
        <row r="650">
          <cell r="A650">
            <v>44005</v>
          </cell>
          <cell r="L650">
            <v>1.5000000000873115</v>
          </cell>
        </row>
        <row r="651">
          <cell r="A651">
            <v>44005</v>
          </cell>
          <cell r="L651">
            <v>1.5000000000873115</v>
          </cell>
        </row>
        <row r="652">
          <cell r="A652">
            <v>44005</v>
          </cell>
          <cell r="L652">
            <v>1.5000000000873115</v>
          </cell>
        </row>
        <row r="653">
          <cell r="A653">
            <v>44005</v>
          </cell>
          <cell r="L653">
            <v>1.5000000000873115</v>
          </cell>
        </row>
        <row r="654">
          <cell r="A654">
            <v>44006</v>
          </cell>
          <cell r="L654">
            <v>1.5000000000873115</v>
          </cell>
        </row>
        <row r="655">
          <cell r="A655">
            <v>44006</v>
          </cell>
          <cell r="L655">
            <v>1.5000000000873115</v>
          </cell>
        </row>
        <row r="656">
          <cell r="A656">
            <v>44006</v>
          </cell>
          <cell r="L656">
            <v>1.5000000000873115</v>
          </cell>
        </row>
        <row r="657">
          <cell r="A657">
            <v>44006</v>
          </cell>
          <cell r="L657">
            <v>1.5000000000873115</v>
          </cell>
        </row>
        <row r="658">
          <cell r="A658">
            <v>44006</v>
          </cell>
          <cell r="L658">
            <v>1.5000000000873115</v>
          </cell>
        </row>
        <row r="659">
          <cell r="A659">
            <v>44006</v>
          </cell>
          <cell r="L659">
            <v>2.0000000001164135</v>
          </cell>
        </row>
        <row r="660">
          <cell r="A660">
            <v>44007</v>
          </cell>
          <cell r="L660">
            <v>1.5000000000873128</v>
          </cell>
        </row>
        <row r="661">
          <cell r="A661">
            <v>44007</v>
          </cell>
          <cell r="L661">
            <v>1.5000000000873115</v>
          </cell>
        </row>
        <row r="662">
          <cell r="A662">
            <v>44007</v>
          </cell>
          <cell r="L662">
            <v>1.0000000000582081</v>
          </cell>
        </row>
        <row r="663">
          <cell r="A663">
            <v>44007</v>
          </cell>
          <cell r="L663">
            <v>2.0000000001164162</v>
          </cell>
        </row>
        <row r="664">
          <cell r="A664">
            <v>44007</v>
          </cell>
          <cell r="L664">
            <v>1.5000000000873115</v>
          </cell>
        </row>
        <row r="665">
          <cell r="A665">
            <v>44007</v>
          </cell>
          <cell r="L665">
            <v>2.0000000001164135</v>
          </cell>
        </row>
        <row r="666">
          <cell r="A666">
            <v>44007</v>
          </cell>
          <cell r="L666">
            <v>2.0000000001164162</v>
          </cell>
        </row>
        <row r="667">
          <cell r="A667">
            <v>44008</v>
          </cell>
          <cell r="L667">
            <v>1.5000000000873128</v>
          </cell>
        </row>
        <row r="668">
          <cell r="A668">
            <v>44008</v>
          </cell>
          <cell r="L668">
            <v>1.5000000000873115</v>
          </cell>
        </row>
        <row r="669">
          <cell r="A669">
            <v>44008</v>
          </cell>
          <cell r="L669">
            <v>2.0000000001164149</v>
          </cell>
        </row>
        <row r="670">
          <cell r="A670">
            <v>44008</v>
          </cell>
          <cell r="L670">
            <v>1.5000000000873115</v>
          </cell>
        </row>
        <row r="671">
          <cell r="A671">
            <v>44008</v>
          </cell>
          <cell r="L671">
            <v>1.5000000000873115</v>
          </cell>
        </row>
        <row r="672">
          <cell r="A672">
            <v>44008</v>
          </cell>
          <cell r="L672">
            <v>2.0000000001164135</v>
          </cell>
        </row>
        <row r="673">
          <cell r="A673">
            <v>44008</v>
          </cell>
          <cell r="L673">
            <v>1.5000000000873115</v>
          </cell>
        </row>
        <row r="674">
          <cell r="A674">
            <v>44009</v>
          </cell>
          <cell r="L674">
            <v>2.0000000001164149</v>
          </cell>
        </row>
        <row r="675">
          <cell r="A675">
            <v>44009</v>
          </cell>
          <cell r="L675">
            <v>2.0000000001164162</v>
          </cell>
        </row>
        <row r="676">
          <cell r="A676">
            <v>44009</v>
          </cell>
          <cell r="L676">
            <v>2.0000000001164149</v>
          </cell>
        </row>
        <row r="677">
          <cell r="A677">
            <v>44009</v>
          </cell>
          <cell r="L677">
            <v>1.0000000000582068</v>
          </cell>
        </row>
        <row r="678">
          <cell r="A678">
            <v>44009</v>
          </cell>
          <cell r="L678">
            <v>1.0000000000582094</v>
          </cell>
        </row>
        <row r="679">
          <cell r="A679">
            <v>44009</v>
          </cell>
          <cell r="L679">
            <v>2.0000000001164162</v>
          </cell>
        </row>
        <row r="680">
          <cell r="A680">
            <v>44009</v>
          </cell>
          <cell r="L680">
            <v>2.0000000001164135</v>
          </cell>
        </row>
        <row r="681">
          <cell r="A681">
            <v>44009</v>
          </cell>
          <cell r="L681">
            <v>2.0000000001164135</v>
          </cell>
        </row>
        <row r="682">
          <cell r="A682">
            <v>44009</v>
          </cell>
          <cell r="L682">
            <v>1.0000000000582068</v>
          </cell>
        </row>
        <row r="683">
          <cell r="A683">
            <v>44012</v>
          </cell>
          <cell r="L683">
            <v>1.5000000000873115</v>
          </cell>
        </row>
        <row r="684">
          <cell r="A684">
            <v>44012</v>
          </cell>
          <cell r="L684">
            <v>2.0000000001164162</v>
          </cell>
        </row>
        <row r="685">
          <cell r="A685">
            <v>44012</v>
          </cell>
          <cell r="L685">
            <v>1.0000000000582081</v>
          </cell>
        </row>
        <row r="686">
          <cell r="A686">
            <v>44020</v>
          </cell>
          <cell r="L686">
            <v>1.5000000000873115</v>
          </cell>
        </row>
        <row r="687">
          <cell r="A687">
            <v>44020</v>
          </cell>
          <cell r="L687">
            <v>1.5000000000873115</v>
          </cell>
        </row>
        <row r="688">
          <cell r="A688">
            <v>44020</v>
          </cell>
          <cell r="L688">
            <v>1.5000000000873115</v>
          </cell>
        </row>
        <row r="689">
          <cell r="A689">
            <v>44021</v>
          </cell>
          <cell r="L689">
            <v>1.5000000000873115</v>
          </cell>
        </row>
        <row r="690">
          <cell r="A690">
            <v>44021</v>
          </cell>
          <cell r="L690">
            <v>1.5000000000873115</v>
          </cell>
        </row>
        <row r="691">
          <cell r="A691">
            <v>44021</v>
          </cell>
          <cell r="L691">
            <v>1.5000000000873115</v>
          </cell>
        </row>
        <row r="692">
          <cell r="A692">
            <v>44022</v>
          </cell>
          <cell r="L692">
            <v>1.5000000000873115</v>
          </cell>
        </row>
        <row r="693">
          <cell r="A693">
            <v>44022</v>
          </cell>
          <cell r="L693">
            <v>1.5000000000873115</v>
          </cell>
        </row>
        <row r="694">
          <cell r="A694">
            <v>44022</v>
          </cell>
          <cell r="L694">
            <v>1.5000000000873128</v>
          </cell>
        </row>
        <row r="695">
          <cell r="A695">
            <v>44025</v>
          </cell>
          <cell r="L695">
            <v>1.5000000000873115</v>
          </cell>
        </row>
        <row r="696">
          <cell r="A696">
            <v>44025</v>
          </cell>
          <cell r="L696">
            <v>1.5000000000873115</v>
          </cell>
        </row>
        <row r="697">
          <cell r="A697">
            <v>44025</v>
          </cell>
          <cell r="L697">
            <v>1.5000000000873115</v>
          </cell>
        </row>
        <row r="698">
          <cell r="A698">
            <v>44025</v>
          </cell>
          <cell r="L698">
            <v>1.5000000000873115</v>
          </cell>
        </row>
        <row r="699">
          <cell r="A699">
            <v>44025</v>
          </cell>
          <cell r="L699">
            <v>1.5000000000873115</v>
          </cell>
        </row>
        <row r="700">
          <cell r="A700">
            <v>44025</v>
          </cell>
          <cell r="L700">
            <v>2.0000000001164135</v>
          </cell>
        </row>
        <row r="701">
          <cell r="A701">
            <v>44025</v>
          </cell>
          <cell r="L701">
            <v>2.0000000001164162</v>
          </cell>
        </row>
        <row r="702">
          <cell r="A702">
            <v>44025</v>
          </cell>
          <cell r="L702">
            <v>2.0000000001164135</v>
          </cell>
        </row>
        <row r="703">
          <cell r="A703">
            <v>44026</v>
          </cell>
          <cell r="L703">
            <v>1.5000000000873115</v>
          </cell>
        </row>
        <row r="704">
          <cell r="A704">
            <v>44026</v>
          </cell>
          <cell r="L704">
            <v>1.5000000000873115</v>
          </cell>
        </row>
        <row r="705">
          <cell r="A705">
            <v>44026</v>
          </cell>
          <cell r="L705">
            <v>1.5000000000873115</v>
          </cell>
        </row>
        <row r="706">
          <cell r="A706">
            <v>44026</v>
          </cell>
          <cell r="L706">
            <v>1.5000000000873115</v>
          </cell>
        </row>
        <row r="707">
          <cell r="A707">
            <v>44026</v>
          </cell>
          <cell r="L707">
            <v>1.5000000000873115</v>
          </cell>
        </row>
        <row r="708">
          <cell r="A708">
            <v>44026</v>
          </cell>
          <cell r="L708">
            <v>2.0000000001164135</v>
          </cell>
        </row>
        <row r="709">
          <cell r="A709">
            <v>44026</v>
          </cell>
          <cell r="L709">
            <v>2.0000000001164162</v>
          </cell>
        </row>
        <row r="710">
          <cell r="A710">
            <v>44026</v>
          </cell>
          <cell r="L710">
            <v>2.0000000001164135</v>
          </cell>
        </row>
        <row r="711">
          <cell r="A711">
            <v>44027</v>
          </cell>
          <cell r="L711">
            <v>2.0000000001164149</v>
          </cell>
        </row>
        <row r="712">
          <cell r="A712">
            <v>44027</v>
          </cell>
          <cell r="L712">
            <v>2.0000000001164162</v>
          </cell>
        </row>
        <row r="713">
          <cell r="A713">
            <v>44027</v>
          </cell>
          <cell r="L713">
            <v>2.0000000001164162</v>
          </cell>
        </row>
        <row r="714">
          <cell r="A714">
            <v>44027</v>
          </cell>
          <cell r="L714">
            <v>1.5000000000873115</v>
          </cell>
        </row>
        <row r="715">
          <cell r="A715">
            <v>44027</v>
          </cell>
          <cell r="L715">
            <v>1.5000000000873115</v>
          </cell>
        </row>
        <row r="716">
          <cell r="A716">
            <v>44028</v>
          </cell>
          <cell r="L716">
            <v>2.0000000001164149</v>
          </cell>
        </row>
        <row r="717">
          <cell r="A717">
            <v>44028</v>
          </cell>
          <cell r="L717">
            <v>2.0000000001164162</v>
          </cell>
        </row>
        <row r="718">
          <cell r="A718">
            <v>44028</v>
          </cell>
          <cell r="L718">
            <v>2.0000000001164162</v>
          </cell>
        </row>
        <row r="719">
          <cell r="A719">
            <v>44028</v>
          </cell>
          <cell r="L719">
            <v>1.5000000000873115</v>
          </cell>
        </row>
        <row r="720">
          <cell r="A720">
            <v>44028</v>
          </cell>
          <cell r="L720">
            <v>1.5000000000873115</v>
          </cell>
        </row>
        <row r="721">
          <cell r="A721">
            <v>44029</v>
          </cell>
          <cell r="L721">
            <v>2.0000000001164149</v>
          </cell>
        </row>
        <row r="722">
          <cell r="A722">
            <v>44029</v>
          </cell>
          <cell r="L722">
            <v>2.0000000001164162</v>
          </cell>
        </row>
        <row r="723">
          <cell r="A723">
            <v>44029</v>
          </cell>
          <cell r="L723">
            <v>1.5000000000873115</v>
          </cell>
        </row>
        <row r="724">
          <cell r="A724">
            <v>44029</v>
          </cell>
          <cell r="L724">
            <v>1.5000000000873115</v>
          </cell>
        </row>
        <row r="725">
          <cell r="A725">
            <v>44029</v>
          </cell>
          <cell r="L725">
            <v>1.5000000000873142</v>
          </cell>
        </row>
        <row r="726">
          <cell r="A726">
            <v>44029</v>
          </cell>
          <cell r="L726">
            <v>1.5000000000873115</v>
          </cell>
        </row>
        <row r="727">
          <cell r="A727">
            <v>44033</v>
          </cell>
          <cell r="L727">
            <v>1.5000000000873115</v>
          </cell>
        </row>
        <row r="728">
          <cell r="A728">
            <v>44033</v>
          </cell>
          <cell r="L728">
            <v>1.5000000000873115</v>
          </cell>
        </row>
        <row r="729">
          <cell r="A729">
            <v>44033</v>
          </cell>
          <cell r="L729">
            <v>1.5000000000873115</v>
          </cell>
        </row>
        <row r="730">
          <cell r="A730">
            <v>44033</v>
          </cell>
          <cell r="L730">
            <v>1.5000000000873115</v>
          </cell>
        </row>
        <row r="731">
          <cell r="A731">
            <v>44033</v>
          </cell>
          <cell r="L731">
            <v>1.5000000000873115</v>
          </cell>
        </row>
        <row r="732">
          <cell r="A732">
            <v>44033</v>
          </cell>
          <cell r="L732">
            <v>1.5000000000873088</v>
          </cell>
        </row>
        <row r="733">
          <cell r="A733">
            <v>44033</v>
          </cell>
          <cell r="L733">
            <v>1.5000000000873115</v>
          </cell>
        </row>
        <row r="734">
          <cell r="A734">
            <v>44034</v>
          </cell>
          <cell r="L734">
            <v>1.5000000000873128</v>
          </cell>
        </row>
        <row r="735">
          <cell r="A735">
            <v>44034</v>
          </cell>
          <cell r="L735">
            <v>1.5000000000873115</v>
          </cell>
        </row>
        <row r="736">
          <cell r="A736">
            <v>44034</v>
          </cell>
          <cell r="L736">
            <v>1.5000000000873115</v>
          </cell>
        </row>
        <row r="737">
          <cell r="A737">
            <v>44034</v>
          </cell>
          <cell r="L737">
            <v>1.5000000000873115</v>
          </cell>
        </row>
        <row r="738">
          <cell r="A738">
            <v>44035</v>
          </cell>
          <cell r="L738">
            <v>1.5000000000873115</v>
          </cell>
        </row>
        <row r="739">
          <cell r="A739">
            <v>44035</v>
          </cell>
          <cell r="L739">
            <v>1.5000000000873115</v>
          </cell>
        </row>
        <row r="740">
          <cell r="A740">
            <v>44035</v>
          </cell>
          <cell r="L740">
            <v>1.5000000000873115</v>
          </cell>
        </row>
        <row r="741">
          <cell r="A741">
            <v>44035</v>
          </cell>
          <cell r="L741">
            <v>1.5000000000873115</v>
          </cell>
        </row>
        <row r="742">
          <cell r="A742">
            <v>44036</v>
          </cell>
          <cell r="L742">
            <v>1.5000000000873115</v>
          </cell>
        </row>
        <row r="743">
          <cell r="A743">
            <v>44036</v>
          </cell>
          <cell r="L743">
            <v>1.5000000000873115</v>
          </cell>
        </row>
        <row r="744">
          <cell r="A744">
            <v>44036</v>
          </cell>
          <cell r="L744">
            <v>1.5000000000873102</v>
          </cell>
        </row>
        <row r="745">
          <cell r="A745">
            <v>44036</v>
          </cell>
          <cell r="L745">
            <v>1.5000000000873115</v>
          </cell>
        </row>
        <row r="746">
          <cell r="A746">
            <v>44037</v>
          </cell>
          <cell r="L746">
            <v>2.0000000001164149</v>
          </cell>
        </row>
        <row r="747">
          <cell r="A747">
            <v>44037</v>
          </cell>
          <cell r="L747">
            <v>2.0000000001164149</v>
          </cell>
        </row>
        <row r="748">
          <cell r="A748">
            <v>44037</v>
          </cell>
          <cell r="L748">
            <v>2.0000000001164162</v>
          </cell>
        </row>
        <row r="749">
          <cell r="A749">
            <v>44037</v>
          </cell>
          <cell r="L749">
            <v>2.0000000001164162</v>
          </cell>
        </row>
        <row r="750">
          <cell r="A750">
            <v>44040</v>
          </cell>
          <cell r="L750">
            <v>2.0000000001164162</v>
          </cell>
        </row>
        <row r="751">
          <cell r="A751">
            <v>44040</v>
          </cell>
          <cell r="L751">
            <v>2.0000000001164149</v>
          </cell>
        </row>
        <row r="752">
          <cell r="A752">
            <v>44041</v>
          </cell>
          <cell r="L752">
            <v>2.0000000001164162</v>
          </cell>
        </row>
        <row r="753">
          <cell r="A753">
            <v>44041</v>
          </cell>
          <cell r="L753">
            <v>2.0000000001164149</v>
          </cell>
        </row>
        <row r="754">
          <cell r="A754">
            <v>44042</v>
          </cell>
          <cell r="L754">
            <v>1.5000000000873115</v>
          </cell>
        </row>
        <row r="755">
          <cell r="A755">
            <v>44042</v>
          </cell>
          <cell r="L755">
            <v>1.5000000000873115</v>
          </cell>
        </row>
        <row r="756">
          <cell r="A756">
            <v>44042</v>
          </cell>
          <cell r="L756">
            <v>1.5000000000873115</v>
          </cell>
        </row>
        <row r="757">
          <cell r="A757">
            <v>44042</v>
          </cell>
          <cell r="L757">
            <v>2.0000000001164135</v>
          </cell>
        </row>
        <row r="758">
          <cell r="A758">
            <v>44042</v>
          </cell>
          <cell r="L758">
            <v>2.0000000001164162</v>
          </cell>
        </row>
        <row r="759">
          <cell r="A759">
            <v>44043</v>
          </cell>
          <cell r="L759">
            <v>1.5000000000873115</v>
          </cell>
        </row>
        <row r="760">
          <cell r="A760">
            <v>44043</v>
          </cell>
          <cell r="L760">
            <v>1.5000000000873115</v>
          </cell>
        </row>
        <row r="761">
          <cell r="A761">
            <v>44043</v>
          </cell>
          <cell r="L761">
            <v>1.5000000000873115</v>
          </cell>
        </row>
        <row r="762">
          <cell r="A762">
            <v>44043</v>
          </cell>
          <cell r="L762">
            <v>2.0000000001164162</v>
          </cell>
        </row>
        <row r="763">
          <cell r="A763">
            <v>44044</v>
          </cell>
          <cell r="L763">
            <v>1.0000000000582068</v>
          </cell>
        </row>
        <row r="764">
          <cell r="A764">
            <v>44044</v>
          </cell>
          <cell r="L764">
            <v>1.0000000000582094</v>
          </cell>
        </row>
        <row r="765">
          <cell r="A765">
            <v>44044</v>
          </cell>
          <cell r="L765">
            <v>2.0000000001164135</v>
          </cell>
        </row>
        <row r="766">
          <cell r="A766">
            <v>44044</v>
          </cell>
          <cell r="L766">
            <v>2.0000000001164162</v>
          </cell>
        </row>
        <row r="767">
          <cell r="A767">
            <v>44046</v>
          </cell>
          <cell r="L767">
            <v>3.000000000174623</v>
          </cell>
        </row>
        <row r="768">
          <cell r="A768">
            <v>44047</v>
          </cell>
          <cell r="L768">
            <v>2.0000000001164162</v>
          </cell>
        </row>
        <row r="769">
          <cell r="A769">
            <v>44047</v>
          </cell>
          <cell r="L769">
            <v>2.0000000001164149</v>
          </cell>
        </row>
        <row r="770">
          <cell r="A770">
            <v>44047</v>
          </cell>
          <cell r="L770">
            <v>3.000000000174623</v>
          </cell>
        </row>
        <row r="771">
          <cell r="A771">
            <v>44048</v>
          </cell>
          <cell r="L771">
            <v>2.0000000001164162</v>
          </cell>
        </row>
        <row r="772">
          <cell r="A772">
            <v>44048</v>
          </cell>
          <cell r="L772">
            <v>2.0000000001164149</v>
          </cell>
        </row>
        <row r="773">
          <cell r="A773">
            <v>44048</v>
          </cell>
          <cell r="L773">
            <v>3.000000000174623</v>
          </cell>
        </row>
        <row r="774">
          <cell r="A774">
            <v>44049</v>
          </cell>
          <cell r="L774">
            <v>1.5000000000873128</v>
          </cell>
        </row>
        <row r="775">
          <cell r="A775">
            <v>44049</v>
          </cell>
          <cell r="L775">
            <v>1.5000000000873115</v>
          </cell>
        </row>
        <row r="776">
          <cell r="A776">
            <v>44049</v>
          </cell>
          <cell r="L776">
            <v>1.5000000000873115</v>
          </cell>
        </row>
        <row r="777">
          <cell r="A777">
            <v>44049</v>
          </cell>
          <cell r="L777">
            <v>3.000000000174623</v>
          </cell>
        </row>
        <row r="778">
          <cell r="A778">
            <v>44049</v>
          </cell>
          <cell r="L778">
            <v>2.0000000001164162</v>
          </cell>
        </row>
        <row r="779">
          <cell r="A779">
            <v>44049</v>
          </cell>
          <cell r="L779">
            <v>2.0000000001164162</v>
          </cell>
        </row>
        <row r="780">
          <cell r="A780">
            <v>44051</v>
          </cell>
          <cell r="L780">
            <v>2.0000000001164162</v>
          </cell>
        </row>
        <row r="781">
          <cell r="A781">
            <v>44051</v>
          </cell>
          <cell r="L781">
            <v>2.0000000001164149</v>
          </cell>
        </row>
        <row r="782">
          <cell r="A782">
            <v>44051</v>
          </cell>
          <cell r="L782">
            <v>2.0000000001164162</v>
          </cell>
        </row>
        <row r="783">
          <cell r="A783">
            <v>44051</v>
          </cell>
          <cell r="L783">
            <v>2.0000000001164135</v>
          </cell>
        </row>
        <row r="784">
          <cell r="A784">
            <v>44051</v>
          </cell>
          <cell r="L784">
            <v>2.0000000001164162</v>
          </cell>
        </row>
        <row r="785">
          <cell r="A785">
            <v>44051</v>
          </cell>
          <cell r="L785">
            <v>1.0000000000582068</v>
          </cell>
        </row>
        <row r="786">
          <cell r="A786">
            <v>44051</v>
          </cell>
          <cell r="L786">
            <v>1.0000000000582094</v>
          </cell>
        </row>
        <row r="787">
          <cell r="A787">
            <v>44053</v>
          </cell>
          <cell r="L787">
            <v>2.0000000001164149</v>
          </cell>
        </row>
        <row r="788">
          <cell r="A788">
            <v>44053</v>
          </cell>
          <cell r="L788">
            <v>2.0000000001164162</v>
          </cell>
        </row>
        <row r="789">
          <cell r="A789">
            <v>44053</v>
          </cell>
          <cell r="L789">
            <v>2.0000000001164135</v>
          </cell>
        </row>
        <row r="790">
          <cell r="A790">
            <v>44053</v>
          </cell>
          <cell r="L790">
            <v>3.000000000174623</v>
          </cell>
        </row>
        <row r="791">
          <cell r="A791">
            <v>44053</v>
          </cell>
          <cell r="L791">
            <v>1.5000000000873115</v>
          </cell>
        </row>
        <row r="792">
          <cell r="A792">
            <v>44054</v>
          </cell>
          <cell r="L792">
            <v>2.0000000001164149</v>
          </cell>
        </row>
        <row r="793">
          <cell r="A793">
            <v>44054</v>
          </cell>
          <cell r="L793">
            <v>1.5000000000873115</v>
          </cell>
        </row>
        <row r="794">
          <cell r="A794">
            <v>44054</v>
          </cell>
          <cell r="L794">
            <v>2.0000000001164149</v>
          </cell>
        </row>
        <row r="795">
          <cell r="A795">
            <v>44054</v>
          </cell>
          <cell r="L795">
            <v>2.0000000001164162</v>
          </cell>
        </row>
        <row r="796">
          <cell r="A796">
            <v>44054</v>
          </cell>
          <cell r="L796">
            <v>2.0000000001164162</v>
          </cell>
        </row>
        <row r="797">
          <cell r="A797">
            <v>44054</v>
          </cell>
          <cell r="L797">
            <v>3.000000000174623</v>
          </cell>
        </row>
        <row r="798">
          <cell r="A798">
            <v>44055</v>
          </cell>
          <cell r="L798">
            <v>1.5000000000873115</v>
          </cell>
        </row>
        <row r="799">
          <cell r="A799">
            <v>44055</v>
          </cell>
          <cell r="L799">
            <v>3.000000000174623</v>
          </cell>
        </row>
        <row r="800">
          <cell r="A800">
            <v>44055</v>
          </cell>
          <cell r="L800">
            <v>2.0000000001164162</v>
          </cell>
        </row>
        <row r="801">
          <cell r="A801">
            <v>44055</v>
          </cell>
          <cell r="L801">
            <v>2.0000000001164162</v>
          </cell>
        </row>
        <row r="802">
          <cell r="A802">
            <v>44055</v>
          </cell>
          <cell r="L802">
            <v>2.0000000001164162</v>
          </cell>
        </row>
        <row r="803">
          <cell r="A803">
            <v>44055</v>
          </cell>
          <cell r="L803">
            <v>2.0000000001164135</v>
          </cell>
        </row>
        <row r="804">
          <cell r="A804">
            <v>44056</v>
          </cell>
          <cell r="L804">
            <v>3.000000000174623</v>
          </cell>
        </row>
        <row r="805">
          <cell r="A805">
            <v>44056</v>
          </cell>
          <cell r="L805">
            <v>2.0000000001164162</v>
          </cell>
        </row>
        <row r="806">
          <cell r="A806">
            <v>44056</v>
          </cell>
          <cell r="L806">
            <v>2.0000000001164135</v>
          </cell>
        </row>
        <row r="807">
          <cell r="A807">
            <v>44056</v>
          </cell>
          <cell r="L807">
            <v>2.0000000001164189</v>
          </cell>
        </row>
        <row r="808">
          <cell r="A808">
            <v>44056</v>
          </cell>
          <cell r="L808">
            <v>3.000000000174623</v>
          </cell>
        </row>
        <row r="809">
          <cell r="A809">
            <v>44057</v>
          </cell>
          <cell r="L809">
            <v>1.5000000000873115</v>
          </cell>
        </row>
        <row r="810">
          <cell r="A810">
            <v>44057</v>
          </cell>
          <cell r="L810">
            <v>2.0000000001164135</v>
          </cell>
        </row>
        <row r="811">
          <cell r="A811">
            <v>44057</v>
          </cell>
          <cell r="L811">
            <v>2.0000000001164149</v>
          </cell>
        </row>
        <row r="812">
          <cell r="A812">
            <v>44057</v>
          </cell>
          <cell r="L812">
            <v>2.0000000001164162</v>
          </cell>
        </row>
        <row r="813">
          <cell r="A813">
            <v>44057</v>
          </cell>
          <cell r="L813">
            <v>2.0000000001164162</v>
          </cell>
        </row>
        <row r="814">
          <cell r="A814">
            <v>44057</v>
          </cell>
          <cell r="L814">
            <v>2.0000000001164162</v>
          </cell>
        </row>
        <row r="815">
          <cell r="A815">
            <v>44058</v>
          </cell>
          <cell r="L815">
            <v>2.0000000001164149</v>
          </cell>
        </row>
        <row r="816">
          <cell r="A816">
            <v>44058</v>
          </cell>
          <cell r="L816">
            <v>2.0000000001164149</v>
          </cell>
        </row>
        <row r="817">
          <cell r="A817">
            <v>44061</v>
          </cell>
          <cell r="L817">
            <v>1.5000000000873115</v>
          </cell>
        </row>
        <row r="818">
          <cell r="A818">
            <v>44061</v>
          </cell>
          <cell r="L818">
            <v>1.5000000000873115</v>
          </cell>
        </row>
        <row r="819">
          <cell r="A819">
            <v>44061</v>
          </cell>
          <cell r="L819">
            <v>1.5000000000873115</v>
          </cell>
        </row>
        <row r="820">
          <cell r="A820">
            <v>44061</v>
          </cell>
          <cell r="L820">
            <v>3.000000000174623</v>
          </cell>
        </row>
        <row r="821">
          <cell r="A821">
            <v>44061</v>
          </cell>
          <cell r="L821">
            <v>2.0000000001164162</v>
          </cell>
        </row>
        <row r="822">
          <cell r="A822">
            <v>44061</v>
          </cell>
          <cell r="L822">
            <v>2.0000000001164135</v>
          </cell>
        </row>
        <row r="823">
          <cell r="A823">
            <v>44061</v>
          </cell>
          <cell r="L823">
            <v>2.0000000001164162</v>
          </cell>
        </row>
        <row r="824">
          <cell r="A824">
            <v>44061</v>
          </cell>
          <cell r="L824">
            <v>2.0000000001164162</v>
          </cell>
        </row>
        <row r="825">
          <cell r="A825">
            <v>44061</v>
          </cell>
          <cell r="L825">
            <v>2.0000000001164135</v>
          </cell>
        </row>
        <row r="826">
          <cell r="A826">
            <v>44062</v>
          </cell>
          <cell r="L826">
            <v>2.0000000001164149</v>
          </cell>
        </row>
        <row r="827">
          <cell r="A827">
            <v>44062</v>
          </cell>
          <cell r="L827">
            <v>2.0000000001164162</v>
          </cell>
        </row>
        <row r="828">
          <cell r="A828">
            <v>44062</v>
          </cell>
          <cell r="L828">
            <v>2.0000000001164149</v>
          </cell>
        </row>
        <row r="829">
          <cell r="A829">
            <v>44062</v>
          </cell>
          <cell r="L829">
            <v>3.000000000174623</v>
          </cell>
        </row>
        <row r="830">
          <cell r="A830">
            <v>44062</v>
          </cell>
          <cell r="L830">
            <v>1.5000000000873115</v>
          </cell>
        </row>
        <row r="831">
          <cell r="A831">
            <v>44062</v>
          </cell>
          <cell r="L831">
            <v>1.5000000000873115</v>
          </cell>
        </row>
        <row r="832">
          <cell r="A832">
            <v>44062</v>
          </cell>
          <cell r="L832">
            <v>1.5000000000873115</v>
          </cell>
        </row>
        <row r="833">
          <cell r="A833">
            <v>44062</v>
          </cell>
          <cell r="L833">
            <v>2.0000000001164162</v>
          </cell>
        </row>
        <row r="834">
          <cell r="A834">
            <v>44062</v>
          </cell>
          <cell r="L834">
            <v>2.0000000001164135</v>
          </cell>
        </row>
        <row r="835">
          <cell r="A835">
            <v>44063</v>
          </cell>
          <cell r="L835">
            <v>1.5000000000873115</v>
          </cell>
        </row>
        <row r="836">
          <cell r="A836">
            <v>44063</v>
          </cell>
          <cell r="L836">
            <v>1.5000000000873115</v>
          </cell>
        </row>
        <row r="837">
          <cell r="A837">
            <v>44063</v>
          </cell>
          <cell r="L837">
            <v>1.5000000000873115</v>
          </cell>
        </row>
        <row r="838">
          <cell r="A838">
            <v>44063</v>
          </cell>
          <cell r="L838">
            <v>1.5000000000873115</v>
          </cell>
        </row>
        <row r="839">
          <cell r="A839">
            <v>44063</v>
          </cell>
          <cell r="L839">
            <v>1.5000000000873115</v>
          </cell>
        </row>
        <row r="840">
          <cell r="A840">
            <v>44063</v>
          </cell>
          <cell r="L840">
            <v>2.0000000001164162</v>
          </cell>
        </row>
        <row r="841">
          <cell r="A841">
            <v>44063</v>
          </cell>
          <cell r="L841">
            <v>2.0000000001164135</v>
          </cell>
        </row>
        <row r="842">
          <cell r="A842">
            <v>44063</v>
          </cell>
          <cell r="L842">
            <v>2.0000000001164162</v>
          </cell>
        </row>
        <row r="843">
          <cell r="A843">
            <v>44063</v>
          </cell>
          <cell r="L843">
            <v>2.0000000001164162</v>
          </cell>
        </row>
        <row r="844">
          <cell r="A844">
            <v>44063</v>
          </cell>
          <cell r="L844">
            <v>2.0000000001164135</v>
          </cell>
        </row>
        <row r="845">
          <cell r="A845">
            <v>44064</v>
          </cell>
          <cell r="L845">
            <v>2.0000000001164149</v>
          </cell>
        </row>
        <row r="846">
          <cell r="A846">
            <v>44064</v>
          </cell>
          <cell r="L846">
            <v>2.0000000001164162</v>
          </cell>
        </row>
        <row r="847">
          <cell r="A847">
            <v>44064</v>
          </cell>
          <cell r="L847">
            <v>2.0000000001164149</v>
          </cell>
        </row>
        <row r="848">
          <cell r="A848">
            <v>44064</v>
          </cell>
          <cell r="L848">
            <v>1.5000000000873115</v>
          </cell>
        </row>
        <row r="849">
          <cell r="A849">
            <v>44064</v>
          </cell>
          <cell r="L849">
            <v>1.5000000000873115</v>
          </cell>
        </row>
        <row r="850">
          <cell r="A850">
            <v>44064</v>
          </cell>
          <cell r="L850">
            <v>1.5000000000873142</v>
          </cell>
        </row>
        <row r="851">
          <cell r="A851">
            <v>44064</v>
          </cell>
          <cell r="L851">
            <v>1.5000000000873115</v>
          </cell>
        </row>
        <row r="852">
          <cell r="A852">
            <v>44064</v>
          </cell>
          <cell r="L852">
            <v>1.5000000000873115</v>
          </cell>
        </row>
        <row r="853">
          <cell r="A853">
            <v>44064</v>
          </cell>
          <cell r="L853">
            <v>2.0000000001164135</v>
          </cell>
        </row>
        <row r="854">
          <cell r="A854">
            <v>44064</v>
          </cell>
          <cell r="L854">
            <v>2.0000000001164162</v>
          </cell>
        </row>
        <row r="855">
          <cell r="A855">
            <v>44065</v>
          </cell>
          <cell r="L855">
            <v>1.5000000000873115</v>
          </cell>
        </row>
        <row r="856">
          <cell r="A856">
            <v>44065</v>
          </cell>
          <cell r="L856">
            <v>1.5000000000873115</v>
          </cell>
        </row>
        <row r="857">
          <cell r="A857">
            <v>44065</v>
          </cell>
          <cell r="L857">
            <v>3.0000000001746217</v>
          </cell>
        </row>
        <row r="858">
          <cell r="A858">
            <v>44065</v>
          </cell>
          <cell r="L858">
            <v>2.0000000001164162</v>
          </cell>
        </row>
        <row r="859">
          <cell r="A859">
            <v>44065</v>
          </cell>
          <cell r="L859">
            <v>2.0000000001164162</v>
          </cell>
        </row>
        <row r="860">
          <cell r="A860">
            <v>44065</v>
          </cell>
          <cell r="L860">
            <v>2.0000000001164162</v>
          </cell>
        </row>
        <row r="861">
          <cell r="A861">
            <v>44065</v>
          </cell>
          <cell r="L861">
            <v>2.0000000001164162</v>
          </cell>
        </row>
        <row r="862">
          <cell r="A862">
            <v>44065</v>
          </cell>
          <cell r="L862">
            <v>2.0000000001164135</v>
          </cell>
        </row>
        <row r="863">
          <cell r="A863">
            <v>44067</v>
          </cell>
          <cell r="L863">
            <v>2.0000000001164149</v>
          </cell>
        </row>
        <row r="864">
          <cell r="A864">
            <v>44067</v>
          </cell>
          <cell r="L864">
            <v>2.0000000001164149</v>
          </cell>
        </row>
        <row r="865">
          <cell r="A865">
            <v>44067</v>
          </cell>
          <cell r="L865">
            <v>2.0000000001164149</v>
          </cell>
        </row>
        <row r="866">
          <cell r="A866">
            <v>44067</v>
          </cell>
          <cell r="L866">
            <v>3.0000000001746256</v>
          </cell>
        </row>
        <row r="867">
          <cell r="A867">
            <v>44067</v>
          </cell>
          <cell r="L867">
            <v>1.5000000000873115</v>
          </cell>
        </row>
        <row r="868">
          <cell r="A868">
            <v>44067</v>
          </cell>
          <cell r="L868">
            <v>3.000000000174623</v>
          </cell>
        </row>
        <row r="869">
          <cell r="A869">
            <v>44067</v>
          </cell>
          <cell r="L869">
            <v>1.5000000000873115</v>
          </cell>
        </row>
        <row r="870">
          <cell r="A870">
            <v>44068</v>
          </cell>
          <cell r="L870">
            <v>1.5000000000873115</v>
          </cell>
        </row>
        <row r="871">
          <cell r="A871">
            <v>44068</v>
          </cell>
          <cell r="L871">
            <v>1.5000000000873115</v>
          </cell>
        </row>
        <row r="872">
          <cell r="A872">
            <v>44068</v>
          </cell>
          <cell r="L872">
            <v>1.5000000000873115</v>
          </cell>
        </row>
        <row r="873">
          <cell r="A873">
            <v>44068</v>
          </cell>
          <cell r="L873">
            <v>3.0000000001746217</v>
          </cell>
        </row>
        <row r="874">
          <cell r="A874">
            <v>44068</v>
          </cell>
          <cell r="L874">
            <v>1.5000000000873088</v>
          </cell>
        </row>
        <row r="875">
          <cell r="A875">
            <v>44068</v>
          </cell>
          <cell r="L875">
            <v>2.0000000001164162</v>
          </cell>
        </row>
        <row r="876">
          <cell r="A876">
            <v>44068</v>
          </cell>
          <cell r="L876">
            <v>2.0000000001164135</v>
          </cell>
        </row>
        <row r="877">
          <cell r="A877">
            <v>44068</v>
          </cell>
          <cell r="L877">
            <v>2.0000000001164162</v>
          </cell>
        </row>
        <row r="878">
          <cell r="A878">
            <v>44069</v>
          </cell>
          <cell r="L878">
            <v>2.0000000001164149</v>
          </cell>
        </row>
        <row r="879">
          <cell r="A879">
            <v>44069</v>
          </cell>
          <cell r="L879">
            <v>2.0000000001164149</v>
          </cell>
        </row>
        <row r="880">
          <cell r="A880">
            <v>44069</v>
          </cell>
          <cell r="L880">
            <v>2.0000000001164149</v>
          </cell>
        </row>
        <row r="881">
          <cell r="A881">
            <v>44069</v>
          </cell>
          <cell r="L881">
            <v>4.5000000002619371</v>
          </cell>
        </row>
        <row r="882">
          <cell r="A882">
            <v>44069</v>
          </cell>
          <cell r="L882">
            <v>3.000000000174623</v>
          </cell>
        </row>
        <row r="883">
          <cell r="A883">
            <v>44069</v>
          </cell>
          <cell r="L883">
            <v>1.5000000000873115</v>
          </cell>
        </row>
        <row r="884">
          <cell r="A884">
            <v>44070</v>
          </cell>
          <cell r="L884">
            <v>4.5000000002619345</v>
          </cell>
        </row>
        <row r="885">
          <cell r="A885">
            <v>44070</v>
          </cell>
          <cell r="L885">
            <v>3.000000000174623</v>
          </cell>
        </row>
        <row r="886">
          <cell r="A886">
            <v>44070</v>
          </cell>
          <cell r="L886">
            <v>1.5000000000873088</v>
          </cell>
        </row>
        <row r="887">
          <cell r="A887">
            <v>44070</v>
          </cell>
          <cell r="L887">
            <v>2.0000000001164162</v>
          </cell>
        </row>
        <row r="888">
          <cell r="A888">
            <v>44070</v>
          </cell>
          <cell r="L888">
            <v>2.0000000001164135</v>
          </cell>
        </row>
        <row r="889">
          <cell r="A889">
            <v>44070</v>
          </cell>
          <cell r="L889">
            <v>2.0000000001164162</v>
          </cell>
        </row>
        <row r="890">
          <cell r="A890">
            <v>44071</v>
          </cell>
          <cell r="L890">
            <v>3.000000000174623</v>
          </cell>
        </row>
        <row r="891">
          <cell r="A891">
            <v>44071</v>
          </cell>
          <cell r="L891">
            <v>2.0000000001164149</v>
          </cell>
        </row>
        <row r="892">
          <cell r="A892">
            <v>44071</v>
          </cell>
          <cell r="L892">
            <v>2.0000000001164162</v>
          </cell>
        </row>
        <row r="893">
          <cell r="A893">
            <v>44071</v>
          </cell>
          <cell r="L893">
            <v>2.0000000001164135</v>
          </cell>
        </row>
        <row r="894">
          <cell r="A894">
            <v>44071</v>
          </cell>
          <cell r="L894">
            <v>1.5000000000873115</v>
          </cell>
        </row>
        <row r="895">
          <cell r="A895">
            <v>44071</v>
          </cell>
          <cell r="L895">
            <v>1.5000000000873115</v>
          </cell>
        </row>
        <row r="896">
          <cell r="A896">
            <v>44071</v>
          </cell>
          <cell r="L896">
            <v>1.5000000000873115</v>
          </cell>
        </row>
        <row r="897">
          <cell r="A897">
            <v>44072</v>
          </cell>
          <cell r="L897">
            <v>1.5000000000873115</v>
          </cell>
        </row>
        <row r="898">
          <cell r="A898">
            <v>44072</v>
          </cell>
          <cell r="L898">
            <v>1.5000000000873115</v>
          </cell>
        </row>
        <row r="899">
          <cell r="A899">
            <v>44072</v>
          </cell>
          <cell r="L899">
            <v>2.0000000001164149</v>
          </cell>
        </row>
        <row r="900">
          <cell r="A900">
            <v>44072</v>
          </cell>
          <cell r="L900">
            <v>2.0000000001164149</v>
          </cell>
        </row>
        <row r="901">
          <cell r="A901">
            <v>44072</v>
          </cell>
          <cell r="L901">
            <v>2.0000000001164162</v>
          </cell>
        </row>
        <row r="902">
          <cell r="A902">
            <v>44072</v>
          </cell>
          <cell r="L902">
            <v>3.0000000001746256</v>
          </cell>
        </row>
        <row r="903">
          <cell r="A903">
            <v>44072</v>
          </cell>
          <cell r="L903">
            <v>1.5000000000873115</v>
          </cell>
        </row>
        <row r="904">
          <cell r="A904">
            <v>44074</v>
          </cell>
          <cell r="L904">
            <v>1.5000000000873115</v>
          </cell>
        </row>
        <row r="905">
          <cell r="A905">
            <v>44074</v>
          </cell>
          <cell r="L905">
            <v>1.5000000000873115</v>
          </cell>
        </row>
        <row r="906">
          <cell r="A906">
            <v>44074</v>
          </cell>
          <cell r="L906">
            <v>1.5000000000873115</v>
          </cell>
        </row>
        <row r="907">
          <cell r="A907">
            <v>44074</v>
          </cell>
          <cell r="L907">
            <v>3.000000000174623</v>
          </cell>
        </row>
        <row r="908">
          <cell r="A908">
            <v>44074</v>
          </cell>
          <cell r="L908">
            <v>2.0000000001164135</v>
          </cell>
        </row>
        <row r="909">
          <cell r="A909">
            <v>44074</v>
          </cell>
          <cell r="L909">
            <v>2.0000000001164135</v>
          </cell>
        </row>
        <row r="910">
          <cell r="A910">
            <v>44074</v>
          </cell>
          <cell r="L910">
            <v>0.50000000002910472</v>
          </cell>
        </row>
        <row r="911">
          <cell r="A911">
            <v>44075</v>
          </cell>
          <cell r="L911">
            <v>2.5000000001455183</v>
          </cell>
        </row>
        <row r="912">
          <cell r="A912">
            <v>44075</v>
          </cell>
          <cell r="L912">
            <v>1.5000000000873115</v>
          </cell>
        </row>
        <row r="913">
          <cell r="A913">
            <v>44075</v>
          </cell>
          <cell r="L913">
            <v>1.5000000000873115</v>
          </cell>
        </row>
        <row r="914">
          <cell r="A914">
            <v>44075</v>
          </cell>
          <cell r="L914">
            <v>1.5000000000873115</v>
          </cell>
        </row>
        <row r="915">
          <cell r="A915">
            <v>44076</v>
          </cell>
          <cell r="L915">
            <v>1.5000000000873115</v>
          </cell>
        </row>
        <row r="916">
          <cell r="A916">
            <v>44076</v>
          </cell>
          <cell r="L916">
            <v>1.5000000000873115</v>
          </cell>
        </row>
        <row r="917">
          <cell r="A917">
            <v>44076</v>
          </cell>
          <cell r="L917">
            <v>1.5000000000873115</v>
          </cell>
        </row>
        <row r="918">
          <cell r="A918">
            <v>44076</v>
          </cell>
          <cell r="L918">
            <v>3.000000000174623</v>
          </cell>
        </row>
        <row r="919">
          <cell r="A919">
            <v>44076</v>
          </cell>
          <cell r="L919">
            <v>2.0000000001164162</v>
          </cell>
        </row>
        <row r="920">
          <cell r="A920">
            <v>44076</v>
          </cell>
          <cell r="L920">
            <v>2.0000000001164135</v>
          </cell>
        </row>
        <row r="921">
          <cell r="A921">
            <v>44077</v>
          </cell>
          <cell r="L921">
            <v>1.5000000000873115</v>
          </cell>
        </row>
        <row r="922">
          <cell r="A922">
            <v>44077</v>
          </cell>
          <cell r="L922">
            <v>1.5000000000873115</v>
          </cell>
        </row>
        <row r="923">
          <cell r="A923">
            <v>44077</v>
          </cell>
          <cell r="L923">
            <v>1.5000000000873102</v>
          </cell>
        </row>
        <row r="924">
          <cell r="A924">
            <v>44077</v>
          </cell>
          <cell r="L924">
            <v>2.0000000001164162</v>
          </cell>
        </row>
        <row r="925">
          <cell r="A925">
            <v>44077</v>
          </cell>
          <cell r="L925">
            <v>2.0000000001164162</v>
          </cell>
        </row>
        <row r="926">
          <cell r="A926">
            <v>44078</v>
          </cell>
          <cell r="L926">
            <v>1.5000000000873115</v>
          </cell>
        </row>
        <row r="927">
          <cell r="A927">
            <v>44078</v>
          </cell>
          <cell r="L927">
            <v>1.5000000000873115</v>
          </cell>
        </row>
        <row r="928">
          <cell r="A928">
            <v>44078</v>
          </cell>
          <cell r="L928">
            <v>1.5000000000873115</v>
          </cell>
        </row>
        <row r="929">
          <cell r="A929">
            <v>44078</v>
          </cell>
          <cell r="L929">
            <v>4.0000000002328324</v>
          </cell>
        </row>
        <row r="930">
          <cell r="A930">
            <v>44079</v>
          </cell>
          <cell r="L930">
            <v>2.0000000001164162</v>
          </cell>
        </row>
        <row r="931">
          <cell r="A931">
            <v>44079</v>
          </cell>
          <cell r="L931">
            <v>2.0000000001164149</v>
          </cell>
        </row>
        <row r="932">
          <cell r="A932">
            <v>44081</v>
          </cell>
          <cell r="L932">
            <v>1.5000000000873115</v>
          </cell>
        </row>
        <row r="933">
          <cell r="A933">
            <v>44081</v>
          </cell>
          <cell r="L933">
            <v>1.5000000000873102</v>
          </cell>
        </row>
        <row r="934">
          <cell r="A934">
            <v>44081</v>
          </cell>
          <cell r="L934">
            <v>1.5000000000873115</v>
          </cell>
        </row>
        <row r="935">
          <cell r="A935">
            <v>44081</v>
          </cell>
          <cell r="L935">
            <v>1.5000000000873115</v>
          </cell>
        </row>
        <row r="936">
          <cell r="A936">
            <v>44081</v>
          </cell>
          <cell r="L936">
            <v>1.5000000000873088</v>
          </cell>
        </row>
        <row r="937">
          <cell r="A937">
            <v>44081</v>
          </cell>
          <cell r="L937">
            <v>1.5000000000873115</v>
          </cell>
        </row>
        <row r="938">
          <cell r="A938">
            <v>44081</v>
          </cell>
          <cell r="L938">
            <v>1.5000000000873115</v>
          </cell>
        </row>
        <row r="939">
          <cell r="A939">
            <v>44082</v>
          </cell>
          <cell r="L939">
            <v>1.5000000000873115</v>
          </cell>
        </row>
        <row r="940">
          <cell r="A940">
            <v>44082</v>
          </cell>
          <cell r="L940">
            <v>1.5000000000873115</v>
          </cell>
        </row>
        <row r="941">
          <cell r="A941">
            <v>44082</v>
          </cell>
          <cell r="L941">
            <v>1.5000000000873115</v>
          </cell>
        </row>
        <row r="942">
          <cell r="A942">
            <v>44082</v>
          </cell>
          <cell r="L942">
            <v>2.0000000001164162</v>
          </cell>
        </row>
        <row r="943">
          <cell r="A943">
            <v>44082</v>
          </cell>
          <cell r="L943">
            <v>1.5000000000873115</v>
          </cell>
        </row>
        <row r="944">
          <cell r="A944">
            <v>44082</v>
          </cell>
          <cell r="L944">
            <v>1.5000000000873115</v>
          </cell>
        </row>
        <row r="945">
          <cell r="A945">
            <v>44082</v>
          </cell>
          <cell r="L945">
            <v>1.5000000000873115</v>
          </cell>
        </row>
        <row r="946">
          <cell r="A946">
            <v>44082</v>
          </cell>
          <cell r="L946">
            <v>1.5000000000873115</v>
          </cell>
        </row>
        <row r="947">
          <cell r="A947">
            <v>44082</v>
          </cell>
          <cell r="L947">
            <v>1.5000000000873115</v>
          </cell>
        </row>
        <row r="948">
          <cell r="A948">
            <v>44082</v>
          </cell>
          <cell r="L948">
            <v>1.5000000000873115</v>
          </cell>
        </row>
        <row r="949">
          <cell r="A949">
            <v>44083</v>
          </cell>
          <cell r="L949">
            <v>1.5000000000873115</v>
          </cell>
        </row>
        <row r="950">
          <cell r="A950">
            <v>44083</v>
          </cell>
          <cell r="L950">
            <v>1.5000000000873115</v>
          </cell>
        </row>
        <row r="951">
          <cell r="A951">
            <v>44083</v>
          </cell>
          <cell r="L951">
            <v>1.5000000000873115</v>
          </cell>
        </row>
        <row r="952">
          <cell r="A952">
            <v>44083</v>
          </cell>
          <cell r="L952">
            <v>1.5000000000873115</v>
          </cell>
        </row>
        <row r="953">
          <cell r="A953">
            <v>44083</v>
          </cell>
          <cell r="L953">
            <v>1.5000000000873115</v>
          </cell>
        </row>
        <row r="954">
          <cell r="A954">
            <v>44083</v>
          </cell>
          <cell r="L954">
            <v>1.5000000000873115</v>
          </cell>
        </row>
        <row r="955">
          <cell r="A955">
            <v>44083</v>
          </cell>
          <cell r="L955">
            <v>1.5000000000873115</v>
          </cell>
        </row>
        <row r="956">
          <cell r="A956">
            <v>44083</v>
          </cell>
          <cell r="L956">
            <v>1.5000000000873115</v>
          </cell>
        </row>
        <row r="957">
          <cell r="A957">
            <v>44083</v>
          </cell>
          <cell r="L957">
            <v>3.000000000174623</v>
          </cell>
        </row>
        <row r="958">
          <cell r="A958">
            <v>44084</v>
          </cell>
          <cell r="L958">
            <v>1.5000000000873115</v>
          </cell>
        </row>
        <row r="959">
          <cell r="A959">
            <v>44084</v>
          </cell>
          <cell r="L959">
            <v>1.5000000000873115</v>
          </cell>
        </row>
        <row r="960">
          <cell r="A960">
            <v>44084</v>
          </cell>
          <cell r="L960">
            <v>1.5000000000873115</v>
          </cell>
        </row>
        <row r="961">
          <cell r="A961">
            <v>44084</v>
          </cell>
          <cell r="L961">
            <v>1.5000000000873115</v>
          </cell>
        </row>
        <row r="962">
          <cell r="A962">
            <v>44084</v>
          </cell>
          <cell r="L962">
            <v>1.5000000000873115</v>
          </cell>
        </row>
        <row r="963">
          <cell r="A963">
            <v>44084</v>
          </cell>
          <cell r="L963">
            <v>1.5000000000873115</v>
          </cell>
        </row>
        <row r="964">
          <cell r="A964">
            <v>44084</v>
          </cell>
          <cell r="L964">
            <v>1.5000000000873115</v>
          </cell>
        </row>
        <row r="965">
          <cell r="A965">
            <v>44084</v>
          </cell>
          <cell r="L965">
            <v>1.5000000000873115</v>
          </cell>
        </row>
        <row r="966">
          <cell r="A966">
            <v>44085</v>
          </cell>
          <cell r="L966">
            <v>1.5000000000873115</v>
          </cell>
        </row>
        <row r="967">
          <cell r="A967">
            <v>44085</v>
          </cell>
          <cell r="L967">
            <v>1.5000000000873115</v>
          </cell>
        </row>
        <row r="968">
          <cell r="A968">
            <v>44085</v>
          </cell>
          <cell r="L968">
            <v>1.5000000000873115</v>
          </cell>
        </row>
        <row r="969">
          <cell r="A969">
            <v>44085</v>
          </cell>
          <cell r="L969">
            <v>1.5000000000873115</v>
          </cell>
        </row>
        <row r="970">
          <cell r="A970">
            <v>44085</v>
          </cell>
          <cell r="L970">
            <v>1.5000000000873115</v>
          </cell>
        </row>
        <row r="971">
          <cell r="A971">
            <v>44085</v>
          </cell>
          <cell r="L971">
            <v>1.5000000000873115</v>
          </cell>
        </row>
        <row r="972">
          <cell r="A972">
            <v>44085</v>
          </cell>
          <cell r="L972">
            <v>1.5000000000873115</v>
          </cell>
        </row>
        <row r="973">
          <cell r="A973">
            <v>44086</v>
          </cell>
          <cell r="L973">
            <v>2.0000000001164149</v>
          </cell>
        </row>
        <row r="974">
          <cell r="A974">
            <v>44086</v>
          </cell>
          <cell r="L974">
            <v>2.0000000001164162</v>
          </cell>
        </row>
        <row r="975">
          <cell r="A975">
            <v>44086</v>
          </cell>
          <cell r="L975">
            <v>2.0000000001164135</v>
          </cell>
        </row>
        <row r="976">
          <cell r="A976">
            <v>44086</v>
          </cell>
          <cell r="L976">
            <v>1.5000000000873115</v>
          </cell>
        </row>
        <row r="977">
          <cell r="A977">
            <v>44086</v>
          </cell>
          <cell r="L977">
            <v>1.5000000000873115</v>
          </cell>
        </row>
        <row r="978">
          <cell r="A978">
            <v>44088</v>
          </cell>
          <cell r="L978">
            <v>1.5000000000873115</v>
          </cell>
        </row>
        <row r="979">
          <cell r="A979">
            <v>44088</v>
          </cell>
          <cell r="L979">
            <v>1.5000000000873115</v>
          </cell>
        </row>
        <row r="980">
          <cell r="A980">
            <v>44088</v>
          </cell>
          <cell r="L980">
            <v>1.5000000000873115</v>
          </cell>
        </row>
        <row r="981">
          <cell r="A981">
            <v>44088</v>
          </cell>
          <cell r="L981">
            <v>1.5000000000873115</v>
          </cell>
        </row>
        <row r="982">
          <cell r="A982">
            <v>44088</v>
          </cell>
          <cell r="L982">
            <v>1.5000000000873115</v>
          </cell>
        </row>
        <row r="983">
          <cell r="A983">
            <v>44088</v>
          </cell>
          <cell r="L983">
            <v>1.5000000000873115</v>
          </cell>
        </row>
        <row r="984">
          <cell r="A984">
            <v>44088</v>
          </cell>
          <cell r="L984">
            <v>1.5000000000873115</v>
          </cell>
        </row>
        <row r="985">
          <cell r="A985">
            <v>44088</v>
          </cell>
          <cell r="L985">
            <v>1.5000000000873115</v>
          </cell>
        </row>
        <row r="986">
          <cell r="A986">
            <v>44088</v>
          </cell>
          <cell r="L986">
            <v>1.5000000000873115</v>
          </cell>
        </row>
        <row r="987">
          <cell r="A987">
            <v>44088</v>
          </cell>
          <cell r="L987">
            <v>1.5000000000873115</v>
          </cell>
        </row>
        <row r="988">
          <cell r="A988">
            <v>44089</v>
          </cell>
          <cell r="L988">
            <v>1.5000000000873115</v>
          </cell>
        </row>
        <row r="989">
          <cell r="A989">
            <v>44089</v>
          </cell>
          <cell r="L989">
            <v>1.5000000000873115</v>
          </cell>
        </row>
        <row r="990">
          <cell r="A990">
            <v>44089</v>
          </cell>
          <cell r="L990">
            <v>1.5000000000873128</v>
          </cell>
        </row>
        <row r="991">
          <cell r="A991">
            <v>44089</v>
          </cell>
          <cell r="L991">
            <v>2.0000000001164162</v>
          </cell>
        </row>
        <row r="992">
          <cell r="A992">
            <v>44089</v>
          </cell>
          <cell r="L992">
            <v>2.0000000001164135</v>
          </cell>
        </row>
        <row r="993">
          <cell r="A993">
            <v>44089</v>
          </cell>
          <cell r="L993">
            <v>2.0000000001164162</v>
          </cell>
        </row>
        <row r="994">
          <cell r="A994">
            <v>44090</v>
          </cell>
          <cell r="L994">
            <v>1.5000000000873115</v>
          </cell>
        </row>
        <row r="995">
          <cell r="A995">
            <v>44090</v>
          </cell>
          <cell r="L995">
            <v>1.5000000000873115</v>
          </cell>
        </row>
        <row r="996">
          <cell r="A996">
            <v>44090</v>
          </cell>
          <cell r="L996">
            <v>1.5000000000873128</v>
          </cell>
        </row>
        <row r="997">
          <cell r="A997">
            <v>44090</v>
          </cell>
          <cell r="L997">
            <v>1.5000000000873115</v>
          </cell>
        </row>
        <row r="998">
          <cell r="A998">
            <v>44090</v>
          </cell>
          <cell r="L998">
            <v>1.5000000000873115</v>
          </cell>
        </row>
        <row r="999">
          <cell r="A999">
            <v>44090</v>
          </cell>
          <cell r="L999">
            <v>1.5000000000873115</v>
          </cell>
        </row>
        <row r="1000">
          <cell r="A1000">
            <v>44090</v>
          </cell>
          <cell r="L1000">
            <v>1.5000000000873115</v>
          </cell>
        </row>
        <row r="1001">
          <cell r="A1001">
            <v>44091</v>
          </cell>
          <cell r="L1001">
            <v>1.0000000000582081</v>
          </cell>
        </row>
        <row r="1002">
          <cell r="A1002">
            <v>44091</v>
          </cell>
          <cell r="L1002">
            <v>0.50000000002910339</v>
          </cell>
        </row>
        <row r="1003">
          <cell r="A1003">
            <v>44091</v>
          </cell>
          <cell r="L1003">
            <v>1.5000000000873115</v>
          </cell>
        </row>
        <row r="1004">
          <cell r="A1004">
            <v>44091</v>
          </cell>
          <cell r="L1004">
            <v>1.0000000000582081</v>
          </cell>
        </row>
        <row r="1005">
          <cell r="A1005">
            <v>44091</v>
          </cell>
          <cell r="L1005">
            <v>2.0000000001164135</v>
          </cell>
        </row>
        <row r="1006">
          <cell r="A1006">
            <v>44091</v>
          </cell>
          <cell r="L1006">
            <v>2.0000000001164135</v>
          </cell>
        </row>
        <row r="1007">
          <cell r="A1007">
            <v>44091</v>
          </cell>
          <cell r="L1007">
            <v>2.0000000001164162</v>
          </cell>
        </row>
        <row r="1008">
          <cell r="A1008">
            <v>44092</v>
          </cell>
          <cell r="L1008">
            <v>1.5000000000873115</v>
          </cell>
        </row>
        <row r="1009">
          <cell r="A1009">
            <v>44092</v>
          </cell>
          <cell r="L1009">
            <v>1.5000000000873115</v>
          </cell>
        </row>
        <row r="1010">
          <cell r="A1010">
            <v>44092</v>
          </cell>
          <cell r="L1010">
            <v>1.5000000000873115</v>
          </cell>
        </row>
        <row r="1011">
          <cell r="A1011">
            <v>44092</v>
          </cell>
          <cell r="L1011">
            <v>1.5000000000873115</v>
          </cell>
        </row>
        <row r="1012">
          <cell r="A1012">
            <v>44092</v>
          </cell>
          <cell r="L1012">
            <v>1.5000000000873115</v>
          </cell>
        </row>
        <row r="1013">
          <cell r="A1013">
            <v>44092</v>
          </cell>
          <cell r="L1013">
            <v>2.0000000001164162</v>
          </cell>
        </row>
        <row r="1014">
          <cell r="A1014">
            <v>44092</v>
          </cell>
          <cell r="L1014">
            <v>1.0000000000582068</v>
          </cell>
        </row>
        <row r="1015">
          <cell r="A1015">
            <v>44092</v>
          </cell>
          <cell r="L1015">
            <v>1.0000000000582068</v>
          </cell>
        </row>
        <row r="1016">
          <cell r="A1016">
            <v>44092</v>
          </cell>
          <cell r="L1016">
            <v>1.5000000000873115</v>
          </cell>
        </row>
        <row r="1017">
          <cell r="A1017">
            <v>44092</v>
          </cell>
          <cell r="L1017">
            <v>1.5000000000873115</v>
          </cell>
        </row>
        <row r="1018">
          <cell r="A1018">
            <v>44092</v>
          </cell>
          <cell r="L1018">
            <v>1.0000000000582068</v>
          </cell>
        </row>
        <row r="1019">
          <cell r="A1019">
            <v>44095</v>
          </cell>
          <cell r="L1019">
            <v>3.000000000174623</v>
          </cell>
        </row>
        <row r="1020">
          <cell r="A1020">
            <v>44095</v>
          </cell>
          <cell r="L1020">
            <v>1.0000000000582081</v>
          </cell>
        </row>
        <row r="1021">
          <cell r="A1021">
            <v>44095</v>
          </cell>
          <cell r="L1021">
            <v>0.50000000002910472</v>
          </cell>
        </row>
        <row r="1022">
          <cell r="A1022">
            <v>44095</v>
          </cell>
          <cell r="L1022">
            <v>2.0000000001164135</v>
          </cell>
        </row>
        <row r="1023">
          <cell r="A1023">
            <v>44096</v>
          </cell>
          <cell r="L1023">
            <v>2.5000000001455196</v>
          </cell>
        </row>
        <row r="1024">
          <cell r="A1024">
            <v>44096</v>
          </cell>
          <cell r="L1024">
            <v>2.0000000001164162</v>
          </cell>
        </row>
        <row r="1025">
          <cell r="A1025">
            <v>44096</v>
          </cell>
          <cell r="L1025">
            <v>1.5000000000873115</v>
          </cell>
        </row>
        <row r="1026">
          <cell r="A1026">
            <v>44096</v>
          </cell>
          <cell r="L1026">
            <v>1.5000000000873115</v>
          </cell>
        </row>
        <row r="1027">
          <cell r="A1027">
            <v>44096</v>
          </cell>
          <cell r="L1027">
            <v>3.000000000174623</v>
          </cell>
        </row>
        <row r="1028">
          <cell r="A1028">
            <v>44096</v>
          </cell>
          <cell r="L1028">
            <v>1.0000000000582094</v>
          </cell>
        </row>
        <row r="1029">
          <cell r="A1029">
            <v>44097</v>
          </cell>
          <cell r="L1029">
            <v>3.000000000174623</v>
          </cell>
        </row>
        <row r="1030">
          <cell r="A1030">
            <v>44097</v>
          </cell>
          <cell r="L1030">
            <v>1.0000000000582081</v>
          </cell>
        </row>
        <row r="1031">
          <cell r="A1031">
            <v>44097</v>
          </cell>
          <cell r="L1031">
            <v>4.5000000002619318</v>
          </cell>
        </row>
        <row r="1032">
          <cell r="A1032">
            <v>44097</v>
          </cell>
          <cell r="L1032">
            <v>1.5000000000873115</v>
          </cell>
        </row>
        <row r="1033">
          <cell r="A1033">
            <v>44097</v>
          </cell>
          <cell r="L1033">
            <v>1.5000000000873115</v>
          </cell>
        </row>
        <row r="1034">
          <cell r="A1034">
            <v>44098</v>
          </cell>
          <cell r="L1034">
            <v>1.5000000000873115</v>
          </cell>
        </row>
        <row r="1035">
          <cell r="A1035">
            <v>44098</v>
          </cell>
          <cell r="L1035">
            <v>1.5000000000873115</v>
          </cell>
        </row>
        <row r="1036">
          <cell r="A1036">
            <v>44098</v>
          </cell>
          <cell r="L1036">
            <v>1.5000000000873115</v>
          </cell>
        </row>
        <row r="1037">
          <cell r="A1037">
            <v>44098</v>
          </cell>
          <cell r="L1037">
            <v>3.000000000174623</v>
          </cell>
        </row>
        <row r="1038">
          <cell r="A1038">
            <v>44098</v>
          </cell>
          <cell r="L1038">
            <v>1.0000000000582094</v>
          </cell>
        </row>
        <row r="1039">
          <cell r="A1039">
            <v>44098</v>
          </cell>
          <cell r="L1039">
            <v>1.5000000000873115</v>
          </cell>
        </row>
        <row r="1040">
          <cell r="A1040">
            <v>44098</v>
          </cell>
          <cell r="L1040">
            <v>1.5000000000873115</v>
          </cell>
        </row>
        <row r="1041">
          <cell r="A1041">
            <v>44098</v>
          </cell>
          <cell r="L1041">
            <v>2.0000000001164162</v>
          </cell>
        </row>
        <row r="1042">
          <cell r="A1042">
            <v>44098</v>
          </cell>
          <cell r="L1042">
            <v>2.5000000001455183</v>
          </cell>
        </row>
        <row r="1043">
          <cell r="A1043">
            <v>44099</v>
          </cell>
          <cell r="L1043">
            <v>1.5000000000873115</v>
          </cell>
        </row>
        <row r="1044">
          <cell r="A1044">
            <v>44099</v>
          </cell>
          <cell r="L1044">
            <v>1.5000000000873115</v>
          </cell>
        </row>
        <row r="1045">
          <cell r="A1045">
            <v>44099</v>
          </cell>
          <cell r="L1045">
            <v>1.5000000000873115</v>
          </cell>
        </row>
        <row r="1046">
          <cell r="A1046">
            <v>44099</v>
          </cell>
          <cell r="L1046">
            <v>1.5000000000873115</v>
          </cell>
        </row>
        <row r="1047">
          <cell r="A1047">
            <v>44099</v>
          </cell>
          <cell r="L1047">
            <v>1.5000000000873115</v>
          </cell>
        </row>
        <row r="1048">
          <cell r="A1048">
            <v>44099</v>
          </cell>
          <cell r="L1048">
            <v>1.5000000000873115</v>
          </cell>
        </row>
        <row r="1049">
          <cell r="A1049">
            <v>44099</v>
          </cell>
          <cell r="L1049">
            <v>3.000000000174623</v>
          </cell>
        </row>
        <row r="1050">
          <cell r="A1050">
            <v>44099</v>
          </cell>
          <cell r="L1050">
            <v>1.0000000000582068</v>
          </cell>
        </row>
        <row r="1051">
          <cell r="A1051">
            <v>44100</v>
          </cell>
          <cell r="L1051">
            <v>2.0000000001164149</v>
          </cell>
        </row>
        <row r="1052">
          <cell r="A1052">
            <v>44100</v>
          </cell>
          <cell r="L1052">
            <v>2.0000000001164149</v>
          </cell>
        </row>
        <row r="1053">
          <cell r="A1053">
            <v>44100</v>
          </cell>
          <cell r="L1053">
            <v>2.0000000001164149</v>
          </cell>
        </row>
        <row r="1054">
          <cell r="A1054">
            <v>44100</v>
          </cell>
          <cell r="L1054">
            <v>2.0000000001164162</v>
          </cell>
        </row>
        <row r="1055">
          <cell r="A1055">
            <v>44100</v>
          </cell>
          <cell r="L1055">
            <v>2.0000000001164162</v>
          </cell>
        </row>
        <row r="1056">
          <cell r="A1056">
            <v>44100</v>
          </cell>
          <cell r="L1056">
            <v>2.0000000001164135</v>
          </cell>
        </row>
        <row r="1057">
          <cell r="A1057">
            <v>44104</v>
          </cell>
          <cell r="L1057">
            <v>2.0000000001164149</v>
          </cell>
        </row>
        <row r="1058">
          <cell r="A1058">
            <v>44104</v>
          </cell>
          <cell r="L1058">
            <v>2</v>
          </cell>
        </row>
        <row r="1059">
          <cell r="A1059">
            <v>44104</v>
          </cell>
          <cell r="L1059">
            <v>2.0000000001164135</v>
          </cell>
        </row>
        <row r="1060">
          <cell r="A1060">
            <v>44104</v>
          </cell>
          <cell r="L1060">
            <v>2.0000000001164162</v>
          </cell>
        </row>
        <row r="1061">
          <cell r="A1061">
            <v>44104</v>
          </cell>
          <cell r="L1061">
            <v>1.5000000000873115</v>
          </cell>
        </row>
        <row r="1062">
          <cell r="A1062">
            <v>44105</v>
          </cell>
          <cell r="L1062">
            <v>0.50000000002910472</v>
          </cell>
        </row>
        <row r="1063">
          <cell r="A1063">
            <v>44105</v>
          </cell>
          <cell r="L1063">
            <v>2.0000000001164149</v>
          </cell>
        </row>
        <row r="1064">
          <cell r="A1064">
            <v>44105</v>
          </cell>
          <cell r="L1064">
            <v>2.5000000001455183</v>
          </cell>
        </row>
        <row r="1065">
          <cell r="A1065">
            <v>44106</v>
          </cell>
          <cell r="L1065">
            <v>2.0000000001164162</v>
          </cell>
        </row>
        <row r="1066">
          <cell r="A1066">
            <v>44106</v>
          </cell>
          <cell r="L1066">
            <v>2.0000000001164149</v>
          </cell>
        </row>
        <row r="1067">
          <cell r="A1067">
            <v>44107</v>
          </cell>
          <cell r="L1067">
            <v>2.0000000001164162</v>
          </cell>
        </row>
        <row r="1068">
          <cell r="A1068">
            <v>44107</v>
          </cell>
          <cell r="L1068">
            <v>2.0000000001164149</v>
          </cell>
        </row>
        <row r="1069">
          <cell r="A1069">
            <v>44109</v>
          </cell>
          <cell r="L1069">
            <v>2.0000000001164162</v>
          </cell>
        </row>
        <row r="1070">
          <cell r="A1070">
            <v>44109</v>
          </cell>
          <cell r="L1070">
            <v>2.0000000001164149</v>
          </cell>
        </row>
        <row r="1071">
          <cell r="A1071">
            <v>44109</v>
          </cell>
          <cell r="L1071">
            <v>2.0000000001164162</v>
          </cell>
        </row>
        <row r="1072">
          <cell r="A1072">
            <v>44109</v>
          </cell>
          <cell r="L1072">
            <v>2.0000000001164135</v>
          </cell>
        </row>
        <row r="1073">
          <cell r="A1073">
            <v>44109</v>
          </cell>
          <cell r="L1073">
            <v>3.000000000174623</v>
          </cell>
        </row>
        <row r="1074">
          <cell r="A1074">
            <v>44110</v>
          </cell>
          <cell r="L1074">
            <v>1.0000000000582081</v>
          </cell>
        </row>
        <row r="1075">
          <cell r="A1075">
            <v>44110</v>
          </cell>
          <cell r="L1075">
            <v>1.5000000000873115</v>
          </cell>
        </row>
        <row r="1076">
          <cell r="A1076">
            <v>44110</v>
          </cell>
          <cell r="L1076">
            <v>1.5000000000873115</v>
          </cell>
        </row>
        <row r="1077">
          <cell r="A1077">
            <v>44110</v>
          </cell>
          <cell r="L1077">
            <v>1.5000000000873115</v>
          </cell>
        </row>
        <row r="1078">
          <cell r="A1078">
            <v>44110</v>
          </cell>
          <cell r="L1078">
            <v>3.000000000174623</v>
          </cell>
        </row>
        <row r="1079">
          <cell r="A1079">
            <v>44110</v>
          </cell>
          <cell r="L1079">
            <v>2.0000000001164135</v>
          </cell>
        </row>
        <row r="1080">
          <cell r="A1080">
            <v>44110</v>
          </cell>
          <cell r="L1080">
            <v>2.0000000001164162</v>
          </cell>
        </row>
        <row r="1081">
          <cell r="A1081">
            <v>44110</v>
          </cell>
          <cell r="L1081">
            <v>4.0000000002328298</v>
          </cell>
        </row>
        <row r="1082">
          <cell r="A1082">
            <v>44111</v>
          </cell>
          <cell r="L1082">
            <v>1.0000000000582068</v>
          </cell>
        </row>
        <row r="1083">
          <cell r="A1083">
            <v>44111</v>
          </cell>
          <cell r="L1083">
            <v>2.0000000001164162</v>
          </cell>
        </row>
        <row r="1084">
          <cell r="A1084">
            <v>44111</v>
          </cell>
          <cell r="L1084">
            <v>2.0000000001164149</v>
          </cell>
        </row>
        <row r="1085">
          <cell r="A1085">
            <v>44111</v>
          </cell>
          <cell r="L1085">
            <v>2.0000000001164162</v>
          </cell>
        </row>
        <row r="1086">
          <cell r="A1086">
            <v>44111</v>
          </cell>
          <cell r="L1086">
            <v>2.0000000001164135</v>
          </cell>
        </row>
        <row r="1087">
          <cell r="A1087">
            <v>44111</v>
          </cell>
          <cell r="L1087">
            <v>3.000000000174623</v>
          </cell>
        </row>
        <row r="1088">
          <cell r="A1088">
            <v>44112</v>
          </cell>
          <cell r="L1088">
            <v>2.0000000001164149</v>
          </cell>
        </row>
        <row r="1089">
          <cell r="A1089">
            <v>44112</v>
          </cell>
          <cell r="L1089">
            <v>2.0000000001164149</v>
          </cell>
        </row>
        <row r="1090">
          <cell r="A1090">
            <v>44112</v>
          </cell>
          <cell r="L1090">
            <v>2.0000000001164149</v>
          </cell>
        </row>
        <row r="1091">
          <cell r="A1091">
            <v>44112</v>
          </cell>
          <cell r="L1091">
            <v>2.0000000001164162</v>
          </cell>
        </row>
        <row r="1092">
          <cell r="A1092">
            <v>44112</v>
          </cell>
          <cell r="L1092">
            <v>3.000000000174623</v>
          </cell>
        </row>
        <row r="1093">
          <cell r="A1093">
            <v>44112</v>
          </cell>
          <cell r="L1093">
            <v>2.0000000001164162</v>
          </cell>
        </row>
        <row r="1094">
          <cell r="A1094">
            <v>44113</v>
          </cell>
          <cell r="L1094">
            <v>2.0000000001164149</v>
          </cell>
        </row>
        <row r="1095">
          <cell r="A1095">
            <v>44113</v>
          </cell>
          <cell r="L1095">
            <v>2.0000000001164149</v>
          </cell>
        </row>
        <row r="1096">
          <cell r="A1096">
            <v>44113</v>
          </cell>
          <cell r="L1096">
            <v>2.0000000001164149</v>
          </cell>
        </row>
        <row r="1097">
          <cell r="A1097">
            <v>44113</v>
          </cell>
          <cell r="L1097">
            <v>2.0000000001164162</v>
          </cell>
        </row>
        <row r="1098">
          <cell r="A1098">
            <v>44113</v>
          </cell>
          <cell r="L1098">
            <v>2.0000000001164162</v>
          </cell>
        </row>
        <row r="1099">
          <cell r="A1099">
            <v>44114</v>
          </cell>
          <cell r="L1099">
            <v>1.5000000000873115</v>
          </cell>
        </row>
        <row r="1100">
          <cell r="A1100">
            <v>44114</v>
          </cell>
          <cell r="L1100">
            <v>2.5000000001455196</v>
          </cell>
        </row>
        <row r="1101">
          <cell r="A1101">
            <v>44114</v>
          </cell>
          <cell r="L1101">
            <v>1.5000000000873115</v>
          </cell>
        </row>
        <row r="1102">
          <cell r="A1102">
            <v>44114</v>
          </cell>
          <cell r="L1102">
            <v>1.5000000000873115</v>
          </cell>
        </row>
        <row r="1103">
          <cell r="A1103">
            <v>44114</v>
          </cell>
          <cell r="L1103">
            <v>1.5000000000873088</v>
          </cell>
        </row>
        <row r="1104">
          <cell r="A1104">
            <v>44116</v>
          </cell>
          <cell r="L1104">
            <v>3.000000000174623</v>
          </cell>
        </row>
        <row r="1105">
          <cell r="A1105">
            <v>44116</v>
          </cell>
          <cell r="L1105">
            <v>3.000000000174623</v>
          </cell>
        </row>
        <row r="1106">
          <cell r="A1106">
            <v>44117</v>
          </cell>
          <cell r="L1106">
            <v>1.5000000000873102</v>
          </cell>
        </row>
        <row r="1107">
          <cell r="A1107">
            <v>44117</v>
          </cell>
          <cell r="L1107">
            <v>1.5000000000873115</v>
          </cell>
        </row>
        <row r="1108">
          <cell r="A1108">
            <v>44117</v>
          </cell>
          <cell r="L1108">
            <v>1.5000000000873115</v>
          </cell>
        </row>
        <row r="1109">
          <cell r="A1109">
            <v>44117</v>
          </cell>
          <cell r="L1109">
            <v>1.5000000000873102</v>
          </cell>
        </row>
        <row r="1110">
          <cell r="A1110">
            <v>44117</v>
          </cell>
          <cell r="L1110">
            <v>1.5000000000873115</v>
          </cell>
        </row>
        <row r="1111">
          <cell r="A1111">
            <v>44117</v>
          </cell>
          <cell r="L1111">
            <v>1.5000000000873115</v>
          </cell>
        </row>
        <row r="1112">
          <cell r="A1112">
            <v>44117</v>
          </cell>
          <cell r="L1112">
            <v>1.5000000000873115</v>
          </cell>
        </row>
        <row r="1113">
          <cell r="A1113">
            <v>44117</v>
          </cell>
          <cell r="L1113">
            <v>3.000000000174623</v>
          </cell>
        </row>
        <row r="1114">
          <cell r="A1114">
            <v>44118</v>
          </cell>
          <cell r="L1114">
            <v>3.000000000174623</v>
          </cell>
        </row>
        <row r="1115">
          <cell r="A1115">
            <v>44118</v>
          </cell>
          <cell r="L1115">
            <v>3.0000000001746217</v>
          </cell>
        </row>
        <row r="1116">
          <cell r="A1116">
            <v>44118</v>
          </cell>
          <cell r="L1116">
            <v>1.5000000000873115</v>
          </cell>
        </row>
        <row r="1117">
          <cell r="A1117">
            <v>44118</v>
          </cell>
          <cell r="L1117">
            <v>1.5000000000873115</v>
          </cell>
        </row>
        <row r="1118">
          <cell r="A1118">
            <v>44118</v>
          </cell>
          <cell r="L1118">
            <v>1.5000000000873115</v>
          </cell>
        </row>
        <row r="1119">
          <cell r="A1119">
            <v>44118</v>
          </cell>
          <cell r="L1119">
            <v>1.5000000000873115</v>
          </cell>
        </row>
        <row r="1120">
          <cell r="A1120">
            <v>44118</v>
          </cell>
          <cell r="L1120">
            <v>1.5000000000873115</v>
          </cell>
        </row>
        <row r="1121">
          <cell r="A1121">
            <v>44119</v>
          </cell>
          <cell r="L1121">
            <v>1.5000000000873128</v>
          </cell>
        </row>
        <row r="1122">
          <cell r="A1122">
            <v>44119</v>
          </cell>
          <cell r="L1122">
            <v>1.5000000000873115</v>
          </cell>
        </row>
        <row r="1123">
          <cell r="A1123">
            <v>44119</v>
          </cell>
          <cell r="L1123">
            <v>1.5000000000873115</v>
          </cell>
        </row>
        <row r="1124">
          <cell r="A1124">
            <v>44119</v>
          </cell>
          <cell r="L1124">
            <v>1.5000000000873115</v>
          </cell>
        </row>
        <row r="1125">
          <cell r="A1125">
            <v>44119</v>
          </cell>
          <cell r="L1125">
            <v>1.5000000000873115</v>
          </cell>
        </row>
        <row r="1126">
          <cell r="A1126">
            <v>44119</v>
          </cell>
          <cell r="L1126">
            <v>1.5000000000873142</v>
          </cell>
        </row>
        <row r="1127">
          <cell r="A1127">
            <v>44119</v>
          </cell>
          <cell r="L1127">
            <v>1.5000000000873115</v>
          </cell>
        </row>
        <row r="1128">
          <cell r="A1128">
            <v>44119</v>
          </cell>
          <cell r="L1128">
            <v>1.5000000000873115</v>
          </cell>
        </row>
        <row r="1129">
          <cell r="A1129">
            <v>44119</v>
          </cell>
          <cell r="L1129">
            <v>1.5000000000873115</v>
          </cell>
        </row>
        <row r="1130">
          <cell r="A1130">
            <v>44120</v>
          </cell>
          <cell r="L1130">
            <v>1.5000000000873115</v>
          </cell>
        </row>
        <row r="1131">
          <cell r="A1131">
            <v>44120</v>
          </cell>
          <cell r="L1131">
            <v>1.5000000000873115</v>
          </cell>
        </row>
        <row r="1132">
          <cell r="A1132">
            <v>44120</v>
          </cell>
          <cell r="L1132">
            <v>1.5000000000873115</v>
          </cell>
        </row>
        <row r="1133">
          <cell r="A1133">
            <v>44120</v>
          </cell>
          <cell r="L1133">
            <v>1.5000000000873115</v>
          </cell>
        </row>
        <row r="1134">
          <cell r="A1134">
            <v>44120</v>
          </cell>
          <cell r="L1134">
            <v>1.5000000000873115</v>
          </cell>
        </row>
        <row r="1135">
          <cell r="A1135">
            <v>44120</v>
          </cell>
          <cell r="L1135">
            <v>3.000000000174623</v>
          </cell>
        </row>
        <row r="1136">
          <cell r="A1136">
            <v>44120</v>
          </cell>
          <cell r="L1136">
            <v>1.5000000000873115</v>
          </cell>
        </row>
        <row r="1137">
          <cell r="A1137">
            <v>44120</v>
          </cell>
          <cell r="L1137">
            <v>1.5000000000873115</v>
          </cell>
        </row>
        <row r="1138">
          <cell r="A1138">
            <v>44121</v>
          </cell>
          <cell r="L1138">
            <v>1.5000000000873108</v>
          </cell>
        </row>
        <row r="1139">
          <cell r="A1139">
            <v>44121</v>
          </cell>
          <cell r="L1139">
            <v>1.5000000000873115</v>
          </cell>
        </row>
        <row r="1140">
          <cell r="A1140">
            <v>44121</v>
          </cell>
          <cell r="L1140">
            <v>2.0000000001164149</v>
          </cell>
        </row>
        <row r="1141">
          <cell r="A1141">
            <v>44121</v>
          </cell>
          <cell r="L1141">
            <v>2.0000000001164162</v>
          </cell>
        </row>
        <row r="1142">
          <cell r="A1142">
            <v>44121</v>
          </cell>
          <cell r="L1142">
            <v>2.0000000001164135</v>
          </cell>
        </row>
        <row r="1143">
          <cell r="A1143">
            <v>44121</v>
          </cell>
          <cell r="L1143">
            <v>2.0000000001164135</v>
          </cell>
        </row>
        <row r="1144">
          <cell r="A1144">
            <v>44121</v>
          </cell>
          <cell r="L1144">
            <v>2.0000000001164162</v>
          </cell>
        </row>
        <row r="1145">
          <cell r="A1145">
            <v>44123</v>
          </cell>
          <cell r="L1145">
            <v>1.5000000000873115</v>
          </cell>
        </row>
        <row r="1146">
          <cell r="A1146">
            <v>44123</v>
          </cell>
          <cell r="L1146">
            <v>1.5000000000873115</v>
          </cell>
        </row>
        <row r="1147">
          <cell r="A1147">
            <v>44123</v>
          </cell>
          <cell r="L1147">
            <v>1.0000000000582068</v>
          </cell>
        </row>
        <row r="1148">
          <cell r="A1148">
            <v>44123</v>
          </cell>
          <cell r="L1148">
            <v>3.000000000174623</v>
          </cell>
        </row>
        <row r="1149">
          <cell r="A1149">
            <v>44124</v>
          </cell>
          <cell r="L1149">
            <v>1.0000000000582081</v>
          </cell>
        </row>
        <row r="1150">
          <cell r="A1150">
            <v>44124</v>
          </cell>
          <cell r="L1150">
            <v>1.5000000000873115</v>
          </cell>
        </row>
        <row r="1151">
          <cell r="A1151">
            <v>44124</v>
          </cell>
          <cell r="L1151">
            <v>1.5000000000873102</v>
          </cell>
        </row>
        <row r="1152">
          <cell r="A1152">
            <v>44124</v>
          </cell>
          <cell r="L1152">
            <v>2.5000000001455209</v>
          </cell>
        </row>
        <row r="1153">
          <cell r="A1153">
            <v>44125</v>
          </cell>
          <cell r="L1153">
            <v>0.50000000002910339</v>
          </cell>
        </row>
        <row r="1154">
          <cell r="A1154">
            <v>44125</v>
          </cell>
          <cell r="L1154">
            <v>2.0000000001164162</v>
          </cell>
        </row>
        <row r="1155">
          <cell r="A1155">
            <v>44125</v>
          </cell>
          <cell r="L1155">
            <v>2.0000000001164149</v>
          </cell>
        </row>
        <row r="1156">
          <cell r="A1156">
            <v>44125</v>
          </cell>
          <cell r="L1156">
            <v>3.000000000174623</v>
          </cell>
        </row>
        <row r="1157">
          <cell r="A1157">
            <v>44126</v>
          </cell>
          <cell r="L1157">
            <v>1.5000000000873115</v>
          </cell>
        </row>
        <row r="1158">
          <cell r="A1158">
            <v>44126</v>
          </cell>
          <cell r="L1158">
            <v>1.5000000000873115</v>
          </cell>
        </row>
        <row r="1159">
          <cell r="A1159">
            <v>44126</v>
          </cell>
          <cell r="L1159">
            <v>1.0000000000582081</v>
          </cell>
        </row>
        <row r="1160">
          <cell r="A1160">
            <v>44126</v>
          </cell>
          <cell r="L1160">
            <v>3.000000000174623</v>
          </cell>
        </row>
        <row r="1161">
          <cell r="A1161">
            <v>44127</v>
          </cell>
          <cell r="L1161">
            <v>1.5000000000873115</v>
          </cell>
        </row>
        <row r="1162">
          <cell r="A1162">
            <v>44127</v>
          </cell>
          <cell r="L1162">
            <v>1.5000000000873115</v>
          </cell>
        </row>
        <row r="1163">
          <cell r="A1163">
            <v>44127</v>
          </cell>
          <cell r="L1163">
            <v>1.5000000000873115</v>
          </cell>
        </row>
        <row r="1164">
          <cell r="A1164">
            <v>44127</v>
          </cell>
          <cell r="L1164">
            <v>1.5000000000873115</v>
          </cell>
        </row>
        <row r="1165">
          <cell r="A1165">
            <v>44128</v>
          </cell>
          <cell r="L1165">
            <v>2.0000000001164149</v>
          </cell>
        </row>
        <row r="1166">
          <cell r="A1166">
            <v>44128</v>
          </cell>
          <cell r="L1166">
            <v>2.0000000001164162</v>
          </cell>
        </row>
        <row r="1167">
          <cell r="A1167">
            <v>44130</v>
          </cell>
          <cell r="L1167">
            <v>1.5000000000873115</v>
          </cell>
        </row>
        <row r="1168">
          <cell r="A1168">
            <v>44130</v>
          </cell>
          <cell r="L1168">
            <v>1.5000000000873115</v>
          </cell>
        </row>
        <row r="1169">
          <cell r="A1169">
            <v>44130</v>
          </cell>
          <cell r="L1169">
            <v>1.5000000000873115</v>
          </cell>
        </row>
        <row r="1170">
          <cell r="A1170">
            <v>44130</v>
          </cell>
          <cell r="L1170">
            <v>1.5000000000873102</v>
          </cell>
        </row>
        <row r="1171">
          <cell r="A1171">
            <v>44130</v>
          </cell>
          <cell r="L1171">
            <v>3.0000000001746256</v>
          </cell>
        </row>
        <row r="1172">
          <cell r="A1172">
            <v>44131</v>
          </cell>
          <cell r="L1172">
            <v>3.000000000174623</v>
          </cell>
        </row>
        <row r="1173">
          <cell r="A1173">
            <v>44131</v>
          </cell>
          <cell r="L1173">
            <v>4.0000000002328306</v>
          </cell>
        </row>
        <row r="1174">
          <cell r="A1174">
            <v>44132</v>
          </cell>
          <cell r="L1174">
            <v>3.000000000174623</v>
          </cell>
        </row>
        <row r="1175">
          <cell r="A1175">
            <v>44132</v>
          </cell>
          <cell r="L1175">
            <v>2.0000000001164149</v>
          </cell>
        </row>
        <row r="1176">
          <cell r="A1176">
            <v>44132</v>
          </cell>
          <cell r="L1176">
            <v>2.0000000001164162</v>
          </cell>
        </row>
        <row r="1177">
          <cell r="A1177">
            <v>44133</v>
          </cell>
          <cell r="L1177">
            <v>3.000000000174623</v>
          </cell>
        </row>
        <row r="1178">
          <cell r="A1178">
            <v>44133</v>
          </cell>
          <cell r="L1178">
            <v>2.0000000001164149</v>
          </cell>
        </row>
        <row r="1179">
          <cell r="A1179">
            <v>44133</v>
          </cell>
          <cell r="L1179">
            <v>2.0000000001164162</v>
          </cell>
        </row>
        <row r="1180">
          <cell r="A1180">
            <v>44134</v>
          </cell>
          <cell r="L1180">
            <v>2.0000000001164162</v>
          </cell>
        </row>
        <row r="1181">
          <cell r="A1181">
            <v>44134</v>
          </cell>
          <cell r="L1181">
            <v>2.0000000001164149</v>
          </cell>
        </row>
        <row r="1182">
          <cell r="A1182">
            <v>44135</v>
          </cell>
          <cell r="L1182">
            <v>2.0000000001164149</v>
          </cell>
        </row>
        <row r="1183">
          <cell r="A1183">
            <v>44135</v>
          </cell>
          <cell r="L1183">
            <v>2.0000000001164149</v>
          </cell>
        </row>
        <row r="1184">
          <cell r="A1184">
            <v>44135</v>
          </cell>
          <cell r="L1184">
            <v>0.5</v>
          </cell>
        </row>
        <row r="1185">
          <cell r="A1185">
            <v>44138</v>
          </cell>
          <cell r="L1185">
            <v>2.0000000001164149</v>
          </cell>
        </row>
        <row r="1186">
          <cell r="A1186">
            <v>44138</v>
          </cell>
          <cell r="L1186">
            <v>2.0000000001164135</v>
          </cell>
        </row>
        <row r="1187">
          <cell r="A1187">
            <v>44139</v>
          </cell>
          <cell r="L1187">
            <v>1.5000000000873115</v>
          </cell>
        </row>
        <row r="1188">
          <cell r="A1188">
            <v>44139</v>
          </cell>
          <cell r="L1188">
            <v>0.50000000002910472</v>
          </cell>
        </row>
        <row r="1189">
          <cell r="A1189">
            <v>44139</v>
          </cell>
          <cell r="L1189">
            <v>2.0000000001164162</v>
          </cell>
        </row>
        <row r="1190">
          <cell r="A1190">
            <v>44140</v>
          </cell>
          <cell r="L1190">
            <v>2.0000000001164162</v>
          </cell>
        </row>
        <row r="1191">
          <cell r="A1191">
            <v>44140</v>
          </cell>
          <cell r="L1191">
            <v>2.0000000001164149</v>
          </cell>
        </row>
        <row r="1192">
          <cell r="A1192">
            <v>44141</v>
          </cell>
          <cell r="L1192">
            <v>2.0000000001164149</v>
          </cell>
        </row>
        <row r="1193">
          <cell r="A1193">
            <v>44141</v>
          </cell>
          <cell r="L1193">
            <v>1.5000000000873115</v>
          </cell>
        </row>
        <row r="1194">
          <cell r="A1194">
            <v>44141</v>
          </cell>
          <cell r="L1194">
            <v>1.5000000000873115</v>
          </cell>
        </row>
        <row r="1195">
          <cell r="A1195">
            <v>44141</v>
          </cell>
          <cell r="L1195">
            <v>1.5000000000873115</v>
          </cell>
        </row>
        <row r="1196">
          <cell r="A1196">
            <v>44141</v>
          </cell>
          <cell r="L1196">
            <v>2.0000000001164162</v>
          </cell>
        </row>
        <row r="1197">
          <cell r="A1197">
            <v>44141</v>
          </cell>
          <cell r="L1197">
            <v>2.0000000001164162</v>
          </cell>
        </row>
        <row r="1198">
          <cell r="A1198">
            <v>44142</v>
          </cell>
          <cell r="L1198">
            <v>1.5000000000873115</v>
          </cell>
        </row>
        <row r="1199">
          <cell r="A1199">
            <v>44142</v>
          </cell>
          <cell r="L1199">
            <v>1.5000000000873115</v>
          </cell>
        </row>
        <row r="1200">
          <cell r="A1200">
            <v>44142</v>
          </cell>
          <cell r="L1200">
            <v>1.5000000000873128</v>
          </cell>
        </row>
        <row r="1201">
          <cell r="A1201">
            <v>44144</v>
          </cell>
          <cell r="L1201">
            <v>3.000000000174623</v>
          </cell>
        </row>
        <row r="1202">
          <cell r="A1202">
            <v>44144</v>
          </cell>
          <cell r="L1202">
            <v>1.5000000000873115</v>
          </cell>
        </row>
        <row r="1203">
          <cell r="A1203">
            <v>44144</v>
          </cell>
          <cell r="L1203">
            <v>3.0000000001746256</v>
          </cell>
        </row>
        <row r="1204">
          <cell r="A1204">
            <v>44144</v>
          </cell>
          <cell r="L1204">
            <v>3.000000000174623</v>
          </cell>
        </row>
        <row r="1205">
          <cell r="A1205">
            <v>44144</v>
          </cell>
          <cell r="L1205">
            <v>2.0000000001164162</v>
          </cell>
        </row>
        <row r="1206">
          <cell r="A1206">
            <v>44144</v>
          </cell>
          <cell r="L1206">
            <v>2.0000000001164162</v>
          </cell>
        </row>
        <row r="1207">
          <cell r="A1207">
            <v>44144</v>
          </cell>
          <cell r="L1207">
            <v>2.0000000001164153</v>
          </cell>
        </row>
        <row r="1208">
          <cell r="A1208">
            <v>44145</v>
          </cell>
          <cell r="L1208">
            <v>1.5000000000873115</v>
          </cell>
        </row>
        <row r="1209">
          <cell r="A1209">
            <v>44145</v>
          </cell>
          <cell r="L1209">
            <v>1.5000000000873115</v>
          </cell>
        </row>
        <row r="1210">
          <cell r="A1210">
            <v>44145</v>
          </cell>
          <cell r="L1210">
            <v>1.5000000000873115</v>
          </cell>
        </row>
        <row r="1211">
          <cell r="A1211">
            <v>44145</v>
          </cell>
          <cell r="L1211">
            <v>1.5000000000873115</v>
          </cell>
        </row>
        <row r="1212">
          <cell r="A1212">
            <v>44145</v>
          </cell>
          <cell r="L1212">
            <v>1.5000000000873115</v>
          </cell>
        </row>
        <row r="1213">
          <cell r="A1213">
            <v>44145</v>
          </cell>
          <cell r="L1213">
            <v>3.0000000001746203</v>
          </cell>
        </row>
        <row r="1214">
          <cell r="A1214">
            <v>44145</v>
          </cell>
          <cell r="L1214">
            <v>3.000000000174623</v>
          </cell>
        </row>
        <row r="1215">
          <cell r="A1215">
            <v>44145</v>
          </cell>
          <cell r="L1215">
            <v>1.5000000000873115</v>
          </cell>
        </row>
        <row r="1216">
          <cell r="A1216">
            <v>44145</v>
          </cell>
          <cell r="L1216">
            <v>3.0000000001746203</v>
          </cell>
        </row>
        <row r="1217">
          <cell r="A1217">
            <v>44146</v>
          </cell>
          <cell r="L1217">
            <v>1.5000000000873115</v>
          </cell>
        </row>
        <row r="1218">
          <cell r="A1218">
            <v>44146</v>
          </cell>
          <cell r="L1218">
            <v>1.5000000000873115</v>
          </cell>
        </row>
        <row r="1219">
          <cell r="A1219">
            <v>44146</v>
          </cell>
          <cell r="L1219">
            <v>1.5000000000873115</v>
          </cell>
        </row>
        <row r="1220">
          <cell r="A1220">
            <v>44146</v>
          </cell>
          <cell r="L1220">
            <v>1.5000000000873115</v>
          </cell>
        </row>
        <row r="1221">
          <cell r="A1221">
            <v>44146</v>
          </cell>
          <cell r="L1221">
            <v>1.5000000000873115</v>
          </cell>
        </row>
        <row r="1222">
          <cell r="A1222">
            <v>44146</v>
          </cell>
          <cell r="L1222">
            <v>1.5000000000873115</v>
          </cell>
        </row>
        <row r="1223">
          <cell r="A1223">
            <v>44146</v>
          </cell>
          <cell r="L1223">
            <v>3.000000000174623</v>
          </cell>
        </row>
        <row r="1224">
          <cell r="A1224">
            <v>44146</v>
          </cell>
          <cell r="L1224">
            <v>3.000000000174623</v>
          </cell>
        </row>
        <row r="1225">
          <cell r="A1225">
            <v>44146</v>
          </cell>
          <cell r="L1225">
            <v>3.000000000174623</v>
          </cell>
        </row>
        <row r="1226">
          <cell r="A1226">
            <v>44147</v>
          </cell>
          <cell r="L1226">
            <v>3.000000000174623</v>
          </cell>
        </row>
        <row r="1227">
          <cell r="A1227">
            <v>44147</v>
          </cell>
          <cell r="L1227">
            <v>1.5000000000873115</v>
          </cell>
        </row>
        <row r="1228">
          <cell r="A1228">
            <v>44147</v>
          </cell>
          <cell r="L1228">
            <v>2.0000000001164162</v>
          </cell>
        </row>
        <row r="1229">
          <cell r="A1229">
            <v>44147</v>
          </cell>
          <cell r="L1229">
            <v>3.000000000174623</v>
          </cell>
        </row>
        <row r="1230">
          <cell r="A1230">
            <v>44147</v>
          </cell>
          <cell r="L1230">
            <v>1.0000000000582094</v>
          </cell>
        </row>
        <row r="1231">
          <cell r="A1231">
            <v>44147</v>
          </cell>
          <cell r="L1231">
            <v>1.5000000000873115</v>
          </cell>
        </row>
        <row r="1232">
          <cell r="A1232">
            <v>44147</v>
          </cell>
          <cell r="L1232">
            <v>1.5000000000873115</v>
          </cell>
        </row>
        <row r="1233">
          <cell r="A1233">
            <v>44147</v>
          </cell>
          <cell r="L1233">
            <v>1.5000000000873115</v>
          </cell>
        </row>
        <row r="1234">
          <cell r="A1234">
            <v>44147</v>
          </cell>
          <cell r="L1234">
            <v>1.5000000000873115</v>
          </cell>
        </row>
        <row r="1235">
          <cell r="A1235">
            <v>44147</v>
          </cell>
          <cell r="L1235">
            <v>1.5000000000873088</v>
          </cell>
        </row>
        <row r="1236">
          <cell r="A1236">
            <v>44148</v>
          </cell>
          <cell r="L1236">
            <v>1.0000000000582081</v>
          </cell>
        </row>
        <row r="1237">
          <cell r="A1237">
            <v>44148</v>
          </cell>
          <cell r="L1237">
            <v>3.000000000174623</v>
          </cell>
        </row>
        <row r="1238">
          <cell r="A1238">
            <v>44148</v>
          </cell>
          <cell r="L1238">
            <v>2.0000000001164149</v>
          </cell>
        </row>
        <row r="1239">
          <cell r="A1239">
            <v>44148</v>
          </cell>
          <cell r="L1239">
            <v>3.000000000174623</v>
          </cell>
        </row>
        <row r="1240">
          <cell r="A1240">
            <v>44148</v>
          </cell>
          <cell r="L1240">
            <v>2.0000000001164162</v>
          </cell>
        </row>
        <row r="1241">
          <cell r="A1241">
            <v>44148</v>
          </cell>
          <cell r="L1241">
            <v>3.000000000174623</v>
          </cell>
        </row>
        <row r="1242">
          <cell r="A1242">
            <v>44148</v>
          </cell>
          <cell r="L1242">
            <v>1.5000000000873115</v>
          </cell>
        </row>
        <row r="1243">
          <cell r="A1243">
            <v>44148</v>
          </cell>
          <cell r="L1243">
            <v>1.5000000000873115</v>
          </cell>
        </row>
        <row r="1244">
          <cell r="A1244">
            <v>44149</v>
          </cell>
          <cell r="L1244">
            <v>2.0000000001164149</v>
          </cell>
        </row>
        <row r="1245">
          <cell r="A1245">
            <v>44149</v>
          </cell>
          <cell r="L1245">
            <v>2.0000000001164162</v>
          </cell>
        </row>
        <row r="1246">
          <cell r="A1246">
            <v>44151</v>
          </cell>
          <cell r="L1246">
            <v>2.0000000001164162</v>
          </cell>
        </row>
        <row r="1247">
          <cell r="A1247">
            <v>44151</v>
          </cell>
          <cell r="L1247">
            <v>2.0000000001164149</v>
          </cell>
        </row>
        <row r="1248">
          <cell r="A1248">
            <v>44151</v>
          </cell>
          <cell r="L1248">
            <v>2.0000000001164162</v>
          </cell>
        </row>
        <row r="1249">
          <cell r="A1249">
            <v>44152</v>
          </cell>
          <cell r="L1249">
            <v>3.0000000001746221</v>
          </cell>
        </row>
        <row r="1250">
          <cell r="A1250">
            <v>44152</v>
          </cell>
          <cell r="L1250">
            <v>2.0000000001164162</v>
          </cell>
        </row>
        <row r="1251">
          <cell r="A1251">
            <v>44152</v>
          </cell>
          <cell r="L1251">
            <v>2.0000000001164149</v>
          </cell>
        </row>
        <row r="1252">
          <cell r="A1252">
            <v>44152</v>
          </cell>
          <cell r="L1252">
            <v>2.0000000001164162</v>
          </cell>
        </row>
        <row r="1253">
          <cell r="A1253">
            <v>44152</v>
          </cell>
          <cell r="L1253">
            <v>1.5000000000873115</v>
          </cell>
        </row>
        <row r="1254">
          <cell r="A1254">
            <v>44152</v>
          </cell>
          <cell r="L1254">
            <v>1.5000000000873115</v>
          </cell>
        </row>
        <row r="1255">
          <cell r="A1255">
            <v>44152</v>
          </cell>
          <cell r="L1255">
            <v>1.5000000000873115</v>
          </cell>
        </row>
        <row r="1256">
          <cell r="A1256">
            <v>44152</v>
          </cell>
          <cell r="L1256">
            <v>1.5000000000873115</v>
          </cell>
        </row>
        <row r="1257">
          <cell r="A1257">
            <v>44152</v>
          </cell>
          <cell r="L1257">
            <v>3.0000000001746203</v>
          </cell>
        </row>
        <row r="1258">
          <cell r="A1258">
            <v>44153</v>
          </cell>
          <cell r="L1258">
            <v>1.5000000000873108</v>
          </cell>
        </row>
        <row r="1259">
          <cell r="A1259">
            <v>44153</v>
          </cell>
          <cell r="L1259">
            <v>1.5000000000873115</v>
          </cell>
        </row>
        <row r="1260">
          <cell r="A1260">
            <v>44153</v>
          </cell>
          <cell r="L1260">
            <v>1.5000000000873115</v>
          </cell>
        </row>
        <row r="1261">
          <cell r="A1261">
            <v>44153</v>
          </cell>
          <cell r="L1261">
            <v>1.5000000000873115</v>
          </cell>
        </row>
        <row r="1262">
          <cell r="A1262">
            <v>44153</v>
          </cell>
          <cell r="L1262">
            <v>3.0000000001746243</v>
          </cell>
        </row>
        <row r="1263">
          <cell r="A1263">
            <v>44153</v>
          </cell>
          <cell r="L1263">
            <v>1.5000000000873115</v>
          </cell>
        </row>
        <row r="1264">
          <cell r="A1264">
            <v>44153</v>
          </cell>
          <cell r="L1264">
            <v>3.000000000174623</v>
          </cell>
        </row>
        <row r="1265">
          <cell r="A1265">
            <v>44153</v>
          </cell>
          <cell r="L1265">
            <v>3.000000000174623</v>
          </cell>
        </row>
        <row r="1266">
          <cell r="A1266">
            <v>44153</v>
          </cell>
          <cell r="L1266">
            <v>1.5000000000873115</v>
          </cell>
        </row>
        <row r="1267">
          <cell r="A1267">
            <v>44153</v>
          </cell>
          <cell r="L1267">
            <v>1.5000000000873088</v>
          </cell>
        </row>
        <row r="1268">
          <cell r="A1268">
            <v>44154</v>
          </cell>
          <cell r="L1268">
            <v>3.0000000001746221</v>
          </cell>
        </row>
        <row r="1269">
          <cell r="A1269">
            <v>44154</v>
          </cell>
          <cell r="L1269">
            <v>1.5000000000873115</v>
          </cell>
        </row>
        <row r="1270">
          <cell r="A1270">
            <v>44154</v>
          </cell>
          <cell r="L1270">
            <v>1.5000000000873115</v>
          </cell>
        </row>
        <row r="1271">
          <cell r="A1271">
            <v>44154</v>
          </cell>
          <cell r="L1271">
            <v>1.5000000000873128</v>
          </cell>
        </row>
        <row r="1272">
          <cell r="A1272">
            <v>44154</v>
          </cell>
          <cell r="L1272">
            <v>1.5000000000873115</v>
          </cell>
        </row>
        <row r="1273">
          <cell r="A1273">
            <v>44154</v>
          </cell>
          <cell r="L1273">
            <v>3.000000000174623</v>
          </cell>
        </row>
        <row r="1274">
          <cell r="A1274">
            <v>44154</v>
          </cell>
          <cell r="L1274">
            <v>3.000000000174623</v>
          </cell>
        </row>
        <row r="1275">
          <cell r="A1275">
            <v>44154</v>
          </cell>
          <cell r="L1275">
            <v>3.000000000174623</v>
          </cell>
        </row>
        <row r="1276">
          <cell r="A1276">
            <v>44154</v>
          </cell>
          <cell r="L1276">
            <v>1.0000000000582068</v>
          </cell>
        </row>
        <row r="1277">
          <cell r="A1277">
            <v>44155</v>
          </cell>
          <cell r="L1277">
            <v>3.0000000001746221</v>
          </cell>
        </row>
        <row r="1278">
          <cell r="A1278">
            <v>44155</v>
          </cell>
          <cell r="L1278">
            <v>3.000000000174623</v>
          </cell>
        </row>
        <row r="1279">
          <cell r="A1279">
            <v>44155</v>
          </cell>
          <cell r="L1279">
            <v>3.0000000001746243</v>
          </cell>
        </row>
        <row r="1280">
          <cell r="A1280">
            <v>44155</v>
          </cell>
          <cell r="L1280">
            <v>1.5000000000873115</v>
          </cell>
        </row>
        <row r="1281">
          <cell r="A1281">
            <v>44155</v>
          </cell>
          <cell r="L1281">
            <v>1.5000000000873115</v>
          </cell>
        </row>
        <row r="1282">
          <cell r="A1282">
            <v>44155</v>
          </cell>
          <cell r="L1282">
            <v>1.5000000000873115</v>
          </cell>
        </row>
        <row r="1283">
          <cell r="A1283">
            <v>44155</v>
          </cell>
          <cell r="L1283">
            <v>1.5000000000873115</v>
          </cell>
        </row>
        <row r="1284">
          <cell r="A1284">
            <v>44156</v>
          </cell>
          <cell r="L1284">
            <v>2.0000000001164149</v>
          </cell>
        </row>
        <row r="1285">
          <cell r="A1285">
            <v>44156</v>
          </cell>
          <cell r="L1285">
            <v>2.0000000001164162</v>
          </cell>
        </row>
        <row r="1286">
          <cell r="A1286">
            <v>44156</v>
          </cell>
          <cell r="L1286">
            <v>2.0000000001164149</v>
          </cell>
        </row>
        <row r="1287">
          <cell r="A1287">
            <v>44156</v>
          </cell>
          <cell r="L1287">
            <v>2.0000000001164162</v>
          </cell>
        </row>
        <row r="1288">
          <cell r="A1288">
            <v>44156</v>
          </cell>
          <cell r="L1288">
            <v>2.0000000001164135</v>
          </cell>
        </row>
        <row r="1289">
          <cell r="A1289">
            <v>44156</v>
          </cell>
          <cell r="L1289">
            <v>2.0000000001164162</v>
          </cell>
        </row>
        <row r="1290">
          <cell r="A1290">
            <v>44156</v>
          </cell>
          <cell r="L1290">
            <v>2.0000000001164162</v>
          </cell>
        </row>
        <row r="1291">
          <cell r="A1291">
            <v>44156</v>
          </cell>
          <cell r="L1291">
            <v>2.0000000001164135</v>
          </cell>
        </row>
        <row r="1292">
          <cell r="A1292">
            <v>44156</v>
          </cell>
          <cell r="L1292">
            <v>2.0000000001164162</v>
          </cell>
        </row>
        <row r="1293">
          <cell r="A1293">
            <v>44156</v>
          </cell>
          <cell r="L1293">
            <v>2.0000000001164153</v>
          </cell>
        </row>
        <row r="1294">
          <cell r="A1294">
            <v>44157</v>
          </cell>
          <cell r="L1294">
            <v>2.0000000001164162</v>
          </cell>
        </row>
        <row r="1295">
          <cell r="A1295">
            <v>44157</v>
          </cell>
          <cell r="L1295">
            <v>2.0000000001164149</v>
          </cell>
        </row>
        <row r="1296">
          <cell r="A1296">
            <v>44157</v>
          </cell>
          <cell r="L1296">
            <v>2.0000000001164135</v>
          </cell>
        </row>
        <row r="1297">
          <cell r="A1297">
            <v>44157</v>
          </cell>
          <cell r="L1297">
            <v>2.0000000001164162</v>
          </cell>
        </row>
        <row r="1298">
          <cell r="A1298">
            <v>44157</v>
          </cell>
          <cell r="L1298">
            <v>1.5000000000873115</v>
          </cell>
        </row>
        <row r="1299">
          <cell r="A1299">
            <v>44157</v>
          </cell>
          <cell r="L1299">
            <v>1.5000000000873115</v>
          </cell>
        </row>
        <row r="1300">
          <cell r="A1300">
            <v>44158</v>
          </cell>
          <cell r="L1300">
            <v>1.5000000000873122</v>
          </cell>
        </row>
        <row r="1301">
          <cell r="A1301">
            <v>44158</v>
          </cell>
          <cell r="L1301">
            <v>2.0000000001164149</v>
          </cell>
        </row>
        <row r="1302">
          <cell r="A1302">
            <v>44158</v>
          </cell>
          <cell r="L1302">
            <v>2.0000000001164149</v>
          </cell>
        </row>
        <row r="1303">
          <cell r="A1303">
            <v>44158</v>
          </cell>
          <cell r="L1303">
            <v>2.0000000001164149</v>
          </cell>
        </row>
        <row r="1304">
          <cell r="A1304">
            <v>44158</v>
          </cell>
          <cell r="L1304">
            <v>1.5000000000873115</v>
          </cell>
        </row>
        <row r="1305">
          <cell r="A1305">
            <v>44158</v>
          </cell>
          <cell r="L1305">
            <v>1.5000000000873115</v>
          </cell>
        </row>
        <row r="1306">
          <cell r="A1306">
            <v>44158</v>
          </cell>
          <cell r="L1306">
            <v>1.5000000000873115</v>
          </cell>
        </row>
        <row r="1307">
          <cell r="A1307">
            <v>44158</v>
          </cell>
          <cell r="L1307">
            <v>1.5000000000873115</v>
          </cell>
        </row>
        <row r="1308">
          <cell r="A1308">
            <v>44158</v>
          </cell>
          <cell r="L1308">
            <v>3.000000000174623</v>
          </cell>
        </row>
        <row r="1309">
          <cell r="A1309">
            <v>44158</v>
          </cell>
          <cell r="L1309">
            <v>2.0000000001164162</v>
          </cell>
        </row>
        <row r="1310">
          <cell r="A1310">
            <v>44159</v>
          </cell>
          <cell r="L1310">
            <v>2.0000000001164149</v>
          </cell>
        </row>
        <row r="1311">
          <cell r="A1311">
            <v>44159</v>
          </cell>
          <cell r="L1311">
            <v>2.0000000001164149</v>
          </cell>
        </row>
        <row r="1312">
          <cell r="A1312">
            <v>44159</v>
          </cell>
          <cell r="L1312">
            <v>2.0000000001164149</v>
          </cell>
        </row>
        <row r="1313">
          <cell r="A1313">
            <v>44159</v>
          </cell>
          <cell r="L1313">
            <v>3.000000000174623</v>
          </cell>
        </row>
        <row r="1314">
          <cell r="A1314">
            <v>44159</v>
          </cell>
          <cell r="L1314">
            <v>2.0000000001164162</v>
          </cell>
        </row>
        <row r="1315">
          <cell r="A1315">
            <v>44159</v>
          </cell>
          <cell r="L1315">
            <v>2.0000000001164162</v>
          </cell>
        </row>
        <row r="1316">
          <cell r="A1316">
            <v>44159</v>
          </cell>
          <cell r="L1316">
            <v>2.0000000001164135</v>
          </cell>
        </row>
        <row r="1317">
          <cell r="A1317">
            <v>44159</v>
          </cell>
          <cell r="L1317">
            <v>2.0000000001164162</v>
          </cell>
        </row>
        <row r="1318">
          <cell r="A1318">
            <v>44160</v>
          </cell>
          <cell r="L1318">
            <v>2.0000000001164153</v>
          </cell>
        </row>
        <row r="1319">
          <cell r="A1319">
            <v>44160</v>
          </cell>
          <cell r="L1319">
            <v>3.000000000174623</v>
          </cell>
        </row>
        <row r="1320">
          <cell r="A1320">
            <v>44160</v>
          </cell>
          <cell r="L1320">
            <v>1.5000000000873115</v>
          </cell>
        </row>
        <row r="1321">
          <cell r="A1321">
            <v>44160</v>
          </cell>
          <cell r="L1321">
            <v>1.5000000000873115</v>
          </cell>
        </row>
        <row r="1322">
          <cell r="A1322">
            <v>44160</v>
          </cell>
          <cell r="L1322">
            <v>1.5000000000873115</v>
          </cell>
        </row>
        <row r="1323">
          <cell r="A1323">
            <v>44160</v>
          </cell>
          <cell r="L1323">
            <v>1.5000000000873115</v>
          </cell>
        </row>
        <row r="1324">
          <cell r="A1324">
            <v>44160</v>
          </cell>
          <cell r="L1324">
            <v>1.5000000000873115</v>
          </cell>
        </row>
        <row r="1325">
          <cell r="A1325">
            <v>44160</v>
          </cell>
          <cell r="L1325">
            <v>1.5000000000873115</v>
          </cell>
        </row>
        <row r="1326">
          <cell r="A1326">
            <v>44160</v>
          </cell>
          <cell r="L1326">
            <v>1.5000000000873115</v>
          </cell>
        </row>
        <row r="1327">
          <cell r="A1327">
            <v>44160</v>
          </cell>
          <cell r="L1327">
            <v>1.5000000000873115</v>
          </cell>
        </row>
        <row r="1328">
          <cell r="A1328">
            <v>44160</v>
          </cell>
          <cell r="L1328">
            <v>1.5000000000873115</v>
          </cell>
        </row>
        <row r="1329">
          <cell r="A1329">
            <v>44160</v>
          </cell>
          <cell r="L1329">
            <v>1.5000000000873115</v>
          </cell>
        </row>
        <row r="1330">
          <cell r="A1330">
            <v>44161</v>
          </cell>
          <cell r="L1330">
            <v>1.0000000000582081</v>
          </cell>
        </row>
        <row r="1331">
          <cell r="A1331">
            <v>44161</v>
          </cell>
          <cell r="L1331">
            <v>2.0000000001164149</v>
          </cell>
        </row>
        <row r="1332">
          <cell r="A1332">
            <v>44161</v>
          </cell>
          <cell r="L1332">
            <v>1.5000000000873115</v>
          </cell>
        </row>
        <row r="1333">
          <cell r="A1333">
            <v>44161</v>
          </cell>
          <cell r="L1333">
            <v>1.5000000000873115</v>
          </cell>
        </row>
        <row r="1334">
          <cell r="A1334">
            <v>44161</v>
          </cell>
          <cell r="L1334">
            <v>1.5000000000873115</v>
          </cell>
        </row>
        <row r="1335">
          <cell r="A1335">
            <v>44161</v>
          </cell>
          <cell r="L1335">
            <v>1.5000000000873115</v>
          </cell>
        </row>
        <row r="1336">
          <cell r="A1336">
            <v>44161</v>
          </cell>
          <cell r="L1336">
            <v>1.5000000000873115</v>
          </cell>
        </row>
        <row r="1337">
          <cell r="A1337">
            <v>44161</v>
          </cell>
          <cell r="L1337">
            <v>1.5000000000873115</v>
          </cell>
        </row>
        <row r="1338">
          <cell r="A1338">
            <v>44161</v>
          </cell>
          <cell r="L1338">
            <v>1.5000000000873115</v>
          </cell>
        </row>
        <row r="1339">
          <cell r="A1339">
            <v>44161</v>
          </cell>
          <cell r="L1339">
            <v>1.5000000000873115</v>
          </cell>
        </row>
        <row r="1340">
          <cell r="A1340">
            <v>44161</v>
          </cell>
          <cell r="L1340">
            <v>1.5000000000873115</v>
          </cell>
        </row>
        <row r="1341">
          <cell r="A1341">
            <v>44161</v>
          </cell>
          <cell r="L1341">
            <v>1.5000000000873115</v>
          </cell>
        </row>
        <row r="1342">
          <cell r="A1342">
            <v>44162</v>
          </cell>
          <cell r="L1342">
            <v>3.000000000174623</v>
          </cell>
        </row>
        <row r="1343">
          <cell r="A1343">
            <v>44162</v>
          </cell>
          <cell r="L1343">
            <v>3.0000000001746217</v>
          </cell>
        </row>
        <row r="1344">
          <cell r="A1344">
            <v>44162</v>
          </cell>
          <cell r="L1344">
            <v>1.5000000000873115</v>
          </cell>
        </row>
        <row r="1345">
          <cell r="A1345">
            <v>44162</v>
          </cell>
          <cell r="L1345">
            <v>1.5000000000873115</v>
          </cell>
        </row>
        <row r="1346">
          <cell r="A1346">
            <v>44162</v>
          </cell>
          <cell r="L1346">
            <v>1.5000000000873115</v>
          </cell>
        </row>
        <row r="1347">
          <cell r="A1347">
            <v>44162</v>
          </cell>
          <cell r="L1347">
            <v>1.5000000000873115</v>
          </cell>
        </row>
        <row r="1348">
          <cell r="A1348">
            <v>44162</v>
          </cell>
          <cell r="L1348">
            <v>1.5000000000873115</v>
          </cell>
        </row>
        <row r="1349">
          <cell r="A1349">
            <v>44162</v>
          </cell>
          <cell r="L1349">
            <v>1.5000000000873115</v>
          </cell>
        </row>
        <row r="1350">
          <cell r="A1350">
            <v>44165</v>
          </cell>
          <cell r="L1350">
            <v>2.0000000001164149</v>
          </cell>
        </row>
        <row r="1351">
          <cell r="A1351">
            <v>44165</v>
          </cell>
          <cell r="L1351">
            <v>2.0000000001164149</v>
          </cell>
        </row>
        <row r="1352">
          <cell r="A1352">
            <v>44165</v>
          </cell>
          <cell r="L1352">
            <v>2.0000000001164149</v>
          </cell>
        </row>
        <row r="1353">
          <cell r="A1353">
            <v>44165</v>
          </cell>
          <cell r="L1353">
            <v>1.5000000000873115</v>
          </cell>
        </row>
        <row r="1354">
          <cell r="A1354">
            <v>44165</v>
          </cell>
          <cell r="L1354">
            <v>1.5000000000873115</v>
          </cell>
        </row>
        <row r="1355">
          <cell r="A1355">
            <v>44165</v>
          </cell>
          <cell r="L1355">
            <v>3.000000000174623</v>
          </cell>
        </row>
        <row r="1356">
          <cell r="A1356">
            <v>44165</v>
          </cell>
          <cell r="L1356">
            <v>1.5000000000873115</v>
          </cell>
        </row>
        <row r="1357">
          <cell r="A1357">
            <v>44165</v>
          </cell>
          <cell r="L1357">
            <v>0.50000000002910472</v>
          </cell>
        </row>
        <row r="1358">
          <cell r="A1358">
            <v>44166</v>
          </cell>
          <cell r="L1358">
            <v>3.000000000174623</v>
          </cell>
        </row>
        <row r="1359">
          <cell r="A1359">
            <v>44166</v>
          </cell>
          <cell r="L1359">
            <v>1.5000000000873115</v>
          </cell>
        </row>
        <row r="1360">
          <cell r="A1360">
            <v>44166</v>
          </cell>
          <cell r="L1360">
            <v>1.5000000000873115</v>
          </cell>
        </row>
        <row r="1361">
          <cell r="A1361">
            <v>44166</v>
          </cell>
          <cell r="L1361">
            <v>1.0000000000582068</v>
          </cell>
        </row>
        <row r="1362">
          <cell r="A1362">
            <v>44166</v>
          </cell>
          <cell r="L1362">
            <v>2.0000000001164162</v>
          </cell>
        </row>
        <row r="1363">
          <cell r="A1363">
            <v>44166</v>
          </cell>
          <cell r="L1363">
            <v>2.0000000001164162</v>
          </cell>
        </row>
        <row r="1364">
          <cell r="A1364">
            <v>44166</v>
          </cell>
          <cell r="L1364">
            <v>2.0000000001164135</v>
          </cell>
        </row>
        <row r="1365">
          <cell r="A1365">
            <v>44166</v>
          </cell>
          <cell r="L1365">
            <v>3.000000000174623</v>
          </cell>
        </row>
        <row r="1366">
          <cell r="A1366">
            <v>44167</v>
          </cell>
          <cell r="L1366">
            <v>2.0000000001164149</v>
          </cell>
        </row>
        <row r="1367">
          <cell r="A1367">
            <v>44167</v>
          </cell>
          <cell r="L1367">
            <v>2.0000000001164162</v>
          </cell>
        </row>
        <row r="1368">
          <cell r="A1368">
            <v>44167</v>
          </cell>
          <cell r="L1368">
            <v>1.0000000000582068</v>
          </cell>
        </row>
        <row r="1369">
          <cell r="A1369">
            <v>44167</v>
          </cell>
          <cell r="L1369">
            <v>1.0000000000582081</v>
          </cell>
        </row>
        <row r="1370">
          <cell r="A1370">
            <v>44167</v>
          </cell>
          <cell r="L1370">
            <v>3.000000000174623</v>
          </cell>
        </row>
        <row r="1371">
          <cell r="A1371">
            <v>44167</v>
          </cell>
          <cell r="L1371">
            <v>1.5000000000873115</v>
          </cell>
        </row>
        <row r="1372">
          <cell r="A1372">
            <v>44167</v>
          </cell>
          <cell r="L1372">
            <v>1.5000000000873115</v>
          </cell>
        </row>
        <row r="1373">
          <cell r="A1373">
            <v>44167</v>
          </cell>
          <cell r="L1373">
            <v>3.000000000174623</v>
          </cell>
        </row>
        <row r="1374">
          <cell r="A1374">
            <v>44167</v>
          </cell>
          <cell r="L1374">
            <v>1.5000000000873115</v>
          </cell>
        </row>
        <row r="1375">
          <cell r="A1375">
            <v>44168</v>
          </cell>
          <cell r="L1375">
            <v>1.0000000000582081</v>
          </cell>
        </row>
        <row r="1376">
          <cell r="A1376">
            <v>44168</v>
          </cell>
          <cell r="L1376">
            <v>1.0000000000582068</v>
          </cell>
        </row>
        <row r="1377">
          <cell r="A1377">
            <v>44168</v>
          </cell>
          <cell r="L1377">
            <v>1.0000000000582081</v>
          </cell>
        </row>
        <row r="1378">
          <cell r="A1378">
            <v>44168</v>
          </cell>
          <cell r="L1378">
            <v>1.0000000000582081</v>
          </cell>
        </row>
        <row r="1379">
          <cell r="A1379">
            <v>44168</v>
          </cell>
          <cell r="L1379">
            <v>1.0000000000582068</v>
          </cell>
        </row>
        <row r="1380">
          <cell r="A1380">
            <v>44168</v>
          </cell>
          <cell r="L1380">
            <v>1.0000000000582081</v>
          </cell>
        </row>
        <row r="1381">
          <cell r="A1381">
            <v>44168</v>
          </cell>
          <cell r="L1381">
            <v>3.000000000174623</v>
          </cell>
        </row>
        <row r="1382">
          <cell r="A1382">
            <v>44168</v>
          </cell>
          <cell r="L1382">
            <v>3.000000000174623</v>
          </cell>
        </row>
        <row r="1383">
          <cell r="A1383">
            <v>44168</v>
          </cell>
          <cell r="L1383">
            <v>1.5000000000873115</v>
          </cell>
        </row>
        <row r="1384">
          <cell r="A1384">
            <v>44168</v>
          </cell>
          <cell r="L1384">
            <v>3.000000000174623</v>
          </cell>
        </row>
        <row r="1385">
          <cell r="A1385">
            <v>44169</v>
          </cell>
          <cell r="L1385">
            <v>1.5000000000873108</v>
          </cell>
        </row>
        <row r="1386">
          <cell r="A1386">
            <v>44169</v>
          </cell>
          <cell r="L1386">
            <v>1.5000000000873115</v>
          </cell>
        </row>
        <row r="1387">
          <cell r="A1387">
            <v>44169</v>
          </cell>
          <cell r="L1387">
            <v>3.000000000174623</v>
          </cell>
        </row>
        <row r="1388">
          <cell r="A1388">
            <v>44169</v>
          </cell>
          <cell r="L1388">
            <v>3.0000000001746243</v>
          </cell>
        </row>
        <row r="1389">
          <cell r="A1389">
            <v>44169</v>
          </cell>
          <cell r="L1389">
            <v>3.000000000174631</v>
          </cell>
        </row>
        <row r="1390">
          <cell r="A1390">
            <v>44169</v>
          </cell>
          <cell r="L1390">
            <v>1.5000000000873115</v>
          </cell>
        </row>
        <row r="1391">
          <cell r="A1391">
            <v>44169</v>
          </cell>
          <cell r="L1391">
            <v>3.000000000174623</v>
          </cell>
        </row>
        <row r="1392">
          <cell r="A1392">
            <v>44169</v>
          </cell>
          <cell r="L1392">
            <v>3.0000000001746203</v>
          </cell>
        </row>
        <row r="1393">
          <cell r="A1393">
            <v>44170</v>
          </cell>
          <cell r="L1393">
            <v>1.5000000000873115</v>
          </cell>
        </row>
        <row r="1394">
          <cell r="A1394">
            <v>44170</v>
          </cell>
          <cell r="L1394">
            <v>1.5000000000873128</v>
          </cell>
        </row>
        <row r="1395">
          <cell r="A1395">
            <v>44170</v>
          </cell>
          <cell r="L1395">
            <v>1.5000000000873115</v>
          </cell>
        </row>
        <row r="1396">
          <cell r="A1396">
            <v>44170</v>
          </cell>
          <cell r="L1396">
            <v>1.5000000000873115</v>
          </cell>
        </row>
        <row r="1397">
          <cell r="A1397">
            <v>44170</v>
          </cell>
          <cell r="L1397">
            <v>1.5000000000873115</v>
          </cell>
        </row>
        <row r="1398">
          <cell r="A1398">
            <v>44170</v>
          </cell>
          <cell r="L1398">
            <v>1.5000000000873115</v>
          </cell>
        </row>
        <row r="1399">
          <cell r="A1399">
            <v>44172</v>
          </cell>
          <cell r="L1399">
            <v>2.0000000001164149</v>
          </cell>
        </row>
        <row r="1400">
          <cell r="A1400">
            <v>44172</v>
          </cell>
          <cell r="L1400">
            <v>2.0000000001164149</v>
          </cell>
        </row>
        <row r="1401">
          <cell r="A1401">
            <v>44172</v>
          </cell>
          <cell r="L1401">
            <v>1.0000000000582068</v>
          </cell>
        </row>
        <row r="1402">
          <cell r="A1402">
            <v>44172</v>
          </cell>
          <cell r="L1402">
            <v>2.0000000001164162</v>
          </cell>
        </row>
        <row r="1403">
          <cell r="A1403">
            <v>44174</v>
          </cell>
          <cell r="L1403">
            <v>2.0000000001164153</v>
          </cell>
        </row>
        <row r="1404">
          <cell r="A1404">
            <v>44174</v>
          </cell>
          <cell r="L1404">
            <v>2.0000000001164149</v>
          </cell>
        </row>
        <row r="1405">
          <cell r="A1405">
            <v>44174</v>
          </cell>
          <cell r="L1405">
            <v>2.0000000001164149</v>
          </cell>
        </row>
        <row r="1406">
          <cell r="A1406">
            <v>44174</v>
          </cell>
          <cell r="L1406">
            <v>2.0000000001164149</v>
          </cell>
        </row>
        <row r="1407">
          <cell r="A1407">
            <v>44174</v>
          </cell>
          <cell r="L1407">
            <v>2.0000000001164162</v>
          </cell>
        </row>
        <row r="1408">
          <cell r="A1408">
            <v>44174</v>
          </cell>
          <cell r="L1408">
            <v>2.0000000001164162</v>
          </cell>
        </row>
        <row r="1409">
          <cell r="A1409">
            <v>44174</v>
          </cell>
          <cell r="L1409">
            <v>2.0000000001164135</v>
          </cell>
        </row>
        <row r="1410">
          <cell r="A1410">
            <v>44174</v>
          </cell>
          <cell r="L1410">
            <v>4.0000000002328324</v>
          </cell>
        </row>
        <row r="1411">
          <cell r="A1411">
            <v>44175</v>
          </cell>
          <cell r="L1411">
            <v>2.0000000001164135</v>
          </cell>
        </row>
        <row r="1412">
          <cell r="A1412">
            <v>44175</v>
          </cell>
          <cell r="L1412">
            <v>2.0000000001164162</v>
          </cell>
        </row>
        <row r="1413">
          <cell r="A1413">
            <v>44175</v>
          </cell>
          <cell r="L1413">
            <v>2.0000000001164149</v>
          </cell>
        </row>
        <row r="1414">
          <cell r="A1414">
            <v>44175</v>
          </cell>
          <cell r="L1414">
            <v>2.0000000001164135</v>
          </cell>
        </row>
        <row r="1415">
          <cell r="A1415">
            <v>44175</v>
          </cell>
          <cell r="L1415">
            <v>2.0000000001164162</v>
          </cell>
        </row>
        <row r="1416">
          <cell r="A1416">
            <v>44175</v>
          </cell>
          <cell r="L1416">
            <v>4.0000000002328298</v>
          </cell>
        </row>
        <row r="1417">
          <cell r="A1417">
            <v>44175</v>
          </cell>
          <cell r="L1417">
            <v>3.000000000174623</v>
          </cell>
        </row>
        <row r="1418">
          <cell r="A1418">
            <v>44176</v>
          </cell>
          <cell r="L1418">
            <v>4.0000000002328306</v>
          </cell>
        </row>
        <row r="1419">
          <cell r="A1419">
            <v>44176</v>
          </cell>
          <cell r="L1419">
            <v>2.0000000001164149</v>
          </cell>
        </row>
        <row r="1420">
          <cell r="A1420">
            <v>44176</v>
          </cell>
          <cell r="L1420">
            <v>2.0000000001164162</v>
          </cell>
        </row>
        <row r="1421">
          <cell r="A1421">
            <v>44176</v>
          </cell>
          <cell r="L1421">
            <v>2.0000000001164135</v>
          </cell>
        </row>
        <row r="1422">
          <cell r="A1422">
            <v>44179</v>
          </cell>
          <cell r="L1422">
            <v>2.5000000001455183</v>
          </cell>
        </row>
        <row r="1423">
          <cell r="A1423">
            <v>44179</v>
          </cell>
          <cell r="L1423">
            <v>2.5000000001455183</v>
          </cell>
        </row>
        <row r="1424">
          <cell r="A1424">
            <v>44180</v>
          </cell>
          <cell r="L1424">
            <v>2.5</v>
          </cell>
        </row>
        <row r="1425">
          <cell r="A1425">
            <v>44180</v>
          </cell>
          <cell r="L1425">
            <v>2.5000000001455183</v>
          </cell>
        </row>
        <row r="1426">
          <cell r="A1426">
            <v>44181</v>
          </cell>
          <cell r="L1426">
            <v>2.5000000001455196</v>
          </cell>
        </row>
        <row r="1427">
          <cell r="A1427">
            <v>44181</v>
          </cell>
          <cell r="L1427">
            <v>1.0000000000582081</v>
          </cell>
        </row>
        <row r="1428">
          <cell r="A1428">
            <v>44181</v>
          </cell>
          <cell r="L1428">
            <v>1.5000000000873102</v>
          </cell>
        </row>
        <row r="1429">
          <cell r="A1429">
            <v>44182</v>
          </cell>
          <cell r="L1429">
            <v>2.5000000001455196</v>
          </cell>
        </row>
        <row r="1430">
          <cell r="A1430">
            <v>44182</v>
          </cell>
          <cell r="L1430">
            <v>1.0000000000582081</v>
          </cell>
        </row>
        <row r="1431">
          <cell r="A1431">
            <v>44182</v>
          </cell>
          <cell r="L1431">
            <v>1.5000000000873102</v>
          </cell>
        </row>
        <row r="1432">
          <cell r="A1432">
            <v>44183</v>
          </cell>
          <cell r="L1432">
            <v>2.0000000001164162</v>
          </cell>
        </row>
        <row r="1433">
          <cell r="A1433">
            <v>44183</v>
          </cell>
          <cell r="L1433">
            <v>0.50000000002910339</v>
          </cell>
        </row>
        <row r="1434">
          <cell r="A1434">
            <v>44183</v>
          </cell>
          <cell r="L1434">
            <v>1.5000000000873115</v>
          </cell>
        </row>
        <row r="1435">
          <cell r="A1435">
            <v>0</v>
          </cell>
          <cell r="L1435" t="str">
            <v/>
          </cell>
        </row>
        <row r="1436">
          <cell r="A1436">
            <v>0</v>
          </cell>
          <cell r="L1436" t="str">
            <v/>
          </cell>
        </row>
        <row r="1437">
          <cell r="A1437">
            <v>0</v>
          </cell>
          <cell r="L1437" t="str">
            <v/>
          </cell>
        </row>
        <row r="1438">
          <cell r="A1438">
            <v>0</v>
          </cell>
          <cell r="L1438" t="str">
            <v/>
          </cell>
        </row>
        <row r="1439">
          <cell r="A1439">
            <v>0</v>
          </cell>
          <cell r="L1439" t="str">
            <v/>
          </cell>
        </row>
        <row r="1440">
          <cell r="A1440">
            <v>0</v>
          </cell>
          <cell r="L1440" t="str">
            <v/>
          </cell>
        </row>
        <row r="1441">
          <cell r="A1441">
            <v>0</v>
          </cell>
          <cell r="L1441" t="str">
            <v/>
          </cell>
        </row>
        <row r="1442">
          <cell r="A1442">
            <v>0</v>
          </cell>
          <cell r="L1442" t="str">
            <v/>
          </cell>
        </row>
        <row r="1443">
          <cell r="A1443">
            <v>0</v>
          </cell>
          <cell r="L1443" t="str">
            <v/>
          </cell>
        </row>
        <row r="1444">
          <cell r="A1444">
            <v>0</v>
          </cell>
          <cell r="L1444" t="str">
            <v/>
          </cell>
        </row>
        <row r="1445">
          <cell r="A1445">
            <v>0</v>
          </cell>
          <cell r="L1445" t="str">
            <v/>
          </cell>
        </row>
        <row r="1446">
          <cell r="A1446">
            <v>0</v>
          </cell>
          <cell r="L1446" t="str">
            <v/>
          </cell>
        </row>
        <row r="1447">
          <cell r="A1447">
            <v>0</v>
          </cell>
          <cell r="L1447" t="str">
            <v/>
          </cell>
        </row>
        <row r="1448">
          <cell r="A1448">
            <v>0</v>
          </cell>
          <cell r="L1448" t="str">
            <v/>
          </cell>
        </row>
        <row r="1449">
          <cell r="A1449">
            <v>0</v>
          </cell>
          <cell r="L1449" t="str">
            <v/>
          </cell>
        </row>
        <row r="1450">
          <cell r="A1450">
            <v>0</v>
          </cell>
          <cell r="L1450" t="str">
            <v/>
          </cell>
        </row>
        <row r="1451">
          <cell r="A1451">
            <v>0</v>
          </cell>
          <cell r="L1451" t="str">
            <v/>
          </cell>
        </row>
        <row r="1452">
          <cell r="A1452">
            <v>0</v>
          </cell>
          <cell r="L1452" t="str">
            <v/>
          </cell>
        </row>
        <row r="1453">
          <cell r="A1453">
            <v>0</v>
          </cell>
          <cell r="L1453" t="str">
            <v/>
          </cell>
        </row>
        <row r="1454">
          <cell r="A1454">
            <v>0</v>
          </cell>
          <cell r="L1454" t="str">
            <v/>
          </cell>
        </row>
        <row r="1455">
          <cell r="A1455">
            <v>0</v>
          </cell>
          <cell r="L1455" t="str">
            <v/>
          </cell>
        </row>
        <row r="1456">
          <cell r="A1456">
            <v>0</v>
          </cell>
          <cell r="L1456" t="str">
            <v/>
          </cell>
        </row>
        <row r="1457">
          <cell r="A1457">
            <v>0</v>
          </cell>
          <cell r="L1457" t="str">
            <v/>
          </cell>
        </row>
        <row r="1458">
          <cell r="A1458">
            <v>0</v>
          </cell>
          <cell r="L1458" t="str">
            <v/>
          </cell>
        </row>
        <row r="1459">
          <cell r="A1459">
            <v>0</v>
          </cell>
          <cell r="L1459" t="str">
            <v/>
          </cell>
        </row>
        <row r="1460">
          <cell r="A1460">
            <v>0</v>
          </cell>
          <cell r="L1460" t="str">
            <v/>
          </cell>
        </row>
        <row r="1461">
          <cell r="A1461">
            <v>0</v>
          </cell>
          <cell r="L1461" t="str">
            <v/>
          </cell>
        </row>
        <row r="1462">
          <cell r="A1462">
            <v>0</v>
          </cell>
          <cell r="L1462" t="str">
            <v/>
          </cell>
        </row>
        <row r="1463">
          <cell r="A1463">
            <v>0</v>
          </cell>
          <cell r="L1463" t="str">
            <v/>
          </cell>
        </row>
        <row r="1464">
          <cell r="A1464">
            <v>0</v>
          </cell>
          <cell r="L1464" t="str">
            <v/>
          </cell>
        </row>
        <row r="1465">
          <cell r="A1465">
            <v>0</v>
          </cell>
          <cell r="L1465" t="str">
            <v/>
          </cell>
        </row>
        <row r="1466">
          <cell r="A1466">
            <v>0</v>
          </cell>
          <cell r="L1466" t="str">
            <v/>
          </cell>
        </row>
        <row r="1467">
          <cell r="A1467">
            <v>0</v>
          </cell>
          <cell r="L1467" t="str">
            <v/>
          </cell>
        </row>
        <row r="1468">
          <cell r="A1468">
            <v>0</v>
          </cell>
          <cell r="L1468" t="str">
            <v/>
          </cell>
        </row>
        <row r="1469">
          <cell r="A1469">
            <v>0</v>
          </cell>
          <cell r="L1469" t="str">
            <v/>
          </cell>
        </row>
        <row r="1470">
          <cell r="A1470">
            <v>0</v>
          </cell>
          <cell r="L1470" t="str">
            <v/>
          </cell>
        </row>
        <row r="1471">
          <cell r="A1471">
            <v>0</v>
          </cell>
          <cell r="L1471" t="str">
            <v/>
          </cell>
        </row>
        <row r="1472">
          <cell r="A1472">
            <v>0</v>
          </cell>
          <cell r="L1472" t="str">
            <v/>
          </cell>
        </row>
        <row r="1473">
          <cell r="A1473">
            <v>0</v>
          </cell>
          <cell r="L1473" t="str">
            <v/>
          </cell>
        </row>
        <row r="1474">
          <cell r="A1474">
            <v>0</v>
          </cell>
          <cell r="L1474" t="str">
            <v/>
          </cell>
        </row>
        <row r="1475">
          <cell r="A1475">
            <v>0</v>
          </cell>
          <cell r="L1475" t="str">
            <v/>
          </cell>
        </row>
        <row r="1476">
          <cell r="A1476">
            <v>0</v>
          </cell>
          <cell r="L1476" t="str">
            <v/>
          </cell>
        </row>
        <row r="1477">
          <cell r="A1477">
            <v>0</v>
          </cell>
          <cell r="L1477" t="str">
            <v/>
          </cell>
        </row>
        <row r="1478">
          <cell r="A1478">
            <v>0</v>
          </cell>
          <cell r="L1478" t="str">
            <v/>
          </cell>
        </row>
        <row r="1479">
          <cell r="A1479">
            <v>0</v>
          </cell>
          <cell r="L1479" t="str">
            <v/>
          </cell>
        </row>
        <row r="1480">
          <cell r="A1480">
            <v>0</v>
          </cell>
          <cell r="L1480" t="str">
            <v/>
          </cell>
        </row>
        <row r="1481">
          <cell r="A1481">
            <v>0</v>
          </cell>
          <cell r="L1481" t="str">
            <v/>
          </cell>
        </row>
        <row r="1482">
          <cell r="A1482">
            <v>0</v>
          </cell>
          <cell r="L1482" t="str">
            <v/>
          </cell>
        </row>
        <row r="1483">
          <cell r="A1483">
            <v>0</v>
          </cell>
          <cell r="L1483" t="str">
            <v/>
          </cell>
        </row>
        <row r="1484">
          <cell r="A1484">
            <v>0</v>
          </cell>
          <cell r="L1484" t="str">
            <v/>
          </cell>
        </row>
        <row r="1485">
          <cell r="A1485">
            <v>0</v>
          </cell>
          <cell r="L1485" t="str">
            <v/>
          </cell>
        </row>
        <row r="1486">
          <cell r="A1486">
            <v>0</v>
          </cell>
          <cell r="L1486" t="str">
            <v/>
          </cell>
        </row>
        <row r="1487">
          <cell r="A1487">
            <v>0</v>
          </cell>
          <cell r="L1487" t="str">
            <v/>
          </cell>
        </row>
        <row r="1488">
          <cell r="A1488">
            <v>0</v>
          </cell>
          <cell r="L1488" t="str">
            <v/>
          </cell>
        </row>
        <row r="1489">
          <cell r="A1489">
            <v>0</v>
          </cell>
          <cell r="L1489" t="str">
            <v/>
          </cell>
        </row>
        <row r="1490">
          <cell r="A1490">
            <v>0</v>
          </cell>
          <cell r="L1490" t="str">
            <v/>
          </cell>
        </row>
        <row r="1491">
          <cell r="A1491">
            <v>0</v>
          </cell>
          <cell r="L1491" t="str">
            <v/>
          </cell>
        </row>
        <row r="1492">
          <cell r="A1492">
            <v>0</v>
          </cell>
          <cell r="L1492" t="str">
            <v/>
          </cell>
        </row>
        <row r="1493">
          <cell r="A1493">
            <v>0</v>
          </cell>
          <cell r="L1493" t="str">
            <v/>
          </cell>
        </row>
        <row r="1494">
          <cell r="A1494">
            <v>0</v>
          </cell>
          <cell r="L1494" t="str">
            <v/>
          </cell>
        </row>
        <row r="1495">
          <cell r="A1495">
            <v>0</v>
          </cell>
          <cell r="L1495" t="str">
            <v/>
          </cell>
        </row>
        <row r="1496">
          <cell r="A1496">
            <v>0</v>
          </cell>
          <cell r="L1496" t="str">
            <v/>
          </cell>
        </row>
        <row r="1497">
          <cell r="A1497">
            <v>0</v>
          </cell>
          <cell r="L1497" t="str">
            <v/>
          </cell>
        </row>
        <row r="1498">
          <cell r="A1498">
            <v>0</v>
          </cell>
          <cell r="L1498" t="str">
            <v/>
          </cell>
        </row>
        <row r="1499">
          <cell r="A1499">
            <v>0</v>
          </cell>
          <cell r="L1499" t="str">
            <v/>
          </cell>
        </row>
        <row r="1500">
          <cell r="A1500">
            <v>0</v>
          </cell>
          <cell r="L1500" t="str">
            <v/>
          </cell>
        </row>
        <row r="1501">
          <cell r="A1501">
            <v>0</v>
          </cell>
          <cell r="L1501" t="str">
            <v/>
          </cell>
        </row>
        <row r="1502">
          <cell r="A1502">
            <v>0</v>
          </cell>
          <cell r="L1502" t="str">
            <v/>
          </cell>
        </row>
        <row r="1503">
          <cell r="A1503">
            <v>0</v>
          </cell>
          <cell r="L1503" t="str">
            <v/>
          </cell>
        </row>
        <row r="1504">
          <cell r="A1504">
            <v>0</v>
          </cell>
          <cell r="L1504" t="str">
            <v/>
          </cell>
        </row>
        <row r="1505">
          <cell r="A1505">
            <v>0</v>
          </cell>
          <cell r="L1505" t="str">
            <v/>
          </cell>
        </row>
        <row r="1506">
          <cell r="A1506">
            <v>0</v>
          </cell>
          <cell r="L1506" t="str">
            <v/>
          </cell>
        </row>
        <row r="1507">
          <cell r="A1507">
            <v>0</v>
          </cell>
          <cell r="L1507" t="str">
            <v/>
          </cell>
        </row>
        <row r="1508">
          <cell r="A1508">
            <v>0</v>
          </cell>
          <cell r="L1508" t="str">
            <v/>
          </cell>
        </row>
        <row r="1509">
          <cell r="A1509">
            <v>0</v>
          </cell>
          <cell r="L1509" t="str">
            <v/>
          </cell>
        </row>
        <row r="1510">
          <cell r="A1510">
            <v>0</v>
          </cell>
          <cell r="L1510" t="str">
            <v/>
          </cell>
        </row>
        <row r="1511">
          <cell r="A1511">
            <v>0</v>
          </cell>
          <cell r="L1511" t="str">
            <v/>
          </cell>
        </row>
        <row r="1512">
          <cell r="A1512">
            <v>0</v>
          </cell>
          <cell r="L1512" t="str">
            <v/>
          </cell>
        </row>
        <row r="1513">
          <cell r="A1513">
            <v>0</v>
          </cell>
          <cell r="L1513" t="str">
            <v/>
          </cell>
        </row>
        <row r="1514">
          <cell r="A1514">
            <v>0</v>
          </cell>
          <cell r="L1514" t="str">
            <v/>
          </cell>
        </row>
        <row r="1515">
          <cell r="A1515">
            <v>0</v>
          </cell>
          <cell r="L1515" t="str">
            <v/>
          </cell>
        </row>
        <row r="1516">
          <cell r="A1516">
            <v>0</v>
          </cell>
          <cell r="L1516" t="str">
            <v/>
          </cell>
        </row>
        <row r="1517">
          <cell r="A1517">
            <v>0</v>
          </cell>
          <cell r="L1517" t="str">
            <v/>
          </cell>
        </row>
        <row r="1518">
          <cell r="A1518">
            <v>0</v>
          </cell>
          <cell r="L1518" t="str">
            <v/>
          </cell>
        </row>
        <row r="1519">
          <cell r="A1519">
            <v>0</v>
          </cell>
          <cell r="L1519" t="str">
            <v/>
          </cell>
        </row>
        <row r="1520">
          <cell r="A1520">
            <v>0</v>
          </cell>
          <cell r="L1520" t="str">
            <v/>
          </cell>
        </row>
        <row r="1521">
          <cell r="A1521">
            <v>0</v>
          </cell>
          <cell r="L1521" t="str">
            <v/>
          </cell>
        </row>
        <row r="1522">
          <cell r="A1522">
            <v>0</v>
          </cell>
          <cell r="L1522" t="str">
            <v/>
          </cell>
        </row>
        <row r="1523">
          <cell r="A1523">
            <v>0</v>
          </cell>
          <cell r="L1523" t="str">
            <v/>
          </cell>
        </row>
        <row r="1524">
          <cell r="A1524">
            <v>0</v>
          </cell>
          <cell r="L1524" t="str">
            <v/>
          </cell>
        </row>
        <row r="1525">
          <cell r="A1525">
            <v>0</v>
          </cell>
          <cell r="L1525" t="str">
            <v/>
          </cell>
        </row>
        <row r="1526">
          <cell r="A1526">
            <v>0</v>
          </cell>
          <cell r="L1526" t="str">
            <v/>
          </cell>
        </row>
        <row r="1527">
          <cell r="A1527">
            <v>0</v>
          </cell>
          <cell r="L1527" t="str">
            <v/>
          </cell>
        </row>
        <row r="1528">
          <cell r="A1528">
            <v>0</v>
          </cell>
          <cell r="L1528" t="str">
            <v/>
          </cell>
        </row>
        <row r="1529">
          <cell r="A1529">
            <v>0</v>
          </cell>
          <cell r="L1529" t="str">
            <v/>
          </cell>
        </row>
        <row r="1530">
          <cell r="A1530">
            <v>0</v>
          </cell>
          <cell r="L1530" t="str">
            <v/>
          </cell>
        </row>
        <row r="1531">
          <cell r="A1531">
            <v>0</v>
          </cell>
          <cell r="L1531" t="str">
            <v/>
          </cell>
        </row>
        <row r="1532">
          <cell r="A1532">
            <v>0</v>
          </cell>
          <cell r="L1532" t="str">
            <v/>
          </cell>
        </row>
        <row r="1533">
          <cell r="A1533">
            <v>0</v>
          </cell>
          <cell r="L1533" t="str">
            <v/>
          </cell>
        </row>
        <row r="1534">
          <cell r="A1534">
            <v>0</v>
          </cell>
          <cell r="L1534" t="str">
            <v/>
          </cell>
        </row>
        <row r="1535">
          <cell r="A1535">
            <v>0</v>
          </cell>
          <cell r="L1535" t="str">
            <v/>
          </cell>
        </row>
        <row r="1536">
          <cell r="A1536">
            <v>0</v>
          </cell>
          <cell r="L1536" t="str">
            <v/>
          </cell>
        </row>
        <row r="1537">
          <cell r="A1537">
            <v>0</v>
          </cell>
          <cell r="L1537" t="str">
            <v/>
          </cell>
        </row>
        <row r="1538">
          <cell r="A1538">
            <v>0</v>
          </cell>
          <cell r="L1538" t="str">
            <v/>
          </cell>
        </row>
        <row r="1539">
          <cell r="A1539">
            <v>0</v>
          </cell>
          <cell r="L1539" t="str">
            <v/>
          </cell>
        </row>
        <row r="1540">
          <cell r="A1540">
            <v>0</v>
          </cell>
          <cell r="L1540" t="str">
            <v/>
          </cell>
        </row>
        <row r="1541">
          <cell r="A1541">
            <v>0</v>
          </cell>
          <cell r="L1541" t="str">
            <v/>
          </cell>
        </row>
        <row r="1542">
          <cell r="A1542">
            <v>0</v>
          </cell>
          <cell r="L1542" t="str">
            <v/>
          </cell>
        </row>
        <row r="1543">
          <cell r="A1543">
            <v>0</v>
          </cell>
          <cell r="L1543" t="str">
            <v/>
          </cell>
        </row>
        <row r="1544">
          <cell r="A1544">
            <v>0</v>
          </cell>
          <cell r="L1544" t="str">
            <v/>
          </cell>
        </row>
        <row r="1545">
          <cell r="A1545">
            <v>0</v>
          </cell>
          <cell r="L1545" t="str">
            <v/>
          </cell>
        </row>
        <row r="1546">
          <cell r="A1546">
            <v>0</v>
          </cell>
          <cell r="L1546" t="str">
            <v/>
          </cell>
        </row>
        <row r="1547">
          <cell r="A1547">
            <v>0</v>
          </cell>
          <cell r="L1547" t="str">
            <v/>
          </cell>
        </row>
        <row r="1548">
          <cell r="A1548">
            <v>0</v>
          </cell>
          <cell r="L1548" t="str">
            <v/>
          </cell>
        </row>
        <row r="1549">
          <cell r="A1549">
            <v>0</v>
          </cell>
          <cell r="L1549" t="str">
            <v/>
          </cell>
        </row>
        <row r="1550">
          <cell r="A1550">
            <v>0</v>
          </cell>
          <cell r="L1550" t="str">
            <v/>
          </cell>
        </row>
        <row r="1551">
          <cell r="A1551">
            <v>0</v>
          </cell>
          <cell r="L1551" t="str">
            <v/>
          </cell>
        </row>
        <row r="1552">
          <cell r="A1552">
            <v>0</v>
          </cell>
          <cell r="L1552" t="str">
            <v/>
          </cell>
        </row>
        <row r="1553">
          <cell r="A1553">
            <v>0</v>
          </cell>
          <cell r="L1553" t="str">
            <v/>
          </cell>
        </row>
        <row r="1554">
          <cell r="A1554">
            <v>0</v>
          </cell>
          <cell r="L1554" t="str">
            <v/>
          </cell>
        </row>
        <row r="1555">
          <cell r="A1555">
            <v>0</v>
          </cell>
          <cell r="L1555" t="str">
            <v/>
          </cell>
        </row>
        <row r="1556">
          <cell r="A1556">
            <v>0</v>
          </cell>
          <cell r="L1556" t="str">
            <v/>
          </cell>
        </row>
        <row r="1557">
          <cell r="A1557">
            <v>0</v>
          </cell>
          <cell r="L1557" t="str">
            <v/>
          </cell>
        </row>
        <row r="1558">
          <cell r="A1558">
            <v>0</v>
          </cell>
          <cell r="L1558" t="str">
            <v/>
          </cell>
        </row>
        <row r="1559">
          <cell r="A1559">
            <v>0</v>
          </cell>
          <cell r="L1559" t="str">
            <v/>
          </cell>
        </row>
        <row r="1560">
          <cell r="A1560">
            <v>0</v>
          </cell>
          <cell r="L1560" t="str">
            <v/>
          </cell>
        </row>
        <row r="1561">
          <cell r="A1561">
            <v>0</v>
          </cell>
          <cell r="L1561" t="str">
            <v/>
          </cell>
        </row>
        <row r="1562">
          <cell r="A1562">
            <v>0</v>
          </cell>
          <cell r="L1562" t="str">
            <v/>
          </cell>
        </row>
        <row r="1563">
          <cell r="A1563">
            <v>0</v>
          </cell>
          <cell r="L1563" t="str">
            <v/>
          </cell>
        </row>
        <row r="1564">
          <cell r="A1564">
            <v>0</v>
          </cell>
          <cell r="L1564" t="str">
            <v/>
          </cell>
        </row>
        <row r="1565">
          <cell r="A1565">
            <v>0</v>
          </cell>
          <cell r="L1565" t="str">
            <v/>
          </cell>
        </row>
        <row r="1566">
          <cell r="A1566">
            <v>0</v>
          </cell>
          <cell r="L1566" t="str">
            <v/>
          </cell>
        </row>
        <row r="1567">
          <cell r="A1567">
            <v>0</v>
          </cell>
          <cell r="L1567" t="str">
            <v/>
          </cell>
        </row>
        <row r="1568">
          <cell r="A1568">
            <v>0</v>
          </cell>
          <cell r="L1568" t="str">
            <v/>
          </cell>
        </row>
        <row r="1569">
          <cell r="A1569">
            <v>0</v>
          </cell>
          <cell r="L1569" t="str">
            <v/>
          </cell>
        </row>
        <row r="1570">
          <cell r="A1570">
            <v>0</v>
          </cell>
          <cell r="L1570" t="str">
            <v/>
          </cell>
        </row>
        <row r="1571">
          <cell r="A1571">
            <v>0</v>
          </cell>
          <cell r="L1571" t="str">
            <v/>
          </cell>
        </row>
        <row r="1572">
          <cell r="A1572">
            <v>0</v>
          </cell>
          <cell r="L1572" t="str">
            <v/>
          </cell>
        </row>
        <row r="1573">
          <cell r="A1573">
            <v>0</v>
          </cell>
          <cell r="L1573" t="str">
            <v/>
          </cell>
        </row>
        <row r="1574">
          <cell r="A1574">
            <v>0</v>
          </cell>
          <cell r="L1574" t="str">
            <v/>
          </cell>
        </row>
        <row r="1575">
          <cell r="A1575">
            <v>0</v>
          </cell>
          <cell r="L1575" t="str">
            <v/>
          </cell>
        </row>
        <row r="1576">
          <cell r="A1576">
            <v>0</v>
          </cell>
          <cell r="L1576" t="str">
            <v/>
          </cell>
        </row>
        <row r="1577">
          <cell r="A1577">
            <v>0</v>
          </cell>
          <cell r="L1577" t="str">
            <v/>
          </cell>
        </row>
        <row r="1578">
          <cell r="A1578">
            <v>0</v>
          </cell>
          <cell r="L1578" t="str">
            <v/>
          </cell>
        </row>
        <row r="1579">
          <cell r="A1579">
            <v>0</v>
          </cell>
          <cell r="L1579" t="str">
            <v/>
          </cell>
        </row>
        <row r="1580">
          <cell r="A1580">
            <v>0</v>
          </cell>
          <cell r="L1580" t="str">
            <v/>
          </cell>
        </row>
        <row r="1581">
          <cell r="A1581">
            <v>0</v>
          </cell>
          <cell r="L1581" t="str">
            <v/>
          </cell>
        </row>
        <row r="1582">
          <cell r="A1582">
            <v>0</v>
          </cell>
          <cell r="L1582" t="str">
            <v/>
          </cell>
        </row>
        <row r="1583">
          <cell r="A1583">
            <v>0</v>
          </cell>
          <cell r="L1583" t="str">
            <v/>
          </cell>
        </row>
        <row r="1584">
          <cell r="A1584">
            <v>0</v>
          </cell>
          <cell r="L1584" t="str">
            <v/>
          </cell>
        </row>
        <row r="1585">
          <cell r="A1585">
            <v>0</v>
          </cell>
          <cell r="L1585" t="str">
            <v/>
          </cell>
        </row>
        <row r="1586">
          <cell r="A1586">
            <v>0</v>
          </cell>
          <cell r="L1586" t="str">
            <v/>
          </cell>
        </row>
        <row r="1587">
          <cell r="A1587">
            <v>0</v>
          </cell>
          <cell r="L1587" t="str">
            <v/>
          </cell>
        </row>
        <row r="1588">
          <cell r="A1588">
            <v>0</v>
          </cell>
          <cell r="L1588" t="str">
            <v/>
          </cell>
        </row>
        <row r="1589">
          <cell r="A1589">
            <v>0</v>
          </cell>
          <cell r="L1589" t="str">
            <v/>
          </cell>
        </row>
        <row r="1590">
          <cell r="A1590">
            <v>0</v>
          </cell>
          <cell r="L1590" t="str">
            <v/>
          </cell>
        </row>
        <row r="1591">
          <cell r="A1591">
            <v>0</v>
          </cell>
          <cell r="L1591" t="str">
            <v/>
          </cell>
        </row>
        <row r="1592">
          <cell r="A1592">
            <v>0</v>
          </cell>
          <cell r="L1592" t="str">
            <v/>
          </cell>
        </row>
        <row r="1593">
          <cell r="A1593">
            <v>0</v>
          </cell>
          <cell r="L1593" t="str">
            <v/>
          </cell>
        </row>
        <row r="1594">
          <cell r="A1594">
            <v>0</v>
          </cell>
          <cell r="L1594" t="str">
            <v/>
          </cell>
        </row>
        <row r="1595">
          <cell r="A1595">
            <v>0</v>
          </cell>
          <cell r="L1595" t="str">
            <v/>
          </cell>
        </row>
        <row r="1596">
          <cell r="A1596">
            <v>0</v>
          </cell>
          <cell r="L1596" t="str">
            <v/>
          </cell>
        </row>
        <row r="1597">
          <cell r="A1597">
            <v>0</v>
          </cell>
          <cell r="L1597" t="str">
            <v/>
          </cell>
        </row>
        <row r="1598">
          <cell r="A1598">
            <v>0</v>
          </cell>
          <cell r="L1598" t="str">
            <v/>
          </cell>
        </row>
        <row r="1599">
          <cell r="A1599">
            <v>0</v>
          </cell>
          <cell r="L1599" t="str">
            <v/>
          </cell>
        </row>
        <row r="1600">
          <cell r="A1600">
            <v>0</v>
          </cell>
          <cell r="L1600" t="str">
            <v/>
          </cell>
        </row>
        <row r="1601">
          <cell r="A1601">
            <v>0</v>
          </cell>
          <cell r="L1601" t="str">
            <v/>
          </cell>
        </row>
        <row r="1602">
          <cell r="A1602">
            <v>0</v>
          </cell>
          <cell r="L1602" t="str">
            <v/>
          </cell>
        </row>
        <row r="1603">
          <cell r="A1603">
            <v>0</v>
          </cell>
          <cell r="L1603" t="str">
            <v/>
          </cell>
        </row>
        <row r="1604">
          <cell r="A1604">
            <v>0</v>
          </cell>
          <cell r="L1604" t="str">
            <v/>
          </cell>
        </row>
        <row r="1605">
          <cell r="A1605">
            <v>0</v>
          </cell>
          <cell r="L1605" t="str">
            <v/>
          </cell>
        </row>
        <row r="1606">
          <cell r="A1606">
            <v>0</v>
          </cell>
          <cell r="L1606" t="str">
            <v/>
          </cell>
        </row>
        <row r="1607">
          <cell r="A1607">
            <v>0</v>
          </cell>
          <cell r="L1607" t="str">
            <v/>
          </cell>
        </row>
        <row r="1608">
          <cell r="A1608">
            <v>0</v>
          </cell>
          <cell r="L1608" t="str">
            <v/>
          </cell>
        </row>
        <row r="1609">
          <cell r="A1609">
            <v>0</v>
          </cell>
          <cell r="L1609" t="str">
            <v/>
          </cell>
        </row>
        <row r="1610">
          <cell r="A1610">
            <v>0</v>
          </cell>
          <cell r="L1610" t="str">
            <v/>
          </cell>
        </row>
        <row r="1611">
          <cell r="A1611">
            <v>0</v>
          </cell>
          <cell r="L1611" t="str">
            <v/>
          </cell>
        </row>
        <row r="1612">
          <cell r="A1612">
            <v>0</v>
          </cell>
          <cell r="L1612" t="str">
            <v/>
          </cell>
        </row>
        <row r="1613">
          <cell r="A1613">
            <v>0</v>
          </cell>
          <cell r="L1613" t="str">
            <v/>
          </cell>
        </row>
        <row r="1614">
          <cell r="A1614">
            <v>0</v>
          </cell>
          <cell r="L1614" t="str">
            <v/>
          </cell>
        </row>
        <row r="1615">
          <cell r="A1615">
            <v>0</v>
          </cell>
          <cell r="L1615" t="str">
            <v/>
          </cell>
        </row>
        <row r="1616">
          <cell r="A1616">
            <v>0</v>
          </cell>
          <cell r="L1616" t="str">
            <v/>
          </cell>
        </row>
        <row r="1617">
          <cell r="A1617">
            <v>0</v>
          </cell>
          <cell r="L1617" t="str">
            <v/>
          </cell>
        </row>
        <row r="1618">
          <cell r="A1618">
            <v>0</v>
          </cell>
          <cell r="L1618" t="str">
            <v/>
          </cell>
        </row>
        <row r="1619">
          <cell r="A1619">
            <v>0</v>
          </cell>
          <cell r="L1619" t="str">
            <v/>
          </cell>
        </row>
        <row r="1620">
          <cell r="A1620">
            <v>0</v>
          </cell>
          <cell r="L1620" t="str">
            <v/>
          </cell>
        </row>
        <row r="1621">
          <cell r="A1621">
            <v>0</v>
          </cell>
          <cell r="L1621" t="str">
            <v/>
          </cell>
        </row>
        <row r="1622">
          <cell r="A1622">
            <v>0</v>
          </cell>
          <cell r="L1622" t="str">
            <v/>
          </cell>
        </row>
        <row r="1623">
          <cell r="A1623">
            <v>0</v>
          </cell>
          <cell r="L1623" t="str">
            <v/>
          </cell>
        </row>
        <row r="1624">
          <cell r="A1624">
            <v>0</v>
          </cell>
          <cell r="L1624" t="str">
            <v/>
          </cell>
        </row>
        <row r="1625">
          <cell r="A1625">
            <v>0</v>
          </cell>
          <cell r="L1625" t="str">
            <v/>
          </cell>
        </row>
        <row r="1626">
          <cell r="A1626">
            <v>0</v>
          </cell>
          <cell r="L1626" t="str">
            <v/>
          </cell>
        </row>
        <row r="1627">
          <cell r="A1627">
            <v>0</v>
          </cell>
          <cell r="L1627" t="str">
            <v/>
          </cell>
        </row>
        <row r="1628">
          <cell r="A1628">
            <v>0</v>
          </cell>
          <cell r="L1628" t="str">
            <v/>
          </cell>
        </row>
        <row r="1629">
          <cell r="A1629">
            <v>0</v>
          </cell>
          <cell r="L1629" t="str">
            <v/>
          </cell>
        </row>
        <row r="1630">
          <cell r="A1630">
            <v>0</v>
          </cell>
          <cell r="L1630" t="str">
            <v/>
          </cell>
        </row>
        <row r="1631">
          <cell r="A1631">
            <v>0</v>
          </cell>
          <cell r="L1631" t="str">
            <v/>
          </cell>
        </row>
        <row r="1632">
          <cell r="A1632">
            <v>0</v>
          </cell>
          <cell r="L1632" t="str">
            <v/>
          </cell>
        </row>
        <row r="1633">
          <cell r="A1633">
            <v>0</v>
          </cell>
          <cell r="L1633" t="str">
            <v/>
          </cell>
        </row>
        <row r="1634">
          <cell r="A1634">
            <v>0</v>
          </cell>
          <cell r="L1634" t="str">
            <v/>
          </cell>
        </row>
        <row r="1635">
          <cell r="A1635">
            <v>0</v>
          </cell>
          <cell r="L1635" t="str">
            <v/>
          </cell>
        </row>
        <row r="1636">
          <cell r="A1636">
            <v>0</v>
          </cell>
          <cell r="L1636" t="str">
            <v/>
          </cell>
        </row>
        <row r="1637">
          <cell r="A1637">
            <v>0</v>
          </cell>
          <cell r="L1637" t="str">
            <v/>
          </cell>
        </row>
        <row r="1638">
          <cell r="A1638">
            <v>0</v>
          </cell>
          <cell r="L1638" t="str">
            <v/>
          </cell>
        </row>
        <row r="1639">
          <cell r="A1639">
            <v>0</v>
          </cell>
          <cell r="L1639" t="str">
            <v/>
          </cell>
        </row>
        <row r="1640">
          <cell r="A1640">
            <v>0</v>
          </cell>
          <cell r="L1640" t="str">
            <v/>
          </cell>
        </row>
        <row r="1641">
          <cell r="A1641">
            <v>0</v>
          </cell>
          <cell r="L1641" t="str">
            <v/>
          </cell>
        </row>
        <row r="1642">
          <cell r="A1642">
            <v>0</v>
          </cell>
          <cell r="L1642" t="str">
            <v/>
          </cell>
        </row>
        <row r="1643">
          <cell r="A1643">
            <v>0</v>
          </cell>
          <cell r="L1643" t="str">
            <v/>
          </cell>
        </row>
        <row r="1644">
          <cell r="A1644">
            <v>0</v>
          </cell>
          <cell r="L1644" t="str">
            <v/>
          </cell>
        </row>
        <row r="1645">
          <cell r="A1645">
            <v>0</v>
          </cell>
          <cell r="L1645" t="str">
            <v/>
          </cell>
        </row>
        <row r="1646">
          <cell r="A1646">
            <v>0</v>
          </cell>
          <cell r="L1646" t="str">
            <v/>
          </cell>
        </row>
        <row r="1647">
          <cell r="A1647">
            <v>0</v>
          </cell>
          <cell r="L1647" t="str">
            <v/>
          </cell>
        </row>
        <row r="1648">
          <cell r="A1648">
            <v>0</v>
          </cell>
          <cell r="L1648" t="str">
            <v/>
          </cell>
        </row>
        <row r="1649">
          <cell r="A1649">
            <v>0</v>
          </cell>
          <cell r="L1649" t="str">
            <v/>
          </cell>
        </row>
        <row r="1650">
          <cell r="A1650">
            <v>0</v>
          </cell>
          <cell r="L1650" t="str">
            <v/>
          </cell>
        </row>
        <row r="1651">
          <cell r="A1651">
            <v>0</v>
          </cell>
          <cell r="L1651" t="str">
            <v/>
          </cell>
        </row>
        <row r="1652">
          <cell r="A1652">
            <v>0</v>
          </cell>
          <cell r="L1652" t="str">
            <v/>
          </cell>
        </row>
        <row r="1653">
          <cell r="A1653">
            <v>0</v>
          </cell>
          <cell r="L1653" t="str">
            <v/>
          </cell>
        </row>
        <row r="1654">
          <cell r="A1654">
            <v>0</v>
          </cell>
          <cell r="L1654" t="str">
            <v/>
          </cell>
        </row>
        <row r="1655">
          <cell r="A1655">
            <v>0</v>
          </cell>
          <cell r="L1655" t="str">
            <v/>
          </cell>
        </row>
        <row r="1656">
          <cell r="A1656">
            <v>0</v>
          </cell>
          <cell r="L1656" t="str">
            <v/>
          </cell>
        </row>
        <row r="1657">
          <cell r="A1657">
            <v>0</v>
          </cell>
          <cell r="L1657" t="str">
            <v/>
          </cell>
        </row>
        <row r="1658">
          <cell r="A1658">
            <v>0</v>
          </cell>
          <cell r="L1658" t="str">
            <v/>
          </cell>
        </row>
        <row r="1659">
          <cell r="A1659">
            <v>0</v>
          </cell>
          <cell r="L1659" t="str">
            <v/>
          </cell>
        </row>
        <row r="1660">
          <cell r="A1660">
            <v>0</v>
          </cell>
          <cell r="L1660" t="str">
            <v/>
          </cell>
        </row>
        <row r="1661">
          <cell r="A1661">
            <v>0</v>
          </cell>
          <cell r="L1661" t="str">
            <v/>
          </cell>
        </row>
        <row r="1662">
          <cell r="A1662">
            <v>0</v>
          </cell>
          <cell r="L1662" t="str">
            <v/>
          </cell>
        </row>
        <row r="1663">
          <cell r="A1663">
            <v>0</v>
          </cell>
          <cell r="L1663" t="str">
            <v/>
          </cell>
        </row>
        <row r="1664">
          <cell r="A1664">
            <v>0</v>
          </cell>
          <cell r="L1664" t="str">
            <v/>
          </cell>
        </row>
        <row r="1665">
          <cell r="A1665">
            <v>0</v>
          </cell>
          <cell r="L1665" t="str">
            <v/>
          </cell>
        </row>
        <row r="1666">
          <cell r="A1666">
            <v>0</v>
          </cell>
          <cell r="L1666" t="str">
            <v/>
          </cell>
        </row>
        <row r="1667">
          <cell r="A1667">
            <v>0</v>
          </cell>
          <cell r="L1667" t="str">
            <v/>
          </cell>
        </row>
        <row r="1668">
          <cell r="A1668">
            <v>0</v>
          </cell>
          <cell r="L1668" t="str">
            <v/>
          </cell>
        </row>
        <row r="1669">
          <cell r="A1669">
            <v>0</v>
          </cell>
          <cell r="L1669" t="str">
            <v/>
          </cell>
        </row>
        <row r="1670">
          <cell r="A1670">
            <v>0</v>
          </cell>
          <cell r="L1670" t="str">
            <v/>
          </cell>
        </row>
        <row r="1671">
          <cell r="A1671">
            <v>0</v>
          </cell>
          <cell r="L1671" t="str">
            <v/>
          </cell>
        </row>
        <row r="1672">
          <cell r="A1672">
            <v>0</v>
          </cell>
          <cell r="L1672" t="str">
            <v/>
          </cell>
        </row>
        <row r="1673">
          <cell r="A1673">
            <v>0</v>
          </cell>
          <cell r="L1673" t="str">
            <v/>
          </cell>
        </row>
        <row r="1674">
          <cell r="A1674">
            <v>0</v>
          </cell>
          <cell r="L1674" t="str">
            <v/>
          </cell>
        </row>
        <row r="1675">
          <cell r="A1675">
            <v>0</v>
          </cell>
          <cell r="L1675" t="str">
            <v/>
          </cell>
        </row>
        <row r="1676">
          <cell r="A1676">
            <v>0</v>
          </cell>
          <cell r="L1676" t="str">
            <v/>
          </cell>
        </row>
        <row r="1677">
          <cell r="A1677">
            <v>0</v>
          </cell>
          <cell r="L1677" t="str">
            <v/>
          </cell>
        </row>
        <row r="1678">
          <cell r="A1678">
            <v>0</v>
          </cell>
          <cell r="L1678" t="str">
            <v/>
          </cell>
        </row>
        <row r="1679">
          <cell r="A1679">
            <v>0</v>
          </cell>
          <cell r="L1679" t="str">
            <v/>
          </cell>
        </row>
        <row r="1680">
          <cell r="A1680">
            <v>0</v>
          </cell>
          <cell r="L1680" t="str">
            <v/>
          </cell>
        </row>
        <row r="1681">
          <cell r="A1681">
            <v>0</v>
          </cell>
          <cell r="L1681" t="str">
            <v/>
          </cell>
        </row>
        <row r="1682">
          <cell r="A1682">
            <v>0</v>
          </cell>
          <cell r="L1682" t="str">
            <v/>
          </cell>
        </row>
        <row r="1683">
          <cell r="A1683">
            <v>0</v>
          </cell>
          <cell r="L1683" t="str">
            <v/>
          </cell>
        </row>
        <row r="1684">
          <cell r="A1684">
            <v>0</v>
          </cell>
          <cell r="L1684" t="str">
            <v/>
          </cell>
        </row>
        <row r="1685">
          <cell r="A1685">
            <v>0</v>
          </cell>
          <cell r="L1685" t="str">
            <v/>
          </cell>
        </row>
        <row r="1686">
          <cell r="A1686">
            <v>0</v>
          </cell>
          <cell r="L1686" t="str">
            <v/>
          </cell>
        </row>
        <row r="1687">
          <cell r="A1687">
            <v>0</v>
          </cell>
          <cell r="L1687" t="str">
            <v/>
          </cell>
        </row>
        <row r="1688">
          <cell r="A1688">
            <v>0</v>
          </cell>
          <cell r="L1688" t="str">
            <v/>
          </cell>
        </row>
        <row r="1689">
          <cell r="A1689">
            <v>0</v>
          </cell>
          <cell r="L1689" t="str">
            <v/>
          </cell>
        </row>
        <row r="1690">
          <cell r="A1690">
            <v>0</v>
          </cell>
          <cell r="L1690" t="str">
            <v/>
          </cell>
        </row>
        <row r="1691">
          <cell r="A1691">
            <v>0</v>
          </cell>
          <cell r="L1691" t="str">
            <v/>
          </cell>
        </row>
        <row r="1692">
          <cell r="A1692">
            <v>0</v>
          </cell>
          <cell r="L1692" t="str">
            <v/>
          </cell>
        </row>
        <row r="1693">
          <cell r="A1693">
            <v>0</v>
          </cell>
          <cell r="L1693" t="str">
            <v/>
          </cell>
        </row>
        <row r="1694">
          <cell r="A1694">
            <v>0</v>
          </cell>
          <cell r="L1694" t="str">
            <v/>
          </cell>
        </row>
        <row r="1695">
          <cell r="A1695">
            <v>0</v>
          </cell>
          <cell r="L1695" t="str">
            <v/>
          </cell>
        </row>
        <row r="1696">
          <cell r="A1696">
            <v>0</v>
          </cell>
          <cell r="L1696" t="str">
            <v/>
          </cell>
        </row>
        <row r="1697">
          <cell r="A1697">
            <v>0</v>
          </cell>
          <cell r="L1697" t="str">
            <v/>
          </cell>
        </row>
        <row r="1698">
          <cell r="A1698">
            <v>0</v>
          </cell>
          <cell r="L1698" t="str">
            <v/>
          </cell>
        </row>
        <row r="1699">
          <cell r="A1699">
            <v>0</v>
          </cell>
          <cell r="L1699" t="str">
            <v/>
          </cell>
        </row>
        <row r="1700">
          <cell r="A1700">
            <v>0</v>
          </cell>
          <cell r="L1700" t="str">
            <v/>
          </cell>
        </row>
        <row r="1701">
          <cell r="A1701">
            <v>0</v>
          </cell>
          <cell r="L1701" t="str">
            <v/>
          </cell>
        </row>
        <row r="1702">
          <cell r="A1702">
            <v>0</v>
          </cell>
          <cell r="L1702" t="str">
            <v/>
          </cell>
        </row>
        <row r="1703">
          <cell r="A1703">
            <v>0</v>
          </cell>
          <cell r="L1703" t="str">
            <v/>
          </cell>
        </row>
        <row r="1704">
          <cell r="A1704">
            <v>0</v>
          </cell>
          <cell r="L1704" t="str">
            <v/>
          </cell>
        </row>
        <row r="1705">
          <cell r="A1705">
            <v>0</v>
          </cell>
          <cell r="L1705" t="str">
            <v/>
          </cell>
        </row>
        <row r="1706">
          <cell r="A1706">
            <v>0</v>
          </cell>
          <cell r="L1706" t="str">
            <v/>
          </cell>
        </row>
        <row r="1707">
          <cell r="A1707">
            <v>0</v>
          </cell>
          <cell r="L1707" t="str">
            <v/>
          </cell>
        </row>
        <row r="1708">
          <cell r="A1708">
            <v>0</v>
          </cell>
          <cell r="L1708" t="str">
            <v/>
          </cell>
        </row>
        <row r="1709">
          <cell r="A1709">
            <v>0</v>
          </cell>
          <cell r="L1709" t="str">
            <v/>
          </cell>
        </row>
        <row r="1710">
          <cell r="A1710">
            <v>0</v>
          </cell>
          <cell r="L1710" t="str">
            <v/>
          </cell>
        </row>
        <row r="1711">
          <cell r="A1711">
            <v>0</v>
          </cell>
          <cell r="L1711" t="str">
            <v/>
          </cell>
        </row>
        <row r="1712">
          <cell r="A1712">
            <v>0</v>
          </cell>
          <cell r="L1712" t="str">
            <v/>
          </cell>
        </row>
        <row r="1713">
          <cell r="A1713">
            <v>0</v>
          </cell>
          <cell r="L1713" t="str">
            <v/>
          </cell>
        </row>
        <row r="1714">
          <cell r="A1714">
            <v>0</v>
          </cell>
          <cell r="L1714" t="str">
            <v/>
          </cell>
        </row>
        <row r="1715">
          <cell r="A1715">
            <v>0</v>
          </cell>
          <cell r="L1715" t="str">
            <v/>
          </cell>
        </row>
        <row r="1716">
          <cell r="A1716">
            <v>0</v>
          </cell>
          <cell r="L1716" t="str">
            <v/>
          </cell>
        </row>
        <row r="1717">
          <cell r="A1717">
            <v>0</v>
          </cell>
          <cell r="L1717" t="str">
            <v/>
          </cell>
        </row>
        <row r="1718">
          <cell r="A1718">
            <v>0</v>
          </cell>
          <cell r="L1718" t="str">
            <v/>
          </cell>
        </row>
        <row r="1719">
          <cell r="A1719">
            <v>0</v>
          </cell>
          <cell r="L1719" t="str">
            <v/>
          </cell>
        </row>
        <row r="1720">
          <cell r="A1720">
            <v>0</v>
          </cell>
          <cell r="L1720" t="str">
            <v/>
          </cell>
        </row>
        <row r="1721">
          <cell r="A1721">
            <v>0</v>
          </cell>
          <cell r="L1721" t="str">
            <v/>
          </cell>
        </row>
        <row r="1722">
          <cell r="A1722">
            <v>0</v>
          </cell>
          <cell r="L1722" t="str">
            <v/>
          </cell>
        </row>
        <row r="1723">
          <cell r="A1723">
            <v>0</v>
          </cell>
          <cell r="L1723" t="str">
            <v/>
          </cell>
        </row>
        <row r="1724">
          <cell r="A1724">
            <v>0</v>
          </cell>
          <cell r="L1724" t="str">
            <v/>
          </cell>
        </row>
        <row r="1725">
          <cell r="A1725">
            <v>0</v>
          </cell>
          <cell r="L1725" t="str">
            <v/>
          </cell>
        </row>
        <row r="1726">
          <cell r="A1726">
            <v>0</v>
          </cell>
          <cell r="L1726" t="str">
            <v/>
          </cell>
        </row>
        <row r="1727">
          <cell r="A1727">
            <v>0</v>
          </cell>
          <cell r="L1727" t="str">
            <v/>
          </cell>
        </row>
        <row r="1728">
          <cell r="A1728">
            <v>0</v>
          </cell>
          <cell r="L1728" t="str">
            <v/>
          </cell>
        </row>
        <row r="1729">
          <cell r="A1729">
            <v>0</v>
          </cell>
          <cell r="L1729" t="str">
            <v/>
          </cell>
        </row>
        <row r="1730">
          <cell r="A1730">
            <v>0</v>
          </cell>
          <cell r="L1730" t="str">
            <v/>
          </cell>
        </row>
        <row r="1731">
          <cell r="A1731">
            <v>0</v>
          </cell>
          <cell r="L1731" t="str">
            <v/>
          </cell>
        </row>
        <row r="1732">
          <cell r="A1732">
            <v>0</v>
          </cell>
          <cell r="L1732" t="str">
            <v/>
          </cell>
        </row>
        <row r="1733">
          <cell r="A1733">
            <v>0</v>
          </cell>
          <cell r="L1733" t="str">
            <v/>
          </cell>
        </row>
        <row r="1734">
          <cell r="A1734">
            <v>0</v>
          </cell>
          <cell r="L1734" t="str">
            <v/>
          </cell>
        </row>
        <row r="1735">
          <cell r="A1735">
            <v>0</v>
          </cell>
          <cell r="L1735" t="str">
            <v/>
          </cell>
        </row>
        <row r="1736">
          <cell r="A1736">
            <v>0</v>
          </cell>
          <cell r="L1736" t="str">
            <v/>
          </cell>
        </row>
        <row r="1737">
          <cell r="A1737">
            <v>0</v>
          </cell>
          <cell r="L1737" t="str">
            <v/>
          </cell>
        </row>
        <row r="1738">
          <cell r="A1738">
            <v>0</v>
          </cell>
          <cell r="L1738" t="str">
            <v/>
          </cell>
        </row>
        <row r="1739">
          <cell r="A1739">
            <v>0</v>
          </cell>
          <cell r="L1739" t="str">
            <v/>
          </cell>
        </row>
        <row r="1740">
          <cell r="A1740">
            <v>0</v>
          </cell>
          <cell r="L1740" t="str">
            <v/>
          </cell>
        </row>
        <row r="1741">
          <cell r="A1741">
            <v>0</v>
          </cell>
          <cell r="L1741" t="str">
            <v/>
          </cell>
        </row>
        <row r="1742">
          <cell r="A1742">
            <v>0</v>
          </cell>
          <cell r="L1742" t="str">
            <v/>
          </cell>
        </row>
        <row r="1743">
          <cell r="A1743">
            <v>0</v>
          </cell>
          <cell r="L1743" t="str">
            <v/>
          </cell>
        </row>
        <row r="1744">
          <cell r="A1744">
            <v>0</v>
          </cell>
          <cell r="L1744" t="str">
            <v/>
          </cell>
        </row>
        <row r="1745">
          <cell r="A1745">
            <v>0</v>
          </cell>
          <cell r="L1745" t="str">
            <v/>
          </cell>
        </row>
        <row r="1746">
          <cell r="A1746">
            <v>0</v>
          </cell>
          <cell r="L1746" t="str">
            <v/>
          </cell>
        </row>
        <row r="1747">
          <cell r="A1747">
            <v>0</v>
          </cell>
          <cell r="L1747" t="str">
            <v/>
          </cell>
        </row>
        <row r="1748">
          <cell r="A1748">
            <v>0</v>
          </cell>
          <cell r="L1748" t="str">
            <v/>
          </cell>
        </row>
        <row r="1749">
          <cell r="A1749">
            <v>0</v>
          </cell>
          <cell r="L1749" t="str">
            <v/>
          </cell>
        </row>
        <row r="1750">
          <cell r="A1750">
            <v>0</v>
          </cell>
          <cell r="L1750" t="str">
            <v/>
          </cell>
        </row>
        <row r="1751">
          <cell r="A1751">
            <v>0</v>
          </cell>
          <cell r="L1751" t="str">
            <v/>
          </cell>
        </row>
        <row r="1752">
          <cell r="A1752">
            <v>0</v>
          </cell>
          <cell r="L1752" t="str">
            <v/>
          </cell>
        </row>
        <row r="1753">
          <cell r="A1753">
            <v>0</v>
          </cell>
          <cell r="L1753" t="str">
            <v/>
          </cell>
        </row>
        <row r="1754">
          <cell r="A1754">
            <v>0</v>
          </cell>
          <cell r="L1754" t="str">
            <v/>
          </cell>
        </row>
        <row r="1755">
          <cell r="A1755">
            <v>0</v>
          </cell>
          <cell r="L1755" t="str">
            <v/>
          </cell>
        </row>
        <row r="1756">
          <cell r="A1756">
            <v>0</v>
          </cell>
          <cell r="L1756" t="str">
            <v/>
          </cell>
        </row>
        <row r="1757">
          <cell r="A1757">
            <v>0</v>
          </cell>
          <cell r="L1757" t="str">
            <v/>
          </cell>
        </row>
        <row r="1758">
          <cell r="A1758">
            <v>0</v>
          </cell>
          <cell r="L1758" t="str">
            <v/>
          </cell>
        </row>
        <row r="1759">
          <cell r="A1759">
            <v>0</v>
          </cell>
          <cell r="L1759" t="str">
            <v/>
          </cell>
        </row>
        <row r="1760">
          <cell r="A1760">
            <v>0</v>
          </cell>
          <cell r="L1760" t="str">
            <v/>
          </cell>
        </row>
        <row r="1761">
          <cell r="A1761">
            <v>0</v>
          </cell>
          <cell r="L1761" t="str">
            <v/>
          </cell>
        </row>
        <row r="1762">
          <cell r="A1762">
            <v>0</v>
          </cell>
          <cell r="L1762" t="str">
            <v/>
          </cell>
        </row>
        <row r="1763">
          <cell r="A1763">
            <v>0</v>
          </cell>
          <cell r="L1763" t="str">
            <v/>
          </cell>
        </row>
        <row r="1764">
          <cell r="A1764">
            <v>0</v>
          </cell>
          <cell r="L1764" t="str">
            <v/>
          </cell>
        </row>
        <row r="1765">
          <cell r="A1765">
            <v>0</v>
          </cell>
          <cell r="L1765" t="str">
            <v/>
          </cell>
        </row>
        <row r="1766">
          <cell r="A1766">
            <v>0</v>
          </cell>
          <cell r="L1766" t="str">
            <v/>
          </cell>
        </row>
        <row r="1767">
          <cell r="A1767">
            <v>0</v>
          </cell>
          <cell r="L1767" t="str">
            <v/>
          </cell>
        </row>
        <row r="1768">
          <cell r="A1768">
            <v>0</v>
          </cell>
          <cell r="L1768" t="str">
            <v/>
          </cell>
        </row>
        <row r="1769">
          <cell r="A1769">
            <v>0</v>
          </cell>
          <cell r="L1769" t="str">
            <v/>
          </cell>
        </row>
        <row r="1770">
          <cell r="A1770">
            <v>0</v>
          </cell>
          <cell r="L1770" t="str">
            <v/>
          </cell>
        </row>
        <row r="1771">
          <cell r="A1771">
            <v>0</v>
          </cell>
          <cell r="L1771" t="str">
            <v/>
          </cell>
        </row>
        <row r="1772">
          <cell r="A1772">
            <v>0</v>
          </cell>
          <cell r="L1772" t="str">
            <v/>
          </cell>
        </row>
        <row r="1773">
          <cell r="A1773">
            <v>0</v>
          </cell>
          <cell r="L1773" t="str">
            <v/>
          </cell>
        </row>
        <row r="1774">
          <cell r="A1774">
            <v>0</v>
          </cell>
          <cell r="L1774" t="str">
            <v/>
          </cell>
        </row>
        <row r="1775">
          <cell r="A1775">
            <v>0</v>
          </cell>
          <cell r="L1775" t="str">
            <v/>
          </cell>
        </row>
        <row r="1776">
          <cell r="A1776">
            <v>0</v>
          </cell>
          <cell r="L1776" t="str">
            <v/>
          </cell>
        </row>
        <row r="1777">
          <cell r="A1777">
            <v>0</v>
          </cell>
          <cell r="L1777" t="str">
            <v/>
          </cell>
        </row>
        <row r="1778">
          <cell r="A1778">
            <v>0</v>
          </cell>
          <cell r="L1778" t="str">
            <v/>
          </cell>
        </row>
        <row r="1779">
          <cell r="A1779">
            <v>0</v>
          </cell>
          <cell r="L1779" t="str">
            <v/>
          </cell>
        </row>
        <row r="1780">
          <cell r="A1780">
            <v>0</v>
          </cell>
          <cell r="L1780" t="str">
            <v/>
          </cell>
        </row>
        <row r="1781">
          <cell r="A1781">
            <v>0</v>
          </cell>
          <cell r="L1781" t="str">
            <v/>
          </cell>
        </row>
        <row r="1782">
          <cell r="A1782">
            <v>0</v>
          </cell>
          <cell r="L1782" t="str">
            <v/>
          </cell>
        </row>
        <row r="1783">
          <cell r="A1783">
            <v>0</v>
          </cell>
          <cell r="L1783" t="str">
            <v/>
          </cell>
        </row>
        <row r="1784">
          <cell r="A1784">
            <v>0</v>
          </cell>
          <cell r="L1784" t="str">
            <v/>
          </cell>
        </row>
        <row r="1785">
          <cell r="A1785">
            <v>0</v>
          </cell>
          <cell r="L1785" t="str">
            <v/>
          </cell>
        </row>
        <row r="1786">
          <cell r="A1786">
            <v>0</v>
          </cell>
          <cell r="L1786" t="str">
            <v/>
          </cell>
        </row>
        <row r="1787">
          <cell r="A1787">
            <v>0</v>
          </cell>
          <cell r="L1787" t="str">
            <v/>
          </cell>
        </row>
        <row r="1788">
          <cell r="A1788">
            <v>0</v>
          </cell>
          <cell r="L1788" t="str">
            <v/>
          </cell>
        </row>
        <row r="1789">
          <cell r="A1789">
            <v>0</v>
          </cell>
          <cell r="L1789" t="str">
            <v/>
          </cell>
        </row>
        <row r="1790">
          <cell r="A1790">
            <v>0</v>
          </cell>
          <cell r="L1790" t="str">
            <v/>
          </cell>
        </row>
        <row r="1791">
          <cell r="A1791">
            <v>0</v>
          </cell>
          <cell r="L1791" t="str">
            <v/>
          </cell>
        </row>
        <row r="1792">
          <cell r="A1792">
            <v>0</v>
          </cell>
          <cell r="L1792" t="str">
            <v/>
          </cell>
        </row>
        <row r="1793">
          <cell r="A1793">
            <v>0</v>
          </cell>
          <cell r="L1793" t="str">
            <v/>
          </cell>
        </row>
        <row r="1794">
          <cell r="A1794">
            <v>0</v>
          </cell>
          <cell r="L1794" t="str">
            <v/>
          </cell>
        </row>
        <row r="1795">
          <cell r="A1795">
            <v>0</v>
          </cell>
          <cell r="L1795" t="str">
            <v/>
          </cell>
        </row>
        <row r="1796">
          <cell r="A1796">
            <v>0</v>
          </cell>
          <cell r="L1796" t="str">
            <v/>
          </cell>
        </row>
        <row r="1797">
          <cell r="A1797">
            <v>0</v>
          </cell>
          <cell r="L1797" t="str">
            <v/>
          </cell>
        </row>
        <row r="1798">
          <cell r="A1798">
            <v>0</v>
          </cell>
          <cell r="L1798" t="str">
            <v/>
          </cell>
        </row>
        <row r="1799">
          <cell r="A1799">
            <v>0</v>
          </cell>
          <cell r="L1799" t="str">
            <v/>
          </cell>
        </row>
        <row r="1800">
          <cell r="A1800">
            <v>0</v>
          </cell>
          <cell r="L1800" t="str">
            <v/>
          </cell>
        </row>
        <row r="1801">
          <cell r="A1801">
            <v>0</v>
          </cell>
          <cell r="L1801" t="str">
            <v/>
          </cell>
        </row>
        <row r="1802">
          <cell r="A1802">
            <v>0</v>
          </cell>
          <cell r="L1802" t="str">
            <v/>
          </cell>
        </row>
        <row r="1803">
          <cell r="A1803">
            <v>0</v>
          </cell>
          <cell r="L1803" t="str">
            <v/>
          </cell>
        </row>
        <row r="1804">
          <cell r="A1804">
            <v>0</v>
          </cell>
          <cell r="L1804" t="str">
            <v/>
          </cell>
        </row>
        <row r="1805">
          <cell r="A1805">
            <v>0</v>
          </cell>
          <cell r="L1805" t="str">
            <v/>
          </cell>
        </row>
        <row r="1806">
          <cell r="A1806">
            <v>0</v>
          </cell>
          <cell r="L1806" t="str">
            <v/>
          </cell>
        </row>
        <row r="1807">
          <cell r="A1807">
            <v>0</v>
          </cell>
          <cell r="L1807" t="str">
            <v/>
          </cell>
        </row>
        <row r="1808">
          <cell r="A1808">
            <v>0</v>
          </cell>
          <cell r="L1808" t="str">
            <v/>
          </cell>
        </row>
        <row r="1809">
          <cell r="A1809">
            <v>0</v>
          </cell>
          <cell r="L1809" t="str">
            <v/>
          </cell>
        </row>
        <row r="1810">
          <cell r="A1810">
            <v>0</v>
          </cell>
          <cell r="L1810" t="str">
            <v/>
          </cell>
        </row>
        <row r="1811">
          <cell r="A1811">
            <v>0</v>
          </cell>
          <cell r="L1811" t="str">
            <v/>
          </cell>
        </row>
        <row r="1812">
          <cell r="A1812">
            <v>0</v>
          </cell>
          <cell r="L1812" t="str">
            <v/>
          </cell>
        </row>
        <row r="1813">
          <cell r="A1813">
            <v>0</v>
          </cell>
          <cell r="L1813" t="str">
            <v/>
          </cell>
        </row>
        <row r="1814">
          <cell r="A1814">
            <v>0</v>
          </cell>
          <cell r="L1814" t="str">
            <v/>
          </cell>
        </row>
        <row r="1815">
          <cell r="A1815">
            <v>0</v>
          </cell>
          <cell r="L1815" t="str">
            <v/>
          </cell>
        </row>
        <row r="1816">
          <cell r="A1816">
            <v>0</v>
          </cell>
          <cell r="L1816" t="str">
            <v/>
          </cell>
        </row>
        <row r="1817">
          <cell r="A1817">
            <v>0</v>
          </cell>
          <cell r="L1817" t="str">
            <v/>
          </cell>
        </row>
        <row r="1818">
          <cell r="A1818">
            <v>0</v>
          </cell>
          <cell r="L1818" t="str">
            <v/>
          </cell>
        </row>
        <row r="1819">
          <cell r="A1819">
            <v>0</v>
          </cell>
          <cell r="L1819" t="str">
            <v/>
          </cell>
        </row>
        <row r="1820">
          <cell r="A1820">
            <v>0</v>
          </cell>
          <cell r="L1820" t="str">
            <v/>
          </cell>
        </row>
        <row r="1821">
          <cell r="A1821">
            <v>0</v>
          </cell>
          <cell r="L1821" t="str">
            <v/>
          </cell>
        </row>
        <row r="1822">
          <cell r="A1822">
            <v>0</v>
          </cell>
          <cell r="L1822" t="str">
            <v/>
          </cell>
        </row>
        <row r="1823">
          <cell r="A1823">
            <v>0</v>
          </cell>
          <cell r="L1823" t="str">
            <v/>
          </cell>
        </row>
        <row r="1824">
          <cell r="A1824">
            <v>0</v>
          </cell>
          <cell r="L1824" t="str">
            <v/>
          </cell>
        </row>
        <row r="1825">
          <cell r="A1825">
            <v>0</v>
          </cell>
          <cell r="L1825" t="str">
            <v/>
          </cell>
        </row>
        <row r="1826">
          <cell r="A1826">
            <v>0</v>
          </cell>
          <cell r="L1826" t="str">
            <v/>
          </cell>
        </row>
        <row r="1827">
          <cell r="A1827">
            <v>0</v>
          </cell>
          <cell r="L1827" t="str">
            <v/>
          </cell>
        </row>
        <row r="1828">
          <cell r="A1828">
            <v>0</v>
          </cell>
          <cell r="L1828" t="str">
            <v/>
          </cell>
        </row>
        <row r="1829">
          <cell r="A1829">
            <v>0</v>
          </cell>
          <cell r="L1829" t="str">
            <v/>
          </cell>
        </row>
        <row r="1830">
          <cell r="A1830">
            <v>0</v>
          </cell>
          <cell r="L1830" t="str">
            <v/>
          </cell>
        </row>
        <row r="1831">
          <cell r="A1831">
            <v>0</v>
          </cell>
          <cell r="L1831" t="str">
            <v/>
          </cell>
        </row>
        <row r="1832">
          <cell r="A1832">
            <v>0</v>
          </cell>
          <cell r="L1832" t="str">
            <v/>
          </cell>
        </row>
        <row r="1833">
          <cell r="A1833">
            <v>0</v>
          </cell>
          <cell r="L1833" t="str">
            <v/>
          </cell>
        </row>
        <row r="1834">
          <cell r="A1834">
            <v>0</v>
          </cell>
          <cell r="L1834" t="str">
            <v/>
          </cell>
        </row>
        <row r="1835">
          <cell r="A1835">
            <v>0</v>
          </cell>
          <cell r="L1835" t="str">
            <v/>
          </cell>
        </row>
        <row r="1836">
          <cell r="A1836">
            <v>0</v>
          </cell>
          <cell r="L1836" t="str">
            <v/>
          </cell>
        </row>
        <row r="1837">
          <cell r="A1837">
            <v>0</v>
          </cell>
          <cell r="L1837" t="str">
            <v/>
          </cell>
        </row>
        <row r="1838">
          <cell r="A1838">
            <v>0</v>
          </cell>
          <cell r="L1838" t="str">
            <v/>
          </cell>
        </row>
        <row r="1839">
          <cell r="A1839">
            <v>0</v>
          </cell>
          <cell r="L1839" t="str">
            <v/>
          </cell>
        </row>
        <row r="1840">
          <cell r="A1840">
            <v>0</v>
          </cell>
          <cell r="L1840" t="str">
            <v/>
          </cell>
        </row>
        <row r="1841">
          <cell r="A1841">
            <v>0</v>
          </cell>
          <cell r="L1841" t="str">
            <v/>
          </cell>
        </row>
        <row r="1842">
          <cell r="A1842">
            <v>0</v>
          </cell>
          <cell r="L1842" t="str">
            <v/>
          </cell>
        </row>
        <row r="1843">
          <cell r="A1843">
            <v>0</v>
          </cell>
          <cell r="L1843" t="str">
            <v/>
          </cell>
        </row>
        <row r="1844">
          <cell r="A1844">
            <v>0</v>
          </cell>
          <cell r="L1844" t="str">
            <v/>
          </cell>
        </row>
        <row r="1845">
          <cell r="A1845">
            <v>0</v>
          </cell>
          <cell r="L1845" t="str">
            <v/>
          </cell>
        </row>
        <row r="1846">
          <cell r="A1846">
            <v>0</v>
          </cell>
          <cell r="L1846" t="str">
            <v/>
          </cell>
        </row>
        <row r="1847">
          <cell r="A1847">
            <v>0</v>
          </cell>
          <cell r="L1847" t="str">
            <v/>
          </cell>
        </row>
        <row r="1848">
          <cell r="A1848">
            <v>0</v>
          </cell>
          <cell r="L1848" t="str">
            <v/>
          </cell>
        </row>
        <row r="1849">
          <cell r="A1849">
            <v>0</v>
          </cell>
          <cell r="L1849" t="str">
            <v/>
          </cell>
        </row>
        <row r="1850">
          <cell r="A1850">
            <v>0</v>
          </cell>
          <cell r="L1850" t="str">
            <v/>
          </cell>
        </row>
        <row r="1851">
          <cell r="A1851">
            <v>0</v>
          </cell>
          <cell r="L1851" t="str">
            <v/>
          </cell>
        </row>
        <row r="1852">
          <cell r="A1852">
            <v>0</v>
          </cell>
          <cell r="L1852" t="str">
            <v/>
          </cell>
        </row>
        <row r="1853">
          <cell r="A1853">
            <v>0</v>
          </cell>
          <cell r="L1853" t="str">
            <v/>
          </cell>
        </row>
        <row r="1854">
          <cell r="A1854">
            <v>0</v>
          </cell>
          <cell r="L1854" t="str">
            <v/>
          </cell>
        </row>
        <row r="1855">
          <cell r="A1855">
            <v>0</v>
          </cell>
          <cell r="L1855" t="str">
            <v/>
          </cell>
        </row>
        <row r="1856">
          <cell r="A1856">
            <v>0</v>
          </cell>
          <cell r="L1856" t="str">
            <v/>
          </cell>
        </row>
        <row r="1857">
          <cell r="A1857">
            <v>0</v>
          </cell>
          <cell r="L1857" t="str">
            <v/>
          </cell>
        </row>
        <row r="1858">
          <cell r="A1858">
            <v>0</v>
          </cell>
          <cell r="L1858" t="str">
            <v/>
          </cell>
        </row>
        <row r="1859">
          <cell r="A1859">
            <v>0</v>
          </cell>
          <cell r="L1859" t="str">
            <v/>
          </cell>
        </row>
        <row r="1860">
          <cell r="A1860">
            <v>0</v>
          </cell>
          <cell r="L1860" t="str">
            <v/>
          </cell>
        </row>
        <row r="1861">
          <cell r="A1861">
            <v>0</v>
          </cell>
          <cell r="L1861" t="str">
            <v/>
          </cell>
        </row>
        <row r="1862">
          <cell r="A1862">
            <v>0</v>
          </cell>
          <cell r="L1862" t="str">
            <v/>
          </cell>
        </row>
        <row r="1863">
          <cell r="A1863">
            <v>0</v>
          </cell>
          <cell r="L1863" t="str">
            <v/>
          </cell>
        </row>
        <row r="1864">
          <cell r="A1864">
            <v>0</v>
          </cell>
          <cell r="L1864" t="str">
            <v/>
          </cell>
        </row>
        <row r="1865">
          <cell r="A1865">
            <v>0</v>
          </cell>
          <cell r="L1865" t="str">
            <v/>
          </cell>
        </row>
        <row r="1866">
          <cell r="A1866">
            <v>0</v>
          </cell>
          <cell r="L1866" t="str">
            <v/>
          </cell>
        </row>
        <row r="1867">
          <cell r="A1867">
            <v>0</v>
          </cell>
          <cell r="L1867" t="str">
            <v/>
          </cell>
        </row>
        <row r="1868">
          <cell r="A1868">
            <v>0</v>
          </cell>
          <cell r="L1868" t="str">
            <v/>
          </cell>
        </row>
        <row r="1869">
          <cell r="A1869">
            <v>0</v>
          </cell>
          <cell r="L1869" t="str">
            <v/>
          </cell>
        </row>
        <row r="1870">
          <cell r="A1870">
            <v>0</v>
          </cell>
          <cell r="L1870" t="str">
            <v/>
          </cell>
        </row>
        <row r="1871">
          <cell r="A1871">
            <v>0</v>
          </cell>
          <cell r="L1871" t="str">
            <v/>
          </cell>
        </row>
        <row r="1872">
          <cell r="A1872">
            <v>0</v>
          </cell>
          <cell r="L1872" t="str">
            <v/>
          </cell>
        </row>
        <row r="1873">
          <cell r="A1873">
            <v>0</v>
          </cell>
          <cell r="L1873" t="str">
            <v/>
          </cell>
        </row>
        <row r="1874">
          <cell r="A1874">
            <v>0</v>
          </cell>
          <cell r="L1874" t="str">
            <v/>
          </cell>
        </row>
        <row r="1875">
          <cell r="A1875">
            <v>0</v>
          </cell>
          <cell r="L1875" t="str">
            <v/>
          </cell>
        </row>
        <row r="1876">
          <cell r="A1876">
            <v>0</v>
          </cell>
          <cell r="L1876" t="str">
            <v/>
          </cell>
        </row>
        <row r="1877">
          <cell r="A1877">
            <v>0</v>
          </cell>
          <cell r="L1877" t="str">
            <v/>
          </cell>
        </row>
        <row r="1878">
          <cell r="A1878">
            <v>0</v>
          </cell>
          <cell r="L1878" t="str">
            <v/>
          </cell>
        </row>
        <row r="1879">
          <cell r="A1879">
            <v>0</v>
          </cell>
          <cell r="L1879" t="str">
            <v/>
          </cell>
        </row>
        <row r="1880">
          <cell r="A1880">
            <v>0</v>
          </cell>
          <cell r="L1880" t="str">
            <v/>
          </cell>
        </row>
        <row r="1881">
          <cell r="A1881">
            <v>0</v>
          </cell>
          <cell r="L1881" t="str">
            <v/>
          </cell>
        </row>
        <row r="1882">
          <cell r="A1882">
            <v>0</v>
          </cell>
          <cell r="L1882" t="str">
            <v/>
          </cell>
        </row>
        <row r="1883">
          <cell r="A1883">
            <v>0</v>
          </cell>
          <cell r="L1883" t="str">
            <v/>
          </cell>
        </row>
        <row r="1884">
          <cell r="A1884">
            <v>0</v>
          </cell>
          <cell r="L1884" t="str">
            <v/>
          </cell>
        </row>
        <row r="1885">
          <cell r="A1885">
            <v>0</v>
          </cell>
          <cell r="L1885" t="str">
            <v/>
          </cell>
        </row>
        <row r="1886">
          <cell r="A1886">
            <v>0</v>
          </cell>
          <cell r="L1886" t="str">
            <v/>
          </cell>
        </row>
        <row r="1887">
          <cell r="A1887">
            <v>0</v>
          </cell>
          <cell r="L1887" t="str">
            <v/>
          </cell>
        </row>
        <row r="1888">
          <cell r="A1888">
            <v>0</v>
          </cell>
          <cell r="L1888" t="str">
            <v/>
          </cell>
        </row>
        <row r="1889">
          <cell r="A1889">
            <v>0</v>
          </cell>
          <cell r="L1889" t="str">
            <v/>
          </cell>
        </row>
        <row r="1890">
          <cell r="A1890">
            <v>0</v>
          </cell>
          <cell r="L1890" t="str">
            <v/>
          </cell>
        </row>
        <row r="1891">
          <cell r="A1891">
            <v>0</v>
          </cell>
          <cell r="L1891" t="str">
            <v/>
          </cell>
        </row>
        <row r="1892">
          <cell r="A1892">
            <v>0</v>
          </cell>
          <cell r="L1892" t="str">
            <v/>
          </cell>
        </row>
        <row r="1893">
          <cell r="A1893">
            <v>0</v>
          </cell>
          <cell r="L1893" t="str">
            <v/>
          </cell>
        </row>
        <row r="1894">
          <cell r="A1894">
            <v>0</v>
          </cell>
          <cell r="L1894" t="str">
            <v/>
          </cell>
        </row>
        <row r="1895">
          <cell r="A1895">
            <v>0</v>
          </cell>
          <cell r="L1895" t="str">
            <v/>
          </cell>
        </row>
        <row r="1896">
          <cell r="A1896">
            <v>0</v>
          </cell>
          <cell r="L1896" t="str">
            <v/>
          </cell>
        </row>
        <row r="1897">
          <cell r="A1897">
            <v>0</v>
          </cell>
          <cell r="L1897" t="str">
            <v/>
          </cell>
        </row>
        <row r="1898">
          <cell r="A1898">
            <v>0</v>
          </cell>
          <cell r="L1898" t="str">
            <v/>
          </cell>
        </row>
        <row r="1899">
          <cell r="A1899">
            <v>0</v>
          </cell>
          <cell r="L1899" t="str">
            <v/>
          </cell>
        </row>
        <row r="1900">
          <cell r="A1900">
            <v>0</v>
          </cell>
          <cell r="L1900" t="str">
            <v/>
          </cell>
        </row>
        <row r="1901">
          <cell r="A1901">
            <v>0</v>
          </cell>
          <cell r="L1901" t="str">
            <v/>
          </cell>
        </row>
        <row r="1902">
          <cell r="A1902">
            <v>0</v>
          </cell>
          <cell r="L1902" t="str">
            <v/>
          </cell>
        </row>
        <row r="1903">
          <cell r="A1903">
            <v>0</v>
          </cell>
          <cell r="L1903" t="str">
            <v/>
          </cell>
        </row>
        <row r="1904">
          <cell r="A1904">
            <v>0</v>
          </cell>
          <cell r="L1904" t="str">
            <v/>
          </cell>
        </row>
        <row r="1905">
          <cell r="A1905">
            <v>0</v>
          </cell>
          <cell r="L1905" t="str">
            <v/>
          </cell>
        </row>
        <row r="1906">
          <cell r="A1906">
            <v>0</v>
          </cell>
          <cell r="L1906" t="str">
            <v/>
          </cell>
        </row>
        <row r="1907">
          <cell r="A1907">
            <v>0</v>
          </cell>
          <cell r="L1907" t="str">
            <v/>
          </cell>
        </row>
        <row r="1908">
          <cell r="A1908">
            <v>0</v>
          </cell>
          <cell r="L1908" t="str">
            <v/>
          </cell>
        </row>
        <row r="1909">
          <cell r="A1909">
            <v>0</v>
          </cell>
          <cell r="L1909" t="str">
            <v/>
          </cell>
        </row>
        <row r="1910">
          <cell r="A1910">
            <v>0</v>
          </cell>
          <cell r="L1910" t="str">
            <v/>
          </cell>
        </row>
        <row r="1911">
          <cell r="A1911">
            <v>0</v>
          </cell>
          <cell r="L1911" t="str">
            <v/>
          </cell>
        </row>
        <row r="1912">
          <cell r="A1912">
            <v>0</v>
          </cell>
          <cell r="L1912" t="str">
            <v/>
          </cell>
        </row>
        <row r="1913">
          <cell r="A1913">
            <v>0</v>
          </cell>
          <cell r="L1913" t="str">
            <v/>
          </cell>
        </row>
        <row r="1914">
          <cell r="A1914">
            <v>0</v>
          </cell>
          <cell r="L1914" t="str">
            <v/>
          </cell>
        </row>
        <row r="1915">
          <cell r="A1915">
            <v>0</v>
          </cell>
          <cell r="L1915" t="str">
            <v/>
          </cell>
        </row>
        <row r="1916">
          <cell r="A1916">
            <v>0</v>
          </cell>
          <cell r="L1916" t="str">
            <v/>
          </cell>
        </row>
        <row r="1917">
          <cell r="A1917">
            <v>0</v>
          </cell>
          <cell r="L1917" t="str">
            <v/>
          </cell>
        </row>
        <row r="1918">
          <cell r="A1918">
            <v>0</v>
          </cell>
          <cell r="L1918" t="str">
            <v/>
          </cell>
        </row>
        <row r="1919">
          <cell r="A1919">
            <v>0</v>
          </cell>
          <cell r="L1919" t="str">
            <v/>
          </cell>
        </row>
        <row r="1920">
          <cell r="A1920">
            <v>0</v>
          </cell>
          <cell r="L1920" t="str">
            <v/>
          </cell>
        </row>
        <row r="1921">
          <cell r="A1921">
            <v>0</v>
          </cell>
          <cell r="L1921" t="str">
            <v/>
          </cell>
        </row>
        <row r="1922">
          <cell r="A1922">
            <v>0</v>
          </cell>
          <cell r="L1922" t="str">
            <v/>
          </cell>
        </row>
        <row r="1923">
          <cell r="A1923">
            <v>0</v>
          </cell>
          <cell r="L1923" t="str">
            <v/>
          </cell>
        </row>
        <row r="1924">
          <cell r="A1924">
            <v>0</v>
          </cell>
          <cell r="L1924" t="str">
            <v/>
          </cell>
        </row>
        <row r="1925">
          <cell r="A1925">
            <v>0</v>
          </cell>
          <cell r="L1925" t="str">
            <v/>
          </cell>
        </row>
        <row r="1926">
          <cell r="A1926">
            <v>0</v>
          </cell>
          <cell r="L1926" t="str">
            <v/>
          </cell>
        </row>
        <row r="1927">
          <cell r="A1927">
            <v>0</v>
          </cell>
          <cell r="L1927" t="str">
            <v/>
          </cell>
        </row>
        <row r="1928">
          <cell r="A1928">
            <v>0</v>
          </cell>
          <cell r="L1928" t="str">
            <v/>
          </cell>
        </row>
        <row r="1929">
          <cell r="A1929">
            <v>0</v>
          </cell>
          <cell r="L1929" t="str">
            <v/>
          </cell>
        </row>
        <row r="1930">
          <cell r="A1930">
            <v>0</v>
          </cell>
          <cell r="L1930" t="str">
            <v/>
          </cell>
        </row>
        <row r="1931">
          <cell r="A1931">
            <v>0</v>
          </cell>
          <cell r="L1931" t="str">
            <v/>
          </cell>
        </row>
        <row r="1932">
          <cell r="A1932">
            <v>0</v>
          </cell>
          <cell r="L1932" t="str">
            <v/>
          </cell>
        </row>
        <row r="1933">
          <cell r="A1933">
            <v>0</v>
          </cell>
          <cell r="L1933" t="str">
            <v/>
          </cell>
        </row>
        <row r="1934">
          <cell r="A1934">
            <v>0</v>
          </cell>
          <cell r="L1934" t="str">
            <v/>
          </cell>
        </row>
        <row r="1935">
          <cell r="A1935">
            <v>0</v>
          </cell>
          <cell r="L1935" t="str">
            <v/>
          </cell>
        </row>
        <row r="1936">
          <cell r="A1936">
            <v>0</v>
          </cell>
          <cell r="L1936" t="str">
            <v/>
          </cell>
        </row>
        <row r="1937">
          <cell r="A1937">
            <v>0</v>
          </cell>
          <cell r="L1937" t="str">
            <v/>
          </cell>
        </row>
        <row r="1938">
          <cell r="A1938">
            <v>0</v>
          </cell>
          <cell r="L1938" t="str">
            <v/>
          </cell>
        </row>
        <row r="1939">
          <cell r="A1939">
            <v>0</v>
          </cell>
          <cell r="L1939" t="str">
            <v/>
          </cell>
        </row>
        <row r="1940">
          <cell r="A1940">
            <v>0</v>
          </cell>
          <cell r="L1940" t="str">
            <v/>
          </cell>
        </row>
        <row r="1941">
          <cell r="A1941">
            <v>0</v>
          </cell>
          <cell r="L1941" t="str">
            <v/>
          </cell>
        </row>
        <row r="1942">
          <cell r="A1942">
            <v>0</v>
          </cell>
          <cell r="L1942" t="str">
            <v/>
          </cell>
        </row>
        <row r="1943">
          <cell r="A1943">
            <v>0</v>
          </cell>
          <cell r="L1943" t="str">
            <v/>
          </cell>
        </row>
        <row r="1944">
          <cell r="A1944">
            <v>0</v>
          </cell>
          <cell r="L1944" t="str">
            <v/>
          </cell>
        </row>
        <row r="1945">
          <cell r="A1945">
            <v>0</v>
          </cell>
          <cell r="L1945" t="str">
            <v/>
          </cell>
        </row>
        <row r="1946">
          <cell r="A1946">
            <v>0</v>
          </cell>
          <cell r="L1946" t="str">
            <v/>
          </cell>
        </row>
        <row r="1947">
          <cell r="A1947">
            <v>0</v>
          </cell>
          <cell r="L1947" t="str">
            <v/>
          </cell>
        </row>
        <row r="1948">
          <cell r="A1948">
            <v>0</v>
          </cell>
          <cell r="L1948" t="str">
            <v/>
          </cell>
        </row>
        <row r="1949">
          <cell r="A1949">
            <v>0</v>
          </cell>
          <cell r="L1949" t="str">
            <v/>
          </cell>
        </row>
        <row r="1950">
          <cell r="A1950">
            <v>0</v>
          </cell>
          <cell r="L1950" t="str">
            <v/>
          </cell>
        </row>
        <row r="1951">
          <cell r="A1951">
            <v>0</v>
          </cell>
          <cell r="L1951" t="str">
            <v/>
          </cell>
        </row>
        <row r="1952">
          <cell r="A1952">
            <v>0</v>
          </cell>
          <cell r="L1952" t="str">
            <v/>
          </cell>
        </row>
        <row r="1953">
          <cell r="A1953">
            <v>0</v>
          </cell>
          <cell r="L1953" t="str">
            <v/>
          </cell>
        </row>
        <row r="1954">
          <cell r="A1954">
            <v>0</v>
          </cell>
          <cell r="L1954" t="str">
            <v/>
          </cell>
        </row>
        <row r="1955">
          <cell r="A1955">
            <v>0</v>
          </cell>
          <cell r="L1955" t="str">
            <v/>
          </cell>
        </row>
        <row r="1956">
          <cell r="A1956">
            <v>0</v>
          </cell>
          <cell r="L1956" t="str">
            <v/>
          </cell>
        </row>
        <row r="1957">
          <cell r="A1957">
            <v>0</v>
          </cell>
          <cell r="L1957" t="str">
            <v/>
          </cell>
        </row>
        <row r="1958">
          <cell r="A1958">
            <v>0</v>
          </cell>
          <cell r="L1958" t="str">
            <v/>
          </cell>
        </row>
        <row r="1959">
          <cell r="A1959">
            <v>0</v>
          </cell>
          <cell r="L1959" t="str">
            <v/>
          </cell>
        </row>
        <row r="1960">
          <cell r="A1960">
            <v>0</v>
          </cell>
          <cell r="L1960" t="str">
            <v/>
          </cell>
        </row>
        <row r="1961">
          <cell r="A1961">
            <v>0</v>
          </cell>
          <cell r="L1961" t="str">
            <v/>
          </cell>
        </row>
        <row r="1962">
          <cell r="A1962">
            <v>0</v>
          </cell>
          <cell r="L1962" t="str">
            <v/>
          </cell>
        </row>
        <row r="1963">
          <cell r="A1963">
            <v>0</v>
          </cell>
          <cell r="L1963" t="str">
            <v/>
          </cell>
        </row>
        <row r="1964">
          <cell r="A1964">
            <v>0</v>
          </cell>
          <cell r="L1964" t="str">
            <v/>
          </cell>
        </row>
        <row r="1965">
          <cell r="A1965">
            <v>0</v>
          </cell>
          <cell r="L1965" t="str">
            <v/>
          </cell>
        </row>
        <row r="1966">
          <cell r="A1966">
            <v>0</v>
          </cell>
          <cell r="L1966" t="str">
            <v/>
          </cell>
        </row>
        <row r="1967">
          <cell r="A1967">
            <v>0</v>
          </cell>
          <cell r="L1967" t="str">
            <v/>
          </cell>
        </row>
        <row r="1968">
          <cell r="A1968">
            <v>0</v>
          </cell>
          <cell r="L1968" t="str">
            <v/>
          </cell>
        </row>
        <row r="1969">
          <cell r="A1969">
            <v>0</v>
          </cell>
          <cell r="L1969" t="str">
            <v/>
          </cell>
        </row>
        <row r="1970">
          <cell r="A1970">
            <v>0</v>
          </cell>
          <cell r="L1970" t="str">
            <v/>
          </cell>
        </row>
        <row r="1971">
          <cell r="A1971">
            <v>0</v>
          </cell>
          <cell r="L1971" t="str">
            <v/>
          </cell>
        </row>
        <row r="1972">
          <cell r="A1972">
            <v>0</v>
          </cell>
          <cell r="L1972" t="str">
            <v/>
          </cell>
        </row>
        <row r="1973">
          <cell r="A1973">
            <v>0</v>
          </cell>
          <cell r="L1973" t="str">
            <v/>
          </cell>
        </row>
        <row r="1974">
          <cell r="A1974">
            <v>0</v>
          </cell>
          <cell r="L1974" t="str">
            <v/>
          </cell>
        </row>
        <row r="1975">
          <cell r="A1975">
            <v>0</v>
          </cell>
          <cell r="L1975" t="str">
            <v/>
          </cell>
        </row>
        <row r="1976">
          <cell r="A1976">
            <v>0</v>
          </cell>
          <cell r="L1976" t="str">
            <v/>
          </cell>
        </row>
        <row r="1977">
          <cell r="A1977">
            <v>0</v>
          </cell>
          <cell r="L1977" t="str">
            <v/>
          </cell>
        </row>
        <row r="1978">
          <cell r="A1978">
            <v>0</v>
          </cell>
          <cell r="L1978" t="str">
            <v/>
          </cell>
        </row>
        <row r="1979">
          <cell r="A1979">
            <v>0</v>
          </cell>
          <cell r="L1979" t="str">
            <v/>
          </cell>
        </row>
        <row r="1980">
          <cell r="A1980">
            <v>0</v>
          </cell>
          <cell r="L1980" t="str">
            <v/>
          </cell>
        </row>
        <row r="1981">
          <cell r="A1981">
            <v>0</v>
          </cell>
          <cell r="L1981" t="str">
            <v/>
          </cell>
        </row>
        <row r="1982">
          <cell r="A1982">
            <v>0</v>
          </cell>
          <cell r="L1982" t="str">
            <v/>
          </cell>
        </row>
        <row r="1983">
          <cell r="A1983">
            <v>0</v>
          </cell>
          <cell r="L1983" t="str">
            <v/>
          </cell>
        </row>
        <row r="1984">
          <cell r="A1984">
            <v>0</v>
          </cell>
          <cell r="L1984" t="str">
            <v/>
          </cell>
        </row>
        <row r="1985">
          <cell r="A1985">
            <v>0</v>
          </cell>
          <cell r="L1985" t="str">
            <v/>
          </cell>
        </row>
        <row r="1986">
          <cell r="A1986">
            <v>0</v>
          </cell>
          <cell r="L1986" t="str">
            <v/>
          </cell>
        </row>
        <row r="1987">
          <cell r="A1987">
            <v>0</v>
          </cell>
          <cell r="L1987" t="str">
            <v/>
          </cell>
        </row>
        <row r="1988">
          <cell r="A1988">
            <v>0</v>
          </cell>
          <cell r="L1988" t="str">
            <v/>
          </cell>
        </row>
        <row r="1989">
          <cell r="A1989">
            <v>0</v>
          </cell>
          <cell r="L1989" t="str">
            <v/>
          </cell>
        </row>
        <row r="1990">
          <cell r="A1990">
            <v>0</v>
          </cell>
          <cell r="L1990" t="str">
            <v/>
          </cell>
        </row>
        <row r="1991">
          <cell r="A1991">
            <v>0</v>
          </cell>
          <cell r="L1991" t="str">
            <v/>
          </cell>
        </row>
        <row r="1992">
          <cell r="A1992">
            <v>0</v>
          </cell>
          <cell r="L1992" t="str">
            <v/>
          </cell>
        </row>
        <row r="1993">
          <cell r="A1993">
            <v>0</v>
          </cell>
          <cell r="L1993" t="str">
            <v/>
          </cell>
        </row>
        <row r="1994">
          <cell r="A1994">
            <v>0</v>
          </cell>
          <cell r="L1994" t="str">
            <v/>
          </cell>
        </row>
        <row r="1995">
          <cell r="A1995">
            <v>0</v>
          </cell>
          <cell r="L1995" t="str">
            <v/>
          </cell>
        </row>
        <row r="1996">
          <cell r="A1996">
            <v>0</v>
          </cell>
          <cell r="L1996" t="str">
            <v/>
          </cell>
        </row>
        <row r="1997">
          <cell r="A1997">
            <v>0</v>
          </cell>
          <cell r="L1997" t="str">
            <v/>
          </cell>
        </row>
        <row r="1998">
          <cell r="A1998">
            <v>0</v>
          </cell>
          <cell r="L1998" t="str">
            <v/>
          </cell>
        </row>
        <row r="1999">
          <cell r="A1999">
            <v>0</v>
          </cell>
          <cell r="L1999" t="str">
            <v/>
          </cell>
        </row>
        <row r="2000">
          <cell r="A2000">
            <v>0</v>
          </cell>
          <cell r="L2000" t="str">
            <v/>
          </cell>
        </row>
        <row r="2001">
          <cell r="A2001">
            <v>0</v>
          </cell>
          <cell r="L2001" t="str">
            <v/>
          </cell>
        </row>
        <row r="2002">
          <cell r="A2002">
            <v>0</v>
          </cell>
          <cell r="L2002" t="str">
            <v/>
          </cell>
        </row>
        <row r="2003">
          <cell r="A2003">
            <v>0</v>
          </cell>
          <cell r="L2003" t="str">
            <v/>
          </cell>
        </row>
        <row r="2004">
          <cell r="A2004">
            <v>0</v>
          </cell>
          <cell r="L2004" t="str">
            <v/>
          </cell>
        </row>
        <row r="2005">
          <cell r="A2005">
            <v>0</v>
          </cell>
          <cell r="L2005" t="str">
            <v/>
          </cell>
        </row>
        <row r="2006">
          <cell r="A2006">
            <v>0</v>
          </cell>
          <cell r="L2006" t="str">
            <v/>
          </cell>
        </row>
        <row r="2007">
          <cell r="A2007">
            <v>0</v>
          </cell>
          <cell r="L2007" t="str">
            <v/>
          </cell>
        </row>
        <row r="2008">
          <cell r="A2008">
            <v>0</v>
          </cell>
          <cell r="L2008" t="str">
            <v/>
          </cell>
        </row>
        <row r="2009">
          <cell r="A2009">
            <v>0</v>
          </cell>
          <cell r="L2009" t="str">
            <v/>
          </cell>
        </row>
        <row r="2010">
          <cell r="A2010">
            <v>0</v>
          </cell>
          <cell r="L2010" t="str">
            <v/>
          </cell>
        </row>
        <row r="2011">
          <cell r="A2011">
            <v>0</v>
          </cell>
          <cell r="L2011" t="str">
            <v/>
          </cell>
        </row>
        <row r="2012">
          <cell r="A2012">
            <v>0</v>
          </cell>
          <cell r="L2012" t="str">
            <v/>
          </cell>
        </row>
        <row r="2013">
          <cell r="A2013">
            <v>0</v>
          </cell>
          <cell r="L2013">
            <v>0</v>
          </cell>
        </row>
        <row r="2014">
          <cell r="A2014">
            <v>0</v>
          </cell>
          <cell r="L2014">
            <v>0</v>
          </cell>
        </row>
        <row r="2015">
          <cell r="A2015">
            <v>0</v>
          </cell>
        </row>
        <row r="2016">
          <cell r="A2016">
            <v>0</v>
          </cell>
        </row>
        <row r="2017">
          <cell r="A2017">
            <v>0</v>
          </cell>
        </row>
        <row r="2018">
          <cell r="A2018">
            <v>0</v>
          </cell>
        </row>
        <row r="2019">
          <cell r="A2019">
            <v>0</v>
          </cell>
        </row>
        <row r="2020">
          <cell r="A2020">
            <v>0</v>
          </cell>
        </row>
        <row r="2021">
          <cell r="A2021">
            <v>0</v>
          </cell>
        </row>
        <row r="2022">
          <cell r="A2022">
            <v>0</v>
          </cell>
        </row>
        <row r="2023">
          <cell r="A2023">
            <v>0</v>
          </cell>
        </row>
        <row r="2024">
          <cell r="A2024">
            <v>0</v>
          </cell>
        </row>
        <row r="2025">
          <cell r="A2025">
            <v>0</v>
          </cell>
        </row>
        <row r="2026">
          <cell r="A2026">
            <v>0</v>
          </cell>
        </row>
        <row r="2027">
          <cell r="A2027">
            <v>0</v>
          </cell>
        </row>
        <row r="2028">
          <cell r="A2028">
            <v>0</v>
          </cell>
        </row>
        <row r="2029">
          <cell r="A2029">
            <v>0</v>
          </cell>
        </row>
        <row r="2030">
          <cell r="A2030">
            <v>0</v>
          </cell>
        </row>
        <row r="2031">
          <cell r="A2031">
            <v>0</v>
          </cell>
        </row>
        <row r="2032">
          <cell r="A2032">
            <v>0</v>
          </cell>
        </row>
        <row r="2033">
          <cell r="A2033">
            <v>0</v>
          </cell>
        </row>
        <row r="2034">
          <cell r="A2034">
            <v>0</v>
          </cell>
        </row>
        <row r="2035">
          <cell r="A2035">
            <v>0</v>
          </cell>
        </row>
        <row r="2036">
          <cell r="A2036">
            <v>0</v>
          </cell>
        </row>
        <row r="2037">
          <cell r="A2037">
            <v>0</v>
          </cell>
        </row>
        <row r="2045">
          <cell r="A2045">
            <v>0</v>
          </cell>
        </row>
        <row r="2046">
          <cell r="A2046">
            <v>0</v>
          </cell>
        </row>
        <row r="2047">
          <cell r="A2047">
            <v>0</v>
          </cell>
        </row>
        <row r="2048">
          <cell r="A2048">
            <v>0</v>
          </cell>
        </row>
        <row r="2049">
          <cell r="A2049">
            <v>0</v>
          </cell>
        </row>
        <row r="2050">
          <cell r="A2050">
            <v>0</v>
          </cell>
        </row>
        <row r="2051">
          <cell r="A2051">
            <v>0</v>
          </cell>
        </row>
        <row r="2052">
          <cell r="A2052">
            <v>0</v>
          </cell>
        </row>
        <row r="2053">
          <cell r="A2053">
            <v>0</v>
          </cell>
        </row>
        <row r="2054">
          <cell r="A2054">
            <v>0</v>
          </cell>
        </row>
        <row r="2055">
          <cell r="A2055">
            <v>0</v>
          </cell>
        </row>
        <row r="2056">
          <cell r="A2056">
            <v>0</v>
          </cell>
        </row>
        <row r="2057">
          <cell r="A2057">
            <v>0</v>
          </cell>
        </row>
        <row r="2058">
          <cell r="A2058">
            <v>0</v>
          </cell>
        </row>
        <row r="2059">
          <cell r="A2059">
            <v>0</v>
          </cell>
        </row>
        <row r="2060">
          <cell r="A2060">
            <v>0</v>
          </cell>
        </row>
        <row r="2061">
          <cell r="A2061">
            <v>0</v>
          </cell>
        </row>
        <row r="2062">
          <cell r="A2062">
            <v>0</v>
          </cell>
        </row>
      </sheetData>
      <sheetData sheetId="6">
        <row r="312">
          <cell r="H312">
            <v>43887.791666666664</v>
          </cell>
        </row>
        <row r="571">
          <cell r="H571">
            <v>43948.3125</v>
          </cell>
        </row>
      </sheetData>
      <sheetData sheetId="7"/>
      <sheetData sheetId="8"/>
      <sheetData sheetId="9"/>
      <sheetData sheetId="10"/>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uadro de Control"/>
      <sheetName val="KPI"/>
      <sheetName val="Indicadores"/>
      <sheetName val="Programación"/>
      <sheetName val="Entrenamientos"/>
      <sheetName val="Mantenimiento"/>
      <sheetName val="Formato Reporte Programación"/>
      <sheetName val="horas A y B"/>
      <sheetName val="PMIs Round Year (Simula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uadro de Control"/>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Cuadro de Control"/>
      <sheetName val="Indicadores"/>
      <sheetName val="Programación"/>
      <sheetName val="Entrenamientos"/>
      <sheetName val="Mantenimiento"/>
      <sheetName val="Hoja2"/>
      <sheetName val="Formato Reporte Programación"/>
      <sheetName val="horas A y B"/>
      <sheetName val="PMIs Round Year (Simulator)"/>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uadro de Control"/>
      <sheetName val="KPI"/>
      <sheetName val="Indicadores"/>
      <sheetName val="Programación"/>
      <sheetName val="Entrenamientos"/>
      <sheetName val="Mantenimiento"/>
      <sheetName val="Hoja2"/>
      <sheetName val="Formato Reporte Programación"/>
      <sheetName val="horas A y B"/>
      <sheetName val="PMIs Round Year (Simulator)"/>
      <sheetName val="Hoja3"/>
    </sheetNames>
    <sheetDataSet>
      <sheetData sheetId="0" refreshError="1"/>
      <sheetData sheetId="1" refreshError="1"/>
      <sheetData sheetId="2"/>
      <sheetData sheetId="3"/>
      <sheetData sheetId="4"/>
      <sheetData sheetId="5">
        <row r="1">
          <cell r="A1" t="str">
            <v>Fecha</v>
          </cell>
        </row>
      </sheetData>
      <sheetData sheetId="6">
        <row r="312">
          <cell r="H312">
            <v>43887.791666666664</v>
          </cell>
        </row>
      </sheetData>
      <sheetData sheetId="7"/>
      <sheetData sheetId="8"/>
      <sheetData sheetId="9"/>
      <sheetData sheetId="10"/>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Cuadro de Control"/>
      <sheetName val="Indicadores"/>
      <sheetName val="Programación"/>
      <sheetName val="Entrenamientos"/>
      <sheetName val="Mantenimiento"/>
      <sheetName val="Hoja2"/>
      <sheetName val="Formato Reporte Programación"/>
      <sheetName val="horas A y B"/>
      <sheetName val="PMIs Round Year (Simulator)"/>
      <sheetName val="Hoja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uadro de Control"/>
      <sheetName val="KPI"/>
      <sheetName val="Indicadores"/>
      <sheetName val="Programación"/>
      <sheetName val="Entrenamientos"/>
      <sheetName val="Mantenimiento"/>
      <sheetName val="Hoja2"/>
      <sheetName val="Formato Reporte Programación"/>
      <sheetName val="horas A y B"/>
      <sheetName val="PMIs Round Year (Simulator)"/>
      <sheetName val="Horas SI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uadro de Control"/>
      <sheetName val="KPI"/>
      <sheetName val="Indicadores"/>
      <sheetName val="Programación"/>
      <sheetName val="Entrenamientos"/>
      <sheetName val="Mantenimiento"/>
      <sheetName val="Hoja2"/>
      <sheetName val="Formato Reporte Programación"/>
      <sheetName val="horas A y B"/>
      <sheetName val="PMIs Round Year (Simulator)"/>
    </sheetNames>
    <sheetDataSet>
      <sheetData sheetId="0">
        <row r="1">
          <cell r="A1" t="str">
            <v>TPIL</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openxmlformats.org/officeDocument/2006/relationships/comments" Target="../comments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vmlDrawing" Target="../drawings/vmlDrawing1.vml"/><Relationship Id="rId5" Type="http://schemas.openxmlformats.org/officeDocument/2006/relationships/printerSettings" Target="../printerSettings/printerSettings6.bin"/><Relationship Id="rId4"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7" Type="http://schemas.openxmlformats.org/officeDocument/2006/relationships/comments" Target="../comments2.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vmlDrawing" Target="../drawings/vmlDrawing2.vml"/><Relationship Id="rId5" Type="http://schemas.openxmlformats.org/officeDocument/2006/relationships/printerSettings" Target="../printerSettings/printerSettings12.bin"/><Relationship Id="rId4"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7.bin"/><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B1:Y28"/>
  <sheetViews>
    <sheetView showGridLines="0" showRowColHeaders="0" topLeftCell="B1" zoomScaleNormal="100" workbookViewId="0">
      <selection activeCell="P17" sqref="P17"/>
    </sheetView>
  </sheetViews>
  <sheetFormatPr baseColWidth="10" defaultColWidth="0" defaultRowHeight="15" zeroHeight="1" x14ac:dyDescent="0.25"/>
  <cols>
    <col min="1" max="1" width="11.42578125" style="179" hidden="1" customWidth="1"/>
    <col min="2" max="2" width="4.85546875" style="179" customWidth="1"/>
    <col min="3" max="5" width="4.28515625" style="179" customWidth="1"/>
    <col min="6" max="6" width="4.5703125" style="179" customWidth="1"/>
    <col min="7" max="7" width="2.85546875" style="179" customWidth="1"/>
    <col min="8" max="11" width="4.28515625" style="179" customWidth="1"/>
    <col min="12" max="12" width="2.85546875" style="179" customWidth="1"/>
    <col min="13" max="16" width="4.28515625" style="179" customWidth="1"/>
    <col min="17" max="17" width="2.85546875" style="179" customWidth="1"/>
    <col min="18" max="19" width="11.42578125" style="179" customWidth="1"/>
    <col min="20" max="20" width="4.42578125" style="179" hidden="1" customWidth="1"/>
    <col min="21" max="21" width="12.42578125" style="179" customWidth="1"/>
    <col min="22" max="24" width="11.42578125" style="179" customWidth="1"/>
    <col min="25" max="25" width="5" style="179" customWidth="1"/>
    <col min="26" max="16384" width="11.42578125" style="179" hidden="1"/>
  </cols>
  <sheetData>
    <row r="1" spans="3:25" ht="0.75" customHeight="1" x14ac:dyDescent="0.25"/>
    <row r="2" spans="3:25" ht="27" customHeight="1" thickBot="1" x14ac:dyDescent="0.3">
      <c r="R2" s="180"/>
      <c r="S2" s="180">
        <f>MAX('Cuadro de Control'!C46:C57)+MAX('Cuadro de Control'!I46:I57)+MAX('Cuadro de Control'!O46:O57)</f>
        <v>1155</v>
      </c>
      <c r="T2" s="180"/>
      <c r="U2" s="180"/>
      <c r="V2" s="180"/>
      <c r="W2" s="180"/>
      <c r="X2" s="180"/>
      <c r="Y2" s="336"/>
    </row>
    <row r="3" spans="3:25" x14ac:dyDescent="0.25">
      <c r="C3" s="570" t="s">
        <v>158</v>
      </c>
      <c r="D3" s="571"/>
      <c r="E3" s="571"/>
      <c r="F3" s="572"/>
      <c r="H3" s="570" t="s">
        <v>347</v>
      </c>
      <c r="I3" s="571"/>
      <c r="J3" s="571"/>
      <c r="K3" s="572"/>
      <c r="M3" s="570" t="s">
        <v>159</v>
      </c>
      <c r="N3" s="571"/>
      <c r="O3" s="571"/>
      <c r="P3" s="572"/>
      <c r="R3" s="180"/>
      <c r="S3" s="180"/>
      <c r="T3" s="180"/>
      <c r="U3" s="337" t="s">
        <v>436</v>
      </c>
      <c r="V3" s="337" t="s">
        <v>36</v>
      </c>
      <c r="W3" s="180"/>
      <c r="X3" s="180"/>
    </row>
    <row r="4" spans="3:25" ht="6.75" customHeight="1" x14ac:dyDescent="0.25">
      <c r="C4" s="338"/>
      <c r="D4" s="336"/>
      <c r="E4" s="336"/>
      <c r="F4" s="339"/>
      <c r="H4" s="338"/>
      <c r="I4" s="336"/>
      <c r="J4" s="336"/>
      <c r="K4" s="339"/>
      <c r="M4" s="338"/>
      <c r="N4" s="336"/>
      <c r="O4" s="336"/>
      <c r="P4" s="339"/>
      <c r="R4" s="180"/>
      <c r="S4" s="180"/>
      <c r="T4" s="180"/>
      <c r="U4" s="337"/>
      <c r="V4" s="337"/>
      <c r="W4" s="180"/>
      <c r="X4" s="180"/>
    </row>
    <row r="5" spans="3:25" ht="15" customHeight="1" x14ac:dyDescent="0.25">
      <c r="C5" s="340"/>
      <c r="D5" s="573">
        <f ca="1">IF(F9&gt;0,1,IF(E9&gt;0,2,3))</f>
        <v>1</v>
      </c>
      <c r="E5" s="573"/>
      <c r="F5" s="339"/>
      <c r="H5" s="338"/>
      <c r="I5" s="573">
        <f ca="1">IF(K9&gt;0,1,IF(J9&gt;0,2,3))</f>
        <v>1</v>
      </c>
      <c r="J5" s="573"/>
      <c r="K5" s="339"/>
      <c r="M5" s="338"/>
      <c r="N5" s="573">
        <f ca="1">IF(P9&gt;0,1,IF(O9&gt;0,2,3))</f>
        <v>1</v>
      </c>
      <c r="O5" s="573"/>
      <c r="P5" s="339"/>
      <c r="R5" s="180"/>
      <c r="S5" s="341">
        <v>43101</v>
      </c>
      <c r="T5" s="342">
        <f>NETWORKDAYS(S5,S6)-10</f>
        <v>14</v>
      </c>
      <c r="U5" s="343">
        <f t="shared" ref="U5:U16" si="0">(T5*($S$2/SUM($T$5:$T$16)))+U4</f>
        <v>64.939759036144579</v>
      </c>
      <c r="V5" s="343">
        <f ca="1">IF('Cuadro de Control'!D46="",0,'Cuadro de Control'!D46)+IF('Cuadro de Control'!J46="",0,'Cuadro de Control'!J46)+IF('Cuadro de Control'!P46="",0,'Cuadro de Control'!P46)+V4</f>
        <v>102.0000000057626</v>
      </c>
      <c r="W5" s="180"/>
      <c r="X5" s="180"/>
    </row>
    <row r="6" spans="3:25" ht="15" customHeight="1" x14ac:dyDescent="0.25">
      <c r="C6" s="338"/>
      <c r="D6" s="573"/>
      <c r="E6" s="573"/>
      <c r="F6" s="339"/>
      <c r="H6" s="338"/>
      <c r="I6" s="573"/>
      <c r="J6" s="573"/>
      <c r="K6" s="339"/>
      <c r="M6" s="338"/>
      <c r="N6" s="573"/>
      <c r="O6" s="573"/>
      <c r="P6" s="339"/>
      <c r="R6" s="180"/>
      <c r="S6" s="341">
        <v>43132</v>
      </c>
      <c r="T6" s="337">
        <f t="shared" ref="T6:T15" si="1">NETWORKDAYS(S6,S7)</f>
        <v>21</v>
      </c>
      <c r="U6" s="343">
        <f t="shared" si="0"/>
        <v>162.34939759036143</v>
      </c>
      <c r="V6" s="343">
        <f ca="1">IF('Cuadro de Control'!D47="",0,'Cuadro de Control'!D47)+IF('Cuadro de Control'!J47="",0,'Cuadro de Control'!J47)+IF('Cuadro de Control'!P47="",0,'Cuadro de Control'!P47)+V5</f>
        <v>171.000000009779</v>
      </c>
      <c r="W6" s="180"/>
      <c r="X6" s="180"/>
    </row>
    <row r="7" spans="3:25" ht="15" customHeight="1" x14ac:dyDescent="0.25">
      <c r="C7" s="338"/>
      <c r="D7" s="573"/>
      <c r="E7" s="573"/>
      <c r="F7" s="339"/>
      <c r="H7" s="338"/>
      <c r="I7" s="573"/>
      <c r="J7" s="573"/>
      <c r="K7" s="339"/>
      <c r="M7" s="338"/>
      <c r="N7" s="573"/>
      <c r="O7" s="573"/>
      <c r="P7" s="339"/>
      <c r="R7" s="180"/>
      <c r="S7" s="341">
        <v>43160</v>
      </c>
      <c r="T7" s="337">
        <f t="shared" si="1"/>
        <v>22</v>
      </c>
      <c r="U7" s="343">
        <f t="shared" si="0"/>
        <v>264.39759036144574</v>
      </c>
      <c r="V7" s="343">
        <f ca="1">IF('Cuadro de Control'!D48="",0,'Cuadro de Control'!D48)+IF('Cuadro de Control'!J48="",0,'Cuadro de Control'!J48)+IF('Cuadro de Control'!P48="",0,'Cuadro de Control'!P48)+V6</f>
        <v>177.00000001012825</v>
      </c>
      <c r="W7" s="180"/>
      <c r="X7" s="180"/>
    </row>
    <row r="8" spans="3:25" ht="7.5" customHeight="1" x14ac:dyDescent="0.25">
      <c r="C8" s="338"/>
      <c r="D8" s="336"/>
      <c r="E8" s="336"/>
      <c r="F8" s="339"/>
      <c r="H8" s="338"/>
      <c r="I8" s="336"/>
      <c r="J8" s="336"/>
      <c r="K8" s="339"/>
      <c r="M8" s="338"/>
      <c r="N8" s="336"/>
      <c r="O8" s="336"/>
      <c r="P8" s="339"/>
      <c r="R8" s="180"/>
      <c r="S8" s="341">
        <v>43191</v>
      </c>
      <c r="T8" s="337">
        <f t="shared" si="1"/>
        <v>22</v>
      </c>
      <c r="U8" s="343">
        <f t="shared" si="0"/>
        <v>366.4457831325301</v>
      </c>
      <c r="V8" s="343">
        <f ca="1">IF('Cuadro de Control'!D49="",0,'Cuadro de Control'!D49)+IF('Cuadro de Control'!J49="",0,'Cuadro de Control'!J49)+IF('Cuadro de Control'!P49="",0,'Cuadro de Control'!P49)+V7</f>
        <v>451.50000002610636</v>
      </c>
      <c r="W8" s="180"/>
      <c r="X8" s="180"/>
    </row>
    <row r="9" spans="3:25" ht="15.75" thickBot="1" x14ac:dyDescent="0.3">
      <c r="C9" s="344">
        <f>COUNTIFS(Mantenimiento!$F:$F,C3,Mantenimiento!$J:$J,"OPEN")</f>
        <v>12</v>
      </c>
      <c r="D9" s="345">
        <f ca="1">COUNTIFS(Mantenimiento!$F:$F,C3,Mantenimiento!$J:$J,"OPEN",Mantenimiento!$AS:$AS,"&gt;3")</f>
        <v>0</v>
      </c>
      <c r="E9" s="346">
        <f ca="1">C9-D9-F9</f>
        <v>7</v>
      </c>
      <c r="F9" s="347">
        <f ca="1">COUNTIFS(Mantenimiento!$F:$F,C3,Mantenimiento!$J:$J,"OPEN",Mantenimiento!$AS:$AS,"&lt;0")</f>
        <v>5</v>
      </c>
      <c r="H9" s="344">
        <f>COUNTIFS(Mantenimiento!$F:$F,H3,Mantenimiento!$J:$J,"OPEN")</f>
        <v>3</v>
      </c>
      <c r="I9" s="346">
        <f ca="1">COUNTIFS(Mantenimiento!$F:$F,H3,Mantenimiento!$J:$J,"OPEN",Mantenimiento!$AS:$AS,"&gt;3")</f>
        <v>0</v>
      </c>
      <c r="J9" s="346">
        <f ca="1">H9-I9-K9</f>
        <v>2</v>
      </c>
      <c r="K9" s="347">
        <f ca="1">COUNTIFS(Mantenimiento!$F:$F,H3,Mantenimiento!$J:$J,"OPEN",Mantenimiento!$AS:$AS,"&lt;0")</f>
        <v>1</v>
      </c>
      <c r="M9" s="344">
        <f>COUNTIFS(Mantenimiento!$F:$F,M3,Mantenimiento!$J:$J,"OPEN")</f>
        <v>10</v>
      </c>
      <c r="N9" s="346">
        <f ca="1">COUNTIFS(Mantenimiento!$F:$F,M3,Mantenimiento!$J:$J,"OPEN",Mantenimiento!$AS:$AS,"&gt;3")</f>
        <v>0</v>
      </c>
      <c r="O9" s="346">
        <f ca="1">M9-N9-P9</f>
        <v>1</v>
      </c>
      <c r="P9" s="347">
        <f ca="1">COUNTIFS(Mantenimiento!$F:$F,M3,Mantenimiento!$J:$J,"OPEN",Mantenimiento!$AS:$AS,"&lt;0")</f>
        <v>9</v>
      </c>
      <c r="R9" s="180"/>
      <c r="S9" s="341">
        <v>43221</v>
      </c>
      <c r="T9" s="337">
        <f t="shared" si="1"/>
        <v>24</v>
      </c>
      <c r="U9" s="343">
        <f t="shared" si="0"/>
        <v>477.77108433734941</v>
      </c>
      <c r="V9" s="343">
        <f ca="1">IF('Cuadro de Control'!D50="",0,'Cuadro de Control'!D50)+IF('Cuadro de Control'!J50="",0,'Cuadro de Control'!J50)+IF('Cuadro de Control'!P50="",0,'Cuadro de Control'!P50)+V8</f>
        <v>735.50000004263745</v>
      </c>
      <c r="W9" s="180"/>
      <c r="X9" s="180"/>
    </row>
    <row r="10" spans="3:25" ht="15" customHeight="1" thickBot="1" x14ac:dyDescent="0.3">
      <c r="R10" s="180"/>
      <c r="S10" s="341">
        <v>43252</v>
      </c>
      <c r="T10" s="337">
        <f t="shared" si="1"/>
        <v>21</v>
      </c>
      <c r="U10" s="343">
        <f t="shared" si="0"/>
        <v>575.18072289156623</v>
      </c>
      <c r="V10" s="343">
        <f ca="1">IF('Cuadro de Control'!D51="",0,'Cuadro de Control'!D51)+IF('Cuadro de Control'!J51="",0,'Cuadro de Control'!J51)+IF('Cuadro de Control'!P51="",0,'Cuadro de Control'!P51)+V9</f>
        <v>926.00000005372613</v>
      </c>
      <c r="W10" s="180"/>
      <c r="X10" s="180"/>
    </row>
    <row r="11" spans="3:25" x14ac:dyDescent="0.25">
      <c r="C11" s="570" t="s">
        <v>318</v>
      </c>
      <c r="D11" s="571"/>
      <c r="E11" s="571"/>
      <c r="F11" s="572"/>
      <c r="H11" s="570" t="s">
        <v>319</v>
      </c>
      <c r="I11" s="571"/>
      <c r="J11" s="571"/>
      <c r="K11" s="572"/>
      <c r="M11" s="570" t="s">
        <v>487</v>
      </c>
      <c r="N11" s="571"/>
      <c r="O11" s="571"/>
      <c r="P11" s="572"/>
      <c r="R11" s="180"/>
      <c r="S11" s="341">
        <v>43282</v>
      </c>
      <c r="T11" s="337">
        <f t="shared" si="1"/>
        <v>23</v>
      </c>
      <c r="U11" s="343">
        <f t="shared" si="0"/>
        <v>681.86746987951801</v>
      </c>
      <c r="V11" s="343">
        <f ca="1">IF('Cuadro de Control'!D52="",0,'Cuadro de Control'!D52)+IF('Cuadro de Control'!J52="",0,'Cuadro de Control'!J52)+IF('Cuadro de Control'!P52="",0,'Cuadro de Control'!P52)+V10</f>
        <v>1048.5000000608566</v>
      </c>
      <c r="W11" s="180"/>
      <c r="X11" s="180"/>
    </row>
    <row r="12" spans="3:25" x14ac:dyDescent="0.25">
      <c r="C12" s="338"/>
      <c r="D12" s="336"/>
      <c r="E12" s="336"/>
      <c r="F12" s="339"/>
      <c r="H12" s="338"/>
      <c r="I12" s="336"/>
      <c r="J12" s="336"/>
      <c r="K12" s="339"/>
      <c r="M12" s="338"/>
      <c r="N12" s="336"/>
      <c r="O12" s="336"/>
      <c r="P12" s="339"/>
      <c r="R12" s="180"/>
      <c r="S12" s="341">
        <v>43313</v>
      </c>
      <c r="T12" s="337">
        <f t="shared" si="1"/>
        <v>23</v>
      </c>
      <c r="U12" s="343">
        <f t="shared" si="0"/>
        <v>788.55421686746979</v>
      </c>
      <c r="V12" s="343">
        <f ca="1">IF('Cuadro de Control'!D53="",0,'Cuadro de Control'!D53)+IF('Cuadro de Control'!J53="",0,'Cuadro de Control'!J53)+IF('Cuadro de Control'!P53="",0,'Cuadro de Control'!P53)+V11</f>
        <v>1048.5000000608566</v>
      </c>
      <c r="W12" s="180"/>
      <c r="X12" s="180"/>
    </row>
    <row r="13" spans="3:25" ht="15" customHeight="1" x14ac:dyDescent="0.25">
      <c r="C13" s="340"/>
      <c r="D13" s="573">
        <f>IF(F17&gt;0,1,IF(E17&gt;0,2,3))</f>
        <v>3</v>
      </c>
      <c r="E13" s="573"/>
      <c r="F13" s="339"/>
      <c r="H13" s="338"/>
      <c r="I13" s="573">
        <f ca="1">IF(K17&gt;0,1,IF(J17&gt;0,2,3))</f>
        <v>1</v>
      </c>
      <c r="J13" s="573"/>
      <c r="K13" s="339"/>
      <c r="M13" s="338"/>
      <c r="N13" s="573">
        <f>IF(P17&gt;0,1,IF(O17&gt;0,2,3))</f>
        <v>1</v>
      </c>
      <c r="O13" s="573"/>
      <c r="P13" s="339"/>
      <c r="R13" s="180"/>
      <c r="S13" s="341">
        <v>43344</v>
      </c>
      <c r="T13" s="337">
        <f t="shared" si="1"/>
        <v>21</v>
      </c>
      <c r="U13" s="343">
        <f t="shared" si="0"/>
        <v>885.96385542168662</v>
      </c>
      <c r="V13" s="343">
        <f ca="1">IF('Cuadro de Control'!D54="",0,'Cuadro de Control'!D54)+IF('Cuadro de Control'!J54="",0,'Cuadro de Control'!J54)+IF('Cuadro de Control'!P54="",0,'Cuadro de Control'!P54)+V12</f>
        <v>1048.5000000608566</v>
      </c>
      <c r="W13" s="180"/>
      <c r="X13" s="180"/>
    </row>
    <row r="14" spans="3:25" ht="15" customHeight="1" x14ac:dyDescent="0.25">
      <c r="C14" s="338"/>
      <c r="D14" s="573"/>
      <c r="E14" s="573"/>
      <c r="F14" s="339"/>
      <c r="H14" s="338"/>
      <c r="I14" s="573"/>
      <c r="J14" s="573"/>
      <c r="K14" s="339"/>
      <c r="M14" s="338"/>
      <c r="N14" s="573"/>
      <c r="O14" s="573"/>
      <c r="P14" s="339"/>
      <c r="R14" s="180"/>
      <c r="S14" s="341">
        <v>43374</v>
      </c>
      <c r="T14" s="337">
        <f t="shared" si="1"/>
        <v>24</v>
      </c>
      <c r="U14" s="343">
        <f t="shared" si="0"/>
        <v>997.28915662650593</v>
      </c>
      <c r="V14" s="343">
        <f ca="1">IF('Cuadro de Control'!D55="",0,'Cuadro de Control'!D55)+IF('Cuadro de Control'!J55="",0,'Cuadro de Control'!J55)+IF('Cuadro de Control'!P55="",0,'Cuadro de Control'!P55)+V13</f>
        <v>1048.5000000608566</v>
      </c>
      <c r="W14" s="180"/>
      <c r="X14" s="180"/>
    </row>
    <row r="15" spans="3:25" ht="15" customHeight="1" x14ac:dyDescent="0.25">
      <c r="C15" s="338"/>
      <c r="D15" s="573"/>
      <c r="E15" s="573"/>
      <c r="F15" s="339"/>
      <c r="H15" s="338"/>
      <c r="I15" s="573"/>
      <c r="J15" s="573"/>
      <c r="K15" s="339"/>
      <c r="M15" s="338"/>
      <c r="N15" s="573"/>
      <c r="O15" s="573"/>
      <c r="P15" s="339"/>
      <c r="R15" s="180"/>
      <c r="S15" s="341">
        <v>43405</v>
      </c>
      <c r="T15" s="337">
        <f t="shared" si="1"/>
        <v>22</v>
      </c>
      <c r="U15" s="343">
        <f t="shared" si="0"/>
        <v>1099.3373493975903</v>
      </c>
      <c r="V15" s="343">
        <f ca="1">IF('Cuadro de Control'!D56="",0,'Cuadro de Control'!D56)+IF('Cuadro de Control'!J56="",0,'Cuadro de Control'!J56)+IF('Cuadro de Control'!P56="",0,'Cuadro de Control'!P56)+V14</f>
        <v>1048.5000000608566</v>
      </c>
      <c r="W15" s="180"/>
      <c r="X15" s="180"/>
    </row>
    <row r="16" spans="3:25" ht="7.5" customHeight="1" x14ac:dyDescent="0.25">
      <c r="C16" s="338"/>
      <c r="D16" s="336"/>
      <c r="E16" s="336"/>
      <c r="F16" s="339"/>
      <c r="H16" s="338"/>
      <c r="I16" s="336"/>
      <c r="J16" s="336"/>
      <c r="K16" s="339"/>
      <c r="M16" s="338"/>
      <c r="N16" s="336"/>
      <c r="O16" s="336"/>
      <c r="P16" s="339"/>
      <c r="R16" s="180"/>
      <c r="S16" s="341">
        <v>43435</v>
      </c>
      <c r="T16" s="342">
        <f>NETWORKDAYS(S16,S17)-10</f>
        <v>12</v>
      </c>
      <c r="U16" s="343">
        <f t="shared" si="0"/>
        <v>1155</v>
      </c>
      <c r="V16" s="343">
        <f ca="1">IF('Cuadro de Control'!D57="",0,'Cuadro de Control'!D57)+IF('Cuadro de Control'!J57="",0,'Cuadro de Control'!J57)+IF('Cuadro de Control'!P57="",0,'Cuadro de Control'!P57)+V15</f>
        <v>1048.5000000608566</v>
      </c>
      <c r="W16" s="180"/>
      <c r="X16" s="180"/>
    </row>
    <row r="17" spans="2:25" ht="15.75" thickBot="1" x14ac:dyDescent="0.3">
      <c r="C17" s="344">
        <f>COUNTIFS(Mantenimiento!$F:$F,C11,Mantenimiento!$J:$J,"OPEN")</f>
        <v>0</v>
      </c>
      <c r="D17" s="345">
        <f>COUNTIFS(Mantenimiento!$F:$F,C11,Mantenimiento!$J:$J,"OPEN",Mantenimiento!$AS:$AS,"&gt;3")</f>
        <v>0</v>
      </c>
      <c r="E17" s="346">
        <f>C17-D17-F17</f>
        <v>0</v>
      </c>
      <c r="F17" s="347">
        <f>COUNTIFS(Mantenimiento!$F:$F,C11,Mantenimiento!$J:$J,"OPEN",Mantenimiento!$AS:$AS,"&lt;0")</f>
        <v>0</v>
      </c>
      <c r="H17" s="344">
        <f>COUNTIFS(Mantenimiento!$F:$F,H11,Mantenimiento!$J:$J,"OPEN")</f>
        <v>13</v>
      </c>
      <c r="I17" s="346">
        <f ca="1">COUNTIFS(Mantenimiento!$F:$F,H11,Mantenimiento!$J:$J,"OPEN",Mantenimiento!$AS:$AS,"&gt;3")</f>
        <v>0</v>
      </c>
      <c r="J17" s="346">
        <f ca="1">H17-I17-K17</f>
        <v>3</v>
      </c>
      <c r="K17" s="347">
        <f ca="1">COUNTIFS(Mantenimiento!$F:$F,H11,Mantenimiento!$J:$J,"OPEN",Mantenimiento!$AS:$AS,"&lt;0")</f>
        <v>10</v>
      </c>
      <c r="M17" s="344">
        <f ca="1">COUNTIF('PMIs Round Year (Simulator)'!A2:A1250,"&gt;=" &amp; _xlfn.ISOWEEKNUM(TODAY()))+COUNTIFS(Mantenimiento!D:D,"PREVENTIVE",Mantenimiento!I:I,"")-COUNTIFS(Mantenimiento!D:D,"PREVENTIVE",Mantenimiento!AT:AT,"=" &amp; _xlfn.ISOWEEKNUM(TODAY()))</f>
        <v>409</v>
      </c>
      <c r="N17" s="559">
        <f ca="1">IF((COUNTIF('PMIs Round Year (Simulator)'!A:A,_xlfn.ISOWEEKNUM(TODAY()))-COUNTIFS(Mantenimiento!D:D,"PREVENTIVE",Mantenimiento!AT:AT,"=" &amp; _xlfn.ISOWEEKNUM(TODAY())))&gt;0,COUNTIF('PMIs Round Year (Simulator)'!A:A,_xlfn.ISOWEEKNUM(TODAY()))-COUNTIFS(Mantenimiento!D:D,"PREVENTIVE",Mantenimiento!AT:AT,"=" &amp; _xlfn.ISOWEEKNUM(TODAY())),"")</f>
        <v>19</v>
      </c>
      <c r="O17" s="559"/>
      <c r="P17" s="347">
        <f>COUNTIFS(Mantenimiento!D:D,"PREVENTIVE",Mantenimiento!I:I,"")</f>
        <v>11</v>
      </c>
      <c r="R17" s="180"/>
      <c r="S17" s="348">
        <v>43466</v>
      </c>
      <c r="T17" s="180"/>
      <c r="U17" s="180"/>
      <c r="V17" s="180"/>
      <c r="W17" s="180"/>
      <c r="X17" s="180"/>
    </row>
    <row r="18" spans="2:25" ht="15.75" thickBot="1" x14ac:dyDescent="0.3">
      <c r="C18" s="349"/>
      <c r="D18" s="350"/>
      <c r="E18" s="351"/>
      <c r="F18" s="351"/>
      <c r="H18" s="349"/>
      <c r="I18" s="351"/>
      <c r="J18" s="351"/>
      <c r="K18" s="351"/>
      <c r="M18" s="352"/>
      <c r="O18" s="352"/>
      <c r="P18" s="352"/>
      <c r="R18" s="180"/>
      <c r="S18" s="348"/>
      <c r="T18" s="180"/>
      <c r="U18" s="180"/>
      <c r="V18" s="180"/>
      <c r="W18" s="180"/>
      <c r="X18" s="180"/>
    </row>
    <row r="19" spans="2:25" ht="15" customHeight="1" x14ac:dyDescent="0.25">
      <c r="C19" s="560" t="s">
        <v>435</v>
      </c>
      <c r="D19" s="561"/>
      <c r="E19" s="561"/>
      <c r="F19" s="561"/>
      <c r="G19" s="561"/>
      <c r="H19" s="561"/>
      <c r="I19" s="561"/>
      <c r="J19" s="561"/>
      <c r="K19" s="560" t="s">
        <v>488</v>
      </c>
      <c r="L19" s="561"/>
      <c r="M19" s="561"/>
      <c r="N19" s="561"/>
      <c r="O19" s="561"/>
      <c r="P19" s="566"/>
      <c r="R19" s="180"/>
      <c r="S19" s="348"/>
      <c r="T19" s="180"/>
      <c r="U19" s="180"/>
      <c r="V19" s="180"/>
      <c r="W19" s="180"/>
      <c r="X19" s="180"/>
    </row>
    <row r="20" spans="2:25" ht="15" customHeight="1" x14ac:dyDescent="0.25">
      <c r="C20" s="562"/>
      <c r="D20" s="563"/>
      <c r="E20" s="563"/>
      <c r="F20" s="563"/>
      <c r="G20" s="563"/>
      <c r="H20" s="563"/>
      <c r="I20" s="563"/>
      <c r="J20" s="563"/>
      <c r="K20" s="562"/>
      <c r="L20" s="563"/>
      <c r="M20" s="563"/>
      <c r="N20" s="563"/>
      <c r="O20" s="563"/>
      <c r="P20" s="567"/>
      <c r="R20" s="180"/>
      <c r="S20" s="353"/>
      <c r="T20" s="354"/>
      <c r="U20" s="354"/>
      <c r="V20" s="354"/>
      <c r="W20" s="354"/>
      <c r="X20" s="180"/>
    </row>
    <row r="21" spans="2:25" ht="15" customHeight="1" x14ac:dyDescent="0.25">
      <c r="C21" s="562"/>
      <c r="D21" s="563"/>
      <c r="E21" s="563"/>
      <c r="F21" s="563"/>
      <c r="G21" s="563"/>
      <c r="H21" s="563"/>
      <c r="I21" s="563"/>
      <c r="J21" s="563"/>
      <c r="K21" s="562"/>
      <c r="L21" s="563"/>
      <c r="M21" s="563"/>
      <c r="N21" s="563"/>
      <c r="O21" s="563"/>
      <c r="P21" s="567"/>
      <c r="R21" s="180"/>
      <c r="S21" s="353"/>
      <c r="T21" s="354"/>
      <c r="U21" s="354"/>
      <c r="V21" s="354"/>
      <c r="W21" s="354"/>
      <c r="X21" s="180"/>
    </row>
    <row r="22" spans="2:25" ht="15.75" thickBot="1" x14ac:dyDescent="0.3">
      <c r="C22" s="564"/>
      <c r="D22" s="565"/>
      <c r="E22" s="565"/>
      <c r="F22" s="565"/>
      <c r="G22" s="565"/>
      <c r="H22" s="565"/>
      <c r="I22" s="565"/>
      <c r="J22" s="565"/>
      <c r="K22" s="564"/>
      <c r="L22" s="565"/>
      <c r="M22" s="565"/>
      <c r="N22" s="565"/>
      <c r="O22" s="565"/>
      <c r="P22" s="568"/>
      <c r="Q22" s="336"/>
      <c r="R22" s="180"/>
      <c r="S22" s="353"/>
      <c r="T22" s="354"/>
      <c r="U22" s="354"/>
      <c r="V22" s="354"/>
      <c r="W22" s="354"/>
      <c r="X22" s="180"/>
    </row>
    <row r="23" spans="2:25" ht="15" customHeight="1" x14ac:dyDescent="0.25">
      <c r="R23" s="180"/>
      <c r="S23" s="180"/>
      <c r="T23" s="180"/>
      <c r="U23" s="180"/>
      <c r="V23" s="180"/>
      <c r="W23" s="180"/>
      <c r="X23" s="180"/>
    </row>
    <row r="24" spans="2:25" ht="15" customHeight="1" x14ac:dyDescent="0.25">
      <c r="B24" s="569" t="s">
        <v>438</v>
      </c>
      <c r="C24" s="569"/>
      <c r="D24" s="569"/>
      <c r="E24" s="569"/>
      <c r="F24" s="569"/>
      <c r="G24" s="569"/>
      <c r="H24" s="569"/>
      <c r="I24" s="569"/>
      <c r="J24" s="569"/>
      <c r="K24" s="569"/>
      <c r="L24" s="569"/>
      <c r="M24" s="569"/>
      <c r="N24" s="569"/>
      <c r="O24" s="569"/>
      <c r="P24" s="569"/>
      <c r="Q24" s="569"/>
      <c r="R24" s="569"/>
      <c r="S24" s="569"/>
      <c r="T24" s="569"/>
      <c r="U24" s="569"/>
      <c r="V24" s="569"/>
      <c r="W24" s="569"/>
      <c r="X24" s="569"/>
      <c r="Y24" s="569"/>
    </row>
    <row r="25" spans="2:25" ht="26.25" customHeight="1" x14ac:dyDescent="0.25"/>
    <row r="26" spans="2:25" hidden="1" x14ac:dyDescent="0.25"/>
    <row r="27" spans="2:25" hidden="1" x14ac:dyDescent="0.25"/>
    <row r="28" spans="2:25" hidden="1" x14ac:dyDescent="0.25"/>
  </sheetData>
  <sheetProtection algorithmName="SHA-512" hashValue="pLY5u5HFs6gXRg8HM10WEvI6PvDPgkLGnJbE/+Ud1s2+/+4r4uCZWT4Lb+NSv5C3laAiNG6GkKid/Shzr4ml6Q==" saltValue="AG/bdR95rbXiFsdp05/tsw==" spinCount="100000" sheet="1" objects="1" scenarios="1"/>
  <mergeCells count="16">
    <mergeCell ref="N17:O17"/>
    <mergeCell ref="C19:J22"/>
    <mergeCell ref="K19:P22"/>
    <mergeCell ref="B24:Y24"/>
    <mergeCell ref="M3:P3"/>
    <mergeCell ref="N5:O7"/>
    <mergeCell ref="C11:F11"/>
    <mergeCell ref="H11:K11"/>
    <mergeCell ref="D13:E15"/>
    <mergeCell ref="I13:J15"/>
    <mergeCell ref="D5:E7"/>
    <mergeCell ref="C3:F3"/>
    <mergeCell ref="H3:K3"/>
    <mergeCell ref="I5:J7"/>
    <mergeCell ref="M11:P11"/>
    <mergeCell ref="N13:O15"/>
  </mergeCells>
  <conditionalFormatting sqref="D5:E7">
    <cfRule type="iconSet" priority="20">
      <iconSet iconSet="3Symbols" showValue="0">
        <cfvo type="percent" val="0"/>
        <cfvo type="num" val="1.5"/>
        <cfvo type="num" val="2.5"/>
      </iconSet>
    </cfRule>
  </conditionalFormatting>
  <conditionalFormatting sqref="F9 F17:F18 K17:K18">
    <cfRule type="cellIs" dxfId="26150" priority="40" operator="greaterThan">
      <formula>0</formula>
    </cfRule>
  </conditionalFormatting>
  <conditionalFormatting sqref="E9 E17:E18 J17:J18">
    <cfRule type="cellIs" dxfId="26149" priority="39" operator="greaterThan">
      <formula>0</formula>
    </cfRule>
  </conditionalFormatting>
  <conditionalFormatting sqref="D9 D17:D18 I17:I18">
    <cfRule type="cellIs" dxfId="26148" priority="38" operator="greaterThan">
      <formula>0</formula>
    </cfRule>
  </conditionalFormatting>
  <conditionalFormatting sqref="K9">
    <cfRule type="cellIs" dxfId="26147" priority="37" operator="greaterThan">
      <formula>0</formula>
    </cfRule>
  </conditionalFormatting>
  <conditionalFormatting sqref="J9">
    <cfRule type="cellIs" dxfId="26146" priority="36" operator="greaterThan">
      <formula>0</formula>
    </cfRule>
  </conditionalFormatting>
  <conditionalFormatting sqref="I9">
    <cfRule type="cellIs" dxfId="26145" priority="35" operator="greaterThan">
      <formula>0</formula>
    </cfRule>
  </conditionalFormatting>
  <conditionalFormatting sqref="P9">
    <cfRule type="cellIs" dxfId="26144" priority="33" operator="greaterThan">
      <formula>0</formula>
    </cfRule>
  </conditionalFormatting>
  <conditionalFormatting sqref="O9">
    <cfRule type="cellIs" dxfId="26143" priority="32" operator="greaterThan">
      <formula>0</formula>
    </cfRule>
  </conditionalFormatting>
  <conditionalFormatting sqref="N9">
    <cfRule type="cellIs" dxfId="26142" priority="31" operator="greaterThan">
      <formula>0</formula>
    </cfRule>
  </conditionalFormatting>
  <conditionalFormatting sqref="I5:J7">
    <cfRule type="iconSet" priority="10">
      <iconSet iconSet="3Symbols" showValue="0">
        <cfvo type="percent" val="0"/>
        <cfvo type="num" val="1.5"/>
        <cfvo type="num" val="2.5"/>
      </iconSet>
    </cfRule>
  </conditionalFormatting>
  <conditionalFormatting sqref="N5:O7">
    <cfRule type="iconSet" priority="9">
      <iconSet iconSet="3Symbols" showValue="0">
        <cfvo type="percent" val="0"/>
        <cfvo type="num" val="1.5"/>
        <cfvo type="num" val="2.5"/>
      </iconSet>
    </cfRule>
  </conditionalFormatting>
  <conditionalFormatting sqref="D13:E15">
    <cfRule type="iconSet" priority="8">
      <iconSet iconSet="3Symbols" showValue="0">
        <cfvo type="percent" val="0"/>
        <cfvo type="num" val="1.5"/>
        <cfvo type="num" val="2.5"/>
      </iconSet>
    </cfRule>
  </conditionalFormatting>
  <conditionalFormatting sqref="I13:J15">
    <cfRule type="iconSet" priority="7">
      <iconSet iconSet="3Symbols" showValue="0">
        <cfvo type="percent" val="0"/>
        <cfvo type="num" val="1.5"/>
        <cfvo type="num" val="2.5"/>
      </iconSet>
    </cfRule>
  </conditionalFormatting>
  <conditionalFormatting sqref="P17">
    <cfRule type="cellIs" dxfId="26141" priority="6" operator="greaterThan">
      <formula>0</formula>
    </cfRule>
  </conditionalFormatting>
  <conditionalFormatting sqref="N13:O15">
    <cfRule type="iconSet" priority="3">
      <iconSet iconSet="3Symbols" showValue="0">
        <cfvo type="percent" val="0"/>
        <cfvo type="num" val="1.5"/>
        <cfvo type="num" val="2.5"/>
      </iconSet>
    </cfRule>
  </conditionalFormatting>
  <conditionalFormatting sqref="N17">
    <cfRule type="expression" dxfId="26140" priority="1">
      <formula>_xlfn.ISOWEEKNUM(TODAY())&gt;="4"</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101"/>
  <sheetViews>
    <sheetView topLeftCell="A82" zoomScale="70" zoomScaleNormal="70" workbookViewId="0">
      <selection activeCell="H64" sqref="H64:L69"/>
    </sheetView>
  </sheetViews>
  <sheetFormatPr baseColWidth="10" defaultColWidth="11.42578125" defaultRowHeight="15" x14ac:dyDescent="0.25"/>
  <cols>
    <col min="1" max="1" width="5.85546875" style="8" bestFit="1" customWidth="1"/>
    <col min="2" max="26" width="19.42578125" style="8" customWidth="1"/>
    <col min="27" max="27" width="17.28515625" style="8" customWidth="1"/>
    <col min="28" max="28" width="17.140625" style="8" customWidth="1"/>
    <col min="29" max="31" width="16.85546875" style="8" customWidth="1"/>
    <col min="32" max="32" width="14.28515625" style="8" bestFit="1" customWidth="1"/>
    <col min="33" max="16384" width="11.42578125" style="8"/>
  </cols>
  <sheetData>
    <row r="1" spans="1:29" ht="19.5" thickBot="1" x14ac:dyDescent="0.35">
      <c r="C1" s="705" t="s">
        <v>27</v>
      </c>
      <c r="D1" s="706"/>
      <c r="E1" s="706"/>
      <c r="F1" s="706"/>
      <c r="G1" s="706"/>
      <c r="H1" s="706"/>
      <c r="I1" s="706"/>
      <c r="J1" s="707"/>
      <c r="K1" s="708" t="s">
        <v>28</v>
      </c>
      <c r="L1" s="709"/>
      <c r="M1" s="709"/>
      <c r="N1" s="709"/>
      <c r="O1" s="709"/>
      <c r="P1" s="709"/>
      <c r="Q1" s="9">
        <f ca="1">Q17</f>
        <v>10</v>
      </c>
      <c r="R1" s="9">
        <f ca="1">R17</f>
        <v>0</v>
      </c>
      <c r="S1" s="10"/>
      <c r="T1" s="10"/>
      <c r="U1" s="10"/>
      <c r="V1" s="11"/>
      <c r="W1" s="689" t="s">
        <v>429</v>
      </c>
      <c r="X1" s="690"/>
      <c r="Y1" s="690"/>
      <c r="Z1" s="690"/>
      <c r="AA1" s="691" t="s">
        <v>430</v>
      </c>
      <c r="AB1" s="692"/>
    </row>
    <row r="2" spans="1:29" ht="51" x14ac:dyDescent="0.25">
      <c r="B2" s="12" t="s">
        <v>12</v>
      </c>
      <c r="C2" s="13" t="s">
        <v>13</v>
      </c>
      <c r="D2" s="14" t="s">
        <v>14</v>
      </c>
      <c r="E2" s="14" t="s">
        <v>32</v>
      </c>
      <c r="F2" s="14" t="s">
        <v>54</v>
      </c>
      <c r="G2" s="14" t="s">
        <v>33</v>
      </c>
      <c r="H2" s="14" t="s">
        <v>16</v>
      </c>
      <c r="I2" s="14" t="s">
        <v>18</v>
      </c>
      <c r="J2" s="15" t="s">
        <v>17</v>
      </c>
      <c r="K2" s="13" t="s">
        <v>29</v>
      </c>
      <c r="L2" s="14" t="s">
        <v>15</v>
      </c>
      <c r="M2" s="14" t="s">
        <v>226</v>
      </c>
      <c r="N2" s="14" t="s">
        <v>224</v>
      </c>
      <c r="O2" s="16" t="s">
        <v>225</v>
      </c>
      <c r="P2" s="16" t="s">
        <v>227</v>
      </c>
      <c r="Q2" s="13" t="s">
        <v>31</v>
      </c>
      <c r="R2" s="15" t="s">
        <v>30</v>
      </c>
      <c r="S2" s="17" t="s">
        <v>137</v>
      </c>
      <c r="T2" s="16" t="s">
        <v>126</v>
      </c>
      <c r="U2" s="14" t="s">
        <v>38</v>
      </c>
      <c r="V2" s="16" t="s">
        <v>37</v>
      </c>
      <c r="W2" s="676" t="s">
        <v>134</v>
      </c>
      <c r="X2" s="677"/>
      <c r="Y2" s="677"/>
      <c r="Z2" s="677"/>
      <c r="AA2" s="13" t="s">
        <v>434</v>
      </c>
      <c r="AB2" s="15" t="s">
        <v>433</v>
      </c>
    </row>
    <row r="3" spans="1:29" ht="16.5" customHeight="1" x14ac:dyDescent="0.25">
      <c r="A3" s="8">
        <v>2016</v>
      </c>
      <c r="B3" s="668" t="str">
        <f>CONCATENATE("Pendientes del año 2015: ",SUM(Q3:R3))</f>
        <v>Pendientes del año 2015: 3</v>
      </c>
      <c r="C3" s="669"/>
      <c r="D3" s="669"/>
      <c r="E3" s="669"/>
      <c r="F3" s="669"/>
      <c r="G3" s="669"/>
      <c r="H3" s="669"/>
      <c r="I3" s="669"/>
      <c r="J3" s="669"/>
      <c r="K3" s="669"/>
      <c r="L3" s="669"/>
      <c r="M3" s="669"/>
      <c r="N3" s="669"/>
      <c r="O3" s="669"/>
      <c r="P3" s="669"/>
      <c r="Q3" s="18">
        <f>COUNTIFS(Mantenimiento!AF:AF,A3,Mantenimiento!B:B,"Root")</f>
        <v>3</v>
      </c>
      <c r="R3" s="19">
        <f>COUNTIFS(Mantenimiento!AF:AF,A3,Mantenimiento!J:J,"CLOSED",Mantenimiento!B:B,"Root")</f>
        <v>0</v>
      </c>
      <c r="S3" s="20"/>
      <c r="T3" s="21"/>
      <c r="U3" s="22"/>
      <c r="V3" s="23"/>
      <c r="W3" s="173"/>
      <c r="X3" s="174" t="s">
        <v>52</v>
      </c>
      <c r="Y3" s="174" t="s">
        <v>53</v>
      </c>
      <c r="Z3" s="267" t="s">
        <v>150</v>
      </c>
      <c r="AA3" s="263"/>
      <c r="AB3" s="264"/>
    </row>
    <row r="4" spans="1:29" ht="16.5" customHeight="1" thickBot="1" x14ac:dyDescent="0.3">
      <c r="A4" s="8">
        <v>2017</v>
      </c>
      <c r="B4" s="668" t="str">
        <f>CONCATENATE("Pendientes del año 2016: ",SUM(Q4:R4))</f>
        <v>Pendientes del año 2016: 5</v>
      </c>
      <c r="C4" s="669"/>
      <c r="D4" s="669"/>
      <c r="E4" s="669"/>
      <c r="F4" s="669"/>
      <c r="G4" s="669"/>
      <c r="H4" s="669"/>
      <c r="I4" s="669"/>
      <c r="J4" s="669"/>
      <c r="K4" s="669"/>
      <c r="L4" s="669"/>
      <c r="M4" s="669"/>
      <c r="N4" s="669"/>
      <c r="O4" s="669"/>
      <c r="P4" s="669"/>
      <c r="Q4" s="18">
        <f>COUNTIFS(Mantenimiento!AF:AF,A4,Mantenimiento!B:B,"Root")</f>
        <v>5</v>
      </c>
      <c r="R4" s="24">
        <f>COUNTIFS(Mantenimiento!AF:AF,A4,Mantenimiento!J:J,"CLOSED",Mantenimiento!B:B,"Root")</f>
        <v>0</v>
      </c>
      <c r="S4" s="25"/>
      <c r="T4" s="21"/>
      <c r="U4" s="22"/>
      <c r="V4" s="23"/>
      <c r="W4" s="209" t="s">
        <v>135</v>
      </c>
      <c r="X4" s="259">
        <f>SUM(X5:X16)</f>
        <v>5635.0000000407454</v>
      </c>
      <c r="Y4" s="259">
        <f>SUM(Y5:Y16)</f>
        <v>6594.0000000697328</v>
      </c>
      <c r="Z4" s="268">
        <f>SUM(Z5:Z16)</f>
        <v>900.00000005238735</v>
      </c>
      <c r="AA4" s="263"/>
      <c r="AB4" s="264"/>
    </row>
    <row r="5" spans="1:29" ht="15.75" x14ac:dyDescent="0.25">
      <c r="A5" s="8">
        <v>1</v>
      </c>
      <c r="B5" s="26" t="s">
        <v>0</v>
      </c>
      <c r="C5" s="27">
        <v>31</v>
      </c>
      <c r="D5" s="28">
        <v>467</v>
      </c>
      <c r="E5" s="29">
        <f ca="1">IF(MONTH(TODAY())&gt;=A5,SUMIF(Programación!A:A,'Cuadro de Control'!A5,Programación!EY:EY),"")</f>
        <v>138</v>
      </c>
      <c r="F5" s="30">
        <f ca="1">IF(MONTH(TODAY())&gt;=A5,SUMIF(Entrenamientos!V:V,A5,Entrenamientos!L:L),"")</f>
        <v>138.00000000785809</v>
      </c>
      <c r="G5" s="31">
        <f ca="1">IF(MONTH(TODAY())&gt;=A5,IFERROR(F5/E5,0),"")</f>
        <v>1.0000000000569427</v>
      </c>
      <c r="H5" s="31">
        <f ca="1">IF(MONTH(TODAY())&gt;=A5,F5/D5,"")</f>
        <v>0.29550321200826146</v>
      </c>
      <c r="I5" s="31">
        <f ca="1">IF(MONTH(TODAY())&gt;=A5,IFERROR((E5-P5)/E5,0),"")</f>
        <v>1</v>
      </c>
      <c r="J5" s="34">
        <f>Z46</f>
        <v>3.5083333333333333</v>
      </c>
      <c r="K5" s="32">
        <f t="shared" ref="K5:K16" si="0">4*C5</f>
        <v>124</v>
      </c>
      <c r="L5" s="33">
        <f>COUNTIFS(Mantenimiento!W:W,"Yes",Mantenimiento!AF:AF,"2019",Mantenimiento!AD:AD,A5)</f>
        <v>0</v>
      </c>
      <c r="M5" s="29">
        <f ca="1">IF(MONTH(TODAY())&gt;=A5,IF((K5-N5-O5-P5)&lt;0,0,(K5-N5-O5-P5)),"")</f>
        <v>108.83326944399353</v>
      </c>
      <c r="N5" s="29">
        <f ca="1">IF(MONTH(TODAY())&gt;=A5,SUMIFS(Mantenimiento!AJ:AJ,Mantenimiento!D:D,"PREVENTIVE",Mantenimiento!AE:AE,'Cuadro de Control'!A5),"")</f>
        <v>15.166730556006467</v>
      </c>
      <c r="O5" s="41">
        <f ca="1">IF(MONTH(TODAY())&gt;=A5,SUMIFS(Mantenimiento!AJ:AJ,Mantenimiento!AG:AG,"2021",Mantenimiento!AE:AE,A5,Mantenimiento!F:F,"MIP",Mantenimiento!D:D,"CORRECTIVE",Mantenimiento!W:W,"NO"),"")</f>
        <v>0</v>
      </c>
      <c r="P5" s="46">
        <f ca="1">IF(MONTH(TODAY())&gt;=A5,SUMIFS(Mantenimiento!AJ:AJ,Mantenimiento!AG:AG,"2021",Mantenimiento!AE:AE,A5,Mantenimiento!F:F,"MIP",Mantenimiento!D:D,"CORRECTIVE",Mantenimiento!W:W,"YES"),"")</f>
        <v>0</v>
      </c>
      <c r="Q5" s="35">
        <f>IF(MONTH(AE5)&gt;=A5,COUNTIFS(Mantenimiento!$AD:$AD,A5,Mantenimiento!$AF:$AF,"2019",Mantenimiento!D:D,"CORRECTIVE",Mantenimiento!B:B,"Root"),"")</f>
        <v>1</v>
      </c>
      <c r="R5" s="36">
        <f ca="1">IF(MONTH(TODAY())&gt;=A5,COUNTIFS(Mantenimiento!$AE:$AE,A5,Mantenimiento!$AG:$AG,"2019",Mantenimiento!D:D,"CORRECTIVE",Mantenimiento!B:B,"Root"),"")</f>
        <v>0</v>
      </c>
      <c r="S5" s="37">
        <f ca="1">IF(A5&lt;=MONTH(TODAY()),IFERROR(AVERAGEIFS(Mantenimiento!AH:AH,Mantenimiento!B:B,"Root",Mantenimiento!D:D,"CORRECTIVE",Mantenimiento!J:J,"CLOSED",Mantenimiento!AE:AE,'Cuadro de Control'!A5),0),"")</f>
        <v>0</v>
      </c>
      <c r="T5" s="29">
        <f ca="1">IF(A5&lt;=MONTH(TODAY()),IF(A5&lt;=MONTH(TODAY()),IFERROR(AVERAGEIF(Mantenimiento!AE:AE,'Cuadro de Control'!A5,Mantenimiento!AI:AI),0),SUMIF(Entrenamientos!V:V,'Cuadro de Control'!A5,Entrenamientos!L:L)),"")</f>
        <v>0</v>
      </c>
      <c r="U5" s="38">
        <v>31</v>
      </c>
      <c r="V5" s="181">
        <f ca="1">IF(MONTH(TODAY())&gt;=A5,U5/C5,"")</f>
        <v>1</v>
      </c>
      <c r="W5" s="272">
        <v>2013</v>
      </c>
      <c r="X5" s="273">
        <v>1000</v>
      </c>
      <c r="Y5" s="273">
        <v>236</v>
      </c>
      <c r="Z5" s="274">
        <v>0</v>
      </c>
      <c r="AA5" s="271">
        <f ca="1">IFERROR(IF(MONTH(TODAY())&gt;=A5,AVERAGE(IFERROR(AVERAGEIFS(Mantenimiento!AK:AK,Mantenimiento!F:F,"AWP-CIAC",Mantenimiento!AE:AE,'Cuadro de Control'!A5),AVERAGEIFS(Mantenimiento!AK:AK,Mantenimiento!F:F,"AWP-CIAC",Mantenimiento!AE:AE,"")),IFERROR(AVERAGEIFS(Mantenimiento!AK:AK,Mantenimiento!F:F,"AWP-CIAC",Mantenimiento!AE:AE,""),AVERAGEIFS(Mantenimiento!AK:AK,Mantenimiento!F:F,"AWP-CIAC",Mantenimiento!AE:AE,'Cuadro de Control'!A5))),""),0)</f>
        <v>0</v>
      </c>
      <c r="AB5" s="266">
        <f ca="1">IFERROR(IF(MONTH(TODAY())&gt;=A5,AVERAGE(IFERROR(AVERAGEIFS(Mantenimiento!AK:AK,Mantenimiento!F:F,"AWP-SIK",Mantenimiento!AE:AE,'Cuadro de Control'!A5),AVERAGEIFS(Mantenimiento!AK:AK,Mantenimiento!F:F,"AWP-SIK",Mantenimiento!AE:AE,"")),IFERROR(AVERAGEIFS(Mantenimiento!AK:AK,Mantenimiento!F:F,"AWP-SIK",Mantenimiento!AE:AE,""),AVERAGEIFS(Mantenimiento!AK:AK,Mantenimiento!F:F,"AWP-SIK",Mantenimiento!AE:AE,'Cuadro de Control'!A5))),""),0)</f>
        <v>36296.020835446012</v>
      </c>
    </row>
    <row r="6" spans="1:29" ht="15.75" x14ac:dyDescent="0.25">
      <c r="A6" s="8">
        <v>2</v>
      </c>
      <c r="B6" s="26" t="s">
        <v>1</v>
      </c>
      <c r="C6" s="39">
        <v>28</v>
      </c>
      <c r="D6" s="40">
        <v>423</v>
      </c>
      <c r="E6" s="41">
        <f ca="1">IF(MONTH(TODAY())&gt;=A6,SUMIF(Programación!A:A,'Cuadro de Control'!A6,Programación!EY:EY),"")</f>
        <v>117</v>
      </c>
      <c r="F6" s="42">
        <f ca="1">IF(MONTH(TODAY())&gt;=A6,SUMIF(Entrenamientos!V:V,A6,Entrenamientos!L:L),"")</f>
        <v>117.00000000669392</v>
      </c>
      <c r="G6" s="43">
        <f t="shared" ref="G6:G16" ca="1" si="1">IF(MONTH(TODAY())&gt;=A6,IFERROR(F6/E6,0),"")</f>
        <v>1.0000000000572131</v>
      </c>
      <c r="H6" s="43">
        <f t="shared" ref="H6:H16" ca="1" si="2">IF(MONTH(TODAY())&gt;=A6,F6/D6,"")</f>
        <v>0.27659574469667592</v>
      </c>
      <c r="I6" s="43">
        <f t="shared" ref="I6:I16" ca="1" si="3">IF(MONTH(TODAY())&gt;=A6,IFERROR((E6-P6)/E6,0),"")</f>
        <v>1</v>
      </c>
      <c r="J6" s="46">
        <f>Z47</f>
        <v>2.7598914565826331</v>
      </c>
      <c r="K6" s="44">
        <f t="shared" si="0"/>
        <v>112</v>
      </c>
      <c r="L6" s="45">
        <f>COUNTIFS(Mantenimiento!W:W,"Yes",Mantenimiento!AF:AF,"2019",Mantenimiento!AD:AD,A6)</f>
        <v>0</v>
      </c>
      <c r="M6" s="41">
        <f ca="1">IF(MONTH(TODAY())&gt;=A6,IF((K6-N6-O6-P6)&lt;0,0,(K6-N6-O6-P6)),"")</f>
        <v>106.49985694457426</v>
      </c>
      <c r="N6" s="41">
        <f ca="1">IF(MONTH(TODAY())&gt;=A6,SUMIFS(Mantenimiento!AJ:AJ,Mantenimiento!D:D,"PREVENTIVE",Mantenimiento!AE:AE,'Cuadro de Control'!A6),"")</f>
        <v>5.5001430554257329</v>
      </c>
      <c r="O6" s="41">
        <f ca="1">IF(MONTH(TODAY())&gt;=A6,SUMIFS(Mantenimiento!AJ:AJ,Mantenimiento!AG:AG,"2021",Mantenimiento!AE:AE,A6,Mantenimiento!F:F,"MIP",Mantenimiento!D:D,"CORRECTIVE",Mantenimiento!W:W,"NO"),"")</f>
        <v>0</v>
      </c>
      <c r="P6" s="46">
        <f ca="1">IF(MONTH(TODAY())&gt;=A6,SUMIFS(Mantenimiento!AJ:AJ,Mantenimiento!AG:AG,"2021",Mantenimiento!AE:AE,A6,Mantenimiento!F:F,"MIP",Mantenimiento!D:D,"CORRECTIVE",Mantenimiento!W:W,"YES"),"")</f>
        <v>0</v>
      </c>
      <c r="Q6" s="35">
        <f ca="1">IF(MONTH(TODAY())&gt;=A6,COUNTIFS(Mantenimiento!$AD:$AD,A6,Mantenimiento!$AF:$AF,"2019",Mantenimiento!D:D,"CORRECTIVE"),"")</f>
        <v>3</v>
      </c>
      <c r="R6" s="36">
        <f ca="1">IF(MONTH(TODAY())&gt;=A6,COUNTIFS(Mantenimiento!$AE:$AE,A6,Mantenimiento!$AG:$AG,"2019",Mantenimiento!D:D,"CORRECTIVE"),"")</f>
        <v>0</v>
      </c>
      <c r="S6" s="37">
        <f ca="1">IF(A6&lt;=MONTH(TODAY()),IFERROR(AVERAGEIFS(Mantenimiento!AH:AH,Mantenimiento!B:B,"Root",Mantenimiento!D:D,"CORRECTIVE",Mantenimiento!J:J,"CLOSED",Mantenimiento!AE:AE,'Cuadro de Control'!A6),0),"")</f>
        <v>0</v>
      </c>
      <c r="T6" s="41">
        <f ca="1">IF(A6&lt;=MONTH(TODAY()),IF(A6&lt;=MONTH(TODAY()),IFERROR(AVERAGEIF(Mantenimiento!AE:AE,'Cuadro de Control'!A6,Mantenimiento!AI:AI),0),SUMIF(Entrenamientos!V:V,'Cuadro de Control'!A6,Entrenamientos!L:L)),"")</f>
        <v>0</v>
      </c>
      <c r="U6" s="47">
        <v>28</v>
      </c>
      <c r="V6" s="182">
        <f t="shared" ref="V6:V16" ca="1" si="4">IF(MONTH(TODAY())&gt;=A6,U6/C6,"")</f>
        <v>1</v>
      </c>
      <c r="W6" s="272">
        <v>2014</v>
      </c>
      <c r="X6" s="275">
        <v>900</v>
      </c>
      <c r="Y6" s="273">
        <v>1000</v>
      </c>
      <c r="Z6" s="274">
        <v>0</v>
      </c>
      <c r="AA6" s="271">
        <f ca="1">IFERROR(IF(MONTH(TODAY())&gt;=A6,AVERAGE(IFERROR(AVERAGEIFS(Mantenimiento!AK:AK,Mantenimiento!F:F,"AWP-CIAC",Mantenimiento!AE:AE,'Cuadro de Control'!A6),AVERAGEIFS(Mantenimiento!AK:AK,Mantenimiento!F:F,"AWP-CIAC",Mantenimiento!AE:AE,"")),IFERROR(AVERAGEIFS(Mantenimiento!AK:AK,Mantenimiento!F:F,"AWP-CIAC",Mantenimiento!AE:AE,""),AVERAGEIFS(Mantenimiento!AK:AK,Mantenimiento!F:F,"AWP-CIAC",Mantenimiento!AE:AE,'Cuadro de Control'!A6))),""),0)</f>
        <v>0</v>
      </c>
      <c r="AB6" s="266">
        <f ca="1">IFERROR(IF(MONTH(TODAY())&gt;=A6,AVERAGE(IFERROR(AVERAGEIFS(Mantenimiento!AK:AK,Mantenimiento!F:F,"AWP-SIK",Mantenimiento!AE:AE,'Cuadro de Control'!A6),AVERAGEIFS(Mantenimiento!AK:AK,Mantenimiento!F:F,"AWP-SIK",Mantenimiento!AE:AE,"")),IFERROR(AVERAGEIFS(Mantenimiento!AK:AK,Mantenimiento!F:F,"AWP-SIK",Mantenimiento!AE:AE,""),AVERAGEIFS(Mantenimiento!AK:AK,Mantenimiento!F:F,"AWP-SIK",Mantenimiento!AE:AE,'Cuadro de Control'!A6))),""),0)</f>
        <v>36296.020835446012</v>
      </c>
    </row>
    <row r="7" spans="1:29" ht="15.75" x14ac:dyDescent="0.25">
      <c r="A7" s="8">
        <v>3</v>
      </c>
      <c r="B7" s="26" t="s">
        <v>2</v>
      </c>
      <c r="C7" s="39">
        <v>31</v>
      </c>
      <c r="D7" s="40">
        <v>467</v>
      </c>
      <c r="E7" s="41">
        <f ca="1">IF(MONTH(TODAY())&gt;=A7,SUMIF(Programación!A:A,'Cuadro de Control'!A7,Programación!EY:EY),"")</f>
        <v>66</v>
      </c>
      <c r="F7" s="42">
        <f ca="1">IF(MONTH(TODAY())&gt;=A7,SUMIF(Entrenamientos!V:V,A7,Entrenamientos!L:L),"")</f>
        <v>72.000000004190994</v>
      </c>
      <c r="G7" s="43">
        <f t="shared" ca="1" si="1"/>
        <v>1.0909090909725909</v>
      </c>
      <c r="H7" s="43">
        <f t="shared" ca="1" si="2"/>
        <v>0.15417558887407065</v>
      </c>
      <c r="I7" s="43">
        <f t="shared" ca="1" si="3"/>
        <v>1</v>
      </c>
      <c r="J7" s="46">
        <f t="shared" ref="J7:J16" si="5">Z48</f>
        <v>4.862068965517242</v>
      </c>
      <c r="K7" s="44">
        <f t="shared" si="0"/>
        <v>124</v>
      </c>
      <c r="L7" s="45">
        <f>COUNTIFS(Mantenimiento!W:W,"Yes",Mantenimiento!AF:AF,"2019",Mantenimiento!AD:AD,A7)</f>
        <v>0</v>
      </c>
      <c r="M7" s="41">
        <f t="shared" ref="M7:M16" ca="1" si="6">IF(MONTH(TODAY())&gt;=A7,IF((K7-N7-O7-P7)&lt;0,0,(K7-N7-O7-P7)),"")</f>
        <v>120.99999999982538</v>
      </c>
      <c r="N7" s="41">
        <f ca="1">IF(MONTH(TODAY())&gt;=A7,SUMIFS(Mantenimiento!AJ:AJ,Mantenimiento!D:D,"PREVENTIVE",Mantenimiento!AE:AE,'Cuadro de Control'!A7),"")</f>
        <v>3.000000000174623</v>
      </c>
      <c r="O7" s="41">
        <f ca="1">IF(MONTH(TODAY())&gt;=A7,SUMIFS(Mantenimiento!AJ:AJ,Mantenimiento!AG:AG,"2021",Mantenimiento!AE:AE,A7,Mantenimiento!F:F,"MIP",Mantenimiento!D:D,"CORRECTIVE",Mantenimiento!W:W,"NO"),"")</f>
        <v>0</v>
      </c>
      <c r="P7" s="46">
        <f ca="1">IF(MONTH(TODAY())&gt;=A7,SUMIFS(Mantenimiento!AJ:AJ,Mantenimiento!AG:AG,"2021",Mantenimiento!AE:AE,A7,Mantenimiento!F:F,"MIP",Mantenimiento!D:D,"CORRECTIVE",Mantenimiento!W:W,"YES"),"")</f>
        <v>0</v>
      </c>
      <c r="Q7" s="35">
        <f ca="1">IF(MONTH(TODAY())&gt;=A7,COUNTIFS(Mantenimiento!$AD:$AD,A7,Mantenimiento!$AF:$AF,"2019",Mantenimiento!D:D,"CORRECTIVE"),"")</f>
        <v>0</v>
      </c>
      <c r="R7" s="36">
        <f ca="1">IF(MONTH(TODAY())&gt;=A7,COUNTIFS(Mantenimiento!$AE:$AE,A7,Mantenimiento!$AG:$AG,"2019",Mantenimiento!D:D,"CORRECTIVE"),"")</f>
        <v>0</v>
      </c>
      <c r="S7" s="37">
        <f ca="1">IF(A7&lt;=MONTH(TODAY()),IFERROR(AVERAGEIFS(Mantenimiento!AH:AH,Mantenimiento!B:B,"Root",Mantenimiento!D:D,"CORRECTIVE",Mantenimiento!J:J,"CLOSED",Mantenimiento!AE:AE,'Cuadro de Control'!A7),0),"")</f>
        <v>0</v>
      </c>
      <c r="T7" s="41">
        <f ca="1">IF(A7&lt;=MONTH(TODAY()),IF(A7&lt;=MONTH(TODAY()),IFERROR(AVERAGEIF(Mantenimiento!AE:AE,'Cuadro de Control'!A7,Mantenimiento!AI:AI),0),SUMIF(Entrenamientos!V:V,'Cuadro de Control'!A7,Entrenamientos!L:L)),"")</f>
        <v>0</v>
      </c>
      <c r="U7" s="47">
        <v>31</v>
      </c>
      <c r="V7" s="182">
        <f t="shared" ca="1" si="4"/>
        <v>1</v>
      </c>
      <c r="W7" s="272">
        <v>2015</v>
      </c>
      <c r="X7" s="275">
        <v>787</v>
      </c>
      <c r="Y7" s="273">
        <v>322.5</v>
      </c>
      <c r="Z7" s="274">
        <v>0</v>
      </c>
      <c r="AA7" s="271">
        <f ca="1">IFERROR(IF(MONTH(TODAY())&gt;=A7,AVERAGE(IFERROR(AVERAGEIFS(Mantenimiento!AK:AK,Mantenimiento!F:F,"AWP-CIAC",Mantenimiento!AE:AE,'Cuadro de Control'!A7),AVERAGEIFS(Mantenimiento!AK:AK,Mantenimiento!F:F,"AWP-CIAC",Mantenimiento!AE:AE,"")),IFERROR(AVERAGEIFS(Mantenimiento!AK:AK,Mantenimiento!F:F,"AWP-CIAC",Mantenimiento!AE:AE,""),AVERAGEIFS(Mantenimiento!AK:AK,Mantenimiento!F:F,"AWP-CIAC",Mantenimiento!AE:AE,'Cuadro de Control'!A7))),""),0)</f>
        <v>0</v>
      </c>
      <c r="AB7" s="266">
        <f ca="1">IFERROR(IF(MONTH(TODAY())&gt;=A7,AVERAGE(IFERROR(AVERAGEIFS(Mantenimiento!AK:AK,Mantenimiento!F:F,"AWP-SIK",Mantenimiento!AE:AE,'Cuadro de Control'!A7),AVERAGEIFS(Mantenimiento!AK:AK,Mantenimiento!F:F,"AWP-SIK",Mantenimiento!AE:AE,"")),IFERROR(AVERAGEIFS(Mantenimiento!AK:AK,Mantenimiento!F:F,"AWP-SIK",Mantenimiento!AE:AE,""),AVERAGEIFS(Mantenimiento!AK:AK,Mantenimiento!F:F,"AWP-SIK",Mantenimiento!AE:AE,'Cuadro de Control'!A7))),""),0)</f>
        <v>36296.020835446012</v>
      </c>
      <c r="AC7" s="8" t="str">
        <f>IFERROR(AVERAGEIFS(Mantenimiento!AK:AK,Mantenimiento!F:F,"AWP-SIK",Mantenimiento!AE:AE,'Cuadro de Control'!A7),"")</f>
        <v/>
      </c>
    </row>
    <row r="8" spans="1:29" ht="15.75" x14ac:dyDescent="0.25">
      <c r="A8" s="8">
        <v>4</v>
      </c>
      <c r="B8" s="26" t="s">
        <v>3</v>
      </c>
      <c r="C8" s="48">
        <v>30</v>
      </c>
      <c r="D8" s="40">
        <v>452</v>
      </c>
      <c r="E8" s="41">
        <f ca="1">IF(MONTH(TODAY())&gt;=A8,SUMIF(Programación!A:A,'Cuadro de Control'!A8,Programación!EY:EY),"")</f>
        <v>292.5</v>
      </c>
      <c r="F8" s="42">
        <f ca="1">IF(MONTH(TODAY())&gt;=A8,SUMIF(Entrenamientos!V:V,A8,Entrenamientos!L:L),"")</f>
        <v>292.5000000170258</v>
      </c>
      <c r="G8" s="43">
        <f t="shared" ca="1" si="1"/>
        <v>1.0000000000582079</v>
      </c>
      <c r="H8" s="43">
        <f t="shared" ca="1" si="2"/>
        <v>0.64712389384297742</v>
      </c>
      <c r="I8" s="43">
        <f t="shared" ca="1" si="3"/>
        <v>1</v>
      </c>
      <c r="J8" s="46">
        <f t="shared" si="5"/>
        <v>4.4799904518753761</v>
      </c>
      <c r="K8" s="44">
        <f t="shared" si="0"/>
        <v>120</v>
      </c>
      <c r="L8" s="45">
        <f>COUNTIFS(Mantenimiento!W:W,"Yes",Mantenimiento!AF:AF,"2019",Mantenimiento!AD:AD,A8)</f>
        <v>0</v>
      </c>
      <c r="M8" s="41">
        <f t="shared" ca="1" si="6"/>
        <v>115.99999999947613</v>
      </c>
      <c r="N8" s="41">
        <f ca="1">IF(MONTH(TODAY())&gt;=A8,SUMIFS(Mantenimiento!AJ:AJ,Mantenimiento!D:D,"PREVENTIVE",Mantenimiento!AE:AE,'Cuadro de Control'!A8),"")</f>
        <v>4.0000000005238689</v>
      </c>
      <c r="O8" s="41">
        <f ca="1">IF(MONTH(TODAY())&gt;=A8,SUMIFS(Mantenimiento!AJ:AJ,Mantenimiento!AG:AG,"2021",Mantenimiento!AE:AE,A8,Mantenimiento!F:F,"MIP",Mantenimiento!D:D,"CORRECTIVE",Mantenimiento!W:W,"NO"),"")</f>
        <v>0</v>
      </c>
      <c r="P8" s="46">
        <f ca="1">IF(MONTH(TODAY())&gt;=A8,SUMIFS(Mantenimiento!AJ:AJ,Mantenimiento!AG:AG,"2021",Mantenimiento!AE:AE,A8,Mantenimiento!F:F,"MIP",Mantenimiento!D:D,"CORRECTIVE",Mantenimiento!W:W,"YES"),"")</f>
        <v>0</v>
      </c>
      <c r="Q8" s="35">
        <f ca="1">IF(MONTH(TODAY())&gt;=A8,COUNTIFS(Mantenimiento!$AD:$AD,A8,Mantenimiento!$AF:$AF,"2019",Mantenimiento!D:D,"CORRECTIVE"),"")</f>
        <v>1</v>
      </c>
      <c r="R8" s="36">
        <f ca="1">IF(MONTH(TODAY())&gt;=A8,COUNTIFS(Mantenimiento!$AE:$AE,A8,Mantenimiento!$AG:$AG,"2019",Mantenimiento!D:D,"CORRECTIVE"),"")</f>
        <v>0</v>
      </c>
      <c r="S8" s="37">
        <f ca="1">IF(A8&lt;=MONTH(TODAY()),IFERROR(AVERAGEIFS(Mantenimiento!AH:AH,Mantenimiento!B:B,"Root",Mantenimiento!D:D,"CORRECTIVE",Mantenimiento!J:J,"CLOSED",Mantenimiento!AE:AE,'Cuadro de Control'!A8),0),"")</f>
        <v>0</v>
      </c>
      <c r="T8" s="41">
        <f ca="1">IF(A8&lt;=MONTH(TODAY()),IF(A8&lt;=MONTH(TODAY()),IFERROR(AVERAGEIF(Mantenimiento!AE:AE,'Cuadro de Control'!A8,Mantenimiento!AI:AI),0),SUMIF(Entrenamientos!V:V,'Cuadro de Control'!A8,Entrenamientos!L:L)),"")</f>
        <v>0</v>
      </c>
      <c r="U8" s="49">
        <v>30</v>
      </c>
      <c r="V8" s="182">
        <f t="shared" ca="1" si="4"/>
        <v>1</v>
      </c>
      <c r="W8" s="272">
        <v>2016</v>
      </c>
      <c r="X8" s="273">
        <v>300</v>
      </c>
      <c r="Y8" s="273">
        <v>848</v>
      </c>
      <c r="Z8" s="274">
        <v>0</v>
      </c>
      <c r="AA8" s="271">
        <f ca="1">IFERROR(IF(MONTH(TODAY())&gt;=A8,AVERAGE(IFERROR(AVERAGEIFS(Mantenimiento!AK:AK,Mantenimiento!F:F,"AWP-CIAC",Mantenimiento!AE:AE,'Cuadro de Control'!A8),AVERAGEIFS(Mantenimiento!AK:AK,Mantenimiento!F:F,"AWP-CIAC",Mantenimiento!AE:AE,"")),IFERROR(AVERAGEIFS(Mantenimiento!AK:AK,Mantenimiento!F:F,"AWP-CIAC",Mantenimiento!AE:AE,""),AVERAGEIFS(Mantenimiento!AK:AK,Mantenimiento!F:F,"AWP-CIAC",Mantenimiento!AE:AE,'Cuadro de Control'!A8))),""),0)</f>
        <v>0</v>
      </c>
      <c r="AB8" s="266">
        <f ca="1">IFERROR(IF(MONTH(TODAY())&gt;=A8,AVERAGE(IFERROR(AVERAGEIFS(Mantenimiento!AK:AK,Mantenimiento!F:F,"AWP-SIK",Mantenimiento!AE:AE,'Cuadro de Control'!A8),AVERAGEIFS(Mantenimiento!AK:AK,Mantenimiento!F:F,"AWP-SIK",Mantenimiento!AE:AE,"")),IFERROR(AVERAGEIFS(Mantenimiento!AK:AK,Mantenimiento!F:F,"AWP-SIK",Mantenimiento!AE:AE,""),AVERAGEIFS(Mantenimiento!AK:AK,Mantenimiento!F:F,"AWP-SIK",Mantenimiento!AE:AE,'Cuadro de Control'!A8))),""),0)</f>
        <v>36296.020835446012</v>
      </c>
    </row>
    <row r="9" spans="1:29" ht="15.75" x14ac:dyDescent="0.25">
      <c r="A9" s="8">
        <v>5</v>
      </c>
      <c r="B9" s="26" t="s">
        <v>4</v>
      </c>
      <c r="C9" s="39">
        <v>31</v>
      </c>
      <c r="D9" s="40">
        <v>467</v>
      </c>
      <c r="E9" s="41">
        <f ca="1">IF(MONTH(TODAY())&gt;=A9,SUMIF(Programación!A:A,'Cuadro de Control'!A9,Programación!EY:EY),"")</f>
        <v>311</v>
      </c>
      <c r="F9" s="42">
        <f ca="1">IF(MONTH(TODAY())&gt;=A9,SUMIF(Entrenamientos!V:V,A9,Entrenamientos!L:L),"")</f>
        <v>311.00000001810264</v>
      </c>
      <c r="G9" s="43">
        <f t="shared" ca="1" si="1"/>
        <v>1.0000000000582079</v>
      </c>
      <c r="H9" s="43">
        <f t="shared" ca="1" si="2"/>
        <v>0.66595289083105491</v>
      </c>
      <c r="I9" s="43">
        <f t="shared" ca="1" si="3"/>
        <v>1</v>
      </c>
      <c r="J9" s="46">
        <f t="shared" si="5"/>
        <v>4.45457449527217</v>
      </c>
      <c r="K9" s="44">
        <f t="shared" si="0"/>
        <v>124</v>
      </c>
      <c r="L9" s="45">
        <f>COUNTIFS(Mantenimiento!W:W,"Yes",Mantenimiento!AF:AF,"2019",Mantenimiento!AD:AD,A9)</f>
        <v>0</v>
      </c>
      <c r="M9" s="41">
        <f t="shared" ca="1" si="6"/>
        <v>117.83333888806131</v>
      </c>
      <c r="N9" s="41">
        <f ca="1">IF(MONTH(TODAY())&gt;=A9,SUMIFS(Mantenimiento!AJ:AJ,Mantenimiento!D:D,"PREVENTIVE",Mantenimiento!AE:AE,'Cuadro de Control'!A9),"")</f>
        <v>6.1666611119386889</v>
      </c>
      <c r="O9" s="41">
        <f ca="1">IF(MONTH(TODAY())&gt;=A9,SUMIFS(Mantenimiento!AJ:AJ,Mantenimiento!AG:AG,"2021",Mantenimiento!AE:AE,A9,Mantenimiento!F:F,"MIP",Mantenimiento!D:D,"CORRECTIVE",Mantenimiento!W:W,"NO"),"")</f>
        <v>0</v>
      </c>
      <c r="P9" s="46">
        <f ca="1">IF(MONTH(TODAY())&gt;=A9,SUMIFS(Mantenimiento!AJ:AJ,Mantenimiento!AG:AG,"2021",Mantenimiento!AE:AE,A9,Mantenimiento!F:F,"MIP",Mantenimiento!D:D,"CORRECTIVE",Mantenimiento!W:W,"YES"),"")</f>
        <v>0</v>
      </c>
      <c r="Q9" s="35">
        <f ca="1">IF(MONTH(TODAY())&gt;=A9,COUNTIFS(Mantenimiento!$AD:$AD,A9,Mantenimiento!$AF:$AF,"2019",Mantenimiento!D:D,"CORRECTIVE"),"")</f>
        <v>2</v>
      </c>
      <c r="R9" s="36">
        <f ca="1">IF(MONTH(TODAY())&gt;=A9,COUNTIFS(Mantenimiento!$AE:$AE,A9,Mantenimiento!$AG:$AG,"2019",Mantenimiento!D:D,"CORRECTIVE"),"")</f>
        <v>0</v>
      </c>
      <c r="S9" s="37">
        <f ca="1">IF(A9&lt;=MONTH(TODAY()),IFERROR(AVERAGEIFS(Mantenimiento!AH:AH,Mantenimiento!B:B,"Root",Mantenimiento!D:D,"CORRECTIVE",Mantenimiento!J:J,"CLOSED",Mantenimiento!AE:AE,'Cuadro de Control'!A9),0),"")</f>
        <v>0</v>
      </c>
      <c r="T9" s="41">
        <f ca="1">IF(A9&lt;=MONTH(TODAY()),IF(A9&lt;=MONTH(TODAY()),IFERROR(AVERAGEIF(Mantenimiento!AE:AE,'Cuadro de Control'!A9,Mantenimiento!AI:AI),0),SUMIF(Entrenamientos!V:V,'Cuadro de Control'!A9,Entrenamientos!L:L)),"")</f>
        <v>0</v>
      </c>
      <c r="U9" s="47">
        <v>31</v>
      </c>
      <c r="V9" s="182">
        <f t="shared" ca="1" si="4"/>
        <v>1</v>
      </c>
      <c r="W9" s="272">
        <v>2017</v>
      </c>
      <c r="X9" s="273">
        <v>700.00000004074536</v>
      </c>
      <c r="Y9" s="273">
        <v>1200.0000000697328</v>
      </c>
      <c r="Z9" s="274">
        <v>300.0000000174623</v>
      </c>
      <c r="AA9" s="271">
        <f ca="1">IFERROR(IF(MONTH(TODAY())&gt;=A9,AVERAGE(IFERROR(AVERAGEIFS(Mantenimiento!AK:AK,Mantenimiento!F:F,"AWP-CIAC",Mantenimiento!AE:AE,'Cuadro de Control'!A9),AVERAGEIFS(Mantenimiento!AK:AK,Mantenimiento!F:F,"AWP-CIAC",Mantenimiento!AE:AE,"")),IFERROR(AVERAGEIFS(Mantenimiento!AK:AK,Mantenimiento!F:F,"AWP-CIAC",Mantenimiento!AE:AE,""),AVERAGEIFS(Mantenimiento!AK:AK,Mantenimiento!F:F,"AWP-CIAC",Mantenimiento!AE:AE,'Cuadro de Control'!A9))),""),0)</f>
        <v>0</v>
      </c>
      <c r="AB9" s="266">
        <f ca="1">IFERROR(IF(MONTH(TODAY())&gt;=A9,AVERAGE(IFERROR(AVERAGEIFS(Mantenimiento!AK:AK,Mantenimiento!F:F,"AWP-SIK",Mantenimiento!AE:AE,'Cuadro de Control'!A9),AVERAGEIFS(Mantenimiento!AK:AK,Mantenimiento!F:F,"AWP-SIK",Mantenimiento!AE:AE,"")),IFERROR(AVERAGEIFS(Mantenimiento!AK:AK,Mantenimiento!F:F,"AWP-SIK",Mantenimiento!AE:AE,""),AVERAGEIFS(Mantenimiento!AK:AK,Mantenimiento!F:F,"AWP-SIK",Mantenimiento!AE:AE,'Cuadro de Control'!A9))),""),0)</f>
        <v>36296.020835446012</v>
      </c>
    </row>
    <row r="10" spans="1:29" ht="15.75" x14ac:dyDescent="0.25">
      <c r="A10" s="8">
        <v>6</v>
      </c>
      <c r="B10" s="26" t="s">
        <v>5</v>
      </c>
      <c r="C10" s="39">
        <v>30</v>
      </c>
      <c r="D10" s="40">
        <v>452</v>
      </c>
      <c r="E10" s="41">
        <f ca="1">IF(MONTH(TODAY())&gt;=A10,SUMIF(Programación!A:A,'Cuadro de Control'!A10,Programación!EY:EY),"")</f>
        <v>298.5</v>
      </c>
      <c r="F10" s="42">
        <f ca="1">IF(MONTH(TODAY())&gt;=A10,SUMIF(Entrenamientos!V:V,A10,Entrenamientos!L:L),"")</f>
        <v>298.5000000173751</v>
      </c>
      <c r="G10" s="43">
        <f t="shared" ca="1" si="1"/>
        <v>1.0000000000582081</v>
      </c>
      <c r="H10" s="43">
        <f t="shared" ca="1" si="2"/>
        <v>0.6603982301269361</v>
      </c>
      <c r="I10" s="43">
        <f t="shared" ca="1" si="3"/>
        <v>1</v>
      </c>
      <c r="J10" s="46">
        <f t="shared" si="5"/>
        <v>4.5819941496412087</v>
      </c>
      <c r="K10" s="44">
        <f t="shared" si="0"/>
        <v>120</v>
      </c>
      <c r="L10" s="45">
        <f>COUNTIFS(Mantenimiento!W:W,"Yes",Mantenimiento!AF:AF,"2019",Mantenimiento!AD:AD,A10)</f>
        <v>0</v>
      </c>
      <c r="M10" s="41">
        <f t="shared" ca="1" si="6"/>
        <v>117.74995972220495</v>
      </c>
      <c r="N10" s="41">
        <f ca="1">IF(MONTH(TODAY())&gt;=A10,SUMIFS(Mantenimiento!AJ:AJ,Mantenimiento!D:D,"PREVENTIVE",Mantenimiento!AE:AE,'Cuadro de Control'!A10),"")</f>
        <v>2.2500402777950534</v>
      </c>
      <c r="O10" s="41">
        <f ca="1">IF(MONTH(TODAY())&gt;=A10,SUMIFS(Mantenimiento!AJ:AJ,Mantenimiento!AG:AG,"2021",Mantenimiento!AE:AE,A10,Mantenimiento!F:F,"MIP",Mantenimiento!D:D,"CORRECTIVE",Mantenimiento!W:W,"NO"),"")</f>
        <v>0</v>
      </c>
      <c r="P10" s="46">
        <f ca="1">IF(MONTH(TODAY())&gt;=A10,SUMIFS(Mantenimiento!AJ:AJ,Mantenimiento!AG:AG,"2021",Mantenimiento!AE:AE,A10,Mantenimiento!F:F,"MIP",Mantenimiento!D:D,"CORRECTIVE",Mantenimiento!W:W,"YES"),"")</f>
        <v>0</v>
      </c>
      <c r="Q10" s="35">
        <f ca="1">IF(MONTH(TODAY())&gt;=A10,COUNTIFS(Mantenimiento!$AD:$AD,A10,Mantenimiento!$AF:$AF,"2019",Mantenimiento!D:D,"CORRECTIVE"),"")</f>
        <v>2</v>
      </c>
      <c r="R10" s="36">
        <f ca="1">IF(MONTH(TODAY())&gt;=A10,COUNTIFS(Mantenimiento!$AE:$AE,A10,Mantenimiento!$AG:$AG,"2019",Mantenimiento!D:D,"CORRECTIVE"),"")</f>
        <v>0</v>
      </c>
      <c r="S10" s="37">
        <f ca="1">IF(A10&lt;=MONTH(TODAY()),IFERROR(AVERAGEIFS(Mantenimiento!AH:AH,Mantenimiento!B:B,"Root",Mantenimiento!D:D,"CORRECTIVE",Mantenimiento!J:J,"CLOSED",Mantenimiento!AE:AE,'Cuadro de Control'!A10),0),"")</f>
        <v>2022</v>
      </c>
      <c r="T10" s="41">
        <f ca="1">IF(A10&lt;=MONTH(TODAY()),IF(A10&lt;=MONTH(TODAY()),IFERROR(AVERAGEIF(Mantenimiento!AE:AE,'Cuadro de Control'!A10,Mantenimiento!AI:AI),0),SUMIF(Entrenamientos!V:V,'Cuadro de Control'!A10,Entrenamientos!L:L)),"")</f>
        <v>0</v>
      </c>
      <c r="U10" s="47">
        <v>30</v>
      </c>
      <c r="V10" s="182">
        <f t="shared" ca="1" si="4"/>
        <v>1</v>
      </c>
      <c r="W10" s="272">
        <v>2018</v>
      </c>
      <c r="X10" s="273">
        <v>871</v>
      </c>
      <c r="Y10" s="273">
        <v>1416</v>
      </c>
      <c r="Z10" s="274">
        <v>600.00000003492505</v>
      </c>
      <c r="AA10" s="271">
        <f ca="1">IFERROR(IF(MONTH(TODAY())&gt;=A10,AVERAGE(IFERROR(AVERAGEIFS(Mantenimiento!AK:AK,Mantenimiento!F:F,"AWP-CIAC",Mantenimiento!AE:AE,'Cuadro de Control'!A10),AVERAGEIFS(Mantenimiento!AK:AK,Mantenimiento!F:F,"AWP-CIAC",Mantenimiento!AE:AE,"")),IFERROR(AVERAGEIFS(Mantenimiento!AK:AK,Mantenimiento!F:F,"AWP-CIAC",Mantenimiento!AE:AE,""),AVERAGEIFS(Mantenimiento!AK:AK,Mantenimiento!F:F,"AWP-CIAC",Mantenimiento!AE:AE,'Cuadro de Control'!A10))),""),0)</f>
        <v>0</v>
      </c>
      <c r="AB10" s="266">
        <f ca="1">IFERROR(IF(MONTH(TODAY())&gt;=A10,AVERAGE(IFERROR(AVERAGEIFS(Mantenimiento!AK:AK,Mantenimiento!F:F,"AWP-SIK",Mantenimiento!AE:AE,'Cuadro de Control'!A10),AVERAGEIFS(Mantenimiento!AK:AK,Mantenimiento!F:F,"AWP-SIK",Mantenimiento!AE:AE,"")),IFERROR(AVERAGEIFS(Mantenimiento!AK:AK,Mantenimiento!F:F,"AWP-SIK",Mantenimiento!AE:AE,""),AVERAGEIFS(Mantenimiento!AK:AK,Mantenimiento!F:F,"AWP-SIK",Mantenimiento!AE:AE,'Cuadro de Control'!A10))),""),0)</f>
        <v>36296.020835446012</v>
      </c>
    </row>
    <row r="11" spans="1:29" ht="15.75" x14ac:dyDescent="0.25">
      <c r="A11" s="8">
        <v>7</v>
      </c>
      <c r="B11" s="26" t="s">
        <v>6</v>
      </c>
      <c r="C11" s="39">
        <v>31</v>
      </c>
      <c r="D11" s="40">
        <v>467</v>
      </c>
      <c r="E11" s="41">
        <f ca="1">IF(MONTH(TODAY())&gt;=A11,SUMIF(Programación!A:A,'Cuadro de Control'!A11,Programación!EY:EY),"")</f>
        <v>151.5</v>
      </c>
      <c r="F11" s="42">
        <f ca="1">IF(MONTH(TODAY())&gt;=A11,SUMIF(Entrenamientos!V:V,A11,Entrenamientos!L:L),"")</f>
        <v>140.5000000081782</v>
      </c>
      <c r="G11" s="43">
        <f t="shared" ca="1" si="1"/>
        <v>0.92739273932790889</v>
      </c>
      <c r="H11" s="43">
        <f t="shared" ca="1" si="2"/>
        <v>0.30085653106676274</v>
      </c>
      <c r="I11" s="43">
        <f t="shared" ca="1" si="3"/>
        <v>1</v>
      </c>
      <c r="J11" s="46">
        <f t="shared" si="5"/>
        <v>4.2475358422939067</v>
      </c>
      <c r="K11" s="44">
        <f t="shared" si="0"/>
        <v>124</v>
      </c>
      <c r="L11" s="45">
        <f>COUNTIFS(Mantenimiento!W:W,"Yes",Mantenimiento!AF:AF,"2019",Mantenimiento!AD:AD,A11)</f>
        <v>0</v>
      </c>
      <c r="M11" s="41">
        <f t="shared" ca="1" si="6"/>
        <v>122.99998333328404</v>
      </c>
      <c r="N11" s="41">
        <f ca="1">IF(MONTH(TODAY())&gt;=A11,SUMIFS(Mantenimiento!AJ:AJ,Mantenimiento!D:D,"PREVENTIVE",Mantenimiento!AE:AE,'Cuadro de Control'!A11),"")</f>
        <v>1.0000166667159656</v>
      </c>
      <c r="O11" s="41">
        <f ca="1">IF(MONTH(TODAY())&gt;=A11,SUMIFS(Mantenimiento!AJ:AJ,Mantenimiento!AG:AG,"2021",Mantenimiento!AE:AE,A11,Mantenimiento!F:F,"MIP",Mantenimiento!D:D,"CORRECTIVE",Mantenimiento!W:W,"NO"),"")</f>
        <v>0</v>
      </c>
      <c r="P11" s="46">
        <f ca="1">IF(MONTH(TODAY())&gt;=A11,SUMIFS(Mantenimiento!AJ:AJ,Mantenimiento!AG:AG,"2021",Mantenimiento!AE:AE,A11,Mantenimiento!F:F,"MIP",Mantenimiento!D:D,"CORRECTIVE",Mantenimiento!W:W,"YES"),"")</f>
        <v>0</v>
      </c>
      <c r="Q11" s="35">
        <f ca="1">IF(MONTH(TODAY())&gt;=A11,COUNTIFS(Mantenimiento!$AD:$AD,A11,Mantenimiento!$AF:$AF,"2019",Mantenimiento!D:D,"CORRECTIVE"),"")</f>
        <v>1</v>
      </c>
      <c r="R11" s="36">
        <f ca="1">IF(MONTH(TODAY())&gt;=A11,COUNTIFS(Mantenimiento!$AE:$AE,A11,Mantenimiento!$AG:$AG,"2019",Mantenimiento!D:D,"CORRECTIVE"),"")</f>
        <v>0</v>
      </c>
      <c r="S11" s="37">
        <f ca="1">IF(A11&lt;=MONTH(TODAY()),IFERROR(AVERAGEIFS(Mantenimiento!AH:AH,Mantenimiento!B:B,"Root",Mantenimiento!D:D,"CORRECTIVE",Mantenimiento!J:J,"CLOSED",Mantenimiento!AE:AE,'Cuadro de Control'!A11),0),"")</f>
        <v>0</v>
      </c>
      <c r="T11" s="41">
        <f ca="1">IF(A11&lt;=MONTH(TODAY()),IF(A11&lt;=MONTH(TODAY()),IFERROR(AVERAGEIF(Mantenimiento!AE:AE,'Cuadro de Control'!A11,Mantenimiento!AI:AI),0),SUMIF(Entrenamientos!V:V,'Cuadro de Control'!A11,Entrenamientos!L:L)),"")</f>
        <v>0</v>
      </c>
      <c r="U11" s="47">
        <v>31</v>
      </c>
      <c r="V11" s="182">
        <f t="shared" ca="1" si="4"/>
        <v>1</v>
      </c>
      <c r="W11" s="272">
        <v>2019</v>
      </c>
      <c r="X11" s="277">
        <v>1077</v>
      </c>
      <c r="Y11" s="277">
        <v>1571.5</v>
      </c>
      <c r="Z11" s="278"/>
      <c r="AA11" s="271">
        <f ca="1">IFERROR(IF(MONTH(TODAY())&gt;=A11,AVERAGE(IFERROR(AVERAGEIFS(Mantenimiento!AK:AK,Mantenimiento!F:F,"AWP-CIAC",Mantenimiento!AE:AE,'Cuadro de Control'!A11),AVERAGEIFS(Mantenimiento!AK:AK,Mantenimiento!F:F,"AWP-CIAC",Mantenimiento!AE:AE,"")),IFERROR(AVERAGEIFS(Mantenimiento!AK:AK,Mantenimiento!F:F,"AWP-CIAC",Mantenimiento!AE:AE,""),AVERAGEIFS(Mantenimiento!AK:AK,Mantenimiento!F:F,"AWP-CIAC",Mantenimiento!AE:AE,'Cuadro de Control'!A11))),""),0)</f>
        <v>0</v>
      </c>
      <c r="AB11" s="266">
        <f ca="1">IFERROR(IF(MONTH(TODAY())&gt;=A11,AVERAGE(IFERROR(AVERAGEIFS(Mantenimiento!AK:AK,Mantenimiento!F:F,"AWP-SIK",Mantenimiento!AE:AE,'Cuadro de Control'!A11),AVERAGEIFS(Mantenimiento!AK:AK,Mantenimiento!F:F,"AWP-SIK",Mantenimiento!AE:AE,"")),IFERROR(AVERAGEIFS(Mantenimiento!AK:AK,Mantenimiento!F:F,"AWP-SIK",Mantenimiento!AE:AE,""),AVERAGEIFS(Mantenimiento!AK:AK,Mantenimiento!F:F,"AWP-SIK",Mantenimiento!AE:AE,'Cuadro de Control'!A11))),""),0)</f>
        <v>36296.020835446012</v>
      </c>
    </row>
    <row r="12" spans="1:29" ht="15.75" x14ac:dyDescent="0.25">
      <c r="A12" s="8">
        <v>8</v>
      </c>
      <c r="B12" s="26" t="s">
        <v>7</v>
      </c>
      <c r="C12" s="39">
        <v>31</v>
      </c>
      <c r="D12" s="40">
        <v>467</v>
      </c>
      <c r="E12" s="41" t="str">
        <f ca="1">IF(MONTH(TODAY())&gt;=A12,SUMIF(Programación!A:A,'Cuadro de Control'!A12,Programación!EY:EY),"")</f>
        <v/>
      </c>
      <c r="F12" s="42" t="str">
        <f ca="1">IF(MONTH(TODAY())&gt;=A12,SUMIF(Entrenamientos!V:V,A12,Entrenamientos!L:L),"")</f>
        <v/>
      </c>
      <c r="G12" s="43" t="str">
        <f t="shared" ca="1" si="1"/>
        <v/>
      </c>
      <c r="H12" s="43" t="str">
        <f t="shared" ca="1" si="2"/>
        <v/>
      </c>
      <c r="I12" s="43" t="str">
        <f t="shared" ca="1" si="3"/>
        <v/>
      </c>
      <c r="J12" s="46" t="str">
        <f t="shared" si="5"/>
        <v/>
      </c>
      <c r="K12" s="44">
        <f t="shared" si="0"/>
        <v>124</v>
      </c>
      <c r="L12" s="45">
        <f>COUNTIFS(Mantenimiento!W:W,"Yes",Mantenimiento!AF:AF,"2019",Mantenimiento!AD:AD,A12)</f>
        <v>0</v>
      </c>
      <c r="M12" s="41" t="str">
        <f t="shared" ca="1" si="6"/>
        <v/>
      </c>
      <c r="N12" s="41" t="str">
        <f ca="1">IF(MONTH(TODAY())&gt;=A12,SUMIFS(Mantenimiento!AJ:AJ,Mantenimiento!D:D,"PREVENTIVE",Mantenimiento!AE:AE,'Cuadro de Control'!A12),"")</f>
        <v/>
      </c>
      <c r="O12" s="41" t="str">
        <f ca="1">IF(MONTH(TODAY())&gt;=A12,SUMIFS(Mantenimiento!AJ:AJ,Mantenimiento!AG:AG,"2019",Mantenimiento!AE:AE,A12,Mantenimiento!F:F,"MIP",Mantenimiento!D:D,"CORRECTIVE",Mantenimiento!W:W,"NO"),"")</f>
        <v/>
      </c>
      <c r="P12" s="46" t="str">
        <f ca="1">IF(MONTH(TODAY())&gt;=A12,SUMIFS(Mantenimiento!AJ:AJ,Mantenimiento!AG:AG,"2021",Mantenimiento!AE:AE,A12,Mantenimiento!F:F,"MIP",Mantenimiento!D:D,"CORRECTIVE",Mantenimiento!W:W,"YES"),"")</f>
        <v/>
      </c>
      <c r="Q12" s="35" t="str">
        <f ca="1">IF(MONTH(TODAY())&gt;=A12,COUNTIFS(Mantenimiento!$AD:$AD,A12,Mantenimiento!$AF:$AF,"2019",Mantenimiento!D:D,"CORRECTIVE"),"")</f>
        <v/>
      </c>
      <c r="R12" s="36" t="str">
        <f ca="1">IF(MONTH(TODAY())&gt;=A12,COUNTIFS(Mantenimiento!$AE:$AE,A12,Mantenimiento!$AG:$AG,"2019",Mantenimiento!D:D,"CORRECTIVE"),"")</f>
        <v/>
      </c>
      <c r="S12" s="37" t="str">
        <f ca="1">IF(A12&lt;=MONTH(TODAY()),IFERROR(AVERAGEIFS(Mantenimiento!AH:AH,Mantenimiento!B:B,"Root",Mantenimiento!D:D,"CORRECTIVE",Mantenimiento!J:J,"CLOSED",Mantenimiento!AE:AE,'Cuadro de Control'!A12),0),"")</f>
        <v/>
      </c>
      <c r="T12" s="41" t="str">
        <f ca="1">IF(A12&lt;=MONTH(TODAY()),IF(A12&lt;=MONTH(TODAY()),IFERROR(AVERAGEIF(Mantenimiento!AE:AE,'Cuadro de Control'!A12,Mantenimiento!AI:AI),0),SUMIF(Entrenamientos!V:V,'Cuadro de Control'!A12,Entrenamientos!L:L)),"")</f>
        <v/>
      </c>
      <c r="U12" s="47">
        <v>31</v>
      </c>
      <c r="V12" s="182" t="str">
        <f t="shared" ca="1" si="4"/>
        <v/>
      </c>
      <c r="W12" s="272">
        <v>2020</v>
      </c>
      <c r="X12" s="402"/>
      <c r="Y12" s="402"/>
      <c r="Z12" s="278"/>
      <c r="AA12" s="271" t="str">
        <f ca="1">IFERROR(IF(MONTH(TODAY())&gt;=A12,AVERAGE(IFERROR(AVERAGEIFS(Mantenimiento!AK:AK,Mantenimiento!F:F,"AWP-CIAC",Mantenimiento!AE:AE,'Cuadro de Control'!A12),AVERAGEIFS(Mantenimiento!AK:AK,Mantenimiento!F:F,"AWP-CIAC",Mantenimiento!AE:AE,"")),IFERROR(AVERAGEIFS(Mantenimiento!AK:AK,Mantenimiento!F:F,"AWP-CIAC",Mantenimiento!AE:AE,""),AVERAGEIFS(Mantenimiento!AK:AK,Mantenimiento!F:F,"AWP-CIAC",Mantenimiento!AE:AE,'Cuadro de Control'!A12))),""),0)</f>
        <v/>
      </c>
      <c r="AB12" s="266" t="str">
        <f ca="1">IFERROR(IF(MONTH(TODAY())&gt;=A12,AVERAGE(IFERROR(AVERAGEIFS(Mantenimiento!AK:AK,Mantenimiento!F:F,"AWP-SIK",Mantenimiento!AE:AE,'Cuadro de Control'!A12),AVERAGEIFS(Mantenimiento!AK:AK,Mantenimiento!F:F,"AWP-SIK",Mantenimiento!AE:AE,"")),IFERROR(AVERAGEIFS(Mantenimiento!AK:AK,Mantenimiento!F:F,"AWP-SIK",Mantenimiento!AE:AE,""),AVERAGEIFS(Mantenimiento!AK:AK,Mantenimiento!F:F,"AWP-SIK",Mantenimiento!AE:AE,'Cuadro de Control'!A12))),""),0)</f>
        <v/>
      </c>
    </row>
    <row r="13" spans="1:29" ht="15.75" x14ac:dyDescent="0.25">
      <c r="A13" s="8">
        <v>9</v>
      </c>
      <c r="B13" s="26" t="s">
        <v>8</v>
      </c>
      <c r="C13" s="39">
        <v>30</v>
      </c>
      <c r="D13" s="40">
        <v>452</v>
      </c>
      <c r="E13" s="41" t="str">
        <f ca="1">IF(MONTH(TODAY())&gt;=A13,SUMIF(Programación!A:A,'Cuadro de Control'!A13,Programación!EY:EY),"")</f>
        <v/>
      </c>
      <c r="F13" s="42" t="str">
        <f ca="1">IF(MONTH(TODAY())&gt;=A13,SUMIF(Entrenamientos!V:V,A13,Entrenamientos!L:L),"")</f>
        <v/>
      </c>
      <c r="G13" s="43" t="str">
        <f t="shared" ca="1" si="1"/>
        <v/>
      </c>
      <c r="H13" s="43" t="str">
        <f t="shared" ca="1" si="2"/>
        <v/>
      </c>
      <c r="I13" s="43" t="str">
        <f t="shared" ca="1" si="3"/>
        <v/>
      </c>
      <c r="J13" s="46" t="str">
        <f t="shared" si="5"/>
        <v/>
      </c>
      <c r="K13" s="44">
        <f t="shared" si="0"/>
        <v>120</v>
      </c>
      <c r="L13" s="45">
        <f>COUNTIFS(Mantenimiento!W:W,"Yes",Mantenimiento!AF:AF,"2019",Mantenimiento!AD:AD,A13)</f>
        <v>0</v>
      </c>
      <c r="M13" s="41" t="str">
        <f t="shared" ca="1" si="6"/>
        <v/>
      </c>
      <c r="N13" s="41" t="str">
        <f ca="1">IF(MONTH(TODAY())&gt;=A13,SUMIFS(Mantenimiento!AJ:AJ,Mantenimiento!D:D,"PREVENTIVE",Mantenimiento!AE:AE,'Cuadro de Control'!A13),"")</f>
        <v/>
      </c>
      <c r="O13" s="41" t="str">
        <f ca="1">IF(MONTH(TODAY())&gt;=A13,SUMIFS(Mantenimiento!AJ:AJ,Mantenimiento!AG:AG,"2019",Mantenimiento!AE:AE,A13,Mantenimiento!F:F,"MIP",Mantenimiento!D:D,"CORRECTIVE",Mantenimiento!W:W,"NO"),"")</f>
        <v/>
      </c>
      <c r="P13" s="46" t="str">
        <f ca="1">IF(MONTH(TODAY())&gt;=A13,SUMIFS(Mantenimiento!AJ:AJ,Mantenimiento!AG:AG,"2021",Mantenimiento!AE:AE,A13,Mantenimiento!F:F,"MIP",Mantenimiento!D:D,"CORRECTIVE",Mantenimiento!W:W,"YES"),"")</f>
        <v/>
      </c>
      <c r="Q13" s="35" t="str">
        <f ca="1">IF(MONTH(TODAY())&gt;=A13,COUNTIFS(Mantenimiento!$AD:$AD,A13,Mantenimiento!$AF:$AF,"2019",Mantenimiento!D:D,"CORRECTIVE"),"")</f>
        <v/>
      </c>
      <c r="R13" s="36" t="str">
        <f ca="1">IF(MONTH(TODAY())&gt;=A13,COUNTIFS(Mantenimiento!$AE:$AE,A13,Mantenimiento!$AG:$AG,"2019",Mantenimiento!D:D,"CORRECTIVE"),"")</f>
        <v/>
      </c>
      <c r="S13" s="37" t="str">
        <f ca="1">IF(A13&lt;=MONTH(TODAY()),IFERROR(AVERAGEIFS(Mantenimiento!AH:AH,Mantenimiento!B:B,"Root",Mantenimiento!D:D,"CORRECTIVE",Mantenimiento!J:J,"CLOSED",Mantenimiento!AE:AE,'Cuadro de Control'!A13),0),"")</f>
        <v/>
      </c>
      <c r="T13" s="41" t="str">
        <f ca="1">IF(A13&lt;=MONTH(TODAY()),IF(A13&lt;=MONTH(TODAY()),IFERROR(AVERAGEIF(Mantenimiento!AE:AE,'Cuadro de Control'!A13,Mantenimiento!AI:AI),0),SUMIF(Entrenamientos!V:V,'Cuadro de Control'!A13,Entrenamientos!L:L)),"")</f>
        <v/>
      </c>
      <c r="U13" s="47">
        <v>30</v>
      </c>
      <c r="V13" s="182" t="str">
        <f t="shared" ca="1" si="4"/>
        <v/>
      </c>
      <c r="W13" s="276"/>
      <c r="X13" s="277"/>
      <c r="Y13" s="277"/>
      <c r="Z13" s="278"/>
      <c r="AA13" s="271" t="str">
        <f ca="1">IFERROR(IF(MONTH(TODAY())&gt;=A13,AVERAGE(IFERROR(AVERAGEIFS(Mantenimiento!AK:AK,Mantenimiento!F:F,"AWP-CIAC",Mantenimiento!AE:AE,'Cuadro de Control'!A13),AVERAGEIFS(Mantenimiento!AK:AK,Mantenimiento!F:F,"AWP-CIAC",Mantenimiento!AE:AE,"")),IFERROR(AVERAGEIFS(Mantenimiento!AK:AK,Mantenimiento!F:F,"AWP-CIAC",Mantenimiento!AE:AE,""),AVERAGEIFS(Mantenimiento!AK:AK,Mantenimiento!F:F,"AWP-CIAC",Mantenimiento!AE:AE,'Cuadro de Control'!A13))),""),0)</f>
        <v/>
      </c>
      <c r="AB13" s="266" t="str">
        <f ca="1">IFERROR(IF(MONTH(TODAY())&gt;=A13,AVERAGE(IFERROR(AVERAGEIFS(Mantenimiento!AK:AK,Mantenimiento!F:F,"AWP-SIK",Mantenimiento!AE:AE,'Cuadro de Control'!A13),AVERAGEIFS(Mantenimiento!AK:AK,Mantenimiento!F:F,"AWP-SIK",Mantenimiento!AE:AE,"")),IFERROR(AVERAGEIFS(Mantenimiento!AK:AK,Mantenimiento!F:F,"AWP-SIK",Mantenimiento!AE:AE,""),AVERAGEIFS(Mantenimiento!AK:AK,Mantenimiento!F:F,"AWP-SIK",Mantenimiento!AE:AE,'Cuadro de Control'!A13))),""),0)</f>
        <v/>
      </c>
    </row>
    <row r="14" spans="1:29" ht="15.75" x14ac:dyDescent="0.25">
      <c r="A14" s="8">
        <v>10</v>
      </c>
      <c r="B14" s="26" t="s">
        <v>9</v>
      </c>
      <c r="C14" s="39">
        <v>31</v>
      </c>
      <c r="D14" s="40">
        <v>467</v>
      </c>
      <c r="E14" s="41" t="str">
        <f ca="1">IF(MONTH(TODAY())&gt;=A14,SUMIF(Programación!A:A,'Cuadro de Control'!A14,Programación!EY:EY),"")</f>
        <v/>
      </c>
      <c r="F14" s="42" t="str">
        <f ca="1">IF(MONTH(TODAY())&gt;=A14,SUMIF(Entrenamientos!V:V,A14,Entrenamientos!L:L),"")</f>
        <v/>
      </c>
      <c r="G14" s="43" t="str">
        <f t="shared" ca="1" si="1"/>
        <v/>
      </c>
      <c r="H14" s="43" t="str">
        <f t="shared" ca="1" si="2"/>
        <v/>
      </c>
      <c r="I14" s="43" t="str">
        <f t="shared" ca="1" si="3"/>
        <v/>
      </c>
      <c r="J14" s="46" t="str">
        <f t="shared" si="5"/>
        <v/>
      </c>
      <c r="K14" s="44">
        <f t="shared" si="0"/>
        <v>124</v>
      </c>
      <c r="L14" s="45">
        <f>COUNTIFS(Mantenimiento!W:W,"Yes",Mantenimiento!AF:AF,"2019",Mantenimiento!AD:AD,A14)</f>
        <v>0</v>
      </c>
      <c r="M14" s="41" t="str">
        <f t="shared" ca="1" si="6"/>
        <v/>
      </c>
      <c r="N14" s="41" t="str">
        <f ca="1">IF(MONTH(TODAY())&gt;=A14,SUMIFS(Mantenimiento!AJ:AJ,Mantenimiento!D:D,"PREVENTIVE",Mantenimiento!AE:AE,'Cuadro de Control'!A14),"")</f>
        <v/>
      </c>
      <c r="O14" s="41" t="str">
        <f ca="1">IF(MONTH(TODAY())&gt;=A14,SUMIFS(Mantenimiento!AJ:AJ,Mantenimiento!AG:AG,"2019",Mantenimiento!AE:AE,A14,Mantenimiento!F:F,"MIP",Mantenimiento!D:D,"CORRECTIVE",Mantenimiento!W:W,"NO"),"")</f>
        <v/>
      </c>
      <c r="P14" s="46" t="str">
        <f ca="1">IF(MONTH(TODAY())&gt;=A14,SUMIFS(Mantenimiento!AJ:AJ,Mantenimiento!AG:AG,"2021",Mantenimiento!AE:AE,A14,Mantenimiento!F:F,"MIP",Mantenimiento!D:D,"CORRECTIVE",Mantenimiento!W:W,"YES"),"")</f>
        <v/>
      </c>
      <c r="Q14" s="35" t="str">
        <f ca="1">IF(MONTH(TODAY())&gt;=A14,COUNTIFS(Mantenimiento!$AD:$AD,A14,Mantenimiento!$AF:$AF,"2019",Mantenimiento!D:D,"CORRECTIVE"),"")</f>
        <v/>
      </c>
      <c r="R14" s="36" t="str">
        <f ca="1">IF(MONTH(TODAY())&gt;=A14,COUNTIFS(Mantenimiento!$AE:$AE,A14,Mantenimiento!$AG:$AG,"2019",Mantenimiento!D:D,"CORRECTIVE"),"")</f>
        <v/>
      </c>
      <c r="S14" s="37" t="str">
        <f ca="1">IF(A14&lt;=MONTH(TODAY()),IFERROR(AVERAGEIFS(Mantenimiento!AH:AH,Mantenimiento!B:B,"Root",Mantenimiento!D:D,"CORRECTIVE",Mantenimiento!J:J,"CLOSED",Mantenimiento!AE:AE,'Cuadro de Control'!A14),0),"")</f>
        <v/>
      </c>
      <c r="T14" s="41" t="str">
        <f ca="1">IF(A14&lt;=MONTH(TODAY()),IF(A14&lt;=MONTH(TODAY()),IFERROR(AVERAGEIF(Mantenimiento!AE:AE,'Cuadro de Control'!A14,Mantenimiento!AI:AI),0),SUMIF(Entrenamientos!V:V,'Cuadro de Control'!A14,Entrenamientos!L:L)),"")</f>
        <v/>
      </c>
      <c r="U14" s="47">
        <v>31</v>
      </c>
      <c r="V14" s="182" t="str">
        <f t="shared" ca="1" si="4"/>
        <v/>
      </c>
      <c r="W14" s="276"/>
      <c r="X14" s="277"/>
      <c r="Y14" s="277"/>
      <c r="Z14" s="278"/>
      <c r="AA14" s="271" t="str">
        <f ca="1">IFERROR(IF(MONTH(TODAY())&gt;=A14,AVERAGE(IFERROR(AVERAGEIFS(Mantenimiento!AK:AK,Mantenimiento!F:F,"AWP-CIAC",Mantenimiento!AE:AE,'Cuadro de Control'!A14),AVERAGEIFS(Mantenimiento!AK:AK,Mantenimiento!F:F,"AWP-CIAC",Mantenimiento!AE:AE,"")),IFERROR(AVERAGEIFS(Mantenimiento!AK:AK,Mantenimiento!F:F,"AWP-CIAC",Mantenimiento!AE:AE,""),AVERAGEIFS(Mantenimiento!AK:AK,Mantenimiento!F:F,"AWP-CIAC",Mantenimiento!AE:AE,'Cuadro de Control'!A14))),""),0)</f>
        <v/>
      </c>
      <c r="AB14" s="266" t="str">
        <f ca="1">IFERROR(IF(MONTH(TODAY())&gt;=A14,AVERAGE(IFERROR(AVERAGEIFS(Mantenimiento!AK:AK,Mantenimiento!F:F,"AWP-SIK",Mantenimiento!AE:AE,'Cuadro de Control'!A14),AVERAGEIFS(Mantenimiento!AK:AK,Mantenimiento!F:F,"AWP-SIK",Mantenimiento!AE:AE,"")),IFERROR(AVERAGEIFS(Mantenimiento!AK:AK,Mantenimiento!F:F,"AWP-SIK",Mantenimiento!AE:AE,""),AVERAGEIFS(Mantenimiento!AK:AK,Mantenimiento!F:F,"AWP-SIK",Mantenimiento!AE:AE,'Cuadro de Control'!A14))),""),0)</f>
        <v/>
      </c>
    </row>
    <row r="15" spans="1:29" ht="15.75" x14ac:dyDescent="0.25">
      <c r="A15" s="8">
        <v>11</v>
      </c>
      <c r="B15" s="26" t="s">
        <v>10</v>
      </c>
      <c r="C15" s="39">
        <v>30</v>
      </c>
      <c r="D15" s="40">
        <v>452</v>
      </c>
      <c r="E15" s="41" t="str">
        <f ca="1">IF(MONTH(TODAY())&gt;=A15,SUMIF(Programación!A:A,'Cuadro de Control'!A15,Programación!EY:EY),"")</f>
        <v/>
      </c>
      <c r="F15" s="42" t="str">
        <f ca="1">IF(MONTH(TODAY())&gt;=A15,SUMIF(Entrenamientos!V:V,A15,Entrenamientos!L:L),"")</f>
        <v/>
      </c>
      <c r="G15" s="43" t="str">
        <f t="shared" ca="1" si="1"/>
        <v/>
      </c>
      <c r="H15" s="43" t="str">
        <f t="shared" ca="1" si="2"/>
        <v/>
      </c>
      <c r="I15" s="43" t="str">
        <f t="shared" ca="1" si="3"/>
        <v/>
      </c>
      <c r="J15" s="46" t="str">
        <f t="shared" si="5"/>
        <v/>
      </c>
      <c r="K15" s="44">
        <f t="shared" si="0"/>
        <v>120</v>
      </c>
      <c r="L15" s="45">
        <f>COUNTIFS(Mantenimiento!W:W,"Yes",Mantenimiento!AF:AF,"2019",Mantenimiento!AD:AD,A15)</f>
        <v>0</v>
      </c>
      <c r="M15" s="41" t="str">
        <f t="shared" ca="1" si="6"/>
        <v/>
      </c>
      <c r="N15" s="41" t="str">
        <f ca="1">IF(MONTH(TODAY())&gt;=A15,SUMIFS(Mantenimiento!AJ:AJ,Mantenimiento!D:D,"PREVENTIVE",Mantenimiento!AE:AE,'Cuadro de Control'!A15),"")</f>
        <v/>
      </c>
      <c r="O15" s="41" t="str">
        <f ca="1">IF(MONTH(TODAY())&gt;=A15,SUMIFS(Mantenimiento!AJ:AJ,Mantenimiento!AG:AG,"2019",Mantenimiento!AE:AE,A15,Mantenimiento!F:F,"MIP",Mantenimiento!D:D,"CORRECTIVE",Mantenimiento!W:W,"NO"),"")</f>
        <v/>
      </c>
      <c r="P15" s="46" t="str">
        <f ca="1">IF(MONTH(TODAY())&gt;=A15,SUMIFS(Mantenimiento!AJ:AJ,Mantenimiento!AG:AG,"2021",Mantenimiento!AE:AE,A15,Mantenimiento!F:F,"MIP",Mantenimiento!D:D,"CORRECTIVE",Mantenimiento!W:W,"YES"),"")</f>
        <v/>
      </c>
      <c r="Q15" s="35" t="str">
        <f ca="1">IF(MONTH(TODAY())&gt;=A15,COUNTIFS(Mantenimiento!$AD:$AD,A15,Mantenimiento!$AF:$AF,"2019",Mantenimiento!D:D,"CORRECTIVE"),"")</f>
        <v/>
      </c>
      <c r="R15" s="36" t="str">
        <f ca="1">IF(MONTH(TODAY())&gt;=A15,COUNTIFS(Mantenimiento!$AE:$AE,A15,Mantenimiento!$AG:$AG,"2019",Mantenimiento!D:D,"CORRECTIVE"),"")</f>
        <v/>
      </c>
      <c r="S15" s="37" t="str">
        <f ca="1">IF(A15&lt;=MONTH(TODAY()),IFERROR(AVERAGEIFS(Mantenimiento!AH:AH,Mantenimiento!B:B,"Root",Mantenimiento!D:D,"CORRECTIVE",Mantenimiento!J:J,"CLOSED",Mantenimiento!AE:AE,'Cuadro de Control'!A15),0),"")</f>
        <v/>
      </c>
      <c r="T15" s="41" t="str">
        <f ca="1">IF(A15&lt;=MONTH(TODAY()),IF(A15&lt;=MONTH(TODAY()),IFERROR(AVERAGEIF(Mantenimiento!AE:AE,'Cuadro de Control'!A15,Mantenimiento!AI:AI),0),SUMIF(Entrenamientos!V:V,'Cuadro de Control'!A15,Entrenamientos!L:L)),"")</f>
        <v/>
      </c>
      <c r="U15" s="47">
        <v>30</v>
      </c>
      <c r="V15" s="182" t="str">
        <f t="shared" ca="1" si="4"/>
        <v/>
      </c>
      <c r="W15" s="276"/>
      <c r="X15" s="277"/>
      <c r="Y15" s="277"/>
      <c r="Z15" s="278"/>
      <c r="AA15" s="271" t="str">
        <f ca="1">IFERROR(IF(MONTH(TODAY())&gt;=A15,AVERAGE(IFERROR(AVERAGEIFS(Mantenimiento!AK:AK,Mantenimiento!F:F,"AWP-CIAC",Mantenimiento!AE:AE,'Cuadro de Control'!A15),AVERAGEIFS(Mantenimiento!AK:AK,Mantenimiento!F:F,"AWP-CIAC",Mantenimiento!AE:AE,"")),IFERROR(AVERAGEIFS(Mantenimiento!AK:AK,Mantenimiento!F:F,"AWP-CIAC",Mantenimiento!AE:AE,""),AVERAGEIFS(Mantenimiento!AK:AK,Mantenimiento!F:F,"AWP-CIAC",Mantenimiento!AE:AE,'Cuadro de Control'!A15))),""),0)</f>
        <v/>
      </c>
      <c r="AB15" s="266" t="str">
        <f ca="1">IFERROR(IF(MONTH(TODAY())&gt;=A15,AVERAGE(IFERROR(AVERAGEIFS(Mantenimiento!AK:AK,Mantenimiento!F:F,"AWP-SIK",Mantenimiento!AE:AE,'Cuadro de Control'!A15),AVERAGEIFS(Mantenimiento!AK:AK,Mantenimiento!F:F,"AWP-SIK",Mantenimiento!AE:AE,"")),IFERROR(AVERAGEIFS(Mantenimiento!AK:AK,Mantenimiento!F:F,"AWP-SIK",Mantenimiento!AE:AE,""),AVERAGEIFS(Mantenimiento!AK:AK,Mantenimiento!F:F,"AWP-SIK",Mantenimiento!AE:AE,'Cuadro de Control'!A15))),""),0)</f>
        <v/>
      </c>
    </row>
    <row r="16" spans="1:29" ht="16.5" thickBot="1" x14ac:dyDescent="0.3">
      <c r="A16" s="8">
        <v>12</v>
      </c>
      <c r="B16" s="50" t="s">
        <v>11</v>
      </c>
      <c r="C16" s="51">
        <v>31</v>
      </c>
      <c r="D16" s="52">
        <v>467</v>
      </c>
      <c r="E16" s="53" t="str">
        <f ca="1">IF(MONTH(TODAY())&gt;=A16,SUMIF(Programación!A:A,'Cuadro de Control'!A16,Programación!EY:EY),"")</f>
        <v/>
      </c>
      <c r="F16" s="54" t="str">
        <f ca="1">IF(MONTH(TODAY())&gt;=A16,SUMIF(Entrenamientos!V:V,A16,Entrenamientos!L:L),"")</f>
        <v/>
      </c>
      <c r="G16" s="55" t="str">
        <f t="shared" ca="1" si="1"/>
        <v/>
      </c>
      <c r="H16" s="55" t="str">
        <f t="shared" ca="1" si="2"/>
        <v/>
      </c>
      <c r="I16" s="55" t="str">
        <f t="shared" ca="1" si="3"/>
        <v/>
      </c>
      <c r="J16" s="46" t="str">
        <f t="shared" si="5"/>
        <v/>
      </c>
      <c r="K16" s="56">
        <f t="shared" si="0"/>
        <v>124</v>
      </c>
      <c r="L16" s="45">
        <f>COUNTIFS(Mantenimiento!W:W,"Yes",Mantenimiento!AF:AF,"2019",Mantenimiento!AD:AD,A16)</f>
        <v>0</v>
      </c>
      <c r="M16" s="53" t="str">
        <f t="shared" ca="1" si="6"/>
        <v/>
      </c>
      <c r="N16" s="41" t="str">
        <f ca="1">IF(MONTH(TODAY())&gt;=A16,SUMIFS(Mantenimiento!AJ:AJ,Mantenimiento!D:D,"PREVENTIVE",Mantenimiento!AE:AE,'Cuadro de Control'!A16),"")</f>
        <v/>
      </c>
      <c r="O16" s="41" t="str">
        <f ca="1">IF(MONTH(TODAY())&gt;=A16,SUMIFS(Mantenimiento!AJ:AJ,Mantenimiento!AG:AG,"2019",Mantenimiento!AE:AE,A16,Mantenimiento!F:F,"MIP",Mantenimiento!D:D,"CORRECTIVE",Mantenimiento!W:W,"NO"),"")</f>
        <v/>
      </c>
      <c r="P16" s="46" t="str">
        <f ca="1">IF(MONTH(TODAY())&gt;=A16,SUMIFS(Mantenimiento!AJ:AJ,Mantenimiento!AG:AG,"2021",Mantenimiento!AE:AE,A16,Mantenimiento!F:F,"MIP",Mantenimiento!D:D,"CORRECTIVE",Mantenimiento!W:W,"YES"),"")</f>
        <v/>
      </c>
      <c r="Q16" s="35" t="str">
        <f ca="1">IF(MONTH(TODAY())&gt;=A16,COUNTIFS(Mantenimiento!$AD:$AD,A16,Mantenimiento!$AF:$AF,"2019",Mantenimiento!D:D,"CORRECTIVE"),"")</f>
        <v/>
      </c>
      <c r="R16" s="36" t="str">
        <f ca="1">IF(MONTH(TODAY())&gt;=A16,COUNTIFS(Mantenimiento!$AE:$AE,A16,Mantenimiento!$AG:$AG,"2019",Mantenimiento!D:D,"CORRECTIVE"),"")</f>
        <v/>
      </c>
      <c r="S16" s="37" t="str">
        <f ca="1">IF(A16&lt;=MONTH(TODAY()),IFERROR(AVERAGEIFS(Mantenimiento!AH:AH,Mantenimiento!B:B,"Root",Mantenimiento!D:D,"CORRECTIVE",Mantenimiento!J:J,"CLOSED",Mantenimiento!AE:AE,'Cuadro de Control'!A16),0),"")</f>
        <v/>
      </c>
      <c r="T16" s="57" t="str">
        <f ca="1">IF(A16&lt;=MONTH(TODAY()),IF(A16&lt;=MONTH(TODAY()),IFERROR(AVERAGEIF(Mantenimiento!AE:AE,'Cuadro de Control'!A16,Mantenimiento!AI:AI),0),SUMIF(Entrenamientos!V:V,'Cuadro de Control'!A16,Entrenamientos!L:L)),"")</f>
        <v/>
      </c>
      <c r="U16" s="58">
        <v>31</v>
      </c>
      <c r="V16" s="183" t="str">
        <f t="shared" ca="1" si="4"/>
        <v/>
      </c>
      <c r="W16" s="279"/>
      <c r="X16" s="280"/>
      <c r="Y16" s="280"/>
      <c r="Z16" s="281"/>
      <c r="AA16" s="271" t="str">
        <f ca="1">IFERROR(IF(MONTH(TODAY())&gt;=A16,AVERAGE(IFERROR(AVERAGEIFS(Mantenimiento!AK:AK,Mantenimiento!F:F,"AWP-CIAC",Mantenimiento!AE:AE,'Cuadro de Control'!A16),AVERAGEIFS(Mantenimiento!AK:AK,Mantenimiento!F:F,"AWP-CIAC",Mantenimiento!AE:AE,"")),IFERROR(AVERAGEIFS(Mantenimiento!AK:AK,Mantenimiento!F:F,"AWP-CIAC",Mantenimiento!AE:AE,""),AVERAGEIFS(Mantenimiento!AK:AK,Mantenimiento!F:F,"AWP-CIAC",Mantenimiento!AE:AE,'Cuadro de Control'!A16))),""),0)</f>
        <v/>
      </c>
      <c r="AB16" s="266" t="str">
        <f ca="1">IFERROR(IF(MONTH(TODAY())&gt;=A16,AVERAGE(IFERROR(AVERAGEIFS(Mantenimiento!AK:AK,Mantenimiento!F:F,"AWP-SIK",Mantenimiento!AE:AE,'Cuadro de Control'!A16),AVERAGEIFS(Mantenimiento!AK:AK,Mantenimiento!F:F,"AWP-SIK",Mantenimiento!AE:AE,"")),IFERROR(AVERAGEIFS(Mantenimiento!AK:AK,Mantenimiento!F:F,"AWP-SIK",Mantenimiento!AE:AE,""),AVERAGEIFS(Mantenimiento!AK:AK,Mantenimiento!F:F,"AWP-SIK",Mantenimiento!AE:AE,'Cuadro de Control'!A16))),""),0)</f>
        <v/>
      </c>
    </row>
    <row r="17" spans="1:32" ht="17.25" thickTop="1" thickBot="1" x14ac:dyDescent="0.3">
      <c r="B17" s="59" t="s">
        <v>127</v>
      </c>
      <c r="C17" s="60"/>
      <c r="D17" s="61">
        <f>SUM(D5:D16)</f>
        <v>5500</v>
      </c>
      <c r="E17" s="62">
        <f ca="1">SUM(E5:E16)</f>
        <v>1374.5</v>
      </c>
      <c r="F17" s="62">
        <f ca="1">SUM(F5:F16)</f>
        <v>1369.5000000794248</v>
      </c>
      <c r="G17" s="63">
        <f ca="1">IFERROR(F17/E17,0)</f>
        <v>0.99636231362635486</v>
      </c>
      <c r="H17" s="63">
        <f ca="1">F17/D17</f>
        <v>0.24900000001444086</v>
      </c>
      <c r="I17" s="63">
        <f ca="1">IFERROR((E17-P17)/E17,0)</f>
        <v>1</v>
      </c>
      <c r="J17" s="64">
        <f>IFERROR(AVERAGE(J5:J16),"")</f>
        <v>4.1277698135022671</v>
      </c>
      <c r="K17" s="65">
        <f t="shared" ref="K17:P17" si="7">SUM(K5:K16)</f>
        <v>1460</v>
      </c>
      <c r="L17" s="66">
        <f t="shared" si="7"/>
        <v>0</v>
      </c>
      <c r="M17" s="66">
        <f t="shared" ca="1" si="7"/>
        <v>810.91640833141958</v>
      </c>
      <c r="N17" s="66">
        <f t="shared" ca="1" si="7"/>
        <v>37.083591668580397</v>
      </c>
      <c r="O17" s="66">
        <f t="shared" ca="1" si="7"/>
        <v>0</v>
      </c>
      <c r="P17" s="67">
        <f t="shared" ca="1" si="7"/>
        <v>0</v>
      </c>
      <c r="Q17" s="68">
        <f ca="1">(SUM(Q5:Q16))</f>
        <v>10</v>
      </c>
      <c r="R17" s="69">
        <f ca="1">SUM(R5:R16)</f>
        <v>0</v>
      </c>
      <c r="S17" s="70">
        <f>IFERROR(AVERAGEIFS(Mantenimiento!AH:AH,Mantenimiento!B:B,"Root",Mantenimiento!D:D,"CORRECTIVE",Mantenimiento!J:J,"CLOSED"),0)</f>
        <v>0</v>
      </c>
      <c r="T17" s="678" t="s">
        <v>138</v>
      </c>
      <c r="U17" s="679"/>
      <c r="V17" s="184">
        <f>SUM(U5:U16)/SUM(C5:C16)</f>
        <v>1</v>
      </c>
      <c r="W17" s="651" t="s">
        <v>135</v>
      </c>
      <c r="X17" s="652"/>
      <c r="Y17" s="653"/>
      <c r="Z17" s="67">
        <f>SUM(X4:Z4)</f>
        <v>13129.000000162865</v>
      </c>
      <c r="AA17" s="269">
        <f>IFERROR(AVERAGEIF(Mantenimiento!F:F,"AWP-CIAC",Mantenimiento!AK:AK),0)</f>
        <v>0</v>
      </c>
      <c r="AB17" s="270">
        <f ca="1">IFERROR(AVERAGEIF(Mantenimiento!F:F,"AWP-SIK",Mantenimiento!AK:AK),0)</f>
        <v>36296.020835446012</v>
      </c>
      <c r="AC17" s="71"/>
      <c r="AD17" s="71"/>
      <c r="AE17" s="71"/>
      <c r="AF17" s="71"/>
    </row>
    <row r="18" spans="1:32" ht="15.75" thickBot="1" x14ac:dyDescent="0.3">
      <c r="AA18" s="71"/>
      <c r="AB18" s="71"/>
      <c r="AC18" s="71"/>
      <c r="AD18" s="71"/>
      <c r="AE18" s="71"/>
      <c r="AF18" s="71"/>
    </row>
    <row r="19" spans="1:32" ht="15" customHeight="1" x14ac:dyDescent="0.25">
      <c r="B19" s="710"/>
      <c r="C19" s="670" t="s">
        <v>152</v>
      </c>
      <c r="D19" s="671"/>
      <c r="E19" s="671"/>
      <c r="F19" s="671"/>
      <c r="G19" s="671"/>
      <c r="H19" s="671"/>
      <c r="I19" s="671"/>
      <c r="J19" s="671"/>
      <c r="K19" s="671"/>
      <c r="L19" s="672"/>
      <c r="M19" s="680" t="s">
        <v>153</v>
      </c>
      <c r="N19" s="681"/>
      <c r="O19" s="681"/>
      <c r="P19" s="681"/>
      <c r="Q19" s="681"/>
      <c r="R19" s="681"/>
      <c r="S19" s="681"/>
      <c r="T19" s="681"/>
      <c r="U19" s="681"/>
      <c r="V19" s="682"/>
      <c r="AA19" s="71"/>
      <c r="AB19" s="71"/>
      <c r="AC19" s="71"/>
      <c r="AD19" s="71"/>
      <c r="AE19" s="71"/>
      <c r="AF19" s="71"/>
    </row>
    <row r="20" spans="1:32" ht="15.75" customHeight="1" thickBot="1" x14ac:dyDescent="0.3">
      <c r="B20" s="710"/>
      <c r="C20" s="673"/>
      <c r="D20" s="674"/>
      <c r="E20" s="674"/>
      <c r="F20" s="674"/>
      <c r="G20" s="674"/>
      <c r="H20" s="674"/>
      <c r="I20" s="674"/>
      <c r="J20" s="674"/>
      <c r="K20" s="674"/>
      <c r="L20" s="675"/>
      <c r="M20" s="683"/>
      <c r="N20" s="684"/>
      <c r="O20" s="684"/>
      <c r="P20" s="684"/>
      <c r="Q20" s="684"/>
      <c r="R20" s="684"/>
      <c r="S20" s="684"/>
      <c r="T20" s="684"/>
      <c r="U20" s="684"/>
      <c r="V20" s="685"/>
      <c r="AA20" s="71"/>
      <c r="AB20" s="71"/>
      <c r="AC20" s="71"/>
      <c r="AD20" s="71"/>
      <c r="AE20" s="71"/>
      <c r="AF20" s="71"/>
    </row>
    <row r="21" spans="1:32" ht="15.75" thickBot="1" x14ac:dyDescent="0.3">
      <c r="C21" s="72" t="s">
        <v>68</v>
      </c>
      <c r="D21" s="72" t="s">
        <v>69</v>
      </c>
      <c r="E21" s="72" t="s">
        <v>66</v>
      </c>
      <c r="F21" s="72" t="s">
        <v>65</v>
      </c>
      <c r="G21" s="72" t="s">
        <v>61</v>
      </c>
      <c r="H21" s="72" t="s">
        <v>60</v>
      </c>
      <c r="I21" s="72" t="s">
        <v>62</v>
      </c>
      <c r="J21" s="72" t="s">
        <v>63</v>
      </c>
      <c r="K21" s="72" t="s">
        <v>64</v>
      </c>
      <c r="L21" s="72" t="s">
        <v>67</v>
      </c>
      <c r="M21" s="73" t="s">
        <v>68</v>
      </c>
      <c r="N21" s="73" t="s">
        <v>69</v>
      </c>
      <c r="O21" s="73" t="s">
        <v>66</v>
      </c>
      <c r="P21" s="73" t="s">
        <v>65</v>
      </c>
      <c r="Q21" s="73" t="s">
        <v>61</v>
      </c>
      <c r="R21" s="73" t="s">
        <v>60</v>
      </c>
      <c r="S21" s="73" t="s">
        <v>62</v>
      </c>
      <c r="T21" s="73" t="s">
        <v>63</v>
      </c>
      <c r="U21" s="73" t="s">
        <v>64</v>
      </c>
      <c r="V21" s="73" t="s">
        <v>67</v>
      </c>
      <c r="AA21" s="71"/>
      <c r="AB21" s="71"/>
      <c r="AC21" s="71"/>
      <c r="AD21" s="71"/>
      <c r="AE21" s="71"/>
      <c r="AF21" s="71"/>
    </row>
    <row r="22" spans="1:32" ht="54.75" customHeight="1" thickBot="1" x14ac:dyDescent="0.3">
      <c r="B22" s="74" t="s">
        <v>12</v>
      </c>
      <c r="C22" s="75" t="s">
        <v>55</v>
      </c>
      <c r="D22" s="76" t="s">
        <v>56</v>
      </c>
      <c r="E22" s="77" t="s">
        <v>26</v>
      </c>
      <c r="F22" s="76" t="s">
        <v>21</v>
      </c>
      <c r="G22" s="77" t="s">
        <v>34</v>
      </c>
      <c r="H22" s="76" t="s">
        <v>22</v>
      </c>
      <c r="I22" s="76" t="s">
        <v>23</v>
      </c>
      <c r="J22" s="77" t="s">
        <v>57</v>
      </c>
      <c r="K22" s="76" t="s">
        <v>24</v>
      </c>
      <c r="L22" s="78" t="s">
        <v>25</v>
      </c>
      <c r="M22" s="79" t="s">
        <v>55</v>
      </c>
      <c r="N22" s="80" t="s">
        <v>56</v>
      </c>
      <c r="O22" s="81" t="s">
        <v>26</v>
      </c>
      <c r="P22" s="80" t="s">
        <v>21</v>
      </c>
      <c r="Q22" s="81" t="s">
        <v>34</v>
      </c>
      <c r="R22" s="80" t="s">
        <v>22</v>
      </c>
      <c r="S22" s="80" t="s">
        <v>23</v>
      </c>
      <c r="T22" s="81" t="s">
        <v>57</v>
      </c>
      <c r="U22" s="80" t="s">
        <v>24</v>
      </c>
      <c r="V22" s="82" t="s">
        <v>25</v>
      </c>
    </row>
    <row r="23" spans="1:32" ht="4.5" customHeight="1" thickBot="1" x14ac:dyDescent="0.3">
      <c r="B23" s="83"/>
      <c r="C23" s="84"/>
      <c r="D23" s="84"/>
      <c r="E23" s="84"/>
      <c r="F23" s="84"/>
      <c r="G23" s="84"/>
      <c r="H23" s="84"/>
      <c r="I23" s="84"/>
      <c r="J23" s="84"/>
      <c r="K23" s="84"/>
      <c r="L23" s="85"/>
      <c r="M23" s="84"/>
      <c r="N23" s="84"/>
      <c r="O23" s="84"/>
      <c r="P23" s="84"/>
      <c r="Q23" s="84"/>
      <c r="R23" s="84"/>
      <c r="S23" s="84"/>
      <c r="T23" s="84"/>
      <c r="U23" s="84"/>
      <c r="V23" s="85"/>
    </row>
    <row r="24" spans="1:32" ht="15.75" x14ac:dyDescent="0.25">
      <c r="A24" s="8">
        <v>1</v>
      </c>
      <c r="B24" s="86" t="s">
        <v>0</v>
      </c>
      <c r="C24" s="87">
        <f>COUNTIFS(Mantenimiento!$AD:$AD,$A24,Mantenimiento!$D:$D,"CORRECTIVE",Mantenimiento!$G:$G,'Cuadro de Control'!C$21,Mantenimiento!$AF:$AF,"2018",Mantenimiento!B:B,"Root")</f>
        <v>0</v>
      </c>
      <c r="D24" s="88">
        <f>COUNTIFS(Mantenimiento!$AD:$AD,$A24,Mantenimiento!$D:$D,"CORRECTIVE",Mantenimiento!$G:$G,'Cuadro de Control'!D$21,Mantenimiento!$AF:$AF,"2018",Mantenimiento!B:B,"Root")</f>
        <v>0</v>
      </c>
      <c r="E24" s="88">
        <f>COUNTIFS(Mantenimiento!$AD:$AD,$A24,Mantenimiento!$D:$D,"CORRECTIVE",Mantenimiento!$G:$G,'Cuadro de Control'!E$21,Mantenimiento!$AF:$AF,"2018",Mantenimiento!B:B,"Root")</f>
        <v>0</v>
      </c>
      <c r="F24" s="88">
        <f>COUNTIFS(Mantenimiento!$AD:$AD,$A24,Mantenimiento!$D:$D,"CORRECTIVE",Mantenimiento!$G:$G,'Cuadro de Control'!F$21,Mantenimiento!$AF:$AF,"2018",Mantenimiento!B:B,"Root")</f>
        <v>0</v>
      </c>
      <c r="G24" s="88">
        <f>COUNTIFS(Mantenimiento!$AD:$AD,$A24,Mantenimiento!$D:$D,"CORRECTIVE",Mantenimiento!$G:$G,'Cuadro de Control'!G$21,Mantenimiento!$AF:$AF,"2018",Mantenimiento!B:B,"Root")</f>
        <v>0</v>
      </c>
      <c r="H24" s="88">
        <f>COUNTIFS(Mantenimiento!$AD:$AD,$A24,Mantenimiento!$D:$D,"CORRECTIVE",Mantenimiento!$G:$G,'Cuadro de Control'!H$21,Mantenimiento!$AF:$AF,"2018",Mantenimiento!B:B,"Root")</f>
        <v>0</v>
      </c>
      <c r="I24" s="88">
        <f>COUNTIFS(Mantenimiento!$AD:$AD,$A24,Mantenimiento!$D:$D,"CORRECTIVE",Mantenimiento!$G:$G,'Cuadro de Control'!I$21,Mantenimiento!$AF:$AF,"2018",Mantenimiento!B:B,"Root")</f>
        <v>0</v>
      </c>
      <c r="J24" s="88">
        <f>COUNTIFS(Mantenimiento!$AD:$AD,$A24,Mantenimiento!$D:$D,"CORRECTIVE",Mantenimiento!$G:$G,'Cuadro de Control'!J$21,Mantenimiento!$AF:$AF,"2018",Mantenimiento!B:B,"Root")</f>
        <v>0</v>
      </c>
      <c r="K24" s="88">
        <f>COUNTIFS(Mantenimiento!$AD:$AD,$A24,Mantenimiento!$D:$D,"CORRECTIVE",Mantenimiento!$G:$G,'Cuadro de Control'!K$21,Mantenimiento!$AF:$AF,"2018",Mantenimiento!B:B,"Root")</f>
        <v>0</v>
      </c>
      <c r="L24" s="89">
        <f>COUNTIFS(Mantenimiento!$AD:$AD,$A24,Mantenimiento!$D:$D,"CORRECTIVE",Mantenimiento!$G:$G,'Cuadro de Control'!L$21,Mantenimiento!$AF:$AF,"2018",Mantenimiento!B:B,"Root")</f>
        <v>0</v>
      </c>
      <c r="M24" s="90">
        <f>COUNTIFS(Mantenimiento!$AD:$AD,$A24,Mantenimiento!$D:$D,"PREVENTIVE",Mantenimiento!$G:$G,'Cuadro de Control'!M$21,Mantenimiento!$AF:$AF,"2019")</f>
        <v>0</v>
      </c>
      <c r="N24" s="91">
        <f>COUNTIFS(Mantenimiento!$AD:$AD,$A24,Mantenimiento!$D:$D,"PREVENTIVE",Mantenimiento!$G:$G,'Cuadro de Control'!N$21,Mantenimiento!$AF:$AF,"2019")</f>
        <v>0</v>
      </c>
      <c r="O24" s="91">
        <f>COUNTIFS(Mantenimiento!$AD:$AD,$A24,Mantenimiento!$D:$D,"PREVENTIVE",Mantenimiento!$G:$G,'Cuadro de Control'!O$21,Mantenimiento!$AF:$AF,"2019")</f>
        <v>0</v>
      </c>
      <c r="P24" s="91">
        <f>COUNTIFS(Mantenimiento!$AD:$AD,$A24,Mantenimiento!$D:$D,"PREVENTIVE",Mantenimiento!$G:$G,'Cuadro de Control'!P$21,Mantenimiento!$AF:$AF,"2019")</f>
        <v>0</v>
      </c>
      <c r="Q24" s="91">
        <f>COUNTIFS(Mantenimiento!$AD:$AD,$A24,Mantenimiento!$D:$D,"PREVENTIVE",Mantenimiento!$G:$G,'Cuadro de Control'!Q$21,Mantenimiento!$AF:$AF,"2019")</f>
        <v>0</v>
      </c>
      <c r="R24" s="91">
        <f>COUNTIFS(Mantenimiento!$AD:$AD,$A24,Mantenimiento!$D:$D,"PREVENTIVE",Mantenimiento!$G:$G,'Cuadro de Control'!R$21,Mantenimiento!$AF:$AF,"2019")</f>
        <v>0</v>
      </c>
      <c r="S24" s="91">
        <f>COUNTIFS(Mantenimiento!$AD:$AD,$A24,Mantenimiento!$D:$D,"PREVENTIVE",Mantenimiento!$G:$G,'Cuadro de Control'!S$21,Mantenimiento!$AF:$AF,"2019")</f>
        <v>0</v>
      </c>
      <c r="T24" s="91">
        <f>COUNTIFS(Mantenimiento!$AD:$AD,$A24,Mantenimiento!$D:$D,"PREVENTIVE",Mantenimiento!$G:$G,'Cuadro de Control'!T$21,Mantenimiento!$AF:$AF,"2019")</f>
        <v>0</v>
      </c>
      <c r="U24" s="91">
        <f>COUNTIFS(Mantenimiento!$AD:$AD,$A24,Mantenimiento!$D:$D,"PREVENTIVE",Mantenimiento!$G:$G,'Cuadro de Control'!U$21,Mantenimiento!$AF:$AF,"2019")</f>
        <v>0</v>
      </c>
      <c r="V24" s="92">
        <f>COUNTIFS(Mantenimiento!$AD:$AD,$A24,Mantenimiento!$D:$D,"PREVENTIVE",Mantenimiento!$G:$G,'Cuadro de Control'!V$21,Mantenimiento!$AF:$AF,"2019")</f>
        <v>0</v>
      </c>
    </row>
    <row r="25" spans="1:32" ht="15.75" x14ac:dyDescent="0.25">
      <c r="A25" s="8">
        <v>2</v>
      </c>
      <c r="B25" s="93" t="s">
        <v>1</v>
      </c>
      <c r="C25" s="94">
        <f>COUNTIFS(Mantenimiento!$AD:$AD,$A25,Mantenimiento!$D:$D,"CORRECTIVE",Mantenimiento!$G:$G,C$21,Mantenimiento!$AF:$AF,"2018",Mantenimiento!B:B,"Root")</f>
        <v>0</v>
      </c>
      <c r="D25" s="95">
        <f>COUNTIFS(Mantenimiento!$AD:$AD,$A25,Mantenimiento!$D:$D,"CORRECTIVE",Mantenimiento!$G:$G,D$21,Mantenimiento!$AF:$AF,"2018",Mantenimiento!B:B,"Root")</f>
        <v>0</v>
      </c>
      <c r="E25" s="95">
        <f>COUNTIFS(Mantenimiento!$AD:$AD,$A25,Mantenimiento!$D:$D,"CORRECTIVE",Mantenimiento!$G:$G,E$21,Mantenimiento!$AF:$AF,"2018",Mantenimiento!B:B,"Root")</f>
        <v>0</v>
      </c>
      <c r="F25" s="95">
        <f>COUNTIFS(Mantenimiento!$AD:$AD,$A25,Mantenimiento!$D:$D,"CORRECTIVE",Mantenimiento!$G:$G,F$21,Mantenimiento!$AF:$AF,"2018",Mantenimiento!B:B,"Root")</f>
        <v>1</v>
      </c>
      <c r="G25" s="95">
        <f>COUNTIFS(Mantenimiento!$AD:$AD,$A25,Mantenimiento!$D:$D,"CORRECTIVE",Mantenimiento!$G:$G,G$21,Mantenimiento!$AF:$AF,"2018",Mantenimiento!B:B,"Root")</f>
        <v>0</v>
      </c>
      <c r="H25" s="95">
        <f>COUNTIFS(Mantenimiento!$AD:$AD,$A25,Mantenimiento!$D:$D,"CORRECTIVE",Mantenimiento!$G:$G,H$21,Mantenimiento!$AF:$AF,"2018",Mantenimiento!B:B,"Root")</f>
        <v>0</v>
      </c>
      <c r="I25" s="95">
        <f>COUNTIFS(Mantenimiento!$AD:$AD,$A25,Mantenimiento!$D:$D,"CORRECTIVE",Mantenimiento!$G:$G,I$21,Mantenimiento!$AF:$AF,"2018",Mantenimiento!B:B,"Root")</f>
        <v>0</v>
      </c>
      <c r="J25" s="95">
        <f>COUNTIFS(Mantenimiento!$AD:$AD,$A25,Mantenimiento!$D:$D,"CORRECTIVE",Mantenimiento!$G:$G,J$21,Mantenimiento!$AF:$AF,"2018",Mantenimiento!B:B,"Root")</f>
        <v>0</v>
      </c>
      <c r="K25" s="95">
        <f>COUNTIFS(Mantenimiento!$AD:$AD,$A25,Mantenimiento!$D:$D,"CORRECTIVE",Mantenimiento!$G:$G,K$21,Mantenimiento!$AF:$AF,"2018",Mantenimiento!B:B,"Root")</f>
        <v>0</v>
      </c>
      <c r="L25" s="96">
        <f>COUNTIFS(Mantenimiento!$AD:$AD,$A25,Mantenimiento!$D:$D,"CORRECTIVE",Mantenimiento!$G:$G,L$21,Mantenimiento!$AF:$AF,"2018",Mantenimiento!B:B,"Root")</f>
        <v>0</v>
      </c>
      <c r="M25" s="97">
        <f>COUNTIFS(Mantenimiento!$AD:$AD,$A25,Mantenimiento!$D:$D,"PREVENTIVE",Mantenimiento!$G:$G,M$21,Mantenimiento!$AF:$AF,"2019")</f>
        <v>0</v>
      </c>
      <c r="N25" s="98">
        <f>COUNTIFS(Mantenimiento!$AD:$AD,$A25,Mantenimiento!$D:$D,"PREVENTIVE",Mantenimiento!$G:$G,N$21,Mantenimiento!$AF:$AF,"2019")</f>
        <v>0</v>
      </c>
      <c r="O25" s="98">
        <f>COUNTIFS(Mantenimiento!$AD:$AD,$A25,Mantenimiento!$D:$D,"PREVENTIVE",Mantenimiento!$G:$G,O$21,Mantenimiento!$AF:$AF,"2019")</f>
        <v>0</v>
      </c>
      <c r="P25" s="98">
        <f>COUNTIFS(Mantenimiento!$AD:$AD,$A25,Mantenimiento!$D:$D,"PREVENTIVE",Mantenimiento!$G:$G,P$21,Mantenimiento!$AF:$AF,"2019")</f>
        <v>0</v>
      </c>
      <c r="Q25" s="98">
        <f>COUNTIFS(Mantenimiento!$AD:$AD,$A25,Mantenimiento!$D:$D,"PREVENTIVE",Mantenimiento!$G:$G,Q$21,Mantenimiento!$AF:$AF,"2019")</f>
        <v>0</v>
      </c>
      <c r="R25" s="98">
        <f>COUNTIFS(Mantenimiento!$AD:$AD,$A25,Mantenimiento!$D:$D,"PREVENTIVE",Mantenimiento!$G:$G,R$21,Mantenimiento!$AF:$AF,"2019")</f>
        <v>0</v>
      </c>
      <c r="S25" s="98">
        <f>COUNTIFS(Mantenimiento!$AD:$AD,$A25,Mantenimiento!$D:$D,"PREVENTIVE",Mantenimiento!$G:$G,S$21,Mantenimiento!$AF:$AF,"2019")</f>
        <v>0</v>
      </c>
      <c r="T25" s="98">
        <f>COUNTIFS(Mantenimiento!$AD:$AD,$A25,Mantenimiento!$D:$D,"PREVENTIVE",Mantenimiento!$G:$G,T$21,Mantenimiento!$AF:$AF,"2019")</f>
        <v>0</v>
      </c>
      <c r="U25" s="98">
        <f>COUNTIFS(Mantenimiento!$AD:$AD,$A25,Mantenimiento!$D:$D,"PREVENTIVE",Mantenimiento!$G:$G,U$21,Mantenimiento!$AF:$AF,"2019")</f>
        <v>0</v>
      </c>
      <c r="V25" s="99">
        <f>COUNTIFS(Mantenimiento!$AD:$AD,$A25,Mantenimiento!$D:$D,"PREVENTIVE",Mantenimiento!$G:$G,V$21,Mantenimiento!$AF:$AF,"2019")</f>
        <v>0</v>
      </c>
    </row>
    <row r="26" spans="1:32" ht="15.75" x14ac:dyDescent="0.25">
      <c r="A26" s="8">
        <v>3</v>
      </c>
      <c r="B26" s="93" t="s">
        <v>2</v>
      </c>
      <c r="C26" s="94">
        <f>COUNTIFS(Mantenimiento!$AD:$AD,$A26,Mantenimiento!$D:$D,"CORRECTIVE",Mantenimiento!$G:$G,C$21,Mantenimiento!$AF:$AF,"2018",Mantenimiento!B:B,"Root")</f>
        <v>0</v>
      </c>
      <c r="D26" s="95">
        <f>COUNTIFS(Mantenimiento!$AD:$AD,$A26,Mantenimiento!$D:$D,"CORRECTIVE",Mantenimiento!$G:$G,D$21,Mantenimiento!$AF:$AF,"2018",Mantenimiento!B:B,"Root")</f>
        <v>0</v>
      </c>
      <c r="E26" s="95">
        <f>COUNTIFS(Mantenimiento!$AD:$AD,$A26,Mantenimiento!$D:$D,"CORRECTIVE",Mantenimiento!$G:$G,E$21,Mantenimiento!$AF:$AF,"2018",Mantenimiento!B:B,"Root")</f>
        <v>0</v>
      </c>
      <c r="F26" s="95">
        <f>COUNTIFS(Mantenimiento!$AD:$AD,$A26,Mantenimiento!$D:$D,"CORRECTIVE",Mantenimiento!$G:$G,F$21,Mantenimiento!$AF:$AF,"2018",Mantenimiento!B:B,"Root")</f>
        <v>1</v>
      </c>
      <c r="G26" s="95">
        <f>COUNTIFS(Mantenimiento!$AD:$AD,$A26,Mantenimiento!$D:$D,"CORRECTIVE",Mantenimiento!$G:$G,G$21,Mantenimiento!$AF:$AF,"2018",Mantenimiento!B:B,"Root")</f>
        <v>0</v>
      </c>
      <c r="H26" s="95">
        <f>COUNTIFS(Mantenimiento!$AD:$AD,$A26,Mantenimiento!$D:$D,"CORRECTIVE",Mantenimiento!$G:$G,H$21,Mantenimiento!$AF:$AF,"2018",Mantenimiento!B:B,"Root")</f>
        <v>0</v>
      </c>
      <c r="I26" s="95">
        <f>COUNTIFS(Mantenimiento!$AD:$AD,$A26,Mantenimiento!$D:$D,"CORRECTIVE",Mantenimiento!$G:$G,I$21,Mantenimiento!$AF:$AF,"2018",Mantenimiento!B:B,"Root")</f>
        <v>0</v>
      </c>
      <c r="J26" s="95">
        <f>COUNTIFS(Mantenimiento!$AD:$AD,$A26,Mantenimiento!$D:$D,"CORRECTIVE",Mantenimiento!$G:$G,J$21,Mantenimiento!$AF:$AF,"2018",Mantenimiento!B:B,"Root")</f>
        <v>0</v>
      </c>
      <c r="K26" s="95">
        <f>COUNTIFS(Mantenimiento!$AD:$AD,$A26,Mantenimiento!$D:$D,"CORRECTIVE",Mantenimiento!$G:$G,K$21,Mantenimiento!$AF:$AF,"2018",Mantenimiento!B:B,"Root")</f>
        <v>0</v>
      </c>
      <c r="L26" s="96">
        <f>COUNTIFS(Mantenimiento!$AD:$AD,$A26,Mantenimiento!$D:$D,"CORRECTIVE",Mantenimiento!$G:$G,L$21,Mantenimiento!$AF:$AF,"2018",Mantenimiento!B:B,"Root")</f>
        <v>0</v>
      </c>
      <c r="M26" s="97">
        <f>COUNTIFS(Mantenimiento!$AD:$AD,$A26,Mantenimiento!$D:$D,"PREVENTIVE",Mantenimiento!$G:$G,M$21,Mantenimiento!$AF:$AF,"2019")</f>
        <v>0</v>
      </c>
      <c r="N26" s="98">
        <f>COUNTIFS(Mantenimiento!$AD:$AD,$A26,Mantenimiento!$D:$D,"PREVENTIVE",Mantenimiento!$G:$G,N$21,Mantenimiento!$AF:$AF,"2019")</f>
        <v>0</v>
      </c>
      <c r="O26" s="98">
        <f>COUNTIFS(Mantenimiento!$AD:$AD,$A26,Mantenimiento!$D:$D,"PREVENTIVE",Mantenimiento!$G:$G,O$21,Mantenimiento!$AF:$AF,"2019")</f>
        <v>0</v>
      </c>
      <c r="P26" s="98">
        <f>COUNTIFS(Mantenimiento!$AD:$AD,$A26,Mantenimiento!$D:$D,"PREVENTIVE",Mantenimiento!$G:$G,P$21,Mantenimiento!$AF:$AF,"2019")</f>
        <v>0</v>
      </c>
      <c r="Q26" s="98">
        <f>COUNTIFS(Mantenimiento!$AD:$AD,$A26,Mantenimiento!$D:$D,"PREVENTIVE",Mantenimiento!$G:$G,Q$21,Mantenimiento!$AF:$AF,"2019")</f>
        <v>0</v>
      </c>
      <c r="R26" s="98">
        <f>COUNTIFS(Mantenimiento!$AD:$AD,$A26,Mantenimiento!$D:$D,"PREVENTIVE",Mantenimiento!$G:$G,R$21,Mantenimiento!$AF:$AF,"2019")</f>
        <v>0</v>
      </c>
      <c r="S26" s="98">
        <f>COUNTIFS(Mantenimiento!$AD:$AD,$A26,Mantenimiento!$D:$D,"PREVENTIVE",Mantenimiento!$G:$G,S$21,Mantenimiento!$AF:$AF,"2019")</f>
        <v>0</v>
      </c>
      <c r="T26" s="98">
        <f>COUNTIFS(Mantenimiento!$AD:$AD,$A26,Mantenimiento!$D:$D,"PREVENTIVE",Mantenimiento!$G:$G,T$21,Mantenimiento!$AF:$AF,"2019")</f>
        <v>0</v>
      </c>
      <c r="U26" s="98">
        <f>COUNTIFS(Mantenimiento!$AD:$AD,$A26,Mantenimiento!$D:$D,"PREVENTIVE",Mantenimiento!$G:$G,U$21,Mantenimiento!$AF:$AF,"2019")</f>
        <v>0</v>
      </c>
      <c r="V26" s="99">
        <f>COUNTIFS(Mantenimiento!$AD:$AD,$A26,Mantenimiento!$D:$D,"PREVENTIVE",Mantenimiento!$G:$G,V$21,Mantenimiento!$AF:$AF,"2019")</f>
        <v>0</v>
      </c>
    </row>
    <row r="27" spans="1:32" ht="15.75" x14ac:dyDescent="0.25">
      <c r="A27" s="8">
        <v>4</v>
      </c>
      <c r="B27" s="93" t="s">
        <v>3</v>
      </c>
      <c r="C27" s="94">
        <f>COUNTIFS(Mantenimiento!$AD:$AD,$A27,Mantenimiento!$D:$D,"CORRECTIVE",Mantenimiento!$G:$G,C$21,Mantenimiento!$AF:$AF,"2018",Mantenimiento!B:B,"Root")</f>
        <v>0</v>
      </c>
      <c r="D27" s="95">
        <f>COUNTIFS(Mantenimiento!$AD:$AD,$A27,Mantenimiento!$D:$D,"CORRECTIVE",Mantenimiento!$G:$G,D$21,Mantenimiento!$AF:$AF,"2018",Mantenimiento!B:B,"Root")</f>
        <v>0</v>
      </c>
      <c r="E27" s="95">
        <f>COUNTIFS(Mantenimiento!$AD:$AD,$A27,Mantenimiento!$D:$D,"CORRECTIVE",Mantenimiento!$G:$G,E$21,Mantenimiento!$AF:$AF,"2018",Mantenimiento!B:B,"Root")</f>
        <v>0</v>
      </c>
      <c r="F27" s="95">
        <f>COUNTIFS(Mantenimiento!$AD:$AD,$A27,Mantenimiento!$D:$D,"CORRECTIVE",Mantenimiento!$G:$G,F$21,Mantenimiento!$AF:$AF,"2018",Mantenimiento!B:B,"Root")</f>
        <v>0</v>
      </c>
      <c r="G27" s="95">
        <f>COUNTIFS(Mantenimiento!$AD:$AD,$A27,Mantenimiento!$D:$D,"CORRECTIVE",Mantenimiento!$G:$G,G$21,Mantenimiento!$AF:$AF,"2018",Mantenimiento!B:B,"Root")</f>
        <v>0</v>
      </c>
      <c r="H27" s="95">
        <f>COUNTIFS(Mantenimiento!$AD:$AD,$A27,Mantenimiento!$D:$D,"CORRECTIVE",Mantenimiento!$G:$G,H$21,Mantenimiento!$AF:$AF,"2018",Mantenimiento!B:B,"Root")</f>
        <v>0</v>
      </c>
      <c r="I27" s="95">
        <f>COUNTIFS(Mantenimiento!$AD:$AD,$A27,Mantenimiento!$D:$D,"CORRECTIVE",Mantenimiento!$G:$G,I$21,Mantenimiento!$AF:$AF,"2018",Mantenimiento!B:B,"Root")</f>
        <v>0</v>
      </c>
      <c r="J27" s="95">
        <f>COUNTIFS(Mantenimiento!$AD:$AD,$A27,Mantenimiento!$D:$D,"CORRECTIVE",Mantenimiento!$G:$G,J$21,Mantenimiento!$AF:$AF,"2018",Mantenimiento!B:B,"Root")</f>
        <v>0</v>
      </c>
      <c r="K27" s="95">
        <f>COUNTIFS(Mantenimiento!$AD:$AD,$A27,Mantenimiento!$D:$D,"CORRECTIVE",Mantenimiento!$G:$G,K$21,Mantenimiento!$AF:$AF,"2018",Mantenimiento!B:B,"Root")</f>
        <v>0</v>
      </c>
      <c r="L27" s="96">
        <f>COUNTIFS(Mantenimiento!$AD:$AD,$A27,Mantenimiento!$D:$D,"CORRECTIVE",Mantenimiento!$G:$G,L$21,Mantenimiento!$AF:$AF,"2018",Mantenimiento!B:B,"Root")</f>
        <v>0</v>
      </c>
      <c r="M27" s="97">
        <f>COUNTIFS(Mantenimiento!$AD:$AD,$A27,Mantenimiento!$D:$D,"PREVENTIVE",Mantenimiento!$G:$G,M$21,Mantenimiento!$AF:$AF,"2019")</f>
        <v>0</v>
      </c>
      <c r="N27" s="98">
        <f>COUNTIFS(Mantenimiento!$AD:$AD,$A27,Mantenimiento!$D:$D,"PREVENTIVE",Mantenimiento!$G:$G,N$21,Mantenimiento!$AF:$AF,"2019")</f>
        <v>0</v>
      </c>
      <c r="O27" s="98">
        <f>COUNTIFS(Mantenimiento!$AD:$AD,$A27,Mantenimiento!$D:$D,"PREVENTIVE",Mantenimiento!$G:$G,O$21,Mantenimiento!$AF:$AF,"2019")</f>
        <v>0</v>
      </c>
      <c r="P27" s="98">
        <f>COUNTIFS(Mantenimiento!$AD:$AD,$A27,Mantenimiento!$D:$D,"PREVENTIVE",Mantenimiento!$G:$G,P$21,Mantenimiento!$AF:$AF,"2019")</f>
        <v>0</v>
      </c>
      <c r="Q27" s="98">
        <f>COUNTIFS(Mantenimiento!$AD:$AD,$A27,Mantenimiento!$D:$D,"PREVENTIVE",Mantenimiento!$G:$G,Q$21,Mantenimiento!$AF:$AF,"2019")</f>
        <v>0</v>
      </c>
      <c r="R27" s="98">
        <f>COUNTIFS(Mantenimiento!$AD:$AD,$A27,Mantenimiento!$D:$D,"PREVENTIVE",Mantenimiento!$G:$G,R$21,Mantenimiento!$AF:$AF,"2019")</f>
        <v>0</v>
      </c>
      <c r="S27" s="98">
        <f>COUNTIFS(Mantenimiento!$AD:$AD,$A27,Mantenimiento!$D:$D,"PREVENTIVE",Mantenimiento!$G:$G,S$21,Mantenimiento!$AF:$AF,"2019")</f>
        <v>0</v>
      </c>
      <c r="T27" s="98">
        <f>COUNTIFS(Mantenimiento!$AD:$AD,$A27,Mantenimiento!$D:$D,"PREVENTIVE",Mantenimiento!$G:$G,T$21,Mantenimiento!$AF:$AF,"2019")</f>
        <v>0</v>
      </c>
      <c r="U27" s="98">
        <f>COUNTIFS(Mantenimiento!$AD:$AD,$A27,Mantenimiento!$D:$D,"PREVENTIVE",Mantenimiento!$G:$G,U$21,Mantenimiento!$AF:$AF,"2019")</f>
        <v>0</v>
      </c>
      <c r="V27" s="99">
        <f>COUNTIFS(Mantenimiento!$AD:$AD,$A27,Mantenimiento!$D:$D,"PREVENTIVE",Mantenimiento!$G:$G,V$21,Mantenimiento!$AF:$AF,"2019")</f>
        <v>0</v>
      </c>
    </row>
    <row r="28" spans="1:32" ht="15.75" x14ac:dyDescent="0.25">
      <c r="A28" s="8">
        <v>5</v>
      </c>
      <c r="B28" s="93" t="s">
        <v>4</v>
      </c>
      <c r="C28" s="94">
        <f>COUNTIFS(Mantenimiento!$AD:$AD,$A28,Mantenimiento!$D:$D,"CORRECTIVE",Mantenimiento!$G:$G,C$21,Mantenimiento!$AF:$AF,"2018",Mantenimiento!B:B,"Root")</f>
        <v>0</v>
      </c>
      <c r="D28" s="95">
        <f>COUNTIFS(Mantenimiento!$AD:$AD,$A28,Mantenimiento!$D:$D,"CORRECTIVE",Mantenimiento!$G:$G,D$21,Mantenimiento!$AF:$AF,"2018",Mantenimiento!B:B,"Root")</f>
        <v>0</v>
      </c>
      <c r="E28" s="95">
        <f>COUNTIFS(Mantenimiento!$AD:$AD,$A28,Mantenimiento!$D:$D,"CORRECTIVE",Mantenimiento!$G:$G,E$21,Mantenimiento!$AF:$AF,"2018",Mantenimiento!B:B,"Root")</f>
        <v>0</v>
      </c>
      <c r="F28" s="95">
        <f>COUNTIFS(Mantenimiento!$AD:$AD,$A28,Mantenimiento!$D:$D,"CORRECTIVE",Mantenimiento!$G:$G,F$21,Mantenimiento!$AF:$AF,"2018",Mantenimiento!B:B,"Root")</f>
        <v>0</v>
      </c>
      <c r="G28" s="95">
        <f>COUNTIFS(Mantenimiento!$AD:$AD,$A28,Mantenimiento!$D:$D,"CORRECTIVE",Mantenimiento!$G:$G,G$21,Mantenimiento!$AF:$AF,"2018",Mantenimiento!B:B,"Root")</f>
        <v>0</v>
      </c>
      <c r="H28" s="95">
        <f>COUNTIFS(Mantenimiento!$AD:$AD,$A28,Mantenimiento!$D:$D,"CORRECTIVE",Mantenimiento!$G:$G,H$21,Mantenimiento!$AF:$AF,"2018",Mantenimiento!B:B,"Root")</f>
        <v>0</v>
      </c>
      <c r="I28" s="95">
        <f>COUNTIFS(Mantenimiento!$AD:$AD,$A28,Mantenimiento!$D:$D,"CORRECTIVE",Mantenimiento!$G:$G,I$21,Mantenimiento!$AF:$AF,"2018",Mantenimiento!B:B,"Root")</f>
        <v>0</v>
      </c>
      <c r="J28" s="95">
        <f>COUNTIFS(Mantenimiento!$AD:$AD,$A28,Mantenimiento!$D:$D,"CORRECTIVE",Mantenimiento!$G:$G,J$21,Mantenimiento!$AF:$AF,"2018",Mantenimiento!B:B,"Root")</f>
        <v>0</v>
      </c>
      <c r="K28" s="95">
        <f>COUNTIFS(Mantenimiento!$AD:$AD,$A28,Mantenimiento!$D:$D,"CORRECTIVE",Mantenimiento!$G:$G,K$21,Mantenimiento!$AF:$AF,"2018",Mantenimiento!B:B,"Root")</f>
        <v>0</v>
      </c>
      <c r="L28" s="96">
        <f>COUNTIFS(Mantenimiento!$AD:$AD,$A28,Mantenimiento!$D:$D,"CORRECTIVE",Mantenimiento!$G:$G,L$21,Mantenimiento!$AF:$AF,"2018",Mantenimiento!B:B,"Root")</f>
        <v>0</v>
      </c>
      <c r="M28" s="97">
        <f>COUNTIFS(Mantenimiento!$AD:$AD,$A28,Mantenimiento!$D:$D,"PREVENTIVE",Mantenimiento!$G:$G,M$21,Mantenimiento!$AF:$AF,"2019")</f>
        <v>0</v>
      </c>
      <c r="N28" s="98">
        <f>COUNTIFS(Mantenimiento!$AD:$AD,$A28,Mantenimiento!$D:$D,"PREVENTIVE",Mantenimiento!$G:$G,N$21,Mantenimiento!$AF:$AF,"2019")</f>
        <v>0</v>
      </c>
      <c r="O28" s="98">
        <f>COUNTIFS(Mantenimiento!$AD:$AD,$A28,Mantenimiento!$D:$D,"PREVENTIVE",Mantenimiento!$G:$G,O$21,Mantenimiento!$AF:$AF,"2019")</f>
        <v>0</v>
      </c>
      <c r="P28" s="98">
        <f>COUNTIFS(Mantenimiento!$AD:$AD,$A28,Mantenimiento!$D:$D,"PREVENTIVE",Mantenimiento!$G:$G,P$21,Mantenimiento!$AF:$AF,"2019")</f>
        <v>0</v>
      </c>
      <c r="Q28" s="98">
        <f>COUNTIFS(Mantenimiento!$AD:$AD,$A28,Mantenimiento!$D:$D,"PREVENTIVE",Mantenimiento!$G:$G,Q$21,Mantenimiento!$AF:$AF,"2019")</f>
        <v>0</v>
      </c>
      <c r="R28" s="98">
        <f>COUNTIFS(Mantenimiento!$AD:$AD,$A28,Mantenimiento!$D:$D,"PREVENTIVE",Mantenimiento!$G:$G,R$21,Mantenimiento!$AF:$AF,"2019")</f>
        <v>0</v>
      </c>
      <c r="S28" s="98">
        <f>COUNTIFS(Mantenimiento!$AD:$AD,$A28,Mantenimiento!$D:$D,"PREVENTIVE",Mantenimiento!$G:$G,S$21,Mantenimiento!$AF:$AF,"2019")</f>
        <v>0</v>
      </c>
      <c r="T28" s="98">
        <f>COUNTIFS(Mantenimiento!$AD:$AD,$A28,Mantenimiento!$D:$D,"PREVENTIVE",Mantenimiento!$G:$G,T$21,Mantenimiento!$AF:$AF,"2019")</f>
        <v>0</v>
      </c>
      <c r="U28" s="98">
        <f>COUNTIFS(Mantenimiento!$AD:$AD,$A28,Mantenimiento!$D:$D,"PREVENTIVE",Mantenimiento!$G:$G,U$21,Mantenimiento!$AF:$AF,"2019")</f>
        <v>0</v>
      </c>
      <c r="V28" s="99">
        <f>COUNTIFS(Mantenimiento!$AD:$AD,$A28,Mantenimiento!$D:$D,"PREVENTIVE",Mantenimiento!$G:$G,V$21,Mantenimiento!$AF:$AF,"2019")</f>
        <v>0</v>
      </c>
    </row>
    <row r="29" spans="1:32" ht="15.75" x14ac:dyDescent="0.25">
      <c r="A29" s="8">
        <v>6</v>
      </c>
      <c r="B29" s="93" t="s">
        <v>5</v>
      </c>
      <c r="C29" s="94">
        <f>COUNTIFS(Mantenimiento!$AD:$AD,$A29,Mantenimiento!$D:$D,"CORRECTIVE",Mantenimiento!$G:$G,C$21,Mantenimiento!$AF:$AF,"2018",Mantenimiento!B:B,"Root")</f>
        <v>0</v>
      </c>
      <c r="D29" s="95">
        <f>COUNTIFS(Mantenimiento!$AD:$AD,$A29,Mantenimiento!$D:$D,"CORRECTIVE",Mantenimiento!$G:$G,D$21,Mantenimiento!$AF:$AF,"2018",Mantenimiento!B:B,"Root")</f>
        <v>0</v>
      </c>
      <c r="E29" s="95">
        <f>COUNTIFS(Mantenimiento!$AD:$AD,$A29,Mantenimiento!$D:$D,"CORRECTIVE",Mantenimiento!$G:$G,E$21,Mantenimiento!$AF:$AF,"2018",Mantenimiento!B:B,"Root")</f>
        <v>0</v>
      </c>
      <c r="F29" s="95">
        <f>COUNTIFS(Mantenimiento!$AD:$AD,$A29,Mantenimiento!$D:$D,"CORRECTIVE",Mantenimiento!$G:$G,F$21,Mantenimiento!$AF:$AF,"2018",Mantenimiento!B:B,"Root")</f>
        <v>0</v>
      </c>
      <c r="G29" s="95">
        <f>COUNTIFS(Mantenimiento!$AD:$AD,$A29,Mantenimiento!$D:$D,"CORRECTIVE",Mantenimiento!$G:$G,G$21,Mantenimiento!$AF:$AF,"2018",Mantenimiento!B:B,"Root")</f>
        <v>0</v>
      </c>
      <c r="H29" s="95">
        <f>COUNTIFS(Mantenimiento!$AD:$AD,$A29,Mantenimiento!$D:$D,"CORRECTIVE",Mantenimiento!$G:$G,H$21,Mantenimiento!$AF:$AF,"2018",Mantenimiento!B:B,"Root")</f>
        <v>0</v>
      </c>
      <c r="I29" s="95">
        <f>COUNTIFS(Mantenimiento!$AD:$AD,$A29,Mantenimiento!$D:$D,"CORRECTIVE",Mantenimiento!$G:$G,I$21,Mantenimiento!$AF:$AF,"2018",Mantenimiento!B:B,"Root")</f>
        <v>0</v>
      </c>
      <c r="J29" s="95">
        <f>COUNTIFS(Mantenimiento!$AD:$AD,$A29,Mantenimiento!$D:$D,"CORRECTIVE",Mantenimiento!$G:$G,J$21,Mantenimiento!$AF:$AF,"2018",Mantenimiento!B:B,"Root")</f>
        <v>0</v>
      </c>
      <c r="K29" s="95">
        <f>COUNTIFS(Mantenimiento!$AD:$AD,$A29,Mantenimiento!$D:$D,"CORRECTIVE",Mantenimiento!$G:$G,K$21,Mantenimiento!$AF:$AF,"2018",Mantenimiento!B:B,"Root")</f>
        <v>0</v>
      </c>
      <c r="L29" s="96">
        <f>COUNTIFS(Mantenimiento!$AD:$AD,$A29,Mantenimiento!$D:$D,"CORRECTIVE",Mantenimiento!$G:$G,L$21,Mantenimiento!$AF:$AF,"2018",Mantenimiento!B:B,"Root")</f>
        <v>0</v>
      </c>
      <c r="M29" s="97">
        <f>COUNTIFS(Mantenimiento!$AD:$AD,$A29,Mantenimiento!$D:$D,"PREVENTIVE",Mantenimiento!$G:$G,M$21,Mantenimiento!$AF:$AF,"2019")</f>
        <v>0</v>
      </c>
      <c r="N29" s="98">
        <f>COUNTIFS(Mantenimiento!$AD:$AD,$A29,Mantenimiento!$D:$D,"PREVENTIVE",Mantenimiento!$G:$G,N$21,Mantenimiento!$AF:$AF,"2019")</f>
        <v>0</v>
      </c>
      <c r="O29" s="98">
        <f>COUNTIFS(Mantenimiento!$AD:$AD,$A29,Mantenimiento!$D:$D,"PREVENTIVE",Mantenimiento!$G:$G,O$21,Mantenimiento!$AF:$AF,"2019")</f>
        <v>0</v>
      </c>
      <c r="P29" s="98">
        <f>COUNTIFS(Mantenimiento!$AD:$AD,$A29,Mantenimiento!$D:$D,"PREVENTIVE",Mantenimiento!$G:$G,P$21,Mantenimiento!$AF:$AF,"2019")</f>
        <v>0</v>
      </c>
      <c r="Q29" s="98">
        <f>COUNTIFS(Mantenimiento!$AD:$AD,$A29,Mantenimiento!$D:$D,"PREVENTIVE",Mantenimiento!$G:$G,Q$21,Mantenimiento!$AF:$AF,"2019")</f>
        <v>0</v>
      </c>
      <c r="R29" s="98">
        <f>COUNTIFS(Mantenimiento!$AD:$AD,$A29,Mantenimiento!$D:$D,"PREVENTIVE",Mantenimiento!$G:$G,R$21,Mantenimiento!$AF:$AF,"2019")</f>
        <v>0</v>
      </c>
      <c r="S29" s="98">
        <f>COUNTIFS(Mantenimiento!$AD:$AD,$A29,Mantenimiento!$D:$D,"PREVENTIVE",Mantenimiento!$G:$G,S$21,Mantenimiento!$AF:$AF,"2019")</f>
        <v>0</v>
      </c>
      <c r="T29" s="98">
        <f>COUNTIFS(Mantenimiento!$AD:$AD,$A29,Mantenimiento!$D:$D,"PREVENTIVE",Mantenimiento!$G:$G,T$21,Mantenimiento!$AF:$AF,"2019")</f>
        <v>0</v>
      </c>
      <c r="U29" s="98">
        <f>COUNTIFS(Mantenimiento!$AD:$AD,$A29,Mantenimiento!$D:$D,"PREVENTIVE",Mantenimiento!$G:$G,U$21,Mantenimiento!$AF:$AF,"2019")</f>
        <v>0</v>
      </c>
      <c r="V29" s="99">
        <f>COUNTIFS(Mantenimiento!$AD:$AD,$A29,Mantenimiento!$D:$D,"PREVENTIVE",Mantenimiento!$G:$G,V$21,Mantenimiento!$AF:$AF,"2019")</f>
        <v>0</v>
      </c>
    </row>
    <row r="30" spans="1:32" ht="15.75" x14ac:dyDescent="0.25">
      <c r="A30" s="8">
        <v>7</v>
      </c>
      <c r="B30" s="93" t="s">
        <v>6</v>
      </c>
      <c r="C30" s="94">
        <f>COUNTIFS(Mantenimiento!$AD:$AD,$A30,Mantenimiento!$D:$D,"CORRECTIVE",Mantenimiento!$G:$G,C$21,Mantenimiento!$AF:$AF,"2018",Mantenimiento!B:B,"Root")</f>
        <v>0</v>
      </c>
      <c r="D30" s="95">
        <f>COUNTIFS(Mantenimiento!$AD:$AD,$A30,Mantenimiento!$D:$D,"CORRECTIVE",Mantenimiento!$G:$G,D$21,Mantenimiento!$AF:$AF,"2018",Mantenimiento!B:B,"Root")</f>
        <v>0</v>
      </c>
      <c r="E30" s="95">
        <f>COUNTIFS(Mantenimiento!$AD:$AD,$A30,Mantenimiento!$D:$D,"CORRECTIVE",Mantenimiento!$G:$G,E$21,Mantenimiento!$AF:$AF,"2018",Mantenimiento!B:B,"Root")</f>
        <v>0</v>
      </c>
      <c r="F30" s="95">
        <f>COUNTIFS(Mantenimiento!$AD:$AD,$A30,Mantenimiento!$D:$D,"CORRECTIVE",Mantenimiento!$G:$G,F$21,Mantenimiento!$AF:$AF,"2018",Mantenimiento!B:B,"Root")</f>
        <v>0</v>
      </c>
      <c r="G30" s="95">
        <f>COUNTIFS(Mantenimiento!$AD:$AD,$A30,Mantenimiento!$D:$D,"CORRECTIVE",Mantenimiento!$G:$G,G$21,Mantenimiento!$AF:$AF,"2018",Mantenimiento!B:B,"Root")</f>
        <v>0</v>
      </c>
      <c r="H30" s="95">
        <f>COUNTIFS(Mantenimiento!$AD:$AD,$A30,Mantenimiento!$D:$D,"CORRECTIVE",Mantenimiento!$G:$G,H$21,Mantenimiento!$AF:$AF,"2018",Mantenimiento!B:B,"Root")</f>
        <v>5</v>
      </c>
      <c r="I30" s="95">
        <f>COUNTIFS(Mantenimiento!$AD:$AD,$A30,Mantenimiento!$D:$D,"CORRECTIVE",Mantenimiento!$G:$G,I$21,Mantenimiento!$AF:$AF,"2018",Mantenimiento!B:B,"Root")</f>
        <v>0</v>
      </c>
      <c r="J30" s="95">
        <f>COUNTIFS(Mantenimiento!$AD:$AD,$A30,Mantenimiento!$D:$D,"CORRECTIVE",Mantenimiento!$G:$G,J$21,Mantenimiento!$AF:$AF,"2018",Mantenimiento!B:B,"Root")</f>
        <v>0</v>
      </c>
      <c r="K30" s="95">
        <f>COUNTIFS(Mantenimiento!$AD:$AD,$A30,Mantenimiento!$D:$D,"CORRECTIVE",Mantenimiento!$G:$G,K$21,Mantenimiento!$AF:$AF,"2018",Mantenimiento!B:B,"Root")</f>
        <v>0</v>
      </c>
      <c r="L30" s="96">
        <f>COUNTIFS(Mantenimiento!$AD:$AD,$A30,Mantenimiento!$D:$D,"CORRECTIVE",Mantenimiento!$G:$G,L$21,Mantenimiento!$AF:$AF,"2018",Mantenimiento!B:B,"Root")</f>
        <v>0</v>
      </c>
      <c r="M30" s="97">
        <f>COUNTIFS(Mantenimiento!$AD:$AD,$A30,Mantenimiento!$D:$D,"PREVENTIVE",Mantenimiento!$G:$G,M$21,Mantenimiento!$AF:$AF,"2019")</f>
        <v>0</v>
      </c>
      <c r="N30" s="98">
        <f>COUNTIFS(Mantenimiento!$AD:$AD,$A30,Mantenimiento!$D:$D,"PREVENTIVE",Mantenimiento!$G:$G,N$21,Mantenimiento!$AF:$AF,"2019")</f>
        <v>0</v>
      </c>
      <c r="O30" s="98">
        <f>COUNTIFS(Mantenimiento!$AD:$AD,$A30,Mantenimiento!$D:$D,"PREVENTIVE",Mantenimiento!$G:$G,O$21,Mantenimiento!$AF:$AF,"2019")</f>
        <v>0</v>
      </c>
      <c r="P30" s="98">
        <f>COUNTIFS(Mantenimiento!$AD:$AD,$A30,Mantenimiento!$D:$D,"PREVENTIVE",Mantenimiento!$G:$G,P$21,Mantenimiento!$AF:$AF,"2019")</f>
        <v>0</v>
      </c>
      <c r="Q30" s="98">
        <f>COUNTIFS(Mantenimiento!$AD:$AD,$A30,Mantenimiento!$D:$D,"PREVENTIVE",Mantenimiento!$G:$G,Q$21,Mantenimiento!$AF:$AF,"2019")</f>
        <v>0</v>
      </c>
      <c r="R30" s="98">
        <f>COUNTIFS(Mantenimiento!$AD:$AD,$A30,Mantenimiento!$D:$D,"PREVENTIVE",Mantenimiento!$G:$G,R$21,Mantenimiento!$AF:$AF,"2019")</f>
        <v>0</v>
      </c>
      <c r="S30" s="98">
        <f>COUNTIFS(Mantenimiento!$AD:$AD,$A30,Mantenimiento!$D:$D,"PREVENTIVE",Mantenimiento!$G:$G,S$21,Mantenimiento!$AF:$AF,"2019")</f>
        <v>0</v>
      </c>
      <c r="T30" s="98">
        <f>COUNTIFS(Mantenimiento!$AD:$AD,$A30,Mantenimiento!$D:$D,"PREVENTIVE",Mantenimiento!$G:$G,T$21,Mantenimiento!$AF:$AF,"2019")</f>
        <v>0</v>
      </c>
      <c r="U30" s="98">
        <f>COUNTIFS(Mantenimiento!$AD:$AD,$A30,Mantenimiento!$D:$D,"PREVENTIVE",Mantenimiento!$G:$G,U$21,Mantenimiento!$AF:$AF,"2019")</f>
        <v>0</v>
      </c>
      <c r="V30" s="99">
        <f>COUNTIFS(Mantenimiento!$AD:$AD,$A30,Mantenimiento!$D:$D,"PREVENTIVE",Mantenimiento!$G:$G,V$21,Mantenimiento!$AF:$AF,"2019")</f>
        <v>0</v>
      </c>
    </row>
    <row r="31" spans="1:32" ht="15.75" x14ac:dyDescent="0.25">
      <c r="A31" s="8">
        <v>8</v>
      </c>
      <c r="B31" s="93" t="s">
        <v>7</v>
      </c>
      <c r="C31" s="94">
        <f>COUNTIFS(Mantenimiento!$AD:$AD,$A31,Mantenimiento!$D:$D,"CORRECTIVE",Mantenimiento!$G:$G,C$21,Mantenimiento!$AF:$AF,"2018",Mantenimiento!B:B,"Root")</f>
        <v>0</v>
      </c>
      <c r="D31" s="95">
        <f>COUNTIFS(Mantenimiento!$AD:$AD,$A31,Mantenimiento!$D:$D,"CORRECTIVE",Mantenimiento!$G:$G,D$21,Mantenimiento!$AF:$AF,"2018",Mantenimiento!B:B,"Root")</f>
        <v>0</v>
      </c>
      <c r="E31" s="95">
        <f>COUNTIFS(Mantenimiento!$AD:$AD,$A31,Mantenimiento!$D:$D,"CORRECTIVE",Mantenimiento!$G:$G,E$21,Mantenimiento!$AF:$AF,"2018",Mantenimiento!B:B,"Root")</f>
        <v>0</v>
      </c>
      <c r="F31" s="95">
        <f>COUNTIFS(Mantenimiento!$AD:$AD,$A31,Mantenimiento!$D:$D,"CORRECTIVE",Mantenimiento!$G:$G,F$21,Mantenimiento!$AF:$AF,"2018",Mantenimiento!B:B,"Root")</f>
        <v>0</v>
      </c>
      <c r="G31" s="95">
        <f>COUNTIFS(Mantenimiento!$AD:$AD,$A31,Mantenimiento!$D:$D,"CORRECTIVE",Mantenimiento!$G:$G,G$21,Mantenimiento!$AF:$AF,"2018",Mantenimiento!B:B,"Root")</f>
        <v>1</v>
      </c>
      <c r="H31" s="95">
        <f>COUNTIFS(Mantenimiento!$AD:$AD,$A31,Mantenimiento!$D:$D,"CORRECTIVE",Mantenimiento!$G:$G,H$21,Mantenimiento!$AF:$AF,"2018",Mantenimiento!B:B,"Root")</f>
        <v>0</v>
      </c>
      <c r="I31" s="95">
        <f>COUNTIFS(Mantenimiento!$AD:$AD,$A31,Mantenimiento!$D:$D,"CORRECTIVE",Mantenimiento!$G:$G,I$21,Mantenimiento!$AF:$AF,"2018",Mantenimiento!B:B,"Root")</f>
        <v>0</v>
      </c>
      <c r="J31" s="95">
        <f>COUNTIFS(Mantenimiento!$AD:$AD,$A31,Mantenimiento!$D:$D,"CORRECTIVE",Mantenimiento!$G:$G,J$21,Mantenimiento!$AF:$AF,"2018",Mantenimiento!B:B,"Root")</f>
        <v>0</v>
      </c>
      <c r="K31" s="95">
        <f>COUNTIFS(Mantenimiento!$AD:$AD,$A31,Mantenimiento!$D:$D,"CORRECTIVE",Mantenimiento!$G:$G,K$21,Mantenimiento!$AF:$AF,"2018",Mantenimiento!B:B,"Root")</f>
        <v>0</v>
      </c>
      <c r="L31" s="96">
        <f>COUNTIFS(Mantenimiento!$AD:$AD,$A31,Mantenimiento!$D:$D,"CORRECTIVE",Mantenimiento!$G:$G,L$21,Mantenimiento!$AF:$AF,"2018",Mantenimiento!B:B,"Root")</f>
        <v>0</v>
      </c>
      <c r="M31" s="97">
        <f>COUNTIFS(Mantenimiento!$AD:$AD,$A31,Mantenimiento!$D:$D,"PREVENTIVE",Mantenimiento!$G:$G,M$21,Mantenimiento!$AF:$AF,"2019")</f>
        <v>0</v>
      </c>
      <c r="N31" s="98">
        <f>COUNTIFS(Mantenimiento!$AD:$AD,$A31,Mantenimiento!$D:$D,"PREVENTIVE",Mantenimiento!$G:$G,N$21,Mantenimiento!$AF:$AF,"2019")</f>
        <v>0</v>
      </c>
      <c r="O31" s="98">
        <f>COUNTIFS(Mantenimiento!$AD:$AD,$A31,Mantenimiento!$D:$D,"PREVENTIVE",Mantenimiento!$G:$G,O$21,Mantenimiento!$AF:$AF,"2019")</f>
        <v>0</v>
      </c>
      <c r="P31" s="98">
        <f>COUNTIFS(Mantenimiento!$AD:$AD,$A31,Mantenimiento!$D:$D,"PREVENTIVE",Mantenimiento!$G:$G,P$21,Mantenimiento!$AF:$AF,"2019")</f>
        <v>0</v>
      </c>
      <c r="Q31" s="98">
        <f>COUNTIFS(Mantenimiento!$AD:$AD,$A31,Mantenimiento!$D:$D,"PREVENTIVE",Mantenimiento!$G:$G,Q$21,Mantenimiento!$AF:$AF,"2019")</f>
        <v>0</v>
      </c>
      <c r="R31" s="98">
        <f>COUNTIFS(Mantenimiento!$AD:$AD,$A31,Mantenimiento!$D:$D,"PREVENTIVE",Mantenimiento!$G:$G,R$21,Mantenimiento!$AF:$AF,"2019")</f>
        <v>0</v>
      </c>
      <c r="S31" s="98">
        <f>COUNTIFS(Mantenimiento!$AD:$AD,$A31,Mantenimiento!$D:$D,"PREVENTIVE",Mantenimiento!$G:$G,S$21,Mantenimiento!$AF:$AF,"2019")</f>
        <v>0</v>
      </c>
      <c r="T31" s="98">
        <f>COUNTIFS(Mantenimiento!$AD:$AD,$A31,Mantenimiento!$D:$D,"PREVENTIVE",Mantenimiento!$G:$G,T$21,Mantenimiento!$AF:$AF,"2019")</f>
        <v>0</v>
      </c>
      <c r="U31" s="98">
        <f>COUNTIFS(Mantenimiento!$AD:$AD,$A31,Mantenimiento!$D:$D,"PREVENTIVE",Mantenimiento!$G:$G,U$21,Mantenimiento!$AF:$AF,"2019")</f>
        <v>0</v>
      </c>
      <c r="V31" s="99">
        <f>COUNTIFS(Mantenimiento!$AD:$AD,$A31,Mantenimiento!$D:$D,"PREVENTIVE",Mantenimiento!$G:$G,V$21,Mantenimiento!$AF:$AF,"2019")</f>
        <v>0</v>
      </c>
    </row>
    <row r="32" spans="1:32" ht="15.75" x14ac:dyDescent="0.25">
      <c r="A32" s="8">
        <v>9</v>
      </c>
      <c r="B32" s="93" t="s">
        <v>8</v>
      </c>
      <c r="C32" s="94">
        <f>COUNTIFS(Mantenimiento!$AD:$AD,$A32,Mantenimiento!$D:$D,"CORRECTIVE",Mantenimiento!$G:$G,C$21,Mantenimiento!$AF:$AF,"2018",Mantenimiento!B:B,"Root")</f>
        <v>0</v>
      </c>
      <c r="D32" s="95">
        <f>COUNTIFS(Mantenimiento!$AD:$AD,$A32,Mantenimiento!$D:$D,"CORRECTIVE",Mantenimiento!$G:$G,D$21,Mantenimiento!$AF:$AF,"2018",Mantenimiento!B:B,"Root")</f>
        <v>0</v>
      </c>
      <c r="E32" s="95">
        <f>COUNTIFS(Mantenimiento!$AD:$AD,$A32,Mantenimiento!$D:$D,"CORRECTIVE",Mantenimiento!$G:$G,E$21,Mantenimiento!$AF:$AF,"2018",Mantenimiento!B:B,"Root")</f>
        <v>0</v>
      </c>
      <c r="F32" s="95">
        <f>COUNTIFS(Mantenimiento!$AD:$AD,$A32,Mantenimiento!$D:$D,"CORRECTIVE",Mantenimiento!$G:$G,F$21,Mantenimiento!$AF:$AF,"2018",Mantenimiento!B:B,"Root")</f>
        <v>0</v>
      </c>
      <c r="G32" s="95">
        <f>COUNTIFS(Mantenimiento!$AD:$AD,$A32,Mantenimiento!$D:$D,"CORRECTIVE",Mantenimiento!$G:$G,G$21,Mantenimiento!$AF:$AF,"2018",Mantenimiento!B:B,"Root")</f>
        <v>0</v>
      </c>
      <c r="H32" s="95">
        <f>COUNTIFS(Mantenimiento!$AD:$AD,$A32,Mantenimiento!$D:$D,"CORRECTIVE",Mantenimiento!$G:$G,H$21,Mantenimiento!$AF:$AF,"2018",Mantenimiento!B:B,"Root")</f>
        <v>1</v>
      </c>
      <c r="I32" s="95">
        <f>COUNTIFS(Mantenimiento!$AD:$AD,$A32,Mantenimiento!$D:$D,"CORRECTIVE",Mantenimiento!$G:$G,I$21,Mantenimiento!$AF:$AF,"2018",Mantenimiento!B:B,"Root")</f>
        <v>0</v>
      </c>
      <c r="J32" s="95">
        <f>COUNTIFS(Mantenimiento!$AD:$AD,$A32,Mantenimiento!$D:$D,"CORRECTIVE",Mantenimiento!$G:$G,J$21,Mantenimiento!$AF:$AF,"2018",Mantenimiento!B:B,"Root")</f>
        <v>0</v>
      </c>
      <c r="K32" s="95">
        <f>COUNTIFS(Mantenimiento!$AD:$AD,$A32,Mantenimiento!$D:$D,"CORRECTIVE",Mantenimiento!$G:$G,K$21,Mantenimiento!$AF:$AF,"2018",Mantenimiento!B:B,"Root")</f>
        <v>0</v>
      </c>
      <c r="L32" s="96">
        <f>COUNTIFS(Mantenimiento!$AD:$AD,$A32,Mantenimiento!$D:$D,"CORRECTIVE",Mantenimiento!$G:$G,L$21,Mantenimiento!$AF:$AF,"2018",Mantenimiento!B:B,"Root")</f>
        <v>0</v>
      </c>
      <c r="M32" s="97">
        <f>COUNTIFS(Mantenimiento!$AD:$AD,$A32,Mantenimiento!$D:$D,"PREVENTIVE",Mantenimiento!$G:$G,M$21,Mantenimiento!$AF:$AF,"2019")</f>
        <v>0</v>
      </c>
      <c r="N32" s="98">
        <f>COUNTIFS(Mantenimiento!$AD:$AD,$A32,Mantenimiento!$D:$D,"PREVENTIVE",Mantenimiento!$G:$G,N$21,Mantenimiento!$AF:$AF,"2019")</f>
        <v>0</v>
      </c>
      <c r="O32" s="98">
        <f>COUNTIFS(Mantenimiento!$AD:$AD,$A32,Mantenimiento!$D:$D,"PREVENTIVE",Mantenimiento!$G:$G,O$21,Mantenimiento!$AF:$AF,"2019")</f>
        <v>0</v>
      </c>
      <c r="P32" s="98">
        <f>COUNTIFS(Mantenimiento!$AD:$AD,$A32,Mantenimiento!$D:$D,"PREVENTIVE",Mantenimiento!$G:$G,P$21,Mantenimiento!$AF:$AF,"2019")</f>
        <v>0</v>
      </c>
      <c r="Q32" s="98">
        <f>COUNTIFS(Mantenimiento!$AD:$AD,$A32,Mantenimiento!$D:$D,"PREVENTIVE",Mantenimiento!$G:$G,Q$21,Mantenimiento!$AF:$AF,"2019")</f>
        <v>0</v>
      </c>
      <c r="R32" s="98">
        <f>COUNTIFS(Mantenimiento!$AD:$AD,$A32,Mantenimiento!$D:$D,"PREVENTIVE",Mantenimiento!$G:$G,R$21,Mantenimiento!$AF:$AF,"2019")</f>
        <v>0</v>
      </c>
      <c r="S32" s="98">
        <f>COUNTIFS(Mantenimiento!$AD:$AD,$A32,Mantenimiento!$D:$D,"PREVENTIVE",Mantenimiento!$G:$G,S$21,Mantenimiento!$AF:$AF,"2019")</f>
        <v>0</v>
      </c>
      <c r="T32" s="98">
        <f>COUNTIFS(Mantenimiento!$AD:$AD,$A32,Mantenimiento!$D:$D,"PREVENTIVE",Mantenimiento!$G:$G,T$21,Mantenimiento!$AF:$AF,"2019")</f>
        <v>0</v>
      </c>
      <c r="U32" s="98">
        <f>COUNTIFS(Mantenimiento!$AD:$AD,$A32,Mantenimiento!$D:$D,"PREVENTIVE",Mantenimiento!$G:$G,U$21,Mantenimiento!$AF:$AF,"2019")</f>
        <v>0</v>
      </c>
      <c r="V32" s="99">
        <f>COUNTIFS(Mantenimiento!$AD:$AD,$A32,Mantenimiento!$D:$D,"PREVENTIVE",Mantenimiento!$G:$G,V$21,Mantenimiento!$AF:$AF,"2019")</f>
        <v>0</v>
      </c>
    </row>
    <row r="33" spans="1:26" ht="15.75" x14ac:dyDescent="0.25">
      <c r="A33" s="8">
        <v>10</v>
      </c>
      <c r="B33" s="93" t="s">
        <v>9</v>
      </c>
      <c r="C33" s="94">
        <f>COUNTIFS(Mantenimiento!$AD:$AD,$A33,Mantenimiento!$D:$D,"CORRECTIVE",Mantenimiento!$G:$G,C$21,Mantenimiento!$AF:$AF,"2018",Mantenimiento!B:B,"Root")</f>
        <v>0</v>
      </c>
      <c r="D33" s="95">
        <f>COUNTIFS(Mantenimiento!$AD:$AD,$A33,Mantenimiento!$D:$D,"CORRECTIVE",Mantenimiento!$G:$G,D$21,Mantenimiento!$AF:$AF,"2018",Mantenimiento!B:B,"Root")</f>
        <v>0</v>
      </c>
      <c r="E33" s="95">
        <f>COUNTIFS(Mantenimiento!$AD:$AD,$A33,Mantenimiento!$D:$D,"CORRECTIVE",Mantenimiento!$G:$G,E$21,Mantenimiento!$AF:$AF,"2018",Mantenimiento!B:B,"Root")</f>
        <v>0</v>
      </c>
      <c r="F33" s="95">
        <f>COUNTIFS(Mantenimiento!$AD:$AD,$A33,Mantenimiento!$D:$D,"CORRECTIVE",Mantenimiento!$G:$G,F$21,Mantenimiento!$AF:$AF,"2018",Mantenimiento!B:B,"Root")</f>
        <v>0</v>
      </c>
      <c r="G33" s="95">
        <f>COUNTIFS(Mantenimiento!$AD:$AD,$A33,Mantenimiento!$D:$D,"CORRECTIVE",Mantenimiento!$G:$G,G$21,Mantenimiento!$AF:$AF,"2018",Mantenimiento!B:B,"Root")</f>
        <v>0</v>
      </c>
      <c r="H33" s="95">
        <f>COUNTIFS(Mantenimiento!$AD:$AD,$A33,Mantenimiento!$D:$D,"CORRECTIVE",Mantenimiento!$G:$G,H$21,Mantenimiento!$AF:$AF,"2018",Mantenimiento!B:B,"Root")</f>
        <v>0</v>
      </c>
      <c r="I33" s="95">
        <f>COUNTIFS(Mantenimiento!$AD:$AD,$A33,Mantenimiento!$D:$D,"CORRECTIVE",Mantenimiento!$G:$G,I$21,Mantenimiento!$AF:$AF,"2018",Mantenimiento!B:B,"Root")</f>
        <v>0</v>
      </c>
      <c r="J33" s="95">
        <f>COUNTIFS(Mantenimiento!$AD:$AD,$A33,Mantenimiento!$D:$D,"CORRECTIVE",Mantenimiento!$G:$G,J$21,Mantenimiento!$AF:$AF,"2018",Mantenimiento!B:B,"Root")</f>
        <v>0</v>
      </c>
      <c r="K33" s="95">
        <f>COUNTIFS(Mantenimiento!$AD:$AD,$A33,Mantenimiento!$D:$D,"CORRECTIVE",Mantenimiento!$G:$G,K$21,Mantenimiento!$AF:$AF,"2018",Mantenimiento!B:B,"Root")</f>
        <v>0</v>
      </c>
      <c r="L33" s="96">
        <f>COUNTIFS(Mantenimiento!$AD:$AD,$A33,Mantenimiento!$D:$D,"CORRECTIVE",Mantenimiento!$G:$G,L$21,Mantenimiento!$AF:$AF,"2018",Mantenimiento!B:B,"Root")</f>
        <v>0</v>
      </c>
      <c r="M33" s="97">
        <f>COUNTIFS(Mantenimiento!$AD:$AD,$A33,Mantenimiento!$D:$D,"PREVENTIVE",Mantenimiento!$G:$G,M$21,Mantenimiento!$AF:$AF,"2019")</f>
        <v>0</v>
      </c>
      <c r="N33" s="98">
        <f>COUNTIFS(Mantenimiento!$AD:$AD,$A33,Mantenimiento!$D:$D,"PREVENTIVE",Mantenimiento!$G:$G,N$21,Mantenimiento!$AF:$AF,"2019")</f>
        <v>0</v>
      </c>
      <c r="O33" s="98">
        <f>COUNTIFS(Mantenimiento!$AD:$AD,$A33,Mantenimiento!$D:$D,"PREVENTIVE",Mantenimiento!$G:$G,O$21,Mantenimiento!$AF:$AF,"2019")</f>
        <v>0</v>
      </c>
      <c r="P33" s="98">
        <f>COUNTIFS(Mantenimiento!$AD:$AD,$A33,Mantenimiento!$D:$D,"PREVENTIVE",Mantenimiento!$G:$G,P$21,Mantenimiento!$AF:$AF,"2019")</f>
        <v>0</v>
      </c>
      <c r="Q33" s="98">
        <f>COUNTIFS(Mantenimiento!$AD:$AD,$A33,Mantenimiento!$D:$D,"PREVENTIVE",Mantenimiento!$G:$G,Q$21,Mantenimiento!$AF:$AF,"2019")</f>
        <v>0</v>
      </c>
      <c r="R33" s="98">
        <f>COUNTIFS(Mantenimiento!$AD:$AD,$A33,Mantenimiento!$D:$D,"PREVENTIVE",Mantenimiento!$G:$G,R$21,Mantenimiento!$AF:$AF,"2019")</f>
        <v>0</v>
      </c>
      <c r="S33" s="98">
        <f>COUNTIFS(Mantenimiento!$AD:$AD,$A33,Mantenimiento!$D:$D,"PREVENTIVE",Mantenimiento!$G:$G,S$21,Mantenimiento!$AF:$AF,"2019")</f>
        <v>0</v>
      </c>
      <c r="T33" s="98">
        <f>COUNTIFS(Mantenimiento!$AD:$AD,$A33,Mantenimiento!$D:$D,"PREVENTIVE",Mantenimiento!$G:$G,T$21,Mantenimiento!$AF:$AF,"2019")</f>
        <v>0</v>
      </c>
      <c r="U33" s="98">
        <f>COUNTIFS(Mantenimiento!$AD:$AD,$A33,Mantenimiento!$D:$D,"PREVENTIVE",Mantenimiento!$G:$G,U$21,Mantenimiento!$AF:$AF,"2019")</f>
        <v>0</v>
      </c>
      <c r="V33" s="99">
        <f>COUNTIFS(Mantenimiento!$AD:$AD,$A33,Mantenimiento!$D:$D,"PREVENTIVE",Mantenimiento!$G:$G,V$21,Mantenimiento!$AF:$AF,"2019")</f>
        <v>0</v>
      </c>
    </row>
    <row r="34" spans="1:26" ht="15.75" x14ac:dyDescent="0.25">
      <c r="A34" s="8">
        <v>11</v>
      </c>
      <c r="B34" s="93" t="s">
        <v>10</v>
      </c>
      <c r="C34" s="94">
        <f>COUNTIFS(Mantenimiento!$AD:$AD,$A34,Mantenimiento!$D:$D,"CORRECTIVE",Mantenimiento!$G:$G,C$21,Mantenimiento!$AF:$AF,"2018",Mantenimiento!B:B,"Root")</f>
        <v>0</v>
      </c>
      <c r="D34" s="95">
        <f>COUNTIFS(Mantenimiento!$AD:$AD,$A34,Mantenimiento!$D:$D,"CORRECTIVE",Mantenimiento!$G:$G,D$21,Mantenimiento!$AF:$AF,"2018",Mantenimiento!B:B,"Root")</f>
        <v>0</v>
      </c>
      <c r="E34" s="95">
        <f>COUNTIFS(Mantenimiento!$AD:$AD,$A34,Mantenimiento!$D:$D,"CORRECTIVE",Mantenimiento!$G:$G,E$21,Mantenimiento!$AF:$AF,"2018",Mantenimiento!B:B,"Root")</f>
        <v>0</v>
      </c>
      <c r="F34" s="95">
        <f>COUNTIFS(Mantenimiento!$AD:$AD,$A34,Mantenimiento!$D:$D,"CORRECTIVE",Mantenimiento!$G:$G,F$21,Mantenimiento!$AF:$AF,"2018",Mantenimiento!B:B,"Root")</f>
        <v>0</v>
      </c>
      <c r="G34" s="95">
        <f>COUNTIFS(Mantenimiento!$AD:$AD,$A34,Mantenimiento!$D:$D,"CORRECTIVE",Mantenimiento!$G:$G,G$21,Mantenimiento!$AF:$AF,"2018",Mantenimiento!B:B,"Root")</f>
        <v>1</v>
      </c>
      <c r="H34" s="95">
        <f>COUNTIFS(Mantenimiento!$AD:$AD,$A34,Mantenimiento!$D:$D,"CORRECTIVE",Mantenimiento!$G:$G,H$21,Mantenimiento!$AF:$AF,"2018",Mantenimiento!B:B,"Root")</f>
        <v>0</v>
      </c>
      <c r="I34" s="95">
        <f>COUNTIFS(Mantenimiento!$AD:$AD,$A34,Mantenimiento!$D:$D,"CORRECTIVE",Mantenimiento!$G:$G,I$21,Mantenimiento!$AF:$AF,"2018",Mantenimiento!B:B,"Root")</f>
        <v>0</v>
      </c>
      <c r="J34" s="95">
        <f>COUNTIFS(Mantenimiento!$AD:$AD,$A34,Mantenimiento!$D:$D,"CORRECTIVE",Mantenimiento!$G:$G,J$21,Mantenimiento!$AF:$AF,"2018",Mantenimiento!B:B,"Root")</f>
        <v>0</v>
      </c>
      <c r="K34" s="95">
        <f>COUNTIFS(Mantenimiento!$AD:$AD,$A34,Mantenimiento!$D:$D,"CORRECTIVE",Mantenimiento!$G:$G,K$21,Mantenimiento!$AF:$AF,"2018",Mantenimiento!B:B,"Root")</f>
        <v>0</v>
      </c>
      <c r="L34" s="96">
        <f>COUNTIFS(Mantenimiento!$AD:$AD,$A34,Mantenimiento!$D:$D,"CORRECTIVE",Mantenimiento!$G:$G,L$21,Mantenimiento!$AF:$AF,"2018",Mantenimiento!B:B,"Root")</f>
        <v>0</v>
      </c>
      <c r="M34" s="97">
        <f>COUNTIFS(Mantenimiento!$AD:$AD,$A34,Mantenimiento!$D:$D,"PREVENTIVE",Mantenimiento!$G:$G,M$21,Mantenimiento!$AF:$AF,"2019")</f>
        <v>0</v>
      </c>
      <c r="N34" s="98">
        <f>COUNTIFS(Mantenimiento!$AD:$AD,$A34,Mantenimiento!$D:$D,"PREVENTIVE",Mantenimiento!$G:$G,N$21,Mantenimiento!$AF:$AF,"2019")</f>
        <v>0</v>
      </c>
      <c r="O34" s="98">
        <f>COUNTIFS(Mantenimiento!$AD:$AD,$A34,Mantenimiento!$D:$D,"PREVENTIVE",Mantenimiento!$G:$G,O$21,Mantenimiento!$AF:$AF,"2019")</f>
        <v>0</v>
      </c>
      <c r="P34" s="98">
        <f>COUNTIFS(Mantenimiento!$AD:$AD,$A34,Mantenimiento!$D:$D,"PREVENTIVE",Mantenimiento!$G:$G,P$21,Mantenimiento!$AF:$AF,"2019")</f>
        <v>0</v>
      </c>
      <c r="Q34" s="98">
        <f>COUNTIFS(Mantenimiento!$AD:$AD,$A34,Mantenimiento!$D:$D,"PREVENTIVE",Mantenimiento!$G:$G,Q$21,Mantenimiento!$AF:$AF,"2019")</f>
        <v>0</v>
      </c>
      <c r="R34" s="98">
        <f>COUNTIFS(Mantenimiento!$AD:$AD,$A34,Mantenimiento!$D:$D,"PREVENTIVE",Mantenimiento!$G:$G,R$21,Mantenimiento!$AF:$AF,"2019")</f>
        <v>0</v>
      </c>
      <c r="S34" s="98">
        <f>COUNTIFS(Mantenimiento!$AD:$AD,$A34,Mantenimiento!$D:$D,"PREVENTIVE",Mantenimiento!$G:$G,S$21,Mantenimiento!$AF:$AF,"2019")</f>
        <v>0</v>
      </c>
      <c r="T34" s="98">
        <f>COUNTIFS(Mantenimiento!$AD:$AD,$A34,Mantenimiento!$D:$D,"PREVENTIVE",Mantenimiento!$G:$G,T$21,Mantenimiento!$AF:$AF,"2019")</f>
        <v>0</v>
      </c>
      <c r="U34" s="98">
        <f>COUNTIFS(Mantenimiento!$AD:$AD,$A34,Mantenimiento!$D:$D,"PREVENTIVE",Mantenimiento!$G:$G,U$21,Mantenimiento!$AF:$AF,"2019")</f>
        <v>0</v>
      </c>
      <c r="V34" s="99">
        <f>COUNTIFS(Mantenimiento!$AD:$AD,$A34,Mantenimiento!$D:$D,"PREVENTIVE",Mantenimiento!$G:$G,V$21,Mantenimiento!$AF:$AF,"2019")</f>
        <v>0</v>
      </c>
    </row>
    <row r="35" spans="1:26" ht="16.5" thickBot="1" x14ac:dyDescent="0.3">
      <c r="A35" s="8">
        <v>12</v>
      </c>
      <c r="B35" s="100" t="s">
        <v>11</v>
      </c>
      <c r="C35" s="101">
        <f>COUNTIFS(Mantenimiento!$AD:$AD,$A35,Mantenimiento!$D:$D,"CORRECTIVE",Mantenimiento!$G:$G,C$21,Mantenimiento!$AF:$AF,"2018",Mantenimiento!B:B,"Root")</f>
        <v>0</v>
      </c>
      <c r="D35" s="102">
        <f>COUNTIFS(Mantenimiento!$AD:$AD,$A35,Mantenimiento!$D:$D,"CORRECTIVE",Mantenimiento!$G:$G,D$21,Mantenimiento!$AF:$AF,"2018",Mantenimiento!B:B,"Root")</f>
        <v>0</v>
      </c>
      <c r="E35" s="102">
        <f>COUNTIFS(Mantenimiento!$AD:$AD,$A35,Mantenimiento!$D:$D,"CORRECTIVE",Mantenimiento!$G:$G,E$21,Mantenimiento!$AF:$AF,"2018",Mantenimiento!B:B,"Root")</f>
        <v>0</v>
      </c>
      <c r="F35" s="102">
        <f>COUNTIFS(Mantenimiento!$AD:$AD,$A35,Mantenimiento!$D:$D,"CORRECTIVE",Mantenimiento!$G:$G,F$21,Mantenimiento!$AF:$AF,"2018",Mantenimiento!B:B,"Root")</f>
        <v>0</v>
      </c>
      <c r="G35" s="102">
        <f>COUNTIFS(Mantenimiento!$AD:$AD,$A35,Mantenimiento!$D:$D,"CORRECTIVE",Mantenimiento!$G:$G,G$21,Mantenimiento!$AF:$AF,"2018",Mantenimiento!B:B,"Root")</f>
        <v>1</v>
      </c>
      <c r="H35" s="102">
        <f>COUNTIFS(Mantenimiento!$AD:$AD,$A35,Mantenimiento!$D:$D,"CORRECTIVE",Mantenimiento!$G:$G,H$21,Mantenimiento!$AF:$AF,"2018",Mantenimiento!B:B,"Root")</f>
        <v>0</v>
      </c>
      <c r="I35" s="102">
        <f>COUNTIFS(Mantenimiento!$AD:$AD,$A35,Mantenimiento!$D:$D,"CORRECTIVE",Mantenimiento!$G:$G,I$21,Mantenimiento!$AF:$AF,"2018",Mantenimiento!B:B,"Root")</f>
        <v>0</v>
      </c>
      <c r="J35" s="102">
        <f>COUNTIFS(Mantenimiento!$AD:$AD,$A35,Mantenimiento!$D:$D,"CORRECTIVE",Mantenimiento!$G:$G,J$21,Mantenimiento!$AF:$AF,"2018",Mantenimiento!B:B,"Root")</f>
        <v>0</v>
      </c>
      <c r="K35" s="102">
        <f>COUNTIFS(Mantenimiento!$AD:$AD,$A35,Mantenimiento!$D:$D,"CORRECTIVE",Mantenimiento!$G:$G,K$21,Mantenimiento!$AF:$AF,"2018",Mantenimiento!B:B,"Root")</f>
        <v>0</v>
      </c>
      <c r="L35" s="103">
        <f>COUNTIFS(Mantenimiento!$AD:$AD,$A35,Mantenimiento!$D:$D,"CORRECTIVE",Mantenimiento!$G:$G,L$21,Mantenimiento!$AF:$AF,"2018",Mantenimiento!B:B,"Root")</f>
        <v>0</v>
      </c>
      <c r="M35" s="97">
        <f>COUNTIFS(Mantenimiento!$AD:$AD,$A35,Mantenimiento!$D:$D,"PREVENTIVE",Mantenimiento!$G:$G,M$21,Mantenimiento!$AF:$AF,"2019")</f>
        <v>0</v>
      </c>
      <c r="N35" s="98">
        <f>COUNTIFS(Mantenimiento!$AD:$AD,$A35,Mantenimiento!$D:$D,"PREVENTIVE",Mantenimiento!$G:$G,N$21,Mantenimiento!$AF:$AF,"2019")</f>
        <v>0</v>
      </c>
      <c r="O35" s="98">
        <f>COUNTIFS(Mantenimiento!$AD:$AD,$A35,Mantenimiento!$D:$D,"PREVENTIVE",Mantenimiento!$G:$G,O$21,Mantenimiento!$AF:$AF,"2019")</f>
        <v>0</v>
      </c>
      <c r="P35" s="98">
        <f>COUNTIFS(Mantenimiento!$AD:$AD,$A35,Mantenimiento!$D:$D,"PREVENTIVE",Mantenimiento!$G:$G,P$21,Mantenimiento!$AF:$AF,"2019")</f>
        <v>0</v>
      </c>
      <c r="Q35" s="98">
        <f>COUNTIFS(Mantenimiento!$AD:$AD,$A35,Mantenimiento!$D:$D,"PREVENTIVE",Mantenimiento!$G:$G,Q$21,Mantenimiento!$AF:$AF,"2019")</f>
        <v>0</v>
      </c>
      <c r="R35" s="98">
        <f>COUNTIFS(Mantenimiento!$AD:$AD,$A35,Mantenimiento!$D:$D,"PREVENTIVE",Mantenimiento!$G:$G,R$21,Mantenimiento!$AF:$AF,"2019")</f>
        <v>0</v>
      </c>
      <c r="S35" s="98">
        <f>COUNTIFS(Mantenimiento!$AD:$AD,$A35,Mantenimiento!$D:$D,"PREVENTIVE",Mantenimiento!$G:$G,S$21,Mantenimiento!$AF:$AF,"2019")</f>
        <v>0</v>
      </c>
      <c r="T35" s="98">
        <f>COUNTIFS(Mantenimiento!$AD:$AD,$A35,Mantenimiento!$D:$D,"PREVENTIVE",Mantenimiento!$G:$G,T$21,Mantenimiento!$AF:$AF,"2019")</f>
        <v>0</v>
      </c>
      <c r="U35" s="98">
        <f>COUNTIFS(Mantenimiento!$AD:$AD,$A35,Mantenimiento!$D:$D,"PREVENTIVE",Mantenimiento!$G:$G,U$21,Mantenimiento!$AF:$AF,"2019")</f>
        <v>0</v>
      </c>
      <c r="V35" s="99">
        <f>COUNTIFS(Mantenimiento!$AD:$AD,$A35,Mantenimiento!$D:$D,"PREVENTIVE",Mantenimiento!$G:$G,V$21,Mantenimiento!$AF:$AF,"2019")</f>
        <v>0</v>
      </c>
    </row>
    <row r="36" spans="1:26" ht="18.75" customHeight="1" x14ac:dyDescent="0.25">
      <c r="A36" s="8">
        <v>13</v>
      </c>
      <c r="B36" s="104" t="s">
        <v>19</v>
      </c>
      <c r="C36" s="105">
        <f>SUM(C24:C35)</f>
        <v>0</v>
      </c>
      <c r="D36" s="106">
        <f t="shared" ref="D36:L36" si="8">SUM(D24:D35)</f>
        <v>0</v>
      </c>
      <c r="E36" s="106">
        <f t="shared" si="8"/>
        <v>0</v>
      </c>
      <c r="F36" s="106">
        <f t="shared" si="8"/>
        <v>2</v>
      </c>
      <c r="G36" s="106">
        <f t="shared" si="8"/>
        <v>3</v>
      </c>
      <c r="H36" s="106">
        <f t="shared" si="8"/>
        <v>6</v>
      </c>
      <c r="I36" s="106">
        <f t="shared" si="8"/>
        <v>0</v>
      </c>
      <c r="J36" s="106">
        <f t="shared" si="8"/>
        <v>0</v>
      </c>
      <c r="K36" s="106">
        <f t="shared" si="8"/>
        <v>0</v>
      </c>
      <c r="L36" s="107">
        <f t="shared" si="8"/>
        <v>0</v>
      </c>
      <c r="M36" s="383">
        <f>SUM(M24:M35)</f>
        <v>0</v>
      </c>
      <c r="N36" s="108">
        <f t="shared" ref="N36:V36" si="9">SUM(N24:N35)</f>
        <v>0</v>
      </c>
      <c r="O36" s="108">
        <f t="shared" si="9"/>
        <v>0</v>
      </c>
      <c r="P36" s="108">
        <f t="shared" si="9"/>
        <v>0</v>
      </c>
      <c r="Q36" s="108">
        <f t="shared" si="9"/>
        <v>0</v>
      </c>
      <c r="R36" s="108">
        <f t="shared" si="9"/>
        <v>0</v>
      </c>
      <c r="S36" s="108">
        <f t="shared" si="9"/>
        <v>0</v>
      </c>
      <c r="T36" s="108">
        <f t="shared" si="9"/>
        <v>0</v>
      </c>
      <c r="U36" s="108">
        <f t="shared" si="9"/>
        <v>0</v>
      </c>
      <c r="V36" s="109">
        <f t="shared" si="9"/>
        <v>0</v>
      </c>
    </row>
    <row r="37" spans="1:26" ht="18.75" customHeight="1" thickBot="1" x14ac:dyDescent="0.3">
      <c r="B37" s="110" t="s">
        <v>20</v>
      </c>
      <c r="C37" s="111">
        <f t="shared" ref="C37:L37" si="10">IFERROR(C36/SUM($C$36:$L$36),0)</f>
        <v>0</v>
      </c>
      <c r="D37" s="112">
        <f t="shared" si="10"/>
        <v>0</v>
      </c>
      <c r="E37" s="112">
        <f t="shared" si="10"/>
        <v>0</v>
      </c>
      <c r="F37" s="112">
        <f t="shared" si="10"/>
        <v>0.18181818181818182</v>
      </c>
      <c r="G37" s="112">
        <f t="shared" si="10"/>
        <v>0.27272727272727271</v>
      </c>
      <c r="H37" s="112">
        <f t="shared" si="10"/>
        <v>0.54545454545454541</v>
      </c>
      <c r="I37" s="112">
        <f t="shared" si="10"/>
        <v>0</v>
      </c>
      <c r="J37" s="112">
        <f t="shared" si="10"/>
        <v>0</v>
      </c>
      <c r="K37" s="112">
        <f t="shared" si="10"/>
        <v>0</v>
      </c>
      <c r="L37" s="113">
        <f t="shared" si="10"/>
        <v>0</v>
      </c>
      <c r="M37" s="384">
        <f t="shared" ref="M37:V37" si="11">IFERROR(M36/SUM($M$36:$V$36),0)</f>
        <v>0</v>
      </c>
      <c r="N37" s="114">
        <f t="shared" si="11"/>
        <v>0</v>
      </c>
      <c r="O37" s="114">
        <f t="shared" si="11"/>
        <v>0</v>
      </c>
      <c r="P37" s="114">
        <f t="shared" si="11"/>
        <v>0</v>
      </c>
      <c r="Q37" s="114">
        <f t="shared" si="11"/>
        <v>0</v>
      </c>
      <c r="R37" s="114">
        <f t="shared" si="11"/>
        <v>0</v>
      </c>
      <c r="S37" s="114">
        <f t="shared" si="11"/>
        <v>0</v>
      </c>
      <c r="T37" s="114">
        <f t="shared" si="11"/>
        <v>0</v>
      </c>
      <c r="U37" s="114">
        <f t="shared" si="11"/>
        <v>0</v>
      </c>
      <c r="V37" s="115">
        <f t="shared" si="11"/>
        <v>0</v>
      </c>
    </row>
    <row r="40" spans="1:26" ht="15.75" thickBot="1" x14ac:dyDescent="0.3"/>
    <row r="41" spans="1:26" ht="15" customHeight="1" x14ac:dyDescent="0.25">
      <c r="B41" s="698" t="s">
        <v>154</v>
      </c>
      <c r="C41" s="699"/>
      <c r="D41" s="699"/>
      <c r="E41" s="699"/>
      <c r="F41" s="700"/>
      <c r="H41" s="606" t="s">
        <v>155</v>
      </c>
      <c r="I41" s="607"/>
      <c r="J41" s="607"/>
      <c r="K41" s="607"/>
      <c r="L41" s="608"/>
      <c r="N41" s="614" t="s">
        <v>156</v>
      </c>
      <c r="O41" s="615"/>
      <c r="P41" s="615"/>
      <c r="Q41" s="615"/>
      <c r="R41" s="616"/>
      <c r="U41" s="654" t="s">
        <v>58</v>
      </c>
      <c r="V41" s="686" t="s">
        <v>59</v>
      </c>
      <c r="W41" s="686" t="s">
        <v>149</v>
      </c>
      <c r="X41" s="654" t="s">
        <v>678</v>
      </c>
      <c r="Y41" s="654" t="s">
        <v>679</v>
      </c>
      <c r="Z41" s="665" t="s">
        <v>136</v>
      </c>
    </row>
    <row r="42" spans="1:26" ht="15" customHeight="1" thickBot="1" x14ac:dyDescent="0.3">
      <c r="B42" s="701"/>
      <c r="C42" s="684"/>
      <c r="D42" s="684"/>
      <c r="E42" s="684"/>
      <c r="F42" s="702"/>
      <c r="H42" s="609"/>
      <c r="I42" s="610"/>
      <c r="J42" s="610"/>
      <c r="K42" s="610"/>
      <c r="L42" s="611"/>
      <c r="N42" s="617"/>
      <c r="O42" s="618"/>
      <c r="P42" s="618"/>
      <c r="Q42" s="618"/>
      <c r="R42" s="619"/>
      <c r="U42" s="655"/>
      <c r="V42" s="687"/>
      <c r="W42" s="687"/>
      <c r="X42" s="655"/>
      <c r="Y42" s="655"/>
      <c r="Z42" s="666"/>
    </row>
    <row r="43" spans="1:26" ht="15.75" customHeight="1" thickBot="1" x14ac:dyDescent="0.3">
      <c r="B43" s="236" t="s">
        <v>372</v>
      </c>
      <c r="C43" s="703"/>
      <c r="D43" s="704"/>
      <c r="E43" s="236" t="s">
        <v>373</v>
      </c>
      <c r="F43" s="283">
        <v>44215</v>
      </c>
      <c r="H43" s="237" t="s">
        <v>372</v>
      </c>
      <c r="I43" s="612"/>
      <c r="J43" s="613"/>
      <c r="K43" s="237" t="s">
        <v>373</v>
      </c>
      <c r="L43" s="286">
        <v>44207</v>
      </c>
      <c r="N43" s="238" t="s">
        <v>372</v>
      </c>
      <c r="O43" s="587"/>
      <c r="P43" s="588"/>
      <c r="Q43" s="238" t="s">
        <v>373</v>
      </c>
      <c r="R43" s="287">
        <v>44294</v>
      </c>
      <c r="U43" s="655"/>
      <c r="V43" s="687"/>
      <c r="W43" s="687"/>
      <c r="X43" s="655"/>
      <c r="Y43" s="655"/>
      <c r="Z43" s="666"/>
    </row>
    <row r="44" spans="1:26" ht="15.75" customHeight="1" thickBot="1" x14ac:dyDescent="0.3">
      <c r="B44" s="116" t="str">
        <f>CONCATENATE(B43," ",C43)</f>
        <v xml:space="preserve">CONTRATO: </v>
      </c>
      <c r="C44" s="117"/>
      <c r="D44" s="118" t="s">
        <v>139</v>
      </c>
      <c r="E44" s="118" t="s">
        <v>36</v>
      </c>
      <c r="F44" s="119" t="s">
        <v>35</v>
      </c>
      <c r="H44" s="120" t="s">
        <v>532</v>
      </c>
      <c r="I44" s="121"/>
      <c r="J44" s="122" t="s">
        <v>139</v>
      </c>
      <c r="K44" s="122" t="s">
        <v>36</v>
      </c>
      <c r="L44" s="123" t="s">
        <v>35</v>
      </c>
      <c r="N44" s="120" t="str">
        <f>CONCATENATE(N43," ",O43)</f>
        <v xml:space="preserve">CONTRATO: </v>
      </c>
      <c r="O44" s="121"/>
      <c r="P44" s="122" t="s">
        <v>139</v>
      </c>
      <c r="Q44" s="122" t="s">
        <v>36</v>
      </c>
      <c r="R44" s="123" t="s">
        <v>35</v>
      </c>
      <c r="T44" s="124"/>
      <c r="U44" s="656"/>
      <c r="V44" s="688"/>
      <c r="W44" s="688"/>
      <c r="X44" s="656"/>
      <c r="Y44" s="656"/>
      <c r="Z44" s="667"/>
    </row>
    <row r="45" spans="1:26" ht="31.5" customHeight="1" thickBot="1" x14ac:dyDescent="0.3">
      <c r="B45" s="125" t="s">
        <v>157</v>
      </c>
      <c r="C45" s="282">
        <v>626</v>
      </c>
      <c r="D45" s="126"/>
      <c r="E45" s="127"/>
      <c r="F45" s="128"/>
      <c r="H45" s="125" t="s">
        <v>157</v>
      </c>
      <c r="I45" s="282">
        <v>529</v>
      </c>
      <c r="J45" s="129"/>
      <c r="K45" s="130"/>
      <c r="L45" s="131"/>
      <c r="N45" s="125" t="s">
        <v>157</v>
      </c>
      <c r="O45" s="282"/>
      <c r="P45" s="132"/>
      <c r="Q45" s="132"/>
      <c r="R45" s="133"/>
      <c r="T45" s="134"/>
      <c r="U45" s="129"/>
      <c r="V45" s="129"/>
      <c r="W45" s="129"/>
      <c r="X45" s="129"/>
      <c r="Y45" s="129"/>
      <c r="Z45" s="475"/>
    </row>
    <row r="46" spans="1:26" ht="15.75" x14ac:dyDescent="0.25">
      <c r="A46" s="8">
        <v>1</v>
      </c>
      <c r="B46" s="135" t="s">
        <v>0</v>
      </c>
      <c r="C46" s="136">
        <v>626</v>
      </c>
      <c r="D46" s="137">
        <f ca="1">IF(C46="","",IF(MONTH(TODAY())&gt;=$A46,SUMIFS(Entrenamientos!L:L,Entrenamientos!S:S,"EJC",Entrenamientos!V:V,'Cuadro de Control'!A46),""))</f>
        <v>102.0000000057626</v>
      </c>
      <c r="E46" s="138">
        <f ca="1">IF(C46="","",IF(MONTH(TODAY())&gt;=$A46,IF(E45="",D46,E45+D46),""))</f>
        <v>102.0000000057626</v>
      </c>
      <c r="F46" s="139">
        <f ca="1">IFERROR(E46/C46,"")</f>
        <v>0.16293929713380606</v>
      </c>
      <c r="H46" s="140" t="s">
        <v>0</v>
      </c>
      <c r="I46" s="136">
        <v>529</v>
      </c>
      <c r="J46" s="137">
        <f ca="1">IF(I46="","",IF(MONTH(TODAY())&gt;=$A46,SUMIFS(Entrenamientos!L:L,Entrenamientos!S:S,"FAC",Entrenamientos!V:V,'Cuadro de Control'!A46),""))</f>
        <v>0</v>
      </c>
      <c r="K46" s="138">
        <f ca="1">IF(I46="","",IF(MONTH(TODAY())&gt;=$A46,IF(K45="",J46,K45+J46),""))</f>
        <v>0</v>
      </c>
      <c r="L46" s="139">
        <f ca="1">IFERROR(K46/I46,"")</f>
        <v>0</v>
      </c>
      <c r="N46" s="141" t="s">
        <v>0</v>
      </c>
      <c r="O46" s="136"/>
      <c r="P46" s="137" t="str">
        <f ca="1">IF(O46="","",IF(MONTH(TODAY())&gt;=$A46,SUMIFS(Entrenamientos!L:L,Entrenamientos!S:S,"PNC",Entrenamientos!V:V,'Cuadro de Control'!A46),""))</f>
        <v/>
      </c>
      <c r="Q46" s="138" t="str">
        <f ca="1">IF(O46="","",IF(MONTH(TODAY())&gt;=$A46,IF(Q45="",P46,Q45+P46),""))</f>
        <v/>
      </c>
      <c r="R46" s="139" t="str">
        <f ca="1">IFERROR(Q46/O46,"")</f>
        <v/>
      </c>
      <c r="T46" s="476" t="s">
        <v>0</v>
      </c>
      <c r="U46" s="477" t="str">
        <f>IFERROR(AVERAGEIFS(Entrenamientos!$M:$M,Entrenamientos!V:V,$A46,Entrenamientos!S:S,"FAC"),"")</f>
        <v/>
      </c>
      <c r="V46" s="477">
        <f>IFERROR(AVERAGEIFS(Entrenamientos!$M:$M,Entrenamientos!V:V,$A46,Entrenamientos!S:S,"EJC"),"")</f>
        <v>3.6</v>
      </c>
      <c r="W46" s="477" t="str">
        <f>IFERROR(AVERAGEIFS(Entrenamientos!$M:$M,Entrenamientos!V:V,$A46,Entrenamientos!S:S,"PNC"),"")</f>
        <v/>
      </c>
      <c r="X46" s="477" t="str">
        <f>IFERROR(AVERAGEIFS(Entrenamientos!$M:$M,Entrenamientos!V:V,$A46,Entrenamientos!S:S,"FAB"),"")</f>
        <v/>
      </c>
      <c r="Y46" s="477">
        <f>IFERROR(AVERAGEIFS(Entrenamientos!$M:$M,Entrenamientos!V:V,$A46,Entrenamientos!S:S,"CEAAR"),"")</f>
        <v>3.4166666666666665</v>
      </c>
      <c r="Z46" s="474">
        <f>IFERROR(AVERAGE(U46:Y46),"")</f>
        <v>3.5083333333333333</v>
      </c>
    </row>
    <row r="47" spans="1:26" ht="15.75" x14ac:dyDescent="0.25">
      <c r="A47" s="8">
        <v>2</v>
      </c>
      <c r="B47" s="142" t="s">
        <v>1</v>
      </c>
      <c r="C47" s="136">
        <v>626</v>
      </c>
      <c r="D47" s="137">
        <f ca="1">IF(C47="","",IF(MONTH(TODAY())&gt;=$A47,SUMIFS(Entrenamientos!L:L,Entrenamientos!S:S,"EJC",Entrenamientos!V:V,'Cuadro de Control'!A47),""))</f>
        <v>33.000000001920888</v>
      </c>
      <c r="E47" s="138">
        <f t="shared" ref="E47:E57" ca="1" si="12">IF(C47="","",IF(MONTH(TODAY())&gt;=$A47,IF(E46="",D47,E46+D47),""))</f>
        <v>135.0000000076835</v>
      </c>
      <c r="F47" s="139">
        <f t="shared" ref="F47:F57" ca="1" si="13">IFERROR(E47/C47,"")</f>
        <v>0.21565495208895127</v>
      </c>
      <c r="H47" s="142" t="s">
        <v>1</v>
      </c>
      <c r="I47" s="136">
        <v>529</v>
      </c>
      <c r="J47" s="137">
        <f ca="1">IF(I47="","",IF(MONTH(TODAY())&gt;=$A47,SUMIFS(Entrenamientos!L:L,Entrenamientos!S:S,"FAC",Entrenamientos!V:V,'Cuadro de Control'!A47),""))</f>
        <v>36.000000002095504</v>
      </c>
      <c r="K47" s="138">
        <f t="shared" ref="K47:K57" ca="1" si="14">IF(I47="","",IF(MONTH(TODAY())&gt;=$A47,IF(K46="",J47,K46+J47),""))</f>
        <v>36.000000002095504</v>
      </c>
      <c r="L47" s="139">
        <f t="shared" ref="L47:L57" ca="1" si="15">IFERROR(K47/I47,"")</f>
        <v>6.8052930060672034E-2</v>
      </c>
      <c r="N47" s="141" t="s">
        <v>1</v>
      </c>
      <c r="O47" s="136"/>
      <c r="P47" s="137" t="str">
        <f ca="1">IF(O47="","",IF(MONTH(TODAY())&gt;=$A47,SUMIFS(Entrenamientos!L:L,Entrenamientos!S:S,"PNC",Entrenamientos!V:V,'Cuadro de Control'!A47),""))</f>
        <v/>
      </c>
      <c r="Q47" s="138" t="str">
        <f t="shared" ref="Q47:Q57" ca="1" si="16">IF(O47="","",IF(MONTH(TODAY())&gt;=$A47,IF(Q46="",P47,Q46+P47),""))</f>
        <v/>
      </c>
      <c r="R47" s="139" t="str">
        <f t="shared" ref="R47:R57" ca="1" si="17">IFERROR(Q47/O47,"")</f>
        <v/>
      </c>
      <c r="T47" s="26" t="s">
        <v>1</v>
      </c>
      <c r="U47" s="144">
        <f>IFERROR(AVERAGEIFS(Entrenamientos!$M:$M,Entrenamientos!V:V,$A47,Entrenamientos!S:S,"FAC"),"")</f>
        <v>2.2380952380952381</v>
      </c>
      <c r="V47" s="144">
        <f>IFERROR(AVERAGEIFS(Entrenamientos!$M:$M,Entrenamientos!V:V,$A47,Entrenamientos!S:S,"EJC"),"")</f>
        <v>3.5</v>
      </c>
      <c r="W47" s="144" t="str">
        <f>IFERROR(AVERAGEIFS(Entrenamientos!$M:$M,Entrenamientos!V:V,$A47,Entrenamientos!S:S,"PNC"),"")</f>
        <v/>
      </c>
      <c r="X47" s="144">
        <f>IFERROR(AVERAGEIFS(Entrenamientos!$M:$M,Entrenamientos!V:V,$A47,Entrenamientos!S:S,"FAB"),"")</f>
        <v>3.1764705882352939</v>
      </c>
      <c r="Y47" s="144">
        <f>IFERROR(AVERAGEIFS(Entrenamientos!$M:$M,Entrenamientos!V:V,$A47,Entrenamientos!S:S,"CEAAR"),"")</f>
        <v>2.125</v>
      </c>
      <c r="Z47" s="473">
        <f t="shared" ref="Z47:Z58" si="18">IFERROR(AVERAGE(U47:Y47),"")</f>
        <v>2.7598914565826331</v>
      </c>
    </row>
    <row r="48" spans="1:26" ht="15.75" x14ac:dyDescent="0.25">
      <c r="A48" s="8">
        <v>3</v>
      </c>
      <c r="B48" s="142" t="s">
        <v>2</v>
      </c>
      <c r="C48" s="136">
        <v>626</v>
      </c>
      <c r="D48" s="137">
        <f ca="1">IF(C48="","",IF(MONTH(TODAY())&gt;=$A48,SUMIFS(Entrenamientos!L:L,Entrenamientos!S:S,"EJC",Entrenamientos!V:V,'Cuadro de Control'!A48),""))</f>
        <v>0</v>
      </c>
      <c r="E48" s="138">
        <f t="shared" ca="1" si="12"/>
        <v>135.0000000076835</v>
      </c>
      <c r="F48" s="139">
        <f t="shared" ca="1" si="13"/>
        <v>0.21565495208895127</v>
      </c>
      <c r="H48" s="142" t="s">
        <v>2</v>
      </c>
      <c r="I48" s="136">
        <v>529</v>
      </c>
      <c r="J48" s="137">
        <f ca="1">IF(I48="","",IF(MONTH(TODAY())&gt;=$A48,SUMIFS(Entrenamientos!L:L,Entrenamientos!S:S,"FAC",Entrenamientos!V:V,'Cuadro de Control'!A48),""))</f>
        <v>6.0000000003492513</v>
      </c>
      <c r="K48" s="138">
        <f t="shared" ca="1" si="14"/>
        <v>42.000000002444757</v>
      </c>
      <c r="L48" s="139">
        <f t="shared" ca="1" si="15"/>
        <v>7.9395085070784036E-2</v>
      </c>
      <c r="N48" s="141" t="s">
        <v>2</v>
      </c>
      <c r="O48" s="136"/>
      <c r="P48" s="137" t="str">
        <f ca="1">IF(O48="","",IF(MONTH(TODAY())&gt;=$A48,SUMIFS(Entrenamientos!L:L,Entrenamientos!S:S,"PNC",Entrenamientos!V:V,'Cuadro de Control'!A48),""))</f>
        <v/>
      </c>
      <c r="Q48" s="138" t="str">
        <f t="shared" ca="1" si="16"/>
        <v/>
      </c>
      <c r="R48" s="139" t="str">
        <f t="shared" ca="1" si="17"/>
        <v/>
      </c>
      <c r="T48" s="26" t="s">
        <v>2</v>
      </c>
      <c r="U48" s="144">
        <f>IFERROR(AVERAGEIFS(Entrenamientos!$M:$M,Entrenamientos!V:V,$A48,Entrenamientos!S:S,"FAC"),"")</f>
        <v>5</v>
      </c>
      <c r="V48" s="144" t="str">
        <f>IFERROR(AVERAGEIFS(Entrenamientos!$M:$M,Entrenamientos!V:V,$A48,Entrenamientos!S:S,"EJC"),"")</f>
        <v/>
      </c>
      <c r="W48" s="144" t="str">
        <f>IFERROR(AVERAGEIFS(Entrenamientos!$M:$M,Entrenamientos!V:V,$A48,Entrenamientos!S:S,"PNC"),"")</f>
        <v/>
      </c>
      <c r="X48" s="144">
        <f>IFERROR(AVERAGEIFS(Entrenamientos!$M:$M,Entrenamientos!V:V,$A48,Entrenamientos!S:S,"FAB"),"")</f>
        <v>4.7241379310344831</v>
      </c>
      <c r="Y48" s="144" t="str">
        <f>IFERROR(AVERAGEIFS(Entrenamientos!$M:$M,Entrenamientos!V:V,$A48,Entrenamientos!S:S,"CEAAR"),"")</f>
        <v/>
      </c>
      <c r="Z48" s="473">
        <f t="shared" si="18"/>
        <v>4.862068965517242</v>
      </c>
    </row>
    <row r="49" spans="1:30" ht="15.75" x14ac:dyDescent="0.25">
      <c r="A49" s="8">
        <v>4</v>
      </c>
      <c r="B49" s="142" t="s">
        <v>3</v>
      </c>
      <c r="C49" s="136">
        <v>626</v>
      </c>
      <c r="D49" s="137">
        <f ca="1">IF(C49="","",IF(MONTH(TODAY())&gt;=$A49,SUMIFS(Entrenamientos!L:L,Entrenamientos!S:S,"EJC",Entrenamientos!V:V,'Cuadro de Control'!A49),""))</f>
        <v>93.000000005413341</v>
      </c>
      <c r="E49" s="138">
        <f t="shared" ca="1" si="12"/>
        <v>228.00000001309684</v>
      </c>
      <c r="F49" s="139">
        <f t="shared" ca="1" si="13"/>
        <v>0.36421725241708758</v>
      </c>
      <c r="H49" s="142" t="s">
        <v>3</v>
      </c>
      <c r="I49" s="136">
        <v>529</v>
      </c>
      <c r="J49" s="137">
        <f ca="1">IF(I49="","",IF(MONTH(TODAY())&gt;=$A49,SUMIFS(Entrenamientos!L:L,Entrenamientos!S:S,"FAC",Entrenamientos!V:V,'Cuadro de Control'!A49),""))</f>
        <v>181.50000001056475</v>
      </c>
      <c r="K49" s="138">
        <f t="shared" ca="1" si="14"/>
        <v>223.5000000130095</v>
      </c>
      <c r="L49" s="139">
        <f t="shared" ca="1" si="15"/>
        <v>0.42249527412667204</v>
      </c>
      <c r="N49" s="141" t="s">
        <v>3</v>
      </c>
      <c r="O49" s="136"/>
      <c r="P49" s="137" t="str">
        <f ca="1">IF(O49="","",IF(MONTH(TODAY())&gt;=$A49,SUMIFS(Entrenamientos!L:L,Entrenamientos!S:S,"PNC",Entrenamientos!V:V,'Cuadro de Control'!A49),""))</f>
        <v/>
      </c>
      <c r="Q49" s="138" t="str">
        <f t="shared" ca="1" si="16"/>
        <v/>
      </c>
      <c r="R49" s="139" t="str">
        <f t="shared" ca="1" si="17"/>
        <v/>
      </c>
      <c r="T49" s="26" t="s">
        <v>3</v>
      </c>
      <c r="U49" s="144">
        <f>IFERROR(AVERAGEIFS(Entrenamientos!$M:$M,Entrenamientos!V:V,$A49,Entrenamientos!S:S,"FAC"),"")</f>
        <v>4.5940594059405937</v>
      </c>
      <c r="V49" s="144">
        <f>IFERROR(AVERAGEIFS(Entrenamientos!$M:$M,Entrenamientos!V:V,$A49,Entrenamientos!S:S,"EJC"),"")</f>
        <v>4.6792452830188678</v>
      </c>
      <c r="W49" s="144" t="str">
        <f>IFERROR(AVERAGEIFS(Entrenamientos!$M:$M,Entrenamientos!V:V,$A49,Entrenamientos!S:S,"PNC"),"")</f>
        <v/>
      </c>
      <c r="X49" s="144" t="str">
        <f>IFERROR(AVERAGEIFS(Entrenamientos!$M:$M,Entrenamientos!V:V,$A49,Entrenamientos!S:S,"FAB"),"")</f>
        <v/>
      </c>
      <c r="Y49" s="144">
        <f>IFERROR(AVERAGEIFS(Entrenamientos!$M:$M,Entrenamientos!V:V,$A49,Entrenamientos!S:S,"CEAAR"),"")</f>
        <v>4.166666666666667</v>
      </c>
      <c r="Z49" s="473">
        <f t="shared" si="18"/>
        <v>4.4799904518753761</v>
      </c>
    </row>
    <row r="50" spans="1:30" ht="15.75" x14ac:dyDescent="0.25">
      <c r="A50" s="8">
        <v>5</v>
      </c>
      <c r="B50" s="142" t="s">
        <v>4</v>
      </c>
      <c r="C50" s="136">
        <v>626</v>
      </c>
      <c r="D50" s="137">
        <f ca="1">IF(C50="","",IF(MONTH(TODAY())&gt;=$A50,SUMIFS(Entrenamientos!L:L,Entrenamientos!S:S,"EJC",Entrenamientos!V:V,'Cuadro de Control'!A50),""))</f>
        <v>141.50000000823644</v>
      </c>
      <c r="E50" s="138">
        <f t="shared" ca="1" si="12"/>
        <v>369.50000002133328</v>
      </c>
      <c r="F50" s="139">
        <f t="shared" ca="1" si="13"/>
        <v>0.59025559108839187</v>
      </c>
      <c r="H50" s="142" t="s">
        <v>4</v>
      </c>
      <c r="I50" s="136">
        <v>529</v>
      </c>
      <c r="J50" s="137">
        <f ca="1">IF(I50="","",IF(MONTH(TODAY())&gt;=$A50,SUMIFS(Entrenamientos!L:L,Entrenamientos!S:S,"FAC",Entrenamientos!V:V,'Cuadro de Control'!A50),""))</f>
        <v>142.50000000829462</v>
      </c>
      <c r="K50" s="138">
        <f t="shared" ca="1" si="14"/>
        <v>366.00000002130412</v>
      </c>
      <c r="L50" s="139">
        <f t="shared" ca="1" si="15"/>
        <v>0.69187145561683194</v>
      </c>
      <c r="N50" s="141" t="s">
        <v>4</v>
      </c>
      <c r="O50" s="136"/>
      <c r="P50" s="137" t="str">
        <f ca="1">IF(O50="","",IF(MONTH(TODAY())&gt;=$A50,SUMIFS(Entrenamientos!L:L,Entrenamientos!S:S,"PNC",Entrenamientos!V:V,'Cuadro de Control'!A50),""))</f>
        <v/>
      </c>
      <c r="Q50" s="138" t="str">
        <f t="shared" ca="1" si="16"/>
        <v/>
      </c>
      <c r="R50" s="139" t="str">
        <f t="shared" ca="1" si="17"/>
        <v/>
      </c>
      <c r="T50" s="26" t="s">
        <v>4</v>
      </c>
      <c r="U50" s="144">
        <f>IFERROR(AVERAGEIFS(Entrenamientos!$M:$M,Entrenamientos!V:V,$A50,Entrenamientos!S:S,"FAC"),"")</f>
        <v>4.5930232558139537</v>
      </c>
      <c r="V50" s="144">
        <f>IFERROR(AVERAGEIFS(Entrenamientos!$M:$M,Entrenamientos!V:V,$A50,Entrenamientos!S:S,"EJC"),"")</f>
        <v>4.7252747252747254</v>
      </c>
      <c r="W50" s="144" t="str">
        <f>IFERROR(AVERAGEIFS(Entrenamientos!$M:$M,Entrenamientos!V:V,$A50,Entrenamientos!S:S,"PNC"),"")</f>
        <v/>
      </c>
      <c r="X50" s="144">
        <f>IFERROR(AVERAGEIFS(Entrenamientos!$M:$M,Entrenamientos!V:V,$A50,Entrenamientos!S:S,"FAB"),"")</f>
        <v>5</v>
      </c>
      <c r="Y50" s="144">
        <f>IFERROR(AVERAGEIFS(Entrenamientos!$M:$M,Entrenamientos!V:V,$A50,Entrenamientos!S:S,"CEAAR"),"")</f>
        <v>3.5</v>
      </c>
      <c r="Z50" s="473">
        <f t="shared" si="18"/>
        <v>4.45457449527217</v>
      </c>
    </row>
    <row r="51" spans="1:30" ht="15.75" x14ac:dyDescent="0.25">
      <c r="A51" s="8">
        <v>6</v>
      </c>
      <c r="B51" s="142" t="s">
        <v>5</v>
      </c>
      <c r="C51" s="136">
        <v>626</v>
      </c>
      <c r="D51" s="137">
        <f ca="1">IF(C51="","",IF(MONTH(TODAY())&gt;=$A51,SUMIFS(Entrenamientos!L:L,Entrenamientos!S:S,"EJC",Entrenamientos!V:V,'Cuadro de Control'!A51),""))</f>
        <v>86.000000005005901</v>
      </c>
      <c r="E51" s="138">
        <f t="shared" ca="1" si="12"/>
        <v>455.50000002633919</v>
      </c>
      <c r="F51" s="139">
        <f t="shared" ca="1" si="13"/>
        <v>0.72763578278967922</v>
      </c>
      <c r="H51" s="142" t="s">
        <v>5</v>
      </c>
      <c r="I51" s="136">
        <v>529</v>
      </c>
      <c r="J51" s="137">
        <f ca="1">IF(I51="","",IF(MONTH(TODAY())&gt;=$A51,SUMIFS(Entrenamientos!L:L,Entrenamientos!S:S,"FAC",Entrenamientos!V:V,'Cuadro de Control'!A51),""))</f>
        <v>104.50000000608276</v>
      </c>
      <c r="K51" s="138">
        <f t="shared" ca="1" si="14"/>
        <v>470.50000002738687</v>
      </c>
      <c r="L51" s="139">
        <f t="shared" ca="1" si="15"/>
        <v>0.88941398870961597</v>
      </c>
      <c r="N51" s="141" t="s">
        <v>5</v>
      </c>
      <c r="O51" s="136"/>
      <c r="P51" s="137" t="str">
        <f ca="1">IF(O51="","",IF(MONTH(TODAY())&gt;=$A51,SUMIFS(Entrenamientos!L:L,Entrenamientos!S:S,"PNC",Entrenamientos!V:V,'Cuadro de Control'!A51),""))</f>
        <v/>
      </c>
      <c r="Q51" s="138" t="str">
        <f t="shared" ca="1" si="16"/>
        <v/>
      </c>
      <c r="R51" s="139" t="str">
        <f t="shared" ca="1" si="17"/>
        <v/>
      </c>
      <c r="T51" s="26" t="s">
        <v>5</v>
      </c>
      <c r="U51" s="144">
        <f>IFERROR(AVERAGEIFS(Entrenamientos!$M:$M,Entrenamientos!V:V,$A51,Entrenamientos!S:S,"FAC"),"")</f>
        <v>4.3921568627450984</v>
      </c>
      <c r="V51" s="144">
        <f>IFERROR(AVERAGEIFS(Entrenamientos!$M:$M,Entrenamientos!V:V,$A51,Entrenamientos!S:S,"EJC"),"")</f>
        <v>4.7272727272727275</v>
      </c>
      <c r="W51" s="144" t="str">
        <f>IFERROR(AVERAGEIFS(Entrenamientos!$M:$M,Entrenamientos!V:V,$A51,Entrenamientos!S:S,"PNC"),"")</f>
        <v/>
      </c>
      <c r="X51" s="144">
        <f>IFERROR(AVERAGEIFS(Entrenamientos!$M:$M,Entrenamientos!V:V,$A51,Entrenamientos!S:S,"FAB"),"")</f>
        <v>4.9777777777777779</v>
      </c>
      <c r="Y51" s="144">
        <f>IFERROR(AVERAGEIFS(Entrenamientos!$M:$M,Entrenamientos!V:V,$A51,Entrenamientos!S:S,"CEAAR"),"")</f>
        <v>4.2307692307692308</v>
      </c>
      <c r="Z51" s="473">
        <f t="shared" si="18"/>
        <v>4.5819941496412087</v>
      </c>
    </row>
    <row r="52" spans="1:30" ht="15.75" x14ac:dyDescent="0.25">
      <c r="A52" s="8">
        <v>7</v>
      </c>
      <c r="B52" s="142" t="s">
        <v>6</v>
      </c>
      <c r="C52" s="136">
        <v>626</v>
      </c>
      <c r="D52" s="137">
        <f ca="1">IF(C52="","",IF(MONTH(TODAY())&gt;=$A52,SUMIFS(Entrenamientos!L:L,Entrenamientos!S:S,"EJC",Entrenamientos!V:V,'Cuadro de Control'!A52),""))</f>
        <v>68.500000003987282</v>
      </c>
      <c r="E52" s="138">
        <f t="shared" ca="1" si="12"/>
        <v>524.00000003032642</v>
      </c>
      <c r="F52" s="139">
        <f t="shared" ca="1" si="13"/>
        <v>0.83706070292384416</v>
      </c>
      <c r="H52" s="142" t="s">
        <v>6</v>
      </c>
      <c r="I52" s="136">
        <v>529</v>
      </c>
      <c r="J52" s="137">
        <f ca="1">IF(I52="","",IF(MONTH(TODAY())&gt;=$A52,SUMIFS(Entrenamientos!L:L,Entrenamientos!S:S,"FAC",Entrenamientos!V:V,'Cuadro de Control'!A52),""))</f>
        <v>54.000000003143249</v>
      </c>
      <c r="K52" s="138">
        <f t="shared" ca="1" si="14"/>
        <v>524.50000003053015</v>
      </c>
      <c r="L52" s="139">
        <f t="shared" ca="1" si="15"/>
        <v>0.99149338380062413</v>
      </c>
      <c r="N52" s="141" t="s">
        <v>6</v>
      </c>
      <c r="O52" s="136"/>
      <c r="P52" s="137" t="str">
        <f ca="1">IF(O52="","",IF(MONTH(TODAY())&gt;=$A52,SUMIFS(Entrenamientos!L:L,Entrenamientos!S:S,"PNC",Entrenamientos!V:V,'Cuadro de Control'!A52),""))</f>
        <v/>
      </c>
      <c r="Q52" s="138" t="str">
        <f t="shared" ca="1" si="16"/>
        <v/>
      </c>
      <c r="R52" s="139" t="str">
        <f t="shared" ca="1" si="17"/>
        <v/>
      </c>
      <c r="T52" s="26" t="s">
        <v>6</v>
      </c>
      <c r="U52" s="144">
        <f>IFERROR(AVERAGEIFS(Entrenamientos!$M:$M,Entrenamientos!V:V,$A52,Entrenamientos!S:S,"FAC"),"")</f>
        <v>4.096774193548387</v>
      </c>
      <c r="V52" s="144">
        <f>IFERROR(AVERAGEIFS(Entrenamientos!$M:$M,Entrenamientos!V:V,$A52,Entrenamientos!S:S,"EJC"),"")</f>
        <v>4.645833333333333</v>
      </c>
      <c r="W52" s="144" t="str">
        <f>IFERROR(AVERAGEIFS(Entrenamientos!$M:$M,Entrenamientos!V:V,$A52,Entrenamientos!S:S,"PNC"),"")</f>
        <v/>
      </c>
      <c r="X52" s="144" t="str">
        <f>IFERROR(AVERAGEIFS(Entrenamientos!$M:$M,Entrenamientos!V:V,$A52,Entrenamientos!S:S,"FAB"),"")</f>
        <v/>
      </c>
      <c r="Y52" s="144">
        <f>IFERROR(AVERAGEIFS(Entrenamientos!$M:$M,Entrenamientos!V:V,$A52,Entrenamientos!S:S,"CEAAR"),"")</f>
        <v>4</v>
      </c>
      <c r="Z52" s="473">
        <f t="shared" si="18"/>
        <v>4.2475358422939067</v>
      </c>
    </row>
    <row r="53" spans="1:30" ht="15.75" x14ac:dyDescent="0.25">
      <c r="A53" s="8">
        <v>8</v>
      </c>
      <c r="B53" s="142" t="s">
        <v>7</v>
      </c>
      <c r="C53" s="136">
        <v>626</v>
      </c>
      <c r="D53" s="137" t="str">
        <f ca="1">IF(C53="","",IF(MONTH(TODAY())&gt;=$A53,SUMIFS(Entrenamientos!L:L,Entrenamientos!S:S,"EJC",Entrenamientos!V:V,'Cuadro de Control'!A53),""))</f>
        <v/>
      </c>
      <c r="E53" s="138" t="str">
        <f t="shared" ca="1" si="12"/>
        <v/>
      </c>
      <c r="F53" s="139" t="str">
        <f t="shared" ca="1" si="13"/>
        <v/>
      </c>
      <c r="H53" s="142" t="s">
        <v>7</v>
      </c>
      <c r="I53" s="136">
        <v>529</v>
      </c>
      <c r="J53" s="137" t="str">
        <f ca="1">IF(I53="","",IF(MONTH(TODAY())&gt;=$A53,SUMIFS(Entrenamientos!L:L,Entrenamientos!S:S,"FAC",Entrenamientos!V:V,'Cuadro de Control'!A53),""))</f>
        <v/>
      </c>
      <c r="K53" s="138" t="str">
        <f t="shared" ca="1" si="14"/>
        <v/>
      </c>
      <c r="L53" s="139" t="str">
        <f t="shared" ca="1" si="15"/>
        <v/>
      </c>
      <c r="N53" s="141" t="s">
        <v>7</v>
      </c>
      <c r="O53" s="136"/>
      <c r="P53" s="137" t="str">
        <f ca="1">IF(O53="","",IF(MONTH(TODAY())&gt;=$A53,SUMIFS(Entrenamientos!L:L,Entrenamientos!S:S,"PNC",Entrenamientos!V:V,'Cuadro de Control'!A53),""))</f>
        <v/>
      </c>
      <c r="Q53" s="138" t="str">
        <f t="shared" ca="1" si="16"/>
        <v/>
      </c>
      <c r="R53" s="139" t="str">
        <f t="shared" ca="1" si="17"/>
        <v/>
      </c>
      <c r="T53" s="26" t="s">
        <v>7</v>
      </c>
      <c r="U53" s="144" t="str">
        <f>IFERROR(AVERAGEIFS(Entrenamientos!$M:$M,Entrenamientos!V:V,$A53,Entrenamientos!S:S,"FAC"),"")</f>
        <v/>
      </c>
      <c r="V53" s="144" t="str">
        <f>IFERROR(AVERAGEIFS(Entrenamientos!$M:$M,Entrenamientos!V:V,$A53,Entrenamientos!S:S,"EJC"),"")</f>
        <v/>
      </c>
      <c r="W53" s="144" t="str">
        <f>IFERROR(AVERAGEIFS(Entrenamientos!$M:$M,Entrenamientos!V:V,$A53,Entrenamientos!S:S,"PNC"),"")</f>
        <v/>
      </c>
      <c r="X53" s="144" t="str">
        <f>IFERROR(AVERAGEIFS(Entrenamientos!$M:$M,Entrenamientos!V:V,$A53,Entrenamientos!S:S,"FAB"),"")</f>
        <v/>
      </c>
      <c r="Y53" s="144" t="str">
        <f>IFERROR(AVERAGEIFS(Entrenamientos!$M:$M,Entrenamientos!V:V,$A53,Entrenamientos!S:S,"CEAAR"),"")</f>
        <v/>
      </c>
      <c r="Z53" s="473" t="str">
        <f t="shared" si="18"/>
        <v/>
      </c>
    </row>
    <row r="54" spans="1:30" ht="15.75" x14ac:dyDescent="0.25">
      <c r="A54" s="8">
        <v>9</v>
      </c>
      <c r="B54" s="142" t="s">
        <v>8</v>
      </c>
      <c r="C54" s="136">
        <v>626</v>
      </c>
      <c r="D54" s="137" t="str">
        <f ca="1">IF(C54="","",IF(MONTH(TODAY())&gt;=$A54,SUMIFS(Entrenamientos!L:L,Entrenamientos!S:S,"EJC",Entrenamientos!V:V,'Cuadro de Control'!A54),""))</f>
        <v/>
      </c>
      <c r="E54" s="138" t="str">
        <f ca="1">IF(C54="","",IF(MONTH(TODAY())&gt;=$A54,IF(E53="",D54,E53+D54),""))</f>
        <v/>
      </c>
      <c r="F54" s="139" t="str">
        <f ca="1">IFERROR(E54/C54,"")</f>
        <v/>
      </c>
      <c r="H54" s="142" t="s">
        <v>8</v>
      </c>
      <c r="I54" s="136">
        <v>529</v>
      </c>
      <c r="J54" s="137" t="str">
        <f ca="1">IF(C54="","",IF(MONTH(TODAY())&gt;=$A54,SUMIFS(Entrenamientos!L:L,Entrenamientos!S:S,"FAC",Entrenamientos!V:V,'Cuadro de Control'!A54),""))</f>
        <v/>
      </c>
      <c r="K54" s="138" t="str">
        <f t="shared" ca="1" si="14"/>
        <v/>
      </c>
      <c r="L54" s="139" t="str">
        <f t="shared" ca="1" si="15"/>
        <v/>
      </c>
      <c r="N54" s="141" t="s">
        <v>8</v>
      </c>
      <c r="O54" s="136"/>
      <c r="P54" s="137" t="str">
        <f ca="1">IF(O54="","",IF(MONTH(TODAY())&gt;=$A54,SUMIFS(Entrenamientos!L:L,Entrenamientos!S:S,"PNC",Entrenamientos!V:V,'Cuadro de Control'!A54),""))</f>
        <v/>
      </c>
      <c r="Q54" s="138" t="str">
        <f t="shared" ca="1" si="16"/>
        <v/>
      </c>
      <c r="R54" s="139" t="str">
        <f t="shared" ca="1" si="17"/>
        <v/>
      </c>
      <c r="T54" s="26" t="s">
        <v>8</v>
      </c>
      <c r="U54" s="144" t="str">
        <f>IFERROR(AVERAGEIFS(Entrenamientos!$M:$M,Entrenamientos!V:V,$A54,Entrenamientos!S:S,"FAC"),"")</f>
        <v/>
      </c>
      <c r="V54" s="144" t="str">
        <f>IFERROR(AVERAGEIFS(Entrenamientos!$M:$M,Entrenamientos!V:V,$A54,Entrenamientos!S:S,"EJC"),"")</f>
        <v/>
      </c>
      <c r="W54" s="144" t="str">
        <f>IFERROR(AVERAGEIFS(Entrenamientos!$M:$M,Entrenamientos!V:V,$A54,Entrenamientos!S:S,"PNC"),"")</f>
        <v/>
      </c>
      <c r="X54" s="144" t="str">
        <f>IFERROR(AVERAGEIFS(Entrenamientos!$M:$M,Entrenamientos!V:V,$A54,Entrenamientos!S:S,"FAB"),"")</f>
        <v/>
      </c>
      <c r="Y54" s="144" t="str">
        <f>IFERROR(AVERAGEIFS(Entrenamientos!$M:$M,Entrenamientos!V:V,$A54,Entrenamientos!S:S,"CEAAR"),"")</f>
        <v/>
      </c>
      <c r="Z54" s="473" t="str">
        <f t="shared" si="18"/>
        <v/>
      </c>
    </row>
    <row r="55" spans="1:30" ht="15.75" x14ac:dyDescent="0.25">
      <c r="A55" s="8">
        <v>10</v>
      </c>
      <c r="B55" s="142" t="s">
        <v>9</v>
      </c>
      <c r="C55" s="136">
        <v>626</v>
      </c>
      <c r="D55" s="137" t="str">
        <f ca="1">IF(C55="","",IF(MONTH(TODAY())&gt;=$A55,SUMIFS(Entrenamientos!L:L,Entrenamientos!S:S,"EJC",Entrenamientos!V:V,'Cuadro de Control'!A55),""))</f>
        <v/>
      </c>
      <c r="E55" s="138" t="str">
        <f t="shared" ca="1" si="12"/>
        <v/>
      </c>
      <c r="F55" s="139" t="str">
        <f t="shared" ca="1" si="13"/>
        <v/>
      </c>
      <c r="H55" s="142" t="s">
        <v>9</v>
      </c>
      <c r="I55" s="136">
        <v>529</v>
      </c>
      <c r="J55" s="137" t="str">
        <f ca="1">IF(C55="","",IF(MONTH(TODAY())&gt;=$A55,SUMIFS(Entrenamientos!L:L,Entrenamientos!S:S,"FAC",Entrenamientos!V:V,'Cuadro de Control'!A55),""))</f>
        <v/>
      </c>
      <c r="K55" s="138" t="str">
        <f t="shared" ca="1" si="14"/>
        <v/>
      </c>
      <c r="L55" s="139" t="str">
        <f t="shared" ca="1" si="15"/>
        <v/>
      </c>
      <c r="N55" s="141" t="s">
        <v>9</v>
      </c>
      <c r="O55" s="136"/>
      <c r="P55" s="137" t="str">
        <f ca="1">IF(O55="","",IF(MONTH(TODAY())&gt;=$A55,SUMIFS(Entrenamientos!L:L,Entrenamientos!S:S,"PNC",Entrenamientos!V:V,'Cuadro de Control'!A55),""))</f>
        <v/>
      </c>
      <c r="Q55" s="138" t="str">
        <f t="shared" ca="1" si="16"/>
        <v/>
      </c>
      <c r="R55" s="139" t="str">
        <f t="shared" ca="1" si="17"/>
        <v/>
      </c>
      <c r="T55" s="26" t="s">
        <v>9</v>
      </c>
      <c r="U55" s="144" t="str">
        <f>IFERROR(AVERAGEIFS(Entrenamientos!$M:$M,Entrenamientos!V:V,$A55,Entrenamientos!S:S,"FAC"),"")</f>
        <v/>
      </c>
      <c r="V55" s="144" t="str">
        <f>IFERROR(AVERAGEIFS(Entrenamientos!$M:$M,Entrenamientos!V:V,$A55,Entrenamientos!S:S,"EJC"),"")</f>
        <v/>
      </c>
      <c r="W55" s="144" t="str">
        <f>IFERROR(AVERAGEIFS(Entrenamientos!$M:$M,Entrenamientos!V:V,$A55,Entrenamientos!S:S,"PNC"),"")</f>
        <v/>
      </c>
      <c r="X55" s="144" t="str">
        <f>IFERROR(AVERAGEIFS(Entrenamientos!$M:$M,Entrenamientos!V:V,$A55,Entrenamientos!S:S,"FAB"),"")</f>
        <v/>
      </c>
      <c r="Y55" s="144" t="str">
        <f>IFERROR(AVERAGEIFS(Entrenamientos!$M:$M,Entrenamientos!V:V,$A55,Entrenamientos!S:S,"CEAAR"),"")</f>
        <v/>
      </c>
      <c r="Z55" s="473" t="str">
        <f t="shared" si="18"/>
        <v/>
      </c>
    </row>
    <row r="56" spans="1:30" ht="15.75" x14ac:dyDescent="0.25">
      <c r="A56" s="8">
        <v>11</v>
      </c>
      <c r="B56" s="142" t="s">
        <v>10</v>
      </c>
      <c r="C56" s="136">
        <v>626</v>
      </c>
      <c r="D56" s="137" t="str">
        <f ca="1">IF(C56="","",IF(MONTH(TODAY())&gt;=$A56,SUMIFS(Entrenamientos!L:L,Entrenamientos!S:S,"EJC",Entrenamientos!V:V,'Cuadro de Control'!A56),""))</f>
        <v/>
      </c>
      <c r="E56" s="138" t="str">
        <f t="shared" ca="1" si="12"/>
        <v/>
      </c>
      <c r="F56" s="139" t="str">
        <f t="shared" ca="1" si="13"/>
        <v/>
      </c>
      <c r="H56" s="142" t="s">
        <v>10</v>
      </c>
      <c r="I56" s="136">
        <v>529</v>
      </c>
      <c r="J56" s="137" t="str">
        <f ca="1">IF(C56="","",IF(MONTH(TODAY())&gt;=$A56,SUMIFS(Entrenamientos!L:L,Entrenamientos!S:S,"FAC",Entrenamientos!V:V,'Cuadro de Control'!A56),""))</f>
        <v/>
      </c>
      <c r="K56" s="138" t="str">
        <f t="shared" ca="1" si="14"/>
        <v/>
      </c>
      <c r="L56" s="139" t="str">
        <f t="shared" ca="1" si="15"/>
        <v/>
      </c>
      <c r="N56" s="141" t="s">
        <v>10</v>
      </c>
      <c r="O56" s="136"/>
      <c r="P56" s="137" t="str">
        <f ca="1">IF(O56="","",IF(MONTH(TODAY())&gt;=$A56,SUMIFS(Entrenamientos!L:L,Entrenamientos!S:S,"PNC",Entrenamientos!V:V,'Cuadro de Control'!A56),""))</f>
        <v/>
      </c>
      <c r="Q56" s="138" t="str">
        <f t="shared" ca="1" si="16"/>
        <v/>
      </c>
      <c r="R56" s="139" t="str">
        <f t="shared" ca="1" si="17"/>
        <v/>
      </c>
      <c r="T56" s="26" t="s">
        <v>10</v>
      </c>
      <c r="U56" s="144" t="str">
        <f>IFERROR(AVERAGEIFS(Entrenamientos!$M:$M,Entrenamientos!V:V,$A56,Entrenamientos!S:S,"FAC"),"")</f>
        <v/>
      </c>
      <c r="V56" s="144" t="str">
        <f>IFERROR(AVERAGEIFS(Entrenamientos!$M:$M,Entrenamientos!V:V,$A56,Entrenamientos!S:S,"EJC"),"")</f>
        <v/>
      </c>
      <c r="W56" s="144" t="str">
        <f>IFERROR(AVERAGEIFS(Entrenamientos!$M:$M,Entrenamientos!V:V,$A56,Entrenamientos!S:S,"PNC"),"")</f>
        <v/>
      </c>
      <c r="X56" s="144" t="str">
        <f>IFERROR(AVERAGEIFS(Entrenamientos!$M:$M,Entrenamientos!V:V,$A56,Entrenamientos!S:S,"FAB"),"")</f>
        <v/>
      </c>
      <c r="Y56" s="144" t="str">
        <f>IFERROR(AVERAGEIFS(Entrenamientos!$M:$M,Entrenamientos!V:V,$A56,Entrenamientos!S:S,"CEAAR"),"")</f>
        <v/>
      </c>
      <c r="Z56" s="473" t="str">
        <f t="shared" si="18"/>
        <v/>
      </c>
    </row>
    <row r="57" spans="1:30" ht="16.5" thickBot="1" x14ac:dyDescent="0.3">
      <c r="A57" s="8">
        <v>12</v>
      </c>
      <c r="B57" s="145" t="s">
        <v>11</v>
      </c>
      <c r="C57" s="136">
        <v>626</v>
      </c>
      <c r="D57" s="137" t="str">
        <f ca="1">IF(C57="","",IF(MONTH(TODAY())&gt;=$A57,SUMIFS(Entrenamientos!L:L,Entrenamientos!S:S,"EJC",Entrenamientos!V:V,'Cuadro de Control'!A57),""))</f>
        <v/>
      </c>
      <c r="E57" s="138" t="str">
        <f t="shared" ca="1" si="12"/>
        <v/>
      </c>
      <c r="F57" s="139" t="str">
        <f t="shared" ca="1" si="13"/>
        <v/>
      </c>
      <c r="H57" s="146" t="s">
        <v>11</v>
      </c>
      <c r="I57" s="136">
        <v>529</v>
      </c>
      <c r="J57" s="137" t="str">
        <f ca="1">IF(C57="","",IF(MONTH(TODAY())&gt;=$A57,SUMIFS(Entrenamientos!L:L,Entrenamientos!S:S,"FAC",Entrenamientos!V:V,'Cuadro de Control'!A57),""))</f>
        <v/>
      </c>
      <c r="K57" s="138" t="str">
        <f t="shared" ca="1" si="14"/>
        <v/>
      </c>
      <c r="L57" s="139" t="str">
        <f t="shared" ca="1" si="15"/>
        <v/>
      </c>
      <c r="N57" s="147" t="s">
        <v>11</v>
      </c>
      <c r="O57" s="136"/>
      <c r="P57" s="137" t="str">
        <f ca="1">IF(O57="","",IF(MONTH(TODAY())&gt;=$A57,SUMIFS(Entrenamientos!L:L,Entrenamientos!S:S,"PNC",Entrenamientos!V:V,'Cuadro de Control'!A57),""))</f>
        <v/>
      </c>
      <c r="Q57" s="138" t="str">
        <f t="shared" ca="1" si="16"/>
        <v/>
      </c>
      <c r="R57" s="139" t="str">
        <f t="shared" ca="1" si="17"/>
        <v/>
      </c>
      <c r="T57" s="26" t="s">
        <v>11</v>
      </c>
      <c r="U57" s="144" t="str">
        <f>IFERROR(AVERAGEIFS(Entrenamientos!$M:$M,Entrenamientos!V:V,$A57,Entrenamientos!S:S,"FAC"),"")</f>
        <v/>
      </c>
      <c r="V57" s="144" t="str">
        <f>IFERROR(AVERAGEIFS(Entrenamientos!$M:$M,Entrenamientos!V:V,$A57,Entrenamientos!S:S,"EJC"),"")</f>
        <v/>
      </c>
      <c r="W57" s="144" t="str">
        <f>IFERROR(AVERAGEIFS(Entrenamientos!$M:$M,Entrenamientos!V:V,$A57,Entrenamientos!S:S,"PNC"),"")</f>
        <v/>
      </c>
      <c r="X57" s="144" t="str">
        <f>IFERROR(AVERAGEIFS(Entrenamientos!$M:$M,Entrenamientos!V:V,$A57,Entrenamientos!S:S,"FAB"),"")</f>
        <v/>
      </c>
      <c r="Y57" s="144" t="str">
        <f>IFERROR(AVERAGEIFS(Entrenamientos!$M:$M,Entrenamientos!V:V,$A57,Entrenamientos!S:S,"CEAAR"),"")</f>
        <v/>
      </c>
      <c r="Z57" s="473" t="str">
        <f t="shared" si="18"/>
        <v/>
      </c>
    </row>
    <row r="58" spans="1:30" ht="18.75" x14ac:dyDescent="0.25">
      <c r="B58" s="647" t="s">
        <v>147</v>
      </c>
      <c r="C58" s="648"/>
      <c r="D58" s="648"/>
      <c r="E58" s="645">
        <f ca="1">SUM(D46:D57)</f>
        <v>524.00000003032642</v>
      </c>
      <c r="F58" s="646"/>
      <c r="H58" s="647" t="s">
        <v>147</v>
      </c>
      <c r="I58" s="648"/>
      <c r="J58" s="648"/>
      <c r="K58" s="645">
        <f ca="1">SUM(J46:J57)</f>
        <v>524.50000003053015</v>
      </c>
      <c r="L58" s="646"/>
      <c r="N58" s="589" t="s">
        <v>147</v>
      </c>
      <c r="O58" s="590"/>
      <c r="P58" s="590"/>
      <c r="Q58" s="591">
        <f ca="1">SUM(P46:P57)</f>
        <v>0</v>
      </c>
      <c r="R58" s="592"/>
      <c r="T58" s="649" t="s">
        <v>140</v>
      </c>
      <c r="U58" s="148">
        <f>IFERROR(AVERAGEIF(Entrenamientos!S:S,"FAC",Entrenamientos!M:M),"")</f>
        <v>4.3435374149659864</v>
      </c>
      <c r="V58" s="148">
        <f>IFERROR(AVERAGEIF(Entrenamientos!S:S,"EJC",Entrenamientos!M:M),"")</f>
        <v>4.4437499999999996</v>
      </c>
      <c r="W58" s="148" t="str">
        <f>IFERROR(AVERAGEIF(Entrenamientos!S:S,"PNC",Entrenamientos!M:M),"")</f>
        <v/>
      </c>
      <c r="X58" s="148">
        <f>IFERROR(AVERAGEIF(Entrenamientos!S:S,"FAB",Entrenamientos!M:M),"")</f>
        <v>4.6190476190476186</v>
      </c>
      <c r="Y58" s="148">
        <f>IFERROR(AVERAGEIF(Entrenamientos!S:S,"CEAAR",Entrenamientos!M:M),"")</f>
        <v>3.62</v>
      </c>
      <c r="Z58" s="473">
        <f t="shared" si="18"/>
        <v>4.2565837585034014</v>
      </c>
    </row>
    <row r="59" spans="1:30" ht="19.5" thickBot="1" x14ac:dyDescent="0.3">
      <c r="B59" s="593" t="s">
        <v>148</v>
      </c>
      <c r="C59" s="594"/>
      <c r="D59" s="594"/>
      <c r="E59" s="595">
        <f ca="1">SUM(C45-E58)</f>
        <v>101.99999996967358</v>
      </c>
      <c r="F59" s="596"/>
      <c r="H59" s="593" t="s">
        <v>148</v>
      </c>
      <c r="I59" s="594"/>
      <c r="J59" s="594"/>
      <c r="K59" s="595">
        <f ca="1">SUM(I45-K58)</f>
        <v>4.4999999694698545</v>
      </c>
      <c r="L59" s="596"/>
      <c r="N59" s="593" t="s">
        <v>148</v>
      </c>
      <c r="O59" s="594"/>
      <c r="P59" s="594"/>
      <c r="Q59" s="595">
        <f ca="1">SUM(O45-Q58)</f>
        <v>0</v>
      </c>
      <c r="R59" s="596"/>
      <c r="T59" s="650"/>
      <c r="U59" s="149" t="s">
        <v>52</v>
      </c>
      <c r="V59" s="150" t="s">
        <v>53</v>
      </c>
      <c r="W59" s="150" t="s">
        <v>150</v>
      </c>
      <c r="X59" s="149" t="s">
        <v>396</v>
      </c>
      <c r="Y59" s="149" t="s">
        <v>577</v>
      </c>
      <c r="Z59" s="151"/>
    </row>
    <row r="60" spans="1:30" x14ac:dyDescent="0.25">
      <c r="B60" s="239"/>
      <c r="C60" s="240"/>
      <c r="D60" s="240"/>
      <c r="E60" s="240"/>
      <c r="F60" s="241"/>
      <c r="H60" s="242"/>
      <c r="I60" s="243"/>
      <c r="J60" s="243"/>
      <c r="K60" s="243"/>
      <c r="L60" s="244"/>
      <c r="N60" s="248"/>
      <c r="O60" s="249"/>
      <c r="P60" s="249"/>
      <c r="Q60" s="249"/>
      <c r="R60" s="250"/>
    </row>
    <row r="61" spans="1:30" ht="21.75" thickBot="1" x14ac:dyDescent="0.4">
      <c r="B61" s="693" t="s">
        <v>378</v>
      </c>
      <c r="C61" s="694"/>
      <c r="D61" s="694"/>
      <c r="E61" s="694"/>
      <c r="F61" s="695"/>
      <c r="H61" s="245"/>
      <c r="I61" s="246"/>
      <c r="J61" s="246"/>
      <c r="K61" s="246"/>
      <c r="L61" s="247"/>
      <c r="N61" s="251"/>
      <c r="O61" s="252"/>
      <c r="P61" s="252"/>
      <c r="Q61" s="252"/>
      <c r="R61" s="253"/>
    </row>
    <row r="62" spans="1:30" ht="16.5" thickBot="1" x14ac:dyDescent="0.3">
      <c r="B62" s="489" t="s">
        <v>39</v>
      </c>
      <c r="C62" s="490"/>
      <c r="D62" s="696" t="s">
        <v>379</v>
      </c>
      <c r="E62" s="697"/>
      <c r="F62" s="491"/>
      <c r="H62" s="392" t="s">
        <v>39</v>
      </c>
      <c r="I62" s="284"/>
      <c r="J62" s="597" t="s">
        <v>379</v>
      </c>
      <c r="K62" s="598"/>
      <c r="L62" s="285"/>
      <c r="N62" s="260" t="s">
        <v>427</v>
      </c>
      <c r="O62" s="261"/>
      <c r="P62" s="261"/>
      <c r="Q62" s="261"/>
      <c r="R62" s="262"/>
    </row>
    <row r="63" spans="1:30" ht="16.5" thickBot="1" x14ac:dyDescent="0.3">
      <c r="B63" s="260" t="s">
        <v>427</v>
      </c>
      <c r="C63" s="261"/>
      <c r="D63" s="261"/>
      <c r="E63" s="261"/>
      <c r="F63" s="262"/>
      <c r="H63" s="260" t="s">
        <v>427</v>
      </c>
      <c r="I63" s="261"/>
      <c r="J63" s="261"/>
      <c r="K63" s="261"/>
      <c r="L63" s="262"/>
      <c r="N63" s="627" t="s">
        <v>666</v>
      </c>
      <c r="O63" s="628"/>
      <c r="P63" s="628"/>
      <c r="Q63" s="628"/>
      <c r="R63" s="629"/>
      <c r="U63" s="659" t="s">
        <v>52</v>
      </c>
      <c r="V63" s="660"/>
      <c r="W63" s="661" t="s">
        <v>53</v>
      </c>
      <c r="X63" s="662"/>
      <c r="Y63" s="663" t="s">
        <v>346</v>
      </c>
      <c r="Z63" s="664"/>
      <c r="AA63" s="583" t="s">
        <v>396</v>
      </c>
      <c r="AB63" s="584"/>
      <c r="AC63" s="625" t="s">
        <v>577</v>
      </c>
      <c r="AD63" s="626"/>
    </row>
    <row r="64" spans="1:30" ht="15" customHeight="1" x14ac:dyDescent="0.25">
      <c r="B64" s="599" t="s">
        <v>2047</v>
      </c>
      <c r="C64" s="620"/>
      <c r="D64" s="620"/>
      <c r="E64" s="620"/>
      <c r="F64" s="621"/>
      <c r="H64" s="627"/>
      <c r="I64" s="628"/>
      <c r="J64" s="628"/>
      <c r="K64" s="628"/>
      <c r="L64" s="629"/>
      <c r="N64" s="630"/>
      <c r="O64" s="631"/>
      <c r="P64" s="631"/>
      <c r="Q64" s="631"/>
      <c r="R64" s="632"/>
      <c r="T64" s="657" t="s">
        <v>72</v>
      </c>
      <c r="U64" s="585" t="s">
        <v>73</v>
      </c>
      <c r="V64" s="586"/>
      <c r="W64" s="585" t="s">
        <v>76</v>
      </c>
      <c r="X64" s="586"/>
      <c r="Y64" s="585" t="s">
        <v>231</v>
      </c>
      <c r="Z64" s="586"/>
      <c r="AA64" s="585" t="s">
        <v>676</v>
      </c>
      <c r="AB64" s="586"/>
      <c r="AC64" s="585" t="s">
        <v>677</v>
      </c>
      <c r="AD64" s="586"/>
    </row>
    <row r="65" spans="1:30" ht="15" customHeight="1" x14ac:dyDescent="0.25">
      <c r="B65" s="599"/>
      <c r="C65" s="620"/>
      <c r="D65" s="620"/>
      <c r="E65" s="620"/>
      <c r="F65" s="621"/>
      <c r="H65" s="630"/>
      <c r="I65" s="631"/>
      <c r="J65" s="631"/>
      <c r="K65" s="631"/>
      <c r="L65" s="632"/>
      <c r="N65" s="630"/>
      <c r="O65" s="631"/>
      <c r="P65" s="631"/>
      <c r="Q65" s="631"/>
      <c r="R65" s="632"/>
      <c r="T65" s="658"/>
      <c r="U65" s="152" t="s">
        <v>74</v>
      </c>
      <c r="V65" s="153" t="s">
        <v>75</v>
      </c>
      <c r="W65" s="152" t="s">
        <v>74</v>
      </c>
      <c r="X65" s="153" t="s">
        <v>75</v>
      </c>
      <c r="Y65" s="152" t="s">
        <v>74</v>
      </c>
      <c r="Z65" s="153" t="s">
        <v>75</v>
      </c>
      <c r="AA65" s="152" t="s">
        <v>74</v>
      </c>
      <c r="AB65" s="153" t="s">
        <v>75</v>
      </c>
      <c r="AC65" s="152" t="s">
        <v>74</v>
      </c>
      <c r="AD65" s="153" t="s">
        <v>75</v>
      </c>
    </row>
    <row r="66" spans="1:30" ht="15" customHeight="1" x14ac:dyDescent="0.25">
      <c r="B66" s="599"/>
      <c r="C66" s="620"/>
      <c r="D66" s="620"/>
      <c r="E66" s="620"/>
      <c r="F66" s="621"/>
      <c r="H66" s="630"/>
      <c r="I66" s="631"/>
      <c r="J66" s="631"/>
      <c r="K66" s="631"/>
      <c r="L66" s="632"/>
      <c r="N66" s="630"/>
      <c r="O66" s="631"/>
      <c r="P66" s="631"/>
      <c r="Q66" s="631"/>
      <c r="R66" s="632"/>
      <c r="T66" s="154">
        <v>5</v>
      </c>
      <c r="U66" s="143">
        <f>COUNTIFS(Entrenamientos!$S:$S,'Cuadro de Control'!$U$63,Entrenamientos!$M:$M,'Cuadro de Control'!T66)</f>
        <v>149</v>
      </c>
      <c r="V66" s="155">
        <f>IFERROR(U66/SUM($U$66:$U$70),"")</f>
        <v>0.50680272108843538</v>
      </c>
      <c r="W66" s="143">
        <f>COUNTIFS(Entrenamientos!$S:$S,'Cuadro de Control'!$W$63,Entrenamientos!$M:$M,'Cuadro de Control'!T66)</f>
        <v>178</v>
      </c>
      <c r="X66" s="155">
        <f>IFERROR(W66/SUM($W$66:$W$70),"")</f>
        <v>0.55625000000000002</v>
      </c>
      <c r="Y66" s="143">
        <f>COUNTIFS(Entrenamientos!$S:$S,$Y$63,Entrenamientos!$M:$M,'Cuadro de Control'!T66)</f>
        <v>0</v>
      </c>
      <c r="Z66" s="155" t="str">
        <f>IFERROR(Y66/SUM($Y$66:$Y$70),"")</f>
        <v/>
      </c>
      <c r="AA66" s="143">
        <f>COUNTIFS(Entrenamientos!$S:$S,$AA$63,Entrenamientos!$M:$M,'Cuadro de Control'!T66)</f>
        <v>85</v>
      </c>
      <c r="AB66" s="155">
        <f>IFERROR(AA66/SUM($AA$66:$AA$70),"")</f>
        <v>0.80952380952380953</v>
      </c>
      <c r="AC66" s="143">
        <f>COUNTIFS(Entrenamientos!$S:$S,$AC$63,Entrenamientos!$M:$M,'Cuadro de Control'!T66)</f>
        <v>7</v>
      </c>
      <c r="AD66" s="155">
        <f>IFERROR(AC66/SUM($AC$66:$AC$70),"")</f>
        <v>0.14000000000000001</v>
      </c>
    </row>
    <row r="67" spans="1:30" ht="15" customHeight="1" x14ac:dyDescent="0.25">
      <c r="B67" s="599"/>
      <c r="C67" s="620"/>
      <c r="D67" s="620"/>
      <c r="E67" s="620"/>
      <c r="F67" s="621"/>
      <c r="H67" s="630"/>
      <c r="I67" s="631"/>
      <c r="J67" s="631"/>
      <c r="K67" s="631"/>
      <c r="L67" s="632"/>
      <c r="N67" s="630"/>
      <c r="O67" s="631"/>
      <c r="P67" s="631"/>
      <c r="Q67" s="631"/>
      <c r="R67" s="632"/>
      <c r="T67" s="154">
        <v>4</v>
      </c>
      <c r="U67" s="156">
        <f>COUNTIFS(Entrenamientos!$S:$S,'Cuadro de Control'!$U$63,Entrenamientos!$M:$M,'Cuadro de Control'!T67)</f>
        <v>113</v>
      </c>
      <c r="V67" s="157">
        <f>IFERROR(U67/SUM($U$66:$U$70),"")</f>
        <v>0.38435374149659862</v>
      </c>
      <c r="W67" s="156">
        <f>COUNTIFS(Entrenamientos!$S:$S,'Cuadro de Control'!$W$63,Entrenamientos!$M:$M,'Cuadro de Control'!T67)</f>
        <v>112</v>
      </c>
      <c r="X67" s="157">
        <f>IFERROR(W67/SUM($W$66:$W$70),"")</f>
        <v>0.35</v>
      </c>
      <c r="Y67" s="156">
        <f>COUNTIFS(Entrenamientos!$S:$S,$Y$63,Entrenamientos!$M:$M,'Cuadro de Control'!T67)</f>
        <v>0</v>
      </c>
      <c r="Z67" s="157" t="str">
        <f>IFERROR(Y67/SUM($Y$66:$Y$70),"")</f>
        <v/>
      </c>
      <c r="AA67" s="143">
        <f>COUNTIFS(Entrenamientos!$S:$S,$AA$63,Entrenamientos!$M:$M,'Cuadro de Control'!T67)</f>
        <v>9</v>
      </c>
      <c r="AB67" s="155">
        <f>IFERROR(AA67/SUM($AA$66:$AA$70),"")</f>
        <v>8.5714285714285715E-2</v>
      </c>
      <c r="AC67" s="143">
        <f>COUNTIFS(Entrenamientos!$S:$S,$AC$63,Entrenamientos!$M:$M,'Cuadro de Control'!T67)</f>
        <v>26</v>
      </c>
      <c r="AD67" s="155">
        <f>IFERROR(AC67/SUM($AC$66:$AC$70),"")</f>
        <v>0.52</v>
      </c>
    </row>
    <row r="68" spans="1:30" ht="15.75" customHeight="1" thickBot="1" x14ac:dyDescent="0.3">
      <c r="B68" s="599"/>
      <c r="C68" s="620"/>
      <c r="D68" s="620"/>
      <c r="E68" s="620"/>
      <c r="F68" s="621"/>
      <c r="H68" s="630"/>
      <c r="I68" s="631"/>
      <c r="J68" s="631"/>
      <c r="K68" s="631"/>
      <c r="L68" s="632"/>
      <c r="N68" s="633"/>
      <c r="O68" s="634"/>
      <c r="P68" s="634"/>
      <c r="Q68" s="634"/>
      <c r="R68" s="635"/>
      <c r="T68" s="154">
        <v>3</v>
      </c>
      <c r="U68" s="143">
        <f>COUNTIFS(Entrenamientos!$S:$S,'Cuadro de Control'!$U$63,Entrenamientos!$M:$M,'Cuadro de Control'!T68)</f>
        <v>16</v>
      </c>
      <c r="V68" s="155">
        <f>IFERROR(U68/SUM($U$66:$U$70),"")</f>
        <v>5.4421768707482991E-2</v>
      </c>
      <c r="W68" s="143">
        <f>COUNTIFS(Entrenamientos!$S:$S,'Cuadro de Control'!$W$63,Entrenamientos!$M:$M,'Cuadro de Control'!T68)</f>
        <v>24</v>
      </c>
      <c r="X68" s="155">
        <f>IFERROR(W68/SUM($W$66:$W$70),"")</f>
        <v>7.4999999999999997E-2</v>
      </c>
      <c r="Y68" s="143">
        <f>COUNTIFS(Entrenamientos!$S:$S,$Y$63,Entrenamientos!$M:$M,'Cuadro de Control'!T68)</f>
        <v>0</v>
      </c>
      <c r="Z68" s="155" t="str">
        <f>IFERROR(Y68/SUM($Y$66:$Y$70),"")</f>
        <v/>
      </c>
      <c r="AA68" s="143">
        <f>COUNTIFS(Entrenamientos!$S:$S,$AA$63,Entrenamientos!$M:$M,'Cuadro de Control'!T68)</f>
        <v>2</v>
      </c>
      <c r="AB68" s="155">
        <f>IFERROR(AA68/SUM($AA$66:$AA$70),"")</f>
        <v>1.9047619047619049E-2</v>
      </c>
      <c r="AC68" s="143">
        <f>COUNTIFS(Entrenamientos!$S:$S,$AC$63,Entrenamientos!$M:$M,'Cuadro de Control'!T68)</f>
        <v>8</v>
      </c>
      <c r="AD68" s="155">
        <f>IFERROR(AC68/SUM($AC$66:$AC$70),"")</f>
        <v>0.16</v>
      </c>
    </row>
    <row r="69" spans="1:30" ht="15.75" customHeight="1" thickBot="1" x14ac:dyDescent="0.3">
      <c r="B69" s="599"/>
      <c r="C69" s="620"/>
      <c r="D69" s="620"/>
      <c r="E69" s="620"/>
      <c r="F69" s="621"/>
      <c r="H69" s="633"/>
      <c r="I69" s="634"/>
      <c r="J69" s="634"/>
      <c r="K69" s="634"/>
      <c r="L69" s="635"/>
      <c r="T69" s="154">
        <v>2</v>
      </c>
      <c r="U69" s="156">
        <f>COUNTIFS(Entrenamientos!$S:$S,'Cuadro de Control'!$U$63,Entrenamientos!$M:$M,'Cuadro de Control'!T69)</f>
        <v>16</v>
      </c>
      <c r="V69" s="157">
        <f>IFERROR(U69/SUM($U$66:$U$70),"")</f>
        <v>5.4421768707482991E-2</v>
      </c>
      <c r="W69" s="156">
        <f>COUNTIFS(Entrenamientos!$S:$S,'Cuadro de Control'!$W$63,Entrenamientos!$M:$M,'Cuadro de Control'!T69)</f>
        <v>6</v>
      </c>
      <c r="X69" s="157">
        <f>IFERROR(W69/SUM($W$66:$W$70),"")</f>
        <v>1.8749999999999999E-2</v>
      </c>
      <c r="Y69" s="156">
        <f>COUNTIFS(Entrenamientos!$S:$S,$Y$63,Entrenamientos!$M:$M,'Cuadro de Control'!T69)</f>
        <v>0</v>
      </c>
      <c r="Z69" s="157" t="str">
        <f>IFERROR(Y69/SUM($Y$66:$Y$70),"")</f>
        <v/>
      </c>
      <c r="AA69" s="143">
        <f>COUNTIFS(Entrenamientos!$S:$S,$AA$63,Entrenamientos!$M:$M,'Cuadro de Control'!T69)</f>
        <v>9</v>
      </c>
      <c r="AB69" s="155">
        <f>IFERROR(AA69/SUM($AA$66:$AA$70),"")</f>
        <v>8.5714285714285715E-2</v>
      </c>
      <c r="AC69" s="143">
        <f>COUNTIFS(Entrenamientos!$S:$S,$AC$63,Entrenamientos!$M:$M,'Cuadro de Control'!T69)</f>
        <v>9</v>
      </c>
      <c r="AD69" s="155">
        <f>IFERROR(AC69/SUM($AC$66:$AC$70),"")</f>
        <v>0.18</v>
      </c>
    </row>
    <row r="70" spans="1:30" ht="15.75" customHeight="1" thickBot="1" x14ac:dyDescent="0.3">
      <c r="B70" s="599"/>
      <c r="C70" s="620"/>
      <c r="D70" s="620"/>
      <c r="E70" s="620"/>
      <c r="F70" s="621"/>
      <c r="T70" s="154">
        <v>1</v>
      </c>
      <c r="U70" s="158">
        <f>COUNTIFS(Entrenamientos!$S:$S,'Cuadro de Control'!$U$63,Entrenamientos!$M:$M,'Cuadro de Control'!T70)</f>
        <v>0</v>
      </c>
      <c r="V70" s="159">
        <f>IFERROR(U70/SUM($U$66:$U$70),"")</f>
        <v>0</v>
      </c>
      <c r="W70" s="158">
        <f>COUNTIFS(Entrenamientos!$S:$S,'Cuadro de Control'!$W$63,Entrenamientos!$M:$M,'Cuadro de Control'!T70)</f>
        <v>0</v>
      </c>
      <c r="X70" s="159">
        <f>IFERROR(W70/SUM($W$66:$W$70),"")</f>
        <v>0</v>
      </c>
      <c r="Y70" s="158">
        <f>COUNTIFS(Entrenamientos!$S:$S,$Y$63,Entrenamientos!$M:$M,'Cuadro de Control'!T70)</f>
        <v>0</v>
      </c>
      <c r="Z70" s="159" t="str">
        <f>IFERROR(Y70/SUM($Y$66:$Y$70),"")</f>
        <v/>
      </c>
      <c r="AA70" s="158">
        <f>COUNTIFS(Entrenamientos!$S:$S,$AA$63,Entrenamientos!$M:$M,'Cuadro de Control'!T70)</f>
        <v>0</v>
      </c>
      <c r="AB70" s="159">
        <f>IFERROR(AA70/SUM($AA$66:$AA$70),"")</f>
        <v>0</v>
      </c>
      <c r="AC70" s="158">
        <f>COUNTIFS(Entrenamientos!$S:$S,$AC$63,Entrenamientos!$M:$M,'Cuadro de Control'!T70)</f>
        <v>0</v>
      </c>
      <c r="AD70" s="159">
        <f>IFERROR(AC70/SUM($AC$66:$AC$70),"")</f>
        <v>0</v>
      </c>
    </row>
    <row r="71" spans="1:30" ht="15" customHeight="1" x14ac:dyDescent="0.25">
      <c r="B71" s="599"/>
      <c r="C71" s="620"/>
      <c r="D71" s="620"/>
      <c r="E71" s="620"/>
      <c r="F71" s="621"/>
    </row>
    <row r="72" spans="1:30" ht="15.75" customHeight="1" thickBot="1" x14ac:dyDescent="0.3">
      <c r="B72" s="622"/>
      <c r="C72" s="623"/>
      <c r="D72" s="623"/>
      <c r="E72" s="623"/>
      <c r="F72" s="624"/>
    </row>
    <row r="73" spans="1:30" ht="15.75" thickBot="1" x14ac:dyDescent="0.3"/>
    <row r="74" spans="1:30" ht="15" customHeight="1" x14ac:dyDescent="0.25">
      <c r="B74" s="614" t="s">
        <v>564</v>
      </c>
      <c r="C74" s="615"/>
      <c r="D74" s="615"/>
      <c r="E74" s="615"/>
      <c r="F74" s="616"/>
      <c r="H74" s="614" t="s">
        <v>565</v>
      </c>
      <c r="I74" s="615"/>
      <c r="J74" s="615"/>
      <c r="K74" s="615"/>
      <c r="L74" s="616"/>
      <c r="N74" s="606" t="s">
        <v>585</v>
      </c>
      <c r="O74" s="607"/>
      <c r="P74" s="607"/>
      <c r="Q74" s="607"/>
      <c r="R74" s="608"/>
    </row>
    <row r="75" spans="1:30" ht="15.75" customHeight="1" thickBot="1" x14ac:dyDescent="0.3">
      <c r="B75" s="617"/>
      <c r="C75" s="618"/>
      <c r="D75" s="618"/>
      <c r="E75" s="618"/>
      <c r="F75" s="619"/>
      <c r="H75" s="617"/>
      <c r="I75" s="618"/>
      <c r="J75" s="618"/>
      <c r="K75" s="618"/>
      <c r="L75" s="619"/>
      <c r="N75" s="609"/>
      <c r="O75" s="610"/>
      <c r="P75" s="610"/>
      <c r="Q75" s="610"/>
      <c r="R75" s="611"/>
    </row>
    <row r="76" spans="1:30" ht="16.5" thickBot="1" x14ac:dyDescent="0.3">
      <c r="B76" s="238" t="s">
        <v>372</v>
      </c>
      <c r="C76" s="587"/>
      <c r="D76" s="588"/>
      <c r="E76" s="238" t="s">
        <v>373</v>
      </c>
      <c r="F76" s="287">
        <v>44265</v>
      </c>
      <c r="H76" s="238" t="s">
        <v>372</v>
      </c>
      <c r="I76" s="587"/>
      <c r="J76" s="588"/>
      <c r="K76" s="238" t="s">
        <v>373</v>
      </c>
      <c r="L76" s="287">
        <v>44479</v>
      </c>
      <c r="N76" s="237" t="s">
        <v>372</v>
      </c>
      <c r="O76" s="612"/>
      <c r="P76" s="613"/>
      <c r="Q76" s="237" t="s">
        <v>373</v>
      </c>
      <c r="R76" s="286">
        <v>44207</v>
      </c>
    </row>
    <row r="77" spans="1:30" ht="15.75" thickBot="1" x14ac:dyDescent="0.3">
      <c r="B77" s="120" t="str">
        <f>CONCATENATE(B76," ",C76)</f>
        <v xml:space="preserve">CONTRATO: </v>
      </c>
      <c r="C77" s="121"/>
      <c r="D77" s="122" t="s">
        <v>139</v>
      </c>
      <c r="E77" s="122" t="s">
        <v>36</v>
      </c>
      <c r="F77" s="123" t="s">
        <v>35</v>
      </c>
      <c r="H77" s="120" t="str">
        <f>CONCATENATE(H76," ",I76)</f>
        <v xml:space="preserve">CONTRATO: </v>
      </c>
      <c r="I77" s="121"/>
      <c r="J77" s="122" t="s">
        <v>139</v>
      </c>
      <c r="K77" s="122" t="s">
        <v>36</v>
      </c>
      <c r="L77" s="123" t="s">
        <v>35</v>
      </c>
      <c r="N77" s="120" t="s">
        <v>532</v>
      </c>
      <c r="O77" s="121"/>
      <c r="P77" s="122" t="s">
        <v>139</v>
      </c>
      <c r="Q77" s="122" t="s">
        <v>36</v>
      </c>
      <c r="R77" s="123" t="s">
        <v>35</v>
      </c>
    </row>
    <row r="78" spans="1:30" ht="32.25" customHeight="1" thickBot="1" x14ac:dyDescent="0.3">
      <c r="B78" s="125" t="s">
        <v>157</v>
      </c>
      <c r="C78" s="282">
        <v>225</v>
      </c>
      <c r="D78" s="132"/>
      <c r="E78" s="132"/>
      <c r="F78" s="133"/>
      <c r="H78" s="125" t="s">
        <v>157</v>
      </c>
      <c r="I78" s="282"/>
      <c r="J78" s="132"/>
      <c r="K78" s="132"/>
      <c r="L78" s="133"/>
      <c r="N78" s="125" t="s">
        <v>157</v>
      </c>
      <c r="O78" s="282">
        <v>212</v>
      </c>
      <c r="P78" s="129"/>
      <c r="Q78" s="130"/>
      <c r="R78" s="131"/>
    </row>
    <row r="79" spans="1:30" ht="15.75" x14ac:dyDescent="0.25">
      <c r="A79" s="8">
        <v>1</v>
      </c>
      <c r="B79" s="141" t="s">
        <v>0</v>
      </c>
      <c r="C79" s="136">
        <v>225</v>
      </c>
      <c r="D79" s="137">
        <f ca="1">IF(C79="","",IF(MONTH(TODAY())&gt;=$A79,SUMIFS(Entrenamientos!L:L,Entrenamientos!S:S,"FAB",Entrenamientos!V:V,'Cuadro de Control'!A79),""))</f>
        <v>0</v>
      </c>
      <c r="E79" s="138">
        <f ca="1">IF(C79="","",IF(MONTH(TODAY())&gt;=$A79,IF(E78="",D79,E78+D79),""))</f>
        <v>0</v>
      </c>
      <c r="F79" s="139">
        <f ca="1">IFERROR(E79/C79,"")</f>
        <v>0</v>
      </c>
      <c r="H79" s="141" t="s">
        <v>0</v>
      </c>
      <c r="I79" s="136"/>
      <c r="J79" s="137" t="str">
        <f ca="1">IF(I79="","",IF(MONTH(TODAY())&gt;=$A79,SUMIFS(Entrenamientos!L:L,Entrenamientos!S:S,"EJB",Entrenamientos!V:V,'Cuadro de Control'!A79),""))</f>
        <v/>
      </c>
      <c r="K79" s="138" t="str">
        <f ca="1">IF(I79="","",IF(MONTH(TODAY())&gt;=$A79,IF(K78="",J79,K78+J79),""))</f>
        <v/>
      </c>
      <c r="L79" s="139"/>
      <c r="N79" s="140" t="s">
        <v>0</v>
      </c>
      <c r="O79" s="136">
        <v>212</v>
      </c>
      <c r="P79" s="137">
        <f ca="1">IF(O79="","",IF(MONTH(TODAY())&gt;=$A79,SUMIFS(Entrenamientos!L:L,Entrenamientos!S:S,"CEAAR",Entrenamientos!V:V,'Cuadro de Control'!A79),""))</f>
        <v>36.000000002095518</v>
      </c>
      <c r="Q79" s="138">
        <f ca="1">IF(O79="","",IF(MONTH(TODAY())&gt;=$A79,IF(Q78="",P79,Q78+P79),""))</f>
        <v>36.000000002095518</v>
      </c>
      <c r="R79" s="139">
        <f ca="1">IFERROR(Q79/O79,"")</f>
        <v>0.16981132076460151</v>
      </c>
    </row>
    <row r="80" spans="1:30" ht="15.75" x14ac:dyDescent="0.25">
      <c r="A80" s="8">
        <v>2</v>
      </c>
      <c r="B80" s="141" t="s">
        <v>1</v>
      </c>
      <c r="C80" s="136">
        <v>225</v>
      </c>
      <c r="D80" s="137">
        <f ca="1">IF(C80="","",IF(MONTH(TODAY())&gt;=$A80,SUMIFS(Entrenamientos!L:L,Entrenamientos!S:S,"FAB",Entrenamientos!V:V,'Cuadro de Control'!A80),""))</f>
        <v>30.000000001629846</v>
      </c>
      <c r="E80" s="138">
        <f t="shared" ref="E80:E90" ca="1" si="19">IF(C80="","",IF(MONTH(TODAY())&gt;=$A80,IF(E79="",D80,E79+D80),""))</f>
        <v>30.000000001629846</v>
      </c>
      <c r="F80" s="139">
        <f t="shared" ref="F80:F90" ca="1" si="20">IFERROR(E80/C80,"")</f>
        <v>0.13333333334057709</v>
      </c>
      <c r="H80" s="141" t="s">
        <v>1</v>
      </c>
      <c r="I80" s="136"/>
      <c r="J80" s="137" t="str">
        <f ca="1">IF(I80="","",IF(MONTH(TODAY())&gt;=$A80,SUMIFS(Entrenamientos!L:L,Entrenamientos!S:S,"EJB",Entrenamientos!V:V,'Cuadro de Control'!A80),""))</f>
        <v/>
      </c>
      <c r="K80" s="138" t="str">
        <f t="shared" ref="K80:K90" ca="1" si="21">IF(I80="","",IF(MONTH(TODAY())&gt;=$A80,IF(K79="",J80,K79+J80),""))</f>
        <v/>
      </c>
      <c r="L80" s="139"/>
      <c r="N80" s="142" t="s">
        <v>1</v>
      </c>
      <c r="O80" s="136">
        <v>212</v>
      </c>
      <c r="P80" s="137">
        <f ca="1">IF(O80="","",IF(MONTH(TODAY())&gt;=$A80,SUMIFS(Entrenamientos!L:L,Entrenamientos!S:S,"CEAAR",Entrenamientos!V:V,'Cuadro de Control'!A80),""))</f>
        <v>18.000000001047759</v>
      </c>
      <c r="Q80" s="138">
        <f t="shared" ref="Q80:Q90" ca="1" si="22">IF(O80="","",IF(MONTH(TODAY())&gt;=$A80,IF(Q79="",P80,Q79+P80),""))</f>
        <v>54.000000003143278</v>
      </c>
      <c r="R80" s="139">
        <f t="shared" ref="R80:R90" ca="1" si="23">IFERROR(Q80/O80,"")</f>
        <v>0.25471698114690228</v>
      </c>
    </row>
    <row r="81" spans="1:18" ht="15.75" x14ac:dyDescent="0.25">
      <c r="A81" s="8">
        <v>3</v>
      </c>
      <c r="B81" s="141" t="s">
        <v>2</v>
      </c>
      <c r="C81" s="136">
        <v>225</v>
      </c>
      <c r="D81" s="137">
        <f ca="1">IF(C81="","",IF(MONTH(TODAY())&gt;=$A81,SUMIFS(Entrenamientos!L:L,Entrenamientos!S:S,"FAB",Entrenamientos!V:V,'Cuadro de Control'!A81),""))</f>
        <v>60.000000003492502</v>
      </c>
      <c r="E81" s="138">
        <f t="shared" ca="1" si="19"/>
        <v>90.000000005122345</v>
      </c>
      <c r="F81" s="139">
        <f t="shared" ca="1" si="20"/>
        <v>0.40000000002276598</v>
      </c>
      <c r="H81" s="141" t="s">
        <v>2</v>
      </c>
      <c r="I81" s="136"/>
      <c r="J81" s="137" t="str">
        <f ca="1">IF(I81="","",IF(MONTH(TODAY())&gt;=$A81,SUMIFS(Entrenamientos!L:L,Entrenamientos!S:S,"EJB",Entrenamientos!V:V,'Cuadro de Control'!A81),""))</f>
        <v/>
      </c>
      <c r="K81" s="138" t="str">
        <f t="shared" ca="1" si="21"/>
        <v/>
      </c>
      <c r="L81" s="139"/>
      <c r="N81" s="142" t="s">
        <v>2</v>
      </c>
      <c r="O81" s="136">
        <v>212</v>
      </c>
      <c r="P81" s="137">
        <f ca="1">IF(O81="","",IF(MONTH(TODAY())&gt;=$A81,SUMIFS(Entrenamientos!L:L,Entrenamientos!S:S,"CEAAR",Entrenamientos!V:V,'Cuadro de Control'!A81),""))</f>
        <v>0</v>
      </c>
      <c r="Q81" s="138">
        <f t="shared" ca="1" si="22"/>
        <v>54.000000003143278</v>
      </c>
      <c r="R81" s="139">
        <f t="shared" ca="1" si="23"/>
        <v>0.25471698114690228</v>
      </c>
    </row>
    <row r="82" spans="1:18" ht="15.75" x14ac:dyDescent="0.25">
      <c r="A82" s="8">
        <v>4</v>
      </c>
      <c r="B82" s="141" t="s">
        <v>3</v>
      </c>
      <c r="C82" s="136">
        <v>225</v>
      </c>
      <c r="D82" s="137">
        <f ca="1">IF(C82="","",IF(MONTH(TODAY())&gt;=$A82,SUMIFS(Entrenamientos!L:L,Entrenamientos!S:S,"FAB",Entrenamientos!V:V,'Cuadro de Control'!A82),""))</f>
        <v>0</v>
      </c>
      <c r="E82" s="138">
        <f t="shared" ca="1" si="19"/>
        <v>90.000000005122345</v>
      </c>
      <c r="F82" s="139">
        <f t="shared" ca="1" si="20"/>
        <v>0.40000000002276598</v>
      </c>
      <c r="H82" s="141" t="s">
        <v>3</v>
      </c>
      <c r="I82" s="136"/>
      <c r="J82" s="137" t="str">
        <f ca="1">IF(I82="","",IF(MONTH(TODAY())&gt;=$A82,SUMIFS(Entrenamientos!L:L,Entrenamientos!S:S,"EJB",Entrenamientos!V:V,'Cuadro de Control'!A82),""))</f>
        <v/>
      </c>
      <c r="K82" s="138" t="str">
        <f t="shared" ca="1" si="21"/>
        <v/>
      </c>
      <c r="L82" s="139"/>
      <c r="N82" s="142" t="s">
        <v>3</v>
      </c>
      <c r="O82" s="136">
        <v>212</v>
      </c>
      <c r="P82" s="137">
        <f ca="1">IF(O82="","",IF(MONTH(TODAY())&gt;=$A82,SUMIFS(Entrenamientos!L:L,Entrenamientos!S:S,"CEAAR",Entrenamientos!V:V,'Cuadro de Control'!A82),""))</f>
        <v>18.000000001047759</v>
      </c>
      <c r="Q82" s="138">
        <f t="shared" ca="1" si="22"/>
        <v>72.000000004191037</v>
      </c>
      <c r="R82" s="139">
        <f t="shared" ca="1" si="23"/>
        <v>0.33962264152920302</v>
      </c>
    </row>
    <row r="83" spans="1:18" ht="15.75" x14ac:dyDescent="0.25">
      <c r="A83" s="8">
        <v>5</v>
      </c>
      <c r="B83" s="141" t="s">
        <v>4</v>
      </c>
      <c r="C83" s="136">
        <v>225</v>
      </c>
      <c r="D83" s="137">
        <f ca="1">IF(C83="","",IF(MONTH(TODAY())&gt;=$A83,SUMIFS(Entrenamientos!L:L,Entrenamientos!S:S,"FAB",Entrenamientos!V:V,'Cuadro de Control'!A83),""))</f>
        <v>21.000000001222382</v>
      </c>
      <c r="E83" s="138">
        <f t="shared" ca="1" si="19"/>
        <v>111.00000000634472</v>
      </c>
      <c r="F83" s="139">
        <f t="shared" ca="1" si="20"/>
        <v>0.49333333336153207</v>
      </c>
      <c r="H83" s="141" t="s">
        <v>4</v>
      </c>
      <c r="I83" s="136"/>
      <c r="J83" s="137" t="str">
        <f ca="1">IF(I83="","",IF(MONTH(TODAY())&gt;=$A83,SUMIFS(Entrenamientos!L:L,Entrenamientos!S:S,"EJB",Entrenamientos!V:V,'Cuadro de Control'!A83),""))</f>
        <v/>
      </c>
      <c r="K83" s="138" t="str">
        <f t="shared" ca="1" si="21"/>
        <v/>
      </c>
      <c r="L83" s="139"/>
      <c r="N83" s="142" t="s">
        <v>4</v>
      </c>
      <c r="O83" s="136">
        <v>212</v>
      </c>
      <c r="P83" s="137">
        <f ca="1">IF(O83="","",IF(MONTH(TODAY())&gt;=$A83,SUMIFS(Entrenamientos!L:L,Entrenamientos!S:S,"CEAAR",Entrenamientos!V:V,'Cuadro de Control'!A83),""))</f>
        <v>6.0000000003492531</v>
      </c>
      <c r="Q83" s="138">
        <f t="shared" ca="1" si="22"/>
        <v>78.000000004540283</v>
      </c>
      <c r="R83" s="139">
        <f t="shared" ca="1" si="23"/>
        <v>0.36792452832330325</v>
      </c>
    </row>
    <row r="84" spans="1:18" ht="15.75" x14ac:dyDescent="0.25">
      <c r="A84" s="8">
        <v>6</v>
      </c>
      <c r="B84" s="141" t="s">
        <v>5</v>
      </c>
      <c r="C84" s="136">
        <v>225</v>
      </c>
      <c r="D84" s="137">
        <f ca="1">IF(C84="","",IF(MONTH(TODAY())&gt;=$A84,SUMIFS(Entrenamientos!L:L,Entrenamientos!S:S,"FAB",Entrenamientos!V:V,'Cuadro de Control'!A84),""))</f>
        <v>84.000000004889486</v>
      </c>
      <c r="E84" s="138">
        <f t="shared" ca="1" si="19"/>
        <v>195.00000001123419</v>
      </c>
      <c r="F84" s="139">
        <f t="shared" ca="1" si="20"/>
        <v>0.86666666671659642</v>
      </c>
      <c r="H84" s="141" t="s">
        <v>5</v>
      </c>
      <c r="I84" s="136"/>
      <c r="J84" s="137" t="str">
        <f ca="1">IF(I84="","",IF(MONTH(TODAY())&gt;=$A84,SUMIFS(Entrenamientos!L:L,Entrenamientos!S:S,"EJB",Entrenamientos!V:V,'Cuadro de Control'!A84),""))</f>
        <v/>
      </c>
      <c r="K84" s="138" t="str">
        <f t="shared" ca="1" si="21"/>
        <v/>
      </c>
      <c r="L84" s="139"/>
      <c r="N84" s="142" t="s">
        <v>5</v>
      </c>
      <c r="O84" s="136">
        <v>212</v>
      </c>
      <c r="P84" s="137">
        <f ca="1">IF(O84="","",IF(MONTH(TODAY())&gt;=$A84,SUMIFS(Entrenamientos!L:L,Entrenamientos!S:S,"CEAAR",Entrenamientos!V:V,'Cuadro de Control'!A84),""))</f>
        <v>24.000000001397005</v>
      </c>
      <c r="Q84" s="138">
        <f t="shared" ca="1" si="22"/>
        <v>102.0000000059373</v>
      </c>
      <c r="R84" s="139">
        <f t="shared" ca="1" si="23"/>
        <v>0.48113207549970421</v>
      </c>
    </row>
    <row r="85" spans="1:18" ht="15.75" x14ac:dyDescent="0.25">
      <c r="A85" s="8">
        <v>7</v>
      </c>
      <c r="B85" s="141" t="s">
        <v>6</v>
      </c>
      <c r="C85" s="136">
        <v>225</v>
      </c>
      <c r="D85" s="137">
        <f ca="1">IF(C85="","",IF(MONTH(TODAY())&gt;=$A85,SUMIFS(Entrenamientos!L:L,Entrenamientos!S:S,"FAB",Entrenamientos!V:V,'Cuadro de Control'!A85),""))</f>
        <v>0</v>
      </c>
      <c r="E85" s="138">
        <f t="shared" ca="1" si="19"/>
        <v>195.00000001123419</v>
      </c>
      <c r="F85" s="139">
        <f t="shared" ca="1" si="20"/>
        <v>0.86666666671659642</v>
      </c>
      <c r="H85" s="141" t="s">
        <v>6</v>
      </c>
      <c r="I85" s="136"/>
      <c r="J85" s="137" t="str">
        <f ca="1">IF(I85="","",IF(MONTH(TODAY())&gt;=$A85,SUMIFS(Entrenamientos!L:L,Entrenamientos!S:S,"EJB",Entrenamientos!V:V,'Cuadro de Control'!A85),""))</f>
        <v/>
      </c>
      <c r="K85" s="138" t="str">
        <f t="shared" ca="1" si="21"/>
        <v/>
      </c>
      <c r="L85" s="139"/>
      <c r="N85" s="142" t="s">
        <v>6</v>
      </c>
      <c r="O85" s="136">
        <v>212</v>
      </c>
      <c r="P85" s="137">
        <f ca="1">IF(O85="","",IF(MONTH(TODAY())&gt;=$A85,SUMIFS(Entrenamientos!L:L,Entrenamientos!S:S,"CEAAR",Entrenamientos!V:V,'Cuadro de Control'!A85),""))</f>
        <v>18.000000001047759</v>
      </c>
      <c r="Q85" s="138">
        <f t="shared" ca="1" si="22"/>
        <v>120.00000000698506</v>
      </c>
      <c r="R85" s="139">
        <f t="shared" ca="1" si="23"/>
        <v>0.56603773588200501</v>
      </c>
    </row>
    <row r="86" spans="1:18" ht="15.75" x14ac:dyDescent="0.25">
      <c r="A86" s="8">
        <v>8</v>
      </c>
      <c r="B86" s="141" t="s">
        <v>7</v>
      </c>
      <c r="C86" s="136">
        <v>225</v>
      </c>
      <c r="D86" s="137" t="str">
        <f ca="1">IF(C86="","",IF(MONTH(TODAY())&gt;=$A86,SUMIFS(Entrenamientos!L:L,Entrenamientos!S:S,"FAB",Entrenamientos!V:V,'Cuadro de Control'!A86),""))</f>
        <v/>
      </c>
      <c r="E86" s="138" t="str">
        <f t="shared" ca="1" si="19"/>
        <v/>
      </c>
      <c r="F86" s="139" t="str">
        <f t="shared" ca="1" si="20"/>
        <v/>
      </c>
      <c r="H86" s="141" t="s">
        <v>7</v>
      </c>
      <c r="I86" s="136"/>
      <c r="J86" s="137" t="str">
        <f ca="1">IF(I86="","",IF(MONTH(TODAY())&gt;=$A86,SUMIFS(Entrenamientos!L:L,Entrenamientos!S:S,"EJB",Entrenamientos!V:V,'Cuadro de Control'!A86),""))</f>
        <v/>
      </c>
      <c r="K86" s="138" t="str">
        <f t="shared" ca="1" si="21"/>
        <v/>
      </c>
      <c r="L86" s="139"/>
      <c r="N86" s="142" t="s">
        <v>7</v>
      </c>
      <c r="O86" s="136">
        <v>212</v>
      </c>
      <c r="P86" s="137" t="str">
        <f ca="1">IF(O86="","",IF(MONTH(TODAY())&gt;=$A86,SUMIFS(Entrenamientos!L:L,Entrenamientos!S:S,"CEAAR",Entrenamientos!V:V,'Cuadro de Control'!A86),""))</f>
        <v/>
      </c>
      <c r="Q86" s="138" t="str">
        <f t="shared" ca="1" si="22"/>
        <v/>
      </c>
      <c r="R86" s="139" t="str">
        <f t="shared" ca="1" si="23"/>
        <v/>
      </c>
    </row>
    <row r="87" spans="1:18" ht="15.75" x14ac:dyDescent="0.25">
      <c r="A87" s="8">
        <v>9</v>
      </c>
      <c r="B87" s="141" t="s">
        <v>8</v>
      </c>
      <c r="C87" s="136">
        <v>225</v>
      </c>
      <c r="D87" s="137" t="str">
        <f ca="1">IF(C87="","",IF(MONTH(TODAY())&gt;=$A87,SUMIFS(Entrenamientos!L:L,Entrenamientos!S:S,"FAB",Entrenamientos!V:V,'Cuadro de Control'!A87),""))</f>
        <v/>
      </c>
      <c r="E87" s="138" t="str">
        <f t="shared" ca="1" si="19"/>
        <v/>
      </c>
      <c r="F87" s="139" t="str">
        <f t="shared" ca="1" si="20"/>
        <v/>
      </c>
      <c r="H87" s="141" t="s">
        <v>8</v>
      </c>
      <c r="I87" s="136"/>
      <c r="J87" s="137" t="str">
        <f ca="1">IF(I87="","",IF(MONTH(TODAY())&gt;=$A87,SUMIFS(Entrenamientos!L:L,Entrenamientos!S:S,"EJB",Entrenamientos!V:V,'Cuadro de Control'!A87),""))</f>
        <v/>
      </c>
      <c r="K87" s="138" t="str">
        <f t="shared" ca="1" si="21"/>
        <v/>
      </c>
      <c r="L87" s="139"/>
      <c r="N87" s="142" t="s">
        <v>8</v>
      </c>
      <c r="O87" s="136">
        <v>212</v>
      </c>
      <c r="P87" s="137" t="str">
        <f ca="1">IF(O87="","",IF(MONTH(TODAY())&gt;=$A87,SUMIFS(Entrenamientos!L:L,Entrenamientos!S:S,"CEAAR",Entrenamientos!V:V,'Cuadro de Control'!A87),""))</f>
        <v/>
      </c>
      <c r="Q87" s="138" t="str">
        <f t="shared" ca="1" si="22"/>
        <v/>
      </c>
      <c r="R87" s="139" t="str">
        <f t="shared" ca="1" si="23"/>
        <v/>
      </c>
    </row>
    <row r="88" spans="1:18" ht="15.75" x14ac:dyDescent="0.25">
      <c r="A88" s="8">
        <v>10</v>
      </c>
      <c r="B88" s="141" t="s">
        <v>9</v>
      </c>
      <c r="C88" s="136">
        <v>225</v>
      </c>
      <c r="D88" s="137" t="str">
        <f ca="1">IF(C88="","",IF(MONTH(TODAY())&gt;=$A88,SUMIFS(Entrenamientos!L:L,Entrenamientos!S:S,"FAB",Entrenamientos!V:V,'Cuadro de Control'!A88),""))</f>
        <v/>
      </c>
      <c r="E88" s="138" t="str">
        <f t="shared" ca="1" si="19"/>
        <v/>
      </c>
      <c r="F88" s="139" t="str">
        <f t="shared" ca="1" si="20"/>
        <v/>
      </c>
      <c r="H88" s="141" t="s">
        <v>9</v>
      </c>
      <c r="I88" s="136"/>
      <c r="J88" s="137" t="str">
        <f ca="1">IF(I88="","",IF(MONTH(TODAY())&gt;=$A88,SUMIFS(Entrenamientos!L:L,Entrenamientos!S:S,"EJB",Entrenamientos!V:V,'Cuadro de Control'!A88),""))</f>
        <v/>
      </c>
      <c r="K88" s="138" t="str">
        <f t="shared" ca="1" si="21"/>
        <v/>
      </c>
      <c r="L88" s="139"/>
      <c r="N88" s="142" t="s">
        <v>9</v>
      </c>
      <c r="O88" s="136">
        <v>212</v>
      </c>
      <c r="P88" s="137" t="str">
        <f ca="1">IF(O88="","",IF(MONTH(TODAY())&gt;=$A88,SUMIFS(Entrenamientos!L:L,Entrenamientos!S:S,"CEAAR",Entrenamientos!V:V,'Cuadro de Control'!A88),""))</f>
        <v/>
      </c>
      <c r="Q88" s="138" t="str">
        <f t="shared" ca="1" si="22"/>
        <v/>
      </c>
      <c r="R88" s="139" t="str">
        <f t="shared" ca="1" si="23"/>
        <v/>
      </c>
    </row>
    <row r="89" spans="1:18" ht="15.75" x14ac:dyDescent="0.25">
      <c r="A89" s="8">
        <v>11</v>
      </c>
      <c r="B89" s="141" t="s">
        <v>10</v>
      </c>
      <c r="C89" s="136">
        <v>225</v>
      </c>
      <c r="D89" s="137" t="str">
        <f ca="1">IF(C89="","",IF(MONTH(TODAY())&gt;=$A89,SUMIFS(Entrenamientos!L:L,Entrenamientos!S:S,"FAB",Entrenamientos!V:V,'Cuadro de Control'!A89),""))</f>
        <v/>
      </c>
      <c r="E89" s="138" t="str">
        <f t="shared" ca="1" si="19"/>
        <v/>
      </c>
      <c r="F89" s="139" t="str">
        <f t="shared" ca="1" si="20"/>
        <v/>
      </c>
      <c r="H89" s="141" t="s">
        <v>10</v>
      </c>
      <c r="I89" s="136"/>
      <c r="J89" s="137" t="str">
        <f ca="1">IF(I89="","",IF(MONTH(TODAY())&gt;=$A89,SUMIFS(Entrenamientos!L:L,Entrenamientos!S:S,"EJB",Entrenamientos!V:V,'Cuadro de Control'!A89),""))</f>
        <v/>
      </c>
      <c r="K89" s="138" t="str">
        <f t="shared" ca="1" si="21"/>
        <v/>
      </c>
      <c r="L89" s="139"/>
      <c r="N89" s="142" t="s">
        <v>10</v>
      </c>
      <c r="O89" s="136">
        <v>212</v>
      </c>
      <c r="P89" s="137" t="str">
        <f ca="1">IF(O89="","",IF(MONTH(TODAY())&gt;=$A89,SUMIFS(Entrenamientos!L:L,Entrenamientos!S:S,"CEAAR",Entrenamientos!V:V,'Cuadro de Control'!A89),""))</f>
        <v/>
      </c>
      <c r="Q89" s="138" t="str">
        <f t="shared" ca="1" si="22"/>
        <v/>
      </c>
      <c r="R89" s="139" t="str">
        <f t="shared" ca="1" si="23"/>
        <v/>
      </c>
    </row>
    <row r="90" spans="1:18" ht="16.5" thickBot="1" x14ac:dyDescent="0.3">
      <c r="A90" s="8">
        <v>12</v>
      </c>
      <c r="B90" s="147" t="s">
        <v>11</v>
      </c>
      <c r="C90" s="136">
        <v>225</v>
      </c>
      <c r="D90" s="137" t="str">
        <f ca="1">IF(C90="","",IF(MONTH(TODAY())&gt;=$A90,SUMIFS(Entrenamientos!L:L,Entrenamientos!S:S,"FAB",Entrenamientos!V:V,'Cuadro de Control'!A90),""))</f>
        <v/>
      </c>
      <c r="E90" s="138" t="str">
        <f t="shared" ca="1" si="19"/>
        <v/>
      </c>
      <c r="F90" s="139" t="str">
        <f t="shared" ca="1" si="20"/>
        <v/>
      </c>
      <c r="H90" s="147" t="s">
        <v>11</v>
      </c>
      <c r="I90" s="136"/>
      <c r="J90" s="137" t="str">
        <f ca="1">IF(I90="","",IF(MONTH(TODAY())&gt;=$A90,SUMIFS(Entrenamientos!L:L,Entrenamientos!S:S,"EJB",Entrenamientos!V:V,'Cuadro de Control'!A90),""))</f>
        <v/>
      </c>
      <c r="K90" s="138" t="str">
        <f t="shared" ca="1" si="21"/>
        <v/>
      </c>
      <c r="L90" s="139"/>
      <c r="N90" s="146" t="s">
        <v>11</v>
      </c>
      <c r="O90" s="136">
        <v>212</v>
      </c>
      <c r="P90" s="137" t="str">
        <f ca="1">IF(O90="","",IF(MONTH(TODAY())&gt;=$A90,SUMIFS(Entrenamientos!L:L,Entrenamientos!S:S,"CEAAR",Entrenamientos!V:V,'Cuadro de Control'!A90),""))</f>
        <v/>
      </c>
      <c r="Q90" s="138" t="str">
        <f t="shared" ca="1" si="22"/>
        <v/>
      </c>
      <c r="R90" s="139" t="str">
        <f t="shared" ca="1" si="23"/>
        <v/>
      </c>
    </row>
    <row r="91" spans="1:18" ht="18.75" x14ac:dyDescent="0.25">
      <c r="B91" s="589" t="s">
        <v>147</v>
      </c>
      <c r="C91" s="590"/>
      <c r="D91" s="590"/>
      <c r="E91" s="591">
        <f ca="1">SUM(D79:D90)</f>
        <v>195.00000001123419</v>
      </c>
      <c r="F91" s="592"/>
      <c r="H91" s="589" t="s">
        <v>147</v>
      </c>
      <c r="I91" s="590"/>
      <c r="J91" s="590"/>
      <c r="K91" s="591">
        <f ca="1">SUM(J79:J90)</f>
        <v>0</v>
      </c>
      <c r="L91" s="592"/>
      <c r="N91" s="647" t="s">
        <v>147</v>
      </c>
      <c r="O91" s="648"/>
      <c r="P91" s="648"/>
      <c r="Q91" s="645">
        <f ca="1">SUM(P79:P90)</f>
        <v>120.00000000698506</v>
      </c>
      <c r="R91" s="646"/>
    </row>
    <row r="92" spans="1:18" ht="19.5" customHeight="1" thickBot="1" x14ac:dyDescent="0.3">
      <c r="B92" s="593" t="s">
        <v>148</v>
      </c>
      <c r="C92" s="594"/>
      <c r="D92" s="594"/>
      <c r="E92" s="595">
        <f ca="1">SUM(C78-E91)</f>
        <v>29.999999988765808</v>
      </c>
      <c r="F92" s="596"/>
      <c r="H92" s="593" t="s">
        <v>148</v>
      </c>
      <c r="I92" s="594"/>
      <c r="J92" s="594"/>
      <c r="K92" s="595">
        <f ca="1">(MAX(I79:I90))-K91</f>
        <v>0</v>
      </c>
      <c r="L92" s="596"/>
      <c r="N92" s="593" t="s">
        <v>148</v>
      </c>
      <c r="O92" s="594"/>
      <c r="P92" s="594"/>
      <c r="Q92" s="595">
        <f ca="1">(MAX(O79:O90))-Q91</f>
        <v>91.999999993014939</v>
      </c>
      <c r="R92" s="596"/>
    </row>
    <row r="93" spans="1:18" x14ac:dyDescent="0.25">
      <c r="B93" s="248"/>
      <c r="C93" s="249"/>
      <c r="D93" s="249"/>
      <c r="E93" s="249"/>
      <c r="F93" s="250"/>
      <c r="H93" s="248"/>
      <c r="I93" s="249"/>
      <c r="J93" s="249"/>
      <c r="K93" s="249"/>
      <c r="L93" s="250"/>
      <c r="N93" s="242"/>
      <c r="O93" s="243"/>
      <c r="P93" s="243"/>
      <c r="Q93" s="243"/>
      <c r="R93" s="244"/>
    </row>
    <row r="94" spans="1:18" ht="15.75" thickBot="1" x14ac:dyDescent="0.3">
      <c r="B94" s="419"/>
      <c r="C94" s="420"/>
      <c r="D94" s="420"/>
      <c r="E94" s="420"/>
      <c r="F94" s="421"/>
      <c r="H94" s="419"/>
      <c r="I94" s="420"/>
      <c r="J94" s="420"/>
      <c r="K94" s="420"/>
      <c r="L94" s="421"/>
      <c r="N94" s="245"/>
      <c r="O94" s="246"/>
      <c r="P94" s="246"/>
      <c r="Q94" s="246"/>
      <c r="R94" s="247"/>
    </row>
    <row r="95" spans="1:18" ht="16.5" thickBot="1" x14ac:dyDescent="0.3">
      <c r="B95" s="574" t="s">
        <v>712</v>
      </c>
      <c r="C95" s="575"/>
      <c r="D95" s="575"/>
      <c r="E95" s="575"/>
      <c r="F95" s="576"/>
      <c r="H95" s="636" t="s">
        <v>713</v>
      </c>
      <c r="I95" s="637"/>
      <c r="J95" s="637"/>
      <c r="K95" s="637"/>
      <c r="L95" s="638"/>
      <c r="N95" s="392" t="s">
        <v>39</v>
      </c>
      <c r="O95" s="284"/>
      <c r="P95" s="597" t="s">
        <v>379</v>
      </c>
      <c r="Q95" s="598"/>
      <c r="R95" s="285"/>
    </row>
    <row r="96" spans="1:18" ht="15.75" x14ac:dyDescent="0.25">
      <c r="B96" s="577"/>
      <c r="C96" s="578"/>
      <c r="D96" s="578"/>
      <c r="E96" s="578"/>
      <c r="F96" s="579"/>
      <c r="H96" s="639"/>
      <c r="I96" s="640"/>
      <c r="J96" s="640"/>
      <c r="K96" s="640"/>
      <c r="L96" s="641"/>
      <c r="N96" s="260" t="s">
        <v>427</v>
      </c>
      <c r="O96" s="261"/>
      <c r="P96" s="261"/>
      <c r="Q96" s="261"/>
      <c r="R96" s="262"/>
    </row>
    <row r="97" spans="2:18" x14ac:dyDescent="0.25">
      <c r="B97" s="577"/>
      <c r="C97" s="578"/>
      <c r="D97" s="578"/>
      <c r="E97" s="578"/>
      <c r="F97" s="579"/>
      <c r="H97" s="639"/>
      <c r="I97" s="640"/>
      <c r="J97" s="640"/>
      <c r="K97" s="640"/>
      <c r="L97" s="641"/>
      <c r="N97" s="599"/>
      <c r="O97" s="600"/>
      <c r="P97" s="600"/>
      <c r="Q97" s="600"/>
      <c r="R97" s="601"/>
    </row>
    <row r="98" spans="2:18" x14ac:dyDescent="0.25">
      <c r="B98" s="577"/>
      <c r="C98" s="578"/>
      <c r="D98" s="578"/>
      <c r="E98" s="578"/>
      <c r="F98" s="579"/>
      <c r="H98" s="639"/>
      <c r="I98" s="640"/>
      <c r="J98" s="640"/>
      <c r="K98" s="640"/>
      <c r="L98" s="641"/>
      <c r="N98" s="602"/>
      <c r="O98" s="600"/>
      <c r="P98" s="600"/>
      <c r="Q98" s="600"/>
      <c r="R98" s="601"/>
    </row>
    <row r="99" spans="2:18" x14ac:dyDescent="0.25">
      <c r="B99" s="577"/>
      <c r="C99" s="578"/>
      <c r="D99" s="578"/>
      <c r="E99" s="578"/>
      <c r="F99" s="579"/>
      <c r="H99" s="639"/>
      <c r="I99" s="640"/>
      <c r="J99" s="640"/>
      <c r="K99" s="640"/>
      <c r="L99" s="641"/>
      <c r="N99" s="602"/>
      <c r="O99" s="600"/>
      <c r="P99" s="600"/>
      <c r="Q99" s="600"/>
      <c r="R99" s="601"/>
    </row>
    <row r="100" spans="2:18" ht="15.75" thickBot="1" x14ac:dyDescent="0.3">
      <c r="B100" s="580"/>
      <c r="C100" s="581"/>
      <c r="D100" s="581"/>
      <c r="E100" s="581"/>
      <c r="F100" s="582"/>
      <c r="H100" s="639"/>
      <c r="I100" s="640"/>
      <c r="J100" s="640"/>
      <c r="K100" s="640"/>
      <c r="L100" s="641"/>
      <c r="N100" s="602"/>
      <c r="O100" s="600"/>
      <c r="P100" s="600"/>
      <c r="Q100" s="600"/>
      <c r="R100" s="601"/>
    </row>
    <row r="101" spans="2:18" ht="15.75" thickBot="1" x14ac:dyDescent="0.3">
      <c r="H101" s="642"/>
      <c r="I101" s="643"/>
      <c r="J101" s="643"/>
      <c r="K101" s="643"/>
      <c r="L101" s="644"/>
      <c r="N101" s="603"/>
      <c r="O101" s="604"/>
      <c r="P101" s="604"/>
      <c r="Q101" s="604"/>
      <c r="R101" s="605"/>
    </row>
  </sheetData>
  <protectedRanges>
    <protectedRange algorithmName="SHA-512" hashValue="h4ZZ2Ulws1DzDgtxJlGeIoas3xenePwNLUYlkNROGxEEVZZnOfDWPx+KEDgGgaLgogpCSsWpSkTuoaOduHEASA==" saltValue="Wo4VYHOc4CqW2a9VJQW5WQ==" spinCount="100000" sqref="C45 C43 I43 O43 I45 O45 O76 O78" name="Rango1"/>
    <protectedRange algorithmName="SHA-512" hashValue="h4ZZ2Ulws1DzDgtxJlGeIoas3xenePwNLUYlkNROGxEEVZZnOfDWPx+KEDgGgaLgogpCSsWpSkTuoaOduHEASA==" saltValue="Wo4VYHOc4CqW2a9VJQW5WQ==" spinCount="100000" sqref="C76 C78" name="Rango1_1"/>
    <protectedRange algorithmName="SHA-512" hashValue="h4ZZ2Ulws1DzDgtxJlGeIoas3xenePwNLUYlkNROGxEEVZZnOfDWPx+KEDgGgaLgogpCSsWpSkTuoaOduHEASA==" saltValue="Wo4VYHOc4CqW2a9VJQW5WQ==" spinCount="100000" sqref="I76 I78" name="Rango1_2"/>
  </protectedRanges>
  <customSheetViews>
    <customSheetView guid="{9B164F06-4E96-4336-8BD6-0FC5723D7558}" scale="70" topLeftCell="A37">
      <selection activeCell="O11" sqref="O11"/>
      <pageMargins left="0.7" right="0.7" top="0.75" bottom="0.75" header="0.3" footer="0.3"/>
      <pageSetup orientation="portrait" r:id="rId1"/>
    </customSheetView>
    <customSheetView guid="{7B4B2E3C-1013-4610-B763-76CE8D29B1C7}" scale="70" topLeftCell="A31">
      <selection activeCell="R11" sqref="R11"/>
      <pageMargins left="0.7" right="0.7" top="0.75" bottom="0.75" header="0.3" footer="0.3"/>
      <pageSetup orientation="portrait" r:id="rId2"/>
    </customSheetView>
    <customSheetView guid="{5FB2FC15-CF1B-46A4-A241-B7C586AEA249}" scale="70" hiddenRows="1" topLeftCell="K1">
      <selection activeCell="T14" sqref="T14"/>
      <pageMargins left="0.7" right="0.7" top="0.75" bottom="0.75" header="0.3" footer="0.3"/>
      <pageSetup orientation="portrait" r:id="rId3"/>
    </customSheetView>
    <customSheetView guid="{37E52A32-3C7F-486F-9EFC-E98E185CDC5B}" scale="70" hiddenRows="1" topLeftCell="K1">
      <selection activeCell="T14" sqref="T14"/>
      <pageMargins left="0.7" right="0.7" top="0.75" bottom="0.75" header="0.3" footer="0.3"/>
      <pageSetup orientation="portrait" r:id="rId4"/>
    </customSheetView>
  </customSheetViews>
  <mergeCells count="76">
    <mergeCell ref="W1:Z1"/>
    <mergeCell ref="AA1:AB1"/>
    <mergeCell ref="B61:F61"/>
    <mergeCell ref="D62:E62"/>
    <mergeCell ref="B41:F42"/>
    <mergeCell ref="H41:L42"/>
    <mergeCell ref="C43:D43"/>
    <mergeCell ref="B58:D58"/>
    <mergeCell ref="B59:D59"/>
    <mergeCell ref="E58:F58"/>
    <mergeCell ref="E59:F59"/>
    <mergeCell ref="H58:J58"/>
    <mergeCell ref="C1:J1"/>
    <mergeCell ref="K1:P1"/>
    <mergeCell ref="B3:P3"/>
    <mergeCell ref="B19:B20"/>
    <mergeCell ref="I43:J43"/>
    <mergeCell ref="O43:P43"/>
    <mergeCell ref="B4:P4"/>
    <mergeCell ref="C19:L20"/>
    <mergeCell ref="W2:Z2"/>
    <mergeCell ref="N41:R42"/>
    <mergeCell ref="U41:U44"/>
    <mergeCell ref="T17:U17"/>
    <mergeCell ref="M19:V20"/>
    <mergeCell ref="V41:V44"/>
    <mergeCell ref="W41:W44"/>
    <mergeCell ref="H59:J59"/>
    <mergeCell ref="K59:L59"/>
    <mergeCell ref="N58:P58"/>
    <mergeCell ref="Q58:R58"/>
    <mergeCell ref="N59:P59"/>
    <mergeCell ref="Q59:R59"/>
    <mergeCell ref="T58:T59"/>
    <mergeCell ref="N63:R68"/>
    <mergeCell ref="W17:Y17"/>
    <mergeCell ref="X41:X44"/>
    <mergeCell ref="K58:L58"/>
    <mergeCell ref="Y64:Z64"/>
    <mergeCell ref="T64:T65"/>
    <mergeCell ref="U64:V64"/>
    <mergeCell ref="W64:X64"/>
    <mergeCell ref="U63:V63"/>
    <mergeCell ref="W63:X63"/>
    <mergeCell ref="Y63:Z63"/>
    <mergeCell ref="Z41:Z44"/>
    <mergeCell ref="Y41:Y44"/>
    <mergeCell ref="AC63:AD63"/>
    <mergeCell ref="AC64:AD64"/>
    <mergeCell ref="H64:L69"/>
    <mergeCell ref="J62:K62"/>
    <mergeCell ref="H95:L101"/>
    <mergeCell ref="Q91:R91"/>
    <mergeCell ref="N92:P92"/>
    <mergeCell ref="Q92:R92"/>
    <mergeCell ref="H74:L75"/>
    <mergeCell ref="I76:J76"/>
    <mergeCell ref="H91:J91"/>
    <mergeCell ref="K91:L91"/>
    <mergeCell ref="H92:J92"/>
    <mergeCell ref="K92:L92"/>
    <mergeCell ref="N91:P91"/>
    <mergeCell ref="B95:F100"/>
    <mergeCell ref="AA63:AB63"/>
    <mergeCell ref="AA64:AB64"/>
    <mergeCell ref="C76:D76"/>
    <mergeCell ref="B91:D91"/>
    <mergeCell ref="E91:F91"/>
    <mergeCell ref="B92:D92"/>
    <mergeCell ref="E92:F92"/>
    <mergeCell ref="P95:Q95"/>
    <mergeCell ref="N97:R101"/>
    <mergeCell ref="N74:R75"/>
    <mergeCell ref="O76:P76"/>
    <mergeCell ref="B74:F75"/>
    <mergeCell ref="B64:F72"/>
  </mergeCells>
  <conditionalFormatting sqref="C46:C57">
    <cfRule type="cellIs" dxfId="26139" priority="8" operator="greaterThan">
      <formula>TODAY()</formula>
    </cfRule>
  </conditionalFormatting>
  <conditionalFormatting sqref="I46:I57">
    <cfRule type="cellIs" dxfId="26138" priority="7" operator="greaterThan">
      <formula>TODAY()</formula>
    </cfRule>
  </conditionalFormatting>
  <conditionalFormatting sqref="O46:O57">
    <cfRule type="cellIs" dxfId="26137" priority="6" operator="greaterThan">
      <formula>TODAY()</formula>
    </cfRule>
  </conditionalFormatting>
  <conditionalFormatting sqref="C79:C90">
    <cfRule type="cellIs" dxfId="26136" priority="3" operator="greaterThan">
      <formula>TODAY()</formula>
    </cfRule>
  </conditionalFormatting>
  <conditionalFormatting sqref="I79:I90">
    <cfRule type="cellIs" dxfId="26135" priority="2" operator="greaterThan">
      <formula>TODAY()</formula>
    </cfRule>
  </conditionalFormatting>
  <conditionalFormatting sqref="O79:O90">
    <cfRule type="cellIs" dxfId="26134" priority="1" operator="greaterThan">
      <formula>TODAY()</formula>
    </cfRule>
  </conditionalFormatting>
  <dataValidations disablePrompts="1" count="1">
    <dataValidation type="date" operator="lessThanOrEqual" allowBlank="1" showInputMessage="1" showErrorMessage="1" sqref="R43 F43 L43 F76 L76 R76">
      <formula1>TODAY()</formula1>
    </dataValidation>
  </dataValidations>
  <pageMargins left="0.7" right="0.7" top="0.75" bottom="0.75" header="0.3" footer="0.3"/>
  <pageSetup orientation="portrait" r:id="rId5"/>
  <ignoredErrors>
    <ignoredError sqref="Q17 Y66:Y70" formula="1"/>
    <ignoredError sqref="K92" formulaRange="1"/>
  </ignoredErrors>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07:B111"/>
  <sheetViews>
    <sheetView zoomScaleNormal="100" workbookViewId="0">
      <selection activeCell="Q27" sqref="Q27"/>
    </sheetView>
  </sheetViews>
  <sheetFormatPr baseColWidth="10" defaultColWidth="11" defaultRowHeight="15" x14ac:dyDescent="0.25"/>
  <sheetData>
    <row r="107" spans="1:2" x14ac:dyDescent="0.25">
      <c r="A107" t="s">
        <v>318</v>
      </c>
      <c r="B107">
        <f>COUNTIFS(Mantenimiento!F:F,Indicadores!A107,Mantenimiento!J:J,"OPEN")</f>
        <v>0</v>
      </c>
    </row>
    <row r="108" spans="1:2" x14ac:dyDescent="0.25">
      <c r="A108" t="s">
        <v>319</v>
      </c>
      <c r="B108" s="1">
        <f>COUNTIFS(Mantenimiento!F:F,Indicadores!A108,Mantenimiento!J:J,"OPEN")</f>
        <v>13</v>
      </c>
    </row>
    <row r="109" spans="1:2" x14ac:dyDescent="0.25">
      <c r="A109" t="s">
        <v>158</v>
      </c>
      <c r="B109" s="1">
        <f>COUNTIFS(Mantenimiento!F:F,Indicadores!A109,Mantenimiento!J:J,"OPEN")</f>
        <v>12</v>
      </c>
    </row>
    <row r="110" spans="1:2" x14ac:dyDescent="0.25">
      <c r="A110" t="s">
        <v>347</v>
      </c>
      <c r="B110" s="1">
        <f>COUNTIFS(Mantenimiento!F:F,Indicadores!A110,Mantenimiento!J:J,"OPEN")</f>
        <v>3</v>
      </c>
    </row>
    <row r="111" spans="1:2" x14ac:dyDescent="0.25">
      <c r="A111" t="s">
        <v>159</v>
      </c>
      <c r="B111" s="1">
        <f>COUNTIFS(Mantenimiento!F:F,Indicadores!A111,Mantenimiento!J:J,"OPEN")</f>
        <v>10</v>
      </c>
    </row>
  </sheetData>
  <customSheetViews>
    <customSheetView guid="{5FB2FC15-CF1B-46A4-A241-B7C586AEA249}" scale="70" topLeftCell="A43">
      <selection activeCell="T79" sqref="T79"/>
      <pageMargins left="0.7" right="0.7" top="0.75" bottom="0.75" header="0.3" footer="0.3"/>
    </customSheetView>
    <customSheetView guid="{37E52A32-3C7F-486F-9EFC-E98E185CDC5B}" scale="70" topLeftCell="A43">
      <selection activeCell="T79" sqref="T79"/>
      <pageMargins left="0.7" right="0.7" top="0.75" bottom="0.75" header="0.3" footer="0.3"/>
    </customSheetView>
  </customSheetView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autoPageBreaks="0"/>
  </sheetPr>
  <dimension ref="A1:FA381"/>
  <sheetViews>
    <sheetView tabSelected="1" topLeftCell="J1" zoomScale="85" zoomScaleNormal="85" zoomScaleSheetLayoutView="70" workbookViewId="0">
      <pane ySplit="11" topLeftCell="A214" activePane="bottomLeft" state="frozen"/>
      <selection pane="bottomLeft" activeCell="EB213" sqref="EB213"/>
    </sheetView>
  </sheetViews>
  <sheetFormatPr baseColWidth="10" defaultColWidth="11" defaultRowHeight="15" x14ac:dyDescent="0.25"/>
  <cols>
    <col min="1" max="1" width="2" style="1" customWidth="1"/>
    <col min="2" max="2" width="8.5703125" style="1" bestFit="1" customWidth="1"/>
    <col min="3" max="3" width="4.140625" style="2" bestFit="1" customWidth="1"/>
    <col min="4" max="4" width="13.5703125" customWidth="1"/>
    <col min="5" max="52" width="1.42578125" customWidth="1"/>
    <col min="53" max="100" width="1.42578125" style="1" customWidth="1"/>
    <col min="101" max="148" width="1.42578125" customWidth="1"/>
    <col min="149" max="154" width="7.28515625" style="2" customWidth="1"/>
    <col min="155" max="155" width="7.28515625" customWidth="1"/>
  </cols>
  <sheetData>
    <row r="1" spans="1:156" s="1" customFormat="1" x14ac:dyDescent="0.25">
      <c r="A1" s="478"/>
      <c r="B1" s="712" t="s">
        <v>680</v>
      </c>
      <c r="C1" s="712"/>
      <c r="D1" s="712"/>
      <c r="E1" s="713" t="s">
        <v>285</v>
      </c>
      <c r="F1" s="713"/>
      <c r="G1" s="713"/>
      <c r="H1" s="713"/>
      <c r="I1" s="713"/>
      <c r="J1" s="713"/>
      <c r="K1" s="713"/>
      <c r="L1" s="713"/>
      <c r="M1" s="713"/>
      <c r="N1" s="713"/>
      <c r="O1" s="713"/>
      <c r="P1" s="713"/>
      <c r="Q1" s="713"/>
      <c r="R1" s="713"/>
      <c r="S1" s="713"/>
      <c r="T1" s="713"/>
      <c r="U1" s="713"/>
      <c r="V1" s="713"/>
      <c r="W1" s="713"/>
      <c r="X1" s="713"/>
      <c r="Y1" s="713"/>
      <c r="Z1" s="713"/>
      <c r="AA1" s="713"/>
      <c r="AB1" s="713"/>
      <c r="AC1" s="713"/>
      <c r="AD1" s="713"/>
      <c r="AE1" s="713"/>
      <c r="AF1" s="713"/>
      <c r="AG1" s="713"/>
      <c r="AH1" s="713"/>
      <c r="AI1" s="713"/>
      <c r="AJ1" s="713"/>
      <c r="AK1" s="713"/>
      <c r="AL1" s="713"/>
      <c r="AM1" s="713"/>
      <c r="AN1" s="713"/>
      <c r="AO1" s="713"/>
      <c r="AP1" s="713"/>
      <c r="AQ1" s="713"/>
      <c r="AR1" s="713"/>
      <c r="AS1" s="713"/>
      <c r="AT1" s="713"/>
      <c r="AU1" s="713"/>
      <c r="AV1" s="713"/>
      <c r="AW1" s="713"/>
      <c r="AX1" s="713"/>
      <c r="AY1" s="713"/>
      <c r="AZ1" s="713"/>
      <c r="BA1" s="713"/>
      <c r="BB1" s="713"/>
      <c r="BC1" s="713"/>
      <c r="BD1" s="713"/>
      <c r="BE1" s="713"/>
      <c r="BF1" s="713"/>
      <c r="BG1" s="713"/>
      <c r="BH1" s="713"/>
      <c r="BI1" s="713"/>
      <c r="BJ1" s="713"/>
      <c r="BK1" s="713"/>
      <c r="BL1" s="713"/>
      <c r="BM1" s="713"/>
      <c r="BN1" s="713"/>
      <c r="BO1" s="713"/>
      <c r="BP1" s="713"/>
      <c r="BQ1" s="713"/>
      <c r="BR1" s="713"/>
      <c r="BS1" s="713"/>
      <c r="BT1" s="713"/>
      <c r="BU1" s="713"/>
      <c r="BV1" s="713"/>
      <c r="BW1" s="713"/>
      <c r="BX1" s="713"/>
      <c r="BY1" s="713"/>
      <c r="BZ1" s="713"/>
      <c r="CA1" s="713"/>
      <c r="CB1" s="713"/>
      <c r="CC1" s="713"/>
      <c r="CD1" s="713"/>
      <c r="CE1" s="713"/>
      <c r="CF1" s="713"/>
      <c r="CG1" s="713"/>
      <c r="CH1" s="713"/>
      <c r="CI1" s="713"/>
      <c r="CJ1" s="713"/>
      <c r="CK1" s="713"/>
      <c r="CL1" s="713"/>
      <c r="CM1" s="713"/>
      <c r="CN1" s="713"/>
      <c r="CO1" s="713"/>
      <c r="CP1" s="713"/>
      <c r="CQ1" s="713"/>
      <c r="CR1" s="713"/>
      <c r="CS1" s="713"/>
      <c r="CT1" s="713"/>
      <c r="CU1" s="713"/>
      <c r="CV1" s="713"/>
      <c r="CW1" s="713"/>
      <c r="CX1" s="713"/>
      <c r="CY1" s="713"/>
      <c r="CZ1" s="713"/>
      <c r="DA1" s="713"/>
      <c r="DB1" s="713"/>
      <c r="DC1" s="713"/>
      <c r="DD1" s="713"/>
      <c r="DE1" s="713"/>
      <c r="DF1" s="713"/>
      <c r="DG1" s="713"/>
      <c r="DH1" s="713"/>
      <c r="DI1" s="713"/>
      <c r="DJ1" s="713"/>
      <c r="DK1" s="713"/>
      <c r="DL1" s="713"/>
      <c r="DM1" s="713"/>
      <c r="DN1" s="713"/>
      <c r="DO1" s="713"/>
      <c r="DP1" s="713"/>
      <c r="DQ1" s="713"/>
      <c r="DR1" s="713"/>
      <c r="DS1" s="713"/>
      <c r="DT1" s="713"/>
      <c r="DU1" s="713"/>
      <c r="DV1" s="713"/>
      <c r="DW1" s="713"/>
      <c r="DX1" s="713"/>
      <c r="DY1" s="713"/>
      <c r="DZ1" s="713"/>
      <c r="EA1" s="713"/>
      <c r="EB1" s="713"/>
      <c r="EC1" s="713"/>
      <c r="ED1" s="713"/>
      <c r="EE1" s="713"/>
      <c r="EF1" s="713"/>
      <c r="EG1" s="713"/>
      <c r="EH1" s="713"/>
      <c r="EI1" s="713"/>
      <c r="EJ1" s="713"/>
      <c r="EK1" s="713"/>
      <c r="EL1" s="713"/>
      <c r="EM1" s="713"/>
      <c r="EN1" s="713"/>
      <c r="EO1" s="713"/>
      <c r="EP1" s="713"/>
      <c r="EQ1" s="713"/>
      <c r="ER1" s="713"/>
      <c r="ES1" s="2"/>
      <c r="ET1" s="2"/>
      <c r="EU1" s="2"/>
      <c r="EV1" s="2"/>
      <c r="EW1" s="2"/>
      <c r="EX1" s="2"/>
    </row>
    <row r="2" spans="1:156" s="1" customFormat="1" ht="15" customHeight="1" x14ac:dyDescent="0.25">
      <c r="A2" s="216" t="s">
        <v>52</v>
      </c>
      <c r="B2" s="721" t="s">
        <v>356</v>
      </c>
      <c r="C2" s="712"/>
      <c r="D2" s="712"/>
      <c r="E2" s="713"/>
      <c r="F2" s="713"/>
      <c r="G2" s="713"/>
      <c r="H2" s="713"/>
      <c r="I2" s="713"/>
      <c r="J2" s="713"/>
      <c r="K2" s="713"/>
      <c r="L2" s="713"/>
      <c r="M2" s="713"/>
      <c r="N2" s="713"/>
      <c r="O2" s="713"/>
      <c r="P2" s="713"/>
      <c r="Q2" s="713"/>
      <c r="R2" s="713"/>
      <c r="S2" s="713"/>
      <c r="T2" s="713"/>
      <c r="U2" s="713"/>
      <c r="V2" s="713"/>
      <c r="W2" s="713"/>
      <c r="X2" s="713"/>
      <c r="Y2" s="713"/>
      <c r="Z2" s="713"/>
      <c r="AA2" s="713"/>
      <c r="AB2" s="713"/>
      <c r="AC2" s="713"/>
      <c r="AD2" s="713"/>
      <c r="AE2" s="713"/>
      <c r="AF2" s="713"/>
      <c r="AG2" s="713"/>
      <c r="AH2" s="713"/>
      <c r="AI2" s="713"/>
      <c r="AJ2" s="713"/>
      <c r="AK2" s="713"/>
      <c r="AL2" s="713"/>
      <c r="AM2" s="713"/>
      <c r="AN2" s="713"/>
      <c r="AO2" s="713"/>
      <c r="AP2" s="713"/>
      <c r="AQ2" s="713"/>
      <c r="AR2" s="713"/>
      <c r="AS2" s="713"/>
      <c r="AT2" s="713"/>
      <c r="AU2" s="713"/>
      <c r="AV2" s="713"/>
      <c r="AW2" s="713"/>
      <c r="AX2" s="713"/>
      <c r="AY2" s="713"/>
      <c r="AZ2" s="713"/>
      <c r="BA2" s="713"/>
      <c r="BB2" s="713"/>
      <c r="BC2" s="713"/>
      <c r="BD2" s="713"/>
      <c r="BE2" s="713"/>
      <c r="BF2" s="713"/>
      <c r="BG2" s="713"/>
      <c r="BH2" s="713"/>
      <c r="BI2" s="713"/>
      <c r="BJ2" s="713"/>
      <c r="BK2" s="713"/>
      <c r="BL2" s="713"/>
      <c r="BM2" s="713"/>
      <c r="BN2" s="713"/>
      <c r="BO2" s="713"/>
      <c r="BP2" s="713"/>
      <c r="BQ2" s="713"/>
      <c r="BR2" s="713"/>
      <c r="BS2" s="713"/>
      <c r="BT2" s="713"/>
      <c r="BU2" s="713"/>
      <c r="BV2" s="713"/>
      <c r="BW2" s="713"/>
      <c r="BX2" s="713"/>
      <c r="BY2" s="713"/>
      <c r="BZ2" s="713"/>
      <c r="CA2" s="713"/>
      <c r="CB2" s="713"/>
      <c r="CC2" s="713"/>
      <c r="CD2" s="713"/>
      <c r="CE2" s="713"/>
      <c r="CF2" s="713"/>
      <c r="CG2" s="713"/>
      <c r="CH2" s="713"/>
      <c r="CI2" s="713"/>
      <c r="CJ2" s="713"/>
      <c r="CK2" s="713"/>
      <c r="CL2" s="713"/>
      <c r="CM2" s="713"/>
      <c r="CN2" s="713"/>
      <c r="CO2" s="713"/>
      <c r="CP2" s="713"/>
      <c r="CQ2" s="713"/>
      <c r="CR2" s="713"/>
      <c r="CS2" s="713"/>
      <c r="CT2" s="713"/>
      <c r="CU2" s="713"/>
      <c r="CV2" s="713"/>
      <c r="CW2" s="713"/>
      <c r="CX2" s="713"/>
      <c r="CY2" s="713"/>
      <c r="CZ2" s="713"/>
      <c r="DA2" s="713"/>
      <c r="DB2" s="713"/>
      <c r="DC2" s="713"/>
      <c r="DD2" s="713"/>
      <c r="DE2" s="713"/>
      <c r="DF2" s="713"/>
      <c r="DG2" s="713"/>
      <c r="DH2" s="713"/>
      <c r="DI2" s="713"/>
      <c r="DJ2" s="713"/>
      <c r="DK2" s="713"/>
      <c r="DL2" s="713"/>
      <c r="DM2" s="713"/>
      <c r="DN2" s="713"/>
      <c r="DO2" s="713"/>
      <c r="DP2" s="713"/>
      <c r="DQ2" s="713"/>
      <c r="DR2" s="713"/>
      <c r="DS2" s="713"/>
      <c r="DT2" s="713"/>
      <c r="DU2" s="713"/>
      <c r="DV2" s="713"/>
      <c r="DW2" s="713"/>
      <c r="DX2" s="713"/>
      <c r="DY2" s="713"/>
      <c r="DZ2" s="713"/>
      <c r="EA2" s="713"/>
      <c r="EB2" s="713"/>
      <c r="EC2" s="713"/>
      <c r="ED2" s="713"/>
      <c r="EE2" s="713"/>
      <c r="EF2" s="713"/>
      <c r="EG2" s="713"/>
      <c r="EH2" s="713"/>
      <c r="EI2" s="713"/>
      <c r="EJ2" s="713"/>
      <c r="EK2" s="713"/>
      <c r="EL2" s="713"/>
      <c r="EM2" s="713"/>
      <c r="EN2" s="713"/>
      <c r="EO2" s="713"/>
      <c r="EP2" s="713"/>
      <c r="EQ2" s="713"/>
      <c r="ER2" s="713"/>
      <c r="ES2" s="2"/>
      <c r="ET2" s="2"/>
      <c r="EU2" s="2"/>
      <c r="EV2" s="2"/>
      <c r="EW2" s="2"/>
      <c r="EX2" s="2"/>
    </row>
    <row r="3" spans="1:156" s="5" customFormat="1" ht="15" customHeight="1" x14ac:dyDescent="0.25">
      <c r="A3" s="217" t="s">
        <v>53</v>
      </c>
      <c r="B3" s="721" t="s">
        <v>357</v>
      </c>
      <c r="C3" s="712"/>
      <c r="D3" s="712"/>
      <c r="E3" s="713"/>
      <c r="F3" s="713"/>
      <c r="G3" s="713"/>
      <c r="H3" s="713"/>
      <c r="I3" s="713"/>
      <c r="J3" s="713"/>
      <c r="K3" s="713"/>
      <c r="L3" s="713"/>
      <c r="M3" s="713"/>
      <c r="N3" s="713"/>
      <c r="O3" s="713"/>
      <c r="P3" s="713"/>
      <c r="Q3" s="713"/>
      <c r="R3" s="713"/>
      <c r="S3" s="713"/>
      <c r="T3" s="713"/>
      <c r="U3" s="713"/>
      <c r="V3" s="713"/>
      <c r="W3" s="713"/>
      <c r="X3" s="713"/>
      <c r="Y3" s="713"/>
      <c r="Z3" s="713"/>
      <c r="AA3" s="713"/>
      <c r="AB3" s="713"/>
      <c r="AC3" s="713"/>
      <c r="AD3" s="713"/>
      <c r="AE3" s="713"/>
      <c r="AF3" s="713"/>
      <c r="AG3" s="713"/>
      <c r="AH3" s="713"/>
      <c r="AI3" s="713"/>
      <c r="AJ3" s="713"/>
      <c r="AK3" s="713"/>
      <c r="AL3" s="713"/>
      <c r="AM3" s="713"/>
      <c r="AN3" s="713"/>
      <c r="AO3" s="713"/>
      <c r="AP3" s="713"/>
      <c r="AQ3" s="713"/>
      <c r="AR3" s="713"/>
      <c r="AS3" s="713"/>
      <c r="AT3" s="713"/>
      <c r="AU3" s="713"/>
      <c r="AV3" s="713"/>
      <c r="AW3" s="713"/>
      <c r="AX3" s="713"/>
      <c r="AY3" s="713"/>
      <c r="AZ3" s="713"/>
      <c r="BA3" s="713"/>
      <c r="BB3" s="713"/>
      <c r="BC3" s="713"/>
      <c r="BD3" s="713"/>
      <c r="BE3" s="713"/>
      <c r="BF3" s="713"/>
      <c r="BG3" s="713"/>
      <c r="BH3" s="713"/>
      <c r="BI3" s="713"/>
      <c r="BJ3" s="713"/>
      <c r="BK3" s="713"/>
      <c r="BL3" s="713"/>
      <c r="BM3" s="713"/>
      <c r="BN3" s="713"/>
      <c r="BO3" s="713"/>
      <c r="BP3" s="713"/>
      <c r="BQ3" s="713"/>
      <c r="BR3" s="713"/>
      <c r="BS3" s="713"/>
      <c r="BT3" s="713"/>
      <c r="BU3" s="713"/>
      <c r="BV3" s="713"/>
      <c r="BW3" s="713"/>
      <c r="BX3" s="713"/>
      <c r="BY3" s="713"/>
      <c r="BZ3" s="713"/>
      <c r="CA3" s="713"/>
      <c r="CB3" s="713"/>
      <c r="CC3" s="713"/>
      <c r="CD3" s="713"/>
      <c r="CE3" s="713"/>
      <c r="CF3" s="713"/>
      <c r="CG3" s="713"/>
      <c r="CH3" s="713"/>
      <c r="CI3" s="713"/>
      <c r="CJ3" s="713"/>
      <c r="CK3" s="713"/>
      <c r="CL3" s="713"/>
      <c r="CM3" s="713"/>
      <c r="CN3" s="713"/>
      <c r="CO3" s="713"/>
      <c r="CP3" s="713"/>
      <c r="CQ3" s="713"/>
      <c r="CR3" s="713"/>
      <c r="CS3" s="713"/>
      <c r="CT3" s="713"/>
      <c r="CU3" s="713"/>
      <c r="CV3" s="713"/>
      <c r="CW3" s="713"/>
      <c r="CX3" s="713"/>
      <c r="CY3" s="713"/>
      <c r="CZ3" s="713"/>
      <c r="DA3" s="713"/>
      <c r="DB3" s="713"/>
      <c r="DC3" s="713"/>
      <c r="DD3" s="713"/>
      <c r="DE3" s="713"/>
      <c r="DF3" s="713"/>
      <c r="DG3" s="713"/>
      <c r="DH3" s="713"/>
      <c r="DI3" s="713"/>
      <c r="DJ3" s="713"/>
      <c r="DK3" s="713"/>
      <c r="DL3" s="713"/>
      <c r="DM3" s="713"/>
      <c r="DN3" s="713"/>
      <c r="DO3" s="713"/>
      <c r="DP3" s="713"/>
      <c r="DQ3" s="713"/>
      <c r="DR3" s="713"/>
      <c r="DS3" s="713"/>
      <c r="DT3" s="713"/>
      <c r="DU3" s="713"/>
      <c r="DV3" s="713"/>
      <c r="DW3" s="713"/>
      <c r="DX3" s="713"/>
      <c r="DY3" s="713"/>
      <c r="DZ3" s="713"/>
      <c r="EA3" s="713"/>
      <c r="EB3" s="713"/>
      <c r="EC3" s="713"/>
      <c r="ED3" s="713"/>
      <c r="EE3" s="713"/>
      <c r="EF3" s="713"/>
      <c r="EG3" s="713"/>
      <c r="EH3" s="713"/>
      <c r="EI3" s="713"/>
      <c r="EJ3" s="713"/>
      <c r="EK3" s="713"/>
      <c r="EL3" s="713"/>
      <c r="EM3" s="713"/>
      <c r="EN3" s="713"/>
      <c r="EO3" s="713"/>
      <c r="EP3" s="713"/>
      <c r="EQ3" s="713"/>
      <c r="ER3" s="713"/>
      <c r="ES3" s="6"/>
      <c r="ET3" s="6"/>
      <c r="EU3" s="6"/>
      <c r="EV3" s="6"/>
      <c r="EW3" s="6"/>
      <c r="EX3" s="6"/>
    </row>
    <row r="4" spans="1:156" s="5" customFormat="1" ht="15" customHeight="1" x14ac:dyDescent="0.25">
      <c r="A4" s="376" t="s">
        <v>346</v>
      </c>
      <c r="B4" s="721" t="s">
        <v>358</v>
      </c>
      <c r="C4" s="712"/>
      <c r="D4" s="712"/>
      <c r="E4" s="713"/>
      <c r="F4" s="713"/>
      <c r="G4" s="713"/>
      <c r="H4" s="713"/>
      <c r="I4" s="713"/>
      <c r="J4" s="713"/>
      <c r="K4" s="713"/>
      <c r="L4" s="713"/>
      <c r="M4" s="713"/>
      <c r="N4" s="713"/>
      <c r="O4" s="713"/>
      <c r="P4" s="713"/>
      <c r="Q4" s="713"/>
      <c r="R4" s="713"/>
      <c r="S4" s="713"/>
      <c r="T4" s="713"/>
      <c r="U4" s="713"/>
      <c r="V4" s="713"/>
      <c r="W4" s="713"/>
      <c r="X4" s="713"/>
      <c r="Y4" s="713"/>
      <c r="Z4" s="713"/>
      <c r="AA4" s="713"/>
      <c r="AB4" s="713"/>
      <c r="AC4" s="713"/>
      <c r="AD4" s="713"/>
      <c r="AE4" s="713"/>
      <c r="AF4" s="713"/>
      <c r="AG4" s="713"/>
      <c r="AH4" s="713"/>
      <c r="AI4" s="713"/>
      <c r="AJ4" s="713"/>
      <c r="AK4" s="713"/>
      <c r="AL4" s="713"/>
      <c r="AM4" s="713"/>
      <c r="AN4" s="713"/>
      <c r="AO4" s="713"/>
      <c r="AP4" s="713"/>
      <c r="AQ4" s="713"/>
      <c r="AR4" s="713"/>
      <c r="AS4" s="713"/>
      <c r="AT4" s="713"/>
      <c r="AU4" s="713"/>
      <c r="AV4" s="713"/>
      <c r="AW4" s="713"/>
      <c r="AX4" s="713"/>
      <c r="AY4" s="713"/>
      <c r="AZ4" s="713"/>
      <c r="BA4" s="713"/>
      <c r="BB4" s="713"/>
      <c r="BC4" s="713"/>
      <c r="BD4" s="713"/>
      <c r="BE4" s="713"/>
      <c r="BF4" s="713"/>
      <c r="BG4" s="713"/>
      <c r="BH4" s="713"/>
      <c r="BI4" s="713"/>
      <c r="BJ4" s="713"/>
      <c r="BK4" s="713"/>
      <c r="BL4" s="713"/>
      <c r="BM4" s="713"/>
      <c r="BN4" s="713"/>
      <c r="BO4" s="713"/>
      <c r="BP4" s="713"/>
      <c r="BQ4" s="713"/>
      <c r="BR4" s="713"/>
      <c r="BS4" s="713"/>
      <c r="BT4" s="713"/>
      <c r="BU4" s="713"/>
      <c r="BV4" s="713"/>
      <c r="BW4" s="713"/>
      <c r="BX4" s="713"/>
      <c r="BY4" s="713"/>
      <c r="BZ4" s="713"/>
      <c r="CA4" s="713"/>
      <c r="CB4" s="713"/>
      <c r="CC4" s="713"/>
      <c r="CD4" s="713"/>
      <c r="CE4" s="713"/>
      <c r="CF4" s="713"/>
      <c r="CG4" s="713"/>
      <c r="CH4" s="713"/>
      <c r="CI4" s="713"/>
      <c r="CJ4" s="713"/>
      <c r="CK4" s="713"/>
      <c r="CL4" s="713"/>
      <c r="CM4" s="713"/>
      <c r="CN4" s="713"/>
      <c r="CO4" s="713"/>
      <c r="CP4" s="713"/>
      <c r="CQ4" s="713"/>
      <c r="CR4" s="713"/>
      <c r="CS4" s="713"/>
      <c r="CT4" s="713"/>
      <c r="CU4" s="713"/>
      <c r="CV4" s="713"/>
      <c r="CW4" s="713"/>
      <c r="CX4" s="713"/>
      <c r="CY4" s="713"/>
      <c r="CZ4" s="713"/>
      <c r="DA4" s="713"/>
      <c r="DB4" s="713"/>
      <c r="DC4" s="713"/>
      <c r="DD4" s="713"/>
      <c r="DE4" s="713"/>
      <c r="DF4" s="713"/>
      <c r="DG4" s="713"/>
      <c r="DH4" s="713"/>
      <c r="DI4" s="713"/>
      <c r="DJ4" s="713"/>
      <c r="DK4" s="713"/>
      <c r="DL4" s="713"/>
      <c r="DM4" s="713"/>
      <c r="DN4" s="713"/>
      <c r="DO4" s="713"/>
      <c r="DP4" s="713"/>
      <c r="DQ4" s="713"/>
      <c r="DR4" s="713"/>
      <c r="DS4" s="713"/>
      <c r="DT4" s="713"/>
      <c r="DU4" s="713"/>
      <c r="DV4" s="713"/>
      <c r="DW4" s="713"/>
      <c r="DX4" s="713"/>
      <c r="DY4" s="713"/>
      <c r="DZ4" s="713"/>
      <c r="EA4" s="713"/>
      <c r="EB4" s="713"/>
      <c r="EC4" s="713"/>
      <c r="ED4" s="713"/>
      <c r="EE4" s="713"/>
      <c r="EF4" s="713"/>
      <c r="EG4" s="713"/>
      <c r="EH4" s="713"/>
      <c r="EI4" s="713"/>
      <c r="EJ4" s="713"/>
      <c r="EK4" s="713"/>
      <c r="EL4" s="713"/>
      <c r="EM4" s="713"/>
      <c r="EN4" s="713"/>
      <c r="EO4" s="713"/>
      <c r="EP4" s="713"/>
      <c r="EQ4" s="713"/>
      <c r="ER4" s="713"/>
      <c r="ES4" s="6"/>
      <c r="ET4" s="6"/>
      <c r="EU4" s="6"/>
      <c r="EV4" s="6"/>
      <c r="EW4" s="6"/>
      <c r="EX4" s="6"/>
    </row>
    <row r="5" spans="1:156" s="5" customFormat="1" ht="15" customHeight="1" x14ac:dyDescent="0.25">
      <c r="A5" s="176" t="s">
        <v>230</v>
      </c>
      <c r="B5" s="721" t="s">
        <v>359</v>
      </c>
      <c r="C5" s="712"/>
      <c r="D5" s="712"/>
      <c r="E5" s="713"/>
      <c r="F5" s="713"/>
      <c r="G5" s="713"/>
      <c r="H5" s="713"/>
      <c r="I5" s="713"/>
      <c r="J5" s="713"/>
      <c r="K5" s="713"/>
      <c r="L5" s="713"/>
      <c r="M5" s="713"/>
      <c r="N5" s="713"/>
      <c r="O5" s="713"/>
      <c r="P5" s="713"/>
      <c r="Q5" s="713"/>
      <c r="R5" s="713"/>
      <c r="S5" s="713"/>
      <c r="T5" s="713"/>
      <c r="U5" s="713"/>
      <c r="V5" s="713"/>
      <c r="W5" s="713"/>
      <c r="X5" s="713"/>
      <c r="Y5" s="713"/>
      <c r="Z5" s="713"/>
      <c r="AA5" s="713"/>
      <c r="AB5" s="713"/>
      <c r="AC5" s="713"/>
      <c r="AD5" s="713"/>
      <c r="AE5" s="713"/>
      <c r="AF5" s="713"/>
      <c r="AG5" s="713"/>
      <c r="AH5" s="713"/>
      <c r="AI5" s="713"/>
      <c r="AJ5" s="713"/>
      <c r="AK5" s="713"/>
      <c r="AL5" s="713"/>
      <c r="AM5" s="713"/>
      <c r="AN5" s="713"/>
      <c r="AO5" s="713"/>
      <c r="AP5" s="713"/>
      <c r="AQ5" s="713"/>
      <c r="AR5" s="713"/>
      <c r="AS5" s="713"/>
      <c r="AT5" s="713"/>
      <c r="AU5" s="713"/>
      <c r="AV5" s="713"/>
      <c r="AW5" s="713"/>
      <c r="AX5" s="713"/>
      <c r="AY5" s="713"/>
      <c r="AZ5" s="713"/>
      <c r="BA5" s="713"/>
      <c r="BB5" s="713"/>
      <c r="BC5" s="713"/>
      <c r="BD5" s="713"/>
      <c r="BE5" s="713"/>
      <c r="BF5" s="713"/>
      <c r="BG5" s="713"/>
      <c r="BH5" s="713"/>
      <c r="BI5" s="713"/>
      <c r="BJ5" s="713"/>
      <c r="BK5" s="713"/>
      <c r="BL5" s="713"/>
      <c r="BM5" s="713"/>
      <c r="BN5" s="713"/>
      <c r="BO5" s="713"/>
      <c r="BP5" s="713"/>
      <c r="BQ5" s="713"/>
      <c r="BR5" s="713"/>
      <c r="BS5" s="713"/>
      <c r="BT5" s="713"/>
      <c r="BU5" s="713"/>
      <c r="BV5" s="713"/>
      <c r="BW5" s="713"/>
      <c r="BX5" s="713"/>
      <c r="BY5" s="713"/>
      <c r="BZ5" s="713"/>
      <c r="CA5" s="713"/>
      <c r="CB5" s="713"/>
      <c r="CC5" s="713"/>
      <c r="CD5" s="713"/>
      <c r="CE5" s="713"/>
      <c r="CF5" s="713"/>
      <c r="CG5" s="713"/>
      <c r="CH5" s="713"/>
      <c r="CI5" s="713"/>
      <c r="CJ5" s="713"/>
      <c r="CK5" s="713"/>
      <c r="CL5" s="713"/>
      <c r="CM5" s="713"/>
      <c r="CN5" s="713"/>
      <c r="CO5" s="713"/>
      <c r="CP5" s="713"/>
      <c r="CQ5" s="713"/>
      <c r="CR5" s="713"/>
      <c r="CS5" s="713"/>
      <c r="CT5" s="713"/>
      <c r="CU5" s="713"/>
      <c r="CV5" s="713"/>
      <c r="CW5" s="713"/>
      <c r="CX5" s="713"/>
      <c r="CY5" s="713"/>
      <c r="CZ5" s="713"/>
      <c r="DA5" s="713"/>
      <c r="DB5" s="713"/>
      <c r="DC5" s="713"/>
      <c r="DD5" s="713"/>
      <c r="DE5" s="713"/>
      <c r="DF5" s="713"/>
      <c r="DG5" s="713"/>
      <c r="DH5" s="713"/>
      <c r="DI5" s="713"/>
      <c r="DJ5" s="713"/>
      <c r="DK5" s="713"/>
      <c r="DL5" s="713"/>
      <c r="DM5" s="713"/>
      <c r="DN5" s="713"/>
      <c r="DO5" s="713"/>
      <c r="DP5" s="713"/>
      <c r="DQ5" s="713"/>
      <c r="DR5" s="713"/>
      <c r="DS5" s="713"/>
      <c r="DT5" s="713"/>
      <c r="DU5" s="713"/>
      <c r="DV5" s="713"/>
      <c r="DW5" s="713"/>
      <c r="DX5" s="713"/>
      <c r="DY5" s="713"/>
      <c r="DZ5" s="713"/>
      <c r="EA5" s="713"/>
      <c r="EB5" s="713"/>
      <c r="EC5" s="713"/>
      <c r="ED5" s="713"/>
      <c r="EE5" s="713"/>
      <c r="EF5" s="713"/>
      <c r="EG5" s="713"/>
      <c r="EH5" s="713"/>
      <c r="EI5" s="713"/>
      <c r="EJ5" s="713"/>
      <c r="EK5" s="713"/>
      <c r="EL5" s="713"/>
      <c r="EM5" s="713"/>
      <c r="EN5" s="713"/>
      <c r="EO5" s="713"/>
      <c r="EP5" s="713"/>
      <c r="EQ5" s="713"/>
      <c r="ER5" s="713"/>
      <c r="ES5" s="6"/>
      <c r="ET5" s="6"/>
      <c r="EU5" s="6"/>
      <c r="EV5" s="6"/>
      <c r="EW5" s="6"/>
      <c r="EX5" s="6"/>
    </row>
    <row r="6" spans="1:156" s="5" customFormat="1" ht="15" customHeight="1" x14ac:dyDescent="0.25">
      <c r="A6" s="215" t="s">
        <v>342</v>
      </c>
      <c r="B6" s="178" t="s">
        <v>360</v>
      </c>
      <c r="C6" s="201"/>
      <c r="D6" s="201"/>
      <c r="E6" s="713"/>
      <c r="F6" s="713"/>
      <c r="G6" s="713"/>
      <c r="H6" s="713"/>
      <c r="I6" s="713"/>
      <c r="J6" s="713"/>
      <c r="K6" s="713"/>
      <c r="L6" s="713"/>
      <c r="M6" s="713"/>
      <c r="N6" s="713"/>
      <c r="O6" s="713"/>
      <c r="P6" s="713"/>
      <c r="Q6" s="713"/>
      <c r="R6" s="713"/>
      <c r="S6" s="713"/>
      <c r="T6" s="713"/>
      <c r="U6" s="713"/>
      <c r="V6" s="713"/>
      <c r="W6" s="713"/>
      <c r="X6" s="713"/>
      <c r="Y6" s="713"/>
      <c r="Z6" s="713"/>
      <c r="AA6" s="713"/>
      <c r="AB6" s="713"/>
      <c r="AC6" s="713"/>
      <c r="AD6" s="713"/>
      <c r="AE6" s="713"/>
      <c r="AF6" s="713"/>
      <c r="AG6" s="713"/>
      <c r="AH6" s="713"/>
      <c r="AI6" s="713"/>
      <c r="AJ6" s="713"/>
      <c r="AK6" s="713"/>
      <c r="AL6" s="713"/>
      <c r="AM6" s="713"/>
      <c r="AN6" s="713"/>
      <c r="AO6" s="713"/>
      <c r="AP6" s="713"/>
      <c r="AQ6" s="713"/>
      <c r="AR6" s="713"/>
      <c r="AS6" s="713"/>
      <c r="AT6" s="713"/>
      <c r="AU6" s="713"/>
      <c r="AV6" s="713"/>
      <c r="AW6" s="713"/>
      <c r="AX6" s="713"/>
      <c r="AY6" s="713"/>
      <c r="AZ6" s="713"/>
      <c r="BA6" s="713"/>
      <c r="BB6" s="713"/>
      <c r="BC6" s="713"/>
      <c r="BD6" s="713"/>
      <c r="BE6" s="713"/>
      <c r="BF6" s="713"/>
      <c r="BG6" s="713"/>
      <c r="BH6" s="713"/>
      <c r="BI6" s="713"/>
      <c r="BJ6" s="713"/>
      <c r="BK6" s="713"/>
      <c r="BL6" s="713"/>
      <c r="BM6" s="713"/>
      <c r="BN6" s="713"/>
      <c r="BO6" s="713"/>
      <c r="BP6" s="713"/>
      <c r="BQ6" s="713"/>
      <c r="BR6" s="713"/>
      <c r="BS6" s="713"/>
      <c r="BT6" s="713"/>
      <c r="BU6" s="713"/>
      <c r="BV6" s="713"/>
      <c r="BW6" s="713"/>
      <c r="BX6" s="713"/>
      <c r="BY6" s="713"/>
      <c r="BZ6" s="713"/>
      <c r="CA6" s="713"/>
      <c r="CB6" s="713"/>
      <c r="CC6" s="713"/>
      <c r="CD6" s="713"/>
      <c r="CE6" s="713"/>
      <c r="CF6" s="713"/>
      <c r="CG6" s="713"/>
      <c r="CH6" s="713"/>
      <c r="CI6" s="713"/>
      <c r="CJ6" s="713"/>
      <c r="CK6" s="713"/>
      <c r="CL6" s="713"/>
      <c r="CM6" s="713"/>
      <c r="CN6" s="713"/>
      <c r="CO6" s="713"/>
      <c r="CP6" s="713"/>
      <c r="CQ6" s="713"/>
      <c r="CR6" s="713"/>
      <c r="CS6" s="713"/>
      <c r="CT6" s="713"/>
      <c r="CU6" s="713"/>
      <c r="CV6" s="713"/>
      <c r="CW6" s="713"/>
      <c r="CX6" s="713"/>
      <c r="CY6" s="713"/>
      <c r="CZ6" s="713"/>
      <c r="DA6" s="713"/>
      <c r="DB6" s="713"/>
      <c r="DC6" s="713"/>
      <c r="DD6" s="713"/>
      <c r="DE6" s="713"/>
      <c r="DF6" s="713"/>
      <c r="DG6" s="713"/>
      <c r="DH6" s="713"/>
      <c r="DI6" s="713"/>
      <c r="DJ6" s="713"/>
      <c r="DK6" s="713"/>
      <c r="DL6" s="713"/>
      <c r="DM6" s="713"/>
      <c r="DN6" s="713"/>
      <c r="DO6" s="713"/>
      <c r="DP6" s="713"/>
      <c r="DQ6" s="713"/>
      <c r="DR6" s="713"/>
      <c r="DS6" s="713"/>
      <c r="DT6" s="713"/>
      <c r="DU6" s="713"/>
      <c r="DV6" s="713"/>
      <c r="DW6" s="713"/>
      <c r="DX6" s="713"/>
      <c r="DY6" s="713"/>
      <c r="DZ6" s="713"/>
      <c r="EA6" s="713"/>
      <c r="EB6" s="713"/>
      <c r="EC6" s="713"/>
      <c r="ED6" s="713"/>
      <c r="EE6" s="713"/>
      <c r="EF6" s="713"/>
      <c r="EG6" s="713"/>
      <c r="EH6" s="713"/>
      <c r="EI6" s="713"/>
      <c r="EJ6" s="713"/>
      <c r="EK6" s="713"/>
      <c r="EL6" s="713"/>
      <c r="EM6" s="713"/>
      <c r="EN6" s="713"/>
      <c r="EO6" s="713"/>
      <c r="EP6" s="713"/>
      <c r="EQ6" s="713"/>
      <c r="ER6" s="713"/>
      <c r="ES6" s="6"/>
      <c r="ET6" s="6"/>
      <c r="EU6" s="6"/>
      <c r="EV6" s="6"/>
      <c r="EW6" s="6"/>
      <c r="EX6" s="6"/>
    </row>
    <row r="7" spans="1:156" s="5" customFormat="1" ht="15" customHeight="1" x14ac:dyDescent="0.25">
      <c r="A7" s="218" t="s">
        <v>344</v>
      </c>
      <c r="B7" s="178" t="s">
        <v>361</v>
      </c>
      <c r="C7" s="201"/>
      <c r="D7" s="201"/>
      <c r="E7" s="713"/>
      <c r="F7" s="713"/>
      <c r="G7" s="713"/>
      <c r="H7" s="713"/>
      <c r="I7" s="713"/>
      <c r="J7" s="713"/>
      <c r="K7" s="713"/>
      <c r="L7" s="713"/>
      <c r="M7" s="713"/>
      <c r="N7" s="713"/>
      <c r="O7" s="713"/>
      <c r="P7" s="713"/>
      <c r="Q7" s="713"/>
      <c r="R7" s="713"/>
      <c r="S7" s="713"/>
      <c r="T7" s="713"/>
      <c r="U7" s="713"/>
      <c r="V7" s="713"/>
      <c r="W7" s="713"/>
      <c r="X7" s="713"/>
      <c r="Y7" s="713"/>
      <c r="Z7" s="713"/>
      <c r="AA7" s="713"/>
      <c r="AB7" s="713"/>
      <c r="AC7" s="713"/>
      <c r="AD7" s="713"/>
      <c r="AE7" s="713"/>
      <c r="AF7" s="713"/>
      <c r="AG7" s="713"/>
      <c r="AH7" s="713"/>
      <c r="AI7" s="713"/>
      <c r="AJ7" s="713"/>
      <c r="AK7" s="713"/>
      <c r="AL7" s="713"/>
      <c r="AM7" s="713"/>
      <c r="AN7" s="713"/>
      <c r="AO7" s="713"/>
      <c r="AP7" s="713"/>
      <c r="AQ7" s="713"/>
      <c r="AR7" s="713"/>
      <c r="AS7" s="713"/>
      <c r="AT7" s="713"/>
      <c r="AU7" s="713"/>
      <c r="AV7" s="713"/>
      <c r="AW7" s="713"/>
      <c r="AX7" s="713"/>
      <c r="AY7" s="713"/>
      <c r="AZ7" s="713"/>
      <c r="BA7" s="713"/>
      <c r="BB7" s="713"/>
      <c r="BC7" s="713"/>
      <c r="BD7" s="713"/>
      <c r="BE7" s="713"/>
      <c r="BF7" s="713"/>
      <c r="BG7" s="713"/>
      <c r="BH7" s="713"/>
      <c r="BI7" s="713"/>
      <c r="BJ7" s="713"/>
      <c r="BK7" s="713"/>
      <c r="BL7" s="713"/>
      <c r="BM7" s="713"/>
      <c r="BN7" s="713"/>
      <c r="BO7" s="713"/>
      <c r="BP7" s="713"/>
      <c r="BQ7" s="713"/>
      <c r="BR7" s="713"/>
      <c r="BS7" s="713"/>
      <c r="BT7" s="713"/>
      <c r="BU7" s="713"/>
      <c r="BV7" s="713"/>
      <c r="BW7" s="713"/>
      <c r="BX7" s="713"/>
      <c r="BY7" s="713"/>
      <c r="BZ7" s="713"/>
      <c r="CA7" s="713"/>
      <c r="CB7" s="713"/>
      <c r="CC7" s="713"/>
      <c r="CD7" s="713"/>
      <c r="CE7" s="713"/>
      <c r="CF7" s="713"/>
      <c r="CG7" s="713"/>
      <c r="CH7" s="713"/>
      <c r="CI7" s="713"/>
      <c r="CJ7" s="713"/>
      <c r="CK7" s="713"/>
      <c r="CL7" s="713"/>
      <c r="CM7" s="713"/>
      <c r="CN7" s="713"/>
      <c r="CO7" s="713"/>
      <c r="CP7" s="713"/>
      <c r="CQ7" s="713"/>
      <c r="CR7" s="713"/>
      <c r="CS7" s="713"/>
      <c r="CT7" s="713"/>
      <c r="CU7" s="713"/>
      <c r="CV7" s="713"/>
      <c r="CW7" s="713"/>
      <c r="CX7" s="713"/>
      <c r="CY7" s="713"/>
      <c r="CZ7" s="713"/>
      <c r="DA7" s="713"/>
      <c r="DB7" s="713"/>
      <c r="DC7" s="713"/>
      <c r="DD7" s="713"/>
      <c r="DE7" s="713"/>
      <c r="DF7" s="713"/>
      <c r="DG7" s="713"/>
      <c r="DH7" s="713"/>
      <c r="DI7" s="713"/>
      <c r="DJ7" s="713"/>
      <c r="DK7" s="713"/>
      <c r="DL7" s="713"/>
      <c r="DM7" s="713"/>
      <c r="DN7" s="713"/>
      <c r="DO7" s="713"/>
      <c r="DP7" s="713"/>
      <c r="DQ7" s="713"/>
      <c r="DR7" s="713"/>
      <c r="DS7" s="713"/>
      <c r="DT7" s="713"/>
      <c r="DU7" s="713"/>
      <c r="DV7" s="713"/>
      <c r="DW7" s="713"/>
      <c r="DX7" s="713"/>
      <c r="DY7" s="713"/>
      <c r="DZ7" s="713"/>
      <c r="EA7" s="713"/>
      <c r="EB7" s="713"/>
      <c r="EC7" s="713"/>
      <c r="ED7" s="713"/>
      <c r="EE7" s="713"/>
      <c r="EF7" s="713"/>
      <c r="EG7" s="713"/>
      <c r="EH7" s="713"/>
      <c r="EI7" s="713"/>
      <c r="EJ7" s="713"/>
      <c r="EK7" s="713"/>
      <c r="EL7" s="713"/>
      <c r="EM7" s="713"/>
      <c r="EN7" s="713"/>
      <c r="EO7" s="713"/>
      <c r="EP7" s="713"/>
      <c r="EQ7" s="713"/>
      <c r="ER7" s="713"/>
      <c r="ES7" s="6"/>
      <c r="ET7" s="6"/>
      <c r="EU7" s="6"/>
      <c r="EV7" s="6"/>
      <c r="EW7" s="6"/>
      <c r="EX7" s="6"/>
    </row>
    <row r="8" spans="1:156" s="5" customFormat="1" ht="17.25" customHeight="1" x14ac:dyDescent="0.25">
      <c r="A8" s="401" t="s">
        <v>396</v>
      </c>
      <c r="B8" s="178" t="s">
        <v>527</v>
      </c>
      <c r="C8" s="175"/>
      <c r="D8" s="175"/>
      <c r="E8" s="713"/>
      <c r="F8" s="713"/>
      <c r="G8" s="713"/>
      <c r="H8" s="713"/>
      <c r="I8" s="713"/>
      <c r="J8" s="713"/>
      <c r="K8" s="713"/>
      <c r="L8" s="713"/>
      <c r="M8" s="713"/>
      <c r="N8" s="713"/>
      <c r="O8" s="713"/>
      <c r="P8" s="713"/>
      <c r="Q8" s="713"/>
      <c r="R8" s="713"/>
      <c r="S8" s="713"/>
      <c r="T8" s="713"/>
      <c r="U8" s="713"/>
      <c r="V8" s="713"/>
      <c r="W8" s="713"/>
      <c r="X8" s="713"/>
      <c r="Y8" s="713"/>
      <c r="Z8" s="713"/>
      <c r="AA8" s="713"/>
      <c r="AB8" s="713"/>
      <c r="AC8" s="713"/>
      <c r="AD8" s="713"/>
      <c r="AE8" s="713"/>
      <c r="AF8" s="713"/>
      <c r="AG8" s="713"/>
      <c r="AH8" s="713"/>
      <c r="AI8" s="713"/>
      <c r="AJ8" s="713"/>
      <c r="AK8" s="713"/>
      <c r="AL8" s="713"/>
      <c r="AM8" s="713"/>
      <c r="AN8" s="713"/>
      <c r="AO8" s="713"/>
      <c r="AP8" s="713"/>
      <c r="AQ8" s="713"/>
      <c r="AR8" s="713"/>
      <c r="AS8" s="713"/>
      <c r="AT8" s="713"/>
      <c r="AU8" s="713"/>
      <c r="AV8" s="713"/>
      <c r="AW8" s="713"/>
      <c r="AX8" s="713"/>
      <c r="AY8" s="713"/>
      <c r="AZ8" s="713"/>
      <c r="BA8" s="713"/>
      <c r="BB8" s="713"/>
      <c r="BC8" s="713"/>
      <c r="BD8" s="713"/>
      <c r="BE8" s="713"/>
      <c r="BF8" s="713"/>
      <c r="BG8" s="713"/>
      <c r="BH8" s="713"/>
      <c r="BI8" s="713"/>
      <c r="BJ8" s="713"/>
      <c r="BK8" s="713"/>
      <c r="BL8" s="713"/>
      <c r="BM8" s="713"/>
      <c r="BN8" s="713"/>
      <c r="BO8" s="713"/>
      <c r="BP8" s="713"/>
      <c r="BQ8" s="713"/>
      <c r="BR8" s="713"/>
      <c r="BS8" s="713"/>
      <c r="BT8" s="713"/>
      <c r="BU8" s="713"/>
      <c r="BV8" s="713"/>
      <c r="BW8" s="713"/>
      <c r="BX8" s="713"/>
      <c r="BY8" s="713"/>
      <c r="BZ8" s="713"/>
      <c r="CA8" s="713"/>
      <c r="CB8" s="713"/>
      <c r="CC8" s="713"/>
      <c r="CD8" s="713"/>
      <c r="CE8" s="713"/>
      <c r="CF8" s="713"/>
      <c r="CG8" s="713"/>
      <c r="CH8" s="713"/>
      <c r="CI8" s="713"/>
      <c r="CJ8" s="713"/>
      <c r="CK8" s="713"/>
      <c r="CL8" s="713"/>
      <c r="CM8" s="713"/>
      <c r="CN8" s="713"/>
      <c r="CO8" s="713"/>
      <c r="CP8" s="713"/>
      <c r="CQ8" s="713"/>
      <c r="CR8" s="713"/>
      <c r="CS8" s="713"/>
      <c r="CT8" s="713"/>
      <c r="CU8" s="713"/>
      <c r="CV8" s="713"/>
      <c r="CW8" s="713"/>
      <c r="CX8" s="713"/>
      <c r="CY8" s="713"/>
      <c r="CZ8" s="713"/>
      <c r="DA8" s="713"/>
      <c r="DB8" s="713"/>
      <c r="DC8" s="713"/>
      <c r="DD8" s="713"/>
      <c r="DE8" s="713"/>
      <c r="DF8" s="713"/>
      <c r="DG8" s="713"/>
      <c r="DH8" s="713"/>
      <c r="DI8" s="713"/>
      <c r="DJ8" s="713"/>
      <c r="DK8" s="713"/>
      <c r="DL8" s="713"/>
      <c r="DM8" s="713"/>
      <c r="DN8" s="713"/>
      <c r="DO8" s="713"/>
      <c r="DP8" s="713"/>
      <c r="DQ8" s="713"/>
      <c r="DR8" s="713"/>
      <c r="DS8" s="713"/>
      <c r="DT8" s="713"/>
      <c r="DU8" s="713"/>
      <c r="DV8" s="713"/>
      <c r="DW8" s="713"/>
      <c r="DX8" s="713"/>
      <c r="DY8" s="713"/>
      <c r="DZ8" s="713"/>
      <c r="EA8" s="713"/>
      <c r="EB8" s="713"/>
      <c r="EC8" s="713"/>
      <c r="ED8" s="713"/>
      <c r="EE8" s="713"/>
      <c r="EF8" s="713"/>
      <c r="EG8" s="713"/>
      <c r="EH8" s="713"/>
      <c r="EI8" s="713"/>
      <c r="EJ8" s="713"/>
      <c r="EK8" s="713"/>
      <c r="EL8" s="713"/>
      <c r="EM8" s="713"/>
      <c r="EN8" s="713"/>
      <c r="EO8" s="713"/>
      <c r="EP8" s="713"/>
      <c r="EQ8" s="713"/>
      <c r="ER8" s="713"/>
      <c r="ES8" s="255">
        <f>SUM(ES264:ES270)</f>
        <v>0</v>
      </c>
      <c r="ET8" s="255">
        <f>SUM(ET264:ET270)</f>
        <v>0</v>
      </c>
      <c r="EU8" s="255">
        <f>SUM(EU264:EU270)</f>
        <v>6</v>
      </c>
      <c r="EV8" s="255">
        <f>SUM(EV264:EV270)</f>
        <v>0</v>
      </c>
      <c r="EW8" s="255"/>
      <c r="EX8" s="255"/>
      <c r="EY8" s="254"/>
      <c r="EZ8" s="255">
        <f>SUM(EZ264:EZ270)</f>
        <v>0</v>
      </c>
    </row>
    <row r="9" spans="1:156" s="5" customFormat="1" ht="17.25" customHeight="1" x14ac:dyDescent="0.25">
      <c r="A9" s="480"/>
      <c r="B9" s="721" t="s">
        <v>698</v>
      </c>
      <c r="C9" s="726"/>
      <c r="D9" s="726"/>
      <c r="E9" s="713"/>
      <c r="F9" s="713"/>
      <c r="G9" s="713"/>
      <c r="H9" s="713"/>
      <c r="I9" s="713"/>
      <c r="J9" s="713"/>
      <c r="K9" s="713"/>
      <c r="L9" s="713"/>
      <c r="M9" s="713"/>
      <c r="N9" s="713"/>
      <c r="O9" s="713"/>
      <c r="P9" s="713"/>
      <c r="Q9" s="713"/>
      <c r="R9" s="713"/>
      <c r="S9" s="713"/>
      <c r="T9" s="713"/>
      <c r="U9" s="713"/>
      <c r="V9" s="713"/>
      <c r="W9" s="713"/>
      <c r="X9" s="713"/>
      <c r="Y9" s="713"/>
      <c r="Z9" s="713"/>
      <c r="AA9" s="713"/>
      <c r="AB9" s="713"/>
      <c r="AC9" s="713"/>
      <c r="AD9" s="713"/>
      <c r="AE9" s="713"/>
      <c r="AF9" s="713"/>
      <c r="AG9" s="713"/>
      <c r="AH9" s="713"/>
      <c r="AI9" s="713"/>
      <c r="AJ9" s="713"/>
      <c r="AK9" s="713"/>
      <c r="AL9" s="713"/>
      <c r="AM9" s="713"/>
      <c r="AN9" s="713"/>
      <c r="AO9" s="713"/>
      <c r="AP9" s="713"/>
      <c r="AQ9" s="713"/>
      <c r="AR9" s="713"/>
      <c r="AS9" s="713"/>
      <c r="AT9" s="713"/>
      <c r="AU9" s="713"/>
      <c r="AV9" s="713"/>
      <c r="AW9" s="713"/>
      <c r="AX9" s="713"/>
      <c r="AY9" s="713"/>
      <c r="AZ9" s="713"/>
      <c r="BA9" s="713"/>
      <c r="BB9" s="713"/>
      <c r="BC9" s="713"/>
      <c r="BD9" s="713"/>
      <c r="BE9" s="713"/>
      <c r="BF9" s="713"/>
      <c r="BG9" s="713"/>
      <c r="BH9" s="713"/>
      <c r="BI9" s="713"/>
      <c r="BJ9" s="713"/>
      <c r="BK9" s="713"/>
      <c r="BL9" s="713"/>
      <c r="BM9" s="713"/>
      <c r="BN9" s="713"/>
      <c r="BO9" s="713"/>
      <c r="BP9" s="713"/>
      <c r="BQ9" s="713"/>
      <c r="BR9" s="713"/>
      <c r="BS9" s="713"/>
      <c r="BT9" s="713"/>
      <c r="BU9" s="713"/>
      <c r="BV9" s="713"/>
      <c r="BW9" s="713"/>
      <c r="BX9" s="713"/>
      <c r="BY9" s="713"/>
      <c r="BZ9" s="713"/>
      <c r="CA9" s="713"/>
      <c r="CB9" s="713"/>
      <c r="CC9" s="713"/>
      <c r="CD9" s="713"/>
      <c r="CE9" s="713"/>
      <c r="CF9" s="713"/>
      <c r="CG9" s="713"/>
      <c r="CH9" s="713"/>
      <c r="CI9" s="713"/>
      <c r="CJ9" s="713"/>
      <c r="CK9" s="713"/>
      <c r="CL9" s="713"/>
      <c r="CM9" s="713"/>
      <c r="CN9" s="713"/>
      <c r="CO9" s="713"/>
      <c r="CP9" s="713"/>
      <c r="CQ9" s="713"/>
      <c r="CR9" s="713"/>
      <c r="CS9" s="713"/>
      <c r="CT9" s="713"/>
      <c r="CU9" s="713"/>
      <c r="CV9" s="713"/>
      <c r="CW9" s="713"/>
      <c r="CX9" s="713"/>
      <c r="CY9" s="713"/>
      <c r="CZ9" s="713"/>
      <c r="DA9" s="713"/>
      <c r="DB9" s="713"/>
      <c r="DC9" s="713"/>
      <c r="DD9" s="713"/>
      <c r="DE9" s="713"/>
      <c r="DF9" s="713"/>
      <c r="DG9" s="713"/>
      <c r="DH9" s="713"/>
      <c r="DI9" s="713"/>
      <c r="DJ9" s="713"/>
      <c r="DK9" s="713"/>
      <c r="DL9" s="713"/>
      <c r="DM9" s="713"/>
      <c r="DN9" s="713"/>
      <c r="DO9" s="713"/>
      <c r="DP9" s="713"/>
      <c r="DQ9" s="713"/>
      <c r="DR9" s="713"/>
      <c r="DS9" s="713"/>
      <c r="DT9" s="713"/>
      <c r="DU9" s="713"/>
      <c r="DV9" s="713"/>
      <c r="DW9" s="713"/>
      <c r="DX9" s="713"/>
      <c r="DY9" s="713"/>
      <c r="DZ9" s="713"/>
      <c r="EA9" s="713"/>
      <c r="EB9" s="713"/>
      <c r="EC9" s="713"/>
      <c r="ED9" s="713"/>
      <c r="EE9" s="713"/>
      <c r="EF9" s="713"/>
      <c r="EG9" s="713"/>
      <c r="EH9" s="713"/>
      <c r="EI9" s="713"/>
      <c r="EJ9" s="713"/>
      <c r="EK9" s="713"/>
      <c r="EL9" s="713"/>
      <c r="EM9" s="713"/>
      <c r="EN9" s="713"/>
      <c r="EO9" s="713"/>
      <c r="EP9" s="713"/>
      <c r="EQ9" s="713"/>
      <c r="ER9" s="713"/>
      <c r="ES9" s="255"/>
      <c r="ET9" s="255"/>
      <c r="EU9" s="255"/>
      <c r="EV9" s="255"/>
      <c r="EW9" s="255"/>
      <c r="EX9" s="255"/>
      <c r="EY9" s="254"/>
      <c r="EZ9" s="255"/>
    </row>
    <row r="10" spans="1:156" s="1" customFormat="1" ht="15" customHeight="1" thickBot="1" x14ac:dyDescent="0.3">
      <c r="A10" s="423" t="s">
        <v>579</v>
      </c>
      <c r="B10" s="715" t="s">
        <v>578</v>
      </c>
      <c r="C10" s="716"/>
      <c r="D10" s="716"/>
      <c r="E10" s="714"/>
      <c r="F10" s="714"/>
      <c r="G10" s="714"/>
      <c r="H10" s="714"/>
      <c r="I10" s="714"/>
      <c r="J10" s="714"/>
      <c r="K10" s="714"/>
      <c r="L10" s="714"/>
      <c r="M10" s="714"/>
      <c r="N10" s="714"/>
      <c r="O10" s="714"/>
      <c r="P10" s="714"/>
      <c r="Q10" s="714"/>
      <c r="R10" s="714"/>
      <c r="S10" s="714"/>
      <c r="T10" s="714"/>
      <c r="U10" s="714"/>
      <c r="V10" s="714"/>
      <c r="W10" s="714"/>
      <c r="X10" s="714"/>
      <c r="Y10" s="714"/>
      <c r="Z10" s="714"/>
      <c r="AA10" s="714"/>
      <c r="AB10" s="714"/>
      <c r="AC10" s="714"/>
      <c r="AD10" s="714"/>
      <c r="AE10" s="714"/>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c r="BN10" s="714"/>
      <c r="BO10" s="714"/>
      <c r="BP10" s="714"/>
      <c r="BQ10" s="714"/>
      <c r="BR10" s="714"/>
      <c r="BS10" s="714"/>
      <c r="BT10" s="714"/>
      <c r="BU10" s="714"/>
      <c r="BV10" s="714"/>
      <c r="BW10" s="714"/>
      <c r="BX10" s="714"/>
      <c r="BY10" s="714"/>
      <c r="BZ10" s="714"/>
      <c r="CA10" s="714"/>
      <c r="CB10" s="714"/>
      <c r="CC10" s="714"/>
      <c r="CD10" s="714"/>
      <c r="CE10" s="714"/>
      <c r="CF10" s="714"/>
      <c r="CG10" s="714"/>
      <c r="CH10" s="714"/>
      <c r="CI10" s="714"/>
      <c r="CJ10" s="714"/>
      <c r="CK10" s="714"/>
      <c r="CL10" s="714"/>
      <c r="CM10" s="714"/>
      <c r="CN10" s="714"/>
      <c r="CO10" s="714"/>
      <c r="CP10" s="714"/>
      <c r="CQ10" s="714"/>
      <c r="CR10" s="714"/>
      <c r="CS10" s="714"/>
      <c r="CT10" s="714"/>
      <c r="CU10" s="714"/>
      <c r="CV10" s="714"/>
      <c r="CW10" s="714"/>
      <c r="CX10" s="714"/>
      <c r="CY10" s="714"/>
      <c r="CZ10" s="714"/>
      <c r="DA10" s="714"/>
      <c r="DB10" s="714"/>
      <c r="DC10" s="714"/>
      <c r="DD10" s="714"/>
      <c r="DE10" s="714"/>
      <c r="DF10" s="714"/>
      <c r="DG10" s="714"/>
      <c r="DH10" s="714"/>
      <c r="DI10" s="714"/>
      <c r="DJ10" s="714"/>
      <c r="DK10" s="714"/>
      <c r="DL10" s="714"/>
      <c r="DM10" s="714"/>
      <c r="DN10" s="714"/>
      <c r="DO10" s="714"/>
      <c r="DP10" s="714"/>
      <c r="DQ10" s="714"/>
      <c r="DR10" s="714"/>
      <c r="DS10" s="714"/>
      <c r="DT10" s="714"/>
      <c r="DU10" s="714"/>
      <c r="DV10" s="714"/>
      <c r="DW10" s="714"/>
      <c r="DX10" s="714"/>
      <c r="DY10" s="714"/>
      <c r="DZ10" s="714"/>
      <c r="EA10" s="714"/>
      <c r="EB10" s="714"/>
      <c r="EC10" s="714"/>
      <c r="ED10" s="714"/>
      <c r="EE10" s="714"/>
      <c r="EF10" s="714"/>
      <c r="EG10" s="714"/>
      <c r="EH10" s="714"/>
      <c r="EI10" s="714"/>
      <c r="EJ10" s="714"/>
      <c r="EK10" s="714"/>
      <c r="EL10" s="714"/>
      <c r="EM10" s="714"/>
      <c r="EN10" s="714"/>
      <c r="EO10" s="714"/>
      <c r="EP10" s="714"/>
      <c r="EQ10" s="714"/>
      <c r="ER10" s="714"/>
      <c r="ES10" s="219">
        <f>SUM(ES265:ES271)</f>
        <v>0</v>
      </c>
      <c r="ET10" s="219">
        <f>SUM(ET265:ET271)</f>
        <v>0</v>
      </c>
      <c r="EU10" s="219">
        <f>SUM(EU265:EU271)</f>
        <v>6</v>
      </c>
      <c r="EV10" s="219">
        <f>SUM(EV265:EV271)</f>
        <v>0</v>
      </c>
      <c r="EW10" s="219"/>
      <c r="EX10" s="219"/>
      <c r="EY10" s="219"/>
      <c r="EZ10" s="228">
        <f>SUM(EZ265:EZ271)</f>
        <v>0</v>
      </c>
    </row>
    <row r="11" spans="1:156" ht="15" customHeight="1" thickBot="1" x14ac:dyDescent="0.3">
      <c r="C11" s="3" t="s">
        <v>229</v>
      </c>
      <c r="D11" s="4" t="s">
        <v>228</v>
      </c>
      <c r="E11" s="725">
        <v>0</v>
      </c>
      <c r="F11" s="711"/>
      <c r="G11" s="711"/>
      <c r="H11" s="711"/>
      <c r="I11" s="711"/>
      <c r="J11" s="711"/>
      <c r="K11" s="711">
        <v>4.1666666666666664E-2</v>
      </c>
      <c r="L11" s="711"/>
      <c r="M11" s="711"/>
      <c r="N11" s="711"/>
      <c r="O11" s="711"/>
      <c r="P11" s="711"/>
      <c r="Q11" s="711">
        <v>8.3333333333333329E-2</v>
      </c>
      <c r="R11" s="711"/>
      <c r="S11" s="711"/>
      <c r="T11" s="711"/>
      <c r="U11" s="711"/>
      <c r="V11" s="711"/>
      <c r="W11" s="711">
        <v>0.125</v>
      </c>
      <c r="X11" s="711"/>
      <c r="Y11" s="711"/>
      <c r="Z11" s="711"/>
      <c r="AA11" s="711"/>
      <c r="AB11" s="711"/>
      <c r="AC11" s="711">
        <v>0.16666666666666699</v>
      </c>
      <c r="AD11" s="711"/>
      <c r="AE11" s="711"/>
      <c r="AF11" s="711"/>
      <c r="AG11" s="711"/>
      <c r="AH11" s="711"/>
      <c r="AI11" s="711">
        <v>0.20833333333333401</v>
      </c>
      <c r="AJ11" s="711"/>
      <c r="AK11" s="711"/>
      <c r="AL11" s="711"/>
      <c r="AM11" s="711"/>
      <c r="AN11" s="711"/>
      <c r="AO11" s="711">
        <v>0.25</v>
      </c>
      <c r="AP11" s="711"/>
      <c r="AQ11" s="711"/>
      <c r="AR11" s="711"/>
      <c r="AS11" s="711"/>
      <c r="AT11" s="711"/>
      <c r="AU11" s="711">
        <v>0.29166666666666702</v>
      </c>
      <c r="AV11" s="711"/>
      <c r="AW11" s="711"/>
      <c r="AX11" s="711"/>
      <c r="AY11" s="711"/>
      <c r="AZ11" s="711"/>
      <c r="BA11" s="711">
        <v>0.33333333333333398</v>
      </c>
      <c r="BB11" s="711"/>
      <c r="BC11" s="711"/>
      <c r="BD11" s="711"/>
      <c r="BE11" s="711"/>
      <c r="BF11" s="711"/>
      <c r="BG11" s="711">
        <v>0.375</v>
      </c>
      <c r="BH11" s="711"/>
      <c r="BI11" s="711"/>
      <c r="BJ11" s="711"/>
      <c r="BK11" s="711"/>
      <c r="BL11" s="711"/>
      <c r="BM11" s="711">
        <v>0.41666666666666702</v>
      </c>
      <c r="BN11" s="711"/>
      <c r="BO11" s="711"/>
      <c r="BP11" s="711"/>
      <c r="BQ11" s="711"/>
      <c r="BR11" s="711"/>
      <c r="BS11" s="711">
        <v>0.45833333333333398</v>
      </c>
      <c r="BT11" s="711"/>
      <c r="BU11" s="711"/>
      <c r="BV11" s="711"/>
      <c r="BW11" s="711"/>
      <c r="BX11" s="711"/>
      <c r="BY11" s="711">
        <v>0.5</v>
      </c>
      <c r="BZ11" s="711"/>
      <c r="CA11" s="711"/>
      <c r="CB11" s="711"/>
      <c r="CC11" s="711"/>
      <c r="CD11" s="711"/>
      <c r="CE11" s="711">
        <v>0.54166666666666696</v>
      </c>
      <c r="CF11" s="711"/>
      <c r="CG11" s="711"/>
      <c r="CH11" s="711"/>
      <c r="CI11" s="711"/>
      <c r="CJ11" s="711"/>
      <c r="CK11" s="711">
        <v>0.58333333333333404</v>
      </c>
      <c r="CL11" s="711"/>
      <c r="CM11" s="711"/>
      <c r="CN11" s="711"/>
      <c r="CO11" s="711"/>
      <c r="CP11" s="711"/>
      <c r="CQ11" s="711">
        <v>0.625</v>
      </c>
      <c r="CR11" s="711"/>
      <c r="CS11" s="711"/>
      <c r="CT11" s="711"/>
      <c r="CU11" s="711"/>
      <c r="CV11" s="711"/>
      <c r="CW11" s="711">
        <v>0.66666666666666696</v>
      </c>
      <c r="CX11" s="711"/>
      <c r="CY11" s="711"/>
      <c r="CZ11" s="711"/>
      <c r="DA11" s="711"/>
      <c r="DB11" s="711"/>
      <c r="DC11" s="711">
        <v>0.70833333333333404</v>
      </c>
      <c r="DD11" s="711"/>
      <c r="DE11" s="711"/>
      <c r="DF11" s="711"/>
      <c r="DG11" s="711"/>
      <c r="DH11" s="711"/>
      <c r="DI11" s="711">
        <v>0.75</v>
      </c>
      <c r="DJ11" s="711"/>
      <c r="DK11" s="711"/>
      <c r="DL11" s="711"/>
      <c r="DM11" s="711"/>
      <c r="DN11" s="711"/>
      <c r="DO11" s="711">
        <v>0.79166666666666696</v>
      </c>
      <c r="DP11" s="711"/>
      <c r="DQ11" s="711"/>
      <c r="DR11" s="711"/>
      <c r="DS11" s="711"/>
      <c r="DT11" s="711"/>
      <c r="DU11" s="711">
        <v>0.83333333333333404</v>
      </c>
      <c r="DV11" s="711"/>
      <c r="DW11" s="711"/>
      <c r="DX11" s="711"/>
      <c r="DY11" s="711"/>
      <c r="DZ11" s="711"/>
      <c r="EA11" s="711">
        <v>0.875</v>
      </c>
      <c r="EB11" s="711"/>
      <c r="EC11" s="711"/>
      <c r="ED11" s="711"/>
      <c r="EE11" s="711"/>
      <c r="EF11" s="711"/>
      <c r="EG11" s="711">
        <v>0.91666666666666696</v>
      </c>
      <c r="EH11" s="711"/>
      <c r="EI11" s="711"/>
      <c r="EJ11" s="711"/>
      <c r="EK11" s="711"/>
      <c r="EL11" s="711"/>
      <c r="EM11" s="711">
        <v>0.95833333333333337</v>
      </c>
      <c r="EN11" s="711"/>
      <c r="EO11" s="711"/>
      <c r="EP11" s="711"/>
      <c r="EQ11" s="711"/>
      <c r="ER11" s="720"/>
      <c r="ES11" s="409" t="s">
        <v>52</v>
      </c>
      <c r="ET11" s="409" t="s">
        <v>53</v>
      </c>
      <c r="EU11" s="409" t="s">
        <v>577</v>
      </c>
      <c r="EV11" s="415" t="s">
        <v>396</v>
      </c>
      <c r="EW11" s="415" t="s">
        <v>346</v>
      </c>
      <c r="EX11" s="415" t="s">
        <v>697</v>
      </c>
      <c r="EY11" s="415" t="s">
        <v>127</v>
      </c>
      <c r="EZ11" s="229" t="s">
        <v>230</v>
      </c>
    </row>
    <row r="12" spans="1:156" ht="15.75" customHeight="1" thickTop="1" x14ac:dyDescent="0.25">
      <c r="A12" s="177">
        <f>MONTH(D12)</f>
        <v>1</v>
      </c>
      <c r="B12" s="722" t="s">
        <v>0</v>
      </c>
      <c r="C12" s="528" t="s">
        <v>181</v>
      </c>
      <c r="D12" s="523">
        <v>44562</v>
      </c>
      <c r="E12" s="430" t="s">
        <v>342</v>
      </c>
      <c r="F12" s="395" t="s">
        <v>342</v>
      </c>
      <c r="G12" s="395" t="s">
        <v>342</v>
      </c>
      <c r="H12" s="395" t="s">
        <v>342</v>
      </c>
      <c r="I12" s="395" t="s">
        <v>342</v>
      </c>
      <c r="J12" s="395" t="s">
        <v>342</v>
      </c>
      <c r="K12" s="395" t="s">
        <v>342</v>
      </c>
      <c r="L12" s="395" t="s">
        <v>342</v>
      </c>
      <c r="M12" s="395" t="s">
        <v>342</v>
      </c>
      <c r="N12" s="395" t="s">
        <v>342</v>
      </c>
      <c r="O12" s="395" t="s">
        <v>342</v>
      </c>
      <c r="P12" s="395" t="s">
        <v>342</v>
      </c>
      <c r="Q12" s="395" t="s">
        <v>342</v>
      </c>
      <c r="R12" s="395" t="s">
        <v>342</v>
      </c>
      <c r="S12" s="395" t="s">
        <v>342</v>
      </c>
      <c r="T12" s="395" t="s">
        <v>342</v>
      </c>
      <c r="U12" s="395" t="s">
        <v>342</v>
      </c>
      <c r="V12" s="395" t="s">
        <v>342</v>
      </c>
      <c r="W12" s="395" t="s">
        <v>342</v>
      </c>
      <c r="X12" s="395" t="s">
        <v>342</v>
      </c>
      <c r="Y12" s="395" t="s">
        <v>342</v>
      </c>
      <c r="Z12" s="395" t="s">
        <v>342</v>
      </c>
      <c r="AA12" s="395" t="s">
        <v>342</v>
      </c>
      <c r="AB12" s="395" t="s">
        <v>342</v>
      </c>
      <c r="AC12" s="395" t="s">
        <v>342</v>
      </c>
      <c r="AD12" s="395" t="s">
        <v>342</v>
      </c>
      <c r="AE12" s="395" t="s">
        <v>342</v>
      </c>
      <c r="AF12" s="395" t="s">
        <v>342</v>
      </c>
      <c r="AG12" s="395" t="s">
        <v>342</v>
      </c>
      <c r="AH12" s="395" t="s">
        <v>342</v>
      </c>
      <c r="AI12" s="395" t="s">
        <v>342</v>
      </c>
      <c r="AJ12" s="395" t="s">
        <v>342</v>
      </c>
      <c r="AK12" s="395" t="s">
        <v>342</v>
      </c>
      <c r="AL12" s="395" t="s">
        <v>342</v>
      </c>
      <c r="AM12" s="395" t="s">
        <v>342</v>
      </c>
      <c r="AN12" s="395" t="s">
        <v>342</v>
      </c>
      <c r="AO12" s="395" t="s">
        <v>342</v>
      </c>
      <c r="AP12" s="395" t="s">
        <v>342</v>
      </c>
      <c r="AQ12" s="395" t="s">
        <v>342</v>
      </c>
      <c r="AR12" s="395" t="s">
        <v>342</v>
      </c>
      <c r="AS12" s="395" t="s">
        <v>342</v>
      </c>
      <c r="AT12" s="395" t="s">
        <v>342</v>
      </c>
      <c r="AU12" s="395" t="s">
        <v>342</v>
      </c>
      <c r="AV12" s="395" t="s">
        <v>342</v>
      </c>
      <c r="AW12" s="395" t="s">
        <v>342</v>
      </c>
      <c r="AX12" s="395" t="s">
        <v>342</v>
      </c>
      <c r="AY12" s="395" t="s">
        <v>342</v>
      </c>
      <c r="AZ12" s="395" t="s">
        <v>342</v>
      </c>
      <c r="BA12" s="395" t="s">
        <v>342</v>
      </c>
      <c r="BB12" s="395" t="s">
        <v>342</v>
      </c>
      <c r="BC12" s="395" t="s">
        <v>342</v>
      </c>
      <c r="BD12" s="395" t="s">
        <v>342</v>
      </c>
      <c r="BE12" s="395" t="s">
        <v>342</v>
      </c>
      <c r="BF12" s="395" t="s">
        <v>342</v>
      </c>
      <c r="BG12" s="395" t="s">
        <v>342</v>
      </c>
      <c r="BH12" s="395" t="s">
        <v>342</v>
      </c>
      <c r="BI12" s="395" t="s">
        <v>342</v>
      </c>
      <c r="BJ12" s="395" t="s">
        <v>342</v>
      </c>
      <c r="BK12" s="395" t="s">
        <v>342</v>
      </c>
      <c r="BL12" s="395" t="s">
        <v>342</v>
      </c>
      <c r="BM12" s="395" t="s">
        <v>342</v>
      </c>
      <c r="BN12" s="395" t="s">
        <v>342</v>
      </c>
      <c r="BO12" s="395" t="s">
        <v>342</v>
      </c>
      <c r="BP12" s="395" t="s">
        <v>342</v>
      </c>
      <c r="BQ12" s="395" t="s">
        <v>342</v>
      </c>
      <c r="BR12" s="395" t="s">
        <v>342</v>
      </c>
      <c r="BS12" s="395" t="s">
        <v>342</v>
      </c>
      <c r="BT12" s="395" t="s">
        <v>342</v>
      </c>
      <c r="BU12" s="395" t="s">
        <v>342</v>
      </c>
      <c r="BV12" s="395" t="s">
        <v>342</v>
      </c>
      <c r="BW12" s="395" t="s">
        <v>342</v>
      </c>
      <c r="BX12" s="395" t="s">
        <v>342</v>
      </c>
      <c r="BY12" s="395" t="s">
        <v>342</v>
      </c>
      <c r="BZ12" s="395" t="s">
        <v>342</v>
      </c>
      <c r="CA12" s="395" t="s">
        <v>342</v>
      </c>
      <c r="CB12" s="395" t="s">
        <v>342</v>
      </c>
      <c r="CC12" s="395" t="s">
        <v>342</v>
      </c>
      <c r="CD12" s="395" t="s">
        <v>342</v>
      </c>
      <c r="CE12" s="395" t="s">
        <v>342</v>
      </c>
      <c r="CF12" s="395" t="s">
        <v>342</v>
      </c>
      <c r="CG12" s="395" t="s">
        <v>342</v>
      </c>
      <c r="CH12" s="395" t="s">
        <v>342</v>
      </c>
      <c r="CI12" s="395" t="s">
        <v>342</v>
      </c>
      <c r="CJ12" s="395" t="s">
        <v>342</v>
      </c>
      <c r="CK12" s="395" t="s">
        <v>342</v>
      </c>
      <c r="CL12" s="395" t="s">
        <v>342</v>
      </c>
      <c r="CM12" s="395" t="s">
        <v>342</v>
      </c>
      <c r="CN12" s="395" t="s">
        <v>342</v>
      </c>
      <c r="CO12" s="395" t="s">
        <v>342</v>
      </c>
      <c r="CP12" s="395" t="s">
        <v>342</v>
      </c>
      <c r="CQ12" s="395" t="s">
        <v>342</v>
      </c>
      <c r="CR12" s="395" t="s">
        <v>342</v>
      </c>
      <c r="CS12" s="395" t="s">
        <v>342</v>
      </c>
      <c r="CT12" s="395" t="s">
        <v>342</v>
      </c>
      <c r="CU12" s="395" t="s">
        <v>342</v>
      </c>
      <c r="CV12" s="395" t="s">
        <v>342</v>
      </c>
      <c r="CW12" s="395" t="s">
        <v>342</v>
      </c>
      <c r="CX12" s="395" t="s">
        <v>342</v>
      </c>
      <c r="CY12" s="395" t="s">
        <v>342</v>
      </c>
      <c r="CZ12" s="395" t="s">
        <v>342</v>
      </c>
      <c r="DA12" s="395" t="s">
        <v>342</v>
      </c>
      <c r="DB12" s="395" t="s">
        <v>342</v>
      </c>
      <c r="DC12" s="395" t="s">
        <v>342</v>
      </c>
      <c r="DD12" s="395" t="s">
        <v>342</v>
      </c>
      <c r="DE12" s="395" t="s">
        <v>342</v>
      </c>
      <c r="DF12" s="395" t="s">
        <v>342</v>
      </c>
      <c r="DG12" s="395" t="s">
        <v>342</v>
      </c>
      <c r="DH12" s="395" t="s">
        <v>342</v>
      </c>
      <c r="DI12" s="395" t="s">
        <v>342</v>
      </c>
      <c r="DJ12" s="395" t="s">
        <v>342</v>
      </c>
      <c r="DK12" s="395" t="s">
        <v>342</v>
      </c>
      <c r="DL12" s="395" t="s">
        <v>342</v>
      </c>
      <c r="DM12" s="395" t="s">
        <v>342</v>
      </c>
      <c r="DN12" s="395" t="s">
        <v>342</v>
      </c>
      <c r="DO12" s="395" t="s">
        <v>342</v>
      </c>
      <c r="DP12" s="395" t="s">
        <v>342</v>
      </c>
      <c r="DQ12" s="395" t="s">
        <v>342</v>
      </c>
      <c r="DR12" s="395" t="s">
        <v>342</v>
      </c>
      <c r="DS12" s="395" t="s">
        <v>342</v>
      </c>
      <c r="DT12" s="395" t="s">
        <v>342</v>
      </c>
      <c r="DU12" s="395" t="s">
        <v>342</v>
      </c>
      <c r="DV12" s="395" t="s">
        <v>342</v>
      </c>
      <c r="DW12" s="395" t="s">
        <v>342</v>
      </c>
      <c r="DX12" s="395" t="s">
        <v>342</v>
      </c>
      <c r="DY12" s="395" t="s">
        <v>342</v>
      </c>
      <c r="DZ12" s="395" t="s">
        <v>342</v>
      </c>
      <c r="EA12" s="395" t="s">
        <v>342</v>
      </c>
      <c r="EB12" s="395" t="s">
        <v>342</v>
      </c>
      <c r="EC12" s="395" t="s">
        <v>342</v>
      </c>
      <c r="ED12" s="395" t="s">
        <v>342</v>
      </c>
      <c r="EE12" s="395" t="s">
        <v>342</v>
      </c>
      <c r="EF12" s="395" t="s">
        <v>342</v>
      </c>
      <c r="EG12" s="395" t="s">
        <v>342</v>
      </c>
      <c r="EH12" s="395" t="s">
        <v>342</v>
      </c>
      <c r="EI12" s="395" t="s">
        <v>342</v>
      </c>
      <c r="EJ12" s="395" t="s">
        <v>342</v>
      </c>
      <c r="EK12" s="395" t="s">
        <v>342</v>
      </c>
      <c r="EL12" s="395" t="s">
        <v>342</v>
      </c>
      <c r="EM12" s="395" t="s">
        <v>342</v>
      </c>
      <c r="EN12" s="395" t="s">
        <v>342</v>
      </c>
      <c r="EO12" s="395" t="s">
        <v>342</v>
      </c>
      <c r="EP12" s="395" t="s">
        <v>342</v>
      </c>
      <c r="EQ12" s="395" t="s">
        <v>342</v>
      </c>
      <c r="ER12" s="431" t="s">
        <v>342</v>
      </c>
      <c r="ES12" s="416">
        <f t="shared" ref="ES12:ES80" si="0">((COUNTIF($E12:$ER12,$ES$11))*(10/60))</f>
        <v>0</v>
      </c>
      <c r="ET12" s="417">
        <f>(COUNTIF($E12:$ER12,$EU$11))*(10/60)</f>
        <v>0</v>
      </c>
      <c r="EU12" s="416">
        <f>(COUNTIF($E12:$ER12,$EU$11))*(10/60)</f>
        <v>0</v>
      </c>
      <c r="EV12" s="412">
        <f>(COUNTIF($E12:$ER12,$EV$11))*(10/60)</f>
        <v>0</v>
      </c>
      <c r="EW12" s="412">
        <f>(COUNTIF($E12:$ER12,$EW$11))*(10/60)</f>
        <v>0</v>
      </c>
      <c r="EX12" s="412">
        <f>(COUNTIF($E12:$ER12,$EX$11))*(10/60)</f>
        <v>0</v>
      </c>
      <c r="EY12" s="414">
        <f>SUM(ES12:EW12)</f>
        <v>0</v>
      </c>
      <c r="EZ12" s="226">
        <f>(COUNTIF($E12:$ER12,$EZ$11))*(10/60)</f>
        <v>0</v>
      </c>
    </row>
    <row r="13" spans="1:156" x14ac:dyDescent="0.25">
      <c r="A13" s="177">
        <f t="shared" ref="A13:A77" si="1">MONTH(D13)</f>
        <v>1</v>
      </c>
      <c r="B13" s="723"/>
      <c r="C13" s="511" t="s">
        <v>167</v>
      </c>
      <c r="D13" s="532">
        <v>44563</v>
      </c>
      <c r="E13" s="432" t="s">
        <v>342</v>
      </c>
      <c r="F13" s="393" t="s">
        <v>342</v>
      </c>
      <c r="G13" s="393" t="s">
        <v>342</v>
      </c>
      <c r="H13" s="393" t="s">
        <v>342</v>
      </c>
      <c r="I13" s="393" t="s">
        <v>342</v>
      </c>
      <c r="J13" s="393" t="s">
        <v>342</v>
      </c>
      <c r="K13" s="393" t="s">
        <v>342</v>
      </c>
      <c r="L13" s="393" t="s">
        <v>342</v>
      </c>
      <c r="M13" s="393" t="s">
        <v>342</v>
      </c>
      <c r="N13" s="393" t="s">
        <v>342</v>
      </c>
      <c r="O13" s="393" t="s">
        <v>342</v>
      </c>
      <c r="P13" s="393" t="s">
        <v>342</v>
      </c>
      <c r="Q13" s="393" t="s">
        <v>342</v>
      </c>
      <c r="R13" s="393" t="s">
        <v>342</v>
      </c>
      <c r="S13" s="393" t="s">
        <v>342</v>
      </c>
      <c r="T13" s="393" t="s">
        <v>342</v>
      </c>
      <c r="U13" s="393" t="s">
        <v>342</v>
      </c>
      <c r="V13" s="393" t="s">
        <v>342</v>
      </c>
      <c r="W13" s="393" t="s">
        <v>342</v>
      </c>
      <c r="X13" s="393" t="s">
        <v>342</v>
      </c>
      <c r="Y13" s="393" t="s">
        <v>342</v>
      </c>
      <c r="Z13" s="393" t="s">
        <v>342</v>
      </c>
      <c r="AA13" s="393" t="s">
        <v>342</v>
      </c>
      <c r="AB13" s="393" t="s">
        <v>342</v>
      </c>
      <c r="AC13" s="393" t="s">
        <v>342</v>
      </c>
      <c r="AD13" s="393" t="s">
        <v>342</v>
      </c>
      <c r="AE13" s="393" t="s">
        <v>342</v>
      </c>
      <c r="AF13" s="393" t="s">
        <v>342</v>
      </c>
      <c r="AG13" s="393" t="s">
        <v>342</v>
      </c>
      <c r="AH13" s="393" t="s">
        <v>342</v>
      </c>
      <c r="AI13" s="393" t="s">
        <v>342</v>
      </c>
      <c r="AJ13" s="393" t="s">
        <v>342</v>
      </c>
      <c r="AK13" s="393" t="s">
        <v>342</v>
      </c>
      <c r="AL13" s="393" t="s">
        <v>342</v>
      </c>
      <c r="AM13" s="393" t="s">
        <v>342</v>
      </c>
      <c r="AN13" s="393" t="s">
        <v>342</v>
      </c>
      <c r="AO13" s="393" t="s">
        <v>342</v>
      </c>
      <c r="AP13" s="393" t="s">
        <v>342</v>
      </c>
      <c r="AQ13" s="393" t="s">
        <v>342</v>
      </c>
      <c r="AR13" s="393" t="s">
        <v>342</v>
      </c>
      <c r="AS13" s="393" t="s">
        <v>342</v>
      </c>
      <c r="AT13" s="393" t="s">
        <v>342</v>
      </c>
      <c r="AU13" s="393" t="s">
        <v>342</v>
      </c>
      <c r="AV13" s="393" t="s">
        <v>342</v>
      </c>
      <c r="AW13" s="393" t="s">
        <v>342</v>
      </c>
      <c r="AX13" s="393" t="s">
        <v>342</v>
      </c>
      <c r="AY13" s="393" t="s">
        <v>342</v>
      </c>
      <c r="AZ13" s="393" t="s">
        <v>342</v>
      </c>
      <c r="BA13" s="393" t="s">
        <v>342</v>
      </c>
      <c r="BB13" s="393" t="s">
        <v>342</v>
      </c>
      <c r="BC13" s="393" t="s">
        <v>342</v>
      </c>
      <c r="BD13" s="393" t="s">
        <v>342</v>
      </c>
      <c r="BE13" s="393" t="s">
        <v>342</v>
      </c>
      <c r="BF13" s="393" t="s">
        <v>342</v>
      </c>
      <c r="BG13" s="393" t="s">
        <v>342</v>
      </c>
      <c r="BH13" s="393" t="s">
        <v>342</v>
      </c>
      <c r="BI13" s="393" t="s">
        <v>342</v>
      </c>
      <c r="BJ13" s="393" t="s">
        <v>342</v>
      </c>
      <c r="BK13" s="393" t="s">
        <v>342</v>
      </c>
      <c r="BL13" s="393" t="s">
        <v>342</v>
      </c>
      <c r="BM13" s="393" t="s">
        <v>342</v>
      </c>
      <c r="BN13" s="393" t="s">
        <v>342</v>
      </c>
      <c r="BO13" s="393" t="s">
        <v>342</v>
      </c>
      <c r="BP13" s="393" t="s">
        <v>342</v>
      </c>
      <c r="BQ13" s="393" t="s">
        <v>342</v>
      </c>
      <c r="BR13" s="393" t="s">
        <v>342</v>
      </c>
      <c r="BS13" s="393" t="s">
        <v>342</v>
      </c>
      <c r="BT13" s="393" t="s">
        <v>342</v>
      </c>
      <c r="BU13" s="393" t="s">
        <v>342</v>
      </c>
      <c r="BV13" s="393" t="s">
        <v>342</v>
      </c>
      <c r="BW13" s="393" t="s">
        <v>342</v>
      </c>
      <c r="BX13" s="393" t="s">
        <v>342</v>
      </c>
      <c r="BY13" s="393" t="s">
        <v>342</v>
      </c>
      <c r="BZ13" s="393" t="s">
        <v>342</v>
      </c>
      <c r="CA13" s="393" t="s">
        <v>342</v>
      </c>
      <c r="CB13" s="393" t="s">
        <v>342</v>
      </c>
      <c r="CC13" s="393" t="s">
        <v>342</v>
      </c>
      <c r="CD13" s="393" t="s">
        <v>342</v>
      </c>
      <c r="CE13" s="393" t="s">
        <v>342</v>
      </c>
      <c r="CF13" s="393" t="s">
        <v>342</v>
      </c>
      <c r="CG13" s="393" t="s">
        <v>342</v>
      </c>
      <c r="CH13" s="393" t="s">
        <v>342</v>
      </c>
      <c r="CI13" s="393" t="s">
        <v>342</v>
      </c>
      <c r="CJ13" s="393" t="s">
        <v>342</v>
      </c>
      <c r="CK13" s="393" t="s">
        <v>342</v>
      </c>
      <c r="CL13" s="393" t="s">
        <v>342</v>
      </c>
      <c r="CM13" s="393" t="s">
        <v>342</v>
      </c>
      <c r="CN13" s="393" t="s">
        <v>342</v>
      </c>
      <c r="CO13" s="393" t="s">
        <v>342</v>
      </c>
      <c r="CP13" s="393" t="s">
        <v>342</v>
      </c>
      <c r="CQ13" s="393" t="s">
        <v>342</v>
      </c>
      <c r="CR13" s="393" t="s">
        <v>342</v>
      </c>
      <c r="CS13" s="393" t="s">
        <v>342</v>
      </c>
      <c r="CT13" s="393" t="s">
        <v>342</v>
      </c>
      <c r="CU13" s="393" t="s">
        <v>342</v>
      </c>
      <c r="CV13" s="393" t="s">
        <v>342</v>
      </c>
      <c r="CW13" s="393" t="s">
        <v>342</v>
      </c>
      <c r="CX13" s="393" t="s">
        <v>342</v>
      </c>
      <c r="CY13" s="393" t="s">
        <v>342</v>
      </c>
      <c r="CZ13" s="393" t="s">
        <v>342</v>
      </c>
      <c r="DA13" s="393" t="s">
        <v>342</v>
      </c>
      <c r="DB13" s="393" t="s">
        <v>342</v>
      </c>
      <c r="DC13" s="393" t="s">
        <v>342</v>
      </c>
      <c r="DD13" s="393" t="s">
        <v>342</v>
      </c>
      <c r="DE13" s="393" t="s">
        <v>342</v>
      </c>
      <c r="DF13" s="393" t="s">
        <v>342</v>
      </c>
      <c r="DG13" s="393" t="s">
        <v>342</v>
      </c>
      <c r="DH13" s="393" t="s">
        <v>342</v>
      </c>
      <c r="DI13" s="393" t="s">
        <v>342</v>
      </c>
      <c r="DJ13" s="393" t="s">
        <v>342</v>
      </c>
      <c r="DK13" s="393" t="s">
        <v>342</v>
      </c>
      <c r="DL13" s="393" t="s">
        <v>342</v>
      </c>
      <c r="DM13" s="393" t="s">
        <v>342</v>
      </c>
      <c r="DN13" s="393" t="s">
        <v>342</v>
      </c>
      <c r="DO13" s="393" t="s">
        <v>342</v>
      </c>
      <c r="DP13" s="393" t="s">
        <v>342</v>
      </c>
      <c r="DQ13" s="393" t="s">
        <v>342</v>
      </c>
      <c r="DR13" s="393" t="s">
        <v>342</v>
      </c>
      <c r="DS13" s="393" t="s">
        <v>342</v>
      </c>
      <c r="DT13" s="393" t="s">
        <v>342</v>
      </c>
      <c r="DU13" s="393" t="s">
        <v>342</v>
      </c>
      <c r="DV13" s="393" t="s">
        <v>342</v>
      </c>
      <c r="DW13" s="393" t="s">
        <v>342</v>
      </c>
      <c r="DX13" s="393" t="s">
        <v>342</v>
      </c>
      <c r="DY13" s="393" t="s">
        <v>342</v>
      </c>
      <c r="DZ13" s="393" t="s">
        <v>342</v>
      </c>
      <c r="EA13" s="393" t="s">
        <v>342</v>
      </c>
      <c r="EB13" s="393" t="s">
        <v>342</v>
      </c>
      <c r="EC13" s="393" t="s">
        <v>342</v>
      </c>
      <c r="ED13" s="393" t="s">
        <v>342</v>
      </c>
      <c r="EE13" s="393" t="s">
        <v>342</v>
      </c>
      <c r="EF13" s="393" t="s">
        <v>342</v>
      </c>
      <c r="EG13" s="393" t="s">
        <v>342</v>
      </c>
      <c r="EH13" s="393" t="s">
        <v>342</v>
      </c>
      <c r="EI13" s="393" t="s">
        <v>342</v>
      </c>
      <c r="EJ13" s="393" t="s">
        <v>342</v>
      </c>
      <c r="EK13" s="393" t="s">
        <v>342</v>
      </c>
      <c r="EL13" s="393" t="s">
        <v>342</v>
      </c>
      <c r="EM13" s="393" t="s">
        <v>342</v>
      </c>
      <c r="EN13" s="393" t="s">
        <v>342</v>
      </c>
      <c r="EO13" s="393" t="s">
        <v>342</v>
      </c>
      <c r="EP13" s="393" t="s">
        <v>342</v>
      </c>
      <c r="EQ13" s="393" t="s">
        <v>342</v>
      </c>
      <c r="ER13" s="433" t="s">
        <v>342</v>
      </c>
      <c r="ES13" s="227">
        <f t="shared" si="0"/>
        <v>0</v>
      </c>
      <c r="ET13" s="413">
        <f>(COUNTIF($E13:$ER13,$ET$11))*(10/60)</f>
        <v>0</v>
      </c>
      <c r="EU13" s="227">
        <f t="shared" ref="EU13:EU49" si="2">(COUNTIF($E13:$ER13,$EU$11))*(10/60)</f>
        <v>0</v>
      </c>
      <c r="EV13" s="385">
        <f t="shared" ref="EV13:EV77" si="3">(COUNTIF($E13:$ER13,$EV$11))*(10/60)</f>
        <v>0</v>
      </c>
      <c r="EW13" s="412">
        <f>(COUNTIF($E13:$ER13,$EW$11))*(10/60)</f>
        <v>0</v>
      </c>
      <c r="EX13" s="412">
        <f t="shared" ref="EX13:EX77" si="4">(COUNTIF($E13:$ER13,$EX$11))*(10/60)</f>
        <v>0</v>
      </c>
      <c r="EY13" s="210">
        <f>SUM(ES13:EW13)</f>
        <v>0</v>
      </c>
      <c r="EZ13" s="227">
        <f t="shared" ref="EZ13:EZ77" si="5">(COUNTIF($E13:$ER13,$EZ$11))*(10/60)</f>
        <v>0</v>
      </c>
    </row>
    <row r="14" spans="1:156" x14ac:dyDescent="0.25">
      <c r="A14" s="177">
        <f t="shared" si="1"/>
        <v>1</v>
      </c>
      <c r="B14" s="723"/>
      <c r="C14" s="512" t="s">
        <v>175</v>
      </c>
      <c r="D14" s="533">
        <v>44564</v>
      </c>
      <c r="E14" s="212"/>
      <c r="F14" s="212"/>
      <c r="G14" s="212"/>
      <c r="H14" s="212"/>
      <c r="I14" s="212"/>
      <c r="J14" s="212"/>
      <c r="K14" s="212"/>
      <c r="L14" s="212"/>
      <c r="M14" s="212"/>
      <c r="N14" s="212"/>
      <c r="O14" s="212"/>
      <c r="P14" s="212"/>
      <c r="Q14" s="212"/>
      <c r="R14" s="212"/>
      <c r="S14" s="212"/>
      <c r="T14" s="212"/>
      <c r="U14" s="212"/>
      <c r="V14" s="212"/>
      <c r="W14" s="212"/>
      <c r="X14" s="212"/>
      <c r="Y14" s="212"/>
      <c r="Z14" s="212"/>
      <c r="AA14" s="212"/>
      <c r="AB14" s="212"/>
      <c r="AC14" s="212"/>
      <c r="AD14" s="212"/>
      <c r="AE14" s="212"/>
      <c r="AF14" s="212"/>
      <c r="AG14" s="212"/>
      <c r="AH14" s="212"/>
      <c r="AI14" s="212"/>
      <c r="AJ14" s="212"/>
      <c r="AK14" s="212"/>
      <c r="AL14" s="212"/>
      <c r="AM14" s="212"/>
      <c r="AN14" s="212"/>
      <c r="AO14" s="212"/>
      <c r="AP14" s="212"/>
      <c r="AQ14" s="212"/>
      <c r="AR14" s="212"/>
      <c r="AS14" s="212"/>
      <c r="AT14" s="212"/>
      <c r="AU14" s="212"/>
      <c r="AV14" s="212"/>
      <c r="AW14" s="212"/>
      <c r="AX14" s="212"/>
      <c r="AY14" s="212"/>
      <c r="AZ14" s="212"/>
      <c r="BA14" s="393" t="s">
        <v>230</v>
      </c>
      <c r="BB14" s="393" t="s">
        <v>230</v>
      </c>
      <c r="BC14" s="393" t="s">
        <v>230</v>
      </c>
      <c r="BD14" s="393" t="s">
        <v>230</v>
      </c>
      <c r="BE14" s="393" t="s">
        <v>230</v>
      </c>
      <c r="BF14" s="393" t="s">
        <v>230</v>
      </c>
      <c r="BG14" s="393" t="s">
        <v>230</v>
      </c>
      <c r="BH14" s="393" t="s">
        <v>230</v>
      </c>
      <c r="BI14" s="393" t="s">
        <v>230</v>
      </c>
      <c r="BJ14" s="393" t="s">
        <v>230</v>
      </c>
      <c r="BK14" s="393" t="s">
        <v>230</v>
      </c>
      <c r="BL14" s="393" t="s">
        <v>230</v>
      </c>
      <c r="BM14" s="393" t="s">
        <v>230</v>
      </c>
      <c r="BN14" s="393" t="s">
        <v>230</v>
      </c>
      <c r="BO14" s="393" t="s">
        <v>230</v>
      </c>
      <c r="BP14" s="393" t="s">
        <v>230</v>
      </c>
      <c r="BQ14" s="393" t="s">
        <v>230</v>
      </c>
      <c r="BR14" s="393" t="s">
        <v>230</v>
      </c>
      <c r="BS14" s="393" t="s">
        <v>230</v>
      </c>
      <c r="BT14" s="393" t="s">
        <v>230</v>
      </c>
      <c r="BU14" s="393" t="s">
        <v>230</v>
      </c>
      <c r="BV14" s="393" t="s">
        <v>230</v>
      </c>
      <c r="BW14" s="393" t="s">
        <v>230</v>
      </c>
      <c r="BX14" s="393" t="s">
        <v>230</v>
      </c>
      <c r="BY14" s="393" t="s">
        <v>230</v>
      </c>
      <c r="BZ14" s="393" t="s">
        <v>230</v>
      </c>
      <c r="CA14" s="393" t="s">
        <v>230</v>
      </c>
      <c r="CB14" s="393" t="s">
        <v>230</v>
      </c>
      <c r="CC14" s="393" t="s">
        <v>230</v>
      </c>
      <c r="CD14" s="393" t="s">
        <v>230</v>
      </c>
      <c r="CE14" s="212"/>
      <c r="CF14" s="212"/>
      <c r="CG14" s="212"/>
      <c r="CH14" s="212"/>
      <c r="CI14" s="212"/>
      <c r="CJ14" s="212"/>
      <c r="CK14" s="212"/>
      <c r="CL14" s="212"/>
      <c r="CM14" s="212"/>
      <c r="CN14" s="212"/>
      <c r="CO14" s="212"/>
      <c r="CP14" s="212"/>
      <c r="CQ14" s="212"/>
      <c r="CR14" s="212"/>
      <c r="CS14" s="212"/>
      <c r="CT14" s="212"/>
      <c r="CU14" s="212"/>
      <c r="CV14" s="212"/>
      <c r="CW14" s="212"/>
      <c r="CX14" s="212"/>
      <c r="CY14" s="212"/>
      <c r="CZ14" s="212"/>
      <c r="DA14" s="212"/>
      <c r="DB14" s="212"/>
      <c r="DC14" s="212"/>
      <c r="DD14" s="212"/>
      <c r="DE14" s="212"/>
      <c r="DF14" s="212"/>
      <c r="DG14" s="212"/>
      <c r="DH14" s="212"/>
      <c r="DI14" s="212"/>
      <c r="DJ14" s="212"/>
      <c r="DK14" s="212"/>
      <c r="DL14" s="212"/>
      <c r="DM14" s="212"/>
      <c r="DN14" s="212"/>
      <c r="DO14" s="212"/>
      <c r="DP14" s="212"/>
      <c r="DQ14" s="212"/>
      <c r="DR14" s="212"/>
      <c r="DS14" s="212"/>
      <c r="DT14" s="212"/>
      <c r="DU14" s="212"/>
      <c r="DV14" s="212"/>
      <c r="DW14" s="212"/>
      <c r="DX14" s="212"/>
      <c r="DY14" s="212"/>
      <c r="DZ14" s="212"/>
      <c r="EA14" s="212"/>
      <c r="EB14" s="212"/>
      <c r="EC14" s="212"/>
      <c r="ED14" s="212"/>
      <c r="EE14" s="212"/>
      <c r="EF14" s="212"/>
      <c r="EG14" s="212"/>
      <c r="EH14" s="212"/>
      <c r="EI14" s="212"/>
      <c r="EJ14" s="212"/>
      <c r="EK14" s="212"/>
      <c r="EL14" s="212"/>
      <c r="EM14" s="212"/>
      <c r="EN14" s="212"/>
      <c r="EO14" s="212"/>
      <c r="EP14" s="212"/>
      <c r="EQ14" s="212"/>
      <c r="ER14" s="212"/>
      <c r="ES14" s="227">
        <f t="shared" si="0"/>
        <v>0</v>
      </c>
      <c r="ET14" s="413">
        <f t="shared" ref="ET14:ET34" si="6">(COUNTIF($E14:$ER14,$ET$11))*(10/60)</f>
        <v>0</v>
      </c>
      <c r="EU14" s="227">
        <f t="shared" si="2"/>
        <v>0</v>
      </c>
      <c r="EV14" s="385">
        <f t="shared" si="3"/>
        <v>0</v>
      </c>
      <c r="EW14" s="412">
        <f t="shared" ref="EW14:EW78" si="7">(COUNTIF($E14:$ER14,$EW$11))*(10/60)</f>
        <v>0</v>
      </c>
      <c r="EX14" s="412">
        <f t="shared" si="4"/>
        <v>0</v>
      </c>
      <c r="EY14" s="210">
        <f t="shared" ref="EY14:EY74" si="8">SUM(ES14:EW14)</f>
        <v>0</v>
      </c>
      <c r="EZ14" s="227">
        <f t="shared" si="5"/>
        <v>5</v>
      </c>
    </row>
    <row r="15" spans="1:156" x14ac:dyDescent="0.25">
      <c r="A15" s="177">
        <f t="shared" si="1"/>
        <v>1</v>
      </c>
      <c r="B15" s="723"/>
      <c r="C15" s="510" t="s">
        <v>176</v>
      </c>
      <c r="D15" s="533">
        <v>44565</v>
      </c>
      <c r="E15" s="212"/>
      <c r="F15" s="212"/>
      <c r="G15" s="212"/>
      <c r="H15" s="212"/>
      <c r="I15" s="212"/>
      <c r="J15" s="212"/>
      <c r="K15" s="212"/>
      <c r="L15" s="212"/>
      <c r="M15" s="212"/>
      <c r="N15" s="212"/>
      <c r="O15" s="212"/>
      <c r="P15" s="212"/>
      <c r="Q15" s="212"/>
      <c r="R15" s="212"/>
      <c r="S15" s="212"/>
      <c r="T15" s="212"/>
      <c r="U15" s="212"/>
      <c r="V15" s="212"/>
      <c r="W15" s="212"/>
      <c r="X15" s="212"/>
      <c r="Y15" s="212"/>
      <c r="Z15" s="212"/>
      <c r="AA15" s="212"/>
      <c r="AB15" s="212"/>
      <c r="AC15" s="212"/>
      <c r="AD15" s="212"/>
      <c r="AE15" s="212"/>
      <c r="AF15" s="212"/>
      <c r="AG15" s="212"/>
      <c r="AH15" s="212"/>
      <c r="AI15" s="212"/>
      <c r="AJ15" s="212"/>
      <c r="AK15" s="212"/>
      <c r="AL15" s="212"/>
      <c r="AM15" s="212"/>
      <c r="AN15" s="212"/>
      <c r="AO15" s="212"/>
      <c r="AP15" s="212"/>
      <c r="AQ15" s="212"/>
      <c r="AR15" s="212"/>
      <c r="AS15" s="212"/>
      <c r="AT15" s="212"/>
      <c r="AU15" s="212"/>
      <c r="AV15" s="212"/>
      <c r="AW15" s="212"/>
      <c r="AX15" s="212"/>
      <c r="AY15" s="212"/>
      <c r="AZ15" s="212"/>
      <c r="BA15" s="393" t="s">
        <v>230</v>
      </c>
      <c r="BB15" s="393" t="s">
        <v>230</v>
      </c>
      <c r="BC15" s="393" t="s">
        <v>230</v>
      </c>
      <c r="BD15" s="393" t="s">
        <v>230</v>
      </c>
      <c r="BE15" s="393" t="s">
        <v>230</v>
      </c>
      <c r="BF15" s="393" t="s">
        <v>230</v>
      </c>
      <c r="BG15" s="393" t="s">
        <v>230</v>
      </c>
      <c r="BH15" s="393" t="s">
        <v>230</v>
      </c>
      <c r="BI15" s="393" t="s">
        <v>230</v>
      </c>
      <c r="BJ15" s="393" t="s">
        <v>230</v>
      </c>
      <c r="BK15" s="393" t="s">
        <v>230</v>
      </c>
      <c r="BL15" s="393" t="s">
        <v>230</v>
      </c>
      <c r="BM15" s="393" t="s">
        <v>230</v>
      </c>
      <c r="BN15" s="393" t="s">
        <v>230</v>
      </c>
      <c r="BO15" s="393" t="s">
        <v>230</v>
      </c>
      <c r="BP15" s="393" t="s">
        <v>230</v>
      </c>
      <c r="BQ15" s="393" t="s">
        <v>230</v>
      </c>
      <c r="BR15" s="393" t="s">
        <v>230</v>
      </c>
      <c r="BS15" s="393" t="s">
        <v>230</v>
      </c>
      <c r="BT15" s="393" t="s">
        <v>230</v>
      </c>
      <c r="BU15" s="393" t="s">
        <v>230</v>
      </c>
      <c r="BV15" s="393" t="s">
        <v>230</v>
      </c>
      <c r="BW15" s="393" t="s">
        <v>230</v>
      </c>
      <c r="BX15" s="393" t="s">
        <v>230</v>
      </c>
      <c r="BY15" s="393" t="s">
        <v>230</v>
      </c>
      <c r="BZ15" s="393" t="s">
        <v>230</v>
      </c>
      <c r="CA15" s="393" t="s">
        <v>230</v>
      </c>
      <c r="CB15" s="393" t="s">
        <v>230</v>
      </c>
      <c r="CC15" s="393" t="s">
        <v>230</v>
      </c>
      <c r="CD15" s="393" t="s">
        <v>230</v>
      </c>
      <c r="CE15" s="212"/>
      <c r="CF15" s="212"/>
      <c r="CG15" s="212"/>
      <c r="CH15" s="212"/>
      <c r="CI15" s="212"/>
      <c r="CJ15" s="212"/>
      <c r="CK15" s="212"/>
      <c r="CL15" s="212"/>
      <c r="CM15" s="212"/>
      <c r="CN15" s="212"/>
      <c r="CO15" s="212"/>
      <c r="CP15" s="212"/>
      <c r="CQ15" s="212"/>
      <c r="CR15" s="212"/>
      <c r="CS15" s="212"/>
      <c r="CT15" s="212"/>
      <c r="CU15" s="212"/>
      <c r="CV15" s="212"/>
      <c r="CW15" s="212"/>
      <c r="CX15" s="212"/>
      <c r="CY15" s="212"/>
      <c r="CZ15" s="212"/>
      <c r="DA15" s="212"/>
      <c r="DB15" s="212"/>
      <c r="DC15" s="212"/>
      <c r="DD15" s="212"/>
      <c r="DE15" s="212"/>
      <c r="DF15" s="212"/>
      <c r="DG15" s="212"/>
      <c r="DH15" s="212"/>
      <c r="DI15" s="212"/>
      <c r="DJ15" s="212"/>
      <c r="DK15" s="212"/>
      <c r="DL15" s="212"/>
      <c r="DM15" s="212"/>
      <c r="DN15" s="212"/>
      <c r="DO15" s="212"/>
      <c r="DP15" s="212"/>
      <c r="DQ15" s="212"/>
      <c r="DR15" s="212"/>
      <c r="DS15" s="212"/>
      <c r="DT15" s="212"/>
      <c r="DU15" s="212"/>
      <c r="DV15" s="212"/>
      <c r="DW15" s="212"/>
      <c r="DX15" s="212"/>
      <c r="DY15" s="212"/>
      <c r="DZ15" s="212"/>
      <c r="EA15" s="212"/>
      <c r="EB15" s="212"/>
      <c r="EC15" s="212"/>
      <c r="ED15" s="212"/>
      <c r="EE15" s="212"/>
      <c r="EF15" s="212"/>
      <c r="EG15" s="212"/>
      <c r="EH15" s="212"/>
      <c r="EI15" s="212"/>
      <c r="EJ15" s="212"/>
      <c r="EK15" s="212"/>
      <c r="EL15" s="212"/>
      <c r="EM15" s="212"/>
      <c r="EN15" s="212"/>
      <c r="EO15" s="212"/>
      <c r="EP15" s="212"/>
      <c r="EQ15" s="212"/>
      <c r="ER15" s="212"/>
      <c r="ES15" s="227">
        <f t="shared" si="0"/>
        <v>0</v>
      </c>
      <c r="ET15" s="413">
        <f t="shared" si="6"/>
        <v>0</v>
      </c>
      <c r="EU15" s="227">
        <f t="shared" si="2"/>
        <v>0</v>
      </c>
      <c r="EV15" s="385">
        <f t="shared" si="3"/>
        <v>0</v>
      </c>
      <c r="EW15" s="412">
        <f t="shared" si="7"/>
        <v>0</v>
      </c>
      <c r="EX15" s="412">
        <f t="shared" si="4"/>
        <v>0</v>
      </c>
      <c r="EY15" s="210">
        <f t="shared" si="8"/>
        <v>0</v>
      </c>
      <c r="EZ15" s="227">
        <f t="shared" si="5"/>
        <v>5</v>
      </c>
    </row>
    <row r="16" spans="1:156" x14ac:dyDescent="0.25">
      <c r="A16" s="177">
        <f t="shared" si="1"/>
        <v>1</v>
      </c>
      <c r="B16" s="723"/>
      <c r="C16" s="510" t="s">
        <v>176</v>
      </c>
      <c r="D16" s="533">
        <v>44566</v>
      </c>
      <c r="E16" s="212"/>
      <c r="F16" s="212"/>
      <c r="G16" s="212"/>
      <c r="H16" s="212"/>
      <c r="I16" s="212"/>
      <c r="J16" s="212"/>
      <c r="K16" s="212"/>
      <c r="L16" s="212"/>
      <c r="M16" s="212"/>
      <c r="N16" s="212"/>
      <c r="O16" s="212"/>
      <c r="P16" s="212"/>
      <c r="Q16" s="212"/>
      <c r="R16" s="212"/>
      <c r="S16" s="212"/>
      <c r="T16" s="212"/>
      <c r="U16" s="212"/>
      <c r="V16" s="212"/>
      <c r="W16" s="212"/>
      <c r="X16" s="212"/>
      <c r="Y16" s="212"/>
      <c r="Z16" s="212"/>
      <c r="AA16" s="212"/>
      <c r="AB16" s="212"/>
      <c r="AC16" s="212"/>
      <c r="AD16" s="212"/>
      <c r="AE16" s="212"/>
      <c r="AF16" s="212"/>
      <c r="AG16" s="212"/>
      <c r="AH16" s="212"/>
      <c r="AI16" s="212"/>
      <c r="AJ16" s="212"/>
      <c r="AK16" s="212"/>
      <c r="AL16" s="212"/>
      <c r="AM16" s="212"/>
      <c r="AN16" s="212"/>
      <c r="AO16" s="212"/>
      <c r="AP16" s="212"/>
      <c r="AQ16" s="212"/>
      <c r="AR16" s="212"/>
      <c r="AS16" s="212"/>
      <c r="AT16" s="212"/>
      <c r="AU16" s="212"/>
      <c r="AV16" s="212"/>
      <c r="AW16" s="212"/>
      <c r="AX16" s="212"/>
      <c r="AY16" s="212"/>
      <c r="AZ16" s="212"/>
      <c r="BA16" s="393" t="s">
        <v>230</v>
      </c>
      <c r="BB16" s="393" t="s">
        <v>230</v>
      </c>
      <c r="BC16" s="393" t="s">
        <v>230</v>
      </c>
      <c r="BD16" s="393" t="s">
        <v>230</v>
      </c>
      <c r="BE16" s="393" t="s">
        <v>230</v>
      </c>
      <c r="BF16" s="393" t="s">
        <v>230</v>
      </c>
      <c r="BG16" s="393" t="s">
        <v>230</v>
      </c>
      <c r="BH16" s="393" t="s">
        <v>230</v>
      </c>
      <c r="BI16" s="393" t="s">
        <v>230</v>
      </c>
      <c r="BJ16" s="393" t="s">
        <v>230</v>
      </c>
      <c r="BK16" s="393" t="s">
        <v>230</v>
      </c>
      <c r="BL16" s="393" t="s">
        <v>230</v>
      </c>
      <c r="BM16" s="393" t="s">
        <v>230</v>
      </c>
      <c r="BN16" s="393" t="s">
        <v>230</v>
      </c>
      <c r="BO16" s="393" t="s">
        <v>230</v>
      </c>
      <c r="BP16" s="393" t="s">
        <v>230</v>
      </c>
      <c r="BQ16" s="393" t="s">
        <v>230</v>
      </c>
      <c r="BR16" s="393" t="s">
        <v>230</v>
      </c>
      <c r="BS16" s="393" t="s">
        <v>230</v>
      </c>
      <c r="BT16" s="393" t="s">
        <v>230</v>
      </c>
      <c r="BU16" s="393" t="s">
        <v>230</v>
      </c>
      <c r="BV16" s="393" t="s">
        <v>230</v>
      </c>
      <c r="BW16" s="393" t="s">
        <v>230</v>
      </c>
      <c r="BX16" s="393" t="s">
        <v>230</v>
      </c>
      <c r="BY16" s="393" t="s">
        <v>230</v>
      </c>
      <c r="BZ16" s="393" t="s">
        <v>230</v>
      </c>
      <c r="CA16" s="393" t="s">
        <v>230</v>
      </c>
      <c r="CB16" s="393" t="s">
        <v>230</v>
      </c>
      <c r="CC16" s="393" t="s">
        <v>230</v>
      </c>
      <c r="CD16" s="393" t="s">
        <v>230</v>
      </c>
      <c r="CE16" s="212"/>
      <c r="CF16" s="212"/>
      <c r="CG16" s="212"/>
      <c r="CH16" s="212"/>
      <c r="CI16" s="212"/>
      <c r="CJ16" s="212"/>
      <c r="CK16" s="212"/>
      <c r="CL16" s="212"/>
      <c r="CM16" s="212"/>
      <c r="CN16" s="212"/>
      <c r="CO16" s="212"/>
      <c r="CP16" s="212"/>
      <c r="CQ16" s="212"/>
      <c r="CR16" s="212"/>
      <c r="CS16" s="212"/>
      <c r="CT16" s="212"/>
      <c r="CU16" s="212"/>
      <c r="CV16" s="212"/>
      <c r="CW16" s="212"/>
      <c r="CX16" s="212"/>
      <c r="CY16" s="212"/>
      <c r="CZ16" s="212"/>
      <c r="DA16" s="212"/>
      <c r="DB16" s="212"/>
      <c r="DC16" s="212"/>
      <c r="DD16" s="212"/>
      <c r="DE16" s="212"/>
      <c r="DF16" s="212"/>
      <c r="DG16" s="212"/>
      <c r="DH16" s="212"/>
      <c r="DI16" s="212"/>
      <c r="DJ16" s="212"/>
      <c r="DK16" s="212"/>
      <c r="DL16" s="212"/>
      <c r="DM16" s="212"/>
      <c r="DN16" s="212"/>
      <c r="DO16" s="212"/>
      <c r="DP16" s="212"/>
      <c r="DQ16" s="212"/>
      <c r="DR16" s="212"/>
      <c r="DS16" s="212"/>
      <c r="DT16" s="212"/>
      <c r="DU16" s="212"/>
      <c r="DV16" s="212"/>
      <c r="DW16" s="212"/>
      <c r="DX16" s="212"/>
      <c r="DY16" s="212"/>
      <c r="DZ16" s="212"/>
      <c r="EA16" s="212"/>
      <c r="EB16" s="212"/>
      <c r="EC16" s="212"/>
      <c r="ED16" s="212"/>
      <c r="EE16" s="212"/>
      <c r="EF16" s="212"/>
      <c r="EG16" s="212"/>
      <c r="EH16" s="212"/>
      <c r="EI16" s="212"/>
      <c r="EJ16" s="212"/>
      <c r="EK16" s="212"/>
      <c r="EL16" s="212"/>
      <c r="EM16" s="212"/>
      <c r="EN16" s="212"/>
      <c r="EO16" s="212"/>
      <c r="EP16" s="212"/>
      <c r="EQ16" s="212"/>
      <c r="ER16" s="212"/>
      <c r="ES16" s="227">
        <f t="shared" si="0"/>
        <v>0</v>
      </c>
      <c r="ET16" s="413">
        <f t="shared" si="6"/>
        <v>0</v>
      </c>
      <c r="EU16" s="227">
        <f t="shared" si="2"/>
        <v>0</v>
      </c>
      <c r="EV16" s="385">
        <f t="shared" si="3"/>
        <v>0</v>
      </c>
      <c r="EW16" s="412">
        <f t="shared" si="7"/>
        <v>0</v>
      </c>
      <c r="EX16" s="412">
        <f t="shared" si="4"/>
        <v>0</v>
      </c>
      <c r="EY16" s="210">
        <f t="shared" si="8"/>
        <v>0</v>
      </c>
      <c r="EZ16" s="227">
        <f t="shared" si="5"/>
        <v>5</v>
      </c>
    </row>
    <row r="17" spans="1:156" x14ac:dyDescent="0.25">
      <c r="A17" s="177">
        <f t="shared" si="1"/>
        <v>1</v>
      </c>
      <c r="B17" s="723"/>
      <c r="C17" s="510" t="s">
        <v>173</v>
      </c>
      <c r="D17" s="533">
        <v>44567</v>
      </c>
      <c r="E17" s="212"/>
      <c r="F17" s="212"/>
      <c r="G17" s="212"/>
      <c r="H17" s="212"/>
      <c r="I17" s="212"/>
      <c r="J17" s="212"/>
      <c r="K17" s="212"/>
      <c r="L17" s="212"/>
      <c r="M17" s="212"/>
      <c r="N17" s="212"/>
      <c r="O17" s="212"/>
      <c r="P17" s="212"/>
      <c r="Q17" s="212"/>
      <c r="R17" s="212"/>
      <c r="S17" s="212"/>
      <c r="T17" s="212"/>
      <c r="U17" s="212"/>
      <c r="V17" s="212"/>
      <c r="W17" s="212"/>
      <c r="X17" s="212"/>
      <c r="Y17" s="212"/>
      <c r="Z17" s="212"/>
      <c r="AA17" s="212"/>
      <c r="AB17" s="212"/>
      <c r="AC17" s="212"/>
      <c r="AD17" s="212"/>
      <c r="AE17" s="212"/>
      <c r="AF17" s="212"/>
      <c r="AG17" s="212"/>
      <c r="AH17" s="212"/>
      <c r="AI17" s="212"/>
      <c r="AJ17" s="212"/>
      <c r="AK17" s="212"/>
      <c r="AL17" s="212"/>
      <c r="AM17" s="212"/>
      <c r="AN17" s="212"/>
      <c r="AO17" s="212"/>
      <c r="AP17" s="212"/>
      <c r="AQ17" s="212"/>
      <c r="AR17" s="212"/>
      <c r="AS17" s="212"/>
      <c r="AT17" s="212"/>
      <c r="AU17" s="212"/>
      <c r="AV17" s="212"/>
      <c r="AW17" s="212"/>
      <c r="AX17" s="212"/>
      <c r="AY17" s="212"/>
      <c r="AZ17" s="212"/>
      <c r="BA17" s="393" t="s">
        <v>230</v>
      </c>
      <c r="BB17" s="393" t="s">
        <v>230</v>
      </c>
      <c r="BC17" s="393" t="s">
        <v>230</v>
      </c>
      <c r="BD17" s="393" t="s">
        <v>230</v>
      </c>
      <c r="BE17" s="393" t="s">
        <v>230</v>
      </c>
      <c r="BF17" s="393" t="s">
        <v>230</v>
      </c>
      <c r="BG17" s="393" t="s">
        <v>230</v>
      </c>
      <c r="BH17" s="393" t="s">
        <v>230</v>
      </c>
      <c r="BI17" s="393" t="s">
        <v>230</v>
      </c>
      <c r="BJ17" s="393" t="s">
        <v>230</v>
      </c>
      <c r="BK17" s="393" t="s">
        <v>230</v>
      </c>
      <c r="BL17" s="393" t="s">
        <v>230</v>
      </c>
      <c r="BM17" s="393" t="s">
        <v>230</v>
      </c>
      <c r="BN17" s="393" t="s">
        <v>230</v>
      </c>
      <c r="BO17" s="393" t="s">
        <v>230</v>
      </c>
      <c r="BP17" s="393" t="s">
        <v>230</v>
      </c>
      <c r="BQ17" s="393" t="s">
        <v>230</v>
      </c>
      <c r="BR17" s="393" t="s">
        <v>230</v>
      </c>
      <c r="BS17" s="393" t="s">
        <v>230</v>
      </c>
      <c r="BT17" s="393" t="s">
        <v>230</v>
      </c>
      <c r="BU17" s="393" t="s">
        <v>230</v>
      </c>
      <c r="BV17" s="393" t="s">
        <v>230</v>
      </c>
      <c r="BW17" s="393" t="s">
        <v>230</v>
      </c>
      <c r="BX17" s="393" t="s">
        <v>230</v>
      </c>
      <c r="BY17" s="393" t="s">
        <v>230</v>
      </c>
      <c r="BZ17" s="393" t="s">
        <v>230</v>
      </c>
      <c r="CA17" s="393" t="s">
        <v>230</v>
      </c>
      <c r="CB17" s="393" t="s">
        <v>230</v>
      </c>
      <c r="CC17" s="393" t="s">
        <v>230</v>
      </c>
      <c r="CD17" s="393" t="s">
        <v>230</v>
      </c>
      <c r="CE17" s="212"/>
      <c r="CF17" s="212"/>
      <c r="CG17" s="212"/>
      <c r="CH17" s="212"/>
      <c r="CI17" s="212"/>
      <c r="CJ17" s="212"/>
      <c r="CK17" s="212"/>
      <c r="CL17" s="212"/>
      <c r="CM17" s="212"/>
      <c r="CN17" s="212"/>
      <c r="CO17" s="212"/>
      <c r="CP17" s="212"/>
      <c r="CQ17" s="212"/>
      <c r="CR17" s="212"/>
      <c r="CS17" s="212"/>
      <c r="CT17" s="212"/>
      <c r="CU17" s="212"/>
      <c r="CV17" s="212"/>
      <c r="CW17" s="212"/>
      <c r="CX17" s="212"/>
      <c r="CY17" s="212"/>
      <c r="CZ17" s="212"/>
      <c r="DA17" s="212"/>
      <c r="DB17" s="212"/>
      <c r="DC17" s="212"/>
      <c r="DD17" s="212"/>
      <c r="DE17" s="212"/>
      <c r="DF17" s="212"/>
      <c r="DG17" s="212"/>
      <c r="DH17" s="212"/>
      <c r="DI17" s="212"/>
      <c r="DJ17" s="212"/>
      <c r="DK17" s="212"/>
      <c r="DL17" s="212"/>
      <c r="DM17" s="212"/>
      <c r="DN17" s="212"/>
      <c r="DO17" s="212"/>
      <c r="DP17" s="212"/>
      <c r="DQ17" s="212"/>
      <c r="DR17" s="212"/>
      <c r="DS17" s="212"/>
      <c r="DT17" s="212"/>
      <c r="DU17" s="212"/>
      <c r="DV17" s="212"/>
      <c r="DW17" s="212"/>
      <c r="DX17" s="212"/>
      <c r="DY17" s="212"/>
      <c r="DZ17" s="212"/>
      <c r="EA17" s="212"/>
      <c r="EB17" s="212"/>
      <c r="EC17" s="212"/>
      <c r="ED17" s="212"/>
      <c r="EE17" s="212"/>
      <c r="EF17" s="212"/>
      <c r="EG17" s="212"/>
      <c r="EH17" s="212"/>
      <c r="EI17" s="212"/>
      <c r="EJ17" s="212"/>
      <c r="EK17" s="212"/>
      <c r="EL17" s="212"/>
      <c r="EM17" s="212"/>
      <c r="EN17" s="212"/>
      <c r="EO17" s="212"/>
      <c r="EP17" s="212"/>
      <c r="EQ17" s="212"/>
      <c r="ER17" s="212"/>
      <c r="ES17" s="227">
        <f t="shared" si="0"/>
        <v>0</v>
      </c>
      <c r="ET17" s="413">
        <f t="shared" si="6"/>
        <v>0</v>
      </c>
      <c r="EU17" s="227">
        <f t="shared" si="2"/>
        <v>0</v>
      </c>
      <c r="EV17" s="385">
        <f t="shared" si="3"/>
        <v>0</v>
      </c>
      <c r="EW17" s="412">
        <f t="shared" si="7"/>
        <v>0</v>
      </c>
      <c r="EX17" s="412">
        <f t="shared" si="4"/>
        <v>0</v>
      </c>
      <c r="EY17" s="210">
        <f t="shared" si="8"/>
        <v>0</v>
      </c>
      <c r="EZ17" s="227">
        <f t="shared" si="5"/>
        <v>5</v>
      </c>
    </row>
    <row r="18" spans="1:156" x14ac:dyDescent="0.25">
      <c r="A18" s="177">
        <f t="shared" si="1"/>
        <v>1</v>
      </c>
      <c r="B18" s="723"/>
      <c r="C18" s="510" t="s">
        <v>184</v>
      </c>
      <c r="D18" s="533">
        <v>44568</v>
      </c>
      <c r="E18" s="212"/>
      <c r="F18" s="212"/>
      <c r="G18" s="212"/>
      <c r="H18" s="212"/>
      <c r="I18" s="212"/>
      <c r="J18" s="212"/>
      <c r="K18" s="212"/>
      <c r="L18" s="212"/>
      <c r="M18" s="212"/>
      <c r="N18" s="212"/>
      <c r="O18" s="212"/>
      <c r="P18" s="212"/>
      <c r="Q18" s="212"/>
      <c r="R18" s="212"/>
      <c r="S18" s="212"/>
      <c r="T18" s="212"/>
      <c r="U18" s="212"/>
      <c r="V18" s="212"/>
      <c r="W18" s="212"/>
      <c r="X18" s="212"/>
      <c r="Y18" s="212"/>
      <c r="Z18" s="212"/>
      <c r="AA18" s="212"/>
      <c r="AB18" s="212"/>
      <c r="AC18" s="212"/>
      <c r="AD18" s="212"/>
      <c r="AE18" s="212"/>
      <c r="AF18" s="212"/>
      <c r="AG18" s="212"/>
      <c r="AH18" s="212"/>
      <c r="AI18" s="212"/>
      <c r="AJ18" s="212"/>
      <c r="AK18" s="212"/>
      <c r="AL18" s="212"/>
      <c r="AM18" s="212"/>
      <c r="AN18" s="212"/>
      <c r="AO18" s="212"/>
      <c r="AP18" s="212"/>
      <c r="AQ18" s="212"/>
      <c r="AR18" s="212"/>
      <c r="AS18" s="212"/>
      <c r="AT18" s="212"/>
      <c r="AU18" s="212"/>
      <c r="AV18" s="212"/>
      <c r="AW18" s="212"/>
      <c r="AX18" s="212"/>
      <c r="AY18" s="212"/>
      <c r="AZ18" s="212"/>
      <c r="BA18" s="393" t="s">
        <v>230</v>
      </c>
      <c r="BB18" s="393" t="s">
        <v>230</v>
      </c>
      <c r="BC18" s="393" t="s">
        <v>230</v>
      </c>
      <c r="BD18" s="393" t="s">
        <v>230</v>
      </c>
      <c r="BE18" s="393" t="s">
        <v>230</v>
      </c>
      <c r="BF18" s="393" t="s">
        <v>230</v>
      </c>
      <c r="BG18" s="393" t="s">
        <v>230</v>
      </c>
      <c r="BH18" s="393" t="s">
        <v>230</v>
      </c>
      <c r="BI18" s="393" t="s">
        <v>230</v>
      </c>
      <c r="BJ18" s="393" t="s">
        <v>230</v>
      </c>
      <c r="BK18" s="393" t="s">
        <v>230</v>
      </c>
      <c r="BL18" s="393" t="s">
        <v>230</v>
      </c>
      <c r="BM18" s="393" t="s">
        <v>230</v>
      </c>
      <c r="BN18" s="393" t="s">
        <v>230</v>
      </c>
      <c r="BO18" s="393" t="s">
        <v>230</v>
      </c>
      <c r="BP18" s="393" t="s">
        <v>230</v>
      </c>
      <c r="BQ18" s="393" t="s">
        <v>230</v>
      </c>
      <c r="BR18" s="393" t="s">
        <v>230</v>
      </c>
      <c r="BS18" s="393" t="s">
        <v>230</v>
      </c>
      <c r="BT18" s="393" t="s">
        <v>230</v>
      </c>
      <c r="BU18" s="393" t="s">
        <v>230</v>
      </c>
      <c r="BV18" s="393" t="s">
        <v>230</v>
      </c>
      <c r="BW18" s="393" t="s">
        <v>230</v>
      </c>
      <c r="BX18" s="393" t="s">
        <v>230</v>
      </c>
      <c r="BY18" s="393" t="s">
        <v>230</v>
      </c>
      <c r="BZ18" s="393" t="s">
        <v>230</v>
      </c>
      <c r="CA18" s="393" t="s">
        <v>230</v>
      </c>
      <c r="CB18" s="393" t="s">
        <v>230</v>
      </c>
      <c r="CC18" s="393" t="s">
        <v>230</v>
      </c>
      <c r="CD18" s="393" t="s">
        <v>230</v>
      </c>
      <c r="CE18" s="212"/>
      <c r="CF18" s="212"/>
      <c r="CG18" s="212"/>
      <c r="CH18" s="212"/>
      <c r="CI18" s="212"/>
      <c r="CJ18" s="212"/>
      <c r="CK18" s="212"/>
      <c r="CL18" s="212"/>
      <c r="CM18" s="212"/>
      <c r="CN18" s="212"/>
      <c r="CO18" s="212"/>
      <c r="CP18" s="212"/>
      <c r="CQ18" s="212"/>
      <c r="CR18" s="212"/>
      <c r="CS18" s="212"/>
      <c r="CT18" s="212"/>
      <c r="CU18" s="212"/>
      <c r="CV18" s="212"/>
      <c r="CW18" s="212"/>
      <c r="CX18" s="212"/>
      <c r="CY18" s="212"/>
      <c r="CZ18" s="212"/>
      <c r="DA18" s="212"/>
      <c r="DB18" s="212"/>
      <c r="DC18" s="212"/>
      <c r="DD18" s="212"/>
      <c r="DE18" s="212"/>
      <c r="DF18" s="212"/>
      <c r="DG18" s="212"/>
      <c r="DH18" s="212"/>
      <c r="DI18" s="212"/>
      <c r="DJ18" s="212"/>
      <c r="DK18" s="212"/>
      <c r="DL18" s="212"/>
      <c r="DM18" s="212"/>
      <c r="DN18" s="212"/>
      <c r="DO18" s="212"/>
      <c r="DP18" s="212"/>
      <c r="DQ18" s="212"/>
      <c r="DR18" s="212"/>
      <c r="DS18" s="212"/>
      <c r="DT18" s="212"/>
      <c r="DU18" s="212"/>
      <c r="DV18" s="212"/>
      <c r="DW18" s="212"/>
      <c r="DX18" s="212"/>
      <c r="DY18" s="212"/>
      <c r="DZ18" s="212"/>
      <c r="EA18" s="212"/>
      <c r="EB18" s="212"/>
      <c r="EC18" s="212"/>
      <c r="ED18" s="212"/>
      <c r="EE18" s="212"/>
      <c r="EF18" s="212"/>
      <c r="EG18" s="212"/>
      <c r="EH18" s="212"/>
      <c r="EI18" s="212"/>
      <c r="EJ18" s="212"/>
      <c r="EK18" s="212"/>
      <c r="EL18" s="212"/>
      <c r="EM18" s="212"/>
      <c r="EN18" s="212"/>
      <c r="EO18" s="212"/>
      <c r="EP18" s="212"/>
      <c r="EQ18" s="212"/>
      <c r="ER18" s="212"/>
      <c r="ES18" s="227">
        <f t="shared" si="0"/>
        <v>0</v>
      </c>
      <c r="ET18" s="413">
        <f t="shared" si="6"/>
        <v>0</v>
      </c>
      <c r="EU18" s="227">
        <f t="shared" si="2"/>
        <v>0</v>
      </c>
      <c r="EV18" s="385">
        <f t="shared" si="3"/>
        <v>0</v>
      </c>
      <c r="EW18" s="412">
        <f t="shared" si="7"/>
        <v>0</v>
      </c>
      <c r="EX18" s="412">
        <f t="shared" si="4"/>
        <v>0</v>
      </c>
      <c r="EY18" s="210">
        <f t="shared" si="8"/>
        <v>0</v>
      </c>
      <c r="EZ18" s="227">
        <f t="shared" si="5"/>
        <v>5</v>
      </c>
    </row>
    <row r="19" spans="1:156" x14ac:dyDescent="0.25">
      <c r="A19" s="177">
        <f t="shared" si="1"/>
        <v>1</v>
      </c>
      <c r="B19" s="723"/>
      <c r="C19" s="511" t="s">
        <v>181</v>
      </c>
      <c r="D19" s="515">
        <v>44569</v>
      </c>
      <c r="E19" s="212"/>
      <c r="F19" s="212"/>
      <c r="G19" s="212"/>
      <c r="H19" s="212"/>
      <c r="I19" s="212"/>
      <c r="J19" s="212"/>
      <c r="K19" s="212"/>
      <c r="L19" s="212"/>
      <c r="M19" s="212"/>
      <c r="N19" s="212"/>
      <c r="O19" s="212"/>
      <c r="P19" s="212"/>
      <c r="Q19" s="212"/>
      <c r="R19" s="212"/>
      <c r="S19" s="212"/>
      <c r="T19" s="212"/>
      <c r="U19" s="212"/>
      <c r="V19" s="212"/>
      <c r="W19" s="212"/>
      <c r="X19" s="212"/>
      <c r="Y19" s="212"/>
      <c r="Z19" s="212"/>
      <c r="AA19" s="212"/>
      <c r="AB19" s="212"/>
      <c r="AC19" s="212"/>
      <c r="AD19" s="212"/>
      <c r="AE19" s="212"/>
      <c r="AF19" s="212"/>
      <c r="AG19" s="212"/>
      <c r="AH19" s="212"/>
      <c r="AI19" s="212"/>
      <c r="AJ19" s="212"/>
      <c r="AK19" s="212"/>
      <c r="AL19" s="212"/>
      <c r="AM19" s="212"/>
      <c r="AN19" s="212"/>
      <c r="AO19" s="212"/>
      <c r="AP19" s="212"/>
      <c r="AQ19" s="212"/>
      <c r="AR19" s="212"/>
      <c r="AS19" s="212"/>
      <c r="AT19" s="212"/>
      <c r="AU19" s="212"/>
      <c r="AV19" s="212"/>
      <c r="AW19" s="212"/>
      <c r="AX19" s="212"/>
      <c r="AY19" s="212"/>
      <c r="AZ19" s="212"/>
      <c r="BA19" s="393" t="s">
        <v>230</v>
      </c>
      <c r="BB19" s="393" t="s">
        <v>230</v>
      </c>
      <c r="BC19" s="393" t="s">
        <v>230</v>
      </c>
      <c r="BD19" s="393" t="s">
        <v>230</v>
      </c>
      <c r="BE19" s="393" t="s">
        <v>230</v>
      </c>
      <c r="BF19" s="393" t="s">
        <v>230</v>
      </c>
      <c r="BG19" s="393" t="s">
        <v>230</v>
      </c>
      <c r="BH19" s="393" t="s">
        <v>230</v>
      </c>
      <c r="BI19" s="393" t="s">
        <v>230</v>
      </c>
      <c r="BJ19" s="393" t="s">
        <v>230</v>
      </c>
      <c r="BK19" s="393" t="s">
        <v>230</v>
      </c>
      <c r="BL19" s="393" t="s">
        <v>230</v>
      </c>
      <c r="BM19" s="393" t="s">
        <v>230</v>
      </c>
      <c r="BN19" s="393" t="s">
        <v>230</v>
      </c>
      <c r="BO19" s="393" t="s">
        <v>230</v>
      </c>
      <c r="BP19" s="393" t="s">
        <v>230</v>
      </c>
      <c r="BQ19" s="393" t="s">
        <v>230</v>
      </c>
      <c r="BR19" s="393" t="s">
        <v>230</v>
      </c>
      <c r="BS19" s="393" t="s">
        <v>230</v>
      </c>
      <c r="BT19" s="393" t="s">
        <v>230</v>
      </c>
      <c r="BU19" s="393" t="s">
        <v>230</v>
      </c>
      <c r="BV19" s="393" t="s">
        <v>230</v>
      </c>
      <c r="BW19" s="393" t="s">
        <v>230</v>
      </c>
      <c r="BX19" s="393" t="s">
        <v>230</v>
      </c>
      <c r="BY19" s="393" t="s">
        <v>230</v>
      </c>
      <c r="BZ19" s="393" t="s">
        <v>230</v>
      </c>
      <c r="CA19" s="393" t="s">
        <v>230</v>
      </c>
      <c r="CB19" s="393" t="s">
        <v>230</v>
      </c>
      <c r="CC19" s="393" t="s">
        <v>230</v>
      </c>
      <c r="CD19" s="393" t="s">
        <v>230</v>
      </c>
      <c r="CE19" s="212"/>
      <c r="CF19" s="212"/>
      <c r="CG19" s="212"/>
      <c r="CH19" s="212"/>
      <c r="CI19" s="212"/>
      <c r="CJ19" s="212"/>
      <c r="CK19" s="212"/>
      <c r="CL19" s="212"/>
      <c r="CM19" s="212"/>
      <c r="CN19" s="212"/>
      <c r="CO19" s="212"/>
      <c r="CP19" s="212"/>
      <c r="CQ19" s="212"/>
      <c r="CR19" s="212"/>
      <c r="CS19" s="212"/>
      <c r="CT19" s="212"/>
      <c r="CU19" s="212"/>
      <c r="CV19" s="212"/>
      <c r="CW19" s="212"/>
      <c r="CX19" s="212"/>
      <c r="CY19" s="212"/>
      <c r="CZ19" s="212"/>
      <c r="DA19" s="212"/>
      <c r="DB19" s="212"/>
      <c r="DC19" s="212"/>
      <c r="DD19" s="212"/>
      <c r="DE19" s="212"/>
      <c r="DF19" s="212"/>
      <c r="DG19" s="212"/>
      <c r="DH19" s="212"/>
      <c r="DI19" s="212"/>
      <c r="DJ19" s="212"/>
      <c r="DK19" s="212"/>
      <c r="DL19" s="212"/>
      <c r="DM19" s="212"/>
      <c r="DN19" s="212"/>
      <c r="DO19" s="212"/>
      <c r="DP19" s="212"/>
      <c r="DQ19" s="212"/>
      <c r="DR19" s="212"/>
      <c r="DS19" s="212"/>
      <c r="DT19" s="212"/>
      <c r="DU19" s="212"/>
      <c r="DV19" s="212"/>
      <c r="DW19" s="212"/>
      <c r="DX19" s="212"/>
      <c r="DY19" s="212"/>
      <c r="DZ19" s="212"/>
      <c r="EA19" s="212"/>
      <c r="EB19" s="212"/>
      <c r="EC19" s="212"/>
      <c r="ED19" s="212"/>
      <c r="EE19" s="212"/>
      <c r="EF19" s="212"/>
      <c r="EG19" s="212"/>
      <c r="EH19" s="212"/>
      <c r="EI19" s="212"/>
      <c r="EJ19" s="212"/>
      <c r="EK19" s="212"/>
      <c r="EL19" s="212"/>
      <c r="EM19" s="212"/>
      <c r="EN19" s="212"/>
      <c r="EO19" s="212"/>
      <c r="EP19" s="212"/>
      <c r="EQ19" s="212"/>
      <c r="ER19" s="212"/>
      <c r="ES19" s="227">
        <f t="shared" si="0"/>
        <v>0</v>
      </c>
      <c r="ET19" s="413">
        <f t="shared" si="6"/>
        <v>0</v>
      </c>
      <c r="EU19" s="227">
        <f t="shared" si="2"/>
        <v>0</v>
      </c>
      <c r="EV19" s="385">
        <f t="shared" si="3"/>
        <v>0</v>
      </c>
      <c r="EW19" s="412">
        <f t="shared" si="7"/>
        <v>0</v>
      </c>
      <c r="EX19" s="412">
        <f t="shared" si="4"/>
        <v>0</v>
      </c>
      <c r="EY19" s="210">
        <f t="shared" si="8"/>
        <v>0</v>
      </c>
      <c r="EZ19" s="227">
        <f t="shared" si="5"/>
        <v>5</v>
      </c>
    </row>
    <row r="20" spans="1:156" x14ac:dyDescent="0.25">
      <c r="A20" s="177">
        <f t="shared" si="1"/>
        <v>1</v>
      </c>
      <c r="B20" s="723"/>
      <c r="C20" s="511" t="s">
        <v>167</v>
      </c>
      <c r="D20" s="515">
        <v>44570</v>
      </c>
      <c r="E20" s="432" t="s">
        <v>342</v>
      </c>
      <c r="F20" s="393" t="s">
        <v>342</v>
      </c>
      <c r="G20" s="393" t="s">
        <v>342</v>
      </c>
      <c r="H20" s="393" t="s">
        <v>342</v>
      </c>
      <c r="I20" s="393" t="s">
        <v>342</v>
      </c>
      <c r="J20" s="393" t="s">
        <v>342</v>
      </c>
      <c r="K20" s="393" t="s">
        <v>342</v>
      </c>
      <c r="L20" s="393" t="s">
        <v>342</v>
      </c>
      <c r="M20" s="393" t="s">
        <v>342</v>
      </c>
      <c r="N20" s="393" t="s">
        <v>342</v>
      </c>
      <c r="O20" s="393" t="s">
        <v>342</v>
      </c>
      <c r="P20" s="393" t="s">
        <v>342</v>
      </c>
      <c r="Q20" s="393" t="s">
        <v>342</v>
      </c>
      <c r="R20" s="393" t="s">
        <v>342</v>
      </c>
      <c r="S20" s="393" t="s">
        <v>342</v>
      </c>
      <c r="T20" s="393" t="s">
        <v>342</v>
      </c>
      <c r="U20" s="393" t="s">
        <v>342</v>
      </c>
      <c r="V20" s="393" t="s">
        <v>342</v>
      </c>
      <c r="W20" s="393" t="s">
        <v>342</v>
      </c>
      <c r="X20" s="393" t="s">
        <v>342</v>
      </c>
      <c r="Y20" s="393" t="s">
        <v>342</v>
      </c>
      <c r="Z20" s="393" t="s">
        <v>342</v>
      </c>
      <c r="AA20" s="393" t="s">
        <v>342</v>
      </c>
      <c r="AB20" s="393" t="s">
        <v>342</v>
      </c>
      <c r="AC20" s="393" t="s">
        <v>342</v>
      </c>
      <c r="AD20" s="393" t="s">
        <v>342</v>
      </c>
      <c r="AE20" s="393" t="s">
        <v>342</v>
      </c>
      <c r="AF20" s="393" t="s">
        <v>342</v>
      </c>
      <c r="AG20" s="393" t="s">
        <v>342</v>
      </c>
      <c r="AH20" s="393" t="s">
        <v>342</v>
      </c>
      <c r="AI20" s="393" t="s">
        <v>342</v>
      </c>
      <c r="AJ20" s="393" t="s">
        <v>342</v>
      </c>
      <c r="AK20" s="393" t="s">
        <v>342</v>
      </c>
      <c r="AL20" s="393" t="s">
        <v>342</v>
      </c>
      <c r="AM20" s="393" t="s">
        <v>342</v>
      </c>
      <c r="AN20" s="393" t="s">
        <v>342</v>
      </c>
      <c r="AO20" s="393" t="s">
        <v>342</v>
      </c>
      <c r="AP20" s="393" t="s">
        <v>342</v>
      </c>
      <c r="AQ20" s="393" t="s">
        <v>342</v>
      </c>
      <c r="AR20" s="393" t="s">
        <v>342</v>
      </c>
      <c r="AS20" s="393" t="s">
        <v>342</v>
      </c>
      <c r="AT20" s="393" t="s">
        <v>342</v>
      </c>
      <c r="AU20" s="393" t="s">
        <v>342</v>
      </c>
      <c r="AV20" s="393" t="s">
        <v>342</v>
      </c>
      <c r="AW20" s="393" t="s">
        <v>342</v>
      </c>
      <c r="AX20" s="393" t="s">
        <v>342</v>
      </c>
      <c r="AY20" s="393" t="s">
        <v>342</v>
      </c>
      <c r="AZ20" s="393" t="s">
        <v>342</v>
      </c>
      <c r="BA20" s="393" t="s">
        <v>342</v>
      </c>
      <c r="BB20" s="393" t="s">
        <v>342</v>
      </c>
      <c r="BC20" s="393" t="s">
        <v>342</v>
      </c>
      <c r="BD20" s="393" t="s">
        <v>342</v>
      </c>
      <c r="BE20" s="393" t="s">
        <v>342</v>
      </c>
      <c r="BF20" s="393" t="s">
        <v>342</v>
      </c>
      <c r="BG20" s="393" t="s">
        <v>342</v>
      </c>
      <c r="BH20" s="393" t="s">
        <v>342</v>
      </c>
      <c r="BI20" s="393" t="s">
        <v>342</v>
      </c>
      <c r="BJ20" s="393" t="s">
        <v>342</v>
      </c>
      <c r="BK20" s="393" t="s">
        <v>342</v>
      </c>
      <c r="BL20" s="393" t="s">
        <v>342</v>
      </c>
      <c r="BM20" s="393" t="s">
        <v>342</v>
      </c>
      <c r="BN20" s="393" t="s">
        <v>342</v>
      </c>
      <c r="BO20" s="393" t="s">
        <v>342</v>
      </c>
      <c r="BP20" s="393" t="s">
        <v>342</v>
      </c>
      <c r="BQ20" s="393" t="s">
        <v>342</v>
      </c>
      <c r="BR20" s="393" t="s">
        <v>342</v>
      </c>
      <c r="BS20" s="393" t="s">
        <v>342</v>
      </c>
      <c r="BT20" s="393" t="s">
        <v>342</v>
      </c>
      <c r="BU20" s="393" t="s">
        <v>342</v>
      </c>
      <c r="BV20" s="393" t="s">
        <v>342</v>
      </c>
      <c r="BW20" s="393" t="s">
        <v>342</v>
      </c>
      <c r="BX20" s="393" t="s">
        <v>342</v>
      </c>
      <c r="BY20" s="393" t="s">
        <v>342</v>
      </c>
      <c r="BZ20" s="393" t="s">
        <v>342</v>
      </c>
      <c r="CA20" s="393" t="s">
        <v>342</v>
      </c>
      <c r="CB20" s="393" t="s">
        <v>342</v>
      </c>
      <c r="CC20" s="393" t="s">
        <v>342</v>
      </c>
      <c r="CD20" s="393" t="s">
        <v>342</v>
      </c>
      <c r="CE20" s="393" t="s">
        <v>342</v>
      </c>
      <c r="CF20" s="393" t="s">
        <v>342</v>
      </c>
      <c r="CG20" s="393" t="s">
        <v>342</v>
      </c>
      <c r="CH20" s="393" t="s">
        <v>342</v>
      </c>
      <c r="CI20" s="393" t="s">
        <v>342</v>
      </c>
      <c r="CJ20" s="393" t="s">
        <v>342</v>
      </c>
      <c r="CK20" s="393" t="s">
        <v>342</v>
      </c>
      <c r="CL20" s="393" t="s">
        <v>342</v>
      </c>
      <c r="CM20" s="393" t="s">
        <v>342</v>
      </c>
      <c r="CN20" s="393" t="s">
        <v>342</v>
      </c>
      <c r="CO20" s="393" t="s">
        <v>342</v>
      </c>
      <c r="CP20" s="393" t="s">
        <v>342</v>
      </c>
      <c r="CQ20" s="393" t="s">
        <v>342</v>
      </c>
      <c r="CR20" s="393" t="s">
        <v>342</v>
      </c>
      <c r="CS20" s="393" t="s">
        <v>342</v>
      </c>
      <c r="CT20" s="393" t="s">
        <v>342</v>
      </c>
      <c r="CU20" s="393" t="s">
        <v>342</v>
      </c>
      <c r="CV20" s="393" t="s">
        <v>342</v>
      </c>
      <c r="CW20" s="393" t="s">
        <v>342</v>
      </c>
      <c r="CX20" s="393" t="s">
        <v>342</v>
      </c>
      <c r="CY20" s="393" t="s">
        <v>342</v>
      </c>
      <c r="CZ20" s="393" t="s">
        <v>342</v>
      </c>
      <c r="DA20" s="393" t="s">
        <v>342</v>
      </c>
      <c r="DB20" s="393" t="s">
        <v>342</v>
      </c>
      <c r="DC20" s="393" t="s">
        <v>342</v>
      </c>
      <c r="DD20" s="393" t="s">
        <v>342</v>
      </c>
      <c r="DE20" s="393" t="s">
        <v>342</v>
      </c>
      <c r="DF20" s="393" t="s">
        <v>342</v>
      </c>
      <c r="DG20" s="393" t="s">
        <v>342</v>
      </c>
      <c r="DH20" s="393" t="s">
        <v>342</v>
      </c>
      <c r="DI20" s="393" t="s">
        <v>342</v>
      </c>
      <c r="DJ20" s="393" t="s">
        <v>342</v>
      </c>
      <c r="DK20" s="393" t="s">
        <v>342</v>
      </c>
      <c r="DL20" s="393" t="s">
        <v>342</v>
      </c>
      <c r="DM20" s="393" t="s">
        <v>342</v>
      </c>
      <c r="DN20" s="393" t="s">
        <v>342</v>
      </c>
      <c r="DO20" s="393" t="s">
        <v>342</v>
      </c>
      <c r="DP20" s="393" t="s">
        <v>342</v>
      </c>
      <c r="DQ20" s="393" t="s">
        <v>342</v>
      </c>
      <c r="DR20" s="393" t="s">
        <v>342</v>
      </c>
      <c r="DS20" s="393" t="s">
        <v>342</v>
      </c>
      <c r="DT20" s="393" t="s">
        <v>342</v>
      </c>
      <c r="DU20" s="393" t="s">
        <v>342</v>
      </c>
      <c r="DV20" s="393" t="s">
        <v>342</v>
      </c>
      <c r="DW20" s="393" t="s">
        <v>342</v>
      </c>
      <c r="DX20" s="393" t="s">
        <v>342</v>
      </c>
      <c r="DY20" s="393" t="s">
        <v>342</v>
      </c>
      <c r="DZ20" s="393" t="s">
        <v>342</v>
      </c>
      <c r="EA20" s="393" t="s">
        <v>342</v>
      </c>
      <c r="EB20" s="393" t="s">
        <v>342</v>
      </c>
      <c r="EC20" s="393" t="s">
        <v>342</v>
      </c>
      <c r="ED20" s="393" t="s">
        <v>342</v>
      </c>
      <c r="EE20" s="393" t="s">
        <v>342</v>
      </c>
      <c r="EF20" s="393" t="s">
        <v>342</v>
      </c>
      <c r="EG20" s="393" t="s">
        <v>342</v>
      </c>
      <c r="EH20" s="393" t="s">
        <v>342</v>
      </c>
      <c r="EI20" s="393" t="s">
        <v>342</v>
      </c>
      <c r="EJ20" s="393" t="s">
        <v>342</v>
      </c>
      <c r="EK20" s="393" t="s">
        <v>342</v>
      </c>
      <c r="EL20" s="393" t="s">
        <v>342</v>
      </c>
      <c r="EM20" s="393" t="s">
        <v>342</v>
      </c>
      <c r="EN20" s="393" t="s">
        <v>342</v>
      </c>
      <c r="EO20" s="393" t="s">
        <v>342</v>
      </c>
      <c r="EP20" s="393" t="s">
        <v>342</v>
      </c>
      <c r="EQ20" s="393" t="s">
        <v>342</v>
      </c>
      <c r="ER20" s="433" t="s">
        <v>342</v>
      </c>
      <c r="ES20" s="227">
        <f t="shared" si="0"/>
        <v>0</v>
      </c>
      <c r="ET20" s="413">
        <f t="shared" si="6"/>
        <v>0</v>
      </c>
      <c r="EU20" s="227">
        <f t="shared" si="2"/>
        <v>0</v>
      </c>
      <c r="EV20" s="385">
        <f t="shared" si="3"/>
        <v>0</v>
      </c>
      <c r="EW20" s="412">
        <f t="shared" si="7"/>
        <v>0</v>
      </c>
      <c r="EX20" s="412">
        <f t="shared" si="4"/>
        <v>0</v>
      </c>
      <c r="EY20" s="210">
        <f t="shared" si="8"/>
        <v>0</v>
      </c>
      <c r="EZ20" s="227">
        <f t="shared" si="5"/>
        <v>0</v>
      </c>
    </row>
    <row r="21" spans="1:156" x14ac:dyDescent="0.25">
      <c r="A21" s="177">
        <f t="shared" si="1"/>
        <v>1</v>
      </c>
      <c r="B21" s="723"/>
      <c r="C21" s="511" t="s">
        <v>175</v>
      </c>
      <c r="D21" s="515">
        <v>44571</v>
      </c>
      <c r="E21" s="403"/>
      <c r="F21" s="404"/>
      <c r="G21" s="404"/>
      <c r="H21" s="404"/>
      <c r="I21" s="404"/>
      <c r="J21" s="404"/>
      <c r="K21" s="404"/>
      <c r="L21" s="404"/>
      <c r="M21" s="404"/>
      <c r="N21" s="404"/>
      <c r="O21" s="404"/>
      <c r="P21" s="404"/>
      <c r="Q21" s="404"/>
      <c r="R21" s="404"/>
      <c r="S21" s="404"/>
      <c r="T21" s="404"/>
      <c r="U21" s="404"/>
      <c r="V21" s="404"/>
      <c r="W21" s="404"/>
      <c r="X21" s="404"/>
      <c r="Y21" s="404"/>
      <c r="Z21" s="404"/>
      <c r="AA21" s="404"/>
      <c r="AB21" s="404"/>
      <c r="AC21" s="404"/>
      <c r="AD21" s="404"/>
      <c r="AE21" s="404"/>
      <c r="AF21" s="404"/>
      <c r="AG21" s="404"/>
      <c r="AH21" s="404"/>
      <c r="AI21" s="404"/>
      <c r="AJ21" s="404"/>
      <c r="AK21" s="404"/>
      <c r="AL21" s="404"/>
      <c r="AM21" s="404"/>
      <c r="AN21" s="404"/>
      <c r="AO21" s="404"/>
      <c r="AP21" s="404"/>
      <c r="AQ21" s="404"/>
      <c r="AR21" s="404"/>
      <c r="AS21" s="404"/>
      <c r="AT21" s="404"/>
      <c r="AU21" s="404"/>
      <c r="AV21" s="404"/>
      <c r="AW21" s="404"/>
      <c r="AX21" s="404"/>
      <c r="AY21" s="404"/>
      <c r="AZ21" s="404"/>
      <c r="BA21" s="404"/>
      <c r="BB21" s="404"/>
      <c r="BC21" s="404"/>
      <c r="BD21" s="404"/>
      <c r="BE21" s="404"/>
      <c r="BF21" s="404"/>
      <c r="BG21" s="404"/>
      <c r="BH21" s="404"/>
      <c r="BI21" s="404"/>
      <c r="BJ21" s="404"/>
      <c r="BK21" s="404"/>
      <c r="BL21" s="404"/>
      <c r="BM21" s="404"/>
      <c r="BN21" s="404"/>
      <c r="BO21" s="404"/>
      <c r="BP21" s="404"/>
      <c r="BQ21" s="404"/>
      <c r="BR21" s="404"/>
      <c r="BS21" s="404"/>
      <c r="BT21" s="404"/>
      <c r="BU21" s="404"/>
      <c r="BV21" s="404"/>
      <c r="BW21" s="404"/>
      <c r="BX21" s="404"/>
      <c r="BY21" s="404"/>
      <c r="BZ21" s="404"/>
      <c r="CA21" s="404"/>
      <c r="CB21" s="404"/>
      <c r="CC21" s="404"/>
      <c r="CD21" s="404"/>
      <c r="CE21" s="404"/>
      <c r="CF21" s="404"/>
      <c r="CG21" s="404"/>
      <c r="CH21" s="404"/>
      <c r="CI21" s="404"/>
      <c r="CJ21" s="404"/>
      <c r="CK21" s="404"/>
      <c r="CL21" s="404"/>
      <c r="CM21" s="404"/>
      <c r="CN21" s="404"/>
      <c r="CO21" s="404"/>
      <c r="CP21" s="404"/>
      <c r="CQ21" s="404"/>
      <c r="CR21" s="404"/>
      <c r="CS21" s="404"/>
      <c r="CT21" s="404"/>
      <c r="CU21" s="404"/>
      <c r="CV21" s="404"/>
      <c r="CW21" s="404"/>
      <c r="CX21" s="404"/>
      <c r="CY21" s="404"/>
      <c r="CZ21" s="404"/>
      <c r="DA21" s="404"/>
      <c r="DB21" s="404"/>
      <c r="DC21" s="404"/>
      <c r="DD21" s="404"/>
      <c r="DE21" s="404"/>
      <c r="DF21" s="404"/>
      <c r="DG21" s="404"/>
      <c r="DH21" s="404"/>
      <c r="DI21" s="404"/>
      <c r="DJ21" s="404"/>
      <c r="DK21" s="404"/>
      <c r="DL21" s="404"/>
      <c r="DM21" s="404"/>
      <c r="DN21" s="404"/>
      <c r="DO21" s="404"/>
      <c r="DP21" s="404"/>
      <c r="DQ21" s="404"/>
      <c r="DR21" s="404"/>
      <c r="DS21" s="404"/>
      <c r="DT21" s="404"/>
      <c r="DU21" s="404"/>
      <c r="DV21" s="404"/>
      <c r="DW21" s="404"/>
      <c r="DX21" s="404"/>
      <c r="DY21" s="404"/>
      <c r="DZ21" s="404"/>
      <c r="EA21" s="404"/>
      <c r="EB21" s="404"/>
      <c r="EC21" s="404"/>
      <c r="ED21" s="404"/>
      <c r="EE21" s="404"/>
      <c r="EF21" s="404"/>
      <c r="EG21" s="404"/>
      <c r="EH21" s="404"/>
      <c r="EI21" s="404"/>
      <c r="EJ21" s="404"/>
      <c r="EK21" s="404"/>
      <c r="EL21" s="404"/>
      <c r="EM21" s="404"/>
      <c r="EN21" s="404"/>
      <c r="EO21" s="404"/>
      <c r="EP21" s="404"/>
      <c r="EQ21" s="404"/>
      <c r="ER21" s="434"/>
      <c r="ES21" s="227">
        <f t="shared" si="0"/>
        <v>0</v>
      </c>
      <c r="ET21" s="413">
        <f t="shared" si="6"/>
        <v>0</v>
      </c>
      <c r="EU21" s="227">
        <f t="shared" si="2"/>
        <v>0</v>
      </c>
      <c r="EV21" s="385">
        <f t="shared" si="3"/>
        <v>0</v>
      </c>
      <c r="EW21" s="412">
        <f t="shared" si="7"/>
        <v>0</v>
      </c>
      <c r="EX21" s="412">
        <f t="shared" si="4"/>
        <v>0</v>
      </c>
      <c r="EY21" s="210">
        <f t="shared" si="8"/>
        <v>0</v>
      </c>
      <c r="EZ21" s="227">
        <f t="shared" si="5"/>
        <v>0</v>
      </c>
    </row>
    <row r="22" spans="1:156" x14ac:dyDescent="0.25">
      <c r="A22" s="177">
        <f t="shared" si="1"/>
        <v>1</v>
      </c>
      <c r="B22" s="723"/>
      <c r="C22" s="510" t="s">
        <v>176</v>
      </c>
      <c r="D22" s="514">
        <v>44572</v>
      </c>
      <c r="E22" s="397"/>
      <c r="F22" s="212"/>
      <c r="G22" s="212"/>
      <c r="H22" s="212"/>
      <c r="I22" s="212"/>
      <c r="J22" s="212"/>
      <c r="K22" s="212"/>
      <c r="L22" s="212"/>
      <c r="M22" s="212"/>
      <c r="N22" s="212"/>
      <c r="O22" s="212"/>
      <c r="P22" s="212"/>
      <c r="Q22" s="212"/>
      <c r="R22" s="212"/>
      <c r="S22" s="212"/>
      <c r="T22" s="212"/>
      <c r="U22" s="212"/>
      <c r="V22" s="212"/>
      <c r="W22" s="212"/>
      <c r="X22" s="212"/>
      <c r="Y22" s="212"/>
      <c r="Z22" s="212"/>
      <c r="AA22" s="212"/>
      <c r="AB22" s="212"/>
      <c r="AC22" s="212"/>
      <c r="AD22" s="212"/>
      <c r="AE22" s="212"/>
      <c r="AF22" s="212"/>
      <c r="AG22" s="212"/>
      <c r="AH22" s="212"/>
      <c r="AI22" s="212"/>
      <c r="AJ22" s="212"/>
      <c r="AK22" s="212"/>
      <c r="AL22" s="212"/>
      <c r="AM22" s="212"/>
      <c r="AN22" s="212"/>
      <c r="AO22" s="212"/>
      <c r="AP22" s="212"/>
      <c r="AQ22" s="212"/>
      <c r="AR22" s="212"/>
      <c r="AS22" s="212"/>
      <c r="AT22" s="212"/>
      <c r="AU22" s="393" t="s">
        <v>230</v>
      </c>
      <c r="AV22" s="393" t="s">
        <v>230</v>
      </c>
      <c r="AW22" s="393" t="s">
        <v>230</v>
      </c>
      <c r="AX22" s="393" t="s">
        <v>230</v>
      </c>
      <c r="AY22" s="393" t="s">
        <v>230</v>
      </c>
      <c r="AZ22" s="393" t="s">
        <v>230</v>
      </c>
      <c r="BA22" s="393" t="s">
        <v>230</v>
      </c>
      <c r="BB22" s="393" t="s">
        <v>230</v>
      </c>
      <c r="BC22" s="393" t="s">
        <v>230</v>
      </c>
      <c r="BD22" s="393" t="s">
        <v>230</v>
      </c>
      <c r="BE22" s="393" t="s">
        <v>230</v>
      </c>
      <c r="BF22" s="393" t="s">
        <v>230</v>
      </c>
      <c r="BG22" s="393" t="s">
        <v>230</v>
      </c>
      <c r="BH22" s="393" t="s">
        <v>230</v>
      </c>
      <c r="BI22" s="393" t="s">
        <v>230</v>
      </c>
      <c r="BJ22" s="393" t="s">
        <v>230</v>
      </c>
      <c r="BK22" s="393" t="s">
        <v>230</v>
      </c>
      <c r="BL22" s="393" t="s">
        <v>230</v>
      </c>
      <c r="BM22" s="393" t="s">
        <v>230</v>
      </c>
      <c r="BN22" s="393" t="s">
        <v>230</v>
      </c>
      <c r="BO22" s="393" t="s">
        <v>230</v>
      </c>
      <c r="BP22" s="393" t="s">
        <v>230</v>
      </c>
      <c r="BQ22" s="393" t="s">
        <v>230</v>
      </c>
      <c r="BR22" s="393" t="s">
        <v>230</v>
      </c>
      <c r="BS22" s="393" t="s">
        <v>230</v>
      </c>
      <c r="BT22" s="393" t="s">
        <v>230</v>
      </c>
      <c r="BU22" s="393" t="s">
        <v>230</v>
      </c>
      <c r="BV22" s="393" t="s">
        <v>230</v>
      </c>
      <c r="BW22" s="393" t="s">
        <v>230</v>
      </c>
      <c r="BX22" s="393" t="s">
        <v>230</v>
      </c>
      <c r="BY22" s="393" t="s">
        <v>230</v>
      </c>
      <c r="BZ22" s="393" t="s">
        <v>230</v>
      </c>
      <c r="CA22" s="393" t="s">
        <v>230</v>
      </c>
      <c r="CB22" s="393" t="s">
        <v>230</v>
      </c>
      <c r="CC22" s="393" t="s">
        <v>230</v>
      </c>
      <c r="CD22" s="393" t="s">
        <v>230</v>
      </c>
      <c r="CE22" s="393" t="s">
        <v>230</v>
      </c>
      <c r="CF22" s="393" t="s">
        <v>230</v>
      </c>
      <c r="CG22" s="393" t="s">
        <v>230</v>
      </c>
      <c r="CH22" s="393" t="s">
        <v>230</v>
      </c>
      <c r="CI22" s="393" t="s">
        <v>230</v>
      </c>
      <c r="CJ22" s="393" t="s">
        <v>230</v>
      </c>
      <c r="CK22" s="393" t="s">
        <v>230</v>
      </c>
      <c r="CL22" s="393" t="s">
        <v>230</v>
      </c>
      <c r="CM22" s="393" t="s">
        <v>230</v>
      </c>
      <c r="CN22" s="393" t="s">
        <v>230</v>
      </c>
      <c r="CO22" s="393" t="s">
        <v>230</v>
      </c>
      <c r="CP22" s="393" t="s">
        <v>230</v>
      </c>
      <c r="CQ22" s="393" t="s">
        <v>230</v>
      </c>
      <c r="CR22" s="393" t="s">
        <v>230</v>
      </c>
      <c r="CS22" s="393" t="s">
        <v>230</v>
      </c>
      <c r="CT22" s="393" t="s">
        <v>230</v>
      </c>
      <c r="CU22" s="393" t="s">
        <v>230</v>
      </c>
      <c r="CV22" s="393" t="s">
        <v>230</v>
      </c>
      <c r="CW22" s="393" t="s">
        <v>230</v>
      </c>
      <c r="CX22" s="393" t="s">
        <v>230</v>
      </c>
      <c r="CY22" s="393" t="s">
        <v>230</v>
      </c>
      <c r="CZ22" s="393" t="s">
        <v>230</v>
      </c>
      <c r="DA22" s="393" t="s">
        <v>230</v>
      </c>
      <c r="DB22" s="393" t="s">
        <v>230</v>
      </c>
      <c r="DC22" s="212"/>
      <c r="DD22" s="212"/>
      <c r="DE22" s="212"/>
      <c r="DF22" s="212"/>
      <c r="DG22" s="212"/>
      <c r="DH22" s="212"/>
      <c r="DI22" s="212"/>
      <c r="DJ22" s="212"/>
      <c r="DK22" s="212"/>
      <c r="DL22" s="212"/>
      <c r="DM22" s="212"/>
      <c r="DN22" s="212"/>
      <c r="DO22" s="212"/>
      <c r="DP22" s="212"/>
      <c r="DQ22" s="212"/>
      <c r="DR22" s="212"/>
      <c r="DS22" s="212"/>
      <c r="DT22" s="212"/>
      <c r="DU22" s="212"/>
      <c r="DV22" s="212"/>
      <c r="DW22" s="212"/>
      <c r="DX22" s="212"/>
      <c r="DY22" s="212"/>
      <c r="DZ22" s="212"/>
      <c r="EA22" s="212"/>
      <c r="EB22" s="212"/>
      <c r="EC22" s="212"/>
      <c r="ED22" s="212"/>
      <c r="EE22" s="212"/>
      <c r="EF22" s="212"/>
      <c r="EG22" s="212"/>
      <c r="EH22" s="212"/>
      <c r="EI22" s="212"/>
      <c r="EJ22" s="212"/>
      <c r="EK22" s="212"/>
      <c r="EL22" s="212"/>
      <c r="EM22" s="212"/>
      <c r="EN22" s="212"/>
      <c r="EO22" s="212"/>
      <c r="EP22" s="212"/>
      <c r="EQ22" s="212"/>
      <c r="ER22" s="424"/>
      <c r="ES22" s="227">
        <f t="shared" si="0"/>
        <v>0</v>
      </c>
      <c r="ET22" s="413">
        <f t="shared" si="6"/>
        <v>0</v>
      </c>
      <c r="EU22" s="227">
        <f t="shared" si="2"/>
        <v>0</v>
      </c>
      <c r="EV22" s="385">
        <f t="shared" si="3"/>
        <v>0</v>
      </c>
      <c r="EW22" s="412">
        <f t="shared" si="7"/>
        <v>0</v>
      </c>
      <c r="EX22" s="412">
        <f t="shared" si="4"/>
        <v>0</v>
      </c>
      <c r="EY22" s="210">
        <f t="shared" si="8"/>
        <v>0</v>
      </c>
      <c r="EZ22" s="227">
        <f t="shared" si="5"/>
        <v>10</v>
      </c>
    </row>
    <row r="23" spans="1:156" x14ac:dyDescent="0.25">
      <c r="A23" s="177">
        <f t="shared" si="1"/>
        <v>1</v>
      </c>
      <c r="B23" s="723"/>
      <c r="C23" s="510" t="s">
        <v>176</v>
      </c>
      <c r="D23" s="514">
        <v>44573</v>
      </c>
      <c r="E23" s="397"/>
      <c r="F23" s="212"/>
      <c r="G23" s="212"/>
      <c r="H23" s="212"/>
      <c r="I23" s="212"/>
      <c r="J23" s="212"/>
      <c r="K23" s="212"/>
      <c r="L23" s="212"/>
      <c r="M23" s="212"/>
      <c r="N23" s="212"/>
      <c r="O23" s="212"/>
      <c r="P23" s="212"/>
      <c r="Q23" s="212"/>
      <c r="R23" s="212"/>
      <c r="S23" s="212"/>
      <c r="T23" s="212"/>
      <c r="U23" s="212"/>
      <c r="V23" s="212"/>
      <c r="W23" s="212"/>
      <c r="X23" s="212"/>
      <c r="Y23" s="212"/>
      <c r="Z23" s="212"/>
      <c r="AA23" s="212"/>
      <c r="AB23" s="212"/>
      <c r="AC23" s="212"/>
      <c r="AD23" s="212"/>
      <c r="AE23" s="212"/>
      <c r="AF23" s="212"/>
      <c r="AG23" s="212"/>
      <c r="AH23" s="212"/>
      <c r="AI23" s="212"/>
      <c r="AJ23" s="212"/>
      <c r="AK23" s="212"/>
      <c r="AL23" s="212"/>
      <c r="AM23" s="212"/>
      <c r="AN23" s="212"/>
      <c r="AO23" s="212"/>
      <c r="AP23" s="212"/>
      <c r="AQ23" s="212"/>
      <c r="AR23" s="212"/>
      <c r="AS23" s="212"/>
      <c r="AT23" s="212"/>
      <c r="AU23" s="393" t="s">
        <v>230</v>
      </c>
      <c r="AV23" s="393" t="s">
        <v>230</v>
      </c>
      <c r="AW23" s="393" t="s">
        <v>230</v>
      </c>
      <c r="AX23" s="393" t="s">
        <v>230</v>
      </c>
      <c r="AY23" s="393" t="s">
        <v>230</v>
      </c>
      <c r="AZ23" s="393" t="s">
        <v>230</v>
      </c>
      <c r="BA23" s="393" t="s">
        <v>230</v>
      </c>
      <c r="BB23" s="393" t="s">
        <v>230</v>
      </c>
      <c r="BC23" s="393" t="s">
        <v>230</v>
      </c>
      <c r="BD23" s="393" t="s">
        <v>230</v>
      </c>
      <c r="BE23" s="393" t="s">
        <v>230</v>
      </c>
      <c r="BF23" s="393" t="s">
        <v>230</v>
      </c>
      <c r="BG23" s="393" t="s">
        <v>230</v>
      </c>
      <c r="BH23" s="393" t="s">
        <v>230</v>
      </c>
      <c r="BI23" s="393" t="s">
        <v>230</v>
      </c>
      <c r="BJ23" s="393" t="s">
        <v>230</v>
      </c>
      <c r="BK23" s="393" t="s">
        <v>230</v>
      </c>
      <c r="BL23" s="393" t="s">
        <v>230</v>
      </c>
      <c r="BM23" s="393" t="s">
        <v>230</v>
      </c>
      <c r="BN23" s="393" t="s">
        <v>230</v>
      </c>
      <c r="BO23" s="393" t="s">
        <v>230</v>
      </c>
      <c r="BP23" s="393" t="s">
        <v>230</v>
      </c>
      <c r="BQ23" s="393" t="s">
        <v>230</v>
      </c>
      <c r="BR23" s="393" t="s">
        <v>230</v>
      </c>
      <c r="BS23" s="393" t="s">
        <v>230</v>
      </c>
      <c r="BT23" s="393" t="s">
        <v>230</v>
      </c>
      <c r="BU23" s="393" t="s">
        <v>230</v>
      </c>
      <c r="BV23" s="393" t="s">
        <v>230</v>
      </c>
      <c r="BW23" s="393" t="s">
        <v>230</v>
      </c>
      <c r="BX23" s="393" t="s">
        <v>230</v>
      </c>
      <c r="BY23" s="393" t="s">
        <v>230</v>
      </c>
      <c r="BZ23" s="393" t="s">
        <v>230</v>
      </c>
      <c r="CA23" s="393" t="s">
        <v>230</v>
      </c>
      <c r="CB23" s="393" t="s">
        <v>230</v>
      </c>
      <c r="CC23" s="393" t="s">
        <v>230</v>
      </c>
      <c r="CD23" s="393" t="s">
        <v>230</v>
      </c>
      <c r="CE23" s="393" t="s">
        <v>230</v>
      </c>
      <c r="CF23" s="393" t="s">
        <v>230</v>
      </c>
      <c r="CG23" s="393" t="s">
        <v>230</v>
      </c>
      <c r="CH23" s="393" t="s">
        <v>230</v>
      </c>
      <c r="CI23" s="393" t="s">
        <v>230</v>
      </c>
      <c r="CJ23" s="393" t="s">
        <v>230</v>
      </c>
      <c r="CK23" s="393" t="s">
        <v>230</v>
      </c>
      <c r="CL23" s="393" t="s">
        <v>230</v>
      </c>
      <c r="CM23" s="393" t="s">
        <v>230</v>
      </c>
      <c r="CN23" s="393" t="s">
        <v>230</v>
      </c>
      <c r="CO23" s="393" t="s">
        <v>230</v>
      </c>
      <c r="CP23" s="393" t="s">
        <v>230</v>
      </c>
      <c r="CQ23" s="393" t="s">
        <v>230</v>
      </c>
      <c r="CR23" s="393" t="s">
        <v>230</v>
      </c>
      <c r="CS23" s="393" t="s">
        <v>230</v>
      </c>
      <c r="CT23" s="393" t="s">
        <v>230</v>
      </c>
      <c r="CU23" s="393" t="s">
        <v>230</v>
      </c>
      <c r="CV23" s="393" t="s">
        <v>230</v>
      </c>
      <c r="CW23" s="393" t="s">
        <v>230</v>
      </c>
      <c r="CX23" s="393" t="s">
        <v>230</v>
      </c>
      <c r="CY23" s="393" t="s">
        <v>230</v>
      </c>
      <c r="CZ23" s="393" t="s">
        <v>230</v>
      </c>
      <c r="DA23" s="393" t="s">
        <v>230</v>
      </c>
      <c r="DB23" s="393" t="s">
        <v>230</v>
      </c>
      <c r="DC23" s="212"/>
      <c r="DD23" s="212"/>
      <c r="DE23" s="212"/>
      <c r="DF23" s="212"/>
      <c r="DG23" s="212"/>
      <c r="DH23" s="212"/>
      <c r="DI23" s="212"/>
      <c r="DJ23" s="212"/>
      <c r="DK23" s="212"/>
      <c r="DL23" s="212"/>
      <c r="DM23" s="212"/>
      <c r="DN23" s="212"/>
      <c r="DO23" s="212"/>
      <c r="DP23" s="212"/>
      <c r="DQ23" s="212"/>
      <c r="DR23" s="212"/>
      <c r="DS23" s="212"/>
      <c r="DT23" s="212"/>
      <c r="DU23" s="212"/>
      <c r="DV23" s="212"/>
      <c r="DW23" s="212"/>
      <c r="DX23" s="212"/>
      <c r="DY23" s="212"/>
      <c r="DZ23" s="212"/>
      <c r="EA23" s="212"/>
      <c r="EB23" s="212"/>
      <c r="EC23" s="212"/>
      <c r="ED23" s="212"/>
      <c r="EE23" s="212"/>
      <c r="EF23" s="212"/>
      <c r="EG23" s="212"/>
      <c r="EH23" s="212"/>
      <c r="EI23" s="212"/>
      <c r="EJ23" s="212"/>
      <c r="EK23" s="212"/>
      <c r="EL23" s="212"/>
      <c r="EM23" s="212"/>
      <c r="EN23" s="212"/>
      <c r="EO23" s="212"/>
      <c r="EP23" s="212"/>
      <c r="EQ23" s="212"/>
      <c r="ER23" s="424"/>
      <c r="ES23" s="227">
        <f t="shared" si="0"/>
        <v>0</v>
      </c>
      <c r="ET23" s="413">
        <f t="shared" si="6"/>
        <v>0</v>
      </c>
      <c r="EU23" s="227">
        <f t="shared" si="2"/>
        <v>0</v>
      </c>
      <c r="EV23" s="385">
        <f t="shared" si="3"/>
        <v>0</v>
      </c>
      <c r="EW23" s="412">
        <f t="shared" si="7"/>
        <v>0</v>
      </c>
      <c r="EX23" s="412">
        <f t="shared" si="4"/>
        <v>0</v>
      </c>
      <c r="EY23" s="210">
        <f t="shared" si="8"/>
        <v>0</v>
      </c>
      <c r="EZ23" s="227">
        <f t="shared" si="5"/>
        <v>10</v>
      </c>
    </row>
    <row r="24" spans="1:156" x14ac:dyDescent="0.25">
      <c r="A24" s="177">
        <f t="shared" si="1"/>
        <v>1</v>
      </c>
      <c r="B24" s="723"/>
      <c r="C24" s="510" t="s">
        <v>173</v>
      </c>
      <c r="D24" s="514">
        <v>44574</v>
      </c>
      <c r="E24" s="397"/>
      <c r="F24" s="212"/>
      <c r="G24" s="212"/>
      <c r="H24" s="212"/>
      <c r="I24" s="212"/>
      <c r="J24" s="212"/>
      <c r="K24" s="212"/>
      <c r="L24" s="212"/>
      <c r="M24" s="212"/>
      <c r="N24" s="212"/>
      <c r="O24" s="212"/>
      <c r="P24" s="212"/>
      <c r="Q24" s="212"/>
      <c r="R24" s="212"/>
      <c r="S24" s="212"/>
      <c r="T24" s="212"/>
      <c r="U24" s="212"/>
      <c r="V24" s="212"/>
      <c r="W24" s="212"/>
      <c r="X24" s="212"/>
      <c r="Y24" s="212"/>
      <c r="Z24" s="212"/>
      <c r="AA24" s="212"/>
      <c r="AB24" s="212"/>
      <c r="AC24" s="212"/>
      <c r="AD24" s="212"/>
      <c r="AE24" s="212"/>
      <c r="AF24" s="212"/>
      <c r="AG24" s="212"/>
      <c r="AH24" s="212"/>
      <c r="AI24" s="393" t="s">
        <v>230</v>
      </c>
      <c r="AJ24" s="393" t="s">
        <v>230</v>
      </c>
      <c r="AK24" s="393" t="s">
        <v>230</v>
      </c>
      <c r="AL24" s="393" t="s">
        <v>230</v>
      </c>
      <c r="AM24" s="393" t="s">
        <v>230</v>
      </c>
      <c r="AN24" s="393" t="s">
        <v>230</v>
      </c>
      <c r="AO24" s="393" t="s">
        <v>230</v>
      </c>
      <c r="AP24" s="393" t="s">
        <v>230</v>
      </c>
      <c r="AQ24" s="393" t="s">
        <v>230</v>
      </c>
      <c r="AR24" s="393" t="s">
        <v>230</v>
      </c>
      <c r="AS24" s="393" t="s">
        <v>230</v>
      </c>
      <c r="AT24" s="393" t="s">
        <v>230</v>
      </c>
      <c r="AU24" s="212" t="s">
        <v>53</v>
      </c>
      <c r="AV24" s="212" t="s">
        <v>53</v>
      </c>
      <c r="AW24" s="212" t="s">
        <v>53</v>
      </c>
      <c r="AX24" s="212" t="s">
        <v>53</v>
      </c>
      <c r="AY24" s="212" t="s">
        <v>53</v>
      </c>
      <c r="AZ24" s="212" t="s">
        <v>53</v>
      </c>
      <c r="BA24" s="212" t="s">
        <v>53</v>
      </c>
      <c r="BB24" s="212" t="s">
        <v>53</v>
      </c>
      <c r="BC24" s="212" t="s">
        <v>53</v>
      </c>
      <c r="BD24" s="212" t="s">
        <v>344</v>
      </c>
      <c r="BE24" s="212" t="s">
        <v>53</v>
      </c>
      <c r="BF24" s="212" t="s">
        <v>53</v>
      </c>
      <c r="BG24" s="212" t="s">
        <v>53</v>
      </c>
      <c r="BH24" s="212" t="s">
        <v>53</v>
      </c>
      <c r="BI24" s="212" t="s">
        <v>53</v>
      </c>
      <c r="BJ24" s="212" t="s">
        <v>53</v>
      </c>
      <c r="BK24" s="212" t="s">
        <v>53</v>
      </c>
      <c r="BL24" s="212" t="s">
        <v>53</v>
      </c>
      <c r="BM24" s="212" t="s">
        <v>53</v>
      </c>
      <c r="BN24" s="212" t="s">
        <v>344</v>
      </c>
      <c r="BO24" s="212" t="s">
        <v>53</v>
      </c>
      <c r="BP24" s="212" t="s">
        <v>53</v>
      </c>
      <c r="BQ24" s="212" t="s">
        <v>53</v>
      </c>
      <c r="BR24" s="212" t="s">
        <v>53</v>
      </c>
      <c r="BS24" s="212" t="s">
        <v>53</v>
      </c>
      <c r="BT24" s="212" t="s">
        <v>53</v>
      </c>
      <c r="BU24" s="212" t="s">
        <v>53</v>
      </c>
      <c r="BV24" s="212" t="s">
        <v>53</v>
      </c>
      <c r="BW24" s="212" t="s">
        <v>53</v>
      </c>
      <c r="BX24" s="212" t="s">
        <v>53</v>
      </c>
      <c r="BY24" s="212" t="s">
        <v>53</v>
      </c>
      <c r="BZ24" s="212" t="s">
        <v>53</v>
      </c>
      <c r="CA24" s="393" t="s">
        <v>230</v>
      </c>
      <c r="CB24" s="393" t="s">
        <v>230</v>
      </c>
      <c r="CC24" s="393" t="s">
        <v>230</v>
      </c>
      <c r="CD24" s="393" t="s">
        <v>230</v>
      </c>
      <c r="CE24" s="393" t="s">
        <v>230</v>
      </c>
      <c r="CF24" s="393" t="s">
        <v>230</v>
      </c>
      <c r="CG24" s="393" t="s">
        <v>230</v>
      </c>
      <c r="CH24" s="393" t="s">
        <v>230</v>
      </c>
      <c r="CI24" s="393" t="s">
        <v>230</v>
      </c>
      <c r="CJ24" s="393" t="s">
        <v>230</v>
      </c>
      <c r="CK24" s="393" t="s">
        <v>230</v>
      </c>
      <c r="CL24" s="393" t="s">
        <v>230</v>
      </c>
      <c r="CM24" s="393" t="s">
        <v>230</v>
      </c>
      <c r="CN24" s="393" t="s">
        <v>230</v>
      </c>
      <c r="CO24" s="393" t="s">
        <v>230</v>
      </c>
      <c r="CP24" s="393" t="s">
        <v>230</v>
      </c>
      <c r="CQ24" s="393" t="s">
        <v>230</v>
      </c>
      <c r="CR24" s="393" t="s">
        <v>230</v>
      </c>
      <c r="CS24" s="393" t="s">
        <v>230</v>
      </c>
      <c r="CT24" s="393" t="s">
        <v>230</v>
      </c>
      <c r="CU24" s="393" t="s">
        <v>230</v>
      </c>
      <c r="CV24" s="393" t="s">
        <v>230</v>
      </c>
      <c r="CW24" s="393" t="s">
        <v>230</v>
      </c>
      <c r="CX24" s="393" t="s">
        <v>230</v>
      </c>
      <c r="CY24" s="393" t="s">
        <v>230</v>
      </c>
      <c r="CZ24" s="393" t="s">
        <v>230</v>
      </c>
      <c r="DA24" s="393" t="s">
        <v>230</v>
      </c>
      <c r="DB24" s="393" t="s">
        <v>230</v>
      </c>
      <c r="DC24" s="212"/>
      <c r="DD24" s="212"/>
      <c r="DE24" s="212"/>
      <c r="DF24" s="212"/>
      <c r="DG24" s="212"/>
      <c r="DH24" s="212"/>
      <c r="DI24" s="212"/>
      <c r="DJ24" s="212"/>
      <c r="DK24" s="212"/>
      <c r="DL24" s="212"/>
      <c r="DM24" s="212"/>
      <c r="DN24" s="212"/>
      <c r="DO24" s="212"/>
      <c r="DP24" s="212"/>
      <c r="DQ24" s="212"/>
      <c r="DR24" s="212"/>
      <c r="DS24" s="212"/>
      <c r="DT24" s="212"/>
      <c r="DU24" s="212"/>
      <c r="DV24" s="212"/>
      <c r="DW24" s="212"/>
      <c r="DX24" s="212"/>
      <c r="DY24" s="212"/>
      <c r="DZ24" s="212"/>
      <c r="EA24" s="212"/>
      <c r="EB24" s="212"/>
      <c r="EC24" s="212"/>
      <c r="ED24" s="212"/>
      <c r="EE24" s="212"/>
      <c r="EF24" s="212"/>
      <c r="EG24" s="212"/>
      <c r="EH24" s="212"/>
      <c r="EI24" s="212"/>
      <c r="EJ24" s="212"/>
      <c r="EK24" s="212"/>
      <c r="EL24" s="212"/>
      <c r="EM24" s="212"/>
      <c r="EN24" s="212"/>
      <c r="EO24" s="212"/>
      <c r="EP24" s="212"/>
      <c r="EQ24" s="212"/>
      <c r="ER24" s="424"/>
      <c r="ES24" s="227">
        <f>((COUNTIF($E24:$ER24,$ES$11))*(10/60))</f>
        <v>0</v>
      </c>
      <c r="ET24" s="413">
        <f t="shared" si="6"/>
        <v>5</v>
      </c>
      <c r="EU24" s="227">
        <f>(COUNTIF($E24:$ER24,$EU$11))*(10/60)</f>
        <v>0</v>
      </c>
      <c r="EV24" s="385">
        <f t="shared" si="3"/>
        <v>0</v>
      </c>
      <c r="EW24" s="412">
        <f t="shared" si="7"/>
        <v>0</v>
      </c>
      <c r="EX24" s="412">
        <f t="shared" si="4"/>
        <v>0</v>
      </c>
      <c r="EY24" s="210">
        <f t="shared" si="8"/>
        <v>5</v>
      </c>
      <c r="EZ24" s="227">
        <f>(COUNTIF($E24:$ER24,$EZ$11))*(10/60)</f>
        <v>6.6666666666666661</v>
      </c>
    </row>
    <row r="25" spans="1:156" x14ac:dyDescent="0.25">
      <c r="A25" s="177">
        <f t="shared" si="1"/>
        <v>1</v>
      </c>
      <c r="B25" s="723"/>
      <c r="C25" s="510" t="s">
        <v>184</v>
      </c>
      <c r="D25" s="514">
        <v>44575</v>
      </c>
      <c r="E25" s="397"/>
      <c r="F25" s="212"/>
      <c r="G25" s="212"/>
      <c r="H25" s="212"/>
      <c r="I25" s="212"/>
      <c r="J25" s="212"/>
      <c r="K25" s="212"/>
      <c r="L25" s="212"/>
      <c r="M25" s="212"/>
      <c r="N25" s="212"/>
      <c r="O25" s="212"/>
      <c r="P25" s="212"/>
      <c r="Q25" s="212"/>
      <c r="R25" s="212"/>
      <c r="S25" s="212"/>
      <c r="T25" s="212"/>
      <c r="U25" s="212"/>
      <c r="V25" s="212"/>
      <c r="W25" s="212"/>
      <c r="X25" s="212"/>
      <c r="Y25" s="212"/>
      <c r="Z25" s="212"/>
      <c r="AA25" s="212"/>
      <c r="AB25" s="212"/>
      <c r="AC25" s="212"/>
      <c r="AD25" s="212"/>
      <c r="AE25" s="212"/>
      <c r="AF25" s="212"/>
      <c r="AG25" s="212"/>
      <c r="AH25" s="212"/>
      <c r="AI25" s="393" t="s">
        <v>230</v>
      </c>
      <c r="AJ25" s="393" t="s">
        <v>230</v>
      </c>
      <c r="AK25" s="393" t="s">
        <v>230</v>
      </c>
      <c r="AL25" s="393" t="s">
        <v>230</v>
      </c>
      <c r="AM25" s="393" t="s">
        <v>230</v>
      </c>
      <c r="AN25" s="393" t="s">
        <v>230</v>
      </c>
      <c r="AO25" s="393" t="s">
        <v>230</v>
      </c>
      <c r="AP25" s="393" t="s">
        <v>230</v>
      </c>
      <c r="AQ25" s="393" t="s">
        <v>230</v>
      </c>
      <c r="AR25" s="393" t="s">
        <v>230</v>
      </c>
      <c r="AS25" s="393" t="s">
        <v>230</v>
      </c>
      <c r="AT25" s="393" t="s">
        <v>230</v>
      </c>
      <c r="AU25" s="212" t="s">
        <v>53</v>
      </c>
      <c r="AV25" s="212" t="s">
        <v>53</v>
      </c>
      <c r="AW25" s="212" t="s">
        <v>53</v>
      </c>
      <c r="AX25" s="212" t="s">
        <v>53</v>
      </c>
      <c r="AY25" s="212" t="s">
        <v>53</v>
      </c>
      <c r="AZ25" s="212" t="s">
        <v>53</v>
      </c>
      <c r="BA25" s="212" t="s">
        <v>53</v>
      </c>
      <c r="BB25" s="212" t="s">
        <v>53</v>
      </c>
      <c r="BC25" s="212" t="s">
        <v>53</v>
      </c>
      <c r="BD25" s="212" t="s">
        <v>344</v>
      </c>
      <c r="BE25" s="212" t="s">
        <v>53</v>
      </c>
      <c r="BF25" s="212" t="s">
        <v>53</v>
      </c>
      <c r="BG25" s="212" t="s">
        <v>53</v>
      </c>
      <c r="BH25" s="212" t="s">
        <v>53</v>
      </c>
      <c r="BI25" s="212" t="s">
        <v>53</v>
      </c>
      <c r="BJ25" s="212" t="s">
        <v>53</v>
      </c>
      <c r="BK25" s="212" t="s">
        <v>53</v>
      </c>
      <c r="BL25" s="212" t="s">
        <v>53</v>
      </c>
      <c r="BM25" s="212" t="s">
        <v>53</v>
      </c>
      <c r="BN25" s="212" t="s">
        <v>344</v>
      </c>
      <c r="BO25" s="212" t="s">
        <v>53</v>
      </c>
      <c r="BP25" s="212" t="s">
        <v>53</v>
      </c>
      <c r="BQ25" s="212" t="s">
        <v>53</v>
      </c>
      <c r="BR25" s="212" t="s">
        <v>53</v>
      </c>
      <c r="BS25" s="212" t="s">
        <v>53</v>
      </c>
      <c r="BT25" s="212" t="s">
        <v>53</v>
      </c>
      <c r="BU25" s="212" t="s">
        <v>53</v>
      </c>
      <c r="BV25" s="212" t="s">
        <v>53</v>
      </c>
      <c r="BW25" s="212" t="s">
        <v>53</v>
      </c>
      <c r="BX25" s="212" t="s">
        <v>53</v>
      </c>
      <c r="BY25" s="212" t="s">
        <v>53</v>
      </c>
      <c r="BZ25" s="212" t="s">
        <v>53</v>
      </c>
      <c r="CA25" s="393" t="s">
        <v>230</v>
      </c>
      <c r="CB25" s="393" t="s">
        <v>230</v>
      </c>
      <c r="CC25" s="393" t="s">
        <v>230</v>
      </c>
      <c r="CD25" s="393" t="s">
        <v>230</v>
      </c>
      <c r="CE25" s="393" t="s">
        <v>230</v>
      </c>
      <c r="CF25" s="393" t="s">
        <v>230</v>
      </c>
      <c r="CG25" s="393" t="s">
        <v>230</v>
      </c>
      <c r="CH25" s="393" t="s">
        <v>230</v>
      </c>
      <c r="CI25" s="393" t="s">
        <v>230</v>
      </c>
      <c r="CJ25" s="393" t="s">
        <v>230</v>
      </c>
      <c r="CK25" s="393" t="s">
        <v>230</v>
      </c>
      <c r="CL25" s="393" t="s">
        <v>230</v>
      </c>
      <c r="CM25" s="393" t="s">
        <v>230</v>
      </c>
      <c r="CN25" s="393" t="s">
        <v>230</v>
      </c>
      <c r="CO25" s="393" t="s">
        <v>230</v>
      </c>
      <c r="CP25" s="393" t="s">
        <v>230</v>
      </c>
      <c r="CQ25" s="393" t="s">
        <v>230</v>
      </c>
      <c r="CR25" s="393" t="s">
        <v>230</v>
      </c>
      <c r="CS25" s="393" t="s">
        <v>230</v>
      </c>
      <c r="CT25" s="393" t="s">
        <v>230</v>
      </c>
      <c r="CU25" s="393" t="s">
        <v>230</v>
      </c>
      <c r="CV25" s="393" t="s">
        <v>230</v>
      </c>
      <c r="CW25" s="393" t="s">
        <v>230</v>
      </c>
      <c r="CX25" s="393" t="s">
        <v>230</v>
      </c>
      <c r="CY25" s="393" t="s">
        <v>230</v>
      </c>
      <c r="CZ25" s="393" t="s">
        <v>230</v>
      </c>
      <c r="DA25" s="393" t="s">
        <v>230</v>
      </c>
      <c r="DB25" s="393" t="s">
        <v>230</v>
      </c>
      <c r="DC25" s="212"/>
      <c r="DD25" s="212"/>
      <c r="DE25" s="212"/>
      <c r="DF25" s="212"/>
      <c r="DG25" s="212"/>
      <c r="DH25" s="212"/>
      <c r="DI25" s="212"/>
      <c r="DJ25" s="212"/>
      <c r="DK25" s="212"/>
      <c r="DL25" s="212"/>
      <c r="DM25" s="212"/>
      <c r="DN25" s="212"/>
      <c r="DO25" s="212"/>
      <c r="DP25" s="212"/>
      <c r="DQ25" s="212"/>
      <c r="DR25" s="212"/>
      <c r="DS25" s="212"/>
      <c r="DT25" s="212"/>
      <c r="DU25" s="212"/>
      <c r="DV25" s="212"/>
      <c r="DW25" s="212"/>
      <c r="DX25" s="212"/>
      <c r="DY25" s="212"/>
      <c r="DZ25" s="212"/>
      <c r="EA25" s="212"/>
      <c r="EB25" s="212"/>
      <c r="EC25" s="212"/>
      <c r="ED25" s="212"/>
      <c r="EE25" s="212"/>
      <c r="EF25" s="212"/>
      <c r="EG25" s="212"/>
      <c r="EH25" s="212"/>
      <c r="EI25" s="212"/>
      <c r="EJ25" s="212"/>
      <c r="EK25" s="212"/>
      <c r="EL25" s="212"/>
      <c r="EM25" s="212"/>
      <c r="EN25" s="212"/>
      <c r="EO25" s="212"/>
      <c r="EP25" s="212"/>
      <c r="EQ25" s="212"/>
      <c r="ER25" s="424"/>
      <c r="ES25" s="227">
        <f>((COUNTIF($E25:$ER25,$ES$11))*(10/60))</f>
        <v>0</v>
      </c>
      <c r="ET25" s="413">
        <f t="shared" si="6"/>
        <v>5</v>
      </c>
      <c r="EU25" s="227">
        <f>(COUNTIF($E25:$ER25,$EU$11))*(10/60)</f>
        <v>0</v>
      </c>
      <c r="EV25" s="385">
        <f t="shared" si="3"/>
        <v>0</v>
      </c>
      <c r="EW25" s="412">
        <f t="shared" si="7"/>
        <v>0</v>
      </c>
      <c r="EX25" s="412">
        <f t="shared" si="4"/>
        <v>0</v>
      </c>
      <c r="EY25" s="210">
        <f t="shared" si="8"/>
        <v>5</v>
      </c>
      <c r="EZ25" s="227">
        <f>(COUNTIF($E25:$ER25,$EZ$11))*(10/60)</f>
        <v>6.6666666666666661</v>
      </c>
    </row>
    <row r="26" spans="1:156" x14ac:dyDescent="0.25">
      <c r="A26" s="177">
        <f t="shared" si="1"/>
        <v>1</v>
      </c>
      <c r="B26" s="723"/>
      <c r="C26" s="511" t="s">
        <v>181</v>
      </c>
      <c r="D26" s="515">
        <v>44576</v>
      </c>
      <c r="E26" s="397"/>
      <c r="F26" s="212"/>
      <c r="G26" s="212"/>
      <c r="H26" s="212"/>
      <c r="I26" s="212"/>
      <c r="J26" s="212"/>
      <c r="K26" s="212"/>
      <c r="L26" s="212"/>
      <c r="M26" s="212"/>
      <c r="N26" s="212"/>
      <c r="O26" s="212"/>
      <c r="P26" s="212"/>
      <c r="Q26" s="212"/>
      <c r="R26" s="212"/>
      <c r="S26" s="212"/>
      <c r="T26" s="212"/>
      <c r="U26" s="212"/>
      <c r="V26" s="212"/>
      <c r="W26" s="212"/>
      <c r="X26" s="212"/>
      <c r="Y26" s="212"/>
      <c r="Z26" s="212"/>
      <c r="AA26" s="212"/>
      <c r="AB26" s="212"/>
      <c r="AC26" s="212"/>
      <c r="AD26" s="212"/>
      <c r="AE26" s="212"/>
      <c r="AF26" s="212"/>
      <c r="AG26" s="212"/>
      <c r="AH26" s="212"/>
      <c r="AI26" s="393" t="s">
        <v>230</v>
      </c>
      <c r="AJ26" s="393" t="s">
        <v>230</v>
      </c>
      <c r="AK26" s="393" t="s">
        <v>230</v>
      </c>
      <c r="AL26" s="393" t="s">
        <v>230</v>
      </c>
      <c r="AM26" s="393" t="s">
        <v>230</v>
      </c>
      <c r="AN26" s="393" t="s">
        <v>230</v>
      </c>
      <c r="AO26" s="393" t="s">
        <v>230</v>
      </c>
      <c r="AP26" s="393" t="s">
        <v>230</v>
      </c>
      <c r="AQ26" s="393" t="s">
        <v>230</v>
      </c>
      <c r="AR26" s="393" t="s">
        <v>230</v>
      </c>
      <c r="AS26" s="393" t="s">
        <v>230</v>
      </c>
      <c r="AT26" s="393" t="s">
        <v>230</v>
      </c>
      <c r="AU26" s="212" t="s">
        <v>53</v>
      </c>
      <c r="AV26" s="212" t="s">
        <v>53</v>
      </c>
      <c r="AW26" s="212" t="s">
        <v>53</v>
      </c>
      <c r="AX26" s="212" t="s">
        <v>53</v>
      </c>
      <c r="AY26" s="212" t="s">
        <v>53</v>
      </c>
      <c r="AZ26" s="212" t="s">
        <v>53</v>
      </c>
      <c r="BA26" s="212" t="s">
        <v>53</v>
      </c>
      <c r="BB26" s="212" t="s">
        <v>53</v>
      </c>
      <c r="BC26" s="212" t="s">
        <v>53</v>
      </c>
      <c r="BD26" s="212" t="s">
        <v>53</v>
      </c>
      <c r="BE26" s="212" t="s">
        <v>53</v>
      </c>
      <c r="BF26" s="212" t="s">
        <v>53</v>
      </c>
      <c r="BG26" s="212" t="s">
        <v>344</v>
      </c>
      <c r="BH26" s="212" t="s">
        <v>53</v>
      </c>
      <c r="BI26" s="212" t="s">
        <v>53</v>
      </c>
      <c r="BJ26" s="212" t="s">
        <v>53</v>
      </c>
      <c r="BK26" s="212" t="s">
        <v>53</v>
      </c>
      <c r="BL26" s="212" t="s">
        <v>53</v>
      </c>
      <c r="BM26" s="212" t="s">
        <v>53</v>
      </c>
      <c r="BN26" s="212" t="s">
        <v>53</v>
      </c>
      <c r="BO26" s="212" t="s">
        <v>53</v>
      </c>
      <c r="BP26" s="212" t="s">
        <v>53</v>
      </c>
      <c r="BQ26" s="212" t="s">
        <v>53</v>
      </c>
      <c r="BR26" s="212" t="s">
        <v>53</v>
      </c>
      <c r="BS26" s="212" t="s">
        <v>53</v>
      </c>
      <c r="BT26" s="212" t="s">
        <v>344</v>
      </c>
      <c r="BU26" s="212" t="s">
        <v>53</v>
      </c>
      <c r="BV26" s="212" t="s">
        <v>53</v>
      </c>
      <c r="BW26" s="212" t="s">
        <v>53</v>
      </c>
      <c r="BX26" s="212" t="s">
        <v>53</v>
      </c>
      <c r="BY26" s="212" t="s">
        <v>53</v>
      </c>
      <c r="BZ26" s="212" t="s">
        <v>53</v>
      </c>
      <c r="CA26" s="212" t="s">
        <v>53</v>
      </c>
      <c r="CB26" s="212" t="s">
        <v>53</v>
      </c>
      <c r="CC26" s="212" t="s">
        <v>53</v>
      </c>
      <c r="CD26" s="212" t="s">
        <v>53</v>
      </c>
      <c r="CE26" s="212" t="s">
        <v>53</v>
      </c>
      <c r="CF26" s="212" t="s">
        <v>53</v>
      </c>
      <c r="CG26" s="212" t="s">
        <v>344</v>
      </c>
      <c r="CH26" s="212" t="s">
        <v>53</v>
      </c>
      <c r="CI26" s="212" t="s">
        <v>53</v>
      </c>
      <c r="CJ26" s="212" t="s">
        <v>53</v>
      </c>
      <c r="CK26" s="212" t="s">
        <v>53</v>
      </c>
      <c r="CL26" s="212" t="s">
        <v>53</v>
      </c>
      <c r="CM26" s="212" t="s">
        <v>53</v>
      </c>
      <c r="CN26" s="212" t="s">
        <v>53</v>
      </c>
      <c r="CO26" s="212" t="s">
        <v>53</v>
      </c>
      <c r="CP26" s="212" t="s">
        <v>53</v>
      </c>
      <c r="CQ26" s="212" t="s">
        <v>53</v>
      </c>
      <c r="CR26" s="212" t="s">
        <v>53</v>
      </c>
      <c r="CS26" s="212" t="s">
        <v>53</v>
      </c>
      <c r="CT26" s="393" t="s">
        <v>230</v>
      </c>
      <c r="CU26" s="393" t="s">
        <v>230</v>
      </c>
      <c r="CV26" s="393" t="s">
        <v>230</v>
      </c>
      <c r="CW26" s="393" t="s">
        <v>230</v>
      </c>
      <c r="CX26" s="393" t="s">
        <v>230</v>
      </c>
      <c r="CY26" s="393" t="s">
        <v>230</v>
      </c>
      <c r="CZ26" s="393" t="s">
        <v>230</v>
      </c>
      <c r="DA26" s="393" t="s">
        <v>230</v>
      </c>
      <c r="DB26" s="393" t="s">
        <v>230</v>
      </c>
      <c r="DC26" s="393" t="s">
        <v>230</v>
      </c>
      <c r="DD26" s="212"/>
      <c r="DE26" s="212"/>
      <c r="DF26" s="212"/>
      <c r="DG26" s="212"/>
      <c r="DH26" s="212"/>
      <c r="DI26" s="212"/>
      <c r="DJ26" s="212"/>
      <c r="DK26" s="212"/>
      <c r="DL26" s="212"/>
      <c r="DM26" s="212"/>
      <c r="DN26" s="212"/>
      <c r="DO26" s="212"/>
      <c r="DP26" s="212"/>
      <c r="DQ26" s="212"/>
      <c r="DR26" s="212"/>
      <c r="DS26" s="212"/>
      <c r="DT26" s="212"/>
      <c r="DU26" s="212"/>
      <c r="DV26" s="212"/>
      <c r="DW26" s="212"/>
      <c r="DX26" s="212"/>
      <c r="DY26" s="212"/>
      <c r="DZ26" s="212"/>
      <c r="EA26" s="212"/>
      <c r="EB26" s="212"/>
      <c r="EC26" s="212"/>
      <c r="ED26" s="212"/>
      <c r="EE26" s="212"/>
      <c r="EF26" s="212"/>
      <c r="EG26" s="212"/>
      <c r="EH26" s="212"/>
      <c r="EI26" s="212"/>
      <c r="EJ26" s="212"/>
      <c r="EK26" s="212"/>
      <c r="EL26" s="212"/>
      <c r="EM26" s="212"/>
      <c r="EN26" s="212"/>
      <c r="EO26" s="212"/>
      <c r="EP26" s="212"/>
      <c r="EQ26" s="212"/>
      <c r="ER26" s="424"/>
      <c r="ES26" s="227">
        <f t="shared" si="0"/>
        <v>0</v>
      </c>
      <c r="ET26" s="413">
        <f t="shared" si="6"/>
        <v>8</v>
      </c>
      <c r="EU26" s="227">
        <f t="shared" si="2"/>
        <v>0</v>
      </c>
      <c r="EV26" s="385">
        <f t="shared" si="3"/>
        <v>0</v>
      </c>
      <c r="EW26" s="412">
        <f t="shared" si="7"/>
        <v>0</v>
      </c>
      <c r="EX26" s="412">
        <f t="shared" si="4"/>
        <v>0</v>
      </c>
      <c r="EY26" s="210">
        <f t="shared" si="8"/>
        <v>8</v>
      </c>
      <c r="EZ26" s="227">
        <f t="shared" si="5"/>
        <v>3.6666666666666665</v>
      </c>
    </row>
    <row r="27" spans="1:156" x14ac:dyDescent="0.25">
      <c r="A27" s="177">
        <f t="shared" si="1"/>
        <v>1</v>
      </c>
      <c r="B27" s="723"/>
      <c r="C27" s="511" t="s">
        <v>167</v>
      </c>
      <c r="D27" s="515">
        <v>44577</v>
      </c>
      <c r="E27" s="403" t="s">
        <v>342</v>
      </c>
      <c r="F27" s="404" t="s">
        <v>342</v>
      </c>
      <c r="G27" s="404" t="s">
        <v>342</v>
      </c>
      <c r="H27" s="404" t="s">
        <v>342</v>
      </c>
      <c r="I27" s="404" t="s">
        <v>342</v>
      </c>
      <c r="J27" s="404" t="s">
        <v>342</v>
      </c>
      <c r="K27" s="404" t="s">
        <v>342</v>
      </c>
      <c r="L27" s="404" t="s">
        <v>342</v>
      </c>
      <c r="M27" s="404" t="s">
        <v>342</v>
      </c>
      <c r="N27" s="404" t="s">
        <v>342</v>
      </c>
      <c r="O27" s="404" t="s">
        <v>342</v>
      </c>
      <c r="P27" s="404" t="s">
        <v>342</v>
      </c>
      <c r="Q27" s="404" t="s">
        <v>342</v>
      </c>
      <c r="R27" s="404" t="s">
        <v>342</v>
      </c>
      <c r="S27" s="404" t="s">
        <v>342</v>
      </c>
      <c r="T27" s="404" t="s">
        <v>342</v>
      </c>
      <c r="U27" s="404" t="s">
        <v>342</v>
      </c>
      <c r="V27" s="404" t="s">
        <v>342</v>
      </c>
      <c r="W27" s="404" t="s">
        <v>342</v>
      </c>
      <c r="X27" s="404" t="s">
        <v>342</v>
      </c>
      <c r="Y27" s="404" t="s">
        <v>342</v>
      </c>
      <c r="Z27" s="404" t="s">
        <v>342</v>
      </c>
      <c r="AA27" s="404" t="s">
        <v>342</v>
      </c>
      <c r="AB27" s="404" t="s">
        <v>342</v>
      </c>
      <c r="AC27" s="404" t="s">
        <v>342</v>
      </c>
      <c r="AD27" s="404" t="s">
        <v>342</v>
      </c>
      <c r="AE27" s="404" t="s">
        <v>342</v>
      </c>
      <c r="AF27" s="404" t="s">
        <v>342</v>
      </c>
      <c r="AG27" s="404" t="s">
        <v>342</v>
      </c>
      <c r="AH27" s="404" t="s">
        <v>342</v>
      </c>
      <c r="AI27" s="404" t="s">
        <v>342</v>
      </c>
      <c r="AJ27" s="404" t="s">
        <v>342</v>
      </c>
      <c r="AK27" s="404" t="s">
        <v>342</v>
      </c>
      <c r="AL27" s="404" t="s">
        <v>342</v>
      </c>
      <c r="AM27" s="404" t="s">
        <v>342</v>
      </c>
      <c r="AN27" s="404" t="s">
        <v>342</v>
      </c>
      <c r="AO27" s="404" t="s">
        <v>342</v>
      </c>
      <c r="AP27" s="404" t="s">
        <v>342</v>
      </c>
      <c r="AQ27" s="404" t="s">
        <v>342</v>
      </c>
      <c r="AR27" s="404" t="s">
        <v>342</v>
      </c>
      <c r="AS27" s="404" t="s">
        <v>342</v>
      </c>
      <c r="AT27" s="404" t="s">
        <v>342</v>
      </c>
      <c r="AU27" s="404" t="s">
        <v>342</v>
      </c>
      <c r="AV27" s="404" t="s">
        <v>342</v>
      </c>
      <c r="AW27" s="404" t="s">
        <v>342</v>
      </c>
      <c r="AX27" s="404" t="s">
        <v>342</v>
      </c>
      <c r="AY27" s="404" t="s">
        <v>342</v>
      </c>
      <c r="AZ27" s="404" t="s">
        <v>342</v>
      </c>
      <c r="BA27" s="404" t="s">
        <v>342</v>
      </c>
      <c r="BB27" s="404" t="s">
        <v>342</v>
      </c>
      <c r="BC27" s="404" t="s">
        <v>342</v>
      </c>
      <c r="BD27" s="404" t="s">
        <v>342</v>
      </c>
      <c r="BE27" s="404" t="s">
        <v>342</v>
      </c>
      <c r="BF27" s="404" t="s">
        <v>342</v>
      </c>
      <c r="BG27" s="404" t="s">
        <v>342</v>
      </c>
      <c r="BH27" s="404" t="s">
        <v>342</v>
      </c>
      <c r="BI27" s="404" t="s">
        <v>342</v>
      </c>
      <c r="BJ27" s="404" t="s">
        <v>342</v>
      </c>
      <c r="BK27" s="404" t="s">
        <v>342</v>
      </c>
      <c r="BL27" s="404" t="s">
        <v>342</v>
      </c>
      <c r="BM27" s="404" t="s">
        <v>342</v>
      </c>
      <c r="BN27" s="404" t="s">
        <v>342</v>
      </c>
      <c r="BO27" s="404" t="s">
        <v>342</v>
      </c>
      <c r="BP27" s="404" t="s">
        <v>342</v>
      </c>
      <c r="BQ27" s="404" t="s">
        <v>342</v>
      </c>
      <c r="BR27" s="404" t="s">
        <v>342</v>
      </c>
      <c r="BS27" s="404" t="s">
        <v>342</v>
      </c>
      <c r="BT27" s="404" t="s">
        <v>342</v>
      </c>
      <c r="BU27" s="404" t="s">
        <v>342</v>
      </c>
      <c r="BV27" s="404" t="s">
        <v>342</v>
      </c>
      <c r="BW27" s="404" t="s">
        <v>342</v>
      </c>
      <c r="BX27" s="404" t="s">
        <v>342</v>
      </c>
      <c r="BY27" s="404" t="s">
        <v>342</v>
      </c>
      <c r="BZ27" s="404" t="s">
        <v>342</v>
      </c>
      <c r="CA27" s="404" t="s">
        <v>342</v>
      </c>
      <c r="CB27" s="404" t="s">
        <v>342</v>
      </c>
      <c r="CC27" s="404" t="s">
        <v>342</v>
      </c>
      <c r="CD27" s="404" t="s">
        <v>342</v>
      </c>
      <c r="CE27" s="404" t="s">
        <v>342</v>
      </c>
      <c r="CF27" s="404" t="s">
        <v>342</v>
      </c>
      <c r="CG27" s="404" t="s">
        <v>342</v>
      </c>
      <c r="CH27" s="404" t="s">
        <v>342</v>
      </c>
      <c r="CI27" s="404" t="s">
        <v>342</v>
      </c>
      <c r="CJ27" s="404" t="s">
        <v>342</v>
      </c>
      <c r="CK27" s="404" t="s">
        <v>342</v>
      </c>
      <c r="CL27" s="404" t="s">
        <v>342</v>
      </c>
      <c r="CM27" s="404" t="s">
        <v>342</v>
      </c>
      <c r="CN27" s="404" t="s">
        <v>342</v>
      </c>
      <c r="CO27" s="404" t="s">
        <v>342</v>
      </c>
      <c r="CP27" s="404" t="s">
        <v>342</v>
      </c>
      <c r="CQ27" s="404" t="s">
        <v>342</v>
      </c>
      <c r="CR27" s="404" t="s">
        <v>342</v>
      </c>
      <c r="CS27" s="404" t="s">
        <v>342</v>
      </c>
      <c r="CT27" s="404" t="s">
        <v>342</v>
      </c>
      <c r="CU27" s="404" t="s">
        <v>342</v>
      </c>
      <c r="CV27" s="404" t="s">
        <v>342</v>
      </c>
      <c r="CW27" s="404" t="s">
        <v>342</v>
      </c>
      <c r="CX27" s="404" t="s">
        <v>342</v>
      </c>
      <c r="CY27" s="404" t="s">
        <v>342</v>
      </c>
      <c r="CZ27" s="404" t="s">
        <v>342</v>
      </c>
      <c r="DA27" s="404" t="s">
        <v>342</v>
      </c>
      <c r="DB27" s="404" t="s">
        <v>342</v>
      </c>
      <c r="DC27" s="404" t="s">
        <v>342</v>
      </c>
      <c r="DD27" s="404" t="s">
        <v>342</v>
      </c>
      <c r="DE27" s="404" t="s">
        <v>342</v>
      </c>
      <c r="DF27" s="404" t="s">
        <v>342</v>
      </c>
      <c r="DG27" s="404" t="s">
        <v>342</v>
      </c>
      <c r="DH27" s="404" t="s">
        <v>342</v>
      </c>
      <c r="DI27" s="404" t="s">
        <v>342</v>
      </c>
      <c r="DJ27" s="404" t="s">
        <v>342</v>
      </c>
      <c r="DK27" s="404" t="s">
        <v>342</v>
      </c>
      <c r="DL27" s="404" t="s">
        <v>342</v>
      </c>
      <c r="DM27" s="404" t="s">
        <v>342</v>
      </c>
      <c r="DN27" s="404" t="s">
        <v>342</v>
      </c>
      <c r="DO27" s="404" t="s">
        <v>342</v>
      </c>
      <c r="DP27" s="404" t="s">
        <v>342</v>
      </c>
      <c r="DQ27" s="404" t="s">
        <v>342</v>
      </c>
      <c r="DR27" s="404" t="s">
        <v>342</v>
      </c>
      <c r="DS27" s="404" t="s">
        <v>342</v>
      </c>
      <c r="DT27" s="404" t="s">
        <v>342</v>
      </c>
      <c r="DU27" s="404" t="s">
        <v>342</v>
      </c>
      <c r="DV27" s="404" t="s">
        <v>342</v>
      </c>
      <c r="DW27" s="404" t="s">
        <v>342</v>
      </c>
      <c r="DX27" s="404" t="s">
        <v>342</v>
      </c>
      <c r="DY27" s="404" t="s">
        <v>342</v>
      </c>
      <c r="DZ27" s="404" t="s">
        <v>342</v>
      </c>
      <c r="EA27" s="404" t="s">
        <v>342</v>
      </c>
      <c r="EB27" s="404" t="s">
        <v>342</v>
      </c>
      <c r="EC27" s="404" t="s">
        <v>342</v>
      </c>
      <c r="ED27" s="404" t="s">
        <v>342</v>
      </c>
      <c r="EE27" s="404" t="s">
        <v>342</v>
      </c>
      <c r="EF27" s="404" t="s">
        <v>342</v>
      </c>
      <c r="EG27" s="404" t="s">
        <v>342</v>
      </c>
      <c r="EH27" s="404" t="s">
        <v>342</v>
      </c>
      <c r="EI27" s="404" t="s">
        <v>342</v>
      </c>
      <c r="EJ27" s="404" t="s">
        <v>342</v>
      </c>
      <c r="EK27" s="404" t="s">
        <v>342</v>
      </c>
      <c r="EL27" s="404" t="s">
        <v>342</v>
      </c>
      <c r="EM27" s="404" t="s">
        <v>342</v>
      </c>
      <c r="EN27" s="404" t="s">
        <v>342</v>
      </c>
      <c r="EO27" s="404" t="s">
        <v>342</v>
      </c>
      <c r="EP27" s="404" t="s">
        <v>342</v>
      </c>
      <c r="EQ27" s="404" t="s">
        <v>342</v>
      </c>
      <c r="ER27" s="434" t="s">
        <v>342</v>
      </c>
      <c r="ES27" s="227">
        <f t="shared" si="0"/>
        <v>0</v>
      </c>
      <c r="ET27" s="413">
        <f t="shared" si="6"/>
        <v>0</v>
      </c>
      <c r="EU27" s="227">
        <f t="shared" si="2"/>
        <v>0</v>
      </c>
      <c r="EV27" s="385">
        <f t="shared" si="3"/>
        <v>0</v>
      </c>
      <c r="EW27" s="412">
        <f t="shared" si="7"/>
        <v>0</v>
      </c>
      <c r="EX27" s="412">
        <f t="shared" si="4"/>
        <v>0</v>
      </c>
      <c r="EY27" s="210">
        <f t="shared" si="8"/>
        <v>0</v>
      </c>
      <c r="EZ27" s="227">
        <f t="shared" si="5"/>
        <v>0</v>
      </c>
    </row>
    <row r="28" spans="1:156" x14ac:dyDescent="0.25">
      <c r="A28" s="177">
        <f t="shared" si="1"/>
        <v>1</v>
      </c>
      <c r="B28" s="723"/>
      <c r="C28" s="510" t="s">
        <v>175</v>
      </c>
      <c r="D28" s="514">
        <v>44578</v>
      </c>
      <c r="E28" s="397"/>
      <c r="F28" s="212"/>
      <c r="G28" s="212"/>
      <c r="H28" s="212"/>
      <c r="I28" s="212"/>
      <c r="J28" s="212"/>
      <c r="K28" s="212"/>
      <c r="L28" s="212"/>
      <c r="M28" s="212"/>
      <c r="N28" s="212"/>
      <c r="O28" s="212"/>
      <c r="P28" s="212"/>
      <c r="Q28" s="212"/>
      <c r="R28" s="212"/>
      <c r="S28" s="212"/>
      <c r="T28" s="212"/>
      <c r="U28" s="212"/>
      <c r="V28" s="212"/>
      <c r="W28" s="212"/>
      <c r="X28" s="212"/>
      <c r="Y28" s="212"/>
      <c r="Z28" s="212"/>
      <c r="AA28" s="212"/>
      <c r="AB28" s="212"/>
      <c r="AC28" s="212"/>
      <c r="AD28" s="212"/>
      <c r="AE28" s="212"/>
      <c r="AF28" s="212"/>
      <c r="AG28" s="212"/>
      <c r="AH28" s="212"/>
      <c r="AI28" s="212"/>
      <c r="AJ28" s="212"/>
      <c r="AK28" s="212"/>
      <c r="AL28" s="212"/>
      <c r="AM28" s="212"/>
      <c r="AN28" s="212"/>
      <c r="AO28" s="393" t="s">
        <v>230</v>
      </c>
      <c r="AP28" s="393" t="s">
        <v>230</v>
      </c>
      <c r="AQ28" s="393" t="s">
        <v>230</v>
      </c>
      <c r="AR28" s="393" t="s">
        <v>230</v>
      </c>
      <c r="AS28" s="393" t="s">
        <v>230</v>
      </c>
      <c r="AT28" s="393" t="s">
        <v>230</v>
      </c>
      <c r="AU28" s="393" t="s">
        <v>230</v>
      </c>
      <c r="AV28" s="393" t="s">
        <v>230</v>
      </c>
      <c r="AW28" s="393" t="s">
        <v>230</v>
      </c>
      <c r="AX28" s="393" t="s">
        <v>230</v>
      </c>
      <c r="AY28" s="393" t="s">
        <v>230</v>
      </c>
      <c r="AZ28" s="393" t="s">
        <v>230</v>
      </c>
      <c r="BA28" s="212" t="s">
        <v>53</v>
      </c>
      <c r="BB28" s="212" t="s">
        <v>53</v>
      </c>
      <c r="BC28" s="212" t="s">
        <v>53</v>
      </c>
      <c r="BD28" s="212" t="s">
        <v>53</v>
      </c>
      <c r="BE28" s="212" t="s">
        <v>53</v>
      </c>
      <c r="BF28" s="212" t="s">
        <v>53</v>
      </c>
      <c r="BG28" s="212" t="s">
        <v>53</v>
      </c>
      <c r="BH28" s="212" t="s">
        <v>53</v>
      </c>
      <c r="BI28" s="212" t="s">
        <v>53</v>
      </c>
      <c r="BJ28" s="212" t="s">
        <v>53</v>
      </c>
      <c r="BK28" s="212" t="s">
        <v>53</v>
      </c>
      <c r="BL28" s="212" t="s">
        <v>53</v>
      </c>
      <c r="BM28" s="212" t="s">
        <v>344</v>
      </c>
      <c r="BN28" s="212" t="s">
        <v>53</v>
      </c>
      <c r="BO28" s="212" t="s">
        <v>53</v>
      </c>
      <c r="BP28" s="212" t="s">
        <v>53</v>
      </c>
      <c r="BQ28" s="212" t="s">
        <v>53</v>
      </c>
      <c r="BR28" s="212" t="s">
        <v>53</v>
      </c>
      <c r="BS28" s="212" t="s">
        <v>53</v>
      </c>
      <c r="BT28" s="212" t="s">
        <v>53</v>
      </c>
      <c r="BU28" s="212" t="s">
        <v>53</v>
      </c>
      <c r="BV28" s="212" t="s">
        <v>53</v>
      </c>
      <c r="BW28" s="212" t="s">
        <v>53</v>
      </c>
      <c r="BX28" s="212" t="s">
        <v>53</v>
      </c>
      <c r="BY28" s="212" t="s">
        <v>53</v>
      </c>
      <c r="BZ28" s="393" t="s">
        <v>230</v>
      </c>
      <c r="CA28" s="393" t="s">
        <v>230</v>
      </c>
      <c r="CB28" s="393" t="s">
        <v>230</v>
      </c>
      <c r="CC28" s="393" t="s">
        <v>230</v>
      </c>
      <c r="CD28" s="393" t="s">
        <v>230</v>
      </c>
      <c r="CE28" s="393" t="s">
        <v>230</v>
      </c>
      <c r="CF28" s="212" t="s">
        <v>53</v>
      </c>
      <c r="CG28" s="212" t="s">
        <v>53</v>
      </c>
      <c r="CH28" s="212" t="s">
        <v>53</v>
      </c>
      <c r="CI28" s="212" t="s">
        <v>53</v>
      </c>
      <c r="CJ28" s="212" t="s">
        <v>53</v>
      </c>
      <c r="CK28" s="212" t="s">
        <v>53</v>
      </c>
      <c r="CL28" s="212" t="s">
        <v>53</v>
      </c>
      <c r="CM28" s="212" t="s">
        <v>53</v>
      </c>
      <c r="CN28" s="212" t="s">
        <v>53</v>
      </c>
      <c r="CO28" s="212" t="s">
        <v>53</v>
      </c>
      <c r="CP28" s="212" t="s">
        <v>53</v>
      </c>
      <c r="CQ28" s="212" t="s">
        <v>53</v>
      </c>
      <c r="CR28" s="212" t="s">
        <v>344</v>
      </c>
      <c r="CS28" s="212" t="s">
        <v>53</v>
      </c>
      <c r="CT28" s="212" t="s">
        <v>53</v>
      </c>
      <c r="CU28" s="212" t="s">
        <v>53</v>
      </c>
      <c r="CV28" s="212" t="s">
        <v>53</v>
      </c>
      <c r="CW28" s="212" t="s">
        <v>53</v>
      </c>
      <c r="CX28" s="212" t="s">
        <v>53</v>
      </c>
      <c r="CY28" s="212" t="s">
        <v>53</v>
      </c>
      <c r="CZ28" s="212" t="s">
        <v>53</v>
      </c>
      <c r="DA28" s="212" t="s">
        <v>53</v>
      </c>
      <c r="DB28" s="212" t="s">
        <v>53</v>
      </c>
      <c r="DC28" s="212" t="s">
        <v>53</v>
      </c>
      <c r="DD28" s="212" t="s">
        <v>53</v>
      </c>
      <c r="DE28" s="393" t="s">
        <v>230</v>
      </c>
      <c r="DF28" s="393" t="s">
        <v>230</v>
      </c>
      <c r="DG28" s="393" t="s">
        <v>230</v>
      </c>
      <c r="DH28" s="393" t="s">
        <v>230</v>
      </c>
      <c r="DI28" s="393" t="s">
        <v>230</v>
      </c>
      <c r="DJ28" s="393" t="s">
        <v>230</v>
      </c>
      <c r="DK28" s="393" t="s">
        <v>230</v>
      </c>
      <c r="DL28" s="393" t="s">
        <v>230</v>
      </c>
      <c r="DM28" s="393" t="s">
        <v>230</v>
      </c>
      <c r="DN28" s="212"/>
      <c r="DO28" s="212"/>
      <c r="DP28" s="212"/>
      <c r="DQ28" s="212"/>
      <c r="DR28" s="212"/>
      <c r="DS28" s="212"/>
      <c r="DT28" s="212"/>
      <c r="DU28" s="212"/>
      <c r="DV28" s="212"/>
      <c r="DW28" s="212"/>
      <c r="DX28" s="212"/>
      <c r="DY28" s="212"/>
      <c r="DZ28" s="212"/>
      <c r="EA28" s="212"/>
      <c r="EB28" s="212"/>
      <c r="EC28" s="212"/>
      <c r="ED28" s="212"/>
      <c r="EE28" s="212"/>
      <c r="EF28" s="212"/>
      <c r="EG28" s="212"/>
      <c r="EH28" s="212"/>
      <c r="EI28" s="212"/>
      <c r="EJ28" s="212"/>
      <c r="EK28" s="212"/>
      <c r="EL28" s="212"/>
      <c r="EM28" s="212"/>
      <c r="EN28" s="212"/>
      <c r="EO28" s="212"/>
      <c r="EP28" s="212"/>
      <c r="EQ28" s="212"/>
      <c r="ER28" s="212"/>
      <c r="ES28" s="227">
        <f t="shared" si="0"/>
        <v>0</v>
      </c>
      <c r="ET28" s="413">
        <f t="shared" si="6"/>
        <v>8</v>
      </c>
      <c r="EU28" s="227">
        <f t="shared" si="2"/>
        <v>0</v>
      </c>
      <c r="EV28" s="385">
        <f t="shared" si="3"/>
        <v>0</v>
      </c>
      <c r="EW28" s="412">
        <f t="shared" si="7"/>
        <v>0</v>
      </c>
      <c r="EX28" s="412">
        <f t="shared" si="4"/>
        <v>0</v>
      </c>
      <c r="EY28" s="210">
        <f t="shared" si="8"/>
        <v>8</v>
      </c>
      <c r="EZ28" s="227">
        <f t="shared" si="5"/>
        <v>4.5</v>
      </c>
    </row>
    <row r="29" spans="1:156" x14ac:dyDescent="0.25">
      <c r="A29" s="177">
        <f t="shared" si="1"/>
        <v>1</v>
      </c>
      <c r="B29" s="723"/>
      <c r="C29" s="510" t="s">
        <v>176</v>
      </c>
      <c r="D29" s="514">
        <v>44579</v>
      </c>
      <c r="E29" s="373"/>
      <c r="F29" s="373"/>
      <c r="G29" s="373"/>
      <c r="H29" s="373"/>
      <c r="I29" s="373"/>
      <c r="J29" s="373"/>
      <c r="K29" s="373"/>
      <c r="L29" s="373"/>
      <c r="M29" s="373"/>
      <c r="N29" s="373"/>
      <c r="O29" s="373"/>
      <c r="P29" s="373"/>
      <c r="Q29" s="373"/>
      <c r="R29" s="373"/>
      <c r="S29" s="373"/>
      <c r="T29" s="373"/>
      <c r="U29" s="373"/>
      <c r="V29" s="373"/>
      <c r="W29" s="373"/>
      <c r="X29" s="373"/>
      <c r="Y29" s="373"/>
      <c r="Z29" s="373"/>
      <c r="AA29" s="373"/>
      <c r="AB29" s="373"/>
      <c r="AC29" s="373"/>
      <c r="AD29" s="373"/>
      <c r="AE29" s="373"/>
      <c r="AF29" s="373"/>
      <c r="AG29" s="373"/>
      <c r="AH29" s="373"/>
      <c r="AI29" s="373"/>
      <c r="AJ29" s="373"/>
      <c r="AK29" s="373"/>
      <c r="AL29" s="373"/>
      <c r="AM29" s="373"/>
      <c r="AN29" s="373"/>
      <c r="AO29" s="393" t="s">
        <v>230</v>
      </c>
      <c r="AP29" s="393" t="s">
        <v>230</v>
      </c>
      <c r="AQ29" s="393" t="s">
        <v>230</v>
      </c>
      <c r="AR29" s="393" t="s">
        <v>230</v>
      </c>
      <c r="AS29" s="393" t="s">
        <v>230</v>
      </c>
      <c r="AT29" s="393" t="s">
        <v>230</v>
      </c>
      <c r="AU29" s="393" t="s">
        <v>230</v>
      </c>
      <c r="AV29" s="393" t="s">
        <v>230</v>
      </c>
      <c r="AW29" s="393" t="s">
        <v>230</v>
      </c>
      <c r="AX29" s="393" t="s">
        <v>230</v>
      </c>
      <c r="AY29" s="393" t="s">
        <v>230</v>
      </c>
      <c r="AZ29" s="393" t="s">
        <v>230</v>
      </c>
      <c r="BA29" s="212" t="s">
        <v>53</v>
      </c>
      <c r="BB29" s="212" t="s">
        <v>53</v>
      </c>
      <c r="BC29" s="212" t="s">
        <v>53</v>
      </c>
      <c r="BD29" s="212" t="s">
        <v>53</v>
      </c>
      <c r="BE29" s="212" t="s">
        <v>53</v>
      </c>
      <c r="BF29" s="212" t="s">
        <v>53</v>
      </c>
      <c r="BG29" s="212" t="s">
        <v>53</v>
      </c>
      <c r="BH29" s="212" t="s">
        <v>53</v>
      </c>
      <c r="BI29" s="212" t="s">
        <v>53</v>
      </c>
      <c r="BJ29" s="212" t="s">
        <v>53</v>
      </c>
      <c r="BK29" s="212" t="s">
        <v>53</v>
      </c>
      <c r="BL29" s="212" t="s">
        <v>53</v>
      </c>
      <c r="BM29" s="212" t="s">
        <v>344</v>
      </c>
      <c r="BN29" s="212" t="s">
        <v>53</v>
      </c>
      <c r="BO29" s="212" t="s">
        <v>53</v>
      </c>
      <c r="BP29" s="212" t="s">
        <v>53</v>
      </c>
      <c r="BQ29" s="212" t="s">
        <v>53</v>
      </c>
      <c r="BR29" s="212" t="s">
        <v>53</v>
      </c>
      <c r="BS29" s="212" t="s">
        <v>53</v>
      </c>
      <c r="BT29" s="212" t="s">
        <v>53</v>
      </c>
      <c r="BU29" s="212" t="s">
        <v>53</v>
      </c>
      <c r="BV29" s="212" t="s">
        <v>53</v>
      </c>
      <c r="BW29" s="212" t="s">
        <v>53</v>
      </c>
      <c r="BX29" s="212" t="s">
        <v>53</v>
      </c>
      <c r="BY29" s="212" t="s">
        <v>53</v>
      </c>
      <c r="BZ29" s="393" t="s">
        <v>230</v>
      </c>
      <c r="CA29" s="393" t="s">
        <v>230</v>
      </c>
      <c r="CB29" s="393" t="s">
        <v>230</v>
      </c>
      <c r="CC29" s="393" t="s">
        <v>230</v>
      </c>
      <c r="CD29" s="393" t="s">
        <v>230</v>
      </c>
      <c r="CE29" s="393" t="s">
        <v>230</v>
      </c>
      <c r="CF29" s="393" t="s">
        <v>230</v>
      </c>
      <c r="CG29" s="393" t="s">
        <v>230</v>
      </c>
      <c r="CH29" s="393" t="s">
        <v>230</v>
      </c>
      <c r="CI29" s="393" t="s">
        <v>230</v>
      </c>
      <c r="CJ29" s="393" t="s">
        <v>230</v>
      </c>
      <c r="CK29" s="393" t="s">
        <v>230</v>
      </c>
      <c r="CL29" s="393" t="s">
        <v>230</v>
      </c>
      <c r="CM29" s="393" t="s">
        <v>230</v>
      </c>
      <c r="CN29" s="393" t="s">
        <v>230</v>
      </c>
      <c r="CO29" s="393" t="s">
        <v>230</v>
      </c>
      <c r="CP29" s="393" t="s">
        <v>230</v>
      </c>
      <c r="CQ29" s="393" t="s">
        <v>230</v>
      </c>
      <c r="CR29" s="393" t="s">
        <v>230</v>
      </c>
      <c r="CS29" s="393" t="s">
        <v>230</v>
      </c>
      <c r="CT29" s="393" t="s">
        <v>230</v>
      </c>
      <c r="CU29" s="393" t="s">
        <v>230</v>
      </c>
      <c r="CV29" s="393" t="s">
        <v>230</v>
      </c>
      <c r="CW29" s="393" t="s">
        <v>230</v>
      </c>
      <c r="CX29" s="393" t="s">
        <v>230</v>
      </c>
      <c r="CY29" s="393" t="s">
        <v>230</v>
      </c>
      <c r="CZ29" s="393" t="s">
        <v>230</v>
      </c>
      <c r="DA29" s="393" t="s">
        <v>230</v>
      </c>
      <c r="DB29" s="393" t="s">
        <v>230</v>
      </c>
      <c r="DC29" s="373"/>
      <c r="DD29" s="373"/>
      <c r="DE29" s="373"/>
      <c r="DF29" s="373"/>
      <c r="DG29" s="373"/>
      <c r="DH29" s="373"/>
      <c r="DI29" s="373"/>
      <c r="DJ29" s="373"/>
      <c r="DK29" s="373"/>
      <c r="DL29" s="373"/>
      <c r="DM29" s="373"/>
      <c r="DN29" s="373"/>
      <c r="DO29" s="373"/>
      <c r="DP29" s="373"/>
      <c r="DQ29" s="373"/>
      <c r="DR29" s="373"/>
      <c r="DS29" s="373"/>
      <c r="DT29" s="373"/>
      <c r="DU29" s="373"/>
      <c r="DV29" s="373"/>
      <c r="DW29" s="373"/>
      <c r="DX29" s="373"/>
      <c r="DY29" s="373"/>
      <c r="DZ29" s="373"/>
      <c r="EA29" s="373"/>
      <c r="EB29" s="373"/>
      <c r="EC29" s="373"/>
      <c r="ED29" s="373"/>
      <c r="EE29" s="373"/>
      <c r="EF29" s="373"/>
      <c r="EG29" s="373"/>
      <c r="EH29" s="373"/>
      <c r="EI29" s="373"/>
      <c r="EJ29" s="373"/>
      <c r="EK29" s="373"/>
      <c r="EL29" s="373"/>
      <c r="EM29" s="373"/>
      <c r="EN29" s="373"/>
      <c r="EO29" s="373"/>
      <c r="EP29" s="373"/>
      <c r="EQ29" s="373"/>
      <c r="ER29" s="373"/>
      <c r="ES29" s="227">
        <f t="shared" si="0"/>
        <v>0</v>
      </c>
      <c r="ET29" s="413">
        <f t="shared" si="6"/>
        <v>4</v>
      </c>
      <c r="EU29" s="227">
        <f t="shared" si="2"/>
        <v>0</v>
      </c>
      <c r="EV29" s="385">
        <f t="shared" si="3"/>
        <v>0</v>
      </c>
      <c r="EW29" s="412">
        <f t="shared" si="7"/>
        <v>0</v>
      </c>
      <c r="EX29" s="412">
        <f t="shared" si="4"/>
        <v>0</v>
      </c>
      <c r="EY29" s="210">
        <f t="shared" si="8"/>
        <v>4</v>
      </c>
      <c r="EZ29" s="227">
        <f t="shared" si="5"/>
        <v>6.833333333333333</v>
      </c>
    </row>
    <row r="30" spans="1:156" x14ac:dyDescent="0.25">
      <c r="A30" s="177">
        <f t="shared" si="1"/>
        <v>1</v>
      </c>
      <c r="B30" s="723"/>
      <c r="C30" s="510" t="s">
        <v>176</v>
      </c>
      <c r="D30" s="514">
        <v>44580</v>
      </c>
      <c r="E30" s="373"/>
      <c r="F30" s="212"/>
      <c r="G30" s="212"/>
      <c r="H30" s="212"/>
      <c r="I30" s="212"/>
      <c r="J30" s="212"/>
      <c r="K30" s="212"/>
      <c r="L30" s="212"/>
      <c r="M30" s="212"/>
      <c r="N30" s="212"/>
      <c r="O30" s="212"/>
      <c r="P30" s="212"/>
      <c r="Q30" s="212"/>
      <c r="R30" s="212"/>
      <c r="S30" s="212"/>
      <c r="T30" s="212"/>
      <c r="U30" s="212"/>
      <c r="V30" s="212"/>
      <c r="W30" s="212"/>
      <c r="X30" s="212"/>
      <c r="Y30" s="212"/>
      <c r="Z30" s="212"/>
      <c r="AA30" s="212"/>
      <c r="AB30" s="212"/>
      <c r="AC30" s="212"/>
      <c r="AD30" s="212"/>
      <c r="AE30" s="212"/>
      <c r="AF30" s="212"/>
      <c r="AG30" s="212"/>
      <c r="AH30" s="212"/>
      <c r="AI30" s="212"/>
      <c r="AJ30" s="212"/>
      <c r="AK30" s="212"/>
      <c r="AL30" s="212"/>
      <c r="AM30" s="212"/>
      <c r="AN30" s="212"/>
      <c r="AO30" s="393" t="s">
        <v>230</v>
      </c>
      <c r="AP30" s="393" t="s">
        <v>230</v>
      </c>
      <c r="AQ30" s="393" t="s">
        <v>230</v>
      </c>
      <c r="AR30" s="393" t="s">
        <v>230</v>
      </c>
      <c r="AS30" s="393" t="s">
        <v>230</v>
      </c>
      <c r="AT30" s="393" t="s">
        <v>230</v>
      </c>
      <c r="AU30" s="393" t="s">
        <v>230</v>
      </c>
      <c r="AV30" s="393" t="s">
        <v>230</v>
      </c>
      <c r="AW30" s="393" t="s">
        <v>230</v>
      </c>
      <c r="AX30" s="393" t="s">
        <v>230</v>
      </c>
      <c r="AY30" s="393" t="s">
        <v>230</v>
      </c>
      <c r="AZ30" s="393" t="s">
        <v>230</v>
      </c>
      <c r="BA30" s="393" t="s">
        <v>230</v>
      </c>
      <c r="BB30" s="393" t="s">
        <v>230</v>
      </c>
      <c r="BC30" s="393" t="s">
        <v>230</v>
      </c>
      <c r="BD30" s="393" t="s">
        <v>230</v>
      </c>
      <c r="BE30" s="393" t="s">
        <v>230</v>
      </c>
      <c r="BF30" s="393" t="s">
        <v>230</v>
      </c>
      <c r="BG30" s="393" t="s">
        <v>230</v>
      </c>
      <c r="BH30" s="393" t="s">
        <v>230</v>
      </c>
      <c r="BI30" s="393" t="s">
        <v>230</v>
      </c>
      <c r="BJ30" s="393" t="s">
        <v>230</v>
      </c>
      <c r="BK30" s="393" t="s">
        <v>230</v>
      </c>
      <c r="BL30" s="393" t="s">
        <v>230</v>
      </c>
      <c r="BM30" s="393" t="s">
        <v>230</v>
      </c>
      <c r="BN30" s="393" t="s">
        <v>230</v>
      </c>
      <c r="BO30" s="393" t="s">
        <v>230</v>
      </c>
      <c r="BP30" s="393" t="s">
        <v>230</v>
      </c>
      <c r="BQ30" s="393" t="s">
        <v>230</v>
      </c>
      <c r="BR30" s="393" t="s">
        <v>230</v>
      </c>
      <c r="BS30" s="393" t="s">
        <v>230</v>
      </c>
      <c r="BT30" s="393" t="s">
        <v>230</v>
      </c>
      <c r="BU30" s="393" t="s">
        <v>230</v>
      </c>
      <c r="BV30" s="393" t="s">
        <v>230</v>
      </c>
      <c r="BW30" s="393" t="s">
        <v>230</v>
      </c>
      <c r="BX30" s="393" t="s">
        <v>230</v>
      </c>
      <c r="BY30" s="393" t="s">
        <v>230</v>
      </c>
      <c r="BZ30" s="393" t="s">
        <v>230</v>
      </c>
      <c r="CA30" s="393" t="s">
        <v>230</v>
      </c>
      <c r="CB30" s="393" t="s">
        <v>230</v>
      </c>
      <c r="CC30" s="393" t="s">
        <v>230</v>
      </c>
      <c r="CD30" s="393" t="s">
        <v>230</v>
      </c>
      <c r="CE30" s="212" t="s">
        <v>577</v>
      </c>
      <c r="CF30" s="212" t="s">
        <v>577</v>
      </c>
      <c r="CG30" s="212" t="s">
        <v>577</v>
      </c>
      <c r="CH30" s="212" t="s">
        <v>577</v>
      </c>
      <c r="CI30" s="212" t="s">
        <v>577</v>
      </c>
      <c r="CJ30" s="212" t="s">
        <v>577</v>
      </c>
      <c r="CK30" s="212" t="s">
        <v>577</v>
      </c>
      <c r="CL30" s="212" t="s">
        <v>577</v>
      </c>
      <c r="CM30" s="212" t="s">
        <v>577</v>
      </c>
      <c r="CN30" s="212" t="s">
        <v>577</v>
      </c>
      <c r="CO30" s="212" t="s">
        <v>577</v>
      </c>
      <c r="CP30" s="212" t="s">
        <v>577</v>
      </c>
      <c r="CQ30" s="212" t="s">
        <v>577</v>
      </c>
      <c r="CR30" s="212" t="s">
        <v>577</v>
      </c>
      <c r="CS30" s="212" t="s">
        <v>577</v>
      </c>
      <c r="CT30" s="212" t="s">
        <v>577</v>
      </c>
      <c r="CU30" s="212" t="s">
        <v>577</v>
      </c>
      <c r="CV30" s="212" t="s">
        <v>577</v>
      </c>
      <c r="CW30" s="212" t="s">
        <v>577</v>
      </c>
      <c r="CX30" s="212" t="s">
        <v>577</v>
      </c>
      <c r="CY30" s="212" t="s">
        <v>577</v>
      </c>
      <c r="CZ30" s="212" t="s">
        <v>577</v>
      </c>
      <c r="DA30" s="212" t="s">
        <v>577</v>
      </c>
      <c r="DB30" s="212" t="s">
        <v>577</v>
      </c>
      <c r="DC30" s="212" t="s">
        <v>577</v>
      </c>
      <c r="DD30" s="212" t="s">
        <v>577</v>
      </c>
      <c r="DE30" s="212" t="s">
        <v>577</v>
      </c>
      <c r="DF30" s="212" t="s">
        <v>577</v>
      </c>
      <c r="DG30" s="212" t="s">
        <v>577</v>
      </c>
      <c r="DH30" s="212" t="s">
        <v>577</v>
      </c>
      <c r="DI30" s="212" t="s">
        <v>577</v>
      </c>
      <c r="DJ30" s="212" t="s">
        <v>577</v>
      </c>
      <c r="DK30" s="212" t="s">
        <v>577</v>
      </c>
      <c r="DL30" s="212" t="s">
        <v>577</v>
      </c>
      <c r="DM30" s="212" t="s">
        <v>577</v>
      </c>
      <c r="DN30" s="212" t="s">
        <v>577</v>
      </c>
      <c r="DO30" s="393" t="s">
        <v>230</v>
      </c>
      <c r="DP30" s="393" t="s">
        <v>230</v>
      </c>
      <c r="DQ30" s="393" t="s">
        <v>230</v>
      </c>
      <c r="DR30" s="393" t="s">
        <v>230</v>
      </c>
      <c r="DS30" s="393" t="s">
        <v>230</v>
      </c>
      <c r="DT30" s="393" t="s">
        <v>230</v>
      </c>
      <c r="DU30" s="393" t="s">
        <v>230</v>
      </c>
      <c r="DV30" s="393" t="s">
        <v>230</v>
      </c>
      <c r="DW30" s="393" t="s">
        <v>230</v>
      </c>
      <c r="DX30" s="212"/>
      <c r="DY30" s="212"/>
      <c r="DZ30" s="212"/>
      <c r="EA30" s="212"/>
      <c r="EB30" s="212"/>
      <c r="EC30" s="212"/>
      <c r="ED30" s="212"/>
      <c r="EE30" s="212"/>
      <c r="EF30" s="212"/>
      <c r="EG30" s="212"/>
      <c r="EH30" s="212"/>
      <c r="EI30" s="212"/>
      <c r="EJ30" s="212"/>
      <c r="EK30" s="212"/>
      <c r="EL30" s="212"/>
      <c r="EM30" s="212"/>
      <c r="EN30" s="212"/>
      <c r="EO30" s="212"/>
      <c r="EP30" s="212"/>
      <c r="EQ30" s="212"/>
      <c r="ER30" s="373"/>
      <c r="ES30" s="227">
        <f t="shared" si="0"/>
        <v>0</v>
      </c>
      <c r="ET30" s="413">
        <f t="shared" si="6"/>
        <v>0</v>
      </c>
      <c r="EU30" s="227">
        <f t="shared" si="2"/>
        <v>6</v>
      </c>
      <c r="EV30" s="385">
        <f t="shared" si="3"/>
        <v>0</v>
      </c>
      <c r="EW30" s="412">
        <f t="shared" si="7"/>
        <v>0</v>
      </c>
      <c r="EX30" s="412">
        <f t="shared" si="4"/>
        <v>0</v>
      </c>
      <c r="EY30" s="210">
        <f t="shared" si="8"/>
        <v>6</v>
      </c>
      <c r="EZ30" s="227">
        <f t="shared" si="5"/>
        <v>8.5</v>
      </c>
    </row>
    <row r="31" spans="1:156" x14ac:dyDescent="0.25">
      <c r="A31" s="177">
        <f t="shared" si="1"/>
        <v>1</v>
      </c>
      <c r="B31" s="723"/>
      <c r="C31" s="510" t="s">
        <v>173</v>
      </c>
      <c r="D31" s="514">
        <v>44581</v>
      </c>
      <c r="E31" s="373"/>
      <c r="F31" s="373"/>
      <c r="G31" s="373"/>
      <c r="H31" s="373"/>
      <c r="I31" s="373"/>
      <c r="J31" s="373"/>
      <c r="K31" s="373"/>
      <c r="L31" s="373"/>
      <c r="M31" s="373"/>
      <c r="N31" s="373"/>
      <c r="O31" s="373"/>
      <c r="P31" s="373"/>
      <c r="Q31" s="373"/>
      <c r="R31" s="373"/>
      <c r="S31" s="373"/>
      <c r="T31" s="373"/>
      <c r="U31" s="373"/>
      <c r="V31" s="373"/>
      <c r="W31" s="373"/>
      <c r="X31" s="373"/>
      <c r="Y31" s="373"/>
      <c r="Z31" s="373"/>
      <c r="AA31" s="373"/>
      <c r="AB31" s="373"/>
      <c r="AC31" s="373"/>
      <c r="AD31" s="373"/>
      <c r="AE31" s="373"/>
      <c r="AF31" s="373"/>
      <c r="AG31" s="373"/>
      <c r="AH31" s="373"/>
      <c r="AI31" s="373"/>
      <c r="AJ31" s="373"/>
      <c r="AK31" s="373"/>
      <c r="AL31" s="373"/>
      <c r="AM31" s="373"/>
      <c r="AN31" s="373"/>
      <c r="AO31" s="393" t="s">
        <v>230</v>
      </c>
      <c r="AP31" s="393" t="s">
        <v>230</v>
      </c>
      <c r="AQ31" s="393" t="s">
        <v>230</v>
      </c>
      <c r="AR31" s="393" t="s">
        <v>230</v>
      </c>
      <c r="AS31" s="393" t="s">
        <v>230</v>
      </c>
      <c r="AT31" s="393" t="s">
        <v>230</v>
      </c>
      <c r="AU31" s="393" t="s">
        <v>230</v>
      </c>
      <c r="AV31" s="393" t="s">
        <v>230</v>
      </c>
      <c r="AW31" s="393" t="s">
        <v>230</v>
      </c>
      <c r="AX31" s="393" t="s">
        <v>230</v>
      </c>
      <c r="AY31" s="393" t="s">
        <v>230</v>
      </c>
      <c r="AZ31" s="393" t="s">
        <v>230</v>
      </c>
      <c r="BA31" s="393" t="s">
        <v>230</v>
      </c>
      <c r="BB31" s="393" t="s">
        <v>230</v>
      </c>
      <c r="BC31" s="393" t="s">
        <v>230</v>
      </c>
      <c r="BD31" s="393" t="s">
        <v>230</v>
      </c>
      <c r="BE31" s="393" t="s">
        <v>230</v>
      </c>
      <c r="BF31" s="393" t="s">
        <v>230</v>
      </c>
      <c r="BG31" s="393" t="s">
        <v>230</v>
      </c>
      <c r="BH31" s="393" t="s">
        <v>230</v>
      </c>
      <c r="BI31" s="393" t="s">
        <v>230</v>
      </c>
      <c r="BJ31" s="393" t="s">
        <v>230</v>
      </c>
      <c r="BK31" s="393" t="s">
        <v>230</v>
      </c>
      <c r="BL31" s="393" t="s">
        <v>230</v>
      </c>
      <c r="BM31" s="393" t="s">
        <v>230</v>
      </c>
      <c r="BN31" s="393" t="s">
        <v>230</v>
      </c>
      <c r="BO31" s="393" t="s">
        <v>230</v>
      </c>
      <c r="BP31" s="393" t="s">
        <v>230</v>
      </c>
      <c r="BQ31" s="393" t="s">
        <v>230</v>
      </c>
      <c r="BR31" s="393" t="s">
        <v>230</v>
      </c>
      <c r="BS31" s="393" t="s">
        <v>230</v>
      </c>
      <c r="BT31" s="393" t="s">
        <v>230</v>
      </c>
      <c r="BU31" s="393" t="s">
        <v>230</v>
      </c>
      <c r="BV31" s="393" t="s">
        <v>230</v>
      </c>
      <c r="BW31" s="393" t="s">
        <v>230</v>
      </c>
      <c r="BX31" s="393" t="s">
        <v>230</v>
      </c>
      <c r="BY31" s="393" t="s">
        <v>230</v>
      </c>
      <c r="BZ31" s="393" t="s">
        <v>230</v>
      </c>
      <c r="CA31" s="393" t="s">
        <v>230</v>
      </c>
      <c r="CB31" s="393" t="s">
        <v>230</v>
      </c>
      <c r="CC31" s="393" t="s">
        <v>230</v>
      </c>
      <c r="CD31" s="393" t="s">
        <v>230</v>
      </c>
      <c r="CE31" s="212" t="s">
        <v>577</v>
      </c>
      <c r="CF31" s="212" t="s">
        <v>577</v>
      </c>
      <c r="CG31" s="212" t="s">
        <v>577</v>
      </c>
      <c r="CH31" s="212" t="s">
        <v>577</v>
      </c>
      <c r="CI31" s="212" t="s">
        <v>577</v>
      </c>
      <c r="CJ31" s="212" t="s">
        <v>577</v>
      </c>
      <c r="CK31" s="212" t="s">
        <v>577</v>
      </c>
      <c r="CL31" s="212" t="s">
        <v>577</v>
      </c>
      <c r="CM31" s="212" t="s">
        <v>577</v>
      </c>
      <c r="CN31" s="212" t="s">
        <v>577</v>
      </c>
      <c r="CO31" s="212" t="s">
        <v>577</v>
      </c>
      <c r="CP31" s="212" t="s">
        <v>577</v>
      </c>
      <c r="CQ31" s="212" t="s">
        <v>577</v>
      </c>
      <c r="CR31" s="212" t="s">
        <v>577</v>
      </c>
      <c r="CS31" s="212" t="s">
        <v>577</v>
      </c>
      <c r="CT31" s="212" t="s">
        <v>577</v>
      </c>
      <c r="CU31" s="212" t="s">
        <v>577</v>
      </c>
      <c r="CV31" s="212" t="s">
        <v>577</v>
      </c>
      <c r="CW31" s="212" t="s">
        <v>577</v>
      </c>
      <c r="CX31" s="212" t="s">
        <v>577</v>
      </c>
      <c r="CY31" s="212" t="s">
        <v>577</v>
      </c>
      <c r="CZ31" s="212" t="s">
        <v>577</v>
      </c>
      <c r="DA31" s="212" t="s">
        <v>577</v>
      </c>
      <c r="DB31" s="212" t="s">
        <v>577</v>
      </c>
      <c r="DC31" s="212" t="s">
        <v>577</v>
      </c>
      <c r="DD31" s="212" t="s">
        <v>577</v>
      </c>
      <c r="DE31" s="212" t="s">
        <v>577</v>
      </c>
      <c r="DF31" s="212" t="s">
        <v>577</v>
      </c>
      <c r="DG31" s="212" t="s">
        <v>577</v>
      </c>
      <c r="DH31" s="212" t="s">
        <v>577</v>
      </c>
      <c r="DI31" s="212" t="s">
        <v>577</v>
      </c>
      <c r="DJ31" s="212" t="s">
        <v>577</v>
      </c>
      <c r="DK31" s="212" t="s">
        <v>577</v>
      </c>
      <c r="DL31" s="212" t="s">
        <v>577</v>
      </c>
      <c r="DM31" s="212" t="s">
        <v>577</v>
      </c>
      <c r="DN31" s="212" t="s">
        <v>577</v>
      </c>
      <c r="DO31" s="393" t="s">
        <v>230</v>
      </c>
      <c r="DP31" s="393" t="s">
        <v>230</v>
      </c>
      <c r="DQ31" s="393" t="s">
        <v>230</v>
      </c>
      <c r="DR31" s="393" t="s">
        <v>230</v>
      </c>
      <c r="DS31" s="393" t="s">
        <v>230</v>
      </c>
      <c r="DT31" s="393" t="s">
        <v>230</v>
      </c>
      <c r="DU31" s="393" t="s">
        <v>230</v>
      </c>
      <c r="DV31" s="393" t="s">
        <v>230</v>
      </c>
      <c r="DW31" s="393" t="s">
        <v>230</v>
      </c>
      <c r="DX31" s="373"/>
      <c r="DY31" s="373"/>
      <c r="DZ31" s="373"/>
      <c r="EA31" s="373"/>
      <c r="EB31" s="373"/>
      <c r="EC31" s="373"/>
      <c r="ED31" s="373"/>
      <c r="EE31" s="373"/>
      <c r="EF31" s="373"/>
      <c r="EG31" s="373"/>
      <c r="EH31" s="373"/>
      <c r="EI31" s="373"/>
      <c r="EJ31" s="373"/>
      <c r="EK31" s="373"/>
      <c r="EL31" s="373"/>
      <c r="EM31" s="373"/>
      <c r="EN31" s="373"/>
      <c r="EO31" s="373"/>
      <c r="EP31" s="373"/>
      <c r="EQ31" s="373"/>
      <c r="ER31" s="373"/>
      <c r="ES31" s="227">
        <f>((COUNTIF($E31:$ER31,$ES$11))*(10/60))</f>
        <v>0</v>
      </c>
      <c r="ET31" s="413">
        <f>(COUNTIF($E31:$ER31,$ET$11))*(10/60)</f>
        <v>0</v>
      </c>
      <c r="EU31" s="227">
        <f>(COUNTIF($E31:$ER31,$EU$11))*(10/60)</f>
        <v>6</v>
      </c>
      <c r="EV31" s="385">
        <f>(COUNTIF($E31:$ER31,$EV$11))*(10/60)</f>
        <v>0</v>
      </c>
      <c r="EW31" s="412">
        <f>(COUNTIF($E31:$ER31,$EW$11))*(10/60)</f>
        <v>0</v>
      </c>
      <c r="EX31" s="412">
        <f t="shared" si="4"/>
        <v>0</v>
      </c>
      <c r="EY31" s="210">
        <f t="shared" si="8"/>
        <v>6</v>
      </c>
      <c r="EZ31" s="227">
        <f>(COUNTIF($E31:$ER31,$EZ$11))*(10/60)</f>
        <v>8.5</v>
      </c>
    </row>
    <row r="32" spans="1:156" x14ac:dyDescent="0.25">
      <c r="A32" s="177">
        <f t="shared" si="1"/>
        <v>1</v>
      </c>
      <c r="B32" s="723"/>
      <c r="C32" s="510" t="s">
        <v>184</v>
      </c>
      <c r="D32" s="514">
        <v>44582</v>
      </c>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c r="AK32" s="212"/>
      <c r="AL32" s="212"/>
      <c r="AM32" s="212"/>
      <c r="AN32" s="212"/>
      <c r="AO32" s="393" t="s">
        <v>230</v>
      </c>
      <c r="AP32" s="393" t="s">
        <v>230</v>
      </c>
      <c r="AQ32" s="393" t="s">
        <v>230</v>
      </c>
      <c r="AR32" s="393" t="s">
        <v>230</v>
      </c>
      <c r="AS32" s="393" t="s">
        <v>230</v>
      </c>
      <c r="AT32" s="393" t="s">
        <v>230</v>
      </c>
      <c r="AU32" s="393" t="s">
        <v>230</v>
      </c>
      <c r="AV32" s="393" t="s">
        <v>230</v>
      </c>
      <c r="AW32" s="393" t="s">
        <v>230</v>
      </c>
      <c r="AX32" s="393" t="s">
        <v>230</v>
      </c>
      <c r="AY32" s="393" t="s">
        <v>230</v>
      </c>
      <c r="AZ32" s="393" t="s">
        <v>230</v>
      </c>
      <c r="BA32" s="212" t="s">
        <v>53</v>
      </c>
      <c r="BB32" s="212" t="s">
        <v>53</v>
      </c>
      <c r="BC32" s="212" t="s">
        <v>53</v>
      </c>
      <c r="BD32" s="212" t="s">
        <v>53</v>
      </c>
      <c r="BE32" s="212" t="s">
        <v>53</v>
      </c>
      <c r="BF32" s="212" t="s">
        <v>53</v>
      </c>
      <c r="BG32" s="212" t="s">
        <v>53</v>
      </c>
      <c r="BH32" s="212" t="s">
        <v>53</v>
      </c>
      <c r="BI32" s="212" t="s">
        <v>53</v>
      </c>
      <c r="BJ32" s="212" t="s">
        <v>53</v>
      </c>
      <c r="BK32" s="212" t="s">
        <v>53</v>
      </c>
      <c r="BL32" s="212" t="s">
        <v>53</v>
      </c>
      <c r="BM32" s="212" t="s">
        <v>344</v>
      </c>
      <c r="BN32" s="212" t="s">
        <v>53</v>
      </c>
      <c r="BO32" s="212" t="s">
        <v>53</v>
      </c>
      <c r="BP32" s="212" t="s">
        <v>53</v>
      </c>
      <c r="BQ32" s="212" t="s">
        <v>53</v>
      </c>
      <c r="BR32" s="212" t="s">
        <v>53</v>
      </c>
      <c r="BS32" s="212" t="s">
        <v>53</v>
      </c>
      <c r="BT32" s="212" t="s">
        <v>53</v>
      </c>
      <c r="BU32" s="212" t="s">
        <v>53</v>
      </c>
      <c r="BV32" s="212" t="s">
        <v>53</v>
      </c>
      <c r="BW32" s="212" t="s">
        <v>53</v>
      </c>
      <c r="BX32" s="212" t="s">
        <v>53</v>
      </c>
      <c r="BY32" s="212" t="s">
        <v>53</v>
      </c>
      <c r="BZ32" s="393" t="s">
        <v>230</v>
      </c>
      <c r="CA32" s="393" t="s">
        <v>230</v>
      </c>
      <c r="CB32" s="393" t="s">
        <v>230</v>
      </c>
      <c r="CC32" s="393" t="s">
        <v>230</v>
      </c>
      <c r="CD32" s="393" t="s">
        <v>230</v>
      </c>
      <c r="CE32" s="212" t="s">
        <v>577</v>
      </c>
      <c r="CF32" s="212" t="s">
        <v>577</v>
      </c>
      <c r="CG32" s="212" t="s">
        <v>577</v>
      </c>
      <c r="CH32" s="212" t="s">
        <v>577</v>
      </c>
      <c r="CI32" s="212" t="s">
        <v>577</v>
      </c>
      <c r="CJ32" s="212" t="s">
        <v>577</v>
      </c>
      <c r="CK32" s="212" t="s">
        <v>577</v>
      </c>
      <c r="CL32" s="212" t="s">
        <v>577</v>
      </c>
      <c r="CM32" s="212" t="s">
        <v>577</v>
      </c>
      <c r="CN32" s="212" t="s">
        <v>577</v>
      </c>
      <c r="CO32" s="212" t="s">
        <v>577</v>
      </c>
      <c r="CP32" s="212" t="s">
        <v>577</v>
      </c>
      <c r="CQ32" s="212" t="s">
        <v>577</v>
      </c>
      <c r="CR32" s="212" t="s">
        <v>577</v>
      </c>
      <c r="CS32" s="212" t="s">
        <v>577</v>
      </c>
      <c r="CT32" s="212" t="s">
        <v>577</v>
      </c>
      <c r="CU32" s="212" t="s">
        <v>577</v>
      </c>
      <c r="CV32" s="212" t="s">
        <v>577</v>
      </c>
      <c r="CW32" s="212" t="s">
        <v>577</v>
      </c>
      <c r="CX32" s="212" t="s">
        <v>577</v>
      </c>
      <c r="CY32" s="212" t="s">
        <v>577</v>
      </c>
      <c r="CZ32" s="212" t="s">
        <v>577</v>
      </c>
      <c r="DA32" s="212" t="s">
        <v>577</v>
      </c>
      <c r="DB32" s="212" t="s">
        <v>577</v>
      </c>
      <c r="DC32" s="212" t="s">
        <v>577</v>
      </c>
      <c r="DD32" s="212" t="s">
        <v>577</v>
      </c>
      <c r="DE32" s="212" t="s">
        <v>577</v>
      </c>
      <c r="DF32" s="212" t="s">
        <v>577</v>
      </c>
      <c r="DG32" s="212" t="s">
        <v>577</v>
      </c>
      <c r="DH32" s="212" t="s">
        <v>577</v>
      </c>
      <c r="DI32" s="212" t="s">
        <v>577</v>
      </c>
      <c r="DJ32" s="212" t="s">
        <v>577</v>
      </c>
      <c r="DK32" s="212" t="s">
        <v>577</v>
      </c>
      <c r="DL32" s="212" t="s">
        <v>577</v>
      </c>
      <c r="DM32" s="212" t="s">
        <v>577</v>
      </c>
      <c r="DN32" s="212" t="s">
        <v>577</v>
      </c>
      <c r="DO32" s="393" t="s">
        <v>230</v>
      </c>
      <c r="DP32" s="393" t="s">
        <v>230</v>
      </c>
      <c r="DQ32" s="393" t="s">
        <v>230</v>
      </c>
      <c r="DR32" s="393" t="s">
        <v>230</v>
      </c>
      <c r="DS32" s="393" t="s">
        <v>230</v>
      </c>
      <c r="DT32" s="393" t="s">
        <v>230</v>
      </c>
      <c r="DU32" s="393" t="s">
        <v>230</v>
      </c>
      <c r="DV32" s="393" t="s">
        <v>230</v>
      </c>
      <c r="DW32" s="393" t="s">
        <v>230</v>
      </c>
      <c r="DX32" s="212"/>
      <c r="DY32" s="212"/>
      <c r="DZ32" s="212"/>
      <c r="EA32" s="212"/>
      <c r="EB32" s="212"/>
      <c r="EC32" s="212"/>
      <c r="ED32" s="212"/>
      <c r="EE32" s="212"/>
      <c r="EF32" s="212"/>
      <c r="EG32" s="212"/>
      <c r="EH32" s="212"/>
      <c r="EI32" s="212"/>
      <c r="EJ32" s="212"/>
      <c r="EK32" s="212"/>
      <c r="EL32" s="212"/>
      <c r="EM32" s="212"/>
      <c r="EN32" s="212"/>
      <c r="EO32" s="212"/>
      <c r="EP32" s="212"/>
      <c r="EQ32" s="212"/>
      <c r="ER32" s="212"/>
      <c r="ES32" s="227">
        <f t="shared" si="0"/>
        <v>0</v>
      </c>
      <c r="ET32" s="413">
        <f t="shared" si="6"/>
        <v>4</v>
      </c>
      <c r="EU32" s="227">
        <f t="shared" si="2"/>
        <v>6</v>
      </c>
      <c r="EV32" s="385">
        <f t="shared" si="3"/>
        <v>0</v>
      </c>
      <c r="EW32" s="412">
        <f t="shared" si="7"/>
        <v>0</v>
      </c>
      <c r="EX32" s="412">
        <f t="shared" si="4"/>
        <v>0</v>
      </c>
      <c r="EY32" s="210">
        <f t="shared" si="8"/>
        <v>10</v>
      </c>
      <c r="EZ32" s="227">
        <f t="shared" si="5"/>
        <v>4.333333333333333</v>
      </c>
    </row>
    <row r="33" spans="1:156" x14ac:dyDescent="0.25">
      <c r="A33" s="177">
        <f t="shared" si="1"/>
        <v>1</v>
      </c>
      <c r="B33" s="723"/>
      <c r="C33" s="511" t="s">
        <v>181</v>
      </c>
      <c r="D33" s="515">
        <v>44583</v>
      </c>
      <c r="E33" s="373"/>
      <c r="F33" s="373"/>
      <c r="G33" s="373"/>
      <c r="H33" s="373"/>
      <c r="I33" s="373"/>
      <c r="J33" s="373"/>
      <c r="K33" s="373"/>
      <c r="L33" s="373"/>
      <c r="M33" s="373"/>
      <c r="N33" s="373"/>
      <c r="O33" s="373"/>
      <c r="P33" s="373"/>
      <c r="Q33" s="373"/>
      <c r="R33" s="373"/>
      <c r="S33" s="373"/>
      <c r="T33" s="373"/>
      <c r="U33" s="373"/>
      <c r="V33" s="373"/>
      <c r="W33" s="373"/>
      <c r="X33" s="373"/>
      <c r="Y33" s="373"/>
      <c r="Z33" s="373"/>
      <c r="AA33" s="373"/>
      <c r="AB33" s="373"/>
      <c r="AC33" s="373"/>
      <c r="AD33" s="373"/>
      <c r="AE33" s="373"/>
      <c r="AF33" s="373"/>
      <c r="AG33" s="373"/>
      <c r="AH33" s="373"/>
      <c r="AI33" s="373"/>
      <c r="AJ33" s="373"/>
      <c r="AK33" s="373"/>
      <c r="AL33" s="373"/>
      <c r="AM33" s="373"/>
      <c r="AN33" s="373"/>
      <c r="AO33" s="373"/>
      <c r="AP33" s="373"/>
      <c r="AQ33" s="373"/>
      <c r="AR33" s="373"/>
      <c r="AS33" s="373"/>
      <c r="AT33" s="373"/>
      <c r="AU33" s="373"/>
      <c r="AV33" s="373"/>
      <c r="AW33" s="373"/>
      <c r="AX33" s="373"/>
      <c r="AY33" s="373"/>
      <c r="AZ33" s="373"/>
      <c r="BA33" s="373"/>
      <c r="BB33" s="373"/>
      <c r="BC33" s="373"/>
      <c r="BD33" s="373"/>
      <c r="BE33" s="373"/>
      <c r="BF33" s="373"/>
      <c r="BG33" s="373"/>
      <c r="BH33" s="373"/>
      <c r="BI33" s="373"/>
      <c r="BJ33" s="373"/>
      <c r="BK33" s="373"/>
      <c r="BL33" s="373"/>
      <c r="BM33" s="373"/>
      <c r="BN33" s="373"/>
      <c r="BO33" s="373"/>
      <c r="BP33" s="373"/>
      <c r="BQ33" s="373"/>
      <c r="BR33" s="373"/>
      <c r="BS33" s="393" t="s">
        <v>230</v>
      </c>
      <c r="BT33" s="393" t="s">
        <v>230</v>
      </c>
      <c r="BU33" s="393" t="s">
        <v>230</v>
      </c>
      <c r="BV33" s="393" t="s">
        <v>230</v>
      </c>
      <c r="BW33" s="393" t="s">
        <v>230</v>
      </c>
      <c r="BX33" s="393" t="s">
        <v>230</v>
      </c>
      <c r="BY33" s="393" t="s">
        <v>230</v>
      </c>
      <c r="BZ33" s="393" t="s">
        <v>230</v>
      </c>
      <c r="CA33" s="393" t="s">
        <v>230</v>
      </c>
      <c r="CB33" s="393" t="s">
        <v>230</v>
      </c>
      <c r="CC33" s="393" t="s">
        <v>230</v>
      </c>
      <c r="CD33" s="393" t="s">
        <v>230</v>
      </c>
      <c r="CE33" s="212" t="s">
        <v>53</v>
      </c>
      <c r="CF33" s="212" t="s">
        <v>53</v>
      </c>
      <c r="CG33" s="212" t="s">
        <v>53</v>
      </c>
      <c r="CH33" s="212" t="s">
        <v>53</v>
      </c>
      <c r="CI33" s="212" t="s">
        <v>53</v>
      </c>
      <c r="CJ33" s="212" t="s">
        <v>53</v>
      </c>
      <c r="CK33" s="212" t="s">
        <v>53</v>
      </c>
      <c r="CL33" s="212" t="s">
        <v>53</v>
      </c>
      <c r="CM33" s="212" t="s">
        <v>53</v>
      </c>
      <c r="CN33" s="212" t="s">
        <v>53</v>
      </c>
      <c r="CO33" s="212" t="s">
        <v>53</v>
      </c>
      <c r="CP33" s="212" t="s">
        <v>53</v>
      </c>
      <c r="CQ33" s="212" t="s">
        <v>344</v>
      </c>
      <c r="CR33" s="212" t="s">
        <v>53</v>
      </c>
      <c r="CS33" s="212" t="s">
        <v>53</v>
      </c>
      <c r="CT33" s="212" t="s">
        <v>53</v>
      </c>
      <c r="CU33" s="212" t="s">
        <v>53</v>
      </c>
      <c r="CV33" s="212" t="s">
        <v>53</v>
      </c>
      <c r="CW33" s="212" t="s">
        <v>53</v>
      </c>
      <c r="CX33" s="212" t="s">
        <v>53</v>
      </c>
      <c r="CY33" s="212" t="s">
        <v>53</v>
      </c>
      <c r="CZ33" s="212" t="s">
        <v>53</v>
      </c>
      <c r="DA33" s="212" t="s">
        <v>53</v>
      </c>
      <c r="DB33" s="212" t="s">
        <v>53</v>
      </c>
      <c r="DC33" s="212" t="s">
        <v>53</v>
      </c>
      <c r="DD33" s="393" t="s">
        <v>230</v>
      </c>
      <c r="DE33" s="393" t="s">
        <v>230</v>
      </c>
      <c r="DF33" s="393" t="s">
        <v>230</v>
      </c>
      <c r="DG33" s="393" t="s">
        <v>230</v>
      </c>
      <c r="DH33" s="393" t="s">
        <v>230</v>
      </c>
      <c r="DI33" s="393" t="s">
        <v>230</v>
      </c>
      <c r="DJ33" s="393" t="s">
        <v>230</v>
      </c>
      <c r="DK33" s="393" t="s">
        <v>230</v>
      </c>
      <c r="DL33" s="373"/>
      <c r="DM33" s="373"/>
      <c r="DN33" s="373"/>
      <c r="DO33" s="373"/>
      <c r="DP33" s="373"/>
      <c r="DQ33" s="373"/>
      <c r="DR33" s="373"/>
      <c r="DS33" s="373"/>
      <c r="DT33" s="373"/>
      <c r="DU33" s="373"/>
      <c r="DV33" s="373"/>
      <c r="DW33" s="373"/>
      <c r="DX33" s="373"/>
      <c r="DY33" s="373"/>
      <c r="DZ33" s="373"/>
      <c r="EA33" s="373"/>
      <c r="EB33" s="373"/>
      <c r="EC33" s="373"/>
      <c r="ED33" s="373"/>
      <c r="EE33" s="373"/>
      <c r="EF33" s="373"/>
      <c r="EG33" s="373"/>
      <c r="EH33" s="373"/>
      <c r="EI33" s="373"/>
      <c r="EJ33" s="373"/>
      <c r="EK33" s="373"/>
      <c r="EL33" s="373"/>
      <c r="EM33" s="373"/>
      <c r="EN33" s="373"/>
      <c r="EO33" s="373"/>
      <c r="EP33" s="373"/>
      <c r="EQ33" s="373"/>
      <c r="ER33" s="373"/>
      <c r="ES33" s="227">
        <f t="shared" si="0"/>
        <v>0</v>
      </c>
      <c r="ET33" s="413">
        <f t="shared" si="6"/>
        <v>4</v>
      </c>
      <c r="EU33" s="227">
        <f t="shared" si="2"/>
        <v>0</v>
      </c>
      <c r="EV33" s="385">
        <f t="shared" si="3"/>
        <v>0</v>
      </c>
      <c r="EW33" s="412">
        <f t="shared" si="7"/>
        <v>0</v>
      </c>
      <c r="EX33" s="412">
        <f t="shared" si="4"/>
        <v>0</v>
      </c>
      <c r="EY33" s="210">
        <f t="shared" si="8"/>
        <v>4</v>
      </c>
      <c r="EZ33" s="227">
        <f t="shared" si="5"/>
        <v>3.333333333333333</v>
      </c>
    </row>
    <row r="34" spans="1:156" x14ac:dyDescent="0.25">
      <c r="A34" s="177">
        <f t="shared" si="1"/>
        <v>1</v>
      </c>
      <c r="B34" s="723"/>
      <c r="C34" s="511" t="s">
        <v>167</v>
      </c>
      <c r="D34" s="515">
        <v>44584</v>
      </c>
      <c r="E34" s="403" t="s">
        <v>342</v>
      </c>
      <c r="F34" s="404" t="s">
        <v>342</v>
      </c>
      <c r="G34" s="404" t="s">
        <v>342</v>
      </c>
      <c r="H34" s="404" t="s">
        <v>342</v>
      </c>
      <c r="I34" s="404" t="s">
        <v>342</v>
      </c>
      <c r="J34" s="404" t="s">
        <v>342</v>
      </c>
      <c r="K34" s="404" t="s">
        <v>342</v>
      </c>
      <c r="L34" s="404" t="s">
        <v>342</v>
      </c>
      <c r="M34" s="404" t="s">
        <v>342</v>
      </c>
      <c r="N34" s="404" t="s">
        <v>342</v>
      </c>
      <c r="O34" s="404" t="s">
        <v>342</v>
      </c>
      <c r="P34" s="404" t="s">
        <v>342</v>
      </c>
      <c r="Q34" s="404" t="s">
        <v>342</v>
      </c>
      <c r="R34" s="404" t="s">
        <v>342</v>
      </c>
      <c r="S34" s="404" t="s">
        <v>342</v>
      </c>
      <c r="T34" s="404" t="s">
        <v>342</v>
      </c>
      <c r="U34" s="404" t="s">
        <v>342</v>
      </c>
      <c r="V34" s="404" t="s">
        <v>342</v>
      </c>
      <c r="W34" s="404" t="s">
        <v>342</v>
      </c>
      <c r="X34" s="404" t="s">
        <v>342</v>
      </c>
      <c r="Y34" s="404" t="s">
        <v>342</v>
      </c>
      <c r="Z34" s="404" t="s">
        <v>342</v>
      </c>
      <c r="AA34" s="404" t="s">
        <v>342</v>
      </c>
      <c r="AB34" s="404" t="s">
        <v>342</v>
      </c>
      <c r="AC34" s="404" t="s">
        <v>342</v>
      </c>
      <c r="AD34" s="404" t="s">
        <v>342</v>
      </c>
      <c r="AE34" s="404" t="s">
        <v>342</v>
      </c>
      <c r="AF34" s="404" t="s">
        <v>342</v>
      </c>
      <c r="AG34" s="404" t="s">
        <v>342</v>
      </c>
      <c r="AH34" s="404" t="s">
        <v>342</v>
      </c>
      <c r="AI34" s="404" t="s">
        <v>342</v>
      </c>
      <c r="AJ34" s="404" t="s">
        <v>342</v>
      </c>
      <c r="AK34" s="404" t="s">
        <v>342</v>
      </c>
      <c r="AL34" s="404" t="s">
        <v>342</v>
      </c>
      <c r="AM34" s="404" t="s">
        <v>342</v>
      </c>
      <c r="AN34" s="404" t="s">
        <v>342</v>
      </c>
      <c r="AO34" s="404" t="s">
        <v>342</v>
      </c>
      <c r="AP34" s="404" t="s">
        <v>342</v>
      </c>
      <c r="AQ34" s="404" t="s">
        <v>342</v>
      </c>
      <c r="AR34" s="404" t="s">
        <v>342</v>
      </c>
      <c r="AS34" s="404" t="s">
        <v>342</v>
      </c>
      <c r="AT34" s="404" t="s">
        <v>342</v>
      </c>
      <c r="AU34" s="404" t="s">
        <v>342</v>
      </c>
      <c r="AV34" s="404" t="s">
        <v>342</v>
      </c>
      <c r="AW34" s="404" t="s">
        <v>342</v>
      </c>
      <c r="AX34" s="404" t="s">
        <v>342</v>
      </c>
      <c r="AY34" s="404" t="s">
        <v>342</v>
      </c>
      <c r="AZ34" s="404" t="s">
        <v>342</v>
      </c>
      <c r="BA34" s="404" t="s">
        <v>342</v>
      </c>
      <c r="BB34" s="404" t="s">
        <v>342</v>
      </c>
      <c r="BC34" s="404" t="s">
        <v>342</v>
      </c>
      <c r="BD34" s="404" t="s">
        <v>342</v>
      </c>
      <c r="BE34" s="404" t="s">
        <v>342</v>
      </c>
      <c r="BF34" s="404" t="s">
        <v>342</v>
      </c>
      <c r="BG34" s="404" t="s">
        <v>342</v>
      </c>
      <c r="BH34" s="404" t="s">
        <v>342</v>
      </c>
      <c r="BI34" s="404" t="s">
        <v>342</v>
      </c>
      <c r="BJ34" s="404" t="s">
        <v>342</v>
      </c>
      <c r="BK34" s="404" t="s">
        <v>342</v>
      </c>
      <c r="BL34" s="404" t="s">
        <v>342</v>
      </c>
      <c r="BM34" s="404" t="s">
        <v>342</v>
      </c>
      <c r="BN34" s="404" t="s">
        <v>342</v>
      </c>
      <c r="BO34" s="404" t="s">
        <v>342</v>
      </c>
      <c r="BP34" s="404" t="s">
        <v>342</v>
      </c>
      <c r="BQ34" s="404" t="s">
        <v>342</v>
      </c>
      <c r="BR34" s="404" t="s">
        <v>342</v>
      </c>
      <c r="BS34" s="404" t="s">
        <v>342</v>
      </c>
      <c r="BT34" s="404" t="s">
        <v>342</v>
      </c>
      <c r="BU34" s="404" t="s">
        <v>342</v>
      </c>
      <c r="BV34" s="404" t="s">
        <v>342</v>
      </c>
      <c r="BW34" s="404" t="s">
        <v>342</v>
      </c>
      <c r="BX34" s="404" t="s">
        <v>342</v>
      </c>
      <c r="BY34" s="404" t="s">
        <v>342</v>
      </c>
      <c r="BZ34" s="404" t="s">
        <v>342</v>
      </c>
      <c r="CA34" s="404" t="s">
        <v>342</v>
      </c>
      <c r="CB34" s="404" t="s">
        <v>342</v>
      </c>
      <c r="CC34" s="404" t="s">
        <v>342</v>
      </c>
      <c r="CD34" s="404" t="s">
        <v>342</v>
      </c>
      <c r="CE34" s="404" t="s">
        <v>342</v>
      </c>
      <c r="CF34" s="404" t="s">
        <v>342</v>
      </c>
      <c r="CG34" s="404" t="s">
        <v>342</v>
      </c>
      <c r="CH34" s="404" t="s">
        <v>342</v>
      </c>
      <c r="CI34" s="404" t="s">
        <v>342</v>
      </c>
      <c r="CJ34" s="404" t="s">
        <v>342</v>
      </c>
      <c r="CK34" s="404" t="s">
        <v>342</v>
      </c>
      <c r="CL34" s="404" t="s">
        <v>342</v>
      </c>
      <c r="CM34" s="404" t="s">
        <v>342</v>
      </c>
      <c r="CN34" s="404" t="s">
        <v>342</v>
      </c>
      <c r="CO34" s="404" t="s">
        <v>342</v>
      </c>
      <c r="CP34" s="404" t="s">
        <v>342</v>
      </c>
      <c r="CQ34" s="404" t="s">
        <v>342</v>
      </c>
      <c r="CR34" s="404" t="s">
        <v>342</v>
      </c>
      <c r="CS34" s="404" t="s">
        <v>342</v>
      </c>
      <c r="CT34" s="404" t="s">
        <v>342</v>
      </c>
      <c r="CU34" s="404" t="s">
        <v>342</v>
      </c>
      <c r="CV34" s="404" t="s">
        <v>342</v>
      </c>
      <c r="CW34" s="404" t="s">
        <v>342</v>
      </c>
      <c r="CX34" s="404" t="s">
        <v>342</v>
      </c>
      <c r="CY34" s="404" t="s">
        <v>342</v>
      </c>
      <c r="CZ34" s="404" t="s">
        <v>342</v>
      </c>
      <c r="DA34" s="404" t="s">
        <v>342</v>
      </c>
      <c r="DB34" s="404" t="s">
        <v>342</v>
      </c>
      <c r="DC34" s="404" t="s">
        <v>342</v>
      </c>
      <c r="DD34" s="404" t="s">
        <v>342</v>
      </c>
      <c r="DE34" s="404" t="s">
        <v>342</v>
      </c>
      <c r="DF34" s="404" t="s">
        <v>342</v>
      </c>
      <c r="DG34" s="404" t="s">
        <v>342</v>
      </c>
      <c r="DH34" s="404" t="s">
        <v>342</v>
      </c>
      <c r="DI34" s="404" t="s">
        <v>342</v>
      </c>
      <c r="DJ34" s="404" t="s">
        <v>342</v>
      </c>
      <c r="DK34" s="404" t="s">
        <v>342</v>
      </c>
      <c r="DL34" s="404" t="s">
        <v>342</v>
      </c>
      <c r="DM34" s="404" t="s">
        <v>342</v>
      </c>
      <c r="DN34" s="404" t="s">
        <v>342</v>
      </c>
      <c r="DO34" s="404" t="s">
        <v>342</v>
      </c>
      <c r="DP34" s="404" t="s">
        <v>342</v>
      </c>
      <c r="DQ34" s="404" t="s">
        <v>342</v>
      </c>
      <c r="DR34" s="404" t="s">
        <v>342</v>
      </c>
      <c r="DS34" s="404" t="s">
        <v>342</v>
      </c>
      <c r="DT34" s="404" t="s">
        <v>342</v>
      </c>
      <c r="DU34" s="404" t="s">
        <v>342</v>
      </c>
      <c r="DV34" s="404" t="s">
        <v>342</v>
      </c>
      <c r="DW34" s="404" t="s">
        <v>342</v>
      </c>
      <c r="DX34" s="404" t="s">
        <v>342</v>
      </c>
      <c r="DY34" s="404" t="s">
        <v>342</v>
      </c>
      <c r="DZ34" s="404" t="s">
        <v>342</v>
      </c>
      <c r="EA34" s="404" t="s">
        <v>342</v>
      </c>
      <c r="EB34" s="404" t="s">
        <v>342</v>
      </c>
      <c r="EC34" s="404" t="s">
        <v>342</v>
      </c>
      <c r="ED34" s="404" t="s">
        <v>342</v>
      </c>
      <c r="EE34" s="404" t="s">
        <v>342</v>
      </c>
      <c r="EF34" s="404" t="s">
        <v>342</v>
      </c>
      <c r="EG34" s="404" t="s">
        <v>342</v>
      </c>
      <c r="EH34" s="404" t="s">
        <v>342</v>
      </c>
      <c r="EI34" s="404" t="s">
        <v>342</v>
      </c>
      <c r="EJ34" s="404" t="s">
        <v>342</v>
      </c>
      <c r="EK34" s="404" t="s">
        <v>342</v>
      </c>
      <c r="EL34" s="404" t="s">
        <v>342</v>
      </c>
      <c r="EM34" s="404" t="s">
        <v>342</v>
      </c>
      <c r="EN34" s="404" t="s">
        <v>342</v>
      </c>
      <c r="EO34" s="404" t="s">
        <v>342</v>
      </c>
      <c r="EP34" s="404" t="s">
        <v>342</v>
      </c>
      <c r="EQ34" s="404" t="s">
        <v>342</v>
      </c>
      <c r="ER34" s="434" t="s">
        <v>342</v>
      </c>
      <c r="ES34" s="227">
        <f t="shared" si="0"/>
        <v>0</v>
      </c>
      <c r="ET34" s="413">
        <f t="shared" si="6"/>
        <v>0</v>
      </c>
      <c r="EU34" s="227">
        <f t="shared" si="2"/>
        <v>0</v>
      </c>
      <c r="EV34" s="385">
        <f t="shared" si="3"/>
        <v>0</v>
      </c>
      <c r="EW34" s="412">
        <f t="shared" si="7"/>
        <v>0</v>
      </c>
      <c r="EX34" s="412">
        <f t="shared" si="4"/>
        <v>0</v>
      </c>
      <c r="EY34" s="210">
        <f t="shared" si="8"/>
        <v>0</v>
      </c>
      <c r="EZ34" s="227">
        <f t="shared" si="5"/>
        <v>0</v>
      </c>
    </row>
    <row r="35" spans="1:156" x14ac:dyDescent="0.25">
      <c r="A35" s="177">
        <f t="shared" si="1"/>
        <v>1</v>
      </c>
      <c r="B35" s="723"/>
      <c r="C35" s="510" t="s">
        <v>175</v>
      </c>
      <c r="D35" s="514">
        <v>44585</v>
      </c>
      <c r="E35" s="457"/>
      <c r="F35" s="212"/>
      <c r="G35" s="212"/>
      <c r="H35" s="212"/>
      <c r="I35" s="212"/>
      <c r="J35" s="212"/>
      <c r="K35" s="212"/>
      <c r="L35" s="212"/>
      <c r="M35" s="212"/>
      <c r="N35" s="212"/>
      <c r="O35" s="212"/>
      <c r="P35" s="212"/>
      <c r="Q35" s="393" t="s">
        <v>230</v>
      </c>
      <c r="R35" s="393" t="s">
        <v>230</v>
      </c>
      <c r="S35" s="393" t="s">
        <v>230</v>
      </c>
      <c r="T35" s="393" t="s">
        <v>230</v>
      </c>
      <c r="U35" s="393" t="s">
        <v>230</v>
      </c>
      <c r="V35" s="393" t="s">
        <v>230</v>
      </c>
      <c r="W35" s="393" t="s">
        <v>230</v>
      </c>
      <c r="X35" s="393" t="s">
        <v>230</v>
      </c>
      <c r="Y35" s="393" t="s">
        <v>230</v>
      </c>
      <c r="Z35" s="393" t="s">
        <v>230</v>
      </c>
      <c r="AA35" s="393" t="s">
        <v>230</v>
      </c>
      <c r="AB35" s="393" t="s">
        <v>230</v>
      </c>
      <c r="AC35" s="212" t="s">
        <v>53</v>
      </c>
      <c r="AD35" s="212" t="s">
        <v>53</v>
      </c>
      <c r="AE35" s="212" t="s">
        <v>53</v>
      </c>
      <c r="AF35" s="212" t="s">
        <v>53</v>
      </c>
      <c r="AG35" s="212" t="s">
        <v>53</v>
      </c>
      <c r="AH35" s="212" t="s">
        <v>53</v>
      </c>
      <c r="AI35" s="212" t="s">
        <v>53</v>
      </c>
      <c r="AJ35" s="212" t="s">
        <v>53</v>
      </c>
      <c r="AK35" s="212" t="s">
        <v>53</v>
      </c>
      <c r="AL35" s="212" t="s">
        <v>53</v>
      </c>
      <c r="AM35" s="212" t="s">
        <v>53</v>
      </c>
      <c r="AN35" s="212" t="s">
        <v>53</v>
      </c>
      <c r="AO35" s="212" t="s">
        <v>53</v>
      </c>
      <c r="AP35" s="212" t="s">
        <v>53</v>
      </c>
      <c r="AQ35" s="212" t="s">
        <v>53</v>
      </c>
      <c r="AR35" s="212" t="s">
        <v>53</v>
      </c>
      <c r="AS35" s="212" t="s">
        <v>53</v>
      </c>
      <c r="AT35" s="212" t="s">
        <v>53</v>
      </c>
      <c r="AU35" s="212" t="s">
        <v>728</v>
      </c>
      <c r="AV35" s="212" t="s">
        <v>53</v>
      </c>
      <c r="AW35" s="212" t="s">
        <v>53</v>
      </c>
      <c r="AX35" s="212" t="s">
        <v>53</v>
      </c>
      <c r="AY35" s="212" t="s">
        <v>53</v>
      </c>
      <c r="AZ35" s="212" t="s">
        <v>53</v>
      </c>
      <c r="BA35" s="212" t="s">
        <v>53</v>
      </c>
      <c r="BB35" s="212" t="s">
        <v>53</v>
      </c>
      <c r="BC35" s="212" t="s">
        <v>53</v>
      </c>
      <c r="BD35" s="212" t="s">
        <v>53</v>
      </c>
      <c r="BE35" s="212" t="s">
        <v>53</v>
      </c>
      <c r="BF35" s="212" t="s">
        <v>53</v>
      </c>
      <c r="BG35" s="212" t="s">
        <v>53</v>
      </c>
      <c r="BH35" s="212" t="s">
        <v>53</v>
      </c>
      <c r="BI35" s="212" t="s">
        <v>53</v>
      </c>
      <c r="BJ35" s="212" t="s">
        <v>53</v>
      </c>
      <c r="BK35" s="212" t="s">
        <v>53</v>
      </c>
      <c r="BL35" s="212" t="s">
        <v>53</v>
      </c>
      <c r="BM35" s="212" t="s">
        <v>53</v>
      </c>
      <c r="BN35" s="212" t="s">
        <v>728</v>
      </c>
      <c r="BO35" s="212" t="s">
        <v>53</v>
      </c>
      <c r="BP35" s="212" t="s">
        <v>53</v>
      </c>
      <c r="BQ35" s="212" t="s">
        <v>53</v>
      </c>
      <c r="BR35" s="212" t="s">
        <v>53</v>
      </c>
      <c r="BS35" s="212" t="s">
        <v>53</v>
      </c>
      <c r="BT35" s="212" t="s">
        <v>53</v>
      </c>
      <c r="BU35" s="212" t="s">
        <v>53</v>
      </c>
      <c r="BV35" s="212" t="s">
        <v>53</v>
      </c>
      <c r="BW35" s="212" t="s">
        <v>53</v>
      </c>
      <c r="BX35" s="212" t="s">
        <v>53</v>
      </c>
      <c r="BY35" s="212" t="s">
        <v>53</v>
      </c>
      <c r="BZ35" s="212" t="s">
        <v>53</v>
      </c>
      <c r="CA35" s="212" t="s">
        <v>53</v>
      </c>
      <c r="CB35" s="212" t="s">
        <v>53</v>
      </c>
      <c r="CC35" s="212" t="s">
        <v>53</v>
      </c>
      <c r="CD35" s="212" t="s">
        <v>53</v>
      </c>
      <c r="CE35" s="212" t="s">
        <v>53</v>
      </c>
      <c r="CF35" s="212" t="s">
        <v>53</v>
      </c>
      <c r="CG35" s="212" t="s">
        <v>728</v>
      </c>
      <c r="CH35" s="212" t="s">
        <v>577</v>
      </c>
      <c r="CI35" s="212" t="s">
        <v>577</v>
      </c>
      <c r="CJ35" s="212" t="s">
        <v>577</v>
      </c>
      <c r="CK35" s="212" t="s">
        <v>577</v>
      </c>
      <c r="CL35" s="212" t="s">
        <v>577</v>
      </c>
      <c r="CM35" s="212" t="s">
        <v>577</v>
      </c>
      <c r="CN35" s="212" t="s">
        <v>577</v>
      </c>
      <c r="CO35" s="212" t="s">
        <v>577</v>
      </c>
      <c r="CP35" s="212" t="s">
        <v>577</v>
      </c>
      <c r="CQ35" s="212" t="s">
        <v>577</v>
      </c>
      <c r="CR35" s="212" t="s">
        <v>577</v>
      </c>
      <c r="CS35" s="212" t="s">
        <v>577</v>
      </c>
      <c r="CT35" s="212" t="s">
        <v>577</v>
      </c>
      <c r="CU35" s="212" t="s">
        <v>577</v>
      </c>
      <c r="CV35" s="212" t="s">
        <v>577</v>
      </c>
      <c r="CW35" s="212" t="s">
        <v>577</v>
      </c>
      <c r="CX35" s="212" t="s">
        <v>577</v>
      </c>
      <c r="CY35" s="212" t="s">
        <v>577</v>
      </c>
      <c r="CZ35" s="212" t="s">
        <v>577</v>
      </c>
      <c r="DA35" s="212" t="s">
        <v>577</v>
      </c>
      <c r="DB35" s="212" t="s">
        <v>577</v>
      </c>
      <c r="DC35" s="212" t="s">
        <v>577</v>
      </c>
      <c r="DD35" s="212" t="s">
        <v>577</v>
      </c>
      <c r="DE35" s="212" t="s">
        <v>577</v>
      </c>
      <c r="DF35" s="212" t="s">
        <v>577</v>
      </c>
      <c r="DG35" s="212" t="s">
        <v>577</v>
      </c>
      <c r="DH35" s="212" t="s">
        <v>577</v>
      </c>
      <c r="DI35" s="212" t="s">
        <v>577</v>
      </c>
      <c r="DJ35" s="212" t="s">
        <v>577</v>
      </c>
      <c r="DK35" s="212" t="s">
        <v>577</v>
      </c>
      <c r="DL35" s="212" t="s">
        <v>577</v>
      </c>
      <c r="DM35" s="212" t="s">
        <v>577</v>
      </c>
      <c r="DN35" s="212" t="s">
        <v>577</v>
      </c>
      <c r="DO35" s="212" t="s">
        <v>577</v>
      </c>
      <c r="DP35" s="212" t="s">
        <v>577</v>
      </c>
      <c r="DQ35" s="212" t="s">
        <v>577</v>
      </c>
      <c r="DR35" s="212" t="s">
        <v>728</v>
      </c>
      <c r="DS35" s="212" t="s">
        <v>53</v>
      </c>
      <c r="DT35" s="212" t="s">
        <v>53</v>
      </c>
      <c r="DU35" s="212" t="s">
        <v>53</v>
      </c>
      <c r="DV35" s="212" t="s">
        <v>53</v>
      </c>
      <c r="DW35" s="212" t="s">
        <v>53</v>
      </c>
      <c r="DX35" s="212" t="s">
        <v>53</v>
      </c>
      <c r="DY35" s="212" t="s">
        <v>53</v>
      </c>
      <c r="DZ35" s="212" t="s">
        <v>53</v>
      </c>
      <c r="EA35" s="212" t="s">
        <v>53</v>
      </c>
      <c r="EB35" s="393" t="s">
        <v>230</v>
      </c>
      <c r="EC35" s="393" t="s">
        <v>230</v>
      </c>
      <c r="ED35" s="393" t="s">
        <v>230</v>
      </c>
      <c r="EE35" s="393" t="s">
        <v>230</v>
      </c>
      <c r="EF35" s="393" t="s">
        <v>230</v>
      </c>
      <c r="EG35" s="393" t="s">
        <v>230</v>
      </c>
      <c r="EH35" s="393" t="s">
        <v>230</v>
      </c>
      <c r="EI35" s="393" t="s">
        <v>230</v>
      </c>
      <c r="EJ35" s="393" t="s">
        <v>230</v>
      </c>
      <c r="EK35" s="393" t="s">
        <v>230</v>
      </c>
      <c r="EL35" s="211"/>
      <c r="EM35" s="211"/>
      <c r="EN35" s="211"/>
      <c r="EO35" s="211"/>
      <c r="EP35" s="212"/>
      <c r="EQ35" s="212"/>
      <c r="ER35" s="212"/>
      <c r="ES35" s="227">
        <f>((COUNTIF($E35:$ER35,$ES$11))*(10/60))</f>
        <v>0</v>
      </c>
      <c r="ET35" s="413">
        <f>(COUNTIF($E35:$ER35,$ET$11))*(10/60)</f>
        <v>10.5</v>
      </c>
      <c r="EU35" s="227">
        <f t="shared" si="2"/>
        <v>6</v>
      </c>
      <c r="EV35" s="385">
        <f>(COUNTIF($E35:$ER35,$EV$11))*(10/60)</f>
        <v>0</v>
      </c>
      <c r="EW35" s="412">
        <f>(COUNTIF($E35:$ER35,$EW$11))*(10/60)</f>
        <v>0</v>
      </c>
      <c r="EX35" s="412">
        <f t="shared" si="4"/>
        <v>0</v>
      </c>
      <c r="EY35" s="210">
        <f t="shared" si="8"/>
        <v>16.5</v>
      </c>
      <c r="EZ35" s="227">
        <f>(COUNTIF($E35:$ER35,$EZ$11))*(10/60)</f>
        <v>3.6666666666666665</v>
      </c>
    </row>
    <row r="36" spans="1:156" x14ac:dyDescent="0.25">
      <c r="A36" s="177">
        <f t="shared" si="1"/>
        <v>1</v>
      </c>
      <c r="B36" s="723"/>
      <c r="C36" s="510" t="s">
        <v>176</v>
      </c>
      <c r="D36" s="514">
        <v>44586</v>
      </c>
      <c r="E36" s="457"/>
      <c r="F36" s="212"/>
      <c r="G36" s="212"/>
      <c r="H36" s="212"/>
      <c r="I36" s="212"/>
      <c r="J36" s="212"/>
      <c r="K36" s="212"/>
      <c r="L36" s="212"/>
      <c r="M36" s="212"/>
      <c r="N36" s="212"/>
      <c r="O36" s="212"/>
      <c r="P36" s="212"/>
      <c r="Q36" s="393" t="s">
        <v>230</v>
      </c>
      <c r="R36" s="393" t="s">
        <v>230</v>
      </c>
      <c r="S36" s="393" t="s">
        <v>230</v>
      </c>
      <c r="T36" s="393" t="s">
        <v>230</v>
      </c>
      <c r="U36" s="393" t="s">
        <v>230</v>
      </c>
      <c r="V36" s="393" t="s">
        <v>230</v>
      </c>
      <c r="W36" s="393" t="s">
        <v>230</v>
      </c>
      <c r="X36" s="393" t="s">
        <v>230</v>
      </c>
      <c r="Y36" s="393" t="s">
        <v>230</v>
      </c>
      <c r="Z36" s="393" t="s">
        <v>230</v>
      </c>
      <c r="AA36" s="393" t="s">
        <v>230</v>
      </c>
      <c r="AB36" s="393" t="s">
        <v>230</v>
      </c>
      <c r="AC36" s="212" t="s">
        <v>53</v>
      </c>
      <c r="AD36" s="212" t="s">
        <v>53</v>
      </c>
      <c r="AE36" s="212" t="s">
        <v>53</v>
      </c>
      <c r="AF36" s="212" t="s">
        <v>53</v>
      </c>
      <c r="AG36" s="212" t="s">
        <v>53</v>
      </c>
      <c r="AH36" s="212" t="s">
        <v>53</v>
      </c>
      <c r="AI36" s="212" t="s">
        <v>53</v>
      </c>
      <c r="AJ36" s="212" t="s">
        <v>53</v>
      </c>
      <c r="AK36" s="212" t="s">
        <v>53</v>
      </c>
      <c r="AL36" s="212" t="s">
        <v>53</v>
      </c>
      <c r="AM36" s="212" t="s">
        <v>53</v>
      </c>
      <c r="AN36" s="212" t="s">
        <v>53</v>
      </c>
      <c r="AO36" s="212" t="s">
        <v>53</v>
      </c>
      <c r="AP36" s="212" t="s">
        <v>53</v>
      </c>
      <c r="AQ36" s="212" t="s">
        <v>53</v>
      </c>
      <c r="AR36" s="212" t="s">
        <v>53</v>
      </c>
      <c r="AS36" s="212" t="s">
        <v>53</v>
      </c>
      <c r="AT36" s="212" t="s">
        <v>53</v>
      </c>
      <c r="AU36" s="212" t="s">
        <v>728</v>
      </c>
      <c r="AV36" s="212" t="s">
        <v>53</v>
      </c>
      <c r="AW36" s="212" t="s">
        <v>53</v>
      </c>
      <c r="AX36" s="212" t="s">
        <v>53</v>
      </c>
      <c r="AY36" s="212" t="s">
        <v>53</v>
      </c>
      <c r="AZ36" s="212" t="s">
        <v>53</v>
      </c>
      <c r="BA36" s="212" t="s">
        <v>53</v>
      </c>
      <c r="BB36" s="212" t="s">
        <v>53</v>
      </c>
      <c r="BC36" s="212" t="s">
        <v>53</v>
      </c>
      <c r="BD36" s="212" t="s">
        <v>53</v>
      </c>
      <c r="BE36" s="212" t="s">
        <v>53</v>
      </c>
      <c r="BF36" s="212" t="s">
        <v>53</v>
      </c>
      <c r="BG36" s="212" t="s">
        <v>53</v>
      </c>
      <c r="BH36" s="212" t="s">
        <v>53</v>
      </c>
      <c r="BI36" s="212" t="s">
        <v>53</v>
      </c>
      <c r="BJ36" s="212" t="s">
        <v>53</v>
      </c>
      <c r="BK36" s="212" t="s">
        <v>53</v>
      </c>
      <c r="BL36" s="212" t="s">
        <v>53</v>
      </c>
      <c r="BM36" s="212" t="s">
        <v>53</v>
      </c>
      <c r="BN36" s="212" t="s">
        <v>728</v>
      </c>
      <c r="BO36" s="212" t="s">
        <v>53</v>
      </c>
      <c r="BP36" s="212" t="s">
        <v>53</v>
      </c>
      <c r="BQ36" s="212" t="s">
        <v>53</v>
      </c>
      <c r="BR36" s="212" t="s">
        <v>53</v>
      </c>
      <c r="BS36" s="212" t="s">
        <v>53</v>
      </c>
      <c r="BT36" s="212" t="s">
        <v>53</v>
      </c>
      <c r="BU36" s="212" t="s">
        <v>53</v>
      </c>
      <c r="BV36" s="212" t="s">
        <v>53</v>
      </c>
      <c r="BW36" s="212" t="s">
        <v>53</v>
      </c>
      <c r="BX36" s="212" t="s">
        <v>53</v>
      </c>
      <c r="BY36" s="212" t="s">
        <v>53</v>
      </c>
      <c r="BZ36" s="212" t="s">
        <v>53</v>
      </c>
      <c r="CA36" s="212" t="s">
        <v>53</v>
      </c>
      <c r="CB36" s="212" t="s">
        <v>53</v>
      </c>
      <c r="CC36" s="212" t="s">
        <v>53</v>
      </c>
      <c r="CD36" s="212" t="s">
        <v>53</v>
      </c>
      <c r="CE36" s="212" t="s">
        <v>53</v>
      </c>
      <c r="CF36" s="212" t="s">
        <v>53</v>
      </c>
      <c r="CG36" s="212" t="s">
        <v>728</v>
      </c>
      <c r="CH36" s="212" t="s">
        <v>577</v>
      </c>
      <c r="CI36" s="212" t="s">
        <v>577</v>
      </c>
      <c r="CJ36" s="212" t="s">
        <v>577</v>
      </c>
      <c r="CK36" s="212" t="s">
        <v>577</v>
      </c>
      <c r="CL36" s="212" t="s">
        <v>577</v>
      </c>
      <c r="CM36" s="212" t="s">
        <v>577</v>
      </c>
      <c r="CN36" s="212" t="s">
        <v>577</v>
      </c>
      <c r="CO36" s="212" t="s">
        <v>577</v>
      </c>
      <c r="CP36" s="212" t="s">
        <v>577</v>
      </c>
      <c r="CQ36" s="212" t="s">
        <v>577</v>
      </c>
      <c r="CR36" s="212" t="s">
        <v>577</v>
      </c>
      <c r="CS36" s="212" t="s">
        <v>577</v>
      </c>
      <c r="CT36" s="212" t="s">
        <v>577</v>
      </c>
      <c r="CU36" s="212" t="s">
        <v>577</v>
      </c>
      <c r="CV36" s="212" t="s">
        <v>577</v>
      </c>
      <c r="CW36" s="212" t="s">
        <v>577</v>
      </c>
      <c r="CX36" s="212" t="s">
        <v>577</v>
      </c>
      <c r="CY36" s="212" t="s">
        <v>577</v>
      </c>
      <c r="CZ36" s="212" t="s">
        <v>577</v>
      </c>
      <c r="DA36" s="212" t="s">
        <v>577</v>
      </c>
      <c r="DB36" s="212" t="s">
        <v>577</v>
      </c>
      <c r="DC36" s="212" t="s">
        <v>577</v>
      </c>
      <c r="DD36" s="212" t="s">
        <v>577</v>
      </c>
      <c r="DE36" s="212" t="s">
        <v>577</v>
      </c>
      <c r="DF36" s="212" t="s">
        <v>577</v>
      </c>
      <c r="DG36" s="212" t="s">
        <v>577</v>
      </c>
      <c r="DH36" s="212" t="s">
        <v>577</v>
      </c>
      <c r="DI36" s="212" t="s">
        <v>577</v>
      </c>
      <c r="DJ36" s="212" t="s">
        <v>577</v>
      </c>
      <c r="DK36" s="212" t="s">
        <v>577</v>
      </c>
      <c r="DL36" s="212" t="s">
        <v>577</v>
      </c>
      <c r="DM36" s="212" t="s">
        <v>577</v>
      </c>
      <c r="DN36" s="212" t="s">
        <v>577</v>
      </c>
      <c r="DO36" s="212" t="s">
        <v>577</v>
      </c>
      <c r="DP36" s="212" t="s">
        <v>577</v>
      </c>
      <c r="DQ36" s="212" t="s">
        <v>577</v>
      </c>
      <c r="DR36" s="212" t="s">
        <v>728</v>
      </c>
      <c r="DS36" s="212" t="s">
        <v>53</v>
      </c>
      <c r="DT36" s="212" t="s">
        <v>53</v>
      </c>
      <c r="DU36" s="212" t="s">
        <v>53</v>
      </c>
      <c r="DV36" s="212" t="s">
        <v>53</v>
      </c>
      <c r="DW36" s="212" t="s">
        <v>53</v>
      </c>
      <c r="DX36" s="212" t="s">
        <v>53</v>
      </c>
      <c r="DY36" s="212" t="s">
        <v>53</v>
      </c>
      <c r="DZ36" s="212" t="s">
        <v>53</v>
      </c>
      <c r="EA36" s="212" t="s">
        <v>53</v>
      </c>
      <c r="EB36" s="393" t="s">
        <v>230</v>
      </c>
      <c r="EC36" s="393" t="s">
        <v>230</v>
      </c>
      <c r="ED36" s="393" t="s">
        <v>230</v>
      </c>
      <c r="EE36" s="393" t="s">
        <v>230</v>
      </c>
      <c r="EF36" s="393" t="s">
        <v>230</v>
      </c>
      <c r="EG36" s="393" t="s">
        <v>230</v>
      </c>
      <c r="EH36" s="393" t="s">
        <v>230</v>
      </c>
      <c r="EI36" s="393" t="s">
        <v>230</v>
      </c>
      <c r="EJ36" s="393" t="s">
        <v>230</v>
      </c>
      <c r="EK36" s="393" t="s">
        <v>230</v>
      </c>
      <c r="EL36" s="211"/>
      <c r="EM36" s="211"/>
      <c r="EN36" s="211"/>
      <c r="EO36" s="211"/>
      <c r="EP36" s="212"/>
      <c r="EQ36" s="212"/>
      <c r="ER36" s="212"/>
      <c r="ES36" s="227">
        <f>((COUNTIF($E36:$ER36,$ES$11))*(10/60))</f>
        <v>0</v>
      </c>
      <c r="ET36" s="413">
        <f>(COUNTIF($E36:$ER36,$ET$11))*(10/60)+((COUNTIF($E36:$ER36,"EJB"))*(10/60))</f>
        <v>10.5</v>
      </c>
      <c r="EU36" s="227">
        <f t="shared" si="2"/>
        <v>6</v>
      </c>
      <c r="EV36" s="385">
        <f>(COUNTIF($E36:$ER36,$EV$11))*(10/60)</f>
        <v>0</v>
      </c>
      <c r="EW36" s="412">
        <f>(COUNTIF($E36:$ER36,$EW$11))*(10/60)</f>
        <v>0</v>
      </c>
      <c r="EX36" s="412">
        <f t="shared" si="4"/>
        <v>0</v>
      </c>
      <c r="EY36" s="210">
        <f t="shared" si="8"/>
        <v>16.5</v>
      </c>
      <c r="EZ36" s="227">
        <f>(COUNTIF($E36:$ER36,$EZ$11))*(10/60)</f>
        <v>3.6666666666666665</v>
      </c>
    </row>
    <row r="37" spans="1:156" x14ac:dyDescent="0.25">
      <c r="A37" s="177">
        <f t="shared" si="1"/>
        <v>1</v>
      </c>
      <c r="B37" s="723"/>
      <c r="C37" s="510" t="s">
        <v>176</v>
      </c>
      <c r="D37" s="514">
        <v>44587</v>
      </c>
      <c r="E37" s="457"/>
      <c r="F37" s="212"/>
      <c r="G37" s="212"/>
      <c r="H37" s="212"/>
      <c r="I37" s="212"/>
      <c r="J37" s="212"/>
      <c r="K37" s="212"/>
      <c r="L37" s="212"/>
      <c r="M37" s="212"/>
      <c r="N37" s="212"/>
      <c r="O37" s="212"/>
      <c r="P37" s="212"/>
      <c r="Q37" s="212"/>
      <c r="R37" s="212"/>
      <c r="S37" s="212"/>
      <c r="T37" s="212"/>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2"/>
      <c r="AT37" s="212"/>
      <c r="AU37" s="212"/>
      <c r="AV37" s="212"/>
      <c r="AW37" s="212"/>
      <c r="AX37" s="212"/>
      <c r="AY37" s="212"/>
      <c r="AZ37" s="212"/>
      <c r="BA37" s="393" t="s">
        <v>230</v>
      </c>
      <c r="BB37" s="393" t="s">
        <v>230</v>
      </c>
      <c r="BC37" s="393" t="s">
        <v>230</v>
      </c>
      <c r="BD37" s="393" t="s">
        <v>230</v>
      </c>
      <c r="BE37" s="393" t="s">
        <v>230</v>
      </c>
      <c r="BF37" s="393" t="s">
        <v>230</v>
      </c>
      <c r="BG37" s="393" t="s">
        <v>230</v>
      </c>
      <c r="BH37" s="393" t="s">
        <v>230</v>
      </c>
      <c r="BI37" s="393" t="s">
        <v>230</v>
      </c>
      <c r="BJ37" s="393" t="s">
        <v>230</v>
      </c>
      <c r="BK37" s="393" t="s">
        <v>230</v>
      </c>
      <c r="BL37" s="393" t="s">
        <v>230</v>
      </c>
      <c r="BM37" s="393" t="s">
        <v>230</v>
      </c>
      <c r="BN37" s="393" t="s">
        <v>230</v>
      </c>
      <c r="BO37" s="393" t="s">
        <v>230</v>
      </c>
      <c r="BP37" s="393" t="s">
        <v>230</v>
      </c>
      <c r="BQ37" s="393" t="s">
        <v>230</v>
      </c>
      <c r="BR37" s="393" t="s">
        <v>230</v>
      </c>
      <c r="BS37" s="393" t="s">
        <v>230</v>
      </c>
      <c r="BT37" s="393" t="s">
        <v>230</v>
      </c>
      <c r="BU37" s="393" t="s">
        <v>230</v>
      </c>
      <c r="BV37" s="393" t="s">
        <v>230</v>
      </c>
      <c r="BW37" s="393" t="s">
        <v>230</v>
      </c>
      <c r="BX37" s="393" t="s">
        <v>230</v>
      </c>
      <c r="BY37" s="393" t="s">
        <v>230</v>
      </c>
      <c r="BZ37" s="393" t="s">
        <v>230</v>
      </c>
      <c r="CA37" s="393" t="s">
        <v>230</v>
      </c>
      <c r="CB37" s="393" t="s">
        <v>230</v>
      </c>
      <c r="CC37" s="393" t="s">
        <v>230</v>
      </c>
      <c r="CD37" s="393" t="s">
        <v>230</v>
      </c>
      <c r="CE37" s="212" t="s">
        <v>53</v>
      </c>
      <c r="CF37" s="212" t="s">
        <v>53</v>
      </c>
      <c r="CG37" s="212" t="s">
        <v>53</v>
      </c>
      <c r="CH37" s="212" t="s">
        <v>53</v>
      </c>
      <c r="CI37" s="212" t="s">
        <v>53</v>
      </c>
      <c r="CJ37" s="212" t="s">
        <v>53</v>
      </c>
      <c r="CK37" s="212" t="s">
        <v>53</v>
      </c>
      <c r="CL37" s="212" t="s">
        <v>53</v>
      </c>
      <c r="CM37" s="212" t="s">
        <v>53</v>
      </c>
      <c r="CN37" s="212" t="s">
        <v>53</v>
      </c>
      <c r="CO37" s="212" t="s">
        <v>53</v>
      </c>
      <c r="CP37" s="212" t="s">
        <v>53</v>
      </c>
      <c r="CQ37" s="212" t="s">
        <v>53</v>
      </c>
      <c r="CR37" s="212" t="s">
        <v>53</v>
      </c>
      <c r="CS37" s="212" t="s">
        <v>53</v>
      </c>
      <c r="CT37" s="212" t="s">
        <v>53</v>
      </c>
      <c r="CU37" s="212" t="s">
        <v>53</v>
      </c>
      <c r="CV37" s="212" t="s">
        <v>53</v>
      </c>
      <c r="CW37" s="212" t="s">
        <v>728</v>
      </c>
      <c r="CX37" s="212" t="s">
        <v>53</v>
      </c>
      <c r="CY37" s="212" t="s">
        <v>53</v>
      </c>
      <c r="CZ37" s="212" t="s">
        <v>53</v>
      </c>
      <c r="DA37" s="212" t="s">
        <v>53</v>
      </c>
      <c r="DB37" s="212" t="s">
        <v>53</v>
      </c>
      <c r="DC37" s="212" t="s">
        <v>53</v>
      </c>
      <c r="DD37" s="212" t="s">
        <v>53</v>
      </c>
      <c r="DE37" s="212" t="s">
        <v>53</v>
      </c>
      <c r="DF37" s="212" t="s">
        <v>53</v>
      </c>
      <c r="DG37" s="212" t="s">
        <v>53</v>
      </c>
      <c r="DH37" s="212" t="s">
        <v>53</v>
      </c>
      <c r="DI37" s="212" t="s">
        <v>53</v>
      </c>
      <c r="DJ37" s="212" t="s">
        <v>53</v>
      </c>
      <c r="DK37" s="212" t="s">
        <v>53</v>
      </c>
      <c r="DL37" s="212" t="s">
        <v>53</v>
      </c>
      <c r="DM37" s="212" t="s">
        <v>53</v>
      </c>
      <c r="DN37" s="212" t="s">
        <v>53</v>
      </c>
      <c r="DO37" s="212" t="s">
        <v>53</v>
      </c>
      <c r="DP37" s="212" t="s">
        <v>728</v>
      </c>
      <c r="DQ37" s="212" t="s">
        <v>53</v>
      </c>
      <c r="DR37" s="212" t="s">
        <v>53</v>
      </c>
      <c r="DS37" s="212" t="s">
        <v>53</v>
      </c>
      <c r="DT37" s="212" t="s">
        <v>53</v>
      </c>
      <c r="DU37" s="212" t="s">
        <v>53</v>
      </c>
      <c r="DV37" s="212" t="s">
        <v>53</v>
      </c>
      <c r="DW37" s="212" t="s">
        <v>53</v>
      </c>
      <c r="DX37" s="212" t="s">
        <v>53</v>
      </c>
      <c r="DY37" s="212" t="s">
        <v>53</v>
      </c>
      <c r="DZ37" s="212" t="s">
        <v>53</v>
      </c>
      <c r="EA37" s="212" t="s">
        <v>53</v>
      </c>
      <c r="EB37" s="212" t="s">
        <v>53</v>
      </c>
      <c r="EC37" s="212" t="s">
        <v>53</v>
      </c>
      <c r="ED37" s="212" t="s">
        <v>53</v>
      </c>
      <c r="EE37" s="212" t="s">
        <v>53</v>
      </c>
      <c r="EF37" s="212" t="s">
        <v>53</v>
      </c>
      <c r="EG37" s="212" t="s">
        <v>53</v>
      </c>
      <c r="EH37" s="212" t="s">
        <v>53</v>
      </c>
      <c r="EI37" s="212" t="s">
        <v>728</v>
      </c>
      <c r="EJ37" s="212" t="s">
        <v>53</v>
      </c>
      <c r="EK37" s="212" t="s">
        <v>53</v>
      </c>
      <c r="EL37" s="212" t="s">
        <v>53</v>
      </c>
      <c r="EM37" s="212" t="s">
        <v>53</v>
      </c>
      <c r="EN37" s="212" t="s">
        <v>53</v>
      </c>
      <c r="EO37" s="212" t="s">
        <v>53</v>
      </c>
      <c r="EP37" s="212" t="s">
        <v>53</v>
      </c>
      <c r="EQ37" s="212" t="s">
        <v>53</v>
      </c>
      <c r="ER37" s="212" t="s">
        <v>53</v>
      </c>
      <c r="ES37" s="227">
        <f>((COUNTIF($E37:$ER37,$ES$11))*(10/60))</f>
        <v>0</v>
      </c>
      <c r="ET37" s="413">
        <f>(COUNTIF($E37:$ER37,$ET$11))*(10/60)+((COUNTIF($E37:$ER37,"EJB"))*(10/60))</f>
        <v>10.5</v>
      </c>
      <c r="EU37" s="227">
        <f>(COUNTIF($E37:$ER37,$EU$11))*(10/60)</f>
        <v>0</v>
      </c>
      <c r="EV37" s="385">
        <f>(COUNTIF($E37:$ER37,$EV$11))*(10/60)</f>
        <v>0</v>
      </c>
      <c r="EW37" s="412">
        <f>(COUNTIF($E37:$ER37,$EW$11))*(10/60)</f>
        <v>0</v>
      </c>
      <c r="EX37" s="412">
        <f>(COUNTIF($E37:$ER37,$EX$11))*(10/60)</f>
        <v>0</v>
      </c>
      <c r="EY37" s="210">
        <f t="shared" si="8"/>
        <v>10.5</v>
      </c>
      <c r="EZ37" s="227">
        <f>(COUNTIF($E37:$ER37,$EZ$11))*(10/60)</f>
        <v>5</v>
      </c>
    </row>
    <row r="38" spans="1:156" x14ac:dyDescent="0.25">
      <c r="A38" s="177">
        <f t="shared" si="1"/>
        <v>1</v>
      </c>
      <c r="B38" s="723"/>
      <c r="C38" s="510" t="s">
        <v>173</v>
      </c>
      <c r="D38" s="514">
        <v>44588</v>
      </c>
      <c r="E38" s="393" t="s">
        <v>230</v>
      </c>
      <c r="F38" s="393" t="s">
        <v>230</v>
      </c>
      <c r="G38" s="393" t="s">
        <v>230</v>
      </c>
      <c r="H38" s="393" t="s">
        <v>230</v>
      </c>
      <c r="I38" s="393" t="s">
        <v>230</v>
      </c>
      <c r="J38" s="393" t="s">
        <v>230</v>
      </c>
      <c r="K38" s="393" t="s">
        <v>230</v>
      </c>
      <c r="L38" s="393" t="s">
        <v>230</v>
      </c>
      <c r="M38" s="393" t="s">
        <v>230</v>
      </c>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2"/>
      <c r="AT38" s="212"/>
      <c r="AU38" s="212"/>
      <c r="AV38" s="212"/>
      <c r="AW38" s="212"/>
      <c r="AX38" s="212"/>
      <c r="AY38" s="212"/>
      <c r="AZ38" s="212"/>
      <c r="BA38" s="393" t="s">
        <v>230</v>
      </c>
      <c r="BB38" s="393" t="s">
        <v>230</v>
      </c>
      <c r="BC38" s="393" t="s">
        <v>230</v>
      </c>
      <c r="BD38" s="393" t="s">
        <v>230</v>
      </c>
      <c r="BE38" s="393" t="s">
        <v>230</v>
      </c>
      <c r="BF38" s="393" t="s">
        <v>230</v>
      </c>
      <c r="BG38" s="393" t="s">
        <v>230</v>
      </c>
      <c r="BH38" s="393" t="s">
        <v>230</v>
      </c>
      <c r="BI38" s="393" t="s">
        <v>230</v>
      </c>
      <c r="BJ38" s="393" t="s">
        <v>230</v>
      </c>
      <c r="BK38" s="393" t="s">
        <v>230</v>
      </c>
      <c r="BL38" s="393" t="s">
        <v>230</v>
      </c>
      <c r="BM38" s="393" t="s">
        <v>230</v>
      </c>
      <c r="BN38" s="393" t="s">
        <v>230</v>
      </c>
      <c r="BO38" s="393" t="s">
        <v>230</v>
      </c>
      <c r="BP38" s="393" t="s">
        <v>230</v>
      </c>
      <c r="BQ38" s="393" t="s">
        <v>230</v>
      </c>
      <c r="BR38" s="393" t="s">
        <v>230</v>
      </c>
      <c r="BS38" s="393" t="s">
        <v>230</v>
      </c>
      <c r="BT38" s="393" t="s">
        <v>230</v>
      </c>
      <c r="BU38" s="393" t="s">
        <v>230</v>
      </c>
      <c r="BV38" s="393" t="s">
        <v>230</v>
      </c>
      <c r="BW38" s="393" t="s">
        <v>230</v>
      </c>
      <c r="BX38" s="393" t="s">
        <v>230</v>
      </c>
      <c r="BY38" s="393" t="s">
        <v>230</v>
      </c>
      <c r="BZ38" s="393" t="s">
        <v>230</v>
      </c>
      <c r="CA38" s="393" t="s">
        <v>230</v>
      </c>
      <c r="CB38" s="393" t="s">
        <v>230</v>
      </c>
      <c r="CC38" s="393" t="s">
        <v>230</v>
      </c>
      <c r="CD38" s="393" t="s">
        <v>230</v>
      </c>
      <c r="CE38" s="212" t="s">
        <v>53</v>
      </c>
      <c r="CF38" s="212" t="s">
        <v>53</v>
      </c>
      <c r="CG38" s="212" t="s">
        <v>53</v>
      </c>
      <c r="CH38" s="212" t="s">
        <v>53</v>
      </c>
      <c r="CI38" s="212" t="s">
        <v>53</v>
      </c>
      <c r="CJ38" s="212" t="s">
        <v>53</v>
      </c>
      <c r="CK38" s="212" t="s">
        <v>53</v>
      </c>
      <c r="CL38" s="212" t="s">
        <v>53</v>
      </c>
      <c r="CM38" s="212" t="s">
        <v>53</v>
      </c>
      <c r="CN38" s="212" t="s">
        <v>53</v>
      </c>
      <c r="CO38" s="212" t="s">
        <v>53</v>
      </c>
      <c r="CP38" s="212" t="s">
        <v>53</v>
      </c>
      <c r="CQ38" s="212" t="s">
        <v>53</v>
      </c>
      <c r="CR38" s="212" t="s">
        <v>53</v>
      </c>
      <c r="CS38" s="212" t="s">
        <v>53</v>
      </c>
      <c r="CT38" s="212" t="s">
        <v>53</v>
      </c>
      <c r="CU38" s="212" t="s">
        <v>53</v>
      </c>
      <c r="CV38" s="212" t="s">
        <v>53</v>
      </c>
      <c r="CW38" s="212" t="s">
        <v>728</v>
      </c>
      <c r="CX38" s="212" t="s">
        <v>53</v>
      </c>
      <c r="CY38" s="212" t="s">
        <v>53</v>
      </c>
      <c r="CZ38" s="212" t="s">
        <v>53</v>
      </c>
      <c r="DA38" s="212" t="s">
        <v>53</v>
      </c>
      <c r="DB38" s="212" t="s">
        <v>53</v>
      </c>
      <c r="DC38" s="212" t="s">
        <v>53</v>
      </c>
      <c r="DD38" s="212" t="s">
        <v>53</v>
      </c>
      <c r="DE38" s="212" t="s">
        <v>53</v>
      </c>
      <c r="DF38" s="212" t="s">
        <v>53</v>
      </c>
      <c r="DG38" s="212" t="s">
        <v>53</v>
      </c>
      <c r="DH38" s="212" t="s">
        <v>53</v>
      </c>
      <c r="DI38" s="212" t="s">
        <v>53</v>
      </c>
      <c r="DJ38" s="212" t="s">
        <v>53</v>
      </c>
      <c r="DK38" s="212" t="s">
        <v>53</v>
      </c>
      <c r="DL38" s="212" t="s">
        <v>53</v>
      </c>
      <c r="DM38" s="212" t="s">
        <v>53</v>
      </c>
      <c r="DN38" s="212" t="s">
        <v>53</v>
      </c>
      <c r="DO38" s="212" t="s">
        <v>53</v>
      </c>
      <c r="DP38" s="212" t="s">
        <v>728</v>
      </c>
      <c r="DQ38" s="212" t="s">
        <v>53</v>
      </c>
      <c r="DR38" s="212" t="s">
        <v>53</v>
      </c>
      <c r="DS38" s="212" t="s">
        <v>53</v>
      </c>
      <c r="DT38" s="212" t="s">
        <v>53</v>
      </c>
      <c r="DU38" s="212" t="s">
        <v>53</v>
      </c>
      <c r="DV38" s="212" t="s">
        <v>53</v>
      </c>
      <c r="DW38" s="212" t="s">
        <v>53</v>
      </c>
      <c r="DX38" s="212" t="s">
        <v>53</v>
      </c>
      <c r="DY38" s="212" t="s">
        <v>53</v>
      </c>
      <c r="DZ38" s="212" t="s">
        <v>53</v>
      </c>
      <c r="EA38" s="212" t="s">
        <v>53</v>
      </c>
      <c r="EB38" s="212" t="s">
        <v>53</v>
      </c>
      <c r="EC38" s="212" t="s">
        <v>53</v>
      </c>
      <c r="ED38" s="212" t="s">
        <v>53</v>
      </c>
      <c r="EE38" s="212" t="s">
        <v>53</v>
      </c>
      <c r="EF38" s="212" t="s">
        <v>53</v>
      </c>
      <c r="EG38" s="212" t="s">
        <v>53</v>
      </c>
      <c r="EH38" s="212" t="s">
        <v>53</v>
      </c>
      <c r="EI38" s="212" t="s">
        <v>728</v>
      </c>
      <c r="EJ38" s="212" t="s">
        <v>53</v>
      </c>
      <c r="EK38" s="212" t="s">
        <v>53</v>
      </c>
      <c r="EL38" s="212" t="s">
        <v>53</v>
      </c>
      <c r="EM38" s="212" t="s">
        <v>53</v>
      </c>
      <c r="EN38" s="212" t="s">
        <v>53</v>
      </c>
      <c r="EO38" s="212" t="s">
        <v>53</v>
      </c>
      <c r="EP38" s="212" t="s">
        <v>53</v>
      </c>
      <c r="EQ38" s="212" t="s">
        <v>53</v>
      </c>
      <c r="ER38" s="212" t="s">
        <v>53</v>
      </c>
      <c r="ES38" s="227">
        <f>((COUNTIF($E38:$ER38,$ES$11))*(10/60))</f>
        <v>0</v>
      </c>
      <c r="ET38" s="413">
        <f>(COUNTIF($E38:$ER38,$ET$11))*(10/60)+((COUNTIF($E38:$ER38,"EJB"))*(10/60))</f>
        <v>10.5</v>
      </c>
      <c r="EU38" s="227">
        <f>(COUNTIF($E38:$ER38,$EU$11))*(10/60)</f>
        <v>0</v>
      </c>
      <c r="EV38" s="385">
        <f>(COUNTIF($E38:$ER38,$EV$11))*(10/60)</f>
        <v>0</v>
      </c>
      <c r="EW38" s="412">
        <f>(COUNTIF($E38:$ER38,$EW$11))*(10/60)</f>
        <v>0</v>
      </c>
      <c r="EX38" s="412">
        <f>(COUNTIF($E38:$ER38,$EX$11))*(10/60)</f>
        <v>0</v>
      </c>
      <c r="EY38" s="210">
        <f t="shared" si="8"/>
        <v>10.5</v>
      </c>
      <c r="EZ38" s="227">
        <f>(COUNTIF($E38:$ER38,$EZ$11))*(10/60)</f>
        <v>6.5</v>
      </c>
    </row>
    <row r="39" spans="1:156" x14ac:dyDescent="0.25">
      <c r="A39" s="177">
        <f t="shared" si="1"/>
        <v>1</v>
      </c>
      <c r="B39" s="723"/>
      <c r="C39" s="510" t="s">
        <v>184</v>
      </c>
      <c r="D39" s="514">
        <v>44589</v>
      </c>
      <c r="E39" s="212" t="s">
        <v>53</v>
      </c>
      <c r="F39" s="212" t="s">
        <v>53</v>
      </c>
      <c r="G39" s="212" t="s">
        <v>53</v>
      </c>
      <c r="H39" s="393" t="s">
        <v>230</v>
      </c>
      <c r="I39" s="393" t="s">
        <v>230</v>
      </c>
      <c r="J39" s="393" t="s">
        <v>230</v>
      </c>
      <c r="K39" s="393" t="s">
        <v>230</v>
      </c>
      <c r="L39" s="393" t="s">
        <v>230</v>
      </c>
      <c r="M39" s="393" t="s">
        <v>230</v>
      </c>
      <c r="N39" s="393" t="s">
        <v>230</v>
      </c>
      <c r="O39" s="393" t="s">
        <v>230</v>
      </c>
      <c r="P39" s="393" t="s">
        <v>230</v>
      </c>
      <c r="Q39" s="212"/>
      <c r="R39" s="212"/>
      <c r="S39" s="212"/>
      <c r="T39" s="212"/>
      <c r="U39" s="212"/>
      <c r="V39" s="212"/>
      <c r="W39" s="212"/>
      <c r="X39" s="212"/>
      <c r="Y39" s="212"/>
      <c r="Z39" s="212"/>
      <c r="AA39" s="212"/>
      <c r="AB39" s="212"/>
      <c r="AC39" s="212"/>
      <c r="AD39" s="212"/>
      <c r="AE39" s="212"/>
      <c r="AF39" s="212"/>
      <c r="AG39" s="212"/>
      <c r="AH39" s="212"/>
      <c r="AI39" s="393" t="s">
        <v>230</v>
      </c>
      <c r="AJ39" s="393" t="s">
        <v>230</v>
      </c>
      <c r="AK39" s="393" t="s">
        <v>230</v>
      </c>
      <c r="AL39" s="393" t="s">
        <v>230</v>
      </c>
      <c r="AM39" s="393" t="s">
        <v>230</v>
      </c>
      <c r="AN39" s="393" t="s">
        <v>230</v>
      </c>
      <c r="AO39" s="393" t="s">
        <v>230</v>
      </c>
      <c r="AP39" s="393" t="s">
        <v>230</v>
      </c>
      <c r="AQ39" s="393" t="s">
        <v>230</v>
      </c>
      <c r="AR39" s="393" t="s">
        <v>230</v>
      </c>
      <c r="AS39" s="393" t="s">
        <v>230</v>
      </c>
      <c r="AT39" s="393" t="s">
        <v>230</v>
      </c>
      <c r="AU39" s="212" t="s">
        <v>53</v>
      </c>
      <c r="AV39" s="212" t="s">
        <v>53</v>
      </c>
      <c r="AW39" s="212" t="s">
        <v>53</v>
      </c>
      <c r="AX39" s="212" t="s">
        <v>53</v>
      </c>
      <c r="AY39" s="212" t="s">
        <v>53</v>
      </c>
      <c r="AZ39" s="212" t="s">
        <v>53</v>
      </c>
      <c r="BA39" s="212" t="s">
        <v>53</v>
      </c>
      <c r="BB39" s="212" t="s">
        <v>53</v>
      </c>
      <c r="BC39" s="212" t="s">
        <v>53</v>
      </c>
      <c r="BD39" s="393" t="s">
        <v>230</v>
      </c>
      <c r="BE39" s="393" t="s">
        <v>230</v>
      </c>
      <c r="BF39" s="393" t="s">
        <v>230</v>
      </c>
      <c r="BG39" s="393" t="s">
        <v>230</v>
      </c>
      <c r="BH39" s="393" t="s">
        <v>230</v>
      </c>
      <c r="BI39" s="393" t="s">
        <v>230</v>
      </c>
      <c r="BJ39" s="393" t="s">
        <v>230</v>
      </c>
      <c r="BK39" s="393" t="s">
        <v>230</v>
      </c>
      <c r="BL39" s="393" t="s">
        <v>230</v>
      </c>
      <c r="BM39" s="393" t="s">
        <v>230</v>
      </c>
      <c r="BN39" s="393" t="s">
        <v>230</v>
      </c>
      <c r="BO39" s="393" t="s">
        <v>230</v>
      </c>
      <c r="BP39" s="212" t="s">
        <v>53</v>
      </c>
      <c r="BQ39" s="212" t="s">
        <v>53</v>
      </c>
      <c r="BR39" s="212" t="s">
        <v>53</v>
      </c>
      <c r="BS39" s="212" t="s">
        <v>53</v>
      </c>
      <c r="BT39" s="212" t="s">
        <v>53</v>
      </c>
      <c r="BU39" s="212" t="s">
        <v>53</v>
      </c>
      <c r="BV39" s="212" t="s">
        <v>53</v>
      </c>
      <c r="BW39" s="212" t="s">
        <v>53</v>
      </c>
      <c r="BX39" s="212" t="s">
        <v>53</v>
      </c>
      <c r="BY39" s="212" t="s">
        <v>53</v>
      </c>
      <c r="BZ39" s="212" t="s">
        <v>53</v>
      </c>
      <c r="CA39" s="212" t="s">
        <v>53</v>
      </c>
      <c r="CB39" s="212" t="s">
        <v>728</v>
      </c>
      <c r="CC39" s="212" t="s">
        <v>53</v>
      </c>
      <c r="CD39" s="212" t="s">
        <v>53</v>
      </c>
      <c r="CE39" s="212" t="s">
        <v>53</v>
      </c>
      <c r="CF39" s="212" t="s">
        <v>53</v>
      </c>
      <c r="CG39" s="212" t="s">
        <v>53</v>
      </c>
      <c r="CH39" s="212" t="s">
        <v>53</v>
      </c>
      <c r="CI39" s="212" t="s">
        <v>53</v>
      </c>
      <c r="CJ39" s="212" t="s">
        <v>53</v>
      </c>
      <c r="CK39" s="212" t="s">
        <v>53</v>
      </c>
      <c r="CL39" s="212" t="s">
        <v>53</v>
      </c>
      <c r="CM39" s="212" t="s">
        <v>53</v>
      </c>
      <c r="CN39" s="212" t="s">
        <v>53</v>
      </c>
      <c r="CO39" s="212" t="s">
        <v>728</v>
      </c>
      <c r="CP39" s="212" t="s">
        <v>53</v>
      </c>
      <c r="CQ39" s="212" t="s">
        <v>53</v>
      </c>
      <c r="CR39" s="212" t="s">
        <v>53</v>
      </c>
      <c r="CS39" s="212" t="s">
        <v>53</v>
      </c>
      <c r="CT39" s="212" t="s">
        <v>53</v>
      </c>
      <c r="CU39" s="212" t="s">
        <v>53</v>
      </c>
      <c r="CV39" s="212" t="s">
        <v>53</v>
      </c>
      <c r="CW39" s="212" t="s">
        <v>53</v>
      </c>
      <c r="CX39" s="212" t="s">
        <v>53</v>
      </c>
      <c r="CY39" s="212" t="s">
        <v>53</v>
      </c>
      <c r="CZ39" s="212" t="s">
        <v>53</v>
      </c>
      <c r="DA39" s="212" t="s">
        <v>53</v>
      </c>
      <c r="DB39" s="212" t="s">
        <v>728</v>
      </c>
      <c r="DC39" s="212" t="s">
        <v>53</v>
      </c>
      <c r="DD39" s="212" t="s">
        <v>53</v>
      </c>
      <c r="DE39" s="212" t="s">
        <v>53</v>
      </c>
      <c r="DF39" s="212" t="s">
        <v>53</v>
      </c>
      <c r="DG39" s="212" t="s">
        <v>53</v>
      </c>
      <c r="DH39" s="212" t="s">
        <v>53</v>
      </c>
      <c r="DI39" s="212" t="s">
        <v>53</v>
      </c>
      <c r="DJ39" s="212" t="s">
        <v>53</v>
      </c>
      <c r="DK39" s="212" t="s">
        <v>53</v>
      </c>
      <c r="DL39" s="212" t="s">
        <v>53</v>
      </c>
      <c r="DM39" s="212" t="s">
        <v>53</v>
      </c>
      <c r="DN39" s="212" t="s">
        <v>53</v>
      </c>
      <c r="DO39" s="212" t="s">
        <v>728</v>
      </c>
      <c r="DP39" s="212" t="s">
        <v>53</v>
      </c>
      <c r="DQ39" s="212" t="s">
        <v>53</v>
      </c>
      <c r="DR39" s="212" t="s">
        <v>53</v>
      </c>
      <c r="DS39" s="212" t="s">
        <v>53</v>
      </c>
      <c r="DT39" s="212" t="s">
        <v>53</v>
      </c>
      <c r="DU39" s="212" t="s">
        <v>53</v>
      </c>
      <c r="DV39" s="212" t="s">
        <v>53</v>
      </c>
      <c r="DW39" s="212" t="s">
        <v>53</v>
      </c>
      <c r="DX39" s="212" t="s">
        <v>53</v>
      </c>
      <c r="DY39" s="212" t="s">
        <v>53</v>
      </c>
      <c r="DZ39" s="212" t="s">
        <v>53</v>
      </c>
      <c r="EA39" s="212" t="s">
        <v>53</v>
      </c>
      <c r="EB39" s="212" t="s">
        <v>728</v>
      </c>
      <c r="EC39" s="212" t="s">
        <v>53</v>
      </c>
      <c r="ED39" s="212" t="s">
        <v>53</v>
      </c>
      <c r="EE39" s="212" t="s">
        <v>53</v>
      </c>
      <c r="EF39" s="212" t="s">
        <v>53</v>
      </c>
      <c r="EG39" s="212" t="s">
        <v>53</v>
      </c>
      <c r="EH39" s="212" t="s">
        <v>53</v>
      </c>
      <c r="EI39" s="212" t="s">
        <v>53</v>
      </c>
      <c r="EJ39" s="212" t="s">
        <v>53</v>
      </c>
      <c r="EK39" s="212" t="s">
        <v>53</v>
      </c>
      <c r="EL39" s="212" t="s">
        <v>53</v>
      </c>
      <c r="EM39" s="212" t="s">
        <v>53</v>
      </c>
      <c r="EN39" s="212" t="s">
        <v>53</v>
      </c>
      <c r="EO39" s="393" t="s">
        <v>230</v>
      </c>
      <c r="EP39" s="393" t="s">
        <v>230</v>
      </c>
      <c r="EQ39" s="393" t="s">
        <v>230</v>
      </c>
      <c r="ER39" s="393" t="s">
        <v>230</v>
      </c>
      <c r="ES39" s="227">
        <f t="shared" si="0"/>
        <v>0</v>
      </c>
      <c r="ET39" s="413">
        <f t="shared" ref="ET39:ET100" si="9">(COUNTIF($E39:$ER39,$ET$11))*(10/60)+((COUNTIF($E39:$ER39,"EJB"))*(10/60))</f>
        <v>14</v>
      </c>
      <c r="EU39" s="227">
        <f t="shared" si="2"/>
        <v>0</v>
      </c>
      <c r="EV39" s="385">
        <f t="shared" si="3"/>
        <v>0</v>
      </c>
      <c r="EW39" s="412">
        <f t="shared" si="7"/>
        <v>0</v>
      </c>
      <c r="EX39" s="412">
        <f t="shared" si="4"/>
        <v>0</v>
      </c>
      <c r="EY39" s="210">
        <f t="shared" si="8"/>
        <v>14</v>
      </c>
      <c r="EZ39" s="227">
        <f t="shared" si="5"/>
        <v>6.1666666666666661</v>
      </c>
    </row>
    <row r="40" spans="1:156" x14ac:dyDescent="0.25">
      <c r="A40" s="177">
        <f t="shared" si="1"/>
        <v>1</v>
      </c>
      <c r="B40" s="723"/>
      <c r="C40" s="511" t="s">
        <v>181</v>
      </c>
      <c r="D40" s="515">
        <v>44590</v>
      </c>
      <c r="E40" s="393" t="s">
        <v>230</v>
      </c>
      <c r="F40" s="393" t="s">
        <v>230</v>
      </c>
      <c r="G40" s="393" t="s">
        <v>230</v>
      </c>
      <c r="H40" s="393" t="s">
        <v>230</v>
      </c>
      <c r="I40" s="393" t="s">
        <v>230</v>
      </c>
      <c r="J40" s="393" t="s">
        <v>230</v>
      </c>
      <c r="K40" s="393" t="s">
        <v>230</v>
      </c>
      <c r="L40" s="393" t="s">
        <v>230</v>
      </c>
      <c r="M40" s="212"/>
      <c r="N40" s="212"/>
      <c r="O40" s="212"/>
      <c r="P40" s="393"/>
      <c r="Q40" s="393"/>
      <c r="R40" s="393"/>
      <c r="S40" s="393"/>
      <c r="T40" s="393"/>
      <c r="U40" s="393"/>
      <c r="V40" s="393"/>
      <c r="W40" s="393"/>
      <c r="X40" s="212"/>
      <c r="Y40" s="212"/>
      <c r="Z40" s="212"/>
      <c r="AA40" s="212"/>
      <c r="AB40" s="212"/>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2"/>
      <c r="BF40" s="212"/>
      <c r="BG40" s="212"/>
      <c r="BH40" s="212"/>
      <c r="BI40" s="212"/>
      <c r="BJ40" s="212"/>
      <c r="BK40" s="212"/>
      <c r="BL40" s="212"/>
      <c r="BM40" s="212"/>
      <c r="BN40" s="212"/>
      <c r="BO40" s="212"/>
      <c r="BP40" s="393" t="s">
        <v>230</v>
      </c>
      <c r="BQ40" s="393" t="s">
        <v>230</v>
      </c>
      <c r="BR40" s="393" t="s">
        <v>230</v>
      </c>
      <c r="BS40" s="393" t="s">
        <v>230</v>
      </c>
      <c r="BT40" s="393" t="s">
        <v>230</v>
      </c>
      <c r="BU40" s="393" t="s">
        <v>230</v>
      </c>
      <c r="BV40" s="393" t="s">
        <v>230</v>
      </c>
      <c r="BW40" s="393" t="s">
        <v>230</v>
      </c>
      <c r="BX40" s="393" t="s">
        <v>230</v>
      </c>
      <c r="BY40" s="212" t="s">
        <v>53</v>
      </c>
      <c r="BZ40" s="212" t="s">
        <v>53</v>
      </c>
      <c r="CA40" s="212" t="s">
        <v>53</v>
      </c>
      <c r="CB40" s="212" t="s">
        <v>53</v>
      </c>
      <c r="CC40" s="212" t="s">
        <v>53</v>
      </c>
      <c r="CD40" s="212" t="s">
        <v>53</v>
      </c>
      <c r="CE40" s="212" t="s">
        <v>53</v>
      </c>
      <c r="CF40" s="212" t="s">
        <v>53</v>
      </c>
      <c r="CG40" s="212" t="s">
        <v>53</v>
      </c>
      <c r="CH40" s="212" t="s">
        <v>53</v>
      </c>
      <c r="CI40" s="212" t="s">
        <v>53</v>
      </c>
      <c r="CJ40" s="212" t="s">
        <v>53</v>
      </c>
      <c r="CK40" s="212" t="s">
        <v>728</v>
      </c>
      <c r="CL40" s="212" t="s">
        <v>53</v>
      </c>
      <c r="CM40" s="212" t="s">
        <v>53</v>
      </c>
      <c r="CN40" s="212" t="s">
        <v>53</v>
      </c>
      <c r="CO40" s="212" t="s">
        <v>53</v>
      </c>
      <c r="CP40" s="212" t="s">
        <v>53</v>
      </c>
      <c r="CQ40" s="212" t="s">
        <v>53</v>
      </c>
      <c r="CR40" s="212" t="s">
        <v>53</v>
      </c>
      <c r="CS40" s="212" t="s">
        <v>53</v>
      </c>
      <c r="CT40" s="212" t="s">
        <v>53</v>
      </c>
      <c r="CU40" s="212" t="s">
        <v>53</v>
      </c>
      <c r="CV40" s="212" t="s">
        <v>53</v>
      </c>
      <c r="CW40" s="212" t="s">
        <v>53</v>
      </c>
      <c r="CX40" s="212" t="s">
        <v>728</v>
      </c>
      <c r="CY40" s="212" t="s">
        <v>53</v>
      </c>
      <c r="CZ40" s="212" t="s">
        <v>53</v>
      </c>
      <c r="DA40" s="212" t="s">
        <v>53</v>
      </c>
      <c r="DB40" s="212" t="s">
        <v>53</v>
      </c>
      <c r="DC40" s="212" t="s">
        <v>53</v>
      </c>
      <c r="DD40" s="212" t="s">
        <v>53</v>
      </c>
      <c r="DE40" s="212" t="s">
        <v>53</v>
      </c>
      <c r="DF40" s="212" t="s">
        <v>53</v>
      </c>
      <c r="DG40" s="212" t="s">
        <v>53</v>
      </c>
      <c r="DH40" s="212" t="s">
        <v>53</v>
      </c>
      <c r="DI40" s="212" t="s">
        <v>53</v>
      </c>
      <c r="DJ40" s="212" t="s">
        <v>53</v>
      </c>
      <c r="DK40" s="393" t="s">
        <v>230</v>
      </c>
      <c r="DL40" s="393" t="s">
        <v>230</v>
      </c>
      <c r="DM40" s="393" t="s">
        <v>230</v>
      </c>
      <c r="DN40" s="393" t="s">
        <v>230</v>
      </c>
      <c r="DO40" s="393" t="s">
        <v>230</v>
      </c>
      <c r="DP40" s="393" t="s">
        <v>230</v>
      </c>
      <c r="DQ40" s="393" t="s">
        <v>230</v>
      </c>
      <c r="DR40" s="393" t="s">
        <v>230</v>
      </c>
      <c r="DS40" s="393" t="s">
        <v>230</v>
      </c>
      <c r="DT40" s="393" t="s">
        <v>230</v>
      </c>
      <c r="DU40" s="393"/>
      <c r="DV40" s="212"/>
      <c r="DW40" s="212"/>
      <c r="DX40" s="212"/>
      <c r="DY40" s="212"/>
      <c r="DZ40" s="212"/>
      <c r="EA40" s="212"/>
      <c r="EB40" s="212"/>
      <c r="EC40" s="212"/>
      <c r="ED40" s="212"/>
      <c r="EE40" s="212"/>
      <c r="EF40" s="212"/>
      <c r="EG40" s="212"/>
      <c r="EH40" s="212"/>
      <c r="EI40" s="212"/>
      <c r="EJ40" s="212"/>
      <c r="EK40" s="212"/>
      <c r="EL40" s="212"/>
      <c r="EM40" s="212"/>
      <c r="EN40" s="212"/>
      <c r="EO40" s="212"/>
      <c r="EP40" s="212"/>
      <c r="EQ40" s="212"/>
      <c r="ER40" s="212"/>
      <c r="ES40" s="227">
        <f t="shared" si="0"/>
        <v>0</v>
      </c>
      <c r="ET40" s="413">
        <f t="shared" si="9"/>
        <v>6</v>
      </c>
      <c r="EU40" s="227">
        <f>(COUNTIF($E40:$EL40,$EU$11))*(10/60)</f>
        <v>0</v>
      </c>
      <c r="EV40" s="385">
        <f t="shared" si="3"/>
        <v>0</v>
      </c>
      <c r="EW40" s="412">
        <f t="shared" si="7"/>
        <v>0</v>
      </c>
      <c r="EX40" s="412">
        <f t="shared" si="4"/>
        <v>0</v>
      </c>
      <c r="EY40" s="210">
        <f t="shared" si="8"/>
        <v>6</v>
      </c>
      <c r="EZ40" s="227">
        <f>(COUNTIF($E40:$EL40,$EZ$11))*(10/60)</f>
        <v>4.5</v>
      </c>
    </row>
    <row r="41" spans="1:156" s="1" customFormat="1" x14ac:dyDescent="0.25">
      <c r="A41" s="177"/>
      <c r="B41" s="723"/>
      <c r="C41" s="511" t="s">
        <v>167</v>
      </c>
      <c r="D41" s="515">
        <v>44591</v>
      </c>
      <c r="E41" s="403" t="s">
        <v>342</v>
      </c>
      <c r="F41" s="404" t="s">
        <v>342</v>
      </c>
      <c r="G41" s="404" t="s">
        <v>342</v>
      </c>
      <c r="H41" s="404" t="s">
        <v>342</v>
      </c>
      <c r="I41" s="404" t="s">
        <v>342</v>
      </c>
      <c r="J41" s="404" t="s">
        <v>342</v>
      </c>
      <c r="K41" s="404" t="s">
        <v>342</v>
      </c>
      <c r="L41" s="404" t="s">
        <v>342</v>
      </c>
      <c r="M41" s="404" t="s">
        <v>342</v>
      </c>
      <c r="N41" s="404" t="s">
        <v>342</v>
      </c>
      <c r="O41" s="404" t="s">
        <v>342</v>
      </c>
      <c r="P41" s="404" t="s">
        <v>342</v>
      </c>
      <c r="Q41" s="404" t="s">
        <v>342</v>
      </c>
      <c r="R41" s="404" t="s">
        <v>342</v>
      </c>
      <c r="S41" s="404" t="s">
        <v>342</v>
      </c>
      <c r="T41" s="404" t="s">
        <v>342</v>
      </c>
      <c r="U41" s="404" t="s">
        <v>342</v>
      </c>
      <c r="V41" s="404" t="s">
        <v>342</v>
      </c>
      <c r="W41" s="404" t="s">
        <v>342</v>
      </c>
      <c r="X41" s="404" t="s">
        <v>342</v>
      </c>
      <c r="Y41" s="404" t="s">
        <v>342</v>
      </c>
      <c r="Z41" s="404" t="s">
        <v>342</v>
      </c>
      <c r="AA41" s="404" t="s">
        <v>342</v>
      </c>
      <c r="AB41" s="404" t="s">
        <v>342</v>
      </c>
      <c r="AC41" s="404" t="s">
        <v>342</v>
      </c>
      <c r="AD41" s="404" t="s">
        <v>342</v>
      </c>
      <c r="AE41" s="404" t="s">
        <v>342</v>
      </c>
      <c r="AF41" s="404" t="s">
        <v>342</v>
      </c>
      <c r="AG41" s="404" t="s">
        <v>342</v>
      </c>
      <c r="AH41" s="404" t="s">
        <v>342</v>
      </c>
      <c r="AI41" s="404" t="s">
        <v>342</v>
      </c>
      <c r="AJ41" s="404" t="s">
        <v>342</v>
      </c>
      <c r="AK41" s="404" t="s">
        <v>342</v>
      </c>
      <c r="AL41" s="404" t="s">
        <v>342</v>
      </c>
      <c r="AM41" s="404" t="s">
        <v>342</v>
      </c>
      <c r="AN41" s="404" t="s">
        <v>342</v>
      </c>
      <c r="AO41" s="404" t="s">
        <v>342</v>
      </c>
      <c r="AP41" s="404" t="s">
        <v>342</v>
      </c>
      <c r="AQ41" s="404" t="s">
        <v>342</v>
      </c>
      <c r="AR41" s="404" t="s">
        <v>342</v>
      </c>
      <c r="AS41" s="404" t="s">
        <v>342</v>
      </c>
      <c r="AT41" s="404" t="s">
        <v>342</v>
      </c>
      <c r="AU41" s="404" t="s">
        <v>342</v>
      </c>
      <c r="AV41" s="404" t="s">
        <v>342</v>
      </c>
      <c r="AW41" s="404" t="s">
        <v>342</v>
      </c>
      <c r="AX41" s="404" t="s">
        <v>342</v>
      </c>
      <c r="AY41" s="404" t="s">
        <v>342</v>
      </c>
      <c r="AZ41" s="404" t="s">
        <v>342</v>
      </c>
      <c r="BA41" s="404" t="s">
        <v>342</v>
      </c>
      <c r="BB41" s="404" t="s">
        <v>342</v>
      </c>
      <c r="BC41" s="404" t="s">
        <v>342</v>
      </c>
      <c r="BD41" s="404" t="s">
        <v>342</v>
      </c>
      <c r="BE41" s="404" t="s">
        <v>342</v>
      </c>
      <c r="BF41" s="404" t="s">
        <v>342</v>
      </c>
      <c r="BG41" s="404" t="s">
        <v>342</v>
      </c>
      <c r="BH41" s="404" t="s">
        <v>342</v>
      </c>
      <c r="BI41" s="404" t="s">
        <v>342</v>
      </c>
      <c r="BJ41" s="404" t="s">
        <v>342</v>
      </c>
      <c r="BK41" s="404" t="s">
        <v>342</v>
      </c>
      <c r="BL41" s="404" t="s">
        <v>342</v>
      </c>
      <c r="BM41" s="404" t="s">
        <v>342</v>
      </c>
      <c r="BN41" s="404" t="s">
        <v>342</v>
      </c>
      <c r="BO41" s="404" t="s">
        <v>342</v>
      </c>
      <c r="BP41" s="404" t="s">
        <v>342</v>
      </c>
      <c r="BQ41" s="404" t="s">
        <v>342</v>
      </c>
      <c r="BR41" s="404" t="s">
        <v>342</v>
      </c>
      <c r="BS41" s="404" t="s">
        <v>342</v>
      </c>
      <c r="BT41" s="404" t="s">
        <v>342</v>
      </c>
      <c r="BU41" s="404" t="s">
        <v>342</v>
      </c>
      <c r="BV41" s="404" t="s">
        <v>342</v>
      </c>
      <c r="BW41" s="404" t="s">
        <v>342</v>
      </c>
      <c r="BX41" s="404" t="s">
        <v>342</v>
      </c>
      <c r="BY41" s="404" t="s">
        <v>342</v>
      </c>
      <c r="BZ41" s="404" t="s">
        <v>342</v>
      </c>
      <c r="CA41" s="404" t="s">
        <v>342</v>
      </c>
      <c r="CB41" s="404" t="s">
        <v>342</v>
      </c>
      <c r="CC41" s="404" t="s">
        <v>342</v>
      </c>
      <c r="CD41" s="404" t="s">
        <v>342</v>
      </c>
      <c r="CE41" s="404" t="s">
        <v>342</v>
      </c>
      <c r="CF41" s="404" t="s">
        <v>342</v>
      </c>
      <c r="CG41" s="404" t="s">
        <v>342</v>
      </c>
      <c r="CH41" s="404" t="s">
        <v>342</v>
      </c>
      <c r="CI41" s="404" t="s">
        <v>342</v>
      </c>
      <c r="CJ41" s="404" t="s">
        <v>342</v>
      </c>
      <c r="CK41" s="404" t="s">
        <v>342</v>
      </c>
      <c r="CL41" s="404" t="s">
        <v>342</v>
      </c>
      <c r="CM41" s="404" t="s">
        <v>342</v>
      </c>
      <c r="CN41" s="404" t="s">
        <v>342</v>
      </c>
      <c r="CO41" s="404" t="s">
        <v>342</v>
      </c>
      <c r="CP41" s="404" t="s">
        <v>342</v>
      </c>
      <c r="CQ41" s="404" t="s">
        <v>342</v>
      </c>
      <c r="CR41" s="404" t="s">
        <v>342</v>
      </c>
      <c r="CS41" s="404" t="s">
        <v>342</v>
      </c>
      <c r="CT41" s="404" t="s">
        <v>342</v>
      </c>
      <c r="CU41" s="404" t="s">
        <v>342</v>
      </c>
      <c r="CV41" s="404" t="s">
        <v>342</v>
      </c>
      <c r="CW41" s="404" t="s">
        <v>342</v>
      </c>
      <c r="CX41" s="404" t="s">
        <v>342</v>
      </c>
      <c r="CY41" s="404" t="s">
        <v>342</v>
      </c>
      <c r="CZ41" s="404" t="s">
        <v>342</v>
      </c>
      <c r="DA41" s="404" t="s">
        <v>342</v>
      </c>
      <c r="DB41" s="404" t="s">
        <v>342</v>
      </c>
      <c r="DC41" s="404" t="s">
        <v>342</v>
      </c>
      <c r="DD41" s="404" t="s">
        <v>342</v>
      </c>
      <c r="DE41" s="404" t="s">
        <v>342</v>
      </c>
      <c r="DF41" s="404" t="s">
        <v>342</v>
      </c>
      <c r="DG41" s="404" t="s">
        <v>342</v>
      </c>
      <c r="DH41" s="404" t="s">
        <v>342</v>
      </c>
      <c r="DI41" s="404" t="s">
        <v>342</v>
      </c>
      <c r="DJ41" s="404" t="s">
        <v>342</v>
      </c>
      <c r="DK41" s="404" t="s">
        <v>342</v>
      </c>
      <c r="DL41" s="404" t="s">
        <v>342</v>
      </c>
      <c r="DM41" s="404" t="s">
        <v>342</v>
      </c>
      <c r="DN41" s="404" t="s">
        <v>342</v>
      </c>
      <c r="DO41" s="404" t="s">
        <v>342</v>
      </c>
      <c r="DP41" s="404" t="s">
        <v>342</v>
      </c>
      <c r="DQ41" s="404" t="s">
        <v>342</v>
      </c>
      <c r="DR41" s="404" t="s">
        <v>342</v>
      </c>
      <c r="DS41" s="404" t="s">
        <v>342</v>
      </c>
      <c r="DT41" s="404" t="s">
        <v>342</v>
      </c>
      <c r="DU41" s="404" t="s">
        <v>342</v>
      </c>
      <c r="DV41" s="404" t="s">
        <v>342</v>
      </c>
      <c r="DW41" s="404" t="s">
        <v>342</v>
      </c>
      <c r="DX41" s="404" t="s">
        <v>342</v>
      </c>
      <c r="DY41" s="404" t="s">
        <v>342</v>
      </c>
      <c r="DZ41" s="404" t="s">
        <v>342</v>
      </c>
      <c r="EA41" s="404" t="s">
        <v>342</v>
      </c>
      <c r="EB41" s="404" t="s">
        <v>342</v>
      </c>
      <c r="EC41" s="404" t="s">
        <v>342</v>
      </c>
      <c r="ED41" s="404" t="s">
        <v>342</v>
      </c>
      <c r="EE41" s="404" t="s">
        <v>342</v>
      </c>
      <c r="EF41" s="404" t="s">
        <v>342</v>
      </c>
      <c r="EG41" s="404" t="s">
        <v>342</v>
      </c>
      <c r="EH41" s="404" t="s">
        <v>342</v>
      </c>
      <c r="EI41" s="404" t="s">
        <v>342</v>
      </c>
      <c r="EJ41" s="404" t="s">
        <v>342</v>
      </c>
      <c r="EK41" s="404" t="s">
        <v>342</v>
      </c>
      <c r="EL41" s="404" t="s">
        <v>342</v>
      </c>
      <c r="EM41" s="404" t="s">
        <v>342</v>
      </c>
      <c r="EN41" s="404" t="s">
        <v>342</v>
      </c>
      <c r="EO41" s="404" t="s">
        <v>342</v>
      </c>
      <c r="EP41" s="404" t="s">
        <v>342</v>
      </c>
      <c r="EQ41" s="404" t="s">
        <v>342</v>
      </c>
      <c r="ER41" s="434" t="s">
        <v>342</v>
      </c>
      <c r="ES41" s="227">
        <f t="shared" si="0"/>
        <v>0</v>
      </c>
      <c r="ET41" s="413">
        <f t="shared" si="9"/>
        <v>0</v>
      </c>
      <c r="EU41" s="227">
        <f>(COUNTIF($E41:$EL41,$EU$11))*(10/60)</f>
        <v>0</v>
      </c>
      <c r="EV41" s="385">
        <f t="shared" si="3"/>
        <v>0</v>
      </c>
      <c r="EW41" s="412">
        <f t="shared" si="7"/>
        <v>0</v>
      </c>
      <c r="EX41" s="412">
        <f t="shared" si="4"/>
        <v>0</v>
      </c>
      <c r="EY41" s="210">
        <f>SUM(ES41:EW41)</f>
        <v>0</v>
      </c>
      <c r="EZ41" s="227">
        <f>(COUNTIF($E41:$EL41,$EZ$11))*(10/60)</f>
        <v>0</v>
      </c>
    </row>
    <row r="42" spans="1:156" ht="15.75" thickBot="1" x14ac:dyDescent="0.3">
      <c r="A42" s="177">
        <f t="shared" si="1"/>
        <v>1</v>
      </c>
      <c r="B42" s="724"/>
      <c r="C42" s="518" t="s">
        <v>175</v>
      </c>
      <c r="D42" s="517">
        <v>44592</v>
      </c>
      <c r="E42" s="497"/>
      <c r="F42" s="214"/>
      <c r="G42" s="214"/>
      <c r="H42" s="21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t="s">
        <v>230</v>
      </c>
      <c r="AJ42" s="214" t="s">
        <v>230</v>
      </c>
      <c r="AK42" s="214" t="s">
        <v>230</v>
      </c>
      <c r="AL42" s="214" t="s">
        <v>230</v>
      </c>
      <c r="AM42" s="214" t="s">
        <v>230</v>
      </c>
      <c r="AN42" s="214" t="s">
        <v>230</v>
      </c>
      <c r="AO42" s="214" t="s">
        <v>230</v>
      </c>
      <c r="AP42" s="214" t="s">
        <v>230</v>
      </c>
      <c r="AQ42" s="214" t="s">
        <v>230</v>
      </c>
      <c r="AR42" s="214" t="s">
        <v>230</v>
      </c>
      <c r="AS42" s="214" t="s">
        <v>230</v>
      </c>
      <c r="AT42" s="214" t="s">
        <v>230</v>
      </c>
      <c r="AU42" s="214" t="s">
        <v>53</v>
      </c>
      <c r="AV42" s="214" t="s">
        <v>53</v>
      </c>
      <c r="AW42" s="214" t="s">
        <v>53</v>
      </c>
      <c r="AX42" s="214" t="s">
        <v>53</v>
      </c>
      <c r="AY42" s="214" t="s">
        <v>53</v>
      </c>
      <c r="AZ42" s="214" t="s">
        <v>53</v>
      </c>
      <c r="BA42" s="214" t="s">
        <v>53</v>
      </c>
      <c r="BB42" s="214" t="s">
        <v>53</v>
      </c>
      <c r="BC42" s="214" t="s">
        <v>53</v>
      </c>
      <c r="BD42" s="214" t="s">
        <v>53</v>
      </c>
      <c r="BE42" s="214" t="s">
        <v>53</v>
      </c>
      <c r="BF42" s="214" t="s">
        <v>53</v>
      </c>
      <c r="BG42" s="214" t="s">
        <v>230</v>
      </c>
      <c r="BH42" s="214" t="s">
        <v>230</v>
      </c>
      <c r="BI42" s="214" t="s">
        <v>230</v>
      </c>
      <c r="BJ42" s="214" t="s">
        <v>230</v>
      </c>
      <c r="BK42" s="214" t="s">
        <v>230</v>
      </c>
      <c r="BL42" s="214" t="s">
        <v>230</v>
      </c>
      <c r="BM42" s="214" t="s">
        <v>230</v>
      </c>
      <c r="BN42" s="214" t="s">
        <v>230</v>
      </c>
      <c r="BO42" s="214" t="s">
        <v>230</v>
      </c>
      <c r="BP42" s="214" t="s">
        <v>230</v>
      </c>
      <c r="BQ42" s="214" t="s">
        <v>230</v>
      </c>
      <c r="BR42" s="214" t="s">
        <v>230</v>
      </c>
      <c r="BS42" s="214" t="s">
        <v>230</v>
      </c>
      <c r="BT42" s="214" t="s">
        <v>230</v>
      </c>
      <c r="BU42" s="214" t="s">
        <v>230</v>
      </c>
      <c r="BV42" s="214" t="s">
        <v>230</v>
      </c>
      <c r="BW42" s="214" t="s">
        <v>230</v>
      </c>
      <c r="BX42" s="214" t="s">
        <v>230</v>
      </c>
      <c r="BY42" s="214" t="s">
        <v>230</v>
      </c>
      <c r="BZ42" s="214" t="s">
        <v>230</v>
      </c>
      <c r="CA42" s="214" t="s">
        <v>230</v>
      </c>
      <c r="CB42" s="214" t="s">
        <v>230</v>
      </c>
      <c r="CC42" s="214" t="s">
        <v>230</v>
      </c>
      <c r="CD42" s="214" t="s">
        <v>230</v>
      </c>
      <c r="CE42" s="214" t="s">
        <v>577</v>
      </c>
      <c r="CF42" s="214" t="s">
        <v>577</v>
      </c>
      <c r="CG42" s="214" t="s">
        <v>577</v>
      </c>
      <c r="CH42" s="214" t="s">
        <v>577</v>
      </c>
      <c r="CI42" s="214" t="s">
        <v>577</v>
      </c>
      <c r="CJ42" s="214" t="s">
        <v>577</v>
      </c>
      <c r="CK42" s="214" t="s">
        <v>577</v>
      </c>
      <c r="CL42" s="214" t="s">
        <v>577</v>
      </c>
      <c r="CM42" s="214" t="s">
        <v>577</v>
      </c>
      <c r="CN42" s="214" t="s">
        <v>577</v>
      </c>
      <c r="CO42" s="214" t="s">
        <v>577</v>
      </c>
      <c r="CP42" s="214" t="s">
        <v>577</v>
      </c>
      <c r="CQ42" s="214" t="s">
        <v>577</v>
      </c>
      <c r="CR42" s="214" t="s">
        <v>577</v>
      </c>
      <c r="CS42" s="214" t="s">
        <v>577</v>
      </c>
      <c r="CT42" s="214" t="s">
        <v>577</v>
      </c>
      <c r="CU42" s="214" t="s">
        <v>577</v>
      </c>
      <c r="CV42" s="214" t="s">
        <v>577</v>
      </c>
      <c r="CW42" s="214" t="s">
        <v>577</v>
      </c>
      <c r="CX42" s="214" t="s">
        <v>577</v>
      </c>
      <c r="CY42" s="214" t="s">
        <v>577</v>
      </c>
      <c r="CZ42" s="214" t="s">
        <v>577</v>
      </c>
      <c r="DA42" s="214" t="s">
        <v>577</v>
      </c>
      <c r="DB42" s="214" t="s">
        <v>577</v>
      </c>
      <c r="DC42" s="214" t="s">
        <v>577</v>
      </c>
      <c r="DD42" s="214" t="s">
        <v>577</v>
      </c>
      <c r="DE42" s="214" t="s">
        <v>577</v>
      </c>
      <c r="DF42" s="214" t="s">
        <v>577</v>
      </c>
      <c r="DG42" s="214" t="s">
        <v>577</v>
      </c>
      <c r="DH42" s="214" t="s">
        <v>577</v>
      </c>
      <c r="DI42" s="214" t="s">
        <v>577</v>
      </c>
      <c r="DJ42" s="214" t="s">
        <v>577</v>
      </c>
      <c r="DK42" s="214" t="s">
        <v>577</v>
      </c>
      <c r="DL42" s="214" t="s">
        <v>577</v>
      </c>
      <c r="DM42" s="212" t="s">
        <v>577</v>
      </c>
      <c r="DN42" s="212" t="s">
        <v>577</v>
      </c>
      <c r="DO42" s="214" t="s">
        <v>230</v>
      </c>
      <c r="DP42" s="214" t="s">
        <v>230</v>
      </c>
      <c r="DQ42" s="214" t="s">
        <v>230</v>
      </c>
      <c r="DR42" s="214" t="s">
        <v>230</v>
      </c>
      <c r="DS42" s="214" t="s">
        <v>230</v>
      </c>
      <c r="DT42" s="214" t="s">
        <v>230</v>
      </c>
      <c r="DU42" s="214" t="s">
        <v>230</v>
      </c>
      <c r="DV42" s="214" t="s">
        <v>230</v>
      </c>
      <c r="DW42" s="498"/>
      <c r="DX42" s="498"/>
      <c r="DY42" s="498"/>
      <c r="DZ42" s="498"/>
      <c r="EA42" s="498"/>
      <c r="EB42" s="498"/>
      <c r="EC42" s="498"/>
      <c r="ED42" s="498"/>
      <c r="EE42" s="498"/>
      <c r="EF42" s="498"/>
      <c r="EG42" s="498"/>
      <c r="EH42" s="498"/>
      <c r="EI42" s="498"/>
      <c r="EJ42" s="498"/>
      <c r="EK42" s="498"/>
      <c r="EL42" s="498"/>
      <c r="EM42" s="498"/>
      <c r="EN42" s="498"/>
      <c r="EO42" s="498"/>
      <c r="EP42" s="214"/>
      <c r="EQ42" s="214"/>
      <c r="ER42" s="435"/>
      <c r="ES42" s="227">
        <f t="shared" si="0"/>
        <v>0</v>
      </c>
      <c r="ET42" s="413">
        <f t="shared" si="9"/>
        <v>2</v>
      </c>
      <c r="EU42" s="227">
        <f>(COUNTIF($E42:$EL42,$EU$11))*(10/60)</f>
        <v>6</v>
      </c>
      <c r="EV42" s="385">
        <f t="shared" si="3"/>
        <v>0</v>
      </c>
      <c r="EW42" s="412">
        <f t="shared" si="7"/>
        <v>0</v>
      </c>
      <c r="EX42" s="412">
        <f t="shared" si="4"/>
        <v>0</v>
      </c>
      <c r="EY42" s="210">
        <f t="shared" si="8"/>
        <v>8</v>
      </c>
      <c r="EZ42" s="227">
        <f>(COUNTIF($E42:$EL42,$EZ$11))*(10/60)</f>
        <v>7.333333333333333</v>
      </c>
    </row>
    <row r="43" spans="1:156" x14ac:dyDescent="0.25">
      <c r="A43" s="177">
        <f t="shared" si="1"/>
        <v>2</v>
      </c>
      <c r="B43" s="722" t="s">
        <v>1</v>
      </c>
      <c r="C43" s="509" t="s">
        <v>176</v>
      </c>
      <c r="D43" s="513">
        <v>44593</v>
      </c>
      <c r="E43" s="396"/>
      <c r="F43" s="213"/>
      <c r="G43" s="213"/>
      <c r="H43" s="21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393" t="s">
        <v>230</v>
      </c>
      <c r="AP43" s="393" t="s">
        <v>230</v>
      </c>
      <c r="AQ43" s="393" t="s">
        <v>230</v>
      </c>
      <c r="AR43" s="393" t="s">
        <v>230</v>
      </c>
      <c r="AS43" s="393" t="s">
        <v>230</v>
      </c>
      <c r="AT43" s="393" t="s">
        <v>230</v>
      </c>
      <c r="AU43" s="458" t="s">
        <v>230</v>
      </c>
      <c r="AV43" s="393" t="s">
        <v>230</v>
      </c>
      <c r="AW43" s="393" t="s">
        <v>230</v>
      </c>
      <c r="AX43" s="393" t="s">
        <v>230</v>
      </c>
      <c r="AY43" s="393" t="s">
        <v>230</v>
      </c>
      <c r="AZ43" s="393" t="s">
        <v>230</v>
      </c>
      <c r="BA43" s="212" t="s">
        <v>53</v>
      </c>
      <c r="BB43" s="212" t="s">
        <v>53</v>
      </c>
      <c r="BC43" s="212" t="s">
        <v>53</v>
      </c>
      <c r="BD43" s="212" t="s">
        <v>53</v>
      </c>
      <c r="BE43" s="212" t="s">
        <v>53</v>
      </c>
      <c r="BF43" s="212" t="s">
        <v>53</v>
      </c>
      <c r="BG43" s="212" t="s">
        <v>53</v>
      </c>
      <c r="BH43" s="212" t="s">
        <v>53</v>
      </c>
      <c r="BI43" s="212" t="s">
        <v>53</v>
      </c>
      <c r="BJ43" s="212" t="s">
        <v>53</v>
      </c>
      <c r="BK43" s="212" t="s">
        <v>53</v>
      </c>
      <c r="BL43" s="212" t="s">
        <v>53</v>
      </c>
      <c r="BM43" s="212" t="s">
        <v>344</v>
      </c>
      <c r="BN43" s="212" t="s">
        <v>53</v>
      </c>
      <c r="BO43" s="212" t="s">
        <v>53</v>
      </c>
      <c r="BP43" s="212" t="s">
        <v>53</v>
      </c>
      <c r="BQ43" s="212" t="s">
        <v>53</v>
      </c>
      <c r="BR43" s="212" t="s">
        <v>53</v>
      </c>
      <c r="BS43" s="212" t="s">
        <v>53</v>
      </c>
      <c r="BT43" s="212" t="s">
        <v>53</v>
      </c>
      <c r="BU43" s="212" t="s">
        <v>53</v>
      </c>
      <c r="BV43" s="212" t="s">
        <v>53</v>
      </c>
      <c r="BW43" s="212" t="s">
        <v>53</v>
      </c>
      <c r="BX43" s="212" t="s">
        <v>53</v>
      </c>
      <c r="BY43" s="212" t="s">
        <v>53</v>
      </c>
      <c r="BZ43" s="538" t="s">
        <v>230</v>
      </c>
      <c r="CA43" s="539" t="s">
        <v>230</v>
      </c>
      <c r="CB43" s="539" t="s">
        <v>230</v>
      </c>
      <c r="CC43" s="539" t="s">
        <v>230</v>
      </c>
      <c r="CD43" s="539" t="s">
        <v>230</v>
      </c>
      <c r="CE43" s="539" t="s">
        <v>230</v>
      </c>
      <c r="CF43" s="539" t="s">
        <v>230</v>
      </c>
      <c r="CG43" s="539" t="s">
        <v>230</v>
      </c>
      <c r="CH43" s="539" t="s">
        <v>230</v>
      </c>
      <c r="CI43" s="539" t="s">
        <v>230</v>
      </c>
      <c r="CJ43" s="539" t="s">
        <v>230</v>
      </c>
      <c r="CK43" s="539" t="s">
        <v>230</v>
      </c>
      <c r="CL43" s="539" t="s">
        <v>230</v>
      </c>
      <c r="CM43" s="539" t="s">
        <v>230</v>
      </c>
      <c r="CN43" s="539" t="s">
        <v>230</v>
      </c>
      <c r="CO43" s="539" t="s">
        <v>230</v>
      </c>
      <c r="CP43" s="539" t="s">
        <v>230</v>
      </c>
      <c r="CQ43" s="539" t="s">
        <v>230</v>
      </c>
      <c r="CR43" s="539" t="s">
        <v>230</v>
      </c>
      <c r="CS43" s="539" t="s">
        <v>230</v>
      </c>
      <c r="CT43" s="539" t="s">
        <v>230</v>
      </c>
      <c r="CU43" s="539" t="s">
        <v>230</v>
      </c>
      <c r="CV43" s="539" t="s">
        <v>230</v>
      </c>
      <c r="CW43" s="539" t="s">
        <v>230</v>
      </c>
      <c r="CX43" s="539" t="s">
        <v>230</v>
      </c>
      <c r="CY43" s="539" t="s">
        <v>230</v>
      </c>
      <c r="CZ43" s="539" t="s">
        <v>230</v>
      </c>
      <c r="DA43" s="539" t="s">
        <v>230</v>
      </c>
      <c r="DB43" s="539" t="s">
        <v>230</v>
      </c>
      <c r="DC43" s="535"/>
      <c r="DD43" s="535"/>
      <c r="DE43" s="535"/>
      <c r="DF43" s="535"/>
      <c r="DG43" s="535"/>
      <c r="DH43" s="535"/>
      <c r="DI43" s="535"/>
      <c r="DJ43" s="534"/>
      <c r="DK43" s="213"/>
      <c r="DL43" s="213"/>
      <c r="DM43" s="213"/>
      <c r="DN43" s="213"/>
      <c r="DO43" s="213"/>
      <c r="DP43" s="213"/>
      <c r="DQ43" s="213"/>
      <c r="DR43" s="213"/>
      <c r="DS43" s="213"/>
      <c r="DT43" s="213"/>
      <c r="DU43" s="213"/>
      <c r="DV43" s="213"/>
      <c r="DW43" s="213"/>
      <c r="DX43" s="213"/>
      <c r="DY43" s="213"/>
      <c r="DZ43" s="213"/>
      <c r="EA43" s="213"/>
      <c r="EB43" s="213"/>
      <c r="EC43" s="213"/>
      <c r="ED43" s="213"/>
      <c r="EE43" s="213"/>
      <c r="EF43" s="213"/>
      <c r="EG43" s="213"/>
      <c r="EH43" s="213"/>
      <c r="EI43" s="213"/>
      <c r="EJ43" s="213"/>
      <c r="EK43" s="213"/>
      <c r="EL43" s="213"/>
      <c r="EM43" s="213"/>
      <c r="EN43" s="213"/>
      <c r="EO43" s="213"/>
      <c r="EP43" s="213"/>
      <c r="EQ43" s="213"/>
      <c r="ER43" s="436"/>
      <c r="ES43" s="227">
        <f t="shared" si="0"/>
        <v>0</v>
      </c>
      <c r="ET43" s="413">
        <f t="shared" si="9"/>
        <v>4</v>
      </c>
      <c r="EU43" s="227">
        <f t="shared" si="2"/>
        <v>0</v>
      </c>
      <c r="EV43" s="385">
        <f t="shared" si="3"/>
        <v>0</v>
      </c>
      <c r="EW43" s="412">
        <f t="shared" si="7"/>
        <v>0</v>
      </c>
      <c r="EX43" s="412">
        <f t="shared" si="4"/>
        <v>0</v>
      </c>
      <c r="EY43" s="210">
        <f t="shared" si="8"/>
        <v>4</v>
      </c>
      <c r="EZ43" s="227">
        <f t="shared" si="5"/>
        <v>6.833333333333333</v>
      </c>
    </row>
    <row r="44" spans="1:156" x14ac:dyDescent="0.25">
      <c r="A44" s="177">
        <f t="shared" si="1"/>
        <v>2</v>
      </c>
      <c r="B44" s="723"/>
      <c r="C44" s="510" t="s">
        <v>176</v>
      </c>
      <c r="D44" s="514">
        <v>44594</v>
      </c>
      <c r="E44" s="397"/>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c r="AK44" s="212"/>
      <c r="AL44" s="212"/>
      <c r="AM44" s="212"/>
      <c r="AN44" s="212"/>
      <c r="AO44" s="393" t="s">
        <v>230</v>
      </c>
      <c r="AP44" s="393" t="s">
        <v>230</v>
      </c>
      <c r="AQ44" s="393" t="s">
        <v>230</v>
      </c>
      <c r="AR44" s="393" t="s">
        <v>230</v>
      </c>
      <c r="AS44" s="393" t="s">
        <v>230</v>
      </c>
      <c r="AT44" s="393" t="s">
        <v>230</v>
      </c>
      <c r="AU44" s="393" t="s">
        <v>230</v>
      </c>
      <c r="AV44" s="393" t="s">
        <v>230</v>
      </c>
      <c r="AW44" s="393" t="s">
        <v>230</v>
      </c>
      <c r="AX44" s="393" t="s">
        <v>230</v>
      </c>
      <c r="AY44" s="393" t="s">
        <v>230</v>
      </c>
      <c r="AZ44" s="393" t="s">
        <v>230</v>
      </c>
      <c r="BA44" s="212" t="s">
        <v>53</v>
      </c>
      <c r="BB44" s="212" t="s">
        <v>53</v>
      </c>
      <c r="BC44" s="212" t="s">
        <v>53</v>
      </c>
      <c r="BD44" s="212" t="s">
        <v>53</v>
      </c>
      <c r="BE44" s="212" t="s">
        <v>53</v>
      </c>
      <c r="BF44" s="212" t="s">
        <v>53</v>
      </c>
      <c r="BG44" s="212" t="s">
        <v>53</v>
      </c>
      <c r="BH44" s="212" t="s">
        <v>53</v>
      </c>
      <c r="BI44" s="212" t="s">
        <v>53</v>
      </c>
      <c r="BJ44" s="212" t="s">
        <v>53</v>
      </c>
      <c r="BK44" s="212" t="s">
        <v>53</v>
      </c>
      <c r="BL44" s="212" t="s">
        <v>53</v>
      </c>
      <c r="BM44" s="212" t="s">
        <v>344</v>
      </c>
      <c r="BN44" s="212" t="s">
        <v>53</v>
      </c>
      <c r="BO44" s="212" t="s">
        <v>53</v>
      </c>
      <c r="BP44" s="212" t="s">
        <v>53</v>
      </c>
      <c r="BQ44" s="212" t="s">
        <v>53</v>
      </c>
      <c r="BR44" s="212" t="s">
        <v>53</v>
      </c>
      <c r="BS44" s="212" t="s">
        <v>53</v>
      </c>
      <c r="BT44" s="212" t="s">
        <v>53</v>
      </c>
      <c r="BU44" s="212" t="s">
        <v>53</v>
      </c>
      <c r="BV44" s="212" t="s">
        <v>53</v>
      </c>
      <c r="BW44" s="212" t="s">
        <v>53</v>
      </c>
      <c r="BX44" s="212" t="s">
        <v>53</v>
      </c>
      <c r="BY44" s="212" t="s">
        <v>53</v>
      </c>
      <c r="BZ44" s="393" t="s">
        <v>230</v>
      </c>
      <c r="CA44" s="393" t="s">
        <v>230</v>
      </c>
      <c r="CB44" s="393" t="s">
        <v>230</v>
      </c>
      <c r="CC44" s="393" t="s">
        <v>230</v>
      </c>
      <c r="CD44" s="393" t="s">
        <v>230</v>
      </c>
      <c r="CE44" s="393" t="s">
        <v>230</v>
      </c>
      <c r="CF44" s="393" t="s">
        <v>230</v>
      </c>
      <c r="CG44" s="393" t="s">
        <v>230</v>
      </c>
      <c r="CH44" s="393" t="s">
        <v>230</v>
      </c>
      <c r="CI44" s="393" t="s">
        <v>230</v>
      </c>
      <c r="CJ44" s="393" t="s">
        <v>230</v>
      </c>
      <c r="CK44" s="393" t="s">
        <v>230</v>
      </c>
      <c r="CL44" s="393" t="s">
        <v>230</v>
      </c>
      <c r="CM44" s="393" t="s">
        <v>230</v>
      </c>
      <c r="CN44" s="216" t="s">
        <v>52</v>
      </c>
      <c r="CO44" s="216" t="s">
        <v>52</v>
      </c>
      <c r="CP44" s="216" t="s">
        <v>52</v>
      </c>
      <c r="CQ44" s="216" t="s">
        <v>52</v>
      </c>
      <c r="CR44" s="216" t="s">
        <v>52</v>
      </c>
      <c r="CS44" s="216" t="s">
        <v>52</v>
      </c>
      <c r="CT44" s="216" t="s">
        <v>52</v>
      </c>
      <c r="CU44" s="216" t="s">
        <v>52</v>
      </c>
      <c r="CV44" s="216" t="s">
        <v>52</v>
      </c>
      <c r="CW44" s="212" t="s">
        <v>728</v>
      </c>
      <c r="CX44" s="216" t="s">
        <v>52</v>
      </c>
      <c r="CY44" s="216" t="s">
        <v>52</v>
      </c>
      <c r="CZ44" s="216" t="s">
        <v>52</v>
      </c>
      <c r="DA44" s="216" t="s">
        <v>52</v>
      </c>
      <c r="DB44" s="216" t="s">
        <v>52</v>
      </c>
      <c r="DC44" s="216" t="s">
        <v>52</v>
      </c>
      <c r="DD44" s="216" t="s">
        <v>52</v>
      </c>
      <c r="DE44" s="216" t="s">
        <v>52</v>
      </c>
      <c r="DF44" s="216" t="s">
        <v>52</v>
      </c>
      <c r="DG44" s="212" t="s">
        <v>728</v>
      </c>
      <c r="DH44" s="216" t="s">
        <v>52</v>
      </c>
      <c r="DI44" s="216" t="s">
        <v>52</v>
      </c>
      <c r="DJ44" s="216" t="s">
        <v>52</v>
      </c>
      <c r="DK44" s="216" t="s">
        <v>52</v>
      </c>
      <c r="DL44" s="216" t="s">
        <v>52</v>
      </c>
      <c r="DM44" s="216" t="s">
        <v>52</v>
      </c>
      <c r="DN44" s="216" t="s">
        <v>52</v>
      </c>
      <c r="DO44" s="216" t="s">
        <v>52</v>
      </c>
      <c r="DP44" s="216" t="s">
        <v>52</v>
      </c>
      <c r="DQ44" s="212" t="s">
        <v>230</v>
      </c>
      <c r="DR44" s="212" t="s">
        <v>230</v>
      </c>
      <c r="DS44" s="212" t="s">
        <v>230</v>
      </c>
      <c r="DT44" s="212" t="s">
        <v>230</v>
      </c>
      <c r="DU44" s="212" t="s">
        <v>230</v>
      </c>
      <c r="DV44" s="212" t="s">
        <v>230</v>
      </c>
      <c r="DW44" s="212" t="s">
        <v>230</v>
      </c>
      <c r="DX44" s="212" t="s">
        <v>230</v>
      </c>
      <c r="DY44" s="212"/>
      <c r="DZ44" s="212"/>
      <c r="EA44" s="212"/>
      <c r="EB44" s="212"/>
      <c r="EC44" s="212"/>
      <c r="ED44" s="212"/>
      <c r="EE44" s="212"/>
      <c r="EF44" s="212"/>
      <c r="EG44" s="212"/>
      <c r="EH44" s="212"/>
      <c r="EI44" s="212"/>
      <c r="EJ44" s="212"/>
      <c r="EK44" s="212"/>
      <c r="EL44" s="212"/>
      <c r="EM44" s="212"/>
      <c r="EN44" s="212"/>
      <c r="EO44" s="212"/>
      <c r="EP44" s="212"/>
      <c r="EQ44" s="212"/>
      <c r="ER44" s="424"/>
      <c r="ES44" s="227">
        <f t="shared" si="0"/>
        <v>4.5</v>
      </c>
      <c r="ET44" s="413">
        <f t="shared" si="9"/>
        <v>4</v>
      </c>
      <c r="EU44" s="227">
        <f t="shared" si="2"/>
        <v>0</v>
      </c>
      <c r="EV44" s="385">
        <f t="shared" si="3"/>
        <v>0</v>
      </c>
      <c r="EW44" s="412">
        <f t="shared" si="7"/>
        <v>0</v>
      </c>
      <c r="EX44" s="412">
        <f t="shared" si="4"/>
        <v>0</v>
      </c>
      <c r="EY44" s="210">
        <f t="shared" si="8"/>
        <v>8.5</v>
      </c>
      <c r="EZ44" s="227">
        <f t="shared" si="5"/>
        <v>5.6666666666666661</v>
      </c>
    </row>
    <row r="45" spans="1:156" x14ac:dyDescent="0.25">
      <c r="A45" s="177">
        <f t="shared" si="1"/>
        <v>2</v>
      </c>
      <c r="B45" s="723"/>
      <c r="C45" s="510" t="s">
        <v>173</v>
      </c>
      <c r="D45" s="514">
        <v>44595</v>
      </c>
      <c r="E45" s="397"/>
      <c r="F45" s="212"/>
      <c r="G45" s="212"/>
      <c r="H45" s="212"/>
      <c r="I45" s="212"/>
      <c r="J45" s="212"/>
      <c r="K45" s="212"/>
      <c r="L45" s="212"/>
      <c r="M45" s="212"/>
      <c r="N45" s="212"/>
      <c r="O45" s="212"/>
      <c r="P45" s="212"/>
      <c r="Q45" s="212"/>
      <c r="R45" s="212"/>
      <c r="S45" s="212"/>
      <c r="T45" s="212"/>
      <c r="U45" s="212"/>
      <c r="V45" s="212"/>
      <c r="W45" s="212"/>
      <c r="X45" s="212"/>
      <c r="Y45" s="212"/>
      <c r="Z45" s="212"/>
      <c r="AA45" s="212"/>
      <c r="AB45" s="212"/>
      <c r="AC45" s="212"/>
      <c r="AD45" s="212"/>
      <c r="AE45" s="212"/>
      <c r="AF45" s="212"/>
      <c r="AG45" s="212"/>
      <c r="AH45" s="212"/>
      <c r="AI45" s="212"/>
      <c r="AJ45" s="212"/>
      <c r="AK45" s="212"/>
      <c r="AL45" s="212"/>
      <c r="AM45" s="212"/>
      <c r="AN45" s="212"/>
      <c r="AO45" s="393" t="s">
        <v>230</v>
      </c>
      <c r="AP45" s="393" t="s">
        <v>230</v>
      </c>
      <c r="AQ45" s="393" t="s">
        <v>230</v>
      </c>
      <c r="AR45" s="393" t="s">
        <v>230</v>
      </c>
      <c r="AS45" s="393" t="s">
        <v>230</v>
      </c>
      <c r="AT45" s="393" t="s">
        <v>230</v>
      </c>
      <c r="AU45" s="393" t="s">
        <v>230</v>
      </c>
      <c r="AV45" s="393" t="s">
        <v>230</v>
      </c>
      <c r="AW45" s="393" t="s">
        <v>230</v>
      </c>
      <c r="AX45" s="393" t="s">
        <v>230</v>
      </c>
      <c r="AY45" s="393" t="s">
        <v>230</v>
      </c>
      <c r="AZ45" s="393" t="s">
        <v>230</v>
      </c>
      <c r="BA45" s="212" t="s">
        <v>53</v>
      </c>
      <c r="BB45" s="212" t="s">
        <v>53</v>
      </c>
      <c r="BC45" s="212" t="s">
        <v>53</v>
      </c>
      <c r="BD45" s="212" t="s">
        <v>53</v>
      </c>
      <c r="BE45" s="212" t="s">
        <v>53</v>
      </c>
      <c r="BF45" s="212" t="s">
        <v>53</v>
      </c>
      <c r="BG45" s="212" t="s">
        <v>53</v>
      </c>
      <c r="BH45" s="212" t="s">
        <v>53</v>
      </c>
      <c r="BI45" s="212" t="s">
        <v>53</v>
      </c>
      <c r="BJ45" s="212" t="s">
        <v>53</v>
      </c>
      <c r="BK45" s="212" t="s">
        <v>53</v>
      </c>
      <c r="BL45" s="212" t="s">
        <v>53</v>
      </c>
      <c r="BM45" s="176" t="s">
        <v>230</v>
      </c>
      <c r="BN45" s="176" t="s">
        <v>230</v>
      </c>
      <c r="BO45" s="176" t="s">
        <v>230</v>
      </c>
      <c r="BP45" s="176" t="s">
        <v>230</v>
      </c>
      <c r="BQ45" s="176" t="s">
        <v>230</v>
      </c>
      <c r="BR45" s="176" t="s">
        <v>230</v>
      </c>
      <c r="BS45" s="216" t="s">
        <v>52</v>
      </c>
      <c r="BT45" s="216" t="s">
        <v>52</v>
      </c>
      <c r="BU45" s="216" t="s">
        <v>52</v>
      </c>
      <c r="BV45" s="216" t="s">
        <v>52</v>
      </c>
      <c r="BW45" s="216" t="s">
        <v>52</v>
      </c>
      <c r="BX45" s="216" t="s">
        <v>52</v>
      </c>
      <c r="BY45" s="216" t="s">
        <v>52</v>
      </c>
      <c r="BZ45" s="216" t="s">
        <v>52</v>
      </c>
      <c r="CA45" s="216" t="s">
        <v>52</v>
      </c>
      <c r="CB45" s="212" t="s">
        <v>728</v>
      </c>
      <c r="CC45" s="212" t="s">
        <v>728</v>
      </c>
      <c r="CD45" s="212" t="s">
        <v>728</v>
      </c>
      <c r="CE45" s="212" t="s">
        <v>728</v>
      </c>
      <c r="CF45" s="212" t="s">
        <v>728</v>
      </c>
      <c r="CG45" s="212" t="s">
        <v>728</v>
      </c>
      <c r="CH45" s="212" t="s">
        <v>728</v>
      </c>
      <c r="CI45" s="212" t="s">
        <v>728</v>
      </c>
      <c r="CJ45" s="212" t="s">
        <v>728</v>
      </c>
      <c r="CK45" s="216" t="s">
        <v>52</v>
      </c>
      <c r="CL45" s="216" t="s">
        <v>52</v>
      </c>
      <c r="CM45" s="216" t="s">
        <v>52</v>
      </c>
      <c r="CN45" s="216" t="s">
        <v>52</v>
      </c>
      <c r="CO45" s="216" t="s">
        <v>52</v>
      </c>
      <c r="CP45" s="216" t="s">
        <v>52</v>
      </c>
      <c r="CQ45" s="216" t="s">
        <v>52</v>
      </c>
      <c r="CR45" s="216" t="s">
        <v>52</v>
      </c>
      <c r="CS45" s="216" t="s">
        <v>52</v>
      </c>
      <c r="CT45" s="212" t="s">
        <v>728</v>
      </c>
      <c r="CU45" s="216" t="s">
        <v>52</v>
      </c>
      <c r="CV45" s="216" t="s">
        <v>52</v>
      </c>
      <c r="CW45" s="216" t="s">
        <v>52</v>
      </c>
      <c r="CX45" s="216" t="s">
        <v>52</v>
      </c>
      <c r="CY45" s="216" t="s">
        <v>52</v>
      </c>
      <c r="CZ45" s="216" t="s">
        <v>52</v>
      </c>
      <c r="DA45" s="216" t="s">
        <v>52</v>
      </c>
      <c r="DB45" s="216" t="s">
        <v>52</v>
      </c>
      <c r="DC45" s="216" t="s">
        <v>52</v>
      </c>
      <c r="DD45" s="212" t="s">
        <v>230</v>
      </c>
      <c r="DE45" s="212" t="s">
        <v>230</v>
      </c>
      <c r="DF45" s="212" t="s">
        <v>230</v>
      </c>
      <c r="DG45" s="212" t="s">
        <v>230</v>
      </c>
      <c r="DH45" s="212" t="s">
        <v>230</v>
      </c>
      <c r="DI45" s="212" t="s">
        <v>230</v>
      </c>
      <c r="DJ45" s="212" t="s">
        <v>230</v>
      </c>
      <c r="DK45" s="212" t="s">
        <v>230</v>
      </c>
      <c r="DL45" s="212" t="s">
        <v>230</v>
      </c>
      <c r="DM45" s="212"/>
      <c r="DN45" s="212"/>
      <c r="DO45" s="212"/>
      <c r="DP45" s="212"/>
      <c r="DQ45" s="212"/>
      <c r="DR45" s="212"/>
      <c r="DS45" s="212"/>
      <c r="DT45" s="212"/>
      <c r="DU45" s="212"/>
      <c r="DV45" s="212"/>
      <c r="DW45" s="212"/>
      <c r="DX45" s="212"/>
      <c r="DY45" s="212"/>
      <c r="DZ45" s="212"/>
      <c r="EA45" s="212"/>
      <c r="EB45" s="212"/>
      <c r="EC45" s="212"/>
      <c r="ED45" s="212"/>
      <c r="EE45" s="212"/>
      <c r="EF45" s="212"/>
      <c r="EG45" s="212"/>
      <c r="EH45" s="212"/>
      <c r="EI45" s="212"/>
      <c r="EJ45" s="212"/>
      <c r="EK45" s="212"/>
      <c r="EL45" s="212"/>
      <c r="EM45" s="212"/>
      <c r="EN45" s="212"/>
      <c r="EO45" s="212"/>
      <c r="EP45" s="212"/>
      <c r="EQ45" s="212"/>
      <c r="ER45" s="424"/>
      <c r="ES45" s="385">
        <f t="shared" si="0"/>
        <v>4.5</v>
      </c>
      <c r="ET45" s="413">
        <f t="shared" si="9"/>
        <v>2</v>
      </c>
      <c r="EU45" s="227">
        <f t="shared" si="2"/>
        <v>0</v>
      </c>
      <c r="EV45" s="385">
        <f t="shared" si="3"/>
        <v>0</v>
      </c>
      <c r="EW45" s="412">
        <f t="shared" si="7"/>
        <v>0</v>
      </c>
      <c r="EX45" s="412">
        <f t="shared" si="4"/>
        <v>0</v>
      </c>
      <c r="EY45" s="210">
        <f t="shared" si="8"/>
        <v>6.5</v>
      </c>
      <c r="EZ45" s="227">
        <f t="shared" si="5"/>
        <v>4.5</v>
      </c>
    </row>
    <row r="46" spans="1:156" x14ac:dyDescent="0.25">
      <c r="A46" s="177">
        <f t="shared" si="1"/>
        <v>2</v>
      </c>
      <c r="B46" s="723"/>
      <c r="C46" s="510" t="s">
        <v>184</v>
      </c>
      <c r="D46" s="514">
        <v>44596</v>
      </c>
      <c r="E46" s="397"/>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c r="AK46" s="212"/>
      <c r="AL46" s="212"/>
      <c r="AM46" s="212"/>
      <c r="AN46" s="212"/>
      <c r="AO46" s="393" t="s">
        <v>230</v>
      </c>
      <c r="AP46" s="393" t="s">
        <v>230</v>
      </c>
      <c r="AQ46" s="393" t="s">
        <v>230</v>
      </c>
      <c r="AR46" s="393" t="s">
        <v>230</v>
      </c>
      <c r="AS46" s="393" t="s">
        <v>230</v>
      </c>
      <c r="AT46" s="393" t="s">
        <v>230</v>
      </c>
      <c r="AU46" s="393" t="s">
        <v>230</v>
      </c>
      <c r="AV46" s="393" t="s">
        <v>230</v>
      </c>
      <c r="AW46" s="393" t="s">
        <v>230</v>
      </c>
      <c r="AX46" s="393" t="s">
        <v>230</v>
      </c>
      <c r="AY46" s="393" t="s">
        <v>230</v>
      </c>
      <c r="AZ46" s="393" t="s">
        <v>230</v>
      </c>
      <c r="BA46" s="216" t="s">
        <v>52</v>
      </c>
      <c r="BB46" s="216" t="s">
        <v>52</v>
      </c>
      <c r="BC46" s="216" t="s">
        <v>52</v>
      </c>
      <c r="BD46" s="216" t="s">
        <v>52</v>
      </c>
      <c r="BE46" s="216" t="s">
        <v>52</v>
      </c>
      <c r="BF46" s="216" t="s">
        <v>52</v>
      </c>
      <c r="BG46" s="216" t="s">
        <v>52</v>
      </c>
      <c r="BH46" s="216" t="s">
        <v>52</v>
      </c>
      <c r="BI46" s="216" t="s">
        <v>52</v>
      </c>
      <c r="BJ46" s="212" t="s">
        <v>728</v>
      </c>
      <c r="BK46" s="216" t="s">
        <v>52</v>
      </c>
      <c r="BL46" s="216" t="s">
        <v>52</v>
      </c>
      <c r="BM46" s="216" t="s">
        <v>52</v>
      </c>
      <c r="BN46" s="216" t="s">
        <v>52</v>
      </c>
      <c r="BO46" s="216" t="s">
        <v>52</v>
      </c>
      <c r="BP46" s="216" t="s">
        <v>52</v>
      </c>
      <c r="BQ46" s="216" t="s">
        <v>52</v>
      </c>
      <c r="BR46" s="216" t="s">
        <v>52</v>
      </c>
      <c r="BS46" s="216" t="s">
        <v>52</v>
      </c>
      <c r="BT46" s="393" t="s">
        <v>230</v>
      </c>
      <c r="BU46" s="393" t="s">
        <v>230</v>
      </c>
      <c r="BV46" s="393" t="s">
        <v>230</v>
      </c>
      <c r="BW46" s="393" t="s">
        <v>230</v>
      </c>
      <c r="BX46" s="393" t="s">
        <v>230</v>
      </c>
      <c r="BY46" s="393" t="s">
        <v>230</v>
      </c>
      <c r="BZ46" s="393" t="s">
        <v>230</v>
      </c>
      <c r="CA46" s="393" t="s">
        <v>230</v>
      </c>
      <c r="CB46" s="393" t="s">
        <v>230</v>
      </c>
      <c r="CC46" s="393" t="s">
        <v>230</v>
      </c>
      <c r="CD46" s="393" t="s">
        <v>230</v>
      </c>
      <c r="CE46" s="212" t="s">
        <v>577</v>
      </c>
      <c r="CF46" s="212" t="s">
        <v>577</v>
      </c>
      <c r="CG46" s="212" t="s">
        <v>577</v>
      </c>
      <c r="CH46" s="212" t="s">
        <v>577</v>
      </c>
      <c r="CI46" s="212" t="s">
        <v>577</v>
      </c>
      <c r="CJ46" s="212" t="s">
        <v>577</v>
      </c>
      <c r="CK46" s="212" t="s">
        <v>577</v>
      </c>
      <c r="CL46" s="212" t="s">
        <v>577</v>
      </c>
      <c r="CM46" s="212" t="s">
        <v>577</v>
      </c>
      <c r="CN46" s="212" t="s">
        <v>577</v>
      </c>
      <c r="CO46" s="212" t="s">
        <v>577</v>
      </c>
      <c r="CP46" s="212" t="s">
        <v>577</v>
      </c>
      <c r="CQ46" s="212" t="s">
        <v>577</v>
      </c>
      <c r="CR46" s="212" t="s">
        <v>577</v>
      </c>
      <c r="CS46" s="212" t="s">
        <v>577</v>
      </c>
      <c r="CT46" s="212" t="s">
        <v>577</v>
      </c>
      <c r="CU46" s="212" t="s">
        <v>577</v>
      </c>
      <c r="CV46" s="212" t="s">
        <v>577</v>
      </c>
      <c r="CW46" s="212" t="s">
        <v>577</v>
      </c>
      <c r="CX46" s="212" t="s">
        <v>577</v>
      </c>
      <c r="CY46" s="212" t="s">
        <v>577</v>
      </c>
      <c r="CZ46" s="212" t="s">
        <v>577</v>
      </c>
      <c r="DA46" s="212" t="s">
        <v>577</v>
      </c>
      <c r="DB46" s="212" t="s">
        <v>577</v>
      </c>
      <c r="DC46" s="212" t="s">
        <v>577</v>
      </c>
      <c r="DD46" s="212" t="s">
        <v>577</v>
      </c>
      <c r="DE46" s="212" t="s">
        <v>577</v>
      </c>
      <c r="DF46" s="212" t="s">
        <v>577</v>
      </c>
      <c r="DG46" s="212" t="s">
        <v>577</v>
      </c>
      <c r="DH46" s="212" t="s">
        <v>577</v>
      </c>
      <c r="DI46" s="212" t="s">
        <v>577</v>
      </c>
      <c r="DJ46" s="212" t="s">
        <v>577</v>
      </c>
      <c r="DK46" s="212" t="s">
        <v>577</v>
      </c>
      <c r="DL46" s="212" t="s">
        <v>577</v>
      </c>
      <c r="DM46" s="212" t="s">
        <v>577</v>
      </c>
      <c r="DN46" s="212" t="s">
        <v>577</v>
      </c>
      <c r="DO46" s="393" t="s">
        <v>728</v>
      </c>
      <c r="DP46" s="212" t="s">
        <v>53</v>
      </c>
      <c r="DQ46" s="212" t="s">
        <v>53</v>
      </c>
      <c r="DR46" s="212" t="s">
        <v>53</v>
      </c>
      <c r="DS46" s="212" t="s">
        <v>53</v>
      </c>
      <c r="DT46" s="212" t="s">
        <v>53</v>
      </c>
      <c r="DU46" s="212" t="s">
        <v>53</v>
      </c>
      <c r="DV46" s="212" t="s">
        <v>53</v>
      </c>
      <c r="DW46" s="212" t="s">
        <v>53</v>
      </c>
      <c r="DX46" s="212" t="s">
        <v>53</v>
      </c>
      <c r="DY46" s="212" t="s">
        <v>53</v>
      </c>
      <c r="DZ46" s="212" t="s">
        <v>53</v>
      </c>
      <c r="EA46" s="212" t="s">
        <v>53</v>
      </c>
      <c r="EB46" s="393" t="s">
        <v>230</v>
      </c>
      <c r="EC46" s="393" t="s">
        <v>230</v>
      </c>
      <c r="ED46" s="393" t="s">
        <v>230</v>
      </c>
      <c r="EE46" s="393" t="s">
        <v>230</v>
      </c>
      <c r="EF46" s="393" t="s">
        <v>230</v>
      </c>
      <c r="EG46" s="393" t="s">
        <v>230</v>
      </c>
      <c r="EH46" s="393" t="s">
        <v>230</v>
      </c>
      <c r="EI46" s="393" t="s">
        <v>230</v>
      </c>
      <c r="EJ46" s="212"/>
      <c r="EK46" s="212"/>
      <c r="EL46" s="212"/>
      <c r="EM46" s="212"/>
      <c r="EN46" s="212"/>
      <c r="EO46" s="212"/>
      <c r="EP46" s="212"/>
      <c r="EQ46" s="212"/>
      <c r="ER46" s="424"/>
      <c r="ES46" s="385">
        <f t="shared" si="0"/>
        <v>3</v>
      </c>
      <c r="ET46" s="413">
        <f t="shared" si="9"/>
        <v>2</v>
      </c>
      <c r="EU46" s="227">
        <f t="shared" si="2"/>
        <v>6</v>
      </c>
      <c r="EV46" s="385">
        <f t="shared" si="3"/>
        <v>0</v>
      </c>
      <c r="EW46" s="412">
        <f t="shared" si="7"/>
        <v>0</v>
      </c>
      <c r="EX46" s="412">
        <f t="shared" si="4"/>
        <v>0</v>
      </c>
      <c r="EY46" s="210">
        <f t="shared" si="8"/>
        <v>11</v>
      </c>
      <c r="EZ46" s="227">
        <f t="shared" si="5"/>
        <v>5.1666666666666661</v>
      </c>
    </row>
    <row r="47" spans="1:156" x14ac:dyDescent="0.25">
      <c r="A47" s="177">
        <f t="shared" si="1"/>
        <v>2</v>
      </c>
      <c r="B47" s="723"/>
      <c r="C47" s="511" t="s">
        <v>181</v>
      </c>
      <c r="D47" s="515">
        <v>44597</v>
      </c>
      <c r="E47" s="397"/>
      <c r="F47" s="212"/>
      <c r="G47" s="212"/>
      <c r="H47" s="212"/>
      <c r="I47" s="212"/>
      <c r="J47" s="212"/>
      <c r="K47" s="212"/>
      <c r="L47" s="212"/>
      <c r="M47" s="212"/>
      <c r="N47" s="212"/>
      <c r="O47" s="212"/>
      <c r="P47" s="212"/>
      <c r="Q47" s="212"/>
      <c r="R47" s="212"/>
      <c r="S47" s="212"/>
      <c r="T47" s="212"/>
      <c r="U47" s="212"/>
      <c r="V47" s="212"/>
      <c r="W47" s="212"/>
      <c r="X47" s="212"/>
      <c r="Y47" s="212"/>
      <c r="Z47" s="212"/>
      <c r="AA47" s="212"/>
      <c r="AB47" s="212"/>
      <c r="AC47" s="212"/>
      <c r="AD47" s="212"/>
      <c r="AE47" s="212"/>
      <c r="AF47" s="212"/>
      <c r="AG47" s="212"/>
      <c r="AH47" s="212"/>
      <c r="AI47" s="212"/>
      <c r="AJ47" s="212"/>
      <c r="AK47" s="212"/>
      <c r="AL47" s="212"/>
      <c r="AM47" s="212"/>
      <c r="AN47" s="212"/>
      <c r="AO47" s="212"/>
      <c r="AP47" s="212"/>
      <c r="AQ47" s="212"/>
      <c r="AR47" s="212"/>
      <c r="AS47" s="212"/>
      <c r="AT47" s="212"/>
      <c r="AU47" s="212"/>
      <c r="AV47" s="212"/>
      <c r="AW47" s="212"/>
      <c r="AX47" s="212"/>
      <c r="AY47" s="212"/>
      <c r="AZ47" s="212"/>
      <c r="BA47" s="212"/>
      <c r="BB47" s="212"/>
      <c r="BC47" s="212"/>
      <c r="BD47" s="212"/>
      <c r="BE47" s="212"/>
      <c r="BF47" s="212"/>
      <c r="BG47" s="212"/>
      <c r="BH47" s="212"/>
      <c r="BI47" s="212"/>
      <c r="BJ47" s="212"/>
      <c r="BK47" s="212"/>
      <c r="BL47" s="212"/>
      <c r="BM47" s="212"/>
      <c r="BN47" s="212"/>
      <c r="BO47" s="212"/>
      <c r="BP47" s="212"/>
      <c r="BQ47" s="212"/>
      <c r="BR47" s="212"/>
      <c r="BS47" s="212"/>
      <c r="BT47" s="212"/>
      <c r="BU47" s="212"/>
      <c r="BV47" s="212"/>
      <c r="BW47" s="212"/>
      <c r="BX47" s="212"/>
      <c r="BY47" s="393" t="s">
        <v>230</v>
      </c>
      <c r="BZ47" s="393" t="s">
        <v>230</v>
      </c>
      <c r="CA47" s="393" t="s">
        <v>230</v>
      </c>
      <c r="CB47" s="393" t="s">
        <v>230</v>
      </c>
      <c r="CC47" s="393" t="s">
        <v>230</v>
      </c>
      <c r="CD47" s="393" t="s">
        <v>230</v>
      </c>
      <c r="CE47" s="393" t="s">
        <v>230</v>
      </c>
      <c r="CF47" s="393" t="s">
        <v>230</v>
      </c>
      <c r="CG47" s="393" t="s">
        <v>230</v>
      </c>
      <c r="CH47" s="393" t="s">
        <v>230</v>
      </c>
      <c r="CI47" s="393" t="s">
        <v>230</v>
      </c>
      <c r="CJ47" s="393" t="s">
        <v>230</v>
      </c>
      <c r="CK47" s="212" t="s">
        <v>53</v>
      </c>
      <c r="CL47" s="212" t="s">
        <v>53</v>
      </c>
      <c r="CM47" s="212" t="s">
        <v>53</v>
      </c>
      <c r="CN47" s="212" t="s">
        <v>53</v>
      </c>
      <c r="CO47" s="212" t="s">
        <v>53</v>
      </c>
      <c r="CP47" s="212" t="s">
        <v>53</v>
      </c>
      <c r="CQ47" s="212" t="s">
        <v>53</v>
      </c>
      <c r="CR47" s="212" t="s">
        <v>53</v>
      </c>
      <c r="CS47" s="212" t="s">
        <v>53</v>
      </c>
      <c r="CT47" s="212" t="s">
        <v>53</v>
      </c>
      <c r="CU47" s="212" t="s">
        <v>53</v>
      </c>
      <c r="CV47" s="212" t="s">
        <v>53</v>
      </c>
      <c r="CW47" s="212" t="s">
        <v>728</v>
      </c>
      <c r="CX47" s="212" t="s">
        <v>53</v>
      </c>
      <c r="CY47" s="212" t="s">
        <v>53</v>
      </c>
      <c r="CZ47" s="212" t="s">
        <v>53</v>
      </c>
      <c r="DA47" s="212" t="s">
        <v>53</v>
      </c>
      <c r="DB47" s="212" t="s">
        <v>53</v>
      </c>
      <c r="DC47" s="212" t="s">
        <v>53</v>
      </c>
      <c r="DD47" s="212" t="s">
        <v>53</v>
      </c>
      <c r="DE47" s="212" t="s">
        <v>53</v>
      </c>
      <c r="DF47" s="212" t="s">
        <v>53</v>
      </c>
      <c r="DG47" s="212" t="s">
        <v>53</v>
      </c>
      <c r="DH47" s="212" t="s">
        <v>53</v>
      </c>
      <c r="DI47" s="212" t="s">
        <v>53</v>
      </c>
      <c r="DJ47" s="393" t="s">
        <v>230</v>
      </c>
      <c r="DK47" s="393" t="s">
        <v>230</v>
      </c>
      <c r="DL47" s="393" t="s">
        <v>230</v>
      </c>
      <c r="DM47" s="393" t="s">
        <v>230</v>
      </c>
      <c r="DN47" s="393" t="s">
        <v>230</v>
      </c>
      <c r="DO47" s="393" t="s">
        <v>230</v>
      </c>
      <c r="DP47" s="393" t="s">
        <v>230</v>
      </c>
      <c r="DQ47" s="393" t="s">
        <v>230</v>
      </c>
      <c r="DR47" s="393" t="s">
        <v>230</v>
      </c>
      <c r="DS47" s="212"/>
      <c r="DT47" s="212"/>
      <c r="DU47" s="212"/>
      <c r="DV47" s="212"/>
      <c r="DW47" s="212"/>
      <c r="DX47" s="212"/>
      <c r="DY47" s="212"/>
      <c r="DZ47" s="212"/>
      <c r="EA47" s="212"/>
      <c r="EB47" s="212"/>
      <c r="EC47" s="212"/>
      <c r="ED47" s="212"/>
      <c r="EE47" s="212"/>
      <c r="EF47" s="212"/>
      <c r="EG47" s="212"/>
      <c r="EH47" s="212"/>
      <c r="EI47" s="212"/>
      <c r="EJ47" s="212"/>
      <c r="EK47" s="212"/>
      <c r="EL47" s="212"/>
      <c r="EM47" s="212"/>
      <c r="EN47" s="212"/>
      <c r="EO47" s="212"/>
      <c r="EP47" s="212"/>
      <c r="EQ47" s="212"/>
      <c r="ER47" s="424"/>
      <c r="ES47" s="385">
        <f t="shared" si="0"/>
        <v>0</v>
      </c>
      <c r="ET47" s="413">
        <f t="shared" si="9"/>
        <v>4</v>
      </c>
      <c r="EU47" s="227">
        <f t="shared" si="2"/>
        <v>0</v>
      </c>
      <c r="EV47" s="385">
        <f t="shared" si="3"/>
        <v>0</v>
      </c>
      <c r="EW47" s="412">
        <f t="shared" si="7"/>
        <v>0</v>
      </c>
      <c r="EX47" s="412">
        <f t="shared" si="4"/>
        <v>0</v>
      </c>
      <c r="EY47" s="210">
        <f t="shared" si="8"/>
        <v>4</v>
      </c>
      <c r="EZ47" s="227">
        <f t="shared" si="5"/>
        <v>3.5</v>
      </c>
    </row>
    <row r="48" spans="1:156" x14ac:dyDescent="0.25">
      <c r="A48" s="177">
        <f t="shared" si="1"/>
        <v>2</v>
      </c>
      <c r="B48" s="723"/>
      <c r="C48" s="511" t="s">
        <v>167</v>
      </c>
      <c r="D48" s="515">
        <v>44598</v>
      </c>
      <c r="E48" s="397" t="s">
        <v>342</v>
      </c>
      <c r="F48" s="212" t="s">
        <v>342</v>
      </c>
      <c r="G48" s="212" t="s">
        <v>342</v>
      </c>
      <c r="H48" s="212" t="s">
        <v>342</v>
      </c>
      <c r="I48" s="212" t="s">
        <v>342</v>
      </c>
      <c r="J48" s="212" t="s">
        <v>342</v>
      </c>
      <c r="K48" s="212" t="s">
        <v>342</v>
      </c>
      <c r="L48" s="212" t="s">
        <v>342</v>
      </c>
      <c r="M48" s="212" t="s">
        <v>342</v>
      </c>
      <c r="N48" s="212" t="s">
        <v>342</v>
      </c>
      <c r="O48" s="212" t="s">
        <v>342</v>
      </c>
      <c r="P48" s="212" t="s">
        <v>342</v>
      </c>
      <c r="Q48" s="212" t="s">
        <v>342</v>
      </c>
      <c r="R48" s="212" t="s">
        <v>342</v>
      </c>
      <c r="S48" s="212" t="s">
        <v>342</v>
      </c>
      <c r="T48" s="212" t="s">
        <v>342</v>
      </c>
      <c r="U48" s="212" t="s">
        <v>342</v>
      </c>
      <c r="V48" s="212" t="s">
        <v>342</v>
      </c>
      <c r="W48" s="212" t="s">
        <v>342</v>
      </c>
      <c r="X48" s="212" t="s">
        <v>342</v>
      </c>
      <c r="Y48" s="212" t="s">
        <v>342</v>
      </c>
      <c r="Z48" s="212" t="s">
        <v>342</v>
      </c>
      <c r="AA48" s="212" t="s">
        <v>342</v>
      </c>
      <c r="AB48" s="212" t="s">
        <v>342</v>
      </c>
      <c r="AC48" s="212" t="s">
        <v>342</v>
      </c>
      <c r="AD48" s="212" t="s">
        <v>342</v>
      </c>
      <c r="AE48" s="212" t="s">
        <v>342</v>
      </c>
      <c r="AF48" s="212" t="s">
        <v>342</v>
      </c>
      <c r="AG48" s="212" t="s">
        <v>342</v>
      </c>
      <c r="AH48" s="212" t="s">
        <v>342</v>
      </c>
      <c r="AI48" s="212" t="s">
        <v>342</v>
      </c>
      <c r="AJ48" s="212" t="s">
        <v>342</v>
      </c>
      <c r="AK48" s="212" t="s">
        <v>342</v>
      </c>
      <c r="AL48" s="212" t="s">
        <v>342</v>
      </c>
      <c r="AM48" s="212" t="s">
        <v>342</v>
      </c>
      <c r="AN48" s="212" t="s">
        <v>342</v>
      </c>
      <c r="AO48" s="212" t="s">
        <v>342</v>
      </c>
      <c r="AP48" s="212" t="s">
        <v>342</v>
      </c>
      <c r="AQ48" s="212" t="s">
        <v>342</v>
      </c>
      <c r="AR48" s="212" t="s">
        <v>342</v>
      </c>
      <c r="AS48" s="212" t="s">
        <v>342</v>
      </c>
      <c r="AT48" s="212" t="s">
        <v>342</v>
      </c>
      <c r="AU48" s="212" t="s">
        <v>342</v>
      </c>
      <c r="AV48" s="212" t="s">
        <v>342</v>
      </c>
      <c r="AW48" s="212" t="s">
        <v>342</v>
      </c>
      <c r="AX48" s="212" t="s">
        <v>342</v>
      </c>
      <c r="AY48" s="212" t="s">
        <v>342</v>
      </c>
      <c r="AZ48" s="212" t="s">
        <v>342</v>
      </c>
      <c r="BA48" s="212" t="s">
        <v>342</v>
      </c>
      <c r="BB48" s="212" t="s">
        <v>342</v>
      </c>
      <c r="BC48" s="212" t="s">
        <v>342</v>
      </c>
      <c r="BD48" s="212" t="s">
        <v>342</v>
      </c>
      <c r="BE48" s="212" t="s">
        <v>342</v>
      </c>
      <c r="BF48" s="212" t="s">
        <v>342</v>
      </c>
      <c r="BG48" s="212" t="s">
        <v>342</v>
      </c>
      <c r="BH48" s="212" t="s">
        <v>342</v>
      </c>
      <c r="BI48" s="212" t="s">
        <v>342</v>
      </c>
      <c r="BJ48" s="212" t="s">
        <v>342</v>
      </c>
      <c r="BK48" s="212" t="s">
        <v>342</v>
      </c>
      <c r="BL48" s="212" t="s">
        <v>342</v>
      </c>
      <c r="BM48" s="212" t="s">
        <v>342</v>
      </c>
      <c r="BN48" s="212" t="s">
        <v>342</v>
      </c>
      <c r="BO48" s="212" t="s">
        <v>342</v>
      </c>
      <c r="BP48" s="212" t="s">
        <v>342</v>
      </c>
      <c r="BQ48" s="212" t="s">
        <v>342</v>
      </c>
      <c r="BR48" s="212" t="s">
        <v>342</v>
      </c>
      <c r="BS48" s="212" t="s">
        <v>342</v>
      </c>
      <c r="BT48" s="212" t="s">
        <v>342</v>
      </c>
      <c r="BU48" s="212" t="s">
        <v>342</v>
      </c>
      <c r="BV48" s="212" t="s">
        <v>342</v>
      </c>
      <c r="BW48" s="212" t="s">
        <v>342</v>
      </c>
      <c r="BX48" s="212" t="s">
        <v>342</v>
      </c>
      <c r="BY48" s="212" t="s">
        <v>342</v>
      </c>
      <c r="BZ48" s="212" t="s">
        <v>342</v>
      </c>
      <c r="CA48" s="212" t="s">
        <v>342</v>
      </c>
      <c r="CB48" s="212" t="s">
        <v>342</v>
      </c>
      <c r="CC48" s="212" t="s">
        <v>342</v>
      </c>
      <c r="CD48" s="212" t="s">
        <v>342</v>
      </c>
      <c r="CE48" s="212" t="s">
        <v>342</v>
      </c>
      <c r="CF48" s="212" t="s">
        <v>342</v>
      </c>
      <c r="CG48" s="212" t="s">
        <v>342</v>
      </c>
      <c r="CH48" s="212" t="s">
        <v>342</v>
      </c>
      <c r="CI48" s="212" t="s">
        <v>342</v>
      </c>
      <c r="CJ48" s="212" t="s">
        <v>342</v>
      </c>
      <c r="CK48" s="212" t="s">
        <v>342</v>
      </c>
      <c r="CL48" s="212" t="s">
        <v>342</v>
      </c>
      <c r="CM48" s="212" t="s">
        <v>342</v>
      </c>
      <c r="CN48" s="212" t="s">
        <v>342</v>
      </c>
      <c r="CO48" s="212" t="s">
        <v>342</v>
      </c>
      <c r="CP48" s="212" t="s">
        <v>342</v>
      </c>
      <c r="CQ48" s="212" t="s">
        <v>342</v>
      </c>
      <c r="CR48" s="212" t="s">
        <v>342</v>
      </c>
      <c r="CS48" s="212" t="s">
        <v>342</v>
      </c>
      <c r="CT48" s="212" t="s">
        <v>342</v>
      </c>
      <c r="CU48" s="212" t="s">
        <v>342</v>
      </c>
      <c r="CV48" s="212" t="s">
        <v>342</v>
      </c>
      <c r="CW48" s="212" t="s">
        <v>342</v>
      </c>
      <c r="CX48" s="212" t="s">
        <v>342</v>
      </c>
      <c r="CY48" s="212" t="s">
        <v>342</v>
      </c>
      <c r="CZ48" s="212" t="s">
        <v>342</v>
      </c>
      <c r="DA48" s="212" t="s">
        <v>342</v>
      </c>
      <c r="DB48" s="212" t="s">
        <v>342</v>
      </c>
      <c r="DC48" s="212" t="s">
        <v>342</v>
      </c>
      <c r="DD48" s="212" t="s">
        <v>342</v>
      </c>
      <c r="DE48" s="212" t="s">
        <v>342</v>
      </c>
      <c r="DF48" s="212" t="s">
        <v>342</v>
      </c>
      <c r="DG48" s="212" t="s">
        <v>342</v>
      </c>
      <c r="DH48" s="212" t="s">
        <v>342</v>
      </c>
      <c r="DI48" s="212" t="s">
        <v>342</v>
      </c>
      <c r="DJ48" s="212" t="s">
        <v>342</v>
      </c>
      <c r="DK48" s="212" t="s">
        <v>342</v>
      </c>
      <c r="DL48" s="212" t="s">
        <v>342</v>
      </c>
      <c r="DM48" s="212" t="s">
        <v>342</v>
      </c>
      <c r="DN48" s="212" t="s">
        <v>342</v>
      </c>
      <c r="DO48" s="212" t="s">
        <v>342</v>
      </c>
      <c r="DP48" s="212" t="s">
        <v>342</v>
      </c>
      <c r="DQ48" s="212" t="s">
        <v>342</v>
      </c>
      <c r="DR48" s="212" t="s">
        <v>342</v>
      </c>
      <c r="DS48" s="212" t="s">
        <v>342</v>
      </c>
      <c r="DT48" s="212" t="s">
        <v>342</v>
      </c>
      <c r="DU48" s="212" t="s">
        <v>342</v>
      </c>
      <c r="DV48" s="212" t="s">
        <v>342</v>
      </c>
      <c r="DW48" s="212" t="s">
        <v>342</v>
      </c>
      <c r="DX48" s="212" t="s">
        <v>342</v>
      </c>
      <c r="DY48" s="212" t="s">
        <v>342</v>
      </c>
      <c r="DZ48" s="212" t="s">
        <v>342</v>
      </c>
      <c r="EA48" s="212" t="s">
        <v>342</v>
      </c>
      <c r="EB48" s="212" t="s">
        <v>342</v>
      </c>
      <c r="EC48" s="212" t="s">
        <v>342</v>
      </c>
      <c r="ED48" s="212" t="s">
        <v>342</v>
      </c>
      <c r="EE48" s="212" t="s">
        <v>342</v>
      </c>
      <c r="EF48" s="212" t="s">
        <v>342</v>
      </c>
      <c r="EG48" s="212" t="s">
        <v>342</v>
      </c>
      <c r="EH48" s="212" t="s">
        <v>342</v>
      </c>
      <c r="EI48" s="212" t="s">
        <v>342</v>
      </c>
      <c r="EJ48" s="212" t="s">
        <v>342</v>
      </c>
      <c r="EK48" s="212" t="s">
        <v>342</v>
      </c>
      <c r="EL48" s="212" t="s">
        <v>342</v>
      </c>
      <c r="EM48" s="212" t="s">
        <v>342</v>
      </c>
      <c r="EN48" s="212" t="s">
        <v>342</v>
      </c>
      <c r="EO48" s="212" t="s">
        <v>342</v>
      </c>
      <c r="EP48" s="212" t="s">
        <v>342</v>
      </c>
      <c r="EQ48" s="212" t="s">
        <v>342</v>
      </c>
      <c r="ER48" s="424" t="s">
        <v>342</v>
      </c>
      <c r="ES48" s="385">
        <f t="shared" si="0"/>
        <v>0</v>
      </c>
      <c r="ET48" s="413">
        <f t="shared" si="9"/>
        <v>0</v>
      </c>
      <c r="EU48" s="227">
        <f t="shared" si="2"/>
        <v>0</v>
      </c>
      <c r="EV48" s="385">
        <f t="shared" si="3"/>
        <v>0</v>
      </c>
      <c r="EW48" s="412">
        <f t="shared" si="7"/>
        <v>0</v>
      </c>
      <c r="EX48" s="412">
        <f t="shared" si="4"/>
        <v>0</v>
      </c>
      <c r="EY48" s="210">
        <f t="shared" si="8"/>
        <v>0</v>
      </c>
      <c r="EZ48" s="227">
        <f t="shared" si="5"/>
        <v>0</v>
      </c>
    </row>
    <row r="49" spans="1:156" x14ac:dyDescent="0.25">
      <c r="A49" s="177">
        <f t="shared" si="1"/>
        <v>2</v>
      </c>
      <c r="B49" s="723"/>
      <c r="C49" s="510" t="s">
        <v>175</v>
      </c>
      <c r="D49" s="514">
        <v>44599</v>
      </c>
      <c r="E49" s="397"/>
      <c r="F49" s="212"/>
      <c r="G49" s="212"/>
      <c r="H49" s="212"/>
      <c r="I49" s="212"/>
      <c r="J49" s="212"/>
      <c r="K49" s="212"/>
      <c r="L49" s="212"/>
      <c r="M49" s="212"/>
      <c r="N49" s="212"/>
      <c r="O49" s="212"/>
      <c r="P49" s="212"/>
      <c r="Q49" s="212"/>
      <c r="R49" s="212"/>
      <c r="S49" s="212"/>
      <c r="T49" s="212"/>
      <c r="U49" s="212"/>
      <c r="V49" s="212"/>
      <c r="W49" s="212"/>
      <c r="X49" s="212"/>
      <c r="Y49" s="212"/>
      <c r="Z49" s="212"/>
      <c r="AA49" s="212"/>
      <c r="AB49" s="212"/>
      <c r="AC49" s="212"/>
      <c r="AD49" s="212"/>
      <c r="AE49" s="212"/>
      <c r="AF49" s="212"/>
      <c r="AG49" s="212"/>
      <c r="AH49" s="212"/>
      <c r="AI49" s="212"/>
      <c r="AJ49" s="212"/>
      <c r="AK49" s="212"/>
      <c r="AL49" s="212"/>
      <c r="AM49" s="212"/>
      <c r="AN49" s="212"/>
      <c r="AO49" s="212"/>
      <c r="AP49" s="212"/>
      <c r="AQ49" s="212"/>
      <c r="AR49" s="212"/>
      <c r="AS49" s="212"/>
      <c r="AT49" s="212"/>
      <c r="AU49" s="212"/>
      <c r="AV49" s="212"/>
      <c r="AW49" s="212"/>
      <c r="AX49" s="212"/>
      <c r="AY49" s="212"/>
      <c r="AZ49" s="212"/>
      <c r="BA49" s="393" t="s">
        <v>230</v>
      </c>
      <c r="BB49" s="393" t="s">
        <v>230</v>
      </c>
      <c r="BC49" s="393" t="s">
        <v>230</v>
      </c>
      <c r="BD49" s="393" t="s">
        <v>230</v>
      </c>
      <c r="BE49" s="393" t="s">
        <v>230</v>
      </c>
      <c r="BF49" s="393" t="s">
        <v>230</v>
      </c>
      <c r="BG49" s="458" t="s">
        <v>230</v>
      </c>
      <c r="BH49" s="393" t="s">
        <v>230</v>
      </c>
      <c r="BI49" s="393" t="s">
        <v>230</v>
      </c>
      <c r="BJ49" s="393" t="s">
        <v>230</v>
      </c>
      <c r="BK49" s="393" t="s">
        <v>230</v>
      </c>
      <c r="BL49" s="393" t="s">
        <v>230</v>
      </c>
      <c r="BM49" s="212" t="s">
        <v>53</v>
      </c>
      <c r="BN49" s="212" t="s">
        <v>53</v>
      </c>
      <c r="BO49" s="212" t="s">
        <v>53</v>
      </c>
      <c r="BP49" s="212" t="s">
        <v>53</v>
      </c>
      <c r="BQ49" s="212" t="s">
        <v>53</v>
      </c>
      <c r="BR49" s="212" t="s">
        <v>53</v>
      </c>
      <c r="BS49" s="212" t="s">
        <v>53</v>
      </c>
      <c r="BT49" s="212" t="s">
        <v>53</v>
      </c>
      <c r="BU49" s="212" t="s">
        <v>53</v>
      </c>
      <c r="BV49" s="393" t="s">
        <v>230</v>
      </c>
      <c r="BW49" s="393" t="s">
        <v>230</v>
      </c>
      <c r="BX49" s="393" t="s">
        <v>230</v>
      </c>
      <c r="BY49" s="393" t="s">
        <v>230</v>
      </c>
      <c r="BZ49" s="393" t="s">
        <v>230</v>
      </c>
      <c r="CA49" s="393" t="s">
        <v>230</v>
      </c>
      <c r="CB49" s="393" t="s">
        <v>230</v>
      </c>
      <c r="CC49" s="393" t="s">
        <v>230</v>
      </c>
      <c r="CD49" s="393" t="s">
        <v>230</v>
      </c>
      <c r="CE49" s="212" t="s">
        <v>577</v>
      </c>
      <c r="CF49" s="212" t="s">
        <v>577</v>
      </c>
      <c r="CG49" s="212" t="s">
        <v>577</v>
      </c>
      <c r="CH49" s="212" t="s">
        <v>577</v>
      </c>
      <c r="CI49" s="212" t="s">
        <v>577</v>
      </c>
      <c r="CJ49" s="212" t="s">
        <v>577</v>
      </c>
      <c r="CK49" s="212" t="s">
        <v>577</v>
      </c>
      <c r="CL49" s="212" t="s">
        <v>577</v>
      </c>
      <c r="CM49" s="212" t="s">
        <v>577</v>
      </c>
      <c r="CN49" s="212" t="s">
        <v>577</v>
      </c>
      <c r="CO49" s="212" t="s">
        <v>577</v>
      </c>
      <c r="CP49" s="212" t="s">
        <v>577</v>
      </c>
      <c r="CQ49" s="212" t="s">
        <v>577</v>
      </c>
      <c r="CR49" s="212" t="s">
        <v>577</v>
      </c>
      <c r="CS49" s="212" t="s">
        <v>577</v>
      </c>
      <c r="CT49" s="212" t="s">
        <v>577</v>
      </c>
      <c r="CU49" s="212" t="s">
        <v>577</v>
      </c>
      <c r="CV49" s="212" t="s">
        <v>577</v>
      </c>
      <c r="CW49" s="212" t="s">
        <v>577</v>
      </c>
      <c r="CX49" s="212" t="s">
        <v>577</v>
      </c>
      <c r="CY49" s="212" t="s">
        <v>577</v>
      </c>
      <c r="CZ49" s="212" t="s">
        <v>577</v>
      </c>
      <c r="DA49" s="212" t="s">
        <v>577</v>
      </c>
      <c r="DB49" s="212" t="s">
        <v>577</v>
      </c>
      <c r="DC49" s="212" t="s">
        <v>577</v>
      </c>
      <c r="DD49" s="212" t="s">
        <v>577</v>
      </c>
      <c r="DE49" s="212" t="s">
        <v>577</v>
      </c>
      <c r="DF49" s="393" t="s">
        <v>230</v>
      </c>
      <c r="DG49" s="393" t="s">
        <v>230</v>
      </c>
      <c r="DH49" s="393" t="s">
        <v>230</v>
      </c>
      <c r="DI49" s="393" t="s">
        <v>230</v>
      </c>
      <c r="DJ49" s="393" t="s">
        <v>230</v>
      </c>
      <c r="DK49" s="393" t="s">
        <v>230</v>
      </c>
      <c r="DL49" s="393" t="s">
        <v>230</v>
      </c>
      <c r="DM49" s="393" t="s">
        <v>230</v>
      </c>
      <c r="DN49" s="393" t="s">
        <v>230</v>
      </c>
      <c r="DO49" s="393" t="s">
        <v>230</v>
      </c>
      <c r="DP49" s="393" t="s">
        <v>230</v>
      </c>
      <c r="DQ49" s="393" t="s">
        <v>230</v>
      </c>
      <c r="DR49" s="393" t="s">
        <v>230</v>
      </c>
      <c r="DS49" s="212"/>
      <c r="DT49" s="212"/>
      <c r="DU49" s="212"/>
      <c r="DV49" s="212"/>
      <c r="DW49" s="212"/>
      <c r="DX49" s="212"/>
      <c r="DY49" s="212"/>
      <c r="DZ49" s="212"/>
      <c r="EA49" s="212"/>
      <c r="EB49" s="212"/>
      <c r="EC49" s="212"/>
      <c r="ED49" s="212"/>
      <c r="EE49" s="212"/>
      <c r="EF49" s="212"/>
      <c r="EG49" s="212"/>
      <c r="EH49" s="212"/>
      <c r="EI49" s="212"/>
      <c r="EJ49" s="212"/>
      <c r="EK49" s="212"/>
      <c r="EL49" s="212"/>
      <c r="EM49" s="212"/>
      <c r="EN49" s="212"/>
      <c r="EO49" s="212"/>
      <c r="EP49" s="212"/>
      <c r="EQ49" s="212"/>
      <c r="ER49" s="424"/>
      <c r="ES49" s="227">
        <f t="shared" si="0"/>
        <v>0</v>
      </c>
      <c r="ET49" s="413">
        <f t="shared" si="9"/>
        <v>1.5</v>
      </c>
      <c r="EU49" s="227">
        <f t="shared" si="2"/>
        <v>4.5</v>
      </c>
      <c r="EV49" s="385">
        <f t="shared" si="3"/>
        <v>0</v>
      </c>
      <c r="EW49" s="412">
        <f t="shared" si="7"/>
        <v>0</v>
      </c>
      <c r="EX49" s="412">
        <f t="shared" si="4"/>
        <v>0</v>
      </c>
      <c r="EY49" s="210">
        <f t="shared" si="8"/>
        <v>6</v>
      </c>
      <c r="EZ49" s="227">
        <f t="shared" si="5"/>
        <v>5.6666666666666661</v>
      </c>
    </row>
    <row r="50" spans="1:156" x14ac:dyDescent="0.25">
      <c r="A50" s="177">
        <f t="shared" si="1"/>
        <v>2</v>
      </c>
      <c r="B50" s="723"/>
      <c r="C50" s="510" t="s">
        <v>176</v>
      </c>
      <c r="D50" s="514">
        <v>44600</v>
      </c>
      <c r="E50" s="397"/>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c r="AK50" s="212"/>
      <c r="AL50" s="212"/>
      <c r="AM50" s="212"/>
      <c r="AN50" s="212"/>
      <c r="AO50" s="212"/>
      <c r="AP50" s="212"/>
      <c r="AQ50" s="212"/>
      <c r="AR50" s="212"/>
      <c r="AS50" s="212"/>
      <c r="AT50" s="212"/>
      <c r="AU50" s="212"/>
      <c r="AV50" s="212"/>
      <c r="AW50" s="212"/>
      <c r="AX50" s="212"/>
      <c r="AY50" s="212"/>
      <c r="AZ50" s="212"/>
      <c r="BA50" s="393" t="s">
        <v>230</v>
      </c>
      <c r="BB50" s="393" t="s">
        <v>230</v>
      </c>
      <c r="BC50" s="393" t="s">
        <v>230</v>
      </c>
      <c r="BD50" s="393" t="s">
        <v>230</v>
      </c>
      <c r="BE50" s="393" t="s">
        <v>230</v>
      </c>
      <c r="BF50" s="393" t="s">
        <v>230</v>
      </c>
      <c r="BG50" s="458" t="s">
        <v>230</v>
      </c>
      <c r="BH50" s="393" t="s">
        <v>230</v>
      </c>
      <c r="BI50" s="393" t="s">
        <v>230</v>
      </c>
      <c r="BJ50" s="393" t="s">
        <v>230</v>
      </c>
      <c r="BK50" s="393" t="s">
        <v>230</v>
      </c>
      <c r="BL50" s="393" t="s">
        <v>230</v>
      </c>
      <c r="BM50" s="393" t="s">
        <v>230</v>
      </c>
      <c r="BN50" s="393" t="s">
        <v>230</v>
      </c>
      <c r="BO50" s="393" t="s">
        <v>230</v>
      </c>
      <c r="BP50" s="393" t="s">
        <v>230</v>
      </c>
      <c r="BQ50" s="393" t="s">
        <v>230</v>
      </c>
      <c r="BR50" s="393" t="s">
        <v>230</v>
      </c>
      <c r="BS50" s="458" t="s">
        <v>230</v>
      </c>
      <c r="BT50" s="393" t="s">
        <v>230</v>
      </c>
      <c r="BU50" s="393" t="s">
        <v>230</v>
      </c>
      <c r="BV50" s="393" t="s">
        <v>230</v>
      </c>
      <c r="BW50" s="393" t="s">
        <v>230</v>
      </c>
      <c r="BX50" s="393" t="s">
        <v>230</v>
      </c>
      <c r="BY50" s="393" t="s">
        <v>230</v>
      </c>
      <c r="BZ50" s="393" t="s">
        <v>230</v>
      </c>
      <c r="CA50" s="393" t="s">
        <v>230</v>
      </c>
      <c r="CB50" s="393" t="s">
        <v>230</v>
      </c>
      <c r="CC50" s="393" t="s">
        <v>230</v>
      </c>
      <c r="CD50" s="393" t="s">
        <v>230</v>
      </c>
      <c r="CE50" s="393" t="s">
        <v>230</v>
      </c>
      <c r="CF50" s="393" t="s">
        <v>230</v>
      </c>
      <c r="CG50" s="393" t="s">
        <v>230</v>
      </c>
      <c r="CH50" s="393" t="s">
        <v>230</v>
      </c>
      <c r="CI50" s="393" t="s">
        <v>230</v>
      </c>
      <c r="CJ50" s="393" t="s">
        <v>230</v>
      </c>
      <c r="CK50" s="393" t="s">
        <v>230</v>
      </c>
      <c r="CL50" s="393" t="s">
        <v>230</v>
      </c>
      <c r="CM50" s="393" t="s">
        <v>230</v>
      </c>
      <c r="CN50" s="393" t="s">
        <v>230</v>
      </c>
      <c r="CO50" s="393" t="s">
        <v>230</v>
      </c>
      <c r="CP50" s="393" t="s">
        <v>230</v>
      </c>
      <c r="CQ50" s="393" t="s">
        <v>230</v>
      </c>
      <c r="CR50" s="393" t="s">
        <v>230</v>
      </c>
      <c r="CS50" s="393" t="s">
        <v>230</v>
      </c>
      <c r="CT50" s="393" t="s">
        <v>230</v>
      </c>
      <c r="CU50" s="393" t="s">
        <v>230</v>
      </c>
      <c r="CV50" s="393" t="s">
        <v>230</v>
      </c>
      <c r="CW50" s="212"/>
      <c r="CX50" s="212"/>
      <c r="CY50" s="212"/>
      <c r="CZ50" s="212"/>
      <c r="DA50" s="212"/>
      <c r="DB50" s="212"/>
      <c r="DC50" s="212"/>
      <c r="DD50" s="212"/>
      <c r="DE50" s="212"/>
      <c r="DF50" s="212"/>
      <c r="DG50" s="212"/>
      <c r="DH50" s="212"/>
      <c r="DI50" s="212"/>
      <c r="DJ50" s="212"/>
      <c r="DK50" s="212"/>
      <c r="DL50" s="212"/>
      <c r="DM50" s="212"/>
      <c r="DN50" s="212"/>
      <c r="DO50" s="212"/>
      <c r="DP50" s="212"/>
      <c r="DQ50" s="212"/>
      <c r="DR50" s="212"/>
      <c r="DS50" s="212"/>
      <c r="DT50" s="212"/>
      <c r="DU50" s="212"/>
      <c r="DV50" s="212"/>
      <c r="DW50" s="212"/>
      <c r="DX50" s="212"/>
      <c r="DY50" s="212"/>
      <c r="DZ50" s="212"/>
      <c r="EA50" s="212"/>
      <c r="EB50" s="212"/>
      <c r="EC50" s="212"/>
      <c r="ED50" s="212"/>
      <c r="EE50" s="212"/>
      <c r="EF50" s="212"/>
      <c r="EG50" s="212"/>
      <c r="EH50" s="212"/>
      <c r="EI50" s="212"/>
      <c r="EJ50" s="212"/>
      <c r="EK50" s="212"/>
      <c r="EL50" s="212"/>
      <c r="EM50" s="212"/>
      <c r="EN50" s="212"/>
      <c r="EO50" s="212"/>
      <c r="EP50" s="212"/>
      <c r="EQ50" s="212"/>
      <c r="ER50" s="424"/>
      <c r="ES50" s="227">
        <f t="shared" si="0"/>
        <v>0</v>
      </c>
      <c r="ET50" s="413">
        <f t="shared" si="9"/>
        <v>0</v>
      </c>
      <c r="EU50" s="227">
        <f t="shared" ref="EU50:EU59" si="10">(COUNTIF($E50:$ER50,$EU$11))*(10/60)+((COUNTIF($E50:$ER50,"CE"))*(10/60))</f>
        <v>0</v>
      </c>
      <c r="EV50" s="385">
        <f t="shared" si="3"/>
        <v>0</v>
      </c>
      <c r="EW50" s="412">
        <f t="shared" si="7"/>
        <v>0</v>
      </c>
      <c r="EX50" s="412">
        <f t="shared" si="4"/>
        <v>0</v>
      </c>
      <c r="EY50" s="210">
        <f t="shared" si="8"/>
        <v>0</v>
      </c>
      <c r="EZ50" s="227">
        <f t="shared" si="5"/>
        <v>8</v>
      </c>
    </row>
    <row r="51" spans="1:156" x14ac:dyDescent="0.25">
      <c r="A51" s="177">
        <f t="shared" si="1"/>
        <v>2</v>
      </c>
      <c r="B51" s="723"/>
      <c r="C51" s="510" t="s">
        <v>176</v>
      </c>
      <c r="D51" s="514">
        <v>44601</v>
      </c>
      <c r="E51" s="397"/>
      <c r="F51" s="212"/>
      <c r="G51" s="212"/>
      <c r="H51" s="212"/>
      <c r="I51" s="212"/>
      <c r="J51" s="212"/>
      <c r="K51" s="212"/>
      <c r="L51" s="212"/>
      <c r="M51" s="212"/>
      <c r="N51" s="212"/>
      <c r="O51" s="212"/>
      <c r="P51" s="212"/>
      <c r="Q51" s="212"/>
      <c r="R51" s="212"/>
      <c r="S51" s="212"/>
      <c r="T51" s="212"/>
      <c r="U51" s="212"/>
      <c r="V51" s="212"/>
      <c r="W51" s="212"/>
      <c r="X51" s="212"/>
      <c r="Y51" s="212"/>
      <c r="Z51" s="212"/>
      <c r="AA51" s="212"/>
      <c r="AB51" s="212"/>
      <c r="AC51" s="212"/>
      <c r="AD51" s="212"/>
      <c r="AE51" s="212"/>
      <c r="AF51" s="212"/>
      <c r="AG51" s="212"/>
      <c r="AH51" s="212"/>
      <c r="AI51" s="393" t="s">
        <v>230</v>
      </c>
      <c r="AJ51" s="393" t="s">
        <v>230</v>
      </c>
      <c r="AK51" s="393" t="s">
        <v>230</v>
      </c>
      <c r="AL51" s="393" t="s">
        <v>230</v>
      </c>
      <c r="AM51" s="393" t="s">
        <v>230</v>
      </c>
      <c r="AN51" s="393" t="s">
        <v>230</v>
      </c>
      <c r="AO51" s="393" t="s">
        <v>230</v>
      </c>
      <c r="AP51" s="393" t="s">
        <v>230</v>
      </c>
      <c r="AQ51" s="393" t="s">
        <v>230</v>
      </c>
      <c r="AR51" s="393" t="s">
        <v>230</v>
      </c>
      <c r="AS51" s="393" t="s">
        <v>230</v>
      </c>
      <c r="AT51" s="393" t="s">
        <v>230</v>
      </c>
      <c r="AU51" s="212" t="s">
        <v>53</v>
      </c>
      <c r="AV51" s="212" t="s">
        <v>53</v>
      </c>
      <c r="AW51" s="212" t="s">
        <v>53</v>
      </c>
      <c r="AX51" s="212" t="s">
        <v>53</v>
      </c>
      <c r="AY51" s="212" t="s">
        <v>53</v>
      </c>
      <c r="AZ51" s="212" t="s">
        <v>53</v>
      </c>
      <c r="BA51" s="212" t="s">
        <v>53</v>
      </c>
      <c r="BB51" s="212" t="s">
        <v>53</v>
      </c>
      <c r="BC51" s="212" t="s">
        <v>53</v>
      </c>
      <c r="BD51" s="212" t="s">
        <v>53</v>
      </c>
      <c r="BE51" s="212" t="s">
        <v>53</v>
      </c>
      <c r="BF51" s="212" t="s">
        <v>53</v>
      </c>
      <c r="BG51" s="212" t="s">
        <v>344</v>
      </c>
      <c r="BH51" s="212" t="s">
        <v>53</v>
      </c>
      <c r="BI51" s="212" t="s">
        <v>53</v>
      </c>
      <c r="BJ51" s="212" t="s">
        <v>53</v>
      </c>
      <c r="BK51" s="212" t="s">
        <v>53</v>
      </c>
      <c r="BL51" s="212" t="s">
        <v>53</v>
      </c>
      <c r="BM51" s="212" t="s">
        <v>53</v>
      </c>
      <c r="BN51" s="212" t="s">
        <v>53</v>
      </c>
      <c r="BO51" s="212" t="s">
        <v>53</v>
      </c>
      <c r="BP51" s="212" t="s">
        <v>53</v>
      </c>
      <c r="BQ51" s="212" t="s">
        <v>53</v>
      </c>
      <c r="BR51" s="212" t="s">
        <v>53</v>
      </c>
      <c r="BS51" s="212" t="s">
        <v>53</v>
      </c>
      <c r="BT51" s="393" t="s">
        <v>230</v>
      </c>
      <c r="BU51" s="393" t="s">
        <v>230</v>
      </c>
      <c r="BV51" s="393" t="s">
        <v>230</v>
      </c>
      <c r="BW51" s="393" t="s">
        <v>230</v>
      </c>
      <c r="BX51" s="393" t="s">
        <v>230</v>
      </c>
      <c r="BY51" s="393" t="s">
        <v>230</v>
      </c>
      <c r="BZ51" s="393" t="s">
        <v>230</v>
      </c>
      <c r="CA51" s="393" t="s">
        <v>230</v>
      </c>
      <c r="CB51" s="393" t="s">
        <v>230</v>
      </c>
      <c r="CC51" s="393" t="s">
        <v>230</v>
      </c>
      <c r="CD51" s="393" t="s">
        <v>230</v>
      </c>
      <c r="CE51" s="393" t="s">
        <v>230</v>
      </c>
      <c r="CF51" s="393" t="s">
        <v>230</v>
      </c>
      <c r="CG51" s="393" t="s">
        <v>230</v>
      </c>
      <c r="CH51" s="393" t="s">
        <v>230</v>
      </c>
      <c r="CI51" s="393" t="s">
        <v>230</v>
      </c>
      <c r="CJ51" s="393" t="s">
        <v>230</v>
      </c>
      <c r="CK51" s="393" t="s">
        <v>230</v>
      </c>
      <c r="CL51" s="393" t="s">
        <v>230</v>
      </c>
      <c r="CM51" s="393" t="s">
        <v>230</v>
      </c>
      <c r="CN51" s="393" t="s">
        <v>230</v>
      </c>
      <c r="CO51" s="393" t="s">
        <v>230</v>
      </c>
      <c r="CP51" s="393" t="s">
        <v>230</v>
      </c>
      <c r="CQ51" s="393" t="s">
        <v>230</v>
      </c>
      <c r="CR51" s="393" t="s">
        <v>230</v>
      </c>
      <c r="CS51" s="393" t="s">
        <v>230</v>
      </c>
      <c r="CT51" s="393" t="s">
        <v>230</v>
      </c>
      <c r="CU51" s="393" t="s">
        <v>230</v>
      </c>
      <c r="CV51" s="393" t="s">
        <v>230</v>
      </c>
      <c r="CW51" s="212"/>
      <c r="CX51" s="212"/>
      <c r="CY51" s="212"/>
      <c r="CZ51" s="212"/>
      <c r="DA51" s="212"/>
      <c r="DB51" s="212"/>
      <c r="DC51" s="212"/>
      <c r="DD51" s="212"/>
      <c r="DE51" s="212"/>
      <c r="DF51" s="212"/>
      <c r="DG51" s="212"/>
      <c r="DH51" s="212"/>
      <c r="DI51" s="212"/>
      <c r="DJ51" s="212"/>
      <c r="DK51" s="212"/>
      <c r="DL51" s="212"/>
      <c r="DM51" s="212"/>
      <c r="DN51" s="212"/>
      <c r="DO51" s="212"/>
      <c r="DP51" s="212"/>
      <c r="DQ51" s="212"/>
      <c r="DR51" s="212"/>
      <c r="DS51" s="212"/>
      <c r="DT51" s="212"/>
      <c r="DU51" s="212"/>
      <c r="DV51" s="212"/>
      <c r="DW51" s="212"/>
      <c r="DX51" s="212"/>
      <c r="DY51" s="212"/>
      <c r="DZ51" s="212"/>
      <c r="EA51" s="212"/>
      <c r="EB51" s="212"/>
      <c r="EC51" s="212"/>
      <c r="ED51" s="212"/>
      <c r="EE51" s="212"/>
      <c r="EF51" s="212"/>
      <c r="EG51" s="212"/>
      <c r="EH51" s="212"/>
      <c r="EI51" s="212"/>
      <c r="EJ51" s="212"/>
      <c r="EK51" s="212"/>
      <c r="EL51" s="212"/>
      <c r="EM51" s="212"/>
      <c r="EN51" s="212"/>
      <c r="EO51" s="212"/>
      <c r="EP51" s="212"/>
      <c r="EQ51" s="212"/>
      <c r="ER51" s="424"/>
      <c r="ES51" s="227">
        <f t="shared" si="0"/>
        <v>0</v>
      </c>
      <c r="ET51" s="413">
        <f t="shared" si="9"/>
        <v>4</v>
      </c>
      <c r="EU51" s="227">
        <f t="shared" si="10"/>
        <v>0</v>
      </c>
      <c r="EV51" s="385">
        <f t="shared" si="3"/>
        <v>0</v>
      </c>
      <c r="EW51" s="412">
        <f t="shared" si="7"/>
        <v>0</v>
      </c>
      <c r="EX51" s="412">
        <f t="shared" si="4"/>
        <v>0</v>
      </c>
      <c r="EY51" s="210">
        <f t="shared" si="8"/>
        <v>4</v>
      </c>
      <c r="EZ51" s="227">
        <f t="shared" si="5"/>
        <v>6.833333333333333</v>
      </c>
    </row>
    <row r="52" spans="1:156" x14ac:dyDescent="0.25">
      <c r="A52" s="177">
        <f t="shared" si="1"/>
        <v>2</v>
      </c>
      <c r="B52" s="723"/>
      <c r="C52" s="510" t="s">
        <v>173</v>
      </c>
      <c r="D52" s="514">
        <v>44602</v>
      </c>
      <c r="E52" s="397"/>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c r="AK52" s="212"/>
      <c r="AL52" s="212"/>
      <c r="AM52" s="212"/>
      <c r="AN52" s="212"/>
      <c r="AO52" s="212"/>
      <c r="AP52" s="212"/>
      <c r="AQ52" s="212"/>
      <c r="AR52" s="212"/>
      <c r="AS52" s="212"/>
      <c r="AT52" s="212"/>
      <c r="AU52" s="212"/>
      <c r="AV52" s="212"/>
      <c r="AW52" s="212"/>
      <c r="AX52" s="212"/>
      <c r="AY52" s="212"/>
      <c r="AZ52" s="212"/>
      <c r="BA52" s="393" t="s">
        <v>230</v>
      </c>
      <c r="BB52" s="393" t="s">
        <v>230</v>
      </c>
      <c r="BC52" s="393" t="s">
        <v>230</v>
      </c>
      <c r="BD52" s="393" t="s">
        <v>230</v>
      </c>
      <c r="BE52" s="393" t="s">
        <v>230</v>
      </c>
      <c r="BF52" s="393" t="s">
        <v>230</v>
      </c>
      <c r="BG52" s="458" t="s">
        <v>230</v>
      </c>
      <c r="BH52" s="393" t="s">
        <v>230</v>
      </c>
      <c r="BI52" s="393" t="s">
        <v>230</v>
      </c>
      <c r="BJ52" s="393" t="s">
        <v>230</v>
      </c>
      <c r="BK52" s="393" t="s">
        <v>230</v>
      </c>
      <c r="BL52" s="393" t="s">
        <v>230</v>
      </c>
      <c r="BM52" s="393" t="s">
        <v>230</v>
      </c>
      <c r="BN52" s="393" t="s">
        <v>230</v>
      </c>
      <c r="BO52" s="393" t="s">
        <v>230</v>
      </c>
      <c r="BP52" s="393" t="s">
        <v>230</v>
      </c>
      <c r="BQ52" s="393" t="s">
        <v>230</v>
      </c>
      <c r="BR52" s="393" t="s">
        <v>230</v>
      </c>
      <c r="BS52" s="458" t="s">
        <v>230</v>
      </c>
      <c r="BT52" s="393" t="s">
        <v>230</v>
      </c>
      <c r="BU52" s="393" t="s">
        <v>230</v>
      </c>
      <c r="BV52" s="393" t="s">
        <v>230</v>
      </c>
      <c r="BW52" s="393" t="s">
        <v>230</v>
      </c>
      <c r="BX52" s="393" t="s">
        <v>230</v>
      </c>
      <c r="BY52" s="393" t="s">
        <v>230</v>
      </c>
      <c r="BZ52" s="393" t="s">
        <v>230</v>
      </c>
      <c r="CA52" s="393" t="s">
        <v>230</v>
      </c>
      <c r="CB52" s="393" t="s">
        <v>230</v>
      </c>
      <c r="CC52" s="393" t="s">
        <v>230</v>
      </c>
      <c r="CD52" s="393" t="s">
        <v>230</v>
      </c>
      <c r="CE52" s="393" t="s">
        <v>230</v>
      </c>
      <c r="CF52" s="393" t="s">
        <v>230</v>
      </c>
      <c r="CG52" s="393" t="s">
        <v>230</v>
      </c>
      <c r="CH52" s="393" t="s">
        <v>230</v>
      </c>
      <c r="CI52" s="393" t="s">
        <v>230</v>
      </c>
      <c r="CJ52" s="393" t="s">
        <v>230</v>
      </c>
      <c r="CK52" s="393" t="s">
        <v>230</v>
      </c>
      <c r="CL52" s="393" t="s">
        <v>230</v>
      </c>
      <c r="CM52" s="393" t="s">
        <v>230</v>
      </c>
      <c r="CN52" s="393" t="s">
        <v>230</v>
      </c>
      <c r="CO52" s="393" t="s">
        <v>230</v>
      </c>
      <c r="CP52" s="393" t="s">
        <v>230</v>
      </c>
      <c r="CQ52" s="393" t="s">
        <v>230</v>
      </c>
      <c r="CR52" s="393" t="s">
        <v>230</v>
      </c>
      <c r="CS52" s="393" t="s">
        <v>230</v>
      </c>
      <c r="CT52" s="393" t="s">
        <v>230</v>
      </c>
      <c r="CU52" s="393" t="s">
        <v>230</v>
      </c>
      <c r="CV52" s="393" t="s">
        <v>230</v>
      </c>
      <c r="CW52" s="212"/>
      <c r="CX52" s="212"/>
      <c r="CY52" s="212"/>
      <c r="CZ52" s="212"/>
      <c r="DA52" s="212"/>
      <c r="DB52" s="212"/>
      <c r="DC52" s="212"/>
      <c r="DD52" s="212"/>
      <c r="DE52" s="212"/>
      <c r="DF52" s="212"/>
      <c r="DG52" s="212"/>
      <c r="DH52" s="212"/>
      <c r="DI52" s="212"/>
      <c r="DJ52" s="212"/>
      <c r="DK52" s="212"/>
      <c r="DL52" s="212"/>
      <c r="DM52" s="212"/>
      <c r="DN52" s="212"/>
      <c r="DO52" s="212"/>
      <c r="DP52" s="212"/>
      <c r="DQ52" s="212"/>
      <c r="DR52" s="212"/>
      <c r="DS52" s="212"/>
      <c r="DT52" s="212"/>
      <c r="DU52" s="212"/>
      <c r="DV52" s="212"/>
      <c r="DW52" s="212"/>
      <c r="DX52" s="212"/>
      <c r="DY52" s="212"/>
      <c r="DZ52" s="212"/>
      <c r="EA52" s="212"/>
      <c r="EB52" s="212"/>
      <c r="EC52" s="212"/>
      <c r="ED52" s="212"/>
      <c r="EE52" s="212"/>
      <c r="EF52" s="212"/>
      <c r="EG52" s="212"/>
      <c r="EH52" s="212"/>
      <c r="EI52" s="212"/>
      <c r="EJ52" s="212"/>
      <c r="EK52" s="212"/>
      <c r="EL52" s="212"/>
      <c r="EM52" s="212"/>
      <c r="EN52" s="212"/>
      <c r="EO52" s="212"/>
      <c r="EP52" s="212"/>
      <c r="EQ52" s="212"/>
      <c r="ER52" s="424"/>
      <c r="ES52" s="227">
        <f>((COUNTIF($E52:$ER52,$ES$11))*(10/60))</f>
        <v>0</v>
      </c>
      <c r="ET52" s="413">
        <f t="shared" si="9"/>
        <v>0</v>
      </c>
      <c r="EU52" s="227">
        <f t="shared" si="10"/>
        <v>0</v>
      </c>
      <c r="EV52" s="385">
        <f t="shared" si="3"/>
        <v>0</v>
      </c>
      <c r="EW52" s="412">
        <f t="shared" si="7"/>
        <v>0</v>
      </c>
      <c r="EX52" s="412">
        <f t="shared" si="4"/>
        <v>0</v>
      </c>
      <c r="EY52" s="210">
        <f t="shared" si="8"/>
        <v>0</v>
      </c>
      <c r="EZ52" s="227">
        <f t="shared" si="5"/>
        <v>8</v>
      </c>
    </row>
    <row r="53" spans="1:156" x14ac:dyDescent="0.25">
      <c r="A53" s="177">
        <f t="shared" si="1"/>
        <v>2</v>
      </c>
      <c r="B53" s="723"/>
      <c r="C53" s="510" t="s">
        <v>184</v>
      </c>
      <c r="D53" s="514">
        <v>44603</v>
      </c>
      <c r="E53" s="397"/>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c r="AK53" s="212"/>
      <c r="AL53" s="212"/>
      <c r="AM53" s="212"/>
      <c r="AN53" s="212"/>
      <c r="AO53" s="212"/>
      <c r="AP53" s="212"/>
      <c r="AQ53" s="212"/>
      <c r="AR53" s="212"/>
      <c r="AS53" s="212"/>
      <c r="AT53" s="212"/>
      <c r="AU53" s="212"/>
      <c r="AV53" s="212"/>
      <c r="AW53" s="212"/>
      <c r="AX53" s="212"/>
      <c r="AY53" s="212"/>
      <c r="AZ53" s="212"/>
      <c r="BA53" s="393" t="s">
        <v>230</v>
      </c>
      <c r="BB53" s="393" t="s">
        <v>230</v>
      </c>
      <c r="BC53" s="393" t="s">
        <v>230</v>
      </c>
      <c r="BD53" s="393" t="s">
        <v>230</v>
      </c>
      <c r="BE53" s="393" t="s">
        <v>230</v>
      </c>
      <c r="BF53" s="393" t="s">
        <v>230</v>
      </c>
      <c r="BG53" s="458" t="s">
        <v>230</v>
      </c>
      <c r="BH53" s="393" t="s">
        <v>230</v>
      </c>
      <c r="BI53" s="393" t="s">
        <v>230</v>
      </c>
      <c r="BJ53" s="393" t="s">
        <v>230</v>
      </c>
      <c r="BK53" s="393" t="s">
        <v>230</v>
      </c>
      <c r="BL53" s="393" t="s">
        <v>230</v>
      </c>
      <c r="BM53" s="393" t="s">
        <v>230</v>
      </c>
      <c r="BN53" s="393" t="s">
        <v>230</v>
      </c>
      <c r="BO53" s="393" t="s">
        <v>230</v>
      </c>
      <c r="BP53" s="393" t="s">
        <v>230</v>
      </c>
      <c r="BQ53" s="393" t="s">
        <v>230</v>
      </c>
      <c r="BR53" s="393" t="s">
        <v>230</v>
      </c>
      <c r="BS53" s="458" t="s">
        <v>230</v>
      </c>
      <c r="BT53" s="393" t="s">
        <v>230</v>
      </c>
      <c r="BU53" s="393" t="s">
        <v>230</v>
      </c>
      <c r="BV53" s="393" t="s">
        <v>230</v>
      </c>
      <c r="BW53" s="393" t="s">
        <v>230</v>
      </c>
      <c r="BX53" s="393" t="s">
        <v>230</v>
      </c>
      <c r="BY53" s="393" t="s">
        <v>230</v>
      </c>
      <c r="BZ53" s="393" t="s">
        <v>230</v>
      </c>
      <c r="CA53" s="393" t="s">
        <v>230</v>
      </c>
      <c r="CB53" s="393" t="s">
        <v>230</v>
      </c>
      <c r="CC53" s="393" t="s">
        <v>230</v>
      </c>
      <c r="CD53" s="393" t="s">
        <v>230</v>
      </c>
      <c r="CE53" s="393" t="s">
        <v>230</v>
      </c>
      <c r="CF53" s="393" t="s">
        <v>230</v>
      </c>
      <c r="CG53" s="393" t="s">
        <v>230</v>
      </c>
      <c r="CH53" s="393" t="s">
        <v>230</v>
      </c>
      <c r="CI53" s="393" t="s">
        <v>230</v>
      </c>
      <c r="CJ53" s="393" t="s">
        <v>230</v>
      </c>
      <c r="CK53" s="393" t="s">
        <v>230</v>
      </c>
      <c r="CL53" s="393" t="s">
        <v>230</v>
      </c>
      <c r="CM53" s="393" t="s">
        <v>230</v>
      </c>
      <c r="CN53" s="393" t="s">
        <v>230</v>
      </c>
      <c r="CO53" s="393" t="s">
        <v>230</v>
      </c>
      <c r="CP53" s="393" t="s">
        <v>230</v>
      </c>
      <c r="CQ53" s="393" t="s">
        <v>230</v>
      </c>
      <c r="CR53" s="393" t="s">
        <v>230</v>
      </c>
      <c r="CS53" s="393" t="s">
        <v>230</v>
      </c>
      <c r="CT53" s="393" t="s">
        <v>230</v>
      </c>
      <c r="CU53" s="393" t="s">
        <v>230</v>
      </c>
      <c r="CV53" s="393" t="s">
        <v>230</v>
      </c>
      <c r="CW53" s="212"/>
      <c r="CX53" s="212"/>
      <c r="CY53" s="212"/>
      <c r="CZ53" s="212"/>
      <c r="DA53" s="212"/>
      <c r="DB53" s="212"/>
      <c r="DC53" s="212"/>
      <c r="DD53" s="212"/>
      <c r="DE53" s="212"/>
      <c r="DF53" s="212"/>
      <c r="DG53" s="212"/>
      <c r="DH53" s="212"/>
      <c r="DI53" s="212"/>
      <c r="DJ53" s="212"/>
      <c r="DK53" s="212"/>
      <c r="DL53" s="212"/>
      <c r="DM53" s="212"/>
      <c r="DN53" s="212"/>
      <c r="DO53" s="212"/>
      <c r="DP53" s="212"/>
      <c r="DQ53" s="212"/>
      <c r="DR53" s="212"/>
      <c r="DS53" s="212"/>
      <c r="DT53" s="212"/>
      <c r="DU53" s="212"/>
      <c r="DV53" s="212"/>
      <c r="DW53" s="212"/>
      <c r="DX53" s="212"/>
      <c r="DY53" s="212"/>
      <c r="DZ53" s="212"/>
      <c r="EA53" s="212"/>
      <c r="EB53" s="212"/>
      <c r="EC53" s="212"/>
      <c r="ED53" s="212"/>
      <c r="EE53" s="212"/>
      <c r="EF53" s="212"/>
      <c r="EG53" s="212"/>
      <c r="EH53" s="212"/>
      <c r="EI53" s="212"/>
      <c r="EJ53" s="212"/>
      <c r="EK53" s="212"/>
      <c r="EL53" s="212"/>
      <c r="EM53" s="212"/>
      <c r="EN53" s="212"/>
      <c r="EO53" s="212"/>
      <c r="EP53" s="212"/>
      <c r="EQ53" s="212"/>
      <c r="ER53" s="424"/>
      <c r="ES53" s="227">
        <f>((COUNTIF($E53:$ER53,$ES$11))*(10/60))</f>
        <v>0</v>
      </c>
      <c r="ET53" s="413">
        <f t="shared" si="9"/>
        <v>0</v>
      </c>
      <c r="EU53" s="227">
        <f t="shared" si="10"/>
        <v>0</v>
      </c>
      <c r="EV53" s="385">
        <f t="shared" si="3"/>
        <v>0</v>
      </c>
      <c r="EW53" s="412">
        <f t="shared" si="7"/>
        <v>0</v>
      </c>
      <c r="EX53" s="412">
        <f t="shared" si="4"/>
        <v>0</v>
      </c>
      <c r="EY53" s="210">
        <f t="shared" si="8"/>
        <v>0</v>
      </c>
      <c r="EZ53" s="227">
        <f t="shared" si="5"/>
        <v>8</v>
      </c>
    </row>
    <row r="54" spans="1:156" x14ac:dyDescent="0.25">
      <c r="A54" s="177">
        <f t="shared" si="1"/>
        <v>2</v>
      </c>
      <c r="B54" s="723"/>
      <c r="C54" s="511" t="s">
        <v>181</v>
      </c>
      <c r="D54" s="515">
        <v>44604</v>
      </c>
      <c r="E54" s="397"/>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c r="AK54" s="212"/>
      <c r="AL54" s="212"/>
      <c r="AM54" s="212"/>
      <c r="AN54" s="212"/>
      <c r="AO54" s="393" t="s">
        <v>230</v>
      </c>
      <c r="AP54" s="393" t="s">
        <v>230</v>
      </c>
      <c r="AQ54" s="393" t="s">
        <v>230</v>
      </c>
      <c r="AR54" s="393" t="s">
        <v>230</v>
      </c>
      <c r="AS54" s="393" t="s">
        <v>230</v>
      </c>
      <c r="AT54" s="393" t="s">
        <v>230</v>
      </c>
      <c r="AU54" s="393" t="s">
        <v>230</v>
      </c>
      <c r="AV54" s="393" t="s">
        <v>230</v>
      </c>
      <c r="AW54" s="393" t="s">
        <v>230</v>
      </c>
      <c r="AX54" s="393" t="s">
        <v>230</v>
      </c>
      <c r="AY54" s="393" t="s">
        <v>230</v>
      </c>
      <c r="AZ54" s="393" t="s">
        <v>230</v>
      </c>
      <c r="BA54" s="212" t="s">
        <v>53</v>
      </c>
      <c r="BB54" s="212" t="s">
        <v>53</v>
      </c>
      <c r="BC54" s="212" t="s">
        <v>53</v>
      </c>
      <c r="BD54" s="212" t="s">
        <v>53</v>
      </c>
      <c r="BE54" s="212" t="s">
        <v>53</v>
      </c>
      <c r="BF54" s="212" t="s">
        <v>53</v>
      </c>
      <c r="BG54" s="212" t="s">
        <v>53</v>
      </c>
      <c r="BH54" s="212" t="s">
        <v>53</v>
      </c>
      <c r="BI54" s="212" t="s">
        <v>53</v>
      </c>
      <c r="BJ54" s="212" t="s">
        <v>53</v>
      </c>
      <c r="BK54" s="212" t="s">
        <v>53</v>
      </c>
      <c r="BL54" s="212" t="s">
        <v>53</v>
      </c>
      <c r="BM54" s="212" t="s">
        <v>344</v>
      </c>
      <c r="BN54" s="212" t="s">
        <v>53</v>
      </c>
      <c r="BO54" s="212" t="s">
        <v>53</v>
      </c>
      <c r="BP54" s="212" t="s">
        <v>53</v>
      </c>
      <c r="BQ54" s="212" t="s">
        <v>53</v>
      </c>
      <c r="BR54" s="212" t="s">
        <v>53</v>
      </c>
      <c r="BS54" s="212" t="s">
        <v>53</v>
      </c>
      <c r="BT54" s="212" t="s">
        <v>53</v>
      </c>
      <c r="BU54" s="212" t="s">
        <v>53</v>
      </c>
      <c r="BV54" s="212" t="s">
        <v>53</v>
      </c>
      <c r="BW54" s="212" t="s">
        <v>53</v>
      </c>
      <c r="BX54" s="212" t="s">
        <v>53</v>
      </c>
      <c r="BY54" s="212" t="s">
        <v>53</v>
      </c>
      <c r="BZ54" s="393" t="s">
        <v>230</v>
      </c>
      <c r="CA54" s="393" t="s">
        <v>230</v>
      </c>
      <c r="CB54" s="393" t="s">
        <v>230</v>
      </c>
      <c r="CC54" s="393" t="s">
        <v>230</v>
      </c>
      <c r="CD54" s="393" t="s">
        <v>230</v>
      </c>
      <c r="CE54" s="393" t="s">
        <v>230</v>
      </c>
      <c r="CF54" s="393" t="s">
        <v>230</v>
      </c>
      <c r="CG54" s="393" t="s">
        <v>230</v>
      </c>
      <c r="CH54" s="393" t="s">
        <v>230</v>
      </c>
      <c r="CI54" s="212"/>
      <c r="CJ54" s="212"/>
      <c r="CK54" s="212"/>
      <c r="CL54" s="212"/>
      <c r="CM54" s="212"/>
      <c r="CN54" s="212"/>
      <c r="CO54" s="212"/>
      <c r="CP54" s="212"/>
      <c r="CQ54" s="212"/>
      <c r="CR54" s="212"/>
      <c r="CS54" s="212"/>
      <c r="CT54" s="212"/>
      <c r="CU54" s="212"/>
      <c r="CV54" s="212"/>
      <c r="CW54" s="212"/>
      <c r="CX54" s="212"/>
      <c r="CY54" s="212"/>
      <c r="CZ54" s="212"/>
      <c r="DA54" s="212"/>
      <c r="DB54" s="212"/>
      <c r="DC54" s="212"/>
      <c r="DD54" s="212"/>
      <c r="DE54" s="212"/>
      <c r="DF54" s="212"/>
      <c r="DG54" s="212"/>
      <c r="DH54" s="212"/>
      <c r="DI54" s="212"/>
      <c r="DJ54" s="212"/>
      <c r="DK54" s="212"/>
      <c r="DL54" s="212"/>
      <c r="DM54" s="212"/>
      <c r="DN54" s="212"/>
      <c r="DO54" s="212"/>
      <c r="DP54" s="212"/>
      <c r="DQ54" s="212"/>
      <c r="DR54" s="212"/>
      <c r="DS54" s="212"/>
      <c r="DT54" s="212"/>
      <c r="DU54" s="212"/>
      <c r="DV54" s="212"/>
      <c r="DW54" s="212"/>
      <c r="DX54" s="212"/>
      <c r="DY54" s="212"/>
      <c r="DZ54" s="212"/>
      <c r="EA54" s="212"/>
      <c r="EB54" s="212"/>
      <c r="EC54" s="212"/>
      <c r="ED54" s="212"/>
      <c r="EE54" s="212"/>
      <c r="EF54" s="212"/>
      <c r="EG54" s="212"/>
      <c r="EH54" s="212"/>
      <c r="EI54" s="212"/>
      <c r="EJ54" s="212"/>
      <c r="EK54" s="212"/>
      <c r="EL54" s="212"/>
      <c r="EM54" s="212"/>
      <c r="EN54" s="212"/>
      <c r="EO54" s="212"/>
      <c r="EP54" s="212"/>
      <c r="EQ54" s="212"/>
      <c r="ER54" s="424"/>
      <c r="ES54" s="227">
        <f>((COUNTIF($E54:$ER54,$ES$11))*(10/60))</f>
        <v>0</v>
      </c>
      <c r="ET54" s="413">
        <f t="shared" si="9"/>
        <v>4</v>
      </c>
      <c r="EU54" s="227">
        <f t="shared" si="10"/>
        <v>0</v>
      </c>
      <c r="EV54" s="385">
        <f t="shared" si="3"/>
        <v>0</v>
      </c>
      <c r="EW54" s="412">
        <f t="shared" si="7"/>
        <v>0</v>
      </c>
      <c r="EX54" s="412">
        <f t="shared" si="4"/>
        <v>0</v>
      </c>
      <c r="EY54" s="210">
        <f t="shared" si="8"/>
        <v>4</v>
      </c>
      <c r="EZ54" s="227">
        <f t="shared" si="5"/>
        <v>3.5</v>
      </c>
    </row>
    <row r="55" spans="1:156" x14ac:dyDescent="0.25">
      <c r="A55" s="177">
        <f t="shared" si="1"/>
        <v>2</v>
      </c>
      <c r="B55" s="723"/>
      <c r="C55" s="511" t="s">
        <v>167</v>
      </c>
      <c r="D55" s="515">
        <v>44605</v>
      </c>
      <c r="E55" s="397" t="s">
        <v>342</v>
      </c>
      <c r="F55" s="212" t="s">
        <v>342</v>
      </c>
      <c r="G55" s="212" t="s">
        <v>342</v>
      </c>
      <c r="H55" s="212" t="s">
        <v>342</v>
      </c>
      <c r="I55" s="212" t="s">
        <v>342</v>
      </c>
      <c r="J55" s="212" t="s">
        <v>342</v>
      </c>
      <c r="K55" s="212" t="s">
        <v>342</v>
      </c>
      <c r="L55" s="212" t="s">
        <v>342</v>
      </c>
      <c r="M55" s="212" t="s">
        <v>342</v>
      </c>
      <c r="N55" s="212" t="s">
        <v>342</v>
      </c>
      <c r="O55" s="212" t="s">
        <v>342</v>
      </c>
      <c r="P55" s="212" t="s">
        <v>342</v>
      </c>
      <c r="Q55" s="212" t="s">
        <v>342</v>
      </c>
      <c r="R55" s="212" t="s">
        <v>342</v>
      </c>
      <c r="S55" s="212" t="s">
        <v>342</v>
      </c>
      <c r="T55" s="212" t="s">
        <v>342</v>
      </c>
      <c r="U55" s="212" t="s">
        <v>342</v>
      </c>
      <c r="V55" s="212" t="s">
        <v>342</v>
      </c>
      <c r="W55" s="212" t="s">
        <v>342</v>
      </c>
      <c r="X55" s="212" t="s">
        <v>342</v>
      </c>
      <c r="Y55" s="212" t="s">
        <v>342</v>
      </c>
      <c r="Z55" s="212" t="s">
        <v>342</v>
      </c>
      <c r="AA55" s="212" t="s">
        <v>342</v>
      </c>
      <c r="AB55" s="212" t="s">
        <v>342</v>
      </c>
      <c r="AC55" s="212" t="s">
        <v>342</v>
      </c>
      <c r="AD55" s="212" t="s">
        <v>342</v>
      </c>
      <c r="AE55" s="212" t="s">
        <v>342</v>
      </c>
      <c r="AF55" s="212" t="s">
        <v>342</v>
      </c>
      <c r="AG55" s="212" t="s">
        <v>342</v>
      </c>
      <c r="AH55" s="212" t="s">
        <v>342</v>
      </c>
      <c r="AI55" s="212" t="s">
        <v>342</v>
      </c>
      <c r="AJ55" s="212" t="s">
        <v>342</v>
      </c>
      <c r="AK55" s="212" t="s">
        <v>342</v>
      </c>
      <c r="AL55" s="212" t="s">
        <v>342</v>
      </c>
      <c r="AM55" s="212" t="s">
        <v>342</v>
      </c>
      <c r="AN55" s="212" t="s">
        <v>342</v>
      </c>
      <c r="AO55" s="212" t="s">
        <v>342</v>
      </c>
      <c r="AP55" s="212" t="s">
        <v>342</v>
      </c>
      <c r="AQ55" s="212" t="s">
        <v>342</v>
      </c>
      <c r="AR55" s="212" t="s">
        <v>342</v>
      </c>
      <c r="AS55" s="212" t="s">
        <v>342</v>
      </c>
      <c r="AT55" s="212" t="s">
        <v>342</v>
      </c>
      <c r="AU55" s="212" t="s">
        <v>342</v>
      </c>
      <c r="AV55" s="212" t="s">
        <v>342</v>
      </c>
      <c r="AW55" s="212" t="s">
        <v>342</v>
      </c>
      <c r="AX55" s="212" t="s">
        <v>342</v>
      </c>
      <c r="AY55" s="212" t="s">
        <v>342</v>
      </c>
      <c r="AZ55" s="212" t="s">
        <v>342</v>
      </c>
      <c r="BA55" s="212" t="s">
        <v>342</v>
      </c>
      <c r="BB55" s="212" t="s">
        <v>342</v>
      </c>
      <c r="BC55" s="212" t="s">
        <v>342</v>
      </c>
      <c r="BD55" s="212" t="s">
        <v>342</v>
      </c>
      <c r="BE55" s="212" t="s">
        <v>342</v>
      </c>
      <c r="BF55" s="212" t="s">
        <v>342</v>
      </c>
      <c r="BG55" s="212" t="s">
        <v>342</v>
      </c>
      <c r="BH55" s="212" t="s">
        <v>342</v>
      </c>
      <c r="BI55" s="212" t="s">
        <v>342</v>
      </c>
      <c r="BJ55" s="212" t="s">
        <v>342</v>
      </c>
      <c r="BK55" s="212" t="s">
        <v>342</v>
      </c>
      <c r="BL55" s="212" t="s">
        <v>342</v>
      </c>
      <c r="BM55" s="212" t="s">
        <v>342</v>
      </c>
      <c r="BN55" s="212" t="s">
        <v>342</v>
      </c>
      <c r="BO55" s="212" t="s">
        <v>342</v>
      </c>
      <c r="BP55" s="212" t="s">
        <v>342</v>
      </c>
      <c r="BQ55" s="212" t="s">
        <v>342</v>
      </c>
      <c r="BR55" s="212" t="s">
        <v>342</v>
      </c>
      <c r="BS55" s="212" t="s">
        <v>342</v>
      </c>
      <c r="BT55" s="212" t="s">
        <v>342</v>
      </c>
      <c r="BU55" s="212" t="s">
        <v>342</v>
      </c>
      <c r="BV55" s="212" t="s">
        <v>342</v>
      </c>
      <c r="BW55" s="212" t="s">
        <v>342</v>
      </c>
      <c r="BX55" s="212" t="s">
        <v>342</v>
      </c>
      <c r="BY55" s="212" t="s">
        <v>342</v>
      </c>
      <c r="BZ55" s="212" t="s">
        <v>342</v>
      </c>
      <c r="CA55" s="212" t="s">
        <v>342</v>
      </c>
      <c r="CB55" s="212" t="s">
        <v>342</v>
      </c>
      <c r="CC55" s="212" t="s">
        <v>342</v>
      </c>
      <c r="CD55" s="212" t="s">
        <v>342</v>
      </c>
      <c r="CE55" s="212" t="s">
        <v>342</v>
      </c>
      <c r="CF55" s="212" t="s">
        <v>342</v>
      </c>
      <c r="CG55" s="212" t="s">
        <v>342</v>
      </c>
      <c r="CH55" s="212" t="s">
        <v>342</v>
      </c>
      <c r="CI55" s="212" t="s">
        <v>342</v>
      </c>
      <c r="CJ55" s="212" t="s">
        <v>342</v>
      </c>
      <c r="CK55" s="212" t="s">
        <v>342</v>
      </c>
      <c r="CL55" s="212" t="s">
        <v>342</v>
      </c>
      <c r="CM55" s="212" t="s">
        <v>342</v>
      </c>
      <c r="CN55" s="212" t="s">
        <v>342</v>
      </c>
      <c r="CO55" s="212" t="s">
        <v>342</v>
      </c>
      <c r="CP55" s="212" t="s">
        <v>342</v>
      </c>
      <c r="CQ55" s="212" t="s">
        <v>342</v>
      </c>
      <c r="CR55" s="212" t="s">
        <v>342</v>
      </c>
      <c r="CS55" s="212" t="s">
        <v>342</v>
      </c>
      <c r="CT55" s="212" t="s">
        <v>342</v>
      </c>
      <c r="CU55" s="212" t="s">
        <v>342</v>
      </c>
      <c r="CV55" s="212" t="s">
        <v>342</v>
      </c>
      <c r="CW55" s="212" t="s">
        <v>342</v>
      </c>
      <c r="CX55" s="212" t="s">
        <v>342</v>
      </c>
      <c r="CY55" s="212" t="s">
        <v>342</v>
      </c>
      <c r="CZ55" s="212" t="s">
        <v>342</v>
      </c>
      <c r="DA55" s="212" t="s">
        <v>342</v>
      </c>
      <c r="DB55" s="212" t="s">
        <v>342</v>
      </c>
      <c r="DC55" s="212" t="s">
        <v>342</v>
      </c>
      <c r="DD55" s="212" t="s">
        <v>342</v>
      </c>
      <c r="DE55" s="212" t="s">
        <v>342</v>
      </c>
      <c r="DF55" s="212" t="s">
        <v>342</v>
      </c>
      <c r="DG55" s="212" t="s">
        <v>342</v>
      </c>
      <c r="DH55" s="212" t="s">
        <v>342</v>
      </c>
      <c r="DI55" s="212" t="s">
        <v>342</v>
      </c>
      <c r="DJ55" s="212" t="s">
        <v>342</v>
      </c>
      <c r="DK55" s="212" t="s">
        <v>342</v>
      </c>
      <c r="DL55" s="212" t="s">
        <v>342</v>
      </c>
      <c r="DM55" s="212" t="s">
        <v>342</v>
      </c>
      <c r="DN55" s="212" t="s">
        <v>342</v>
      </c>
      <c r="DO55" s="212" t="s">
        <v>342</v>
      </c>
      <c r="DP55" s="212" t="s">
        <v>342</v>
      </c>
      <c r="DQ55" s="212" t="s">
        <v>342</v>
      </c>
      <c r="DR55" s="212" t="s">
        <v>342</v>
      </c>
      <c r="DS55" s="212" t="s">
        <v>342</v>
      </c>
      <c r="DT55" s="212" t="s">
        <v>342</v>
      </c>
      <c r="DU55" s="212" t="s">
        <v>342</v>
      </c>
      <c r="DV55" s="212" t="s">
        <v>342</v>
      </c>
      <c r="DW55" s="212" t="s">
        <v>342</v>
      </c>
      <c r="DX55" s="212" t="s">
        <v>342</v>
      </c>
      <c r="DY55" s="212" t="s">
        <v>342</v>
      </c>
      <c r="DZ55" s="212" t="s">
        <v>342</v>
      </c>
      <c r="EA55" s="212" t="s">
        <v>342</v>
      </c>
      <c r="EB55" s="212" t="s">
        <v>342</v>
      </c>
      <c r="EC55" s="212" t="s">
        <v>342</v>
      </c>
      <c r="ED55" s="212" t="s">
        <v>342</v>
      </c>
      <c r="EE55" s="212" t="s">
        <v>342</v>
      </c>
      <c r="EF55" s="212" t="s">
        <v>342</v>
      </c>
      <c r="EG55" s="212" t="s">
        <v>342</v>
      </c>
      <c r="EH55" s="212" t="s">
        <v>342</v>
      </c>
      <c r="EI55" s="212" t="s">
        <v>342</v>
      </c>
      <c r="EJ55" s="212" t="s">
        <v>342</v>
      </c>
      <c r="EK55" s="212" t="s">
        <v>342</v>
      </c>
      <c r="EL55" s="212" t="s">
        <v>342</v>
      </c>
      <c r="EM55" s="212" t="s">
        <v>342</v>
      </c>
      <c r="EN55" s="212" t="s">
        <v>342</v>
      </c>
      <c r="EO55" s="212" t="s">
        <v>342</v>
      </c>
      <c r="EP55" s="212" t="s">
        <v>342</v>
      </c>
      <c r="EQ55" s="212" t="s">
        <v>342</v>
      </c>
      <c r="ER55" s="424" t="s">
        <v>342</v>
      </c>
      <c r="ES55" s="227">
        <f>((COUNTIF($E55:$ER55,$ES$11))*(10/60))</f>
        <v>0</v>
      </c>
      <c r="ET55" s="413">
        <f t="shared" si="9"/>
        <v>0</v>
      </c>
      <c r="EU55" s="227">
        <f t="shared" si="10"/>
        <v>0</v>
      </c>
      <c r="EV55" s="385">
        <f t="shared" si="3"/>
        <v>0</v>
      </c>
      <c r="EW55" s="412">
        <f t="shared" si="7"/>
        <v>0</v>
      </c>
      <c r="EX55" s="412">
        <f t="shared" si="4"/>
        <v>0</v>
      </c>
      <c r="EY55" s="210">
        <f t="shared" si="8"/>
        <v>0</v>
      </c>
      <c r="EZ55" s="227">
        <f t="shared" si="5"/>
        <v>0</v>
      </c>
    </row>
    <row r="56" spans="1:156" x14ac:dyDescent="0.25">
      <c r="A56" s="177">
        <f t="shared" si="1"/>
        <v>2</v>
      </c>
      <c r="B56" s="723"/>
      <c r="C56" s="510" t="s">
        <v>175</v>
      </c>
      <c r="D56" s="514">
        <v>44606</v>
      </c>
      <c r="E56" s="212"/>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c r="AK56" s="212"/>
      <c r="AL56" s="212"/>
      <c r="AM56" s="212"/>
      <c r="AN56" s="212"/>
      <c r="AO56" s="212" t="s">
        <v>230</v>
      </c>
      <c r="AP56" s="212" t="s">
        <v>230</v>
      </c>
      <c r="AQ56" s="212" t="s">
        <v>230</v>
      </c>
      <c r="AR56" s="212" t="s">
        <v>230</v>
      </c>
      <c r="AS56" s="212" t="s">
        <v>230</v>
      </c>
      <c r="AT56" s="212" t="s">
        <v>230</v>
      </c>
      <c r="AU56" s="212" t="s">
        <v>230</v>
      </c>
      <c r="AV56" s="212" t="s">
        <v>230</v>
      </c>
      <c r="AW56" s="212" t="s">
        <v>230</v>
      </c>
      <c r="AX56" s="212" t="s">
        <v>230</v>
      </c>
      <c r="AY56" s="212" t="s">
        <v>230</v>
      </c>
      <c r="AZ56" s="212" t="s">
        <v>230</v>
      </c>
      <c r="BA56" s="212" t="s">
        <v>52</v>
      </c>
      <c r="BB56" s="212" t="s">
        <v>52</v>
      </c>
      <c r="BC56" s="212" t="s">
        <v>52</v>
      </c>
      <c r="BD56" s="212" t="s">
        <v>52</v>
      </c>
      <c r="BE56" s="212" t="s">
        <v>52</v>
      </c>
      <c r="BF56" s="212" t="s">
        <v>52</v>
      </c>
      <c r="BG56" s="212" t="s">
        <v>52</v>
      </c>
      <c r="BH56" s="212" t="s">
        <v>52</v>
      </c>
      <c r="BI56" s="212" t="s">
        <v>52</v>
      </c>
      <c r="BJ56" s="212" t="s">
        <v>344</v>
      </c>
      <c r="BK56" s="212" t="s">
        <v>52</v>
      </c>
      <c r="BL56" s="212" t="s">
        <v>52</v>
      </c>
      <c r="BM56" s="212" t="s">
        <v>52</v>
      </c>
      <c r="BN56" s="212" t="s">
        <v>52</v>
      </c>
      <c r="BO56" s="212" t="s">
        <v>52</v>
      </c>
      <c r="BP56" s="212" t="s">
        <v>52</v>
      </c>
      <c r="BQ56" s="212" t="s">
        <v>52</v>
      </c>
      <c r="BR56" s="212" t="s">
        <v>52</v>
      </c>
      <c r="BS56" s="212" t="s">
        <v>52</v>
      </c>
      <c r="BT56" s="212" t="s">
        <v>344</v>
      </c>
      <c r="BU56" s="212" t="s">
        <v>52</v>
      </c>
      <c r="BV56" s="212" t="s">
        <v>52</v>
      </c>
      <c r="BW56" s="212" t="s">
        <v>52</v>
      </c>
      <c r="BX56" s="212" t="s">
        <v>52</v>
      </c>
      <c r="BY56" s="212" t="s">
        <v>52</v>
      </c>
      <c r="BZ56" s="212" t="s">
        <v>52</v>
      </c>
      <c r="CA56" s="212" t="s">
        <v>52</v>
      </c>
      <c r="CB56" s="212" t="s">
        <v>52</v>
      </c>
      <c r="CC56" s="212" t="s">
        <v>52</v>
      </c>
      <c r="CD56" s="393" t="s">
        <v>230</v>
      </c>
      <c r="CE56" s="393" t="s">
        <v>230</v>
      </c>
      <c r="CF56" s="393" t="s">
        <v>230</v>
      </c>
      <c r="CG56" s="393" t="s">
        <v>230</v>
      </c>
      <c r="CH56" s="393" t="s">
        <v>230</v>
      </c>
      <c r="CI56" s="393" t="s">
        <v>230</v>
      </c>
      <c r="CJ56" s="393" t="s">
        <v>230</v>
      </c>
      <c r="CK56" s="212" t="s">
        <v>396</v>
      </c>
      <c r="CL56" s="212" t="s">
        <v>396</v>
      </c>
      <c r="CM56" s="212" t="s">
        <v>396</v>
      </c>
      <c r="CN56" s="212" t="s">
        <v>396</v>
      </c>
      <c r="CO56" s="212" t="s">
        <v>396</v>
      </c>
      <c r="CP56" s="212" t="s">
        <v>396</v>
      </c>
      <c r="CQ56" s="212" t="s">
        <v>396</v>
      </c>
      <c r="CR56" s="212" t="s">
        <v>396</v>
      </c>
      <c r="CS56" s="212" t="s">
        <v>396</v>
      </c>
      <c r="CT56" s="212" t="s">
        <v>396</v>
      </c>
      <c r="CU56" s="212" t="s">
        <v>396</v>
      </c>
      <c r="CV56" s="212" t="s">
        <v>396</v>
      </c>
      <c r="CW56" s="212" t="s">
        <v>396</v>
      </c>
      <c r="CX56" s="212" t="s">
        <v>396</v>
      </c>
      <c r="CY56" s="212" t="s">
        <v>396</v>
      </c>
      <c r="CZ56" s="212" t="s">
        <v>396</v>
      </c>
      <c r="DA56" s="212" t="s">
        <v>396</v>
      </c>
      <c r="DB56" s="212" t="s">
        <v>396</v>
      </c>
      <c r="DC56" s="212" t="s">
        <v>396</v>
      </c>
      <c r="DD56" s="212" t="s">
        <v>396</v>
      </c>
      <c r="DE56" s="212" t="s">
        <v>396</v>
      </c>
      <c r="DF56" s="212" t="s">
        <v>396</v>
      </c>
      <c r="DG56" s="212" t="s">
        <v>396</v>
      </c>
      <c r="DH56" s="212" t="s">
        <v>396</v>
      </c>
      <c r="DI56" s="212" t="s">
        <v>396</v>
      </c>
      <c r="DJ56" s="212" t="s">
        <v>396</v>
      </c>
      <c r="DK56" s="212" t="s">
        <v>396</v>
      </c>
      <c r="DL56" s="212" t="s">
        <v>396</v>
      </c>
      <c r="DM56" s="212" t="s">
        <v>396</v>
      </c>
      <c r="DN56" s="212" t="s">
        <v>396</v>
      </c>
      <c r="DO56" s="212" t="s">
        <v>396</v>
      </c>
      <c r="DP56" s="212" t="s">
        <v>396</v>
      </c>
      <c r="DQ56" s="212" t="s">
        <v>396</v>
      </c>
      <c r="DR56" s="212" t="s">
        <v>396</v>
      </c>
      <c r="DS56" s="212" t="s">
        <v>396</v>
      </c>
      <c r="DT56" s="212" t="s">
        <v>396</v>
      </c>
      <c r="DU56" s="212" t="s">
        <v>396</v>
      </c>
      <c r="DV56" s="212" t="s">
        <v>396</v>
      </c>
      <c r="DW56" s="212" t="s">
        <v>396</v>
      </c>
      <c r="DX56" s="212" t="s">
        <v>396</v>
      </c>
      <c r="DY56" s="212" t="s">
        <v>396</v>
      </c>
      <c r="DZ56" s="212" t="s">
        <v>396</v>
      </c>
      <c r="EA56" s="212" t="s">
        <v>396</v>
      </c>
      <c r="EB56" s="212" t="s">
        <v>396</v>
      </c>
      <c r="EC56" s="212" t="s">
        <v>396</v>
      </c>
      <c r="ED56" s="212" t="s">
        <v>396</v>
      </c>
      <c r="EE56" s="212" t="s">
        <v>396</v>
      </c>
      <c r="EF56" s="212" t="s">
        <v>396</v>
      </c>
      <c r="EG56" s="212" t="s">
        <v>230</v>
      </c>
      <c r="EH56" s="212" t="s">
        <v>230</v>
      </c>
      <c r="EI56" s="212" t="s">
        <v>230</v>
      </c>
      <c r="EJ56" s="212" t="s">
        <v>230</v>
      </c>
      <c r="EK56" s="212" t="s">
        <v>230</v>
      </c>
      <c r="EL56" s="212" t="s">
        <v>230</v>
      </c>
      <c r="EM56" s="212" t="s">
        <v>230</v>
      </c>
      <c r="EN56" s="212" t="s">
        <v>230</v>
      </c>
      <c r="EO56" s="212" t="s">
        <v>230</v>
      </c>
      <c r="EP56" s="212" t="s">
        <v>230</v>
      </c>
      <c r="EQ56" s="212"/>
      <c r="ER56" s="542"/>
      <c r="ES56" s="227">
        <f t="shared" si="0"/>
        <v>4.5</v>
      </c>
      <c r="ET56" s="413">
        <f t="shared" si="9"/>
        <v>0</v>
      </c>
      <c r="EU56" s="227">
        <f t="shared" si="10"/>
        <v>0</v>
      </c>
      <c r="EV56" s="385">
        <f t="shared" si="3"/>
        <v>8</v>
      </c>
      <c r="EW56" s="412">
        <f t="shared" si="7"/>
        <v>0</v>
      </c>
      <c r="EX56" s="412">
        <f t="shared" si="4"/>
        <v>0</v>
      </c>
      <c r="EY56" s="210">
        <f>SUM(ES56:EW56)</f>
        <v>12.5</v>
      </c>
      <c r="EZ56" s="227">
        <f t="shared" si="5"/>
        <v>4.833333333333333</v>
      </c>
    </row>
    <row r="57" spans="1:156" x14ac:dyDescent="0.25">
      <c r="A57" s="177">
        <f t="shared" si="1"/>
        <v>2</v>
      </c>
      <c r="B57" s="723"/>
      <c r="C57" s="510" t="s">
        <v>176</v>
      </c>
      <c r="D57" s="514">
        <v>44607</v>
      </c>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t="s">
        <v>230</v>
      </c>
      <c r="AD57" s="212" t="s">
        <v>230</v>
      </c>
      <c r="AE57" s="212" t="s">
        <v>230</v>
      </c>
      <c r="AF57" s="212" t="s">
        <v>230</v>
      </c>
      <c r="AG57" s="212" t="s">
        <v>230</v>
      </c>
      <c r="AH57" s="212" t="s">
        <v>230</v>
      </c>
      <c r="AI57" s="212" t="s">
        <v>230</v>
      </c>
      <c r="AJ57" s="212" t="s">
        <v>230</v>
      </c>
      <c r="AK57" s="212" t="s">
        <v>230</v>
      </c>
      <c r="AL57" s="212" t="s">
        <v>230</v>
      </c>
      <c r="AM57" s="212" t="s">
        <v>230</v>
      </c>
      <c r="AN57" s="212" t="s">
        <v>230</v>
      </c>
      <c r="AO57" s="212" t="s">
        <v>230</v>
      </c>
      <c r="AP57" s="212" t="s">
        <v>230</v>
      </c>
      <c r="AQ57" s="212" t="s">
        <v>53</v>
      </c>
      <c r="AR57" s="212" t="s">
        <v>53</v>
      </c>
      <c r="AS57" s="212" t="s">
        <v>53</v>
      </c>
      <c r="AT57" s="212" t="s">
        <v>53</v>
      </c>
      <c r="AU57" s="212" t="s">
        <v>53</v>
      </c>
      <c r="AV57" s="212" t="s">
        <v>53</v>
      </c>
      <c r="AW57" s="212" t="s">
        <v>53</v>
      </c>
      <c r="AX57" s="212" t="s">
        <v>53</v>
      </c>
      <c r="AY57" s="212" t="s">
        <v>53</v>
      </c>
      <c r="AZ57" s="212" t="s">
        <v>728</v>
      </c>
      <c r="BA57" s="212" t="s">
        <v>396</v>
      </c>
      <c r="BB57" s="212" t="s">
        <v>396</v>
      </c>
      <c r="BC57" s="212" t="s">
        <v>396</v>
      </c>
      <c r="BD57" s="212" t="s">
        <v>396</v>
      </c>
      <c r="BE57" s="212" t="s">
        <v>396</v>
      </c>
      <c r="BF57" s="212" t="s">
        <v>396</v>
      </c>
      <c r="BG57" s="212" t="s">
        <v>396</v>
      </c>
      <c r="BH57" s="212" t="s">
        <v>396</v>
      </c>
      <c r="BI57" s="212" t="s">
        <v>396</v>
      </c>
      <c r="BJ57" s="212" t="s">
        <v>396</v>
      </c>
      <c r="BK57" s="212" t="s">
        <v>396</v>
      </c>
      <c r="BL57" s="212" t="s">
        <v>396</v>
      </c>
      <c r="BM57" s="212" t="s">
        <v>396</v>
      </c>
      <c r="BN57" s="212" t="s">
        <v>396</v>
      </c>
      <c r="BO57" s="212" t="s">
        <v>396</v>
      </c>
      <c r="BP57" s="212" t="s">
        <v>396</v>
      </c>
      <c r="BQ57" s="212" t="s">
        <v>396</v>
      </c>
      <c r="BR57" s="212" t="s">
        <v>396</v>
      </c>
      <c r="BS57" s="212" t="s">
        <v>396</v>
      </c>
      <c r="BT57" s="212" t="s">
        <v>396</v>
      </c>
      <c r="BU57" s="212" t="s">
        <v>396</v>
      </c>
      <c r="BV57" s="212" t="s">
        <v>396</v>
      </c>
      <c r="BW57" s="212" t="s">
        <v>396</v>
      </c>
      <c r="BX57" s="212" t="s">
        <v>396</v>
      </c>
      <c r="BY57" s="212" t="s">
        <v>396</v>
      </c>
      <c r="BZ57" s="212" t="s">
        <v>396</v>
      </c>
      <c r="CA57" s="212" t="s">
        <v>396</v>
      </c>
      <c r="CB57" s="212" t="s">
        <v>396</v>
      </c>
      <c r="CC57" s="212" t="s">
        <v>396</v>
      </c>
      <c r="CD57" s="212" t="s">
        <v>396</v>
      </c>
      <c r="CE57" s="212" t="s">
        <v>396</v>
      </c>
      <c r="CF57" s="212" t="s">
        <v>396</v>
      </c>
      <c r="CG57" s="212" t="s">
        <v>396</v>
      </c>
      <c r="CH57" s="212" t="s">
        <v>396</v>
      </c>
      <c r="CI57" s="212" t="s">
        <v>396</v>
      </c>
      <c r="CJ57" s="212" t="s">
        <v>396</v>
      </c>
      <c r="CK57" s="212" t="s">
        <v>396</v>
      </c>
      <c r="CL57" s="212" t="s">
        <v>396</v>
      </c>
      <c r="CM57" s="212" t="s">
        <v>396</v>
      </c>
      <c r="CN57" s="212" t="s">
        <v>396</v>
      </c>
      <c r="CO57" s="212" t="s">
        <v>396</v>
      </c>
      <c r="CP57" s="212" t="s">
        <v>396</v>
      </c>
      <c r="CQ57" s="212" t="s">
        <v>396</v>
      </c>
      <c r="CR57" s="212" t="s">
        <v>396</v>
      </c>
      <c r="CS57" s="212" t="s">
        <v>396</v>
      </c>
      <c r="CT57" s="212" t="s">
        <v>396</v>
      </c>
      <c r="CU57" s="212" t="s">
        <v>396</v>
      </c>
      <c r="CV57" s="212" t="s">
        <v>396</v>
      </c>
      <c r="CW57" s="212" t="s">
        <v>344</v>
      </c>
      <c r="CX57" s="212" t="s">
        <v>52</v>
      </c>
      <c r="CY57" s="212" t="s">
        <v>52</v>
      </c>
      <c r="CZ57" s="212" t="s">
        <v>52</v>
      </c>
      <c r="DA57" s="212" t="s">
        <v>52</v>
      </c>
      <c r="DB57" s="212" t="s">
        <v>52</v>
      </c>
      <c r="DC57" s="212" t="s">
        <v>52</v>
      </c>
      <c r="DD57" s="212" t="s">
        <v>52</v>
      </c>
      <c r="DE57" s="212" t="s">
        <v>52</v>
      </c>
      <c r="DF57" s="212" t="s">
        <v>52</v>
      </c>
      <c r="DG57" s="212" t="s">
        <v>344</v>
      </c>
      <c r="DH57" s="212" t="s">
        <v>52</v>
      </c>
      <c r="DI57" s="212" t="s">
        <v>52</v>
      </c>
      <c r="DJ57" s="212" t="s">
        <v>52</v>
      </c>
      <c r="DK57" s="212" t="s">
        <v>52</v>
      </c>
      <c r="DL57" s="212" t="s">
        <v>52</v>
      </c>
      <c r="DM57" s="212" t="s">
        <v>52</v>
      </c>
      <c r="DN57" s="212" t="s">
        <v>52</v>
      </c>
      <c r="DO57" s="212" t="s">
        <v>52</v>
      </c>
      <c r="DP57" s="212" t="s">
        <v>52</v>
      </c>
      <c r="DQ57" s="212" t="s">
        <v>344</v>
      </c>
      <c r="DR57" s="212" t="s">
        <v>52</v>
      </c>
      <c r="DS57" s="212" t="s">
        <v>52</v>
      </c>
      <c r="DT57" s="212" t="s">
        <v>52</v>
      </c>
      <c r="DU57" s="212" t="s">
        <v>52</v>
      </c>
      <c r="DV57" s="212" t="s">
        <v>52</v>
      </c>
      <c r="DW57" s="212" t="s">
        <v>52</v>
      </c>
      <c r="DX57" s="212" t="s">
        <v>52</v>
      </c>
      <c r="DY57" s="212" t="s">
        <v>52</v>
      </c>
      <c r="DZ57" s="212" t="s">
        <v>52</v>
      </c>
      <c r="EA57" s="212" t="s">
        <v>344</v>
      </c>
      <c r="EB57" s="212" t="s">
        <v>52</v>
      </c>
      <c r="EC57" s="212" t="s">
        <v>52</v>
      </c>
      <c r="ED57" s="212" t="s">
        <v>52</v>
      </c>
      <c r="EE57" s="212" t="s">
        <v>52</v>
      </c>
      <c r="EF57" s="212" t="s">
        <v>52</v>
      </c>
      <c r="EG57" s="212" t="s">
        <v>52</v>
      </c>
      <c r="EH57" s="212" t="s">
        <v>52</v>
      </c>
      <c r="EI57" s="212" t="s">
        <v>52</v>
      </c>
      <c r="EJ57" s="212" t="s">
        <v>52</v>
      </c>
      <c r="EK57" s="212" t="s">
        <v>230</v>
      </c>
      <c r="EL57" s="212" t="s">
        <v>230</v>
      </c>
      <c r="EM57" s="212" t="s">
        <v>230</v>
      </c>
      <c r="EN57" s="212" t="s">
        <v>230</v>
      </c>
      <c r="EO57" s="212" t="s">
        <v>230</v>
      </c>
      <c r="EP57" s="212" t="s">
        <v>230</v>
      </c>
      <c r="EQ57" s="212" t="s">
        <v>230</v>
      </c>
      <c r="ER57" s="212" t="s">
        <v>230</v>
      </c>
      <c r="ES57" s="227">
        <f t="shared" si="0"/>
        <v>6</v>
      </c>
      <c r="ET57" s="413">
        <f t="shared" si="9"/>
        <v>1.5</v>
      </c>
      <c r="EU57" s="227">
        <f t="shared" si="10"/>
        <v>0</v>
      </c>
      <c r="EV57" s="385">
        <f t="shared" si="3"/>
        <v>8</v>
      </c>
      <c r="EW57" s="412">
        <f t="shared" si="7"/>
        <v>0</v>
      </c>
      <c r="EX57" s="412">
        <f t="shared" si="4"/>
        <v>0</v>
      </c>
      <c r="EY57" s="210">
        <f>SUM(ES57:EW57)</f>
        <v>15.5</v>
      </c>
      <c r="EZ57" s="227">
        <f t="shared" si="5"/>
        <v>3.6666666666666665</v>
      </c>
    </row>
    <row r="58" spans="1:156" x14ac:dyDescent="0.25">
      <c r="A58" s="177">
        <f t="shared" si="1"/>
        <v>2</v>
      </c>
      <c r="B58" s="723"/>
      <c r="C58" s="510" t="s">
        <v>176</v>
      </c>
      <c r="D58" s="514">
        <v>44608</v>
      </c>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t="s">
        <v>230</v>
      </c>
      <c r="AD58" s="212" t="s">
        <v>230</v>
      </c>
      <c r="AE58" s="212" t="s">
        <v>230</v>
      </c>
      <c r="AF58" s="212" t="s">
        <v>230</v>
      </c>
      <c r="AG58" s="212" t="s">
        <v>230</v>
      </c>
      <c r="AH58" s="212" t="s">
        <v>230</v>
      </c>
      <c r="AI58" s="212" t="s">
        <v>230</v>
      </c>
      <c r="AJ58" s="212" t="s">
        <v>230</v>
      </c>
      <c r="AK58" s="212" t="s">
        <v>230</v>
      </c>
      <c r="AL58" s="212" t="s">
        <v>230</v>
      </c>
      <c r="AM58" s="212" t="s">
        <v>230</v>
      </c>
      <c r="AN58" s="212" t="s">
        <v>230</v>
      </c>
      <c r="AO58" s="212" t="s">
        <v>396</v>
      </c>
      <c r="AP58" s="212" t="s">
        <v>396</v>
      </c>
      <c r="AQ58" s="212" t="s">
        <v>396</v>
      </c>
      <c r="AR58" s="212" t="s">
        <v>396</v>
      </c>
      <c r="AS58" s="212" t="s">
        <v>396</v>
      </c>
      <c r="AT58" s="212" t="s">
        <v>396</v>
      </c>
      <c r="AU58" s="212" t="s">
        <v>396</v>
      </c>
      <c r="AV58" s="212" t="s">
        <v>396</v>
      </c>
      <c r="AW58" s="212" t="s">
        <v>396</v>
      </c>
      <c r="AX58" s="212" t="s">
        <v>396</v>
      </c>
      <c r="AY58" s="212" t="s">
        <v>396</v>
      </c>
      <c r="AZ58" s="212" t="s">
        <v>396</v>
      </c>
      <c r="BA58" s="212" t="s">
        <v>396</v>
      </c>
      <c r="BB58" s="212" t="s">
        <v>396</v>
      </c>
      <c r="BC58" s="212" t="s">
        <v>396</v>
      </c>
      <c r="BD58" s="212" t="s">
        <v>396</v>
      </c>
      <c r="BE58" s="212" t="s">
        <v>396</v>
      </c>
      <c r="BF58" s="212" t="s">
        <v>396</v>
      </c>
      <c r="BG58" s="212" t="s">
        <v>396</v>
      </c>
      <c r="BH58" s="212" t="s">
        <v>396</v>
      </c>
      <c r="BI58" s="212" t="s">
        <v>396</v>
      </c>
      <c r="BJ58" s="212" t="s">
        <v>396</v>
      </c>
      <c r="BK58" s="212" t="s">
        <v>396</v>
      </c>
      <c r="BL58" s="212" t="s">
        <v>396</v>
      </c>
      <c r="BM58" s="212" t="s">
        <v>396</v>
      </c>
      <c r="BN58" s="212" t="s">
        <v>396</v>
      </c>
      <c r="BO58" s="212" t="s">
        <v>396</v>
      </c>
      <c r="BP58" s="212" t="s">
        <v>396</v>
      </c>
      <c r="BQ58" s="212" t="s">
        <v>396</v>
      </c>
      <c r="BR58" s="212" t="s">
        <v>396</v>
      </c>
      <c r="BS58" s="212" t="s">
        <v>396</v>
      </c>
      <c r="BT58" s="212" t="s">
        <v>396</v>
      </c>
      <c r="BU58" s="212" t="s">
        <v>396</v>
      </c>
      <c r="BV58" s="212" t="s">
        <v>396</v>
      </c>
      <c r="BW58" s="212" t="s">
        <v>396</v>
      </c>
      <c r="BX58" s="212" t="s">
        <v>396</v>
      </c>
      <c r="BY58" s="212" t="s">
        <v>396</v>
      </c>
      <c r="BZ58" s="212" t="s">
        <v>396</v>
      </c>
      <c r="CA58" s="212" t="s">
        <v>396</v>
      </c>
      <c r="CB58" s="212" t="s">
        <v>396</v>
      </c>
      <c r="CC58" s="212" t="s">
        <v>396</v>
      </c>
      <c r="CD58" s="212" t="s">
        <v>396</v>
      </c>
      <c r="CE58" s="212" t="s">
        <v>396</v>
      </c>
      <c r="CF58" s="212" t="s">
        <v>396</v>
      </c>
      <c r="CG58" s="212" t="s">
        <v>396</v>
      </c>
      <c r="CH58" s="212" t="s">
        <v>396</v>
      </c>
      <c r="CI58" s="212" t="s">
        <v>396</v>
      </c>
      <c r="CJ58" s="212" t="s">
        <v>396</v>
      </c>
      <c r="CK58" s="535" t="s">
        <v>344</v>
      </c>
      <c r="CL58" s="212" t="s">
        <v>577</v>
      </c>
      <c r="CM58" s="212" t="s">
        <v>577</v>
      </c>
      <c r="CN58" s="212" t="s">
        <v>577</v>
      </c>
      <c r="CO58" s="212" t="s">
        <v>577</v>
      </c>
      <c r="CP58" s="212" t="s">
        <v>577</v>
      </c>
      <c r="CQ58" s="212" t="s">
        <v>577</v>
      </c>
      <c r="CR58" s="212" t="s">
        <v>577</v>
      </c>
      <c r="CS58" s="212" t="s">
        <v>577</v>
      </c>
      <c r="CT58" s="212" t="s">
        <v>577</v>
      </c>
      <c r="CU58" s="535" t="s">
        <v>344</v>
      </c>
      <c r="CV58" s="212" t="s">
        <v>52</v>
      </c>
      <c r="CW58" s="212" t="s">
        <v>52</v>
      </c>
      <c r="CX58" s="212" t="s">
        <v>52</v>
      </c>
      <c r="CY58" s="212" t="s">
        <v>52</v>
      </c>
      <c r="CZ58" s="212" t="s">
        <v>52</v>
      </c>
      <c r="DA58" s="212" t="s">
        <v>52</v>
      </c>
      <c r="DB58" s="212" t="s">
        <v>52</v>
      </c>
      <c r="DC58" s="212" t="s">
        <v>52</v>
      </c>
      <c r="DD58" s="212" t="s">
        <v>52</v>
      </c>
      <c r="DE58" s="535" t="s">
        <v>344</v>
      </c>
      <c r="DF58" s="212" t="s">
        <v>52</v>
      </c>
      <c r="DG58" s="212" t="s">
        <v>52</v>
      </c>
      <c r="DH58" s="212" t="s">
        <v>52</v>
      </c>
      <c r="DI58" s="212" t="s">
        <v>52</v>
      </c>
      <c r="DJ58" s="212" t="s">
        <v>52</v>
      </c>
      <c r="DK58" s="212" t="s">
        <v>52</v>
      </c>
      <c r="DL58" s="212" t="s">
        <v>52</v>
      </c>
      <c r="DM58" s="212" t="s">
        <v>52</v>
      </c>
      <c r="DN58" s="212" t="s">
        <v>52</v>
      </c>
      <c r="DO58" s="535" t="s">
        <v>344</v>
      </c>
      <c r="DP58" s="212" t="s">
        <v>52</v>
      </c>
      <c r="DQ58" s="212" t="s">
        <v>52</v>
      </c>
      <c r="DR58" s="212" t="s">
        <v>52</v>
      </c>
      <c r="DS58" s="212" t="s">
        <v>52</v>
      </c>
      <c r="DT58" s="212" t="s">
        <v>52</v>
      </c>
      <c r="DU58" s="212" t="s">
        <v>52</v>
      </c>
      <c r="DV58" s="212" t="s">
        <v>52</v>
      </c>
      <c r="DW58" s="212" t="s">
        <v>52</v>
      </c>
      <c r="DX58" s="212" t="s">
        <v>52</v>
      </c>
      <c r="DY58" s="212" t="s">
        <v>230</v>
      </c>
      <c r="DZ58" s="212" t="s">
        <v>230</v>
      </c>
      <c r="EA58" s="212" t="s">
        <v>230</v>
      </c>
      <c r="EB58" s="212" t="s">
        <v>230</v>
      </c>
      <c r="EC58" s="212" t="s">
        <v>230</v>
      </c>
      <c r="ED58" s="212" t="s">
        <v>230</v>
      </c>
      <c r="EE58" s="212" t="s">
        <v>230</v>
      </c>
      <c r="EF58" s="212" t="s">
        <v>230</v>
      </c>
      <c r="EG58" s="212" t="s">
        <v>230</v>
      </c>
      <c r="EH58" s="212"/>
      <c r="EI58" s="212"/>
      <c r="EJ58" s="212"/>
      <c r="EK58" s="212"/>
      <c r="EL58" s="212"/>
      <c r="EM58" s="212"/>
      <c r="EN58" s="212"/>
      <c r="EO58" s="212"/>
      <c r="EP58" s="212"/>
      <c r="EQ58" s="212"/>
      <c r="ER58" s="212"/>
      <c r="ES58" s="227">
        <f t="shared" si="0"/>
        <v>4.5</v>
      </c>
      <c r="ET58" s="413">
        <f t="shared" si="9"/>
        <v>0</v>
      </c>
      <c r="EU58" s="227">
        <f t="shared" si="10"/>
        <v>1.5</v>
      </c>
      <c r="EV58" s="385">
        <f t="shared" si="3"/>
        <v>8</v>
      </c>
      <c r="EW58" s="412">
        <f t="shared" si="7"/>
        <v>0</v>
      </c>
      <c r="EX58" s="412">
        <f t="shared" si="4"/>
        <v>0</v>
      </c>
      <c r="EY58" s="210">
        <f>SUM(ES58:EW58)</f>
        <v>14</v>
      </c>
      <c r="EZ58" s="227">
        <f t="shared" si="5"/>
        <v>3.5</v>
      </c>
    </row>
    <row r="59" spans="1:156" x14ac:dyDescent="0.25">
      <c r="A59" s="177">
        <f t="shared" si="1"/>
        <v>2</v>
      </c>
      <c r="B59" s="723"/>
      <c r="C59" s="510" t="s">
        <v>173</v>
      </c>
      <c r="D59" s="514">
        <v>44609</v>
      </c>
      <c r="E59" s="212"/>
      <c r="F59" s="212"/>
      <c r="G59" s="212"/>
      <c r="H59" s="212"/>
      <c r="I59" s="212"/>
      <c r="J59" s="212"/>
      <c r="K59" s="212"/>
      <c r="L59" s="212"/>
      <c r="M59" s="212"/>
      <c r="N59" s="212"/>
      <c r="O59" s="212"/>
      <c r="P59" s="212"/>
      <c r="Q59" s="212"/>
      <c r="R59" s="212"/>
      <c r="S59" s="212"/>
      <c r="T59" s="212"/>
      <c r="U59" s="212"/>
      <c r="V59" s="212"/>
      <c r="W59" s="212" t="s">
        <v>230</v>
      </c>
      <c r="X59" s="212" t="s">
        <v>230</v>
      </c>
      <c r="Y59" s="212" t="s">
        <v>230</v>
      </c>
      <c r="Z59" s="212" t="s">
        <v>230</v>
      </c>
      <c r="AA59" s="212" t="s">
        <v>230</v>
      </c>
      <c r="AB59" s="212" t="s">
        <v>230</v>
      </c>
      <c r="AC59" s="212" t="s">
        <v>230</v>
      </c>
      <c r="AD59" s="212" t="s">
        <v>230</v>
      </c>
      <c r="AE59" s="212" t="s">
        <v>230</v>
      </c>
      <c r="AF59" s="212" t="s">
        <v>230</v>
      </c>
      <c r="AG59" s="212" t="s">
        <v>230</v>
      </c>
      <c r="AH59" s="212" t="s">
        <v>230</v>
      </c>
      <c r="AI59" s="212" t="s">
        <v>396</v>
      </c>
      <c r="AJ59" s="212" t="s">
        <v>396</v>
      </c>
      <c r="AK59" s="212" t="s">
        <v>396</v>
      </c>
      <c r="AL59" s="212" t="s">
        <v>396</v>
      </c>
      <c r="AM59" s="212" t="s">
        <v>396</v>
      </c>
      <c r="AN59" s="212" t="s">
        <v>396</v>
      </c>
      <c r="AO59" s="212" t="s">
        <v>396</v>
      </c>
      <c r="AP59" s="212" t="s">
        <v>396</v>
      </c>
      <c r="AQ59" s="212" t="s">
        <v>396</v>
      </c>
      <c r="AR59" s="212" t="s">
        <v>396</v>
      </c>
      <c r="AS59" s="212" t="s">
        <v>396</v>
      </c>
      <c r="AT59" s="212" t="s">
        <v>396</v>
      </c>
      <c r="AU59" s="212" t="s">
        <v>396</v>
      </c>
      <c r="AV59" s="212" t="s">
        <v>396</v>
      </c>
      <c r="AW59" s="212" t="s">
        <v>396</v>
      </c>
      <c r="AX59" s="212" t="s">
        <v>396</v>
      </c>
      <c r="AY59" s="212" t="s">
        <v>396</v>
      </c>
      <c r="AZ59" s="212" t="s">
        <v>396</v>
      </c>
      <c r="BA59" s="212" t="s">
        <v>396</v>
      </c>
      <c r="BB59" s="212" t="s">
        <v>396</v>
      </c>
      <c r="BC59" s="212" t="s">
        <v>396</v>
      </c>
      <c r="BD59" s="212" t="s">
        <v>396</v>
      </c>
      <c r="BE59" s="212" t="s">
        <v>396</v>
      </c>
      <c r="BF59" s="212" t="s">
        <v>396</v>
      </c>
      <c r="BG59" s="212" t="s">
        <v>396</v>
      </c>
      <c r="BH59" s="212" t="s">
        <v>396</v>
      </c>
      <c r="BI59" s="212" t="s">
        <v>396</v>
      </c>
      <c r="BJ59" s="212" t="s">
        <v>396</v>
      </c>
      <c r="BK59" s="212" t="s">
        <v>396</v>
      </c>
      <c r="BL59" s="212" t="s">
        <v>396</v>
      </c>
      <c r="BM59" s="212" t="s">
        <v>396</v>
      </c>
      <c r="BN59" s="212" t="s">
        <v>396</v>
      </c>
      <c r="BO59" s="212" t="s">
        <v>396</v>
      </c>
      <c r="BP59" s="212" t="s">
        <v>396</v>
      </c>
      <c r="BQ59" s="212" t="s">
        <v>396</v>
      </c>
      <c r="BR59" s="212" t="s">
        <v>396</v>
      </c>
      <c r="BS59" s="212" t="s">
        <v>344</v>
      </c>
      <c r="BT59" s="212" t="s">
        <v>52</v>
      </c>
      <c r="BU59" s="212" t="s">
        <v>52</v>
      </c>
      <c r="BV59" s="212" t="s">
        <v>52</v>
      </c>
      <c r="BW59" s="212" t="s">
        <v>52</v>
      </c>
      <c r="BX59" s="212" t="s">
        <v>52</v>
      </c>
      <c r="BY59" s="212" t="s">
        <v>52</v>
      </c>
      <c r="BZ59" s="212" t="s">
        <v>52</v>
      </c>
      <c r="CA59" s="212" t="s">
        <v>52</v>
      </c>
      <c r="CB59" s="212" t="s">
        <v>52</v>
      </c>
      <c r="CC59" s="212" t="s">
        <v>344</v>
      </c>
      <c r="CD59" s="212" t="s">
        <v>52</v>
      </c>
      <c r="CE59" s="212" t="s">
        <v>52</v>
      </c>
      <c r="CF59" s="212" t="s">
        <v>52</v>
      </c>
      <c r="CG59" s="212" t="s">
        <v>52</v>
      </c>
      <c r="CH59" s="212" t="s">
        <v>52</v>
      </c>
      <c r="CI59" s="212" t="s">
        <v>52</v>
      </c>
      <c r="CJ59" s="212" t="s">
        <v>52</v>
      </c>
      <c r="CK59" s="212" t="s">
        <v>52</v>
      </c>
      <c r="CL59" s="212" t="s">
        <v>52</v>
      </c>
      <c r="CM59" s="212" t="s">
        <v>344</v>
      </c>
      <c r="CN59" s="212" t="s">
        <v>52</v>
      </c>
      <c r="CO59" s="212" t="s">
        <v>52</v>
      </c>
      <c r="CP59" s="212" t="s">
        <v>52</v>
      </c>
      <c r="CQ59" s="212" t="s">
        <v>52</v>
      </c>
      <c r="CR59" s="212" t="s">
        <v>52</v>
      </c>
      <c r="CS59" s="212" t="s">
        <v>52</v>
      </c>
      <c r="CT59" s="212" t="s">
        <v>52</v>
      </c>
      <c r="CU59" s="212" t="s">
        <v>52</v>
      </c>
      <c r="CV59" s="212" t="s">
        <v>52</v>
      </c>
      <c r="CW59" s="212" t="s">
        <v>728</v>
      </c>
      <c r="CX59" s="212" t="s">
        <v>53</v>
      </c>
      <c r="CY59" s="212" t="s">
        <v>53</v>
      </c>
      <c r="CZ59" s="212" t="s">
        <v>53</v>
      </c>
      <c r="DA59" s="212" t="s">
        <v>53</v>
      </c>
      <c r="DB59" s="212" t="s">
        <v>53</v>
      </c>
      <c r="DC59" s="212" t="s">
        <v>53</v>
      </c>
      <c r="DD59" s="212" t="s">
        <v>53</v>
      </c>
      <c r="DE59" s="212" t="s">
        <v>53</v>
      </c>
      <c r="DF59" s="212" t="s">
        <v>53</v>
      </c>
      <c r="DG59" s="212" t="s">
        <v>728</v>
      </c>
      <c r="DH59" s="212" t="s">
        <v>53</v>
      </c>
      <c r="DI59" s="212" t="s">
        <v>53</v>
      </c>
      <c r="DJ59" s="212" t="s">
        <v>53</v>
      </c>
      <c r="DK59" s="212" t="s">
        <v>53</v>
      </c>
      <c r="DL59" s="212" t="s">
        <v>53</v>
      </c>
      <c r="DM59" s="212" t="s">
        <v>53</v>
      </c>
      <c r="DN59" s="212" t="s">
        <v>53</v>
      </c>
      <c r="DO59" s="212" t="s">
        <v>53</v>
      </c>
      <c r="DP59" s="212" t="s">
        <v>53</v>
      </c>
      <c r="DQ59" s="212" t="s">
        <v>230</v>
      </c>
      <c r="DR59" s="212" t="s">
        <v>230</v>
      </c>
      <c r="DS59" s="212" t="s">
        <v>230</v>
      </c>
      <c r="DT59" s="212" t="s">
        <v>230</v>
      </c>
      <c r="DU59" s="212" t="s">
        <v>230</v>
      </c>
      <c r="DV59" s="212" t="s">
        <v>230</v>
      </c>
      <c r="DW59" s="212" t="s">
        <v>230</v>
      </c>
      <c r="DX59" s="212" t="s">
        <v>230</v>
      </c>
      <c r="DY59" s="212" t="s">
        <v>230</v>
      </c>
      <c r="DZ59" s="212"/>
      <c r="EA59" s="212"/>
      <c r="EB59" s="212"/>
      <c r="EC59" s="212"/>
      <c r="ED59" s="212"/>
      <c r="EE59" s="212"/>
      <c r="EF59" s="212"/>
      <c r="EG59" s="212"/>
      <c r="EH59" s="212"/>
      <c r="EI59" s="212"/>
      <c r="EJ59" s="212"/>
      <c r="EK59" s="212"/>
      <c r="EL59" s="212"/>
      <c r="EM59" s="212"/>
      <c r="EN59" s="212"/>
      <c r="EO59" s="212"/>
      <c r="EP59" s="212"/>
      <c r="EQ59" s="212"/>
      <c r="ER59" s="424"/>
      <c r="ES59" s="227">
        <f t="shared" si="0"/>
        <v>4.5</v>
      </c>
      <c r="ET59" s="413">
        <f t="shared" si="9"/>
        <v>3</v>
      </c>
      <c r="EU59" s="227">
        <f t="shared" si="10"/>
        <v>0</v>
      </c>
      <c r="EV59" s="385">
        <f t="shared" si="3"/>
        <v>6</v>
      </c>
      <c r="EW59" s="412">
        <f t="shared" si="7"/>
        <v>0</v>
      </c>
      <c r="EX59" s="412">
        <f t="shared" si="4"/>
        <v>0</v>
      </c>
      <c r="EY59" s="210">
        <f>SUM(ES59:EW59)</f>
        <v>13.5</v>
      </c>
      <c r="EZ59" s="227">
        <f t="shared" si="5"/>
        <v>3.5</v>
      </c>
    </row>
    <row r="60" spans="1:156" x14ac:dyDescent="0.25">
      <c r="A60" s="177">
        <f t="shared" si="1"/>
        <v>2</v>
      </c>
      <c r="B60" s="723"/>
      <c r="C60" s="510" t="s">
        <v>184</v>
      </c>
      <c r="D60" s="514">
        <v>44610</v>
      </c>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t="s">
        <v>230</v>
      </c>
      <c r="AJ60" s="212" t="s">
        <v>230</v>
      </c>
      <c r="AK60" s="212" t="s">
        <v>230</v>
      </c>
      <c r="AL60" s="212" t="s">
        <v>230</v>
      </c>
      <c r="AM60" s="212" t="s">
        <v>230</v>
      </c>
      <c r="AN60" s="212" t="s">
        <v>230</v>
      </c>
      <c r="AO60" s="212" t="s">
        <v>230</v>
      </c>
      <c r="AP60" s="212" t="s">
        <v>230</v>
      </c>
      <c r="AQ60" s="212" t="s">
        <v>230</v>
      </c>
      <c r="AR60" s="212" t="s">
        <v>52</v>
      </c>
      <c r="AS60" s="212" t="s">
        <v>52</v>
      </c>
      <c r="AT60" s="212" t="s">
        <v>52</v>
      </c>
      <c r="AU60" s="212" t="s">
        <v>52</v>
      </c>
      <c r="AV60" s="212" t="s">
        <v>52</v>
      </c>
      <c r="AW60" s="212" t="s">
        <v>52</v>
      </c>
      <c r="AX60" s="212" t="s">
        <v>52</v>
      </c>
      <c r="AY60" s="212" t="s">
        <v>52</v>
      </c>
      <c r="AZ60" s="212" t="s">
        <v>52</v>
      </c>
      <c r="BA60" s="212" t="s">
        <v>344</v>
      </c>
      <c r="BB60" s="212" t="s">
        <v>52</v>
      </c>
      <c r="BC60" s="212" t="s">
        <v>52</v>
      </c>
      <c r="BD60" s="212" t="s">
        <v>52</v>
      </c>
      <c r="BE60" s="212" t="s">
        <v>52</v>
      </c>
      <c r="BF60" s="212" t="s">
        <v>52</v>
      </c>
      <c r="BG60" s="212" t="s">
        <v>52</v>
      </c>
      <c r="BH60" s="212" t="s">
        <v>52</v>
      </c>
      <c r="BI60" s="212" t="s">
        <v>52</v>
      </c>
      <c r="BJ60" s="212" t="s">
        <v>52</v>
      </c>
      <c r="BK60" s="212" t="s">
        <v>344</v>
      </c>
      <c r="BL60" s="212" t="s">
        <v>52</v>
      </c>
      <c r="BM60" s="212" t="s">
        <v>52</v>
      </c>
      <c r="BN60" s="212" t="s">
        <v>52</v>
      </c>
      <c r="BO60" s="212" t="s">
        <v>52</v>
      </c>
      <c r="BP60" s="212" t="s">
        <v>52</v>
      </c>
      <c r="BQ60" s="212" t="s">
        <v>52</v>
      </c>
      <c r="BR60" s="212" t="s">
        <v>52</v>
      </c>
      <c r="BS60" s="212" t="s">
        <v>52</v>
      </c>
      <c r="BT60" s="212" t="s">
        <v>52</v>
      </c>
      <c r="BU60" s="212" t="s">
        <v>728</v>
      </c>
      <c r="BV60" s="212" t="s">
        <v>53</v>
      </c>
      <c r="BW60" s="212" t="s">
        <v>53</v>
      </c>
      <c r="BX60" s="212" t="s">
        <v>53</v>
      </c>
      <c r="BY60" s="212" t="s">
        <v>53</v>
      </c>
      <c r="BZ60" s="212" t="s">
        <v>53</v>
      </c>
      <c r="CA60" s="212" t="s">
        <v>53</v>
      </c>
      <c r="CB60" s="212" t="s">
        <v>53</v>
      </c>
      <c r="CC60" s="212" t="s">
        <v>53</v>
      </c>
      <c r="CD60" s="212" t="s">
        <v>53</v>
      </c>
      <c r="CE60" s="212" t="s">
        <v>728</v>
      </c>
      <c r="CF60" s="212" t="s">
        <v>577</v>
      </c>
      <c r="CG60" s="212" t="s">
        <v>577</v>
      </c>
      <c r="CH60" s="212" t="s">
        <v>577</v>
      </c>
      <c r="CI60" s="212" t="s">
        <v>577</v>
      </c>
      <c r="CJ60" s="212" t="s">
        <v>577</v>
      </c>
      <c r="CK60" s="212" t="s">
        <v>577</v>
      </c>
      <c r="CL60" s="212" t="s">
        <v>577</v>
      </c>
      <c r="CM60" s="212" t="s">
        <v>577</v>
      </c>
      <c r="CN60" s="212" t="s">
        <v>577</v>
      </c>
      <c r="CO60" s="212" t="s">
        <v>577</v>
      </c>
      <c r="CP60" s="212" t="s">
        <v>577</v>
      </c>
      <c r="CQ60" s="212" t="s">
        <v>577</v>
      </c>
      <c r="CR60" s="212" t="s">
        <v>577</v>
      </c>
      <c r="CS60" s="212" t="s">
        <v>577</v>
      </c>
      <c r="CT60" s="212" t="s">
        <v>577</v>
      </c>
      <c r="CU60" s="212" t="s">
        <v>577</v>
      </c>
      <c r="CV60" s="212" t="s">
        <v>577</v>
      </c>
      <c r="CW60" s="212" t="s">
        <v>577</v>
      </c>
      <c r="CX60" s="212" t="s">
        <v>577</v>
      </c>
      <c r="CY60" s="212" t="s">
        <v>577</v>
      </c>
      <c r="CZ60" s="212" t="s">
        <v>577</v>
      </c>
      <c r="DA60" s="212" t="s">
        <v>577</v>
      </c>
      <c r="DB60" s="212" t="s">
        <v>577</v>
      </c>
      <c r="DC60" s="212" t="s">
        <v>577</v>
      </c>
      <c r="DD60" s="212" t="s">
        <v>577</v>
      </c>
      <c r="DE60" s="212" t="s">
        <v>577</v>
      </c>
      <c r="DF60" s="212" t="s">
        <v>577</v>
      </c>
      <c r="DG60" s="212" t="s">
        <v>577</v>
      </c>
      <c r="DH60" s="212" t="s">
        <v>577</v>
      </c>
      <c r="DI60" s="212" t="s">
        <v>577</v>
      </c>
      <c r="DJ60" s="212" t="s">
        <v>577</v>
      </c>
      <c r="DK60" s="212" t="s">
        <v>577</v>
      </c>
      <c r="DL60" s="212" t="s">
        <v>577</v>
      </c>
      <c r="DM60" s="212" t="s">
        <v>577</v>
      </c>
      <c r="DN60" s="212" t="s">
        <v>577</v>
      </c>
      <c r="DO60" s="212" t="s">
        <v>577</v>
      </c>
      <c r="DP60" s="212" t="s">
        <v>728</v>
      </c>
      <c r="DQ60" s="212" t="s">
        <v>53</v>
      </c>
      <c r="DR60" s="212" t="s">
        <v>53</v>
      </c>
      <c r="DS60" s="212" t="s">
        <v>53</v>
      </c>
      <c r="DT60" s="212" t="s">
        <v>53</v>
      </c>
      <c r="DU60" s="212" t="s">
        <v>53</v>
      </c>
      <c r="DV60" s="212" t="s">
        <v>53</v>
      </c>
      <c r="DW60" s="212" t="s">
        <v>53</v>
      </c>
      <c r="DX60" s="212" t="s">
        <v>53</v>
      </c>
      <c r="DY60" s="212" t="s">
        <v>53</v>
      </c>
      <c r="DZ60" s="212" t="s">
        <v>230</v>
      </c>
      <c r="EA60" s="212" t="s">
        <v>230</v>
      </c>
      <c r="EB60" s="212" t="s">
        <v>230</v>
      </c>
      <c r="EC60" s="212" t="s">
        <v>230</v>
      </c>
      <c r="ED60" s="212" t="s">
        <v>230</v>
      </c>
      <c r="EE60" s="212" t="s">
        <v>230</v>
      </c>
      <c r="EF60" s="212"/>
      <c r="EG60" s="212"/>
      <c r="EH60" s="212"/>
      <c r="EI60" s="212"/>
      <c r="EJ60" s="212"/>
      <c r="EK60" s="212"/>
      <c r="EL60" s="212"/>
      <c r="EM60" s="212"/>
      <c r="EN60" s="212"/>
      <c r="EO60" s="212"/>
      <c r="EP60" s="212"/>
      <c r="EQ60" s="212"/>
      <c r="ER60" s="424"/>
      <c r="ES60" s="227">
        <f t="shared" si="0"/>
        <v>4.5</v>
      </c>
      <c r="ET60" s="413">
        <f t="shared" si="9"/>
        <v>3</v>
      </c>
      <c r="EU60" s="227">
        <f t="shared" ref="EU60:EU123" si="11">(COUNTIF($E60:$ER60,$EU$11))*(10/60)+((COUNTIF($E60:$ER60,"CE"))*(10/60))</f>
        <v>6</v>
      </c>
      <c r="EV60" s="385">
        <f t="shared" si="3"/>
        <v>0</v>
      </c>
      <c r="EW60" s="412">
        <f t="shared" si="7"/>
        <v>0</v>
      </c>
      <c r="EX60" s="412">
        <f t="shared" si="4"/>
        <v>0</v>
      </c>
      <c r="EY60" s="210">
        <f t="shared" si="8"/>
        <v>13.5</v>
      </c>
      <c r="EZ60" s="227">
        <f t="shared" si="5"/>
        <v>2.5</v>
      </c>
    </row>
    <row r="61" spans="1:156" x14ac:dyDescent="0.25">
      <c r="A61" s="177">
        <f t="shared" si="1"/>
        <v>2</v>
      </c>
      <c r="B61" s="723"/>
      <c r="C61" s="511" t="s">
        <v>181</v>
      </c>
      <c r="D61" s="515">
        <v>44611</v>
      </c>
      <c r="E61" s="397"/>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c r="AK61" s="212"/>
      <c r="AL61" s="212"/>
      <c r="AM61" s="212"/>
      <c r="AN61" s="212"/>
      <c r="AO61" s="212"/>
      <c r="AP61" s="212"/>
      <c r="AQ61" s="212"/>
      <c r="AR61" s="212"/>
      <c r="AS61" s="212"/>
      <c r="AT61" s="212"/>
      <c r="AU61" s="212"/>
      <c r="AV61" s="212"/>
      <c r="AW61" s="212"/>
      <c r="AX61" s="212"/>
      <c r="AY61" s="212"/>
      <c r="AZ61" s="212"/>
      <c r="BA61" s="212"/>
      <c r="BB61" s="212"/>
      <c r="BC61" s="212"/>
      <c r="BD61" s="212"/>
      <c r="BE61" s="212"/>
      <c r="BF61" s="212"/>
      <c r="BG61" s="212"/>
      <c r="BH61" s="212"/>
      <c r="BI61" s="212"/>
      <c r="BJ61" s="212"/>
      <c r="BK61" s="212"/>
      <c r="BL61" s="212"/>
      <c r="BM61" s="212"/>
      <c r="BN61" s="212"/>
      <c r="BO61" s="212"/>
      <c r="BP61" s="212"/>
      <c r="BQ61" s="212"/>
      <c r="BR61" s="212"/>
      <c r="BS61" s="212"/>
      <c r="BT61" s="212"/>
      <c r="BU61" s="212"/>
      <c r="BV61" s="212"/>
      <c r="BW61" s="212"/>
      <c r="BX61" s="212"/>
      <c r="BY61" s="212"/>
      <c r="BZ61" s="212"/>
      <c r="CA61" s="212"/>
      <c r="CB61" s="212"/>
      <c r="CC61" s="212"/>
      <c r="CD61" s="212"/>
      <c r="CE61" s="212"/>
      <c r="CF61" s="212"/>
      <c r="CG61" s="212"/>
      <c r="CH61" s="212"/>
      <c r="CI61" s="212"/>
      <c r="CJ61" s="212"/>
      <c r="CK61" s="212"/>
      <c r="CL61" s="212"/>
      <c r="CM61" s="212"/>
      <c r="CN61" s="212"/>
      <c r="CO61" s="212"/>
      <c r="CP61" s="212"/>
      <c r="CQ61" s="212"/>
      <c r="CR61" s="212"/>
      <c r="CS61" s="212"/>
      <c r="CT61" s="212"/>
      <c r="CU61" s="212"/>
      <c r="CV61" s="212"/>
      <c r="CW61" s="212"/>
      <c r="CX61" s="212"/>
      <c r="CY61" s="212"/>
      <c r="CZ61" s="212"/>
      <c r="DA61" s="212"/>
      <c r="DB61" s="212"/>
      <c r="DC61" s="212"/>
      <c r="DD61" s="212"/>
      <c r="DE61" s="212"/>
      <c r="DF61" s="212"/>
      <c r="DG61" s="212"/>
      <c r="DH61" s="212"/>
      <c r="DI61" s="212"/>
      <c r="DJ61" s="212"/>
      <c r="DK61" s="212"/>
      <c r="DL61" s="212"/>
      <c r="DM61" s="212"/>
      <c r="DN61" s="212"/>
      <c r="DO61" s="212"/>
      <c r="DP61" s="212"/>
      <c r="DQ61" s="212"/>
      <c r="DR61" s="212"/>
      <c r="DS61" s="212"/>
      <c r="DT61" s="212"/>
      <c r="DU61" s="212"/>
      <c r="DV61" s="212"/>
      <c r="DW61" s="212"/>
      <c r="DX61" s="212"/>
      <c r="DY61" s="212"/>
      <c r="DZ61" s="212"/>
      <c r="EA61" s="212"/>
      <c r="EB61" s="212"/>
      <c r="EC61" s="212"/>
      <c r="ED61" s="212"/>
      <c r="EE61" s="212"/>
      <c r="EF61" s="212"/>
      <c r="EG61" s="212"/>
      <c r="EH61" s="212"/>
      <c r="EI61" s="212"/>
      <c r="EJ61" s="212"/>
      <c r="EK61" s="212"/>
      <c r="EL61" s="212"/>
      <c r="EM61" s="212"/>
      <c r="EN61" s="212"/>
      <c r="EO61" s="212"/>
      <c r="EP61" s="212"/>
      <c r="EQ61" s="212"/>
      <c r="ER61" s="424"/>
      <c r="ES61" s="227">
        <f t="shared" si="0"/>
        <v>0</v>
      </c>
      <c r="ET61" s="413">
        <f t="shared" si="9"/>
        <v>0</v>
      </c>
      <c r="EU61" s="227">
        <f t="shared" si="11"/>
        <v>0</v>
      </c>
      <c r="EV61" s="385">
        <f t="shared" si="3"/>
        <v>0</v>
      </c>
      <c r="EW61" s="412">
        <f t="shared" si="7"/>
        <v>0</v>
      </c>
      <c r="EX61" s="412">
        <f t="shared" si="4"/>
        <v>0</v>
      </c>
      <c r="EY61" s="210">
        <f t="shared" si="8"/>
        <v>0</v>
      </c>
      <c r="EZ61" s="227">
        <f t="shared" si="5"/>
        <v>0</v>
      </c>
    </row>
    <row r="62" spans="1:156" x14ac:dyDescent="0.25">
      <c r="A62" s="177">
        <f t="shared" si="1"/>
        <v>2</v>
      </c>
      <c r="B62" s="723"/>
      <c r="C62" s="511" t="s">
        <v>167</v>
      </c>
      <c r="D62" s="515">
        <v>44612</v>
      </c>
      <c r="E62" s="397" t="s">
        <v>342</v>
      </c>
      <c r="F62" s="212" t="s">
        <v>342</v>
      </c>
      <c r="G62" s="212" t="s">
        <v>342</v>
      </c>
      <c r="H62" s="212" t="s">
        <v>342</v>
      </c>
      <c r="I62" s="212" t="s">
        <v>342</v>
      </c>
      <c r="J62" s="212" t="s">
        <v>342</v>
      </c>
      <c r="K62" s="212" t="s">
        <v>342</v>
      </c>
      <c r="L62" s="212" t="s">
        <v>342</v>
      </c>
      <c r="M62" s="212" t="s">
        <v>342</v>
      </c>
      <c r="N62" s="212" t="s">
        <v>342</v>
      </c>
      <c r="O62" s="212" t="s">
        <v>342</v>
      </c>
      <c r="P62" s="212" t="s">
        <v>342</v>
      </c>
      <c r="Q62" s="212" t="s">
        <v>342</v>
      </c>
      <c r="R62" s="212" t="s">
        <v>342</v>
      </c>
      <c r="S62" s="212" t="s">
        <v>342</v>
      </c>
      <c r="T62" s="212" t="s">
        <v>342</v>
      </c>
      <c r="U62" s="212" t="s">
        <v>342</v>
      </c>
      <c r="V62" s="212" t="s">
        <v>342</v>
      </c>
      <c r="W62" s="212" t="s">
        <v>342</v>
      </c>
      <c r="X62" s="212" t="s">
        <v>342</v>
      </c>
      <c r="Y62" s="212" t="s">
        <v>342</v>
      </c>
      <c r="Z62" s="212" t="s">
        <v>342</v>
      </c>
      <c r="AA62" s="212" t="s">
        <v>342</v>
      </c>
      <c r="AB62" s="212" t="s">
        <v>342</v>
      </c>
      <c r="AC62" s="212" t="s">
        <v>342</v>
      </c>
      <c r="AD62" s="212" t="s">
        <v>342</v>
      </c>
      <c r="AE62" s="212" t="s">
        <v>342</v>
      </c>
      <c r="AF62" s="212" t="s">
        <v>342</v>
      </c>
      <c r="AG62" s="212" t="s">
        <v>342</v>
      </c>
      <c r="AH62" s="212" t="s">
        <v>342</v>
      </c>
      <c r="AI62" s="212" t="s">
        <v>342</v>
      </c>
      <c r="AJ62" s="212" t="s">
        <v>342</v>
      </c>
      <c r="AK62" s="212" t="s">
        <v>342</v>
      </c>
      <c r="AL62" s="212" t="s">
        <v>342</v>
      </c>
      <c r="AM62" s="212" t="s">
        <v>342</v>
      </c>
      <c r="AN62" s="212" t="s">
        <v>342</v>
      </c>
      <c r="AO62" s="212" t="s">
        <v>342</v>
      </c>
      <c r="AP62" s="212" t="s">
        <v>342</v>
      </c>
      <c r="AQ62" s="212" t="s">
        <v>342</v>
      </c>
      <c r="AR62" s="212" t="s">
        <v>342</v>
      </c>
      <c r="AS62" s="212" t="s">
        <v>342</v>
      </c>
      <c r="AT62" s="212" t="s">
        <v>342</v>
      </c>
      <c r="AU62" s="212" t="s">
        <v>342</v>
      </c>
      <c r="AV62" s="212" t="s">
        <v>342</v>
      </c>
      <c r="AW62" s="212" t="s">
        <v>342</v>
      </c>
      <c r="AX62" s="212" t="s">
        <v>342</v>
      </c>
      <c r="AY62" s="212" t="s">
        <v>342</v>
      </c>
      <c r="AZ62" s="212" t="s">
        <v>342</v>
      </c>
      <c r="BA62" s="212" t="s">
        <v>342</v>
      </c>
      <c r="BB62" s="212" t="s">
        <v>342</v>
      </c>
      <c r="BC62" s="212" t="s">
        <v>342</v>
      </c>
      <c r="BD62" s="212" t="s">
        <v>342</v>
      </c>
      <c r="BE62" s="212" t="s">
        <v>342</v>
      </c>
      <c r="BF62" s="212" t="s">
        <v>342</v>
      </c>
      <c r="BG62" s="212" t="s">
        <v>342</v>
      </c>
      <c r="BH62" s="212" t="s">
        <v>342</v>
      </c>
      <c r="BI62" s="212" t="s">
        <v>342</v>
      </c>
      <c r="BJ62" s="212" t="s">
        <v>342</v>
      </c>
      <c r="BK62" s="212" t="s">
        <v>342</v>
      </c>
      <c r="BL62" s="212" t="s">
        <v>342</v>
      </c>
      <c r="BM62" s="212" t="s">
        <v>342</v>
      </c>
      <c r="BN62" s="212" t="s">
        <v>342</v>
      </c>
      <c r="BO62" s="212" t="s">
        <v>342</v>
      </c>
      <c r="BP62" s="212" t="s">
        <v>342</v>
      </c>
      <c r="BQ62" s="212" t="s">
        <v>342</v>
      </c>
      <c r="BR62" s="212" t="s">
        <v>342</v>
      </c>
      <c r="BS62" s="212" t="s">
        <v>342</v>
      </c>
      <c r="BT62" s="212" t="s">
        <v>342</v>
      </c>
      <c r="BU62" s="212" t="s">
        <v>342</v>
      </c>
      <c r="BV62" s="212" t="s">
        <v>342</v>
      </c>
      <c r="BW62" s="212" t="s">
        <v>342</v>
      </c>
      <c r="BX62" s="212" t="s">
        <v>342</v>
      </c>
      <c r="BY62" s="212" t="s">
        <v>342</v>
      </c>
      <c r="BZ62" s="212" t="s">
        <v>342</v>
      </c>
      <c r="CA62" s="212" t="s">
        <v>342</v>
      </c>
      <c r="CB62" s="212" t="s">
        <v>342</v>
      </c>
      <c r="CC62" s="212" t="s">
        <v>342</v>
      </c>
      <c r="CD62" s="212" t="s">
        <v>342</v>
      </c>
      <c r="CE62" s="212" t="s">
        <v>342</v>
      </c>
      <c r="CF62" s="212" t="s">
        <v>342</v>
      </c>
      <c r="CG62" s="212" t="s">
        <v>342</v>
      </c>
      <c r="CH62" s="212" t="s">
        <v>342</v>
      </c>
      <c r="CI62" s="212" t="s">
        <v>342</v>
      </c>
      <c r="CJ62" s="212" t="s">
        <v>342</v>
      </c>
      <c r="CK62" s="212" t="s">
        <v>342</v>
      </c>
      <c r="CL62" s="212" t="s">
        <v>342</v>
      </c>
      <c r="CM62" s="212" t="s">
        <v>342</v>
      </c>
      <c r="CN62" s="212" t="s">
        <v>342</v>
      </c>
      <c r="CO62" s="212" t="s">
        <v>342</v>
      </c>
      <c r="CP62" s="212" t="s">
        <v>342</v>
      </c>
      <c r="CQ62" s="212" t="s">
        <v>342</v>
      </c>
      <c r="CR62" s="212" t="s">
        <v>342</v>
      </c>
      <c r="CS62" s="212" t="s">
        <v>342</v>
      </c>
      <c r="CT62" s="212" t="s">
        <v>342</v>
      </c>
      <c r="CU62" s="212" t="s">
        <v>342</v>
      </c>
      <c r="CV62" s="212" t="s">
        <v>342</v>
      </c>
      <c r="CW62" s="212" t="s">
        <v>342</v>
      </c>
      <c r="CX62" s="212" t="s">
        <v>342</v>
      </c>
      <c r="CY62" s="212" t="s">
        <v>342</v>
      </c>
      <c r="CZ62" s="212" t="s">
        <v>342</v>
      </c>
      <c r="DA62" s="212" t="s">
        <v>342</v>
      </c>
      <c r="DB62" s="212" t="s">
        <v>342</v>
      </c>
      <c r="DC62" s="212" t="s">
        <v>342</v>
      </c>
      <c r="DD62" s="212" t="s">
        <v>342</v>
      </c>
      <c r="DE62" s="212" t="s">
        <v>342</v>
      </c>
      <c r="DF62" s="212" t="s">
        <v>342</v>
      </c>
      <c r="DG62" s="212" t="s">
        <v>342</v>
      </c>
      <c r="DH62" s="212" t="s">
        <v>342</v>
      </c>
      <c r="DI62" s="212" t="s">
        <v>342</v>
      </c>
      <c r="DJ62" s="212" t="s">
        <v>342</v>
      </c>
      <c r="DK62" s="212" t="s">
        <v>342</v>
      </c>
      <c r="DL62" s="212" t="s">
        <v>342</v>
      </c>
      <c r="DM62" s="212" t="s">
        <v>342</v>
      </c>
      <c r="DN62" s="212" t="s">
        <v>342</v>
      </c>
      <c r="DO62" s="212" t="s">
        <v>342</v>
      </c>
      <c r="DP62" s="212" t="s">
        <v>342</v>
      </c>
      <c r="DQ62" s="212" t="s">
        <v>342</v>
      </c>
      <c r="DR62" s="212" t="s">
        <v>342</v>
      </c>
      <c r="DS62" s="212" t="s">
        <v>342</v>
      </c>
      <c r="DT62" s="212" t="s">
        <v>342</v>
      </c>
      <c r="DU62" s="212" t="s">
        <v>342</v>
      </c>
      <c r="DV62" s="212" t="s">
        <v>342</v>
      </c>
      <c r="DW62" s="212" t="s">
        <v>342</v>
      </c>
      <c r="DX62" s="212" t="s">
        <v>342</v>
      </c>
      <c r="DY62" s="212" t="s">
        <v>342</v>
      </c>
      <c r="DZ62" s="212" t="s">
        <v>342</v>
      </c>
      <c r="EA62" s="212" t="s">
        <v>342</v>
      </c>
      <c r="EB62" s="212" t="s">
        <v>342</v>
      </c>
      <c r="EC62" s="212" t="s">
        <v>342</v>
      </c>
      <c r="ED62" s="212" t="s">
        <v>342</v>
      </c>
      <c r="EE62" s="212" t="s">
        <v>342</v>
      </c>
      <c r="EF62" s="212" t="s">
        <v>342</v>
      </c>
      <c r="EG62" s="212" t="s">
        <v>342</v>
      </c>
      <c r="EH62" s="212" t="s">
        <v>342</v>
      </c>
      <c r="EI62" s="212" t="s">
        <v>342</v>
      </c>
      <c r="EJ62" s="212" t="s">
        <v>342</v>
      </c>
      <c r="EK62" s="212" t="s">
        <v>342</v>
      </c>
      <c r="EL62" s="212" t="s">
        <v>342</v>
      </c>
      <c r="EM62" s="212" t="s">
        <v>342</v>
      </c>
      <c r="EN62" s="212" t="s">
        <v>342</v>
      </c>
      <c r="EO62" s="212" t="s">
        <v>342</v>
      </c>
      <c r="EP62" s="212" t="s">
        <v>342</v>
      </c>
      <c r="EQ62" s="212" t="s">
        <v>342</v>
      </c>
      <c r="ER62" s="424" t="s">
        <v>342</v>
      </c>
      <c r="ES62" s="385">
        <f t="shared" si="0"/>
        <v>0</v>
      </c>
      <c r="ET62" s="413">
        <f t="shared" si="9"/>
        <v>0</v>
      </c>
      <c r="EU62" s="227">
        <f t="shared" si="11"/>
        <v>0</v>
      </c>
      <c r="EV62" s="385">
        <f t="shared" si="3"/>
        <v>0</v>
      </c>
      <c r="EW62" s="412">
        <f t="shared" si="7"/>
        <v>0</v>
      </c>
      <c r="EX62" s="412">
        <f t="shared" si="4"/>
        <v>0</v>
      </c>
      <c r="EY62" s="210">
        <f t="shared" si="8"/>
        <v>0</v>
      </c>
      <c r="EZ62" s="227">
        <f t="shared" si="5"/>
        <v>0</v>
      </c>
    </row>
    <row r="63" spans="1:156" x14ac:dyDescent="0.25">
      <c r="A63" s="177">
        <f t="shared" si="1"/>
        <v>2</v>
      </c>
      <c r="B63" s="723"/>
      <c r="C63" s="510" t="s">
        <v>175</v>
      </c>
      <c r="D63" s="514">
        <v>44613</v>
      </c>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c r="AK63" s="212"/>
      <c r="AL63" s="212"/>
      <c r="AM63" s="212"/>
      <c r="AN63" s="212"/>
      <c r="AO63" s="212"/>
      <c r="AP63" s="212"/>
      <c r="AQ63" s="212"/>
      <c r="AR63" s="212"/>
      <c r="AS63" s="212"/>
      <c r="AT63" s="212"/>
      <c r="AU63" s="212"/>
      <c r="AV63" s="212"/>
      <c r="AW63" s="212"/>
      <c r="AX63" s="212"/>
      <c r="AY63" s="212"/>
      <c r="AZ63" s="212"/>
      <c r="BA63" s="212" t="s">
        <v>230</v>
      </c>
      <c r="BB63" s="212" t="s">
        <v>230</v>
      </c>
      <c r="BC63" s="212" t="s">
        <v>230</v>
      </c>
      <c r="BD63" s="212" t="s">
        <v>230</v>
      </c>
      <c r="BE63" s="212" t="s">
        <v>230</v>
      </c>
      <c r="BF63" s="212" t="s">
        <v>230</v>
      </c>
      <c r="BG63" s="212" t="s">
        <v>230</v>
      </c>
      <c r="BH63" s="212" t="s">
        <v>230</v>
      </c>
      <c r="BI63" s="212" t="s">
        <v>230</v>
      </c>
      <c r="BJ63" s="212" t="s">
        <v>230</v>
      </c>
      <c r="BK63" s="212" t="s">
        <v>230</v>
      </c>
      <c r="BL63" s="212" t="s">
        <v>230</v>
      </c>
      <c r="BM63" s="212" t="s">
        <v>230</v>
      </c>
      <c r="BN63" s="212" t="s">
        <v>230</v>
      </c>
      <c r="BO63" s="212" t="s">
        <v>230</v>
      </c>
      <c r="BP63" s="212" t="s">
        <v>230</v>
      </c>
      <c r="BQ63" s="212" t="s">
        <v>230</v>
      </c>
      <c r="BR63" s="212" t="s">
        <v>230</v>
      </c>
      <c r="BS63" s="212" t="s">
        <v>230</v>
      </c>
      <c r="BT63" s="212" t="s">
        <v>230</v>
      </c>
      <c r="BU63" s="212" t="s">
        <v>230</v>
      </c>
      <c r="BV63" s="212" t="s">
        <v>230</v>
      </c>
      <c r="BW63" s="212" t="s">
        <v>230</v>
      </c>
      <c r="BX63" s="212" t="s">
        <v>230</v>
      </c>
      <c r="BY63" s="212" t="s">
        <v>230</v>
      </c>
      <c r="BZ63" s="212" t="s">
        <v>230</v>
      </c>
      <c r="CA63" s="212" t="s">
        <v>230</v>
      </c>
      <c r="CB63" s="212" t="s">
        <v>230</v>
      </c>
      <c r="CC63" s="212" t="s">
        <v>230</v>
      </c>
      <c r="CD63" s="212" t="s">
        <v>230</v>
      </c>
      <c r="CE63" s="212" t="s">
        <v>230</v>
      </c>
      <c r="CF63" s="212" t="s">
        <v>230</v>
      </c>
      <c r="CG63" s="212" t="s">
        <v>230</v>
      </c>
      <c r="CH63" s="212" t="s">
        <v>230</v>
      </c>
      <c r="CI63" s="212" t="s">
        <v>230</v>
      </c>
      <c r="CJ63" s="212" t="s">
        <v>230</v>
      </c>
      <c r="CK63" s="212" t="s">
        <v>230</v>
      </c>
      <c r="CL63" s="212" t="s">
        <v>230</v>
      </c>
      <c r="CM63" s="212" t="s">
        <v>230</v>
      </c>
      <c r="CN63" s="212" t="s">
        <v>230</v>
      </c>
      <c r="CO63" s="212" t="s">
        <v>230</v>
      </c>
      <c r="CP63" s="212" t="s">
        <v>230</v>
      </c>
      <c r="CQ63" s="212" t="s">
        <v>230</v>
      </c>
      <c r="CR63" s="212" t="s">
        <v>230</v>
      </c>
      <c r="CS63" s="212" t="s">
        <v>230</v>
      </c>
      <c r="CT63" s="212" t="s">
        <v>230</v>
      </c>
      <c r="CU63" s="212" t="s">
        <v>230</v>
      </c>
      <c r="CV63" s="212" t="s">
        <v>230</v>
      </c>
      <c r="CW63" s="212" t="s">
        <v>230</v>
      </c>
      <c r="CX63" s="212" t="s">
        <v>230</v>
      </c>
      <c r="CY63" s="212" t="s">
        <v>230</v>
      </c>
      <c r="CZ63" s="212" t="s">
        <v>230</v>
      </c>
      <c r="DA63" s="212" t="s">
        <v>230</v>
      </c>
      <c r="DB63" s="212" t="s">
        <v>230</v>
      </c>
      <c r="DC63" s="212"/>
      <c r="DD63" s="212"/>
      <c r="DE63" s="212"/>
      <c r="DF63" s="212"/>
      <c r="DG63" s="212"/>
      <c r="DH63" s="212"/>
      <c r="DI63" s="212"/>
      <c r="DJ63" s="212"/>
      <c r="DK63" s="212"/>
      <c r="DL63" s="212"/>
      <c r="DM63" s="212"/>
      <c r="DN63" s="212"/>
      <c r="DO63" s="212"/>
      <c r="DP63" s="212"/>
      <c r="DQ63" s="212"/>
      <c r="DR63" s="212"/>
      <c r="DS63" s="212"/>
      <c r="DT63" s="212"/>
      <c r="DU63" s="212"/>
      <c r="DV63" s="212"/>
      <c r="DW63" s="212"/>
      <c r="DX63" s="212"/>
      <c r="DY63" s="212"/>
      <c r="DZ63" s="212"/>
      <c r="EA63" s="212"/>
      <c r="EB63" s="212"/>
      <c r="EC63" s="212"/>
      <c r="ED63" s="212"/>
      <c r="EE63" s="212"/>
      <c r="EF63" s="212"/>
      <c r="EG63" s="212"/>
      <c r="EH63" s="212"/>
      <c r="EI63" s="212"/>
      <c r="EJ63" s="212"/>
      <c r="EK63" s="212"/>
      <c r="EL63" s="212"/>
      <c r="EM63" s="212"/>
      <c r="EN63" s="212"/>
      <c r="EO63" s="212"/>
      <c r="EP63" s="212"/>
      <c r="EQ63" s="212"/>
      <c r="ER63" s="424"/>
      <c r="ES63" s="385">
        <f t="shared" si="0"/>
        <v>0</v>
      </c>
      <c r="ET63" s="413">
        <f t="shared" si="9"/>
        <v>0</v>
      </c>
      <c r="EU63" s="227">
        <f t="shared" si="11"/>
        <v>0</v>
      </c>
      <c r="EV63" s="385">
        <f t="shared" si="3"/>
        <v>0</v>
      </c>
      <c r="EW63" s="412">
        <f t="shared" si="7"/>
        <v>0</v>
      </c>
      <c r="EX63" s="412">
        <f t="shared" si="4"/>
        <v>0</v>
      </c>
      <c r="EY63" s="210">
        <f t="shared" si="8"/>
        <v>0</v>
      </c>
      <c r="EZ63" s="227">
        <f t="shared" si="5"/>
        <v>9</v>
      </c>
    </row>
    <row r="64" spans="1:156" x14ac:dyDescent="0.25">
      <c r="A64" s="177">
        <f t="shared" si="1"/>
        <v>2</v>
      </c>
      <c r="B64" s="723"/>
      <c r="C64" s="510" t="s">
        <v>176</v>
      </c>
      <c r="D64" s="514">
        <v>44614</v>
      </c>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c r="AK64" s="212"/>
      <c r="AL64" s="212"/>
      <c r="AM64" s="212"/>
      <c r="AN64" s="212"/>
      <c r="AO64" s="212"/>
      <c r="AP64" s="212"/>
      <c r="AQ64" s="212"/>
      <c r="AR64" s="212"/>
      <c r="AS64" s="212"/>
      <c r="AT64" s="212"/>
      <c r="AU64" s="212"/>
      <c r="AV64" s="212"/>
      <c r="AW64" s="212"/>
      <c r="AX64" s="212"/>
      <c r="AY64" s="212"/>
      <c r="AZ64" s="212"/>
      <c r="BA64" s="212" t="s">
        <v>230</v>
      </c>
      <c r="BB64" s="212" t="s">
        <v>230</v>
      </c>
      <c r="BC64" s="212" t="s">
        <v>230</v>
      </c>
      <c r="BD64" s="212" t="s">
        <v>230</v>
      </c>
      <c r="BE64" s="212" t="s">
        <v>230</v>
      </c>
      <c r="BF64" s="212" t="s">
        <v>230</v>
      </c>
      <c r="BG64" s="212" t="s">
        <v>230</v>
      </c>
      <c r="BH64" s="212" t="s">
        <v>230</v>
      </c>
      <c r="BI64" s="212" t="s">
        <v>230</v>
      </c>
      <c r="BJ64" s="212" t="s">
        <v>230</v>
      </c>
      <c r="BK64" s="212" t="s">
        <v>230</v>
      </c>
      <c r="BL64" s="212" t="s">
        <v>230</v>
      </c>
      <c r="BM64" s="212" t="s">
        <v>230</v>
      </c>
      <c r="BN64" s="212" t="s">
        <v>230</v>
      </c>
      <c r="BO64" s="212" t="s">
        <v>230</v>
      </c>
      <c r="BP64" s="212" t="s">
        <v>230</v>
      </c>
      <c r="BQ64" s="212" t="s">
        <v>230</v>
      </c>
      <c r="BR64" s="212" t="s">
        <v>230</v>
      </c>
      <c r="BS64" s="212" t="s">
        <v>230</v>
      </c>
      <c r="BT64" s="212" t="s">
        <v>230</v>
      </c>
      <c r="BU64" s="212" t="s">
        <v>230</v>
      </c>
      <c r="BV64" s="212" t="s">
        <v>230</v>
      </c>
      <c r="BW64" s="212" t="s">
        <v>230</v>
      </c>
      <c r="BX64" s="212" t="s">
        <v>230</v>
      </c>
      <c r="BY64" s="212" t="s">
        <v>230</v>
      </c>
      <c r="BZ64" s="212" t="s">
        <v>230</v>
      </c>
      <c r="CA64" s="212" t="s">
        <v>230</v>
      </c>
      <c r="CB64" s="212" t="s">
        <v>230</v>
      </c>
      <c r="CC64" s="212" t="s">
        <v>230</v>
      </c>
      <c r="CD64" s="212" t="s">
        <v>230</v>
      </c>
      <c r="CE64" s="212" t="s">
        <v>230</v>
      </c>
      <c r="CF64" s="212" t="s">
        <v>230</v>
      </c>
      <c r="CG64" s="212" t="s">
        <v>230</v>
      </c>
      <c r="CH64" s="212" t="s">
        <v>230</v>
      </c>
      <c r="CI64" s="212" t="s">
        <v>230</v>
      </c>
      <c r="CJ64" s="212" t="s">
        <v>230</v>
      </c>
      <c r="CK64" s="212" t="s">
        <v>230</v>
      </c>
      <c r="CL64" s="212" t="s">
        <v>230</v>
      </c>
      <c r="CM64" s="212" t="s">
        <v>230</v>
      </c>
      <c r="CN64" s="212" t="s">
        <v>230</v>
      </c>
      <c r="CO64" s="212" t="s">
        <v>230</v>
      </c>
      <c r="CP64" s="212" t="s">
        <v>230</v>
      </c>
      <c r="CQ64" s="212" t="s">
        <v>230</v>
      </c>
      <c r="CR64" s="212" t="s">
        <v>230</v>
      </c>
      <c r="CS64" s="212" t="s">
        <v>230</v>
      </c>
      <c r="CT64" s="212" t="s">
        <v>230</v>
      </c>
      <c r="CU64" s="212" t="s">
        <v>230</v>
      </c>
      <c r="CV64" s="212" t="s">
        <v>230</v>
      </c>
      <c r="CW64" s="212" t="s">
        <v>230</v>
      </c>
      <c r="CX64" s="212" t="s">
        <v>230</v>
      </c>
      <c r="CY64" s="212" t="s">
        <v>230</v>
      </c>
      <c r="CZ64" s="212" t="s">
        <v>230</v>
      </c>
      <c r="DA64" s="212" t="s">
        <v>230</v>
      </c>
      <c r="DB64" s="212" t="s">
        <v>230</v>
      </c>
      <c r="DC64" s="212"/>
      <c r="DD64" s="212"/>
      <c r="DE64" s="212"/>
      <c r="DF64" s="212"/>
      <c r="DG64" s="212"/>
      <c r="DH64" s="212"/>
      <c r="DI64" s="212"/>
      <c r="DJ64" s="212"/>
      <c r="DK64" s="212"/>
      <c r="DL64" s="212"/>
      <c r="DM64" s="212"/>
      <c r="DN64" s="212"/>
      <c r="DO64" s="212"/>
      <c r="DP64" s="212"/>
      <c r="DQ64" s="212"/>
      <c r="DR64" s="212"/>
      <c r="DS64" s="212"/>
      <c r="DT64" s="212"/>
      <c r="DU64" s="212"/>
      <c r="DV64" s="212"/>
      <c r="DW64" s="212"/>
      <c r="DX64" s="212"/>
      <c r="DY64" s="212"/>
      <c r="DZ64" s="212"/>
      <c r="EA64" s="212"/>
      <c r="EB64" s="212"/>
      <c r="EC64" s="212"/>
      <c r="ED64" s="212"/>
      <c r="EE64" s="212"/>
      <c r="EF64" s="212"/>
      <c r="EG64" s="212"/>
      <c r="EH64" s="212"/>
      <c r="EI64" s="212"/>
      <c r="EJ64" s="212"/>
      <c r="EK64" s="212"/>
      <c r="EL64" s="212"/>
      <c r="EM64" s="212"/>
      <c r="EN64" s="212"/>
      <c r="EO64" s="212"/>
      <c r="EP64" s="212"/>
      <c r="EQ64" s="212"/>
      <c r="ER64" s="424"/>
      <c r="ES64" s="385">
        <f>((COUNTIF($E64:$ER64,$ES$11))*(10/60))</f>
        <v>0</v>
      </c>
      <c r="ET64" s="413">
        <f>(COUNTIF($E64:$ER64,$ET$11))*(10/60)+((COUNTIF($E64:$ER64,"EJB"))*(10/60))</f>
        <v>0</v>
      </c>
      <c r="EU64" s="227">
        <f>(COUNTIF($E64:$ER64,$EU$11))*(10/60)+((COUNTIF($E64:$ER64,"CE"))*(10/60))</f>
        <v>0</v>
      </c>
      <c r="EV64" s="385">
        <f>(COUNTIF($E64:$ER64,$EV$11))*(10/60)</f>
        <v>0</v>
      </c>
      <c r="EW64" s="412">
        <f>(COUNTIF($E64:$ER64,$EW$11))*(10/60)</f>
        <v>0</v>
      </c>
      <c r="EX64" s="412">
        <f t="shared" si="4"/>
        <v>0</v>
      </c>
      <c r="EY64" s="210">
        <f t="shared" si="8"/>
        <v>0</v>
      </c>
      <c r="EZ64" s="227">
        <f>(COUNTIF($E64:$ER64,$EZ$11))*(10/60)</f>
        <v>9</v>
      </c>
    </row>
    <row r="65" spans="1:156" x14ac:dyDescent="0.25">
      <c r="A65" s="177">
        <f t="shared" si="1"/>
        <v>2</v>
      </c>
      <c r="B65" s="723"/>
      <c r="C65" s="510" t="s">
        <v>176</v>
      </c>
      <c r="D65" s="514">
        <v>44615</v>
      </c>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c r="AK65" s="212"/>
      <c r="AL65" s="212"/>
      <c r="AM65" s="212"/>
      <c r="AN65" s="212"/>
      <c r="AO65" s="212"/>
      <c r="AP65" s="212"/>
      <c r="AQ65" s="212"/>
      <c r="AR65" s="212"/>
      <c r="AS65" s="212"/>
      <c r="AT65" s="212"/>
      <c r="AU65" s="212"/>
      <c r="AV65" s="212"/>
      <c r="AW65" s="212"/>
      <c r="AX65" s="212"/>
      <c r="AY65" s="212"/>
      <c r="AZ65" s="212"/>
      <c r="BA65" s="212" t="s">
        <v>230</v>
      </c>
      <c r="BB65" s="212" t="s">
        <v>230</v>
      </c>
      <c r="BC65" s="212" t="s">
        <v>230</v>
      </c>
      <c r="BD65" s="212" t="s">
        <v>230</v>
      </c>
      <c r="BE65" s="212" t="s">
        <v>230</v>
      </c>
      <c r="BF65" s="212" t="s">
        <v>230</v>
      </c>
      <c r="BG65" s="212" t="s">
        <v>230</v>
      </c>
      <c r="BH65" s="212" t="s">
        <v>230</v>
      </c>
      <c r="BI65" s="212" t="s">
        <v>230</v>
      </c>
      <c r="BJ65" s="212" t="s">
        <v>230</v>
      </c>
      <c r="BK65" s="212" t="s">
        <v>230</v>
      </c>
      <c r="BL65" s="212" t="s">
        <v>230</v>
      </c>
      <c r="BM65" s="212" t="s">
        <v>230</v>
      </c>
      <c r="BN65" s="212" t="s">
        <v>230</v>
      </c>
      <c r="BO65" s="212" t="s">
        <v>230</v>
      </c>
      <c r="BP65" s="212" t="s">
        <v>230</v>
      </c>
      <c r="BQ65" s="212" t="s">
        <v>230</v>
      </c>
      <c r="BR65" s="212" t="s">
        <v>230</v>
      </c>
      <c r="BS65" s="212" t="s">
        <v>230</v>
      </c>
      <c r="BT65" s="212" t="s">
        <v>230</v>
      </c>
      <c r="BU65" s="212" t="s">
        <v>230</v>
      </c>
      <c r="BV65" s="212" t="s">
        <v>230</v>
      </c>
      <c r="BW65" s="212" t="s">
        <v>230</v>
      </c>
      <c r="BX65" s="212" t="s">
        <v>230</v>
      </c>
      <c r="BY65" s="212" t="s">
        <v>230</v>
      </c>
      <c r="BZ65" s="212" t="s">
        <v>230</v>
      </c>
      <c r="CA65" s="212" t="s">
        <v>230</v>
      </c>
      <c r="CB65" s="212" t="s">
        <v>230</v>
      </c>
      <c r="CC65" s="212" t="s">
        <v>230</v>
      </c>
      <c r="CD65" s="212" t="s">
        <v>230</v>
      </c>
      <c r="CE65" s="212" t="s">
        <v>230</v>
      </c>
      <c r="CF65" s="212" t="s">
        <v>230</v>
      </c>
      <c r="CG65" s="212" t="s">
        <v>230</v>
      </c>
      <c r="CH65" s="212" t="s">
        <v>230</v>
      </c>
      <c r="CI65" s="212" t="s">
        <v>230</v>
      </c>
      <c r="CJ65" s="212" t="s">
        <v>230</v>
      </c>
      <c r="CK65" s="212" t="s">
        <v>230</v>
      </c>
      <c r="CL65" s="212" t="s">
        <v>230</v>
      </c>
      <c r="CM65" s="212" t="s">
        <v>230</v>
      </c>
      <c r="CN65" s="212" t="s">
        <v>230</v>
      </c>
      <c r="CO65" s="212" t="s">
        <v>230</v>
      </c>
      <c r="CP65" s="212" t="s">
        <v>230</v>
      </c>
      <c r="CQ65" s="212" t="s">
        <v>230</v>
      </c>
      <c r="CR65" s="212" t="s">
        <v>230</v>
      </c>
      <c r="CS65" s="212" t="s">
        <v>230</v>
      </c>
      <c r="CT65" s="212" t="s">
        <v>230</v>
      </c>
      <c r="CU65" s="212" t="s">
        <v>230</v>
      </c>
      <c r="CV65" s="212" t="s">
        <v>230</v>
      </c>
      <c r="CW65" s="212" t="s">
        <v>230</v>
      </c>
      <c r="CX65" s="212" t="s">
        <v>230</v>
      </c>
      <c r="CY65" s="212" t="s">
        <v>230</v>
      </c>
      <c r="CZ65" s="212" t="s">
        <v>230</v>
      </c>
      <c r="DA65" s="212" t="s">
        <v>230</v>
      </c>
      <c r="DB65" s="212" t="s">
        <v>230</v>
      </c>
      <c r="DC65" s="212"/>
      <c r="DD65" s="212"/>
      <c r="DE65" s="212"/>
      <c r="DF65" s="212"/>
      <c r="DG65" s="212"/>
      <c r="DH65" s="212"/>
      <c r="DI65" s="212"/>
      <c r="DJ65" s="212"/>
      <c r="DK65" s="212"/>
      <c r="DL65" s="212"/>
      <c r="DM65" s="212"/>
      <c r="DN65" s="212"/>
      <c r="DO65" s="212"/>
      <c r="DP65" s="212"/>
      <c r="DQ65" s="212"/>
      <c r="DR65" s="212"/>
      <c r="DS65" s="212"/>
      <c r="DT65" s="212"/>
      <c r="DU65" s="212"/>
      <c r="DV65" s="212"/>
      <c r="DW65" s="212"/>
      <c r="DX65" s="212"/>
      <c r="DY65" s="212"/>
      <c r="DZ65" s="212"/>
      <c r="EA65" s="212"/>
      <c r="EB65" s="212"/>
      <c r="EC65" s="212"/>
      <c r="ED65" s="212"/>
      <c r="EE65" s="212"/>
      <c r="EF65" s="212"/>
      <c r="EG65" s="212"/>
      <c r="EH65" s="212"/>
      <c r="EI65" s="212"/>
      <c r="EJ65" s="212"/>
      <c r="EK65" s="212"/>
      <c r="EL65" s="212"/>
      <c r="EM65" s="212"/>
      <c r="EN65" s="212"/>
      <c r="EO65" s="212"/>
      <c r="EP65" s="212"/>
      <c r="EQ65" s="212"/>
      <c r="ER65" s="424"/>
      <c r="ES65" s="385">
        <f t="shared" si="0"/>
        <v>0</v>
      </c>
      <c r="ET65" s="413">
        <f t="shared" si="9"/>
        <v>0</v>
      </c>
      <c r="EU65" s="227">
        <f t="shared" si="11"/>
        <v>0</v>
      </c>
      <c r="EV65" s="385">
        <f t="shared" si="3"/>
        <v>0</v>
      </c>
      <c r="EW65" s="412">
        <f t="shared" si="7"/>
        <v>0</v>
      </c>
      <c r="EX65" s="412">
        <f t="shared" si="4"/>
        <v>0</v>
      </c>
      <c r="EY65" s="210">
        <f t="shared" si="8"/>
        <v>0</v>
      </c>
      <c r="EZ65" s="227">
        <f t="shared" si="5"/>
        <v>9</v>
      </c>
    </row>
    <row r="66" spans="1:156" x14ac:dyDescent="0.25">
      <c r="A66" s="177">
        <f t="shared" si="1"/>
        <v>2</v>
      </c>
      <c r="B66" s="723"/>
      <c r="C66" s="510" t="s">
        <v>173</v>
      </c>
      <c r="D66" s="514">
        <v>44616</v>
      </c>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c r="AK66" s="212"/>
      <c r="AL66" s="212"/>
      <c r="AM66" s="212"/>
      <c r="AN66" s="212"/>
      <c r="AO66" s="212"/>
      <c r="AP66" s="212"/>
      <c r="AQ66" s="212"/>
      <c r="AR66" s="212"/>
      <c r="AS66" s="212"/>
      <c r="AT66" s="212"/>
      <c r="AU66" s="212"/>
      <c r="AV66" s="212"/>
      <c r="AW66" s="212"/>
      <c r="AX66" s="212"/>
      <c r="AY66" s="212"/>
      <c r="AZ66" s="212"/>
      <c r="BA66" s="212" t="s">
        <v>230</v>
      </c>
      <c r="BB66" s="212" t="s">
        <v>230</v>
      </c>
      <c r="BC66" s="212" t="s">
        <v>230</v>
      </c>
      <c r="BD66" s="212" t="s">
        <v>230</v>
      </c>
      <c r="BE66" s="212" t="s">
        <v>230</v>
      </c>
      <c r="BF66" s="212" t="s">
        <v>230</v>
      </c>
      <c r="BG66" s="212" t="s">
        <v>230</v>
      </c>
      <c r="BH66" s="212" t="s">
        <v>230</v>
      </c>
      <c r="BI66" s="212" t="s">
        <v>230</v>
      </c>
      <c r="BJ66" s="212" t="s">
        <v>230</v>
      </c>
      <c r="BK66" s="212" t="s">
        <v>230</v>
      </c>
      <c r="BL66" s="212" t="s">
        <v>230</v>
      </c>
      <c r="BM66" s="212" t="s">
        <v>230</v>
      </c>
      <c r="BN66" s="212" t="s">
        <v>230</v>
      </c>
      <c r="BO66" s="212" t="s">
        <v>230</v>
      </c>
      <c r="BP66" s="212" t="s">
        <v>230</v>
      </c>
      <c r="BQ66" s="212" t="s">
        <v>230</v>
      </c>
      <c r="BR66" s="212" t="s">
        <v>230</v>
      </c>
      <c r="BS66" s="212" t="s">
        <v>230</v>
      </c>
      <c r="BT66" s="212" t="s">
        <v>230</v>
      </c>
      <c r="BU66" s="212" t="s">
        <v>230</v>
      </c>
      <c r="BV66" s="212" t="s">
        <v>230</v>
      </c>
      <c r="BW66" s="212" t="s">
        <v>230</v>
      </c>
      <c r="BX66" s="212" t="s">
        <v>230</v>
      </c>
      <c r="BY66" s="212" t="s">
        <v>230</v>
      </c>
      <c r="BZ66" s="212" t="s">
        <v>230</v>
      </c>
      <c r="CA66" s="212" t="s">
        <v>230</v>
      </c>
      <c r="CB66" s="212" t="s">
        <v>230</v>
      </c>
      <c r="CC66" s="212" t="s">
        <v>230</v>
      </c>
      <c r="CD66" s="212" t="s">
        <v>230</v>
      </c>
      <c r="CE66" s="212" t="s">
        <v>230</v>
      </c>
      <c r="CF66" s="212" t="s">
        <v>230</v>
      </c>
      <c r="CG66" s="212" t="s">
        <v>230</v>
      </c>
      <c r="CH66" s="212" t="s">
        <v>230</v>
      </c>
      <c r="CI66" s="212" t="s">
        <v>230</v>
      </c>
      <c r="CJ66" s="212" t="s">
        <v>230</v>
      </c>
      <c r="CK66" s="212" t="s">
        <v>230</v>
      </c>
      <c r="CL66" s="212" t="s">
        <v>230</v>
      </c>
      <c r="CM66" s="212" t="s">
        <v>230</v>
      </c>
      <c r="CN66" s="212" t="s">
        <v>230</v>
      </c>
      <c r="CO66" s="212" t="s">
        <v>230</v>
      </c>
      <c r="CP66" s="212" t="s">
        <v>230</v>
      </c>
      <c r="CQ66" s="212" t="s">
        <v>230</v>
      </c>
      <c r="CR66" s="212" t="s">
        <v>230</v>
      </c>
      <c r="CS66" s="212" t="s">
        <v>230</v>
      </c>
      <c r="CT66" s="212" t="s">
        <v>230</v>
      </c>
      <c r="CU66" s="212" t="s">
        <v>230</v>
      </c>
      <c r="CV66" s="212" t="s">
        <v>230</v>
      </c>
      <c r="CW66" s="212" t="s">
        <v>230</v>
      </c>
      <c r="CX66" s="212" t="s">
        <v>230</v>
      </c>
      <c r="CY66" s="212" t="s">
        <v>230</v>
      </c>
      <c r="CZ66" s="212" t="s">
        <v>230</v>
      </c>
      <c r="DA66" s="212" t="s">
        <v>230</v>
      </c>
      <c r="DB66" s="212" t="s">
        <v>230</v>
      </c>
      <c r="DC66" s="212"/>
      <c r="DD66" s="212"/>
      <c r="DE66" s="212"/>
      <c r="DF66" s="212"/>
      <c r="DG66" s="212"/>
      <c r="DH66" s="212"/>
      <c r="DI66" s="212"/>
      <c r="DJ66" s="212"/>
      <c r="DK66" s="212"/>
      <c r="DL66" s="212"/>
      <c r="DM66" s="212"/>
      <c r="DN66" s="212"/>
      <c r="DO66" s="212"/>
      <c r="DP66" s="212"/>
      <c r="DQ66" s="212"/>
      <c r="DR66" s="212"/>
      <c r="DS66" s="212"/>
      <c r="DT66" s="212"/>
      <c r="DU66" s="212"/>
      <c r="DV66" s="212"/>
      <c r="DW66" s="212"/>
      <c r="DX66" s="212"/>
      <c r="DY66" s="212"/>
      <c r="DZ66" s="212"/>
      <c r="EA66" s="212"/>
      <c r="EB66" s="212"/>
      <c r="EC66" s="212"/>
      <c r="ED66" s="212"/>
      <c r="EE66" s="212"/>
      <c r="EF66" s="212"/>
      <c r="EG66" s="212"/>
      <c r="EH66" s="212"/>
      <c r="EI66" s="212"/>
      <c r="EJ66" s="212"/>
      <c r="EK66" s="212"/>
      <c r="EL66" s="212"/>
      <c r="EM66" s="212"/>
      <c r="EN66" s="212"/>
      <c r="EO66" s="212"/>
      <c r="EP66" s="212"/>
      <c r="EQ66" s="212"/>
      <c r="ER66" s="424"/>
      <c r="ES66" s="385">
        <f t="shared" si="0"/>
        <v>0</v>
      </c>
      <c r="ET66" s="413">
        <f t="shared" si="9"/>
        <v>0</v>
      </c>
      <c r="EU66" s="227">
        <f t="shared" si="11"/>
        <v>0</v>
      </c>
      <c r="EV66" s="385">
        <f t="shared" si="3"/>
        <v>0</v>
      </c>
      <c r="EW66" s="412">
        <f t="shared" si="7"/>
        <v>0</v>
      </c>
      <c r="EX66" s="412">
        <f t="shared" si="4"/>
        <v>0</v>
      </c>
      <c r="EY66" s="210">
        <f t="shared" si="8"/>
        <v>0</v>
      </c>
      <c r="EZ66" s="227">
        <f t="shared" si="5"/>
        <v>9</v>
      </c>
    </row>
    <row r="67" spans="1:156" x14ac:dyDescent="0.25">
      <c r="A67" s="177">
        <f t="shared" si="1"/>
        <v>2</v>
      </c>
      <c r="B67" s="723"/>
      <c r="C67" s="510" t="s">
        <v>184</v>
      </c>
      <c r="D67" s="514">
        <v>44617</v>
      </c>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c r="AK67" s="212"/>
      <c r="AL67" s="212"/>
      <c r="AM67" s="212"/>
      <c r="AN67" s="212"/>
      <c r="AO67" s="212"/>
      <c r="AP67" s="212"/>
      <c r="AQ67" s="212"/>
      <c r="AR67" s="212"/>
      <c r="AS67" s="212"/>
      <c r="AT67" s="212"/>
      <c r="AU67" s="212"/>
      <c r="AV67" s="212"/>
      <c r="AW67" s="212"/>
      <c r="AX67" s="212"/>
      <c r="AY67" s="212"/>
      <c r="AZ67" s="212"/>
      <c r="BA67" s="212" t="s">
        <v>230</v>
      </c>
      <c r="BB67" s="212" t="s">
        <v>230</v>
      </c>
      <c r="BC67" s="212" t="s">
        <v>230</v>
      </c>
      <c r="BD67" s="212" t="s">
        <v>230</v>
      </c>
      <c r="BE67" s="212" t="s">
        <v>230</v>
      </c>
      <c r="BF67" s="212" t="s">
        <v>230</v>
      </c>
      <c r="BG67" s="212" t="s">
        <v>230</v>
      </c>
      <c r="BH67" s="212" t="s">
        <v>230</v>
      </c>
      <c r="BI67" s="212" t="s">
        <v>230</v>
      </c>
      <c r="BJ67" s="212" t="s">
        <v>230</v>
      </c>
      <c r="BK67" s="212" t="s">
        <v>230</v>
      </c>
      <c r="BL67" s="212" t="s">
        <v>230</v>
      </c>
      <c r="BM67" s="212" t="s">
        <v>230</v>
      </c>
      <c r="BN67" s="212" t="s">
        <v>230</v>
      </c>
      <c r="BO67" s="212" t="s">
        <v>230</v>
      </c>
      <c r="BP67" s="212" t="s">
        <v>230</v>
      </c>
      <c r="BQ67" s="212" t="s">
        <v>230</v>
      </c>
      <c r="BR67" s="212" t="s">
        <v>230</v>
      </c>
      <c r="BS67" s="212" t="s">
        <v>230</v>
      </c>
      <c r="BT67" s="212" t="s">
        <v>230</v>
      </c>
      <c r="BU67" s="212" t="s">
        <v>230</v>
      </c>
      <c r="BV67" s="212" t="s">
        <v>230</v>
      </c>
      <c r="BW67" s="212" t="s">
        <v>230</v>
      </c>
      <c r="BX67" s="212" t="s">
        <v>230</v>
      </c>
      <c r="BY67" s="212" t="s">
        <v>230</v>
      </c>
      <c r="BZ67" s="212" t="s">
        <v>230</v>
      </c>
      <c r="CA67" s="212" t="s">
        <v>230</v>
      </c>
      <c r="CB67" s="212" t="s">
        <v>230</v>
      </c>
      <c r="CC67" s="212" t="s">
        <v>230</v>
      </c>
      <c r="CD67" s="212" t="s">
        <v>230</v>
      </c>
      <c r="CE67" s="212" t="s">
        <v>230</v>
      </c>
      <c r="CF67" s="212" t="s">
        <v>230</v>
      </c>
      <c r="CG67" s="212" t="s">
        <v>230</v>
      </c>
      <c r="CH67" s="212" t="s">
        <v>230</v>
      </c>
      <c r="CI67" s="212" t="s">
        <v>230</v>
      </c>
      <c r="CJ67" s="212" t="s">
        <v>230</v>
      </c>
      <c r="CK67" s="212" t="s">
        <v>230</v>
      </c>
      <c r="CL67" s="212" t="s">
        <v>230</v>
      </c>
      <c r="CM67" s="212" t="s">
        <v>230</v>
      </c>
      <c r="CN67" s="212" t="s">
        <v>230</v>
      </c>
      <c r="CO67" s="212" t="s">
        <v>230</v>
      </c>
      <c r="CP67" s="212" t="s">
        <v>230</v>
      </c>
      <c r="CQ67" s="212" t="s">
        <v>230</v>
      </c>
      <c r="CR67" s="212" t="s">
        <v>230</v>
      </c>
      <c r="CS67" s="212" t="s">
        <v>230</v>
      </c>
      <c r="CT67" s="212" t="s">
        <v>230</v>
      </c>
      <c r="CU67" s="212" t="s">
        <v>230</v>
      </c>
      <c r="CV67" s="212" t="s">
        <v>230</v>
      </c>
      <c r="CW67" s="212" t="s">
        <v>230</v>
      </c>
      <c r="CX67" s="212" t="s">
        <v>230</v>
      </c>
      <c r="CY67" s="212" t="s">
        <v>230</v>
      </c>
      <c r="CZ67" s="212" t="s">
        <v>230</v>
      </c>
      <c r="DA67" s="212" t="s">
        <v>230</v>
      </c>
      <c r="DB67" s="212" t="s">
        <v>230</v>
      </c>
      <c r="DC67" s="212"/>
      <c r="DD67" s="212"/>
      <c r="DE67" s="212"/>
      <c r="DF67" s="212"/>
      <c r="DG67" s="212"/>
      <c r="DH67" s="212"/>
      <c r="DI67" s="212"/>
      <c r="DJ67" s="212"/>
      <c r="DK67" s="212"/>
      <c r="DL67" s="212"/>
      <c r="DM67" s="212"/>
      <c r="DN67" s="212"/>
      <c r="DO67" s="212"/>
      <c r="DP67" s="212"/>
      <c r="DQ67" s="212"/>
      <c r="DR67" s="212"/>
      <c r="DS67" s="212"/>
      <c r="DT67" s="212"/>
      <c r="DU67" s="212"/>
      <c r="DV67" s="212"/>
      <c r="DW67" s="212"/>
      <c r="DX67" s="212"/>
      <c r="DY67" s="212"/>
      <c r="DZ67" s="212"/>
      <c r="EA67" s="212"/>
      <c r="EB67" s="212"/>
      <c r="EC67" s="212"/>
      <c r="ED67" s="212"/>
      <c r="EE67" s="212"/>
      <c r="EF67" s="212"/>
      <c r="EG67" s="212"/>
      <c r="EH67" s="212"/>
      <c r="EI67" s="212"/>
      <c r="EJ67" s="212"/>
      <c r="EK67" s="212"/>
      <c r="EL67" s="212"/>
      <c r="EM67" s="212"/>
      <c r="EN67" s="212"/>
      <c r="EO67" s="212"/>
      <c r="EP67" s="212"/>
      <c r="EQ67" s="212"/>
      <c r="ER67" s="424"/>
      <c r="ES67" s="385">
        <f t="shared" si="0"/>
        <v>0</v>
      </c>
      <c r="ET67" s="413">
        <f t="shared" si="9"/>
        <v>0</v>
      </c>
      <c r="EU67" s="227">
        <f t="shared" si="11"/>
        <v>0</v>
      </c>
      <c r="EV67" s="385">
        <f t="shared" si="3"/>
        <v>0</v>
      </c>
      <c r="EW67" s="412">
        <f t="shared" si="7"/>
        <v>0</v>
      </c>
      <c r="EX67" s="412">
        <f t="shared" si="4"/>
        <v>0</v>
      </c>
      <c r="EY67" s="210">
        <f t="shared" si="8"/>
        <v>0</v>
      </c>
      <c r="EZ67" s="227">
        <f t="shared" si="5"/>
        <v>9</v>
      </c>
    </row>
    <row r="68" spans="1:156" x14ac:dyDescent="0.25">
      <c r="A68" s="177">
        <f t="shared" si="1"/>
        <v>2</v>
      </c>
      <c r="B68" s="723"/>
      <c r="C68" s="511" t="s">
        <v>181</v>
      </c>
      <c r="D68" s="515">
        <v>44618</v>
      </c>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c r="BF68" s="212"/>
      <c r="BG68" s="212"/>
      <c r="BH68" s="212"/>
      <c r="BI68" s="212"/>
      <c r="BJ68" s="212"/>
      <c r="BK68" s="212"/>
      <c r="BL68" s="212"/>
      <c r="BM68" s="212"/>
      <c r="BN68" s="212"/>
      <c r="BO68" s="212"/>
      <c r="BP68" s="212"/>
      <c r="BQ68" s="212"/>
      <c r="BR68" s="212"/>
      <c r="BS68" s="212"/>
      <c r="BT68" s="212"/>
      <c r="BU68" s="212"/>
      <c r="BV68" s="212"/>
      <c r="BW68" s="212"/>
      <c r="BX68" s="212"/>
      <c r="BY68" s="212"/>
      <c r="BZ68" s="212"/>
      <c r="CA68" s="212"/>
      <c r="CB68" s="212"/>
      <c r="CC68" s="212"/>
      <c r="CD68" s="212"/>
      <c r="CE68" s="212"/>
      <c r="CF68" s="212"/>
      <c r="CG68" s="212"/>
      <c r="CH68" s="212"/>
      <c r="CI68" s="212"/>
      <c r="CJ68" s="212"/>
      <c r="CK68" s="212"/>
      <c r="CL68" s="212"/>
      <c r="CM68" s="212"/>
      <c r="CN68" s="212"/>
      <c r="CO68" s="212"/>
      <c r="CP68" s="212"/>
      <c r="CQ68" s="212"/>
      <c r="CR68" s="212"/>
      <c r="CS68" s="212"/>
      <c r="CT68" s="212"/>
      <c r="CU68" s="212"/>
      <c r="CV68" s="212"/>
      <c r="CW68" s="212"/>
      <c r="CX68" s="212"/>
      <c r="CY68" s="212"/>
      <c r="CZ68" s="212"/>
      <c r="DA68" s="212"/>
      <c r="DB68" s="212"/>
      <c r="DC68" s="212"/>
      <c r="DD68" s="212"/>
      <c r="DE68" s="212"/>
      <c r="DF68" s="212"/>
      <c r="DG68" s="212"/>
      <c r="DH68" s="212"/>
      <c r="DI68" s="212"/>
      <c r="DJ68" s="212"/>
      <c r="DK68" s="212"/>
      <c r="DL68" s="212"/>
      <c r="DM68" s="212"/>
      <c r="DN68" s="212"/>
      <c r="DO68" s="212"/>
      <c r="DP68" s="212"/>
      <c r="DQ68" s="212"/>
      <c r="DR68" s="212"/>
      <c r="DS68" s="212"/>
      <c r="DT68" s="212"/>
      <c r="DU68" s="212"/>
      <c r="DV68" s="212"/>
      <c r="DW68" s="212"/>
      <c r="DX68" s="212"/>
      <c r="DY68" s="212"/>
      <c r="DZ68" s="212"/>
      <c r="EA68" s="212"/>
      <c r="EB68" s="212"/>
      <c r="EC68" s="212"/>
      <c r="ED68" s="212"/>
      <c r="EE68" s="212"/>
      <c r="EF68" s="212"/>
      <c r="EG68" s="212"/>
      <c r="EH68" s="212"/>
      <c r="EI68" s="212"/>
      <c r="EJ68" s="212"/>
      <c r="EK68" s="212"/>
      <c r="EL68" s="212"/>
      <c r="EM68" s="212"/>
      <c r="EN68" s="212"/>
      <c r="EO68" s="212"/>
      <c r="EP68" s="212"/>
      <c r="EQ68" s="212"/>
      <c r="ER68" s="424"/>
      <c r="ES68" s="385">
        <f t="shared" si="0"/>
        <v>0</v>
      </c>
      <c r="ET68" s="413">
        <f t="shared" si="9"/>
        <v>0</v>
      </c>
      <c r="EU68" s="227">
        <f t="shared" si="11"/>
        <v>0</v>
      </c>
      <c r="EV68" s="385">
        <f t="shared" si="3"/>
        <v>0</v>
      </c>
      <c r="EW68" s="412">
        <f t="shared" si="7"/>
        <v>0</v>
      </c>
      <c r="EX68" s="412">
        <f t="shared" si="4"/>
        <v>0</v>
      </c>
      <c r="EY68" s="210">
        <f t="shared" si="8"/>
        <v>0</v>
      </c>
      <c r="EZ68" s="227">
        <f t="shared" si="5"/>
        <v>0</v>
      </c>
    </row>
    <row r="69" spans="1:156" x14ac:dyDescent="0.25">
      <c r="A69" s="177">
        <f t="shared" si="1"/>
        <v>2</v>
      </c>
      <c r="B69" s="723"/>
      <c r="C69" s="511" t="s">
        <v>167</v>
      </c>
      <c r="D69" s="515">
        <v>44619</v>
      </c>
      <c r="E69" s="397" t="s">
        <v>342</v>
      </c>
      <c r="F69" s="212" t="s">
        <v>342</v>
      </c>
      <c r="G69" s="212" t="s">
        <v>342</v>
      </c>
      <c r="H69" s="212" t="s">
        <v>342</v>
      </c>
      <c r="I69" s="212" t="s">
        <v>342</v>
      </c>
      <c r="J69" s="212" t="s">
        <v>342</v>
      </c>
      <c r="K69" s="212" t="s">
        <v>342</v>
      </c>
      <c r="L69" s="212" t="s">
        <v>342</v>
      </c>
      <c r="M69" s="212" t="s">
        <v>342</v>
      </c>
      <c r="N69" s="212" t="s">
        <v>342</v>
      </c>
      <c r="O69" s="212" t="s">
        <v>342</v>
      </c>
      <c r="P69" s="212" t="s">
        <v>342</v>
      </c>
      <c r="Q69" s="212" t="s">
        <v>342</v>
      </c>
      <c r="R69" s="212" t="s">
        <v>342</v>
      </c>
      <c r="S69" s="212" t="s">
        <v>342</v>
      </c>
      <c r="T69" s="212" t="s">
        <v>342</v>
      </c>
      <c r="U69" s="212" t="s">
        <v>342</v>
      </c>
      <c r="V69" s="212" t="s">
        <v>342</v>
      </c>
      <c r="W69" s="212" t="s">
        <v>342</v>
      </c>
      <c r="X69" s="212" t="s">
        <v>342</v>
      </c>
      <c r="Y69" s="212" t="s">
        <v>342</v>
      </c>
      <c r="Z69" s="212" t="s">
        <v>342</v>
      </c>
      <c r="AA69" s="212" t="s">
        <v>342</v>
      </c>
      <c r="AB69" s="212" t="s">
        <v>342</v>
      </c>
      <c r="AC69" s="212" t="s">
        <v>342</v>
      </c>
      <c r="AD69" s="212" t="s">
        <v>342</v>
      </c>
      <c r="AE69" s="212" t="s">
        <v>342</v>
      </c>
      <c r="AF69" s="212" t="s">
        <v>342</v>
      </c>
      <c r="AG69" s="212" t="s">
        <v>342</v>
      </c>
      <c r="AH69" s="212" t="s">
        <v>342</v>
      </c>
      <c r="AI69" s="212" t="s">
        <v>342</v>
      </c>
      <c r="AJ69" s="212" t="s">
        <v>342</v>
      </c>
      <c r="AK69" s="212" t="s">
        <v>342</v>
      </c>
      <c r="AL69" s="212" t="s">
        <v>342</v>
      </c>
      <c r="AM69" s="212" t="s">
        <v>342</v>
      </c>
      <c r="AN69" s="212" t="s">
        <v>342</v>
      </c>
      <c r="AO69" s="212" t="s">
        <v>342</v>
      </c>
      <c r="AP69" s="212" t="s">
        <v>342</v>
      </c>
      <c r="AQ69" s="212" t="s">
        <v>342</v>
      </c>
      <c r="AR69" s="212" t="s">
        <v>342</v>
      </c>
      <c r="AS69" s="212" t="s">
        <v>342</v>
      </c>
      <c r="AT69" s="212" t="s">
        <v>342</v>
      </c>
      <c r="AU69" s="212" t="s">
        <v>342</v>
      </c>
      <c r="AV69" s="212" t="s">
        <v>342</v>
      </c>
      <c r="AW69" s="212" t="s">
        <v>342</v>
      </c>
      <c r="AX69" s="212" t="s">
        <v>342</v>
      </c>
      <c r="AY69" s="212" t="s">
        <v>342</v>
      </c>
      <c r="AZ69" s="212" t="s">
        <v>342</v>
      </c>
      <c r="BA69" s="212" t="s">
        <v>342</v>
      </c>
      <c r="BB69" s="212" t="s">
        <v>342</v>
      </c>
      <c r="BC69" s="212" t="s">
        <v>342</v>
      </c>
      <c r="BD69" s="212" t="s">
        <v>342</v>
      </c>
      <c r="BE69" s="212" t="s">
        <v>342</v>
      </c>
      <c r="BF69" s="212" t="s">
        <v>342</v>
      </c>
      <c r="BG69" s="212" t="s">
        <v>342</v>
      </c>
      <c r="BH69" s="212" t="s">
        <v>342</v>
      </c>
      <c r="BI69" s="212" t="s">
        <v>342</v>
      </c>
      <c r="BJ69" s="212" t="s">
        <v>342</v>
      </c>
      <c r="BK69" s="212" t="s">
        <v>342</v>
      </c>
      <c r="BL69" s="212" t="s">
        <v>342</v>
      </c>
      <c r="BM69" s="212" t="s">
        <v>342</v>
      </c>
      <c r="BN69" s="212" t="s">
        <v>342</v>
      </c>
      <c r="BO69" s="212" t="s">
        <v>342</v>
      </c>
      <c r="BP69" s="212" t="s">
        <v>342</v>
      </c>
      <c r="BQ69" s="212" t="s">
        <v>342</v>
      </c>
      <c r="BR69" s="212" t="s">
        <v>342</v>
      </c>
      <c r="BS69" s="212" t="s">
        <v>342</v>
      </c>
      <c r="BT69" s="212" t="s">
        <v>342</v>
      </c>
      <c r="BU69" s="212" t="s">
        <v>342</v>
      </c>
      <c r="BV69" s="212" t="s">
        <v>342</v>
      </c>
      <c r="BW69" s="212" t="s">
        <v>342</v>
      </c>
      <c r="BX69" s="212" t="s">
        <v>342</v>
      </c>
      <c r="BY69" s="212" t="s">
        <v>342</v>
      </c>
      <c r="BZ69" s="212" t="s">
        <v>342</v>
      </c>
      <c r="CA69" s="212" t="s">
        <v>342</v>
      </c>
      <c r="CB69" s="212" t="s">
        <v>342</v>
      </c>
      <c r="CC69" s="212" t="s">
        <v>342</v>
      </c>
      <c r="CD69" s="212" t="s">
        <v>342</v>
      </c>
      <c r="CE69" s="212" t="s">
        <v>342</v>
      </c>
      <c r="CF69" s="212" t="s">
        <v>342</v>
      </c>
      <c r="CG69" s="212" t="s">
        <v>342</v>
      </c>
      <c r="CH69" s="212" t="s">
        <v>342</v>
      </c>
      <c r="CI69" s="212" t="s">
        <v>342</v>
      </c>
      <c r="CJ69" s="212" t="s">
        <v>342</v>
      </c>
      <c r="CK69" s="212" t="s">
        <v>342</v>
      </c>
      <c r="CL69" s="212" t="s">
        <v>342</v>
      </c>
      <c r="CM69" s="212" t="s">
        <v>342</v>
      </c>
      <c r="CN69" s="212" t="s">
        <v>342</v>
      </c>
      <c r="CO69" s="212" t="s">
        <v>342</v>
      </c>
      <c r="CP69" s="212" t="s">
        <v>342</v>
      </c>
      <c r="CQ69" s="212" t="s">
        <v>342</v>
      </c>
      <c r="CR69" s="212" t="s">
        <v>342</v>
      </c>
      <c r="CS69" s="212" t="s">
        <v>342</v>
      </c>
      <c r="CT69" s="212" t="s">
        <v>342</v>
      </c>
      <c r="CU69" s="212" t="s">
        <v>342</v>
      </c>
      <c r="CV69" s="212" t="s">
        <v>342</v>
      </c>
      <c r="CW69" s="212" t="s">
        <v>342</v>
      </c>
      <c r="CX69" s="212" t="s">
        <v>342</v>
      </c>
      <c r="CY69" s="212" t="s">
        <v>342</v>
      </c>
      <c r="CZ69" s="212" t="s">
        <v>342</v>
      </c>
      <c r="DA69" s="212" t="s">
        <v>342</v>
      </c>
      <c r="DB69" s="212" t="s">
        <v>342</v>
      </c>
      <c r="DC69" s="212" t="s">
        <v>342</v>
      </c>
      <c r="DD69" s="212" t="s">
        <v>342</v>
      </c>
      <c r="DE69" s="212" t="s">
        <v>342</v>
      </c>
      <c r="DF69" s="212" t="s">
        <v>342</v>
      </c>
      <c r="DG69" s="212" t="s">
        <v>342</v>
      </c>
      <c r="DH69" s="212" t="s">
        <v>342</v>
      </c>
      <c r="DI69" s="212" t="s">
        <v>342</v>
      </c>
      <c r="DJ69" s="212" t="s">
        <v>342</v>
      </c>
      <c r="DK69" s="212" t="s">
        <v>342</v>
      </c>
      <c r="DL69" s="212" t="s">
        <v>342</v>
      </c>
      <c r="DM69" s="212" t="s">
        <v>342</v>
      </c>
      <c r="DN69" s="212" t="s">
        <v>342</v>
      </c>
      <c r="DO69" s="212" t="s">
        <v>342</v>
      </c>
      <c r="DP69" s="212" t="s">
        <v>342</v>
      </c>
      <c r="DQ69" s="212" t="s">
        <v>342</v>
      </c>
      <c r="DR69" s="212" t="s">
        <v>342</v>
      </c>
      <c r="DS69" s="212" t="s">
        <v>342</v>
      </c>
      <c r="DT69" s="212" t="s">
        <v>342</v>
      </c>
      <c r="DU69" s="212" t="s">
        <v>342</v>
      </c>
      <c r="DV69" s="212" t="s">
        <v>342</v>
      </c>
      <c r="DW69" s="212" t="s">
        <v>342</v>
      </c>
      <c r="DX69" s="212" t="s">
        <v>342</v>
      </c>
      <c r="DY69" s="212" t="s">
        <v>342</v>
      </c>
      <c r="DZ69" s="212" t="s">
        <v>342</v>
      </c>
      <c r="EA69" s="212" t="s">
        <v>342</v>
      </c>
      <c r="EB69" s="212" t="s">
        <v>342</v>
      </c>
      <c r="EC69" s="212" t="s">
        <v>342</v>
      </c>
      <c r="ED69" s="212" t="s">
        <v>342</v>
      </c>
      <c r="EE69" s="212" t="s">
        <v>342</v>
      </c>
      <c r="EF69" s="212" t="s">
        <v>342</v>
      </c>
      <c r="EG69" s="212" t="s">
        <v>342</v>
      </c>
      <c r="EH69" s="212" t="s">
        <v>342</v>
      </c>
      <c r="EI69" s="212" t="s">
        <v>342</v>
      </c>
      <c r="EJ69" s="212" t="s">
        <v>342</v>
      </c>
      <c r="EK69" s="212" t="s">
        <v>342</v>
      </c>
      <c r="EL69" s="212" t="s">
        <v>342</v>
      </c>
      <c r="EM69" s="212" t="s">
        <v>342</v>
      </c>
      <c r="EN69" s="212" t="s">
        <v>342</v>
      </c>
      <c r="EO69" s="212" t="s">
        <v>342</v>
      </c>
      <c r="EP69" s="212" t="s">
        <v>342</v>
      </c>
      <c r="EQ69" s="212" t="s">
        <v>342</v>
      </c>
      <c r="ER69" s="424" t="s">
        <v>342</v>
      </c>
      <c r="ES69" s="385">
        <f t="shared" si="0"/>
        <v>0</v>
      </c>
      <c r="ET69" s="413">
        <f t="shared" si="9"/>
        <v>0</v>
      </c>
      <c r="EU69" s="227">
        <f t="shared" si="11"/>
        <v>0</v>
      </c>
      <c r="EV69" s="385">
        <f t="shared" si="3"/>
        <v>0</v>
      </c>
      <c r="EW69" s="412">
        <f t="shared" si="7"/>
        <v>0</v>
      </c>
      <c r="EX69" s="412">
        <f t="shared" si="4"/>
        <v>0</v>
      </c>
      <c r="EY69" s="210">
        <f t="shared" si="8"/>
        <v>0</v>
      </c>
      <c r="EZ69" s="227">
        <f t="shared" si="5"/>
        <v>0</v>
      </c>
    </row>
    <row r="70" spans="1:156" ht="15" customHeight="1" thickBot="1" x14ac:dyDescent="0.3">
      <c r="A70" s="177">
        <f t="shared" si="1"/>
        <v>2</v>
      </c>
      <c r="B70" s="724"/>
      <c r="C70" s="524" t="s">
        <v>175</v>
      </c>
      <c r="D70" s="517">
        <v>44620</v>
      </c>
      <c r="E70" s="499"/>
      <c r="F70" s="500"/>
      <c r="G70" s="500"/>
      <c r="H70" s="500"/>
      <c r="I70" s="500"/>
      <c r="J70" s="500"/>
      <c r="K70" s="500"/>
      <c r="L70" s="500"/>
      <c r="M70" s="500"/>
      <c r="N70" s="500"/>
      <c r="O70" s="500"/>
      <c r="P70" s="500"/>
      <c r="Q70" s="500"/>
      <c r="R70" s="500"/>
      <c r="S70" s="500"/>
      <c r="T70" s="500"/>
      <c r="U70" s="500"/>
      <c r="V70" s="500"/>
      <c r="W70" s="500"/>
      <c r="X70" s="500"/>
      <c r="Y70" s="500"/>
      <c r="Z70" s="500"/>
      <c r="AA70" s="500"/>
      <c r="AB70" s="500"/>
      <c r="AC70" s="500"/>
      <c r="AD70" s="500"/>
      <c r="AE70" s="500"/>
      <c r="AF70" s="500"/>
      <c r="AG70" s="500"/>
      <c r="AH70" s="500"/>
      <c r="AI70" s="500"/>
      <c r="AJ70" s="500"/>
      <c r="AK70" s="500"/>
      <c r="AL70" s="500"/>
      <c r="AM70" s="500"/>
      <c r="AN70" s="500"/>
      <c r="AO70" s="500"/>
      <c r="AP70" s="500"/>
      <c r="AQ70" s="500"/>
      <c r="AR70" s="500"/>
      <c r="AS70" s="500"/>
      <c r="AT70" s="500"/>
      <c r="AU70" s="500"/>
      <c r="AV70" s="500"/>
      <c r="AW70" s="500"/>
      <c r="AX70" s="500"/>
      <c r="AY70" s="500"/>
      <c r="AZ70" s="500"/>
      <c r="BA70" s="214" t="s">
        <v>230</v>
      </c>
      <c r="BB70" s="214" t="s">
        <v>230</v>
      </c>
      <c r="BC70" s="214" t="s">
        <v>230</v>
      </c>
      <c r="BD70" s="214" t="s">
        <v>230</v>
      </c>
      <c r="BE70" s="214" t="s">
        <v>230</v>
      </c>
      <c r="BF70" s="214" t="s">
        <v>230</v>
      </c>
      <c r="BG70" s="214" t="s">
        <v>230</v>
      </c>
      <c r="BH70" s="214" t="s">
        <v>230</v>
      </c>
      <c r="BI70" s="214" t="s">
        <v>230</v>
      </c>
      <c r="BJ70" s="214" t="s">
        <v>230</v>
      </c>
      <c r="BK70" s="214" t="s">
        <v>230</v>
      </c>
      <c r="BL70" s="214" t="s">
        <v>230</v>
      </c>
      <c r="BM70" s="214" t="s">
        <v>230</v>
      </c>
      <c r="BN70" s="214" t="s">
        <v>230</v>
      </c>
      <c r="BO70" s="214" t="s">
        <v>230</v>
      </c>
      <c r="BP70" s="214" t="s">
        <v>230</v>
      </c>
      <c r="BQ70" s="214" t="s">
        <v>230</v>
      </c>
      <c r="BR70" s="214" t="s">
        <v>230</v>
      </c>
      <c r="BS70" s="214" t="s">
        <v>230</v>
      </c>
      <c r="BT70" s="214" t="s">
        <v>230</v>
      </c>
      <c r="BU70" s="214" t="s">
        <v>230</v>
      </c>
      <c r="BV70" s="214" t="s">
        <v>230</v>
      </c>
      <c r="BW70" s="214" t="s">
        <v>230</v>
      </c>
      <c r="BX70" s="214" t="s">
        <v>230</v>
      </c>
      <c r="BY70" s="214" t="s">
        <v>230</v>
      </c>
      <c r="BZ70" s="214" t="s">
        <v>230</v>
      </c>
      <c r="CA70" s="214" t="s">
        <v>230</v>
      </c>
      <c r="CB70" s="214" t="s">
        <v>230</v>
      </c>
      <c r="CC70" s="214" t="s">
        <v>230</v>
      </c>
      <c r="CD70" s="214" t="s">
        <v>230</v>
      </c>
      <c r="CE70" s="214" t="s">
        <v>230</v>
      </c>
      <c r="CF70" s="214" t="s">
        <v>230</v>
      </c>
      <c r="CG70" s="214" t="s">
        <v>230</v>
      </c>
      <c r="CH70" s="214" t="s">
        <v>230</v>
      </c>
      <c r="CI70" s="214" t="s">
        <v>230</v>
      </c>
      <c r="CJ70" s="214" t="s">
        <v>230</v>
      </c>
      <c r="CK70" s="214" t="s">
        <v>230</v>
      </c>
      <c r="CL70" s="214" t="s">
        <v>230</v>
      </c>
      <c r="CM70" s="214" t="s">
        <v>230</v>
      </c>
      <c r="CN70" s="214" t="s">
        <v>230</v>
      </c>
      <c r="CO70" s="214" t="s">
        <v>230</v>
      </c>
      <c r="CP70" s="214" t="s">
        <v>230</v>
      </c>
      <c r="CQ70" s="214" t="s">
        <v>230</v>
      </c>
      <c r="CR70" s="214" t="s">
        <v>230</v>
      </c>
      <c r="CS70" s="214" t="s">
        <v>230</v>
      </c>
      <c r="CT70" s="214" t="s">
        <v>230</v>
      </c>
      <c r="CU70" s="214" t="s">
        <v>230</v>
      </c>
      <c r="CV70" s="214" t="s">
        <v>230</v>
      </c>
      <c r="CW70" s="214" t="s">
        <v>230</v>
      </c>
      <c r="CX70" s="214" t="s">
        <v>230</v>
      </c>
      <c r="CY70" s="214" t="s">
        <v>230</v>
      </c>
      <c r="CZ70" s="214" t="s">
        <v>230</v>
      </c>
      <c r="DA70" s="214" t="s">
        <v>230</v>
      </c>
      <c r="DB70" s="214" t="s">
        <v>230</v>
      </c>
      <c r="DC70" s="500"/>
      <c r="DD70" s="500"/>
      <c r="DE70" s="500"/>
      <c r="DF70" s="500"/>
      <c r="DG70" s="500"/>
      <c r="DH70" s="500"/>
      <c r="DI70" s="500"/>
      <c r="DJ70" s="500"/>
      <c r="DK70" s="500"/>
      <c r="DL70" s="500"/>
      <c r="DM70" s="500"/>
      <c r="DN70" s="500"/>
      <c r="DO70" s="500"/>
      <c r="DP70" s="500"/>
      <c r="DQ70" s="500"/>
      <c r="DR70" s="500"/>
      <c r="DS70" s="500"/>
      <c r="DT70" s="500"/>
      <c r="DU70" s="500"/>
      <c r="DV70" s="500"/>
      <c r="DW70" s="500"/>
      <c r="DX70" s="500"/>
      <c r="DY70" s="500"/>
      <c r="DZ70" s="500"/>
      <c r="EA70" s="500"/>
      <c r="EB70" s="500"/>
      <c r="EC70" s="500"/>
      <c r="ED70" s="500"/>
      <c r="EE70" s="500"/>
      <c r="EF70" s="500"/>
      <c r="EG70" s="500"/>
      <c r="EH70" s="500"/>
      <c r="EI70" s="500"/>
      <c r="EJ70" s="500"/>
      <c r="EK70" s="500"/>
      <c r="EL70" s="500"/>
      <c r="EM70" s="500"/>
      <c r="EN70" s="500"/>
      <c r="EO70" s="500"/>
      <c r="EP70" s="500"/>
      <c r="EQ70" s="500"/>
      <c r="ER70" s="501"/>
      <c r="ES70" s="385">
        <f t="shared" si="0"/>
        <v>0</v>
      </c>
      <c r="ET70" s="413">
        <f t="shared" si="9"/>
        <v>0</v>
      </c>
      <c r="EU70" s="227">
        <f t="shared" si="11"/>
        <v>0</v>
      </c>
      <c r="EV70" s="385">
        <f t="shared" si="3"/>
        <v>0</v>
      </c>
      <c r="EW70" s="412">
        <f t="shared" si="7"/>
        <v>0</v>
      </c>
      <c r="EX70" s="412">
        <f t="shared" si="4"/>
        <v>0</v>
      </c>
      <c r="EY70" s="210">
        <f>SUM(ES70:EW70)</f>
        <v>0</v>
      </c>
      <c r="EZ70" s="227">
        <f t="shared" si="5"/>
        <v>9</v>
      </c>
    </row>
    <row r="71" spans="1:156" s="1" customFormat="1" ht="15" customHeight="1" x14ac:dyDescent="0.25">
      <c r="A71" s="177"/>
      <c r="B71" s="722" t="s">
        <v>2</v>
      </c>
      <c r="C71" s="530" t="s">
        <v>176</v>
      </c>
      <c r="D71" s="513">
        <v>44621</v>
      </c>
      <c r="E71" s="374"/>
      <c r="F71" s="375"/>
      <c r="G71" s="375"/>
      <c r="H71" s="375"/>
      <c r="I71" s="375"/>
      <c r="J71" s="375"/>
      <c r="K71" s="375"/>
      <c r="L71" s="375"/>
      <c r="M71" s="375"/>
      <c r="N71" s="375"/>
      <c r="O71" s="375"/>
      <c r="P71" s="375"/>
      <c r="Q71" s="375"/>
      <c r="R71" s="375"/>
      <c r="S71" s="375"/>
      <c r="T71" s="375"/>
      <c r="U71" s="375"/>
      <c r="V71" s="375"/>
      <c r="W71" s="375"/>
      <c r="X71" s="375"/>
      <c r="Y71" s="375"/>
      <c r="Z71" s="375"/>
      <c r="AA71" s="375"/>
      <c r="AB71" s="375"/>
      <c r="AC71" s="375"/>
      <c r="AD71" s="375"/>
      <c r="AE71" s="375"/>
      <c r="AF71" s="375"/>
      <c r="AG71" s="375"/>
      <c r="AH71" s="375"/>
      <c r="AI71" s="375"/>
      <c r="AJ71" s="375"/>
      <c r="AK71" s="375"/>
      <c r="AL71" s="375"/>
      <c r="AM71" s="375"/>
      <c r="AN71" s="375"/>
      <c r="AO71" s="375"/>
      <c r="AP71" s="375"/>
      <c r="AQ71" s="375"/>
      <c r="AR71" s="375"/>
      <c r="AS71" s="375"/>
      <c r="AT71" s="375"/>
      <c r="AU71" s="375"/>
      <c r="AV71" s="375"/>
      <c r="AW71" s="375"/>
      <c r="AX71" s="375"/>
      <c r="AY71" s="375"/>
      <c r="AZ71" s="375"/>
      <c r="BA71" s="375" t="s">
        <v>230</v>
      </c>
      <c r="BB71" s="375" t="s">
        <v>230</v>
      </c>
      <c r="BC71" s="375" t="s">
        <v>230</v>
      </c>
      <c r="BD71" s="375" t="s">
        <v>230</v>
      </c>
      <c r="BE71" s="375" t="s">
        <v>230</v>
      </c>
      <c r="BF71" s="375" t="s">
        <v>230</v>
      </c>
      <c r="BG71" s="375" t="s">
        <v>230</v>
      </c>
      <c r="BH71" s="375" t="s">
        <v>230</v>
      </c>
      <c r="BI71" s="375" t="s">
        <v>230</v>
      </c>
      <c r="BJ71" s="375" t="s">
        <v>230</v>
      </c>
      <c r="BK71" s="375" t="s">
        <v>230</v>
      </c>
      <c r="BL71" s="375" t="s">
        <v>230</v>
      </c>
      <c r="BM71" s="375" t="s">
        <v>230</v>
      </c>
      <c r="BN71" s="375" t="s">
        <v>230</v>
      </c>
      <c r="BO71" s="375" t="s">
        <v>230</v>
      </c>
      <c r="BP71" s="375" t="s">
        <v>230</v>
      </c>
      <c r="BQ71" s="375" t="s">
        <v>230</v>
      </c>
      <c r="BR71" s="375" t="s">
        <v>230</v>
      </c>
      <c r="BS71" s="375" t="s">
        <v>230</v>
      </c>
      <c r="BT71" s="375" t="s">
        <v>230</v>
      </c>
      <c r="BU71" s="375" t="s">
        <v>230</v>
      </c>
      <c r="BV71" s="375" t="s">
        <v>230</v>
      </c>
      <c r="BW71" s="375" t="s">
        <v>230</v>
      </c>
      <c r="BX71" s="375" t="s">
        <v>230</v>
      </c>
      <c r="BY71" s="375" t="s">
        <v>230</v>
      </c>
      <c r="BZ71" s="375" t="s">
        <v>230</v>
      </c>
      <c r="CA71" s="375" t="s">
        <v>230</v>
      </c>
      <c r="CB71" s="375" t="s">
        <v>230</v>
      </c>
      <c r="CC71" s="375" t="s">
        <v>230</v>
      </c>
      <c r="CD71" s="375" t="s">
        <v>230</v>
      </c>
      <c r="CE71" s="375" t="s">
        <v>230</v>
      </c>
      <c r="CF71" s="375" t="s">
        <v>230</v>
      </c>
      <c r="CG71" s="375" t="s">
        <v>230</v>
      </c>
      <c r="CH71" s="375" t="s">
        <v>230</v>
      </c>
      <c r="CI71" s="375" t="s">
        <v>230</v>
      </c>
      <c r="CJ71" s="375" t="s">
        <v>230</v>
      </c>
      <c r="CK71" s="375" t="s">
        <v>230</v>
      </c>
      <c r="CL71" s="375" t="s">
        <v>230</v>
      </c>
      <c r="CM71" s="375" t="s">
        <v>230</v>
      </c>
      <c r="CN71" s="375" t="s">
        <v>230</v>
      </c>
      <c r="CO71" s="375" t="s">
        <v>230</v>
      </c>
      <c r="CP71" s="375" t="s">
        <v>230</v>
      </c>
      <c r="CQ71" s="375" t="s">
        <v>230</v>
      </c>
      <c r="CR71" s="375" t="s">
        <v>230</v>
      </c>
      <c r="CS71" s="375" t="s">
        <v>230</v>
      </c>
      <c r="CT71" s="375" t="s">
        <v>230</v>
      </c>
      <c r="CU71" s="375" t="s">
        <v>230</v>
      </c>
      <c r="CV71" s="375" t="s">
        <v>230</v>
      </c>
      <c r="CW71" s="375" t="s">
        <v>230</v>
      </c>
      <c r="CX71" s="375" t="s">
        <v>230</v>
      </c>
      <c r="CY71" s="375" t="s">
        <v>230</v>
      </c>
      <c r="CZ71" s="375" t="s">
        <v>230</v>
      </c>
      <c r="DA71" s="375" t="s">
        <v>230</v>
      </c>
      <c r="DB71" s="375" t="s">
        <v>230</v>
      </c>
      <c r="DC71" s="375"/>
      <c r="DD71" s="375"/>
      <c r="DE71" s="375"/>
      <c r="DF71" s="375"/>
      <c r="DG71" s="375"/>
      <c r="DH71" s="375"/>
      <c r="DI71" s="375"/>
      <c r="DJ71" s="375"/>
      <c r="DK71" s="375"/>
      <c r="DL71" s="375"/>
      <c r="DM71" s="375"/>
      <c r="DN71" s="375"/>
      <c r="DO71" s="375"/>
      <c r="DP71" s="375"/>
      <c r="DQ71" s="375"/>
      <c r="DR71" s="375"/>
      <c r="DS71" s="375"/>
      <c r="DT71" s="375"/>
      <c r="DU71" s="375"/>
      <c r="DV71" s="375"/>
      <c r="DW71" s="375"/>
      <c r="DX71" s="375"/>
      <c r="DY71" s="375"/>
      <c r="DZ71" s="375"/>
      <c r="EA71" s="375"/>
      <c r="EB71" s="375"/>
      <c r="EC71" s="375"/>
      <c r="ED71" s="375"/>
      <c r="EE71" s="375"/>
      <c r="EF71" s="375"/>
      <c r="EG71" s="375"/>
      <c r="EH71" s="375"/>
      <c r="EI71" s="375"/>
      <c r="EJ71" s="375"/>
      <c r="EK71" s="375"/>
      <c r="EL71" s="375"/>
      <c r="EM71" s="375"/>
      <c r="EN71" s="375"/>
      <c r="EO71" s="375"/>
      <c r="EP71" s="375"/>
      <c r="EQ71" s="375"/>
      <c r="ER71" s="375"/>
      <c r="ES71" s="227">
        <f t="shared" si="0"/>
        <v>0</v>
      </c>
      <c r="ET71" s="413">
        <f t="shared" si="9"/>
        <v>0</v>
      </c>
      <c r="EU71" s="227">
        <f t="shared" si="11"/>
        <v>0</v>
      </c>
      <c r="EV71" s="385">
        <f t="shared" si="3"/>
        <v>0</v>
      </c>
      <c r="EW71" s="412">
        <f t="shared" si="7"/>
        <v>0</v>
      </c>
      <c r="EX71" s="412">
        <f t="shared" si="4"/>
        <v>0</v>
      </c>
      <c r="EY71" s="210">
        <f>SUM(ES71:EW71)</f>
        <v>0</v>
      </c>
      <c r="EZ71" s="227">
        <f t="shared" si="5"/>
        <v>9</v>
      </c>
    </row>
    <row r="72" spans="1:156" ht="15" customHeight="1" x14ac:dyDescent="0.25">
      <c r="A72" s="177">
        <f t="shared" si="1"/>
        <v>3</v>
      </c>
      <c r="B72" s="723"/>
      <c r="C72" s="521" t="s">
        <v>176</v>
      </c>
      <c r="D72" s="514">
        <v>44622</v>
      </c>
      <c r="E72" s="374"/>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E72" s="375"/>
      <c r="AF72" s="375"/>
      <c r="AG72" s="375"/>
      <c r="AH72" s="212"/>
      <c r="AI72" s="212"/>
      <c r="AJ72" s="212"/>
      <c r="AK72" s="212"/>
      <c r="AL72" s="212"/>
      <c r="AM72" s="212"/>
      <c r="AN72" s="212"/>
      <c r="AO72" s="212"/>
      <c r="AP72" s="212"/>
      <c r="AQ72" s="212"/>
      <c r="AR72" s="212"/>
      <c r="AS72" s="212"/>
      <c r="AT72" s="212"/>
      <c r="AU72" s="212"/>
      <c r="AV72" s="212"/>
      <c r="AW72" s="212"/>
      <c r="AX72" s="212"/>
      <c r="AY72" s="212"/>
      <c r="AZ72" s="212"/>
      <c r="BA72" s="212" t="s">
        <v>230</v>
      </c>
      <c r="BB72" s="212" t="s">
        <v>230</v>
      </c>
      <c r="BC72" s="212" t="s">
        <v>230</v>
      </c>
      <c r="BD72" s="212" t="s">
        <v>230</v>
      </c>
      <c r="BE72" s="212" t="s">
        <v>230</v>
      </c>
      <c r="BF72" s="212" t="s">
        <v>230</v>
      </c>
      <c r="BG72" s="212" t="s">
        <v>230</v>
      </c>
      <c r="BH72" s="212" t="s">
        <v>230</v>
      </c>
      <c r="BI72" s="212" t="s">
        <v>230</v>
      </c>
      <c r="BJ72" s="212" t="s">
        <v>230</v>
      </c>
      <c r="BK72" s="212" t="s">
        <v>230</v>
      </c>
      <c r="BL72" s="212" t="s">
        <v>230</v>
      </c>
      <c r="BM72" s="212" t="s">
        <v>230</v>
      </c>
      <c r="BN72" s="212" t="s">
        <v>230</v>
      </c>
      <c r="BO72" s="212" t="s">
        <v>230</v>
      </c>
      <c r="BP72" s="212" t="s">
        <v>230</v>
      </c>
      <c r="BQ72" s="212" t="s">
        <v>230</v>
      </c>
      <c r="BR72" s="212" t="s">
        <v>230</v>
      </c>
      <c r="BS72" s="212" t="s">
        <v>230</v>
      </c>
      <c r="BT72" s="212" t="s">
        <v>230</v>
      </c>
      <c r="BU72" s="212" t="s">
        <v>230</v>
      </c>
      <c r="BV72" s="212" t="s">
        <v>230</v>
      </c>
      <c r="BW72" s="212" t="s">
        <v>230</v>
      </c>
      <c r="BX72" s="212" t="s">
        <v>230</v>
      </c>
      <c r="BY72" s="212" t="s">
        <v>230</v>
      </c>
      <c r="BZ72" s="212" t="s">
        <v>230</v>
      </c>
      <c r="CA72" s="212" t="s">
        <v>230</v>
      </c>
      <c r="CB72" s="212" t="s">
        <v>230</v>
      </c>
      <c r="CC72" s="212" t="s">
        <v>230</v>
      </c>
      <c r="CD72" s="212" t="s">
        <v>230</v>
      </c>
      <c r="CE72" s="212" t="s">
        <v>230</v>
      </c>
      <c r="CF72" s="212" t="s">
        <v>230</v>
      </c>
      <c r="CG72" s="212" t="s">
        <v>230</v>
      </c>
      <c r="CH72" s="212" t="s">
        <v>230</v>
      </c>
      <c r="CI72" s="212" t="s">
        <v>230</v>
      </c>
      <c r="CJ72" s="212" t="s">
        <v>230</v>
      </c>
      <c r="CK72" s="212" t="s">
        <v>230</v>
      </c>
      <c r="CL72" s="212" t="s">
        <v>230</v>
      </c>
      <c r="CM72" s="212" t="s">
        <v>230</v>
      </c>
      <c r="CN72" s="212" t="s">
        <v>230</v>
      </c>
      <c r="CO72" s="212" t="s">
        <v>230</v>
      </c>
      <c r="CP72" s="212" t="s">
        <v>230</v>
      </c>
      <c r="CQ72" s="212" t="s">
        <v>230</v>
      </c>
      <c r="CR72" s="212" t="s">
        <v>230</v>
      </c>
      <c r="CS72" s="212" t="s">
        <v>230</v>
      </c>
      <c r="CT72" s="212" t="s">
        <v>230</v>
      </c>
      <c r="CU72" s="212" t="s">
        <v>230</v>
      </c>
      <c r="CV72" s="212" t="s">
        <v>230</v>
      </c>
      <c r="CW72" s="212" t="s">
        <v>230</v>
      </c>
      <c r="CX72" s="212" t="s">
        <v>230</v>
      </c>
      <c r="CY72" s="212" t="s">
        <v>230</v>
      </c>
      <c r="CZ72" s="212" t="s">
        <v>230</v>
      </c>
      <c r="DA72" s="212" t="s">
        <v>230</v>
      </c>
      <c r="DB72" s="212" t="s">
        <v>230</v>
      </c>
      <c r="DC72" s="212"/>
      <c r="DD72" s="212"/>
      <c r="DE72" s="212"/>
      <c r="DF72" s="212"/>
      <c r="DG72" s="212"/>
      <c r="DH72" s="212"/>
      <c r="DI72" s="212"/>
      <c r="DJ72" s="212"/>
      <c r="DK72" s="212"/>
      <c r="DL72" s="212"/>
      <c r="DM72" s="212"/>
      <c r="DN72" s="212"/>
      <c r="DO72" s="212"/>
      <c r="DP72" s="212"/>
      <c r="DQ72" s="212"/>
      <c r="DR72" s="212"/>
      <c r="DS72" s="212"/>
      <c r="DT72" s="212"/>
      <c r="DU72" s="212"/>
      <c r="DV72" s="212"/>
      <c r="DW72" s="212"/>
      <c r="DX72" s="212"/>
      <c r="DY72" s="212"/>
      <c r="DZ72" s="212"/>
      <c r="EA72" s="212"/>
      <c r="EB72" s="212"/>
      <c r="EC72" s="212"/>
      <c r="ED72" s="212"/>
      <c r="EE72" s="212"/>
      <c r="EF72" s="212"/>
      <c r="EG72" s="212"/>
      <c r="EH72" s="212"/>
      <c r="EI72" s="212"/>
      <c r="EJ72" s="212"/>
      <c r="EK72" s="212"/>
      <c r="EL72" s="212"/>
      <c r="EM72" s="212"/>
      <c r="EN72" s="212"/>
      <c r="EO72" s="212"/>
      <c r="EP72" s="212"/>
      <c r="EQ72" s="212"/>
      <c r="ER72" s="212"/>
      <c r="ES72" s="227">
        <f t="shared" si="0"/>
        <v>0</v>
      </c>
      <c r="ET72" s="413">
        <f t="shared" si="9"/>
        <v>0</v>
      </c>
      <c r="EU72" s="227">
        <f t="shared" si="11"/>
        <v>0</v>
      </c>
      <c r="EV72" s="385">
        <f t="shared" si="3"/>
        <v>0</v>
      </c>
      <c r="EW72" s="412">
        <f t="shared" si="7"/>
        <v>0</v>
      </c>
      <c r="EX72" s="412">
        <f t="shared" si="4"/>
        <v>0</v>
      </c>
      <c r="EY72" s="210">
        <f>SUM(ES72:EW72)</f>
        <v>0</v>
      </c>
      <c r="EZ72" s="227">
        <f t="shared" si="5"/>
        <v>9</v>
      </c>
    </row>
    <row r="73" spans="1:156" x14ac:dyDescent="0.25">
      <c r="A73" s="177">
        <f t="shared" si="1"/>
        <v>3</v>
      </c>
      <c r="B73" s="723"/>
      <c r="C73" s="521" t="s">
        <v>173</v>
      </c>
      <c r="D73" s="514">
        <v>44623</v>
      </c>
      <c r="E73" s="374"/>
      <c r="F73" s="375"/>
      <c r="G73" s="375"/>
      <c r="H73" s="375"/>
      <c r="I73" s="375"/>
      <c r="J73" s="375"/>
      <c r="K73" s="375"/>
      <c r="L73" s="375"/>
      <c r="M73" s="375"/>
      <c r="N73" s="375"/>
      <c r="O73" s="375"/>
      <c r="P73" s="375"/>
      <c r="Q73" s="375"/>
      <c r="R73" s="375"/>
      <c r="S73" s="375"/>
      <c r="T73" s="375"/>
      <c r="U73" s="375"/>
      <c r="V73" s="375"/>
      <c r="W73" s="375"/>
      <c r="X73" s="375"/>
      <c r="Y73" s="375"/>
      <c r="Z73" s="375"/>
      <c r="AA73" s="375"/>
      <c r="AB73" s="375"/>
      <c r="AC73" s="375"/>
      <c r="AD73" s="375"/>
      <c r="AE73" s="375"/>
      <c r="AF73" s="375"/>
      <c r="AG73" s="375"/>
      <c r="AH73" s="212"/>
      <c r="AI73" s="212"/>
      <c r="AJ73" s="212"/>
      <c r="AK73" s="212"/>
      <c r="AL73" s="212"/>
      <c r="AM73" s="212"/>
      <c r="AN73" s="212"/>
      <c r="AO73" s="212"/>
      <c r="AP73" s="212"/>
      <c r="AQ73" s="212"/>
      <c r="AR73" s="212"/>
      <c r="AS73" s="212"/>
      <c r="AT73" s="212"/>
      <c r="AU73" s="212"/>
      <c r="AV73" s="212"/>
      <c r="AW73" s="212"/>
      <c r="AX73" s="212"/>
      <c r="AY73" s="212"/>
      <c r="AZ73" s="212"/>
      <c r="BA73" s="212" t="s">
        <v>230</v>
      </c>
      <c r="BB73" s="212" t="s">
        <v>230</v>
      </c>
      <c r="BC73" s="212" t="s">
        <v>230</v>
      </c>
      <c r="BD73" s="212" t="s">
        <v>230</v>
      </c>
      <c r="BE73" s="212" t="s">
        <v>230</v>
      </c>
      <c r="BF73" s="212" t="s">
        <v>230</v>
      </c>
      <c r="BG73" s="212" t="s">
        <v>230</v>
      </c>
      <c r="BH73" s="212" t="s">
        <v>230</v>
      </c>
      <c r="BI73" s="212" t="s">
        <v>230</v>
      </c>
      <c r="BJ73" s="212" t="s">
        <v>230</v>
      </c>
      <c r="BK73" s="212" t="s">
        <v>230</v>
      </c>
      <c r="BL73" s="212" t="s">
        <v>230</v>
      </c>
      <c r="BM73" s="212" t="s">
        <v>230</v>
      </c>
      <c r="BN73" s="212" t="s">
        <v>230</v>
      </c>
      <c r="BO73" s="212" t="s">
        <v>230</v>
      </c>
      <c r="BP73" s="212" t="s">
        <v>230</v>
      </c>
      <c r="BQ73" s="212" t="s">
        <v>230</v>
      </c>
      <c r="BR73" s="212" t="s">
        <v>230</v>
      </c>
      <c r="BS73" s="212" t="s">
        <v>230</v>
      </c>
      <c r="BT73" s="212" t="s">
        <v>230</v>
      </c>
      <c r="BU73" s="212" t="s">
        <v>230</v>
      </c>
      <c r="BV73" s="212" t="s">
        <v>230</v>
      </c>
      <c r="BW73" s="212" t="s">
        <v>230</v>
      </c>
      <c r="BX73" s="212" t="s">
        <v>230</v>
      </c>
      <c r="BY73" s="212" t="s">
        <v>230</v>
      </c>
      <c r="BZ73" s="212" t="s">
        <v>230</v>
      </c>
      <c r="CA73" s="212" t="s">
        <v>230</v>
      </c>
      <c r="CB73" s="212" t="s">
        <v>230</v>
      </c>
      <c r="CC73" s="212" t="s">
        <v>230</v>
      </c>
      <c r="CD73" s="212" t="s">
        <v>230</v>
      </c>
      <c r="CE73" s="212" t="s">
        <v>230</v>
      </c>
      <c r="CF73" s="212" t="s">
        <v>230</v>
      </c>
      <c r="CG73" s="212" t="s">
        <v>230</v>
      </c>
      <c r="CH73" s="212" t="s">
        <v>230</v>
      </c>
      <c r="CI73" s="212" t="s">
        <v>230</v>
      </c>
      <c r="CJ73" s="212" t="s">
        <v>230</v>
      </c>
      <c r="CK73" s="212" t="s">
        <v>230</v>
      </c>
      <c r="CL73" s="212" t="s">
        <v>230</v>
      </c>
      <c r="CM73" s="212" t="s">
        <v>230</v>
      </c>
      <c r="CN73" s="212" t="s">
        <v>230</v>
      </c>
      <c r="CO73" s="212" t="s">
        <v>230</v>
      </c>
      <c r="CP73" s="212" t="s">
        <v>230</v>
      </c>
      <c r="CQ73" s="212" t="s">
        <v>230</v>
      </c>
      <c r="CR73" s="212" t="s">
        <v>230</v>
      </c>
      <c r="CS73" s="212" t="s">
        <v>230</v>
      </c>
      <c r="CT73" s="212" t="s">
        <v>230</v>
      </c>
      <c r="CU73" s="212" t="s">
        <v>230</v>
      </c>
      <c r="CV73" s="212" t="s">
        <v>230</v>
      </c>
      <c r="CW73" s="212" t="s">
        <v>230</v>
      </c>
      <c r="CX73" s="212" t="s">
        <v>230</v>
      </c>
      <c r="CY73" s="212" t="s">
        <v>230</v>
      </c>
      <c r="CZ73" s="212" t="s">
        <v>230</v>
      </c>
      <c r="DA73" s="212" t="s">
        <v>230</v>
      </c>
      <c r="DB73" s="212" t="s">
        <v>230</v>
      </c>
      <c r="DC73" s="212"/>
      <c r="DD73" s="212"/>
      <c r="DE73" s="212"/>
      <c r="DF73" s="212"/>
      <c r="DG73" s="212"/>
      <c r="DH73" s="212"/>
      <c r="DI73" s="212"/>
      <c r="DJ73" s="212"/>
      <c r="DK73" s="212"/>
      <c r="DL73" s="212"/>
      <c r="DM73" s="212"/>
      <c r="DN73" s="212"/>
      <c r="DO73" s="212"/>
      <c r="DP73" s="212"/>
      <c r="DQ73" s="212"/>
      <c r="DR73" s="212"/>
      <c r="DS73" s="212"/>
      <c r="DT73" s="212"/>
      <c r="DU73" s="212"/>
      <c r="DV73" s="212"/>
      <c r="DW73" s="212"/>
      <c r="DX73" s="212"/>
      <c r="DY73" s="212"/>
      <c r="DZ73" s="212"/>
      <c r="EA73" s="212"/>
      <c r="EB73" s="212"/>
      <c r="EC73" s="212"/>
      <c r="ED73" s="212"/>
      <c r="EE73" s="212"/>
      <c r="EF73" s="212"/>
      <c r="EG73" s="212"/>
      <c r="EH73" s="212"/>
      <c r="EI73" s="212"/>
      <c r="EJ73" s="212"/>
      <c r="EK73" s="212"/>
      <c r="EL73" s="212"/>
      <c r="EM73" s="212"/>
      <c r="EN73" s="212"/>
      <c r="EO73" s="212"/>
      <c r="EP73" s="212"/>
      <c r="EQ73" s="212"/>
      <c r="ER73" s="212"/>
      <c r="ES73" s="227">
        <f t="shared" si="0"/>
        <v>0</v>
      </c>
      <c r="ET73" s="413">
        <f t="shared" si="9"/>
        <v>0</v>
      </c>
      <c r="EU73" s="227">
        <f t="shared" si="11"/>
        <v>0</v>
      </c>
      <c r="EV73" s="385">
        <f t="shared" si="3"/>
        <v>0</v>
      </c>
      <c r="EW73" s="412">
        <f t="shared" si="7"/>
        <v>0</v>
      </c>
      <c r="EX73" s="412">
        <f t="shared" si="4"/>
        <v>0</v>
      </c>
      <c r="EY73" s="210">
        <f t="shared" si="8"/>
        <v>0</v>
      </c>
      <c r="EZ73" s="227">
        <f t="shared" si="5"/>
        <v>9</v>
      </c>
    </row>
    <row r="74" spans="1:156" s="1" customFormat="1" x14ac:dyDescent="0.25">
      <c r="A74" s="177"/>
      <c r="B74" s="723"/>
      <c r="C74" s="521" t="s">
        <v>184</v>
      </c>
      <c r="D74" s="514">
        <v>44624</v>
      </c>
      <c r="E74" s="374"/>
      <c r="F74" s="375"/>
      <c r="G74" s="375"/>
      <c r="H74" s="375"/>
      <c r="I74" s="375"/>
      <c r="J74" s="375"/>
      <c r="K74" s="375"/>
      <c r="L74" s="375"/>
      <c r="M74" s="375"/>
      <c r="N74" s="375"/>
      <c r="O74" s="375"/>
      <c r="P74" s="375"/>
      <c r="Q74" s="375"/>
      <c r="R74" s="375"/>
      <c r="S74" s="375"/>
      <c r="T74" s="375"/>
      <c r="U74" s="375"/>
      <c r="V74" s="375"/>
      <c r="W74" s="375"/>
      <c r="X74" s="375"/>
      <c r="Y74" s="375"/>
      <c r="Z74" s="375"/>
      <c r="AA74" s="375"/>
      <c r="AB74" s="375"/>
      <c r="AC74" s="375"/>
      <c r="AD74" s="375"/>
      <c r="AE74" s="375"/>
      <c r="AF74" s="375"/>
      <c r="AG74" s="375"/>
      <c r="AH74" s="212"/>
      <c r="AI74" s="212"/>
      <c r="AJ74" s="212"/>
      <c r="AK74" s="212"/>
      <c r="AL74" s="212"/>
      <c r="AM74" s="212"/>
      <c r="AN74" s="212"/>
      <c r="AO74" s="212"/>
      <c r="AP74" s="212"/>
      <c r="AQ74" s="212"/>
      <c r="AR74" s="212"/>
      <c r="AS74" s="212"/>
      <c r="AT74" s="212"/>
      <c r="AU74" s="212"/>
      <c r="AV74" s="212"/>
      <c r="AW74" s="212"/>
      <c r="AX74" s="212"/>
      <c r="AY74" s="212"/>
      <c r="AZ74" s="212"/>
      <c r="BA74" s="212" t="s">
        <v>230</v>
      </c>
      <c r="BB74" s="212" t="s">
        <v>230</v>
      </c>
      <c r="BC74" s="212" t="s">
        <v>230</v>
      </c>
      <c r="BD74" s="212" t="s">
        <v>230</v>
      </c>
      <c r="BE74" s="212" t="s">
        <v>230</v>
      </c>
      <c r="BF74" s="212" t="s">
        <v>230</v>
      </c>
      <c r="BG74" s="212" t="s">
        <v>230</v>
      </c>
      <c r="BH74" s="212" t="s">
        <v>230</v>
      </c>
      <c r="BI74" s="212" t="s">
        <v>230</v>
      </c>
      <c r="BJ74" s="212" t="s">
        <v>230</v>
      </c>
      <c r="BK74" s="212" t="s">
        <v>230</v>
      </c>
      <c r="BL74" s="212" t="s">
        <v>230</v>
      </c>
      <c r="BM74" s="212" t="s">
        <v>230</v>
      </c>
      <c r="BN74" s="212" t="s">
        <v>230</v>
      </c>
      <c r="BO74" s="212" t="s">
        <v>230</v>
      </c>
      <c r="BP74" s="212" t="s">
        <v>230</v>
      </c>
      <c r="BQ74" s="212" t="s">
        <v>230</v>
      </c>
      <c r="BR74" s="212" t="s">
        <v>230</v>
      </c>
      <c r="BS74" s="212" t="s">
        <v>230</v>
      </c>
      <c r="BT74" s="212" t="s">
        <v>230</v>
      </c>
      <c r="BU74" s="212" t="s">
        <v>230</v>
      </c>
      <c r="BV74" s="212" t="s">
        <v>230</v>
      </c>
      <c r="BW74" s="212" t="s">
        <v>230</v>
      </c>
      <c r="BX74" s="212" t="s">
        <v>230</v>
      </c>
      <c r="BY74" s="212" t="s">
        <v>230</v>
      </c>
      <c r="BZ74" s="212" t="s">
        <v>230</v>
      </c>
      <c r="CA74" s="212" t="s">
        <v>230</v>
      </c>
      <c r="CB74" s="212" t="s">
        <v>230</v>
      </c>
      <c r="CC74" s="212" t="s">
        <v>230</v>
      </c>
      <c r="CD74" s="212" t="s">
        <v>230</v>
      </c>
      <c r="CE74" s="212" t="s">
        <v>230</v>
      </c>
      <c r="CF74" s="212" t="s">
        <v>230</v>
      </c>
      <c r="CG74" s="212" t="s">
        <v>230</v>
      </c>
      <c r="CH74" s="212" t="s">
        <v>230</v>
      </c>
      <c r="CI74" s="212" t="s">
        <v>230</v>
      </c>
      <c r="CJ74" s="212" t="s">
        <v>230</v>
      </c>
      <c r="CK74" s="212" t="s">
        <v>230</v>
      </c>
      <c r="CL74" s="212" t="s">
        <v>230</v>
      </c>
      <c r="CM74" s="212" t="s">
        <v>230</v>
      </c>
      <c r="CN74" s="212" t="s">
        <v>230</v>
      </c>
      <c r="CO74" s="212" t="s">
        <v>230</v>
      </c>
      <c r="CP74" s="212" t="s">
        <v>230</v>
      </c>
      <c r="CQ74" s="212" t="s">
        <v>230</v>
      </c>
      <c r="CR74" s="212" t="s">
        <v>230</v>
      </c>
      <c r="CS74" s="212" t="s">
        <v>230</v>
      </c>
      <c r="CT74" s="212" t="s">
        <v>230</v>
      </c>
      <c r="CU74" s="212" t="s">
        <v>230</v>
      </c>
      <c r="CV74" s="212" t="s">
        <v>230</v>
      </c>
      <c r="CW74" s="212" t="s">
        <v>230</v>
      </c>
      <c r="CX74" s="212" t="s">
        <v>230</v>
      </c>
      <c r="CY74" s="212" t="s">
        <v>230</v>
      </c>
      <c r="CZ74" s="212" t="s">
        <v>230</v>
      </c>
      <c r="DA74" s="212" t="s">
        <v>230</v>
      </c>
      <c r="DB74" s="212" t="s">
        <v>230</v>
      </c>
      <c r="DC74" s="212"/>
      <c r="DD74" s="212"/>
      <c r="DE74" s="212"/>
      <c r="DF74" s="212"/>
      <c r="DG74" s="212"/>
      <c r="DH74" s="212"/>
      <c r="DI74" s="212"/>
      <c r="DJ74" s="212"/>
      <c r="DK74" s="212"/>
      <c r="DL74" s="212"/>
      <c r="DM74" s="212"/>
      <c r="DN74" s="212"/>
      <c r="DO74" s="212"/>
      <c r="DP74" s="212"/>
      <c r="DQ74" s="212"/>
      <c r="DR74" s="212"/>
      <c r="DS74" s="212"/>
      <c r="DT74" s="212"/>
      <c r="DU74" s="212"/>
      <c r="DV74" s="212"/>
      <c r="DW74" s="212"/>
      <c r="DX74" s="212"/>
      <c r="DY74" s="212"/>
      <c r="DZ74" s="212"/>
      <c r="EA74" s="212"/>
      <c r="EB74" s="212"/>
      <c r="EC74" s="212"/>
      <c r="ED74" s="212"/>
      <c r="EE74" s="212"/>
      <c r="EF74" s="212"/>
      <c r="EG74" s="212"/>
      <c r="EH74" s="212"/>
      <c r="EI74" s="212"/>
      <c r="EJ74" s="212"/>
      <c r="EK74" s="212"/>
      <c r="EL74" s="212"/>
      <c r="EM74" s="212"/>
      <c r="EN74" s="212"/>
      <c r="EO74" s="212"/>
      <c r="EP74" s="212"/>
      <c r="EQ74" s="212"/>
      <c r="ER74" s="212"/>
      <c r="ES74" s="227">
        <f t="shared" si="0"/>
        <v>0</v>
      </c>
      <c r="ET74" s="413">
        <f t="shared" si="9"/>
        <v>0</v>
      </c>
      <c r="EU74" s="227">
        <f t="shared" si="11"/>
        <v>0</v>
      </c>
      <c r="EV74" s="385">
        <f t="shared" si="3"/>
        <v>0</v>
      </c>
      <c r="EW74" s="412">
        <f t="shared" si="7"/>
        <v>0</v>
      </c>
      <c r="EX74" s="412">
        <f t="shared" si="4"/>
        <v>0</v>
      </c>
      <c r="EY74" s="210">
        <f t="shared" si="8"/>
        <v>0</v>
      </c>
      <c r="EZ74" s="227">
        <f t="shared" si="5"/>
        <v>9</v>
      </c>
    </row>
    <row r="75" spans="1:156" x14ac:dyDescent="0.25">
      <c r="A75" s="177">
        <f t="shared" si="1"/>
        <v>3</v>
      </c>
      <c r="B75" s="723"/>
      <c r="C75" s="520" t="s">
        <v>181</v>
      </c>
      <c r="D75" s="515">
        <v>44625</v>
      </c>
      <c r="E75" s="374"/>
      <c r="F75" s="375"/>
      <c r="G75" s="375"/>
      <c r="H75" s="375"/>
      <c r="I75" s="375"/>
      <c r="J75" s="375"/>
      <c r="K75" s="375"/>
      <c r="L75" s="375"/>
      <c r="M75" s="375"/>
      <c r="N75" s="375"/>
      <c r="O75" s="375"/>
      <c r="P75" s="375"/>
      <c r="Q75" s="375"/>
      <c r="R75" s="375"/>
      <c r="S75" s="375"/>
      <c r="T75" s="375"/>
      <c r="U75" s="375"/>
      <c r="V75" s="375"/>
      <c r="W75" s="375"/>
      <c r="X75" s="375"/>
      <c r="Y75" s="375"/>
      <c r="Z75" s="375"/>
      <c r="AA75" s="375"/>
      <c r="AB75" s="375"/>
      <c r="AC75" s="375"/>
      <c r="AD75" s="375"/>
      <c r="AE75" s="375"/>
      <c r="AF75" s="375"/>
      <c r="AG75" s="375"/>
      <c r="AH75" s="212"/>
      <c r="AI75" s="212"/>
      <c r="AJ75" s="212"/>
      <c r="AK75" s="212"/>
      <c r="AL75" s="212"/>
      <c r="AM75" s="212"/>
      <c r="AN75" s="212"/>
      <c r="AO75" s="212"/>
      <c r="AP75" s="212"/>
      <c r="AQ75" s="212"/>
      <c r="AR75" s="212"/>
      <c r="AS75" s="212"/>
      <c r="AT75" s="212"/>
      <c r="AU75" s="212"/>
      <c r="AV75" s="212"/>
      <c r="AW75" s="212"/>
      <c r="AX75" s="212"/>
      <c r="AY75" s="212"/>
      <c r="AZ75" s="212"/>
      <c r="BA75" s="212"/>
      <c r="BB75" s="212"/>
      <c r="BC75" s="212"/>
      <c r="BD75" s="212"/>
      <c r="BE75" s="212"/>
      <c r="BF75" s="212"/>
      <c r="BG75" s="212"/>
      <c r="BH75" s="212"/>
      <c r="BI75" s="212"/>
      <c r="BJ75" s="212"/>
      <c r="BK75" s="212"/>
      <c r="BL75" s="212"/>
      <c r="BM75" s="212"/>
      <c r="BN75" s="212"/>
      <c r="BO75" s="212"/>
      <c r="BP75" s="212"/>
      <c r="BQ75" s="212"/>
      <c r="BR75" s="212"/>
      <c r="BS75" s="212"/>
      <c r="BT75" s="212"/>
      <c r="BU75" s="212"/>
      <c r="BV75" s="212"/>
      <c r="BW75" s="212"/>
      <c r="BX75" s="212"/>
      <c r="BY75" s="212"/>
      <c r="BZ75" s="212"/>
      <c r="CA75" s="212"/>
      <c r="CB75" s="212"/>
      <c r="CC75" s="212"/>
      <c r="CD75" s="212"/>
      <c r="CE75" s="212"/>
      <c r="CF75" s="212"/>
      <c r="CG75" s="212"/>
      <c r="CH75" s="212"/>
      <c r="CI75" s="212"/>
      <c r="CJ75" s="212"/>
      <c r="CK75" s="212"/>
      <c r="CL75" s="212"/>
      <c r="CM75" s="212"/>
      <c r="CN75" s="212"/>
      <c r="CO75" s="212"/>
      <c r="CP75" s="212"/>
      <c r="CQ75" s="212"/>
      <c r="CR75" s="212"/>
      <c r="CS75" s="212"/>
      <c r="CT75" s="212"/>
      <c r="CU75" s="212"/>
      <c r="CV75" s="212"/>
      <c r="CW75" s="212"/>
      <c r="CX75" s="212"/>
      <c r="CY75" s="212"/>
      <c r="CZ75" s="212"/>
      <c r="DA75" s="212"/>
      <c r="DB75" s="212"/>
      <c r="DC75" s="212"/>
      <c r="DD75" s="212"/>
      <c r="DE75" s="212"/>
      <c r="DF75" s="212"/>
      <c r="DG75" s="212"/>
      <c r="DH75" s="212"/>
      <c r="DI75" s="212"/>
      <c r="DJ75" s="212"/>
      <c r="DK75" s="212"/>
      <c r="DL75" s="212"/>
      <c r="DM75" s="212"/>
      <c r="DN75" s="212"/>
      <c r="DO75" s="212"/>
      <c r="DP75" s="212"/>
      <c r="DQ75" s="212"/>
      <c r="DR75" s="212"/>
      <c r="DS75" s="212"/>
      <c r="DT75" s="212"/>
      <c r="DU75" s="212"/>
      <c r="DV75" s="212"/>
      <c r="DW75" s="212"/>
      <c r="DX75" s="212"/>
      <c r="DY75" s="212"/>
      <c r="DZ75" s="212"/>
      <c r="EA75" s="212"/>
      <c r="EB75" s="212"/>
      <c r="EC75" s="212"/>
      <c r="ED75" s="212"/>
      <c r="EE75" s="212"/>
      <c r="EF75" s="212"/>
      <c r="EG75" s="212"/>
      <c r="EH75" s="212"/>
      <c r="EI75" s="212"/>
      <c r="EJ75" s="212"/>
      <c r="EK75" s="212"/>
      <c r="EL75" s="212"/>
      <c r="EM75" s="212"/>
      <c r="EN75" s="212"/>
      <c r="EO75" s="212"/>
      <c r="EP75" s="212"/>
      <c r="EQ75" s="212"/>
      <c r="ER75" s="212"/>
      <c r="ES75" s="227">
        <f t="shared" si="0"/>
        <v>0</v>
      </c>
      <c r="ET75" s="413">
        <f t="shared" si="9"/>
        <v>0</v>
      </c>
      <c r="EU75" s="227">
        <f t="shared" si="11"/>
        <v>0</v>
      </c>
      <c r="EV75" s="385">
        <f t="shared" si="3"/>
        <v>0</v>
      </c>
      <c r="EW75" s="412">
        <f t="shared" si="7"/>
        <v>0</v>
      </c>
      <c r="EX75" s="412">
        <f t="shared" si="4"/>
        <v>0</v>
      </c>
      <c r="EY75" s="210">
        <f t="shared" ref="EY75:EY138" si="12">SUM(ES75:EW75)</f>
        <v>0</v>
      </c>
      <c r="EZ75" s="227">
        <f t="shared" si="5"/>
        <v>0</v>
      </c>
    </row>
    <row r="76" spans="1:156" x14ac:dyDescent="0.25">
      <c r="A76" s="177">
        <f t="shared" si="1"/>
        <v>3</v>
      </c>
      <c r="B76" s="723"/>
      <c r="C76" s="520" t="s">
        <v>167</v>
      </c>
      <c r="D76" s="515">
        <v>44626</v>
      </c>
      <c r="E76" s="211" t="s">
        <v>342</v>
      </c>
      <c r="F76" s="212" t="s">
        <v>342</v>
      </c>
      <c r="G76" s="212" t="s">
        <v>342</v>
      </c>
      <c r="H76" s="212" t="s">
        <v>342</v>
      </c>
      <c r="I76" s="212" t="s">
        <v>342</v>
      </c>
      <c r="J76" s="212" t="s">
        <v>342</v>
      </c>
      <c r="K76" s="212" t="s">
        <v>342</v>
      </c>
      <c r="L76" s="212" t="s">
        <v>342</v>
      </c>
      <c r="M76" s="212" t="s">
        <v>342</v>
      </c>
      <c r="N76" s="212" t="s">
        <v>342</v>
      </c>
      <c r="O76" s="212" t="s">
        <v>342</v>
      </c>
      <c r="P76" s="212" t="s">
        <v>342</v>
      </c>
      <c r="Q76" s="212" t="s">
        <v>342</v>
      </c>
      <c r="R76" s="212" t="s">
        <v>342</v>
      </c>
      <c r="S76" s="212" t="s">
        <v>342</v>
      </c>
      <c r="T76" s="212" t="s">
        <v>342</v>
      </c>
      <c r="U76" s="212" t="s">
        <v>342</v>
      </c>
      <c r="V76" s="212" t="s">
        <v>342</v>
      </c>
      <c r="W76" s="212" t="s">
        <v>342</v>
      </c>
      <c r="X76" s="212" t="s">
        <v>342</v>
      </c>
      <c r="Y76" s="212" t="s">
        <v>342</v>
      </c>
      <c r="Z76" s="212" t="s">
        <v>342</v>
      </c>
      <c r="AA76" s="212" t="s">
        <v>342</v>
      </c>
      <c r="AB76" s="212" t="s">
        <v>342</v>
      </c>
      <c r="AC76" s="212" t="s">
        <v>342</v>
      </c>
      <c r="AD76" s="212" t="s">
        <v>342</v>
      </c>
      <c r="AE76" s="212" t="s">
        <v>342</v>
      </c>
      <c r="AF76" s="212" t="s">
        <v>342</v>
      </c>
      <c r="AG76" s="212" t="s">
        <v>342</v>
      </c>
      <c r="AH76" s="212" t="s">
        <v>342</v>
      </c>
      <c r="AI76" s="212" t="s">
        <v>342</v>
      </c>
      <c r="AJ76" s="212" t="s">
        <v>342</v>
      </c>
      <c r="AK76" s="212" t="s">
        <v>342</v>
      </c>
      <c r="AL76" s="212" t="s">
        <v>342</v>
      </c>
      <c r="AM76" s="212" t="s">
        <v>342</v>
      </c>
      <c r="AN76" s="212" t="s">
        <v>342</v>
      </c>
      <c r="AO76" s="212" t="s">
        <v>342</v>
      </c>
      <c r="AP76" s="212" t="s">
        <v>342</v>
      </c>
      <c r="AQ76" s="212" t="s">
        <v>342</v>
      </c>
      <c r="AR76" s="212" t="s">
        <v>342</v>
      </c>
      <c r="AS76" s="212" t="s">
        <v>342</v>
      </c>
      <c r="AT76" s="212" t="s">
        <v>342</v>
      </c>
      <c r="AU76" s="212" t="s">
        <v>342</v>
      </c>
      <c r="AV76" s="212" t="s">
        <v>342</v>
      </c>
      <c r="AW76" s="212" t="s">
        <v>342</v>
      </c>
      <c r="AX76" s="212" t="s">
        <v>342</v>
      </c>
      <c r="AY76" s="212" t="s">
        <v>342</v>
      </c>
      <c r="AZ76" s="212" t="s">
        <v>342</v>
      </c>
      <c r="BA76" s="212" t="s">
        <v>342</v>
      </c>
      <c r="BB76" s="212" t="s">
        <v>342</v>
      </c>
      <c r="BC76" s="212" t="s">
        <v>342</v>
      </c>
      <c r="BD76" s="212" t="s">
        <v>342</v>
      </c>
      <c r="BE76" s="212" t="s">
        <v>342</v>
      </c>
      <c r="BF76" s="212" t="s">
        <v>342</v>
      </c>
      <c r="BG76" s="212" t="s">
        <v>342</v>
      </c>
      <c r="BH76" s="212" t="s">
        <v>342</v>
      </c>
      <c r="BI76" s="212" t="s">
        <v>342</v>
      </c>
      <c r="BJ76" s="212" t="s">
        <v>342</v>
      </c>
      <c r="BK76" s="212" t="s">
        <v>342</v>
      </c>
      <c r="BL76" s="212" t="s">
        <v>342</v>
      </c>
      <c r="BM76" s="212" t="s">
        <v>342</v>
      </c>
      <c r="BN76" s="212" t="s">
        <v>342</v>
      </c>
      <c r="BO76" s="212" t="s">
        <v>342</v>
      </c>
      <c r="BP76" s="212" t="s">
        <v>342</v>
      </c>
      <c r="BQ76" s="212" t="s">
        <v>342</v>
      </c>
      <c r="BR76" s="212" t="s">
        <v>342</v>
      </c>
      <c r="BS76" s="212" t="s">
        <v>342</v>
      </c>
      <c r="BT76" s="212" t="s">
        <v>342</v>
      </c>
      <c r="BU76" s="212" t="s">
        <v>342</v>
      </c>
      <c r="BV76" s="212" t="s">
        <v>342</v>
      </c>
      <c r="BW76" s="212" t="s">
        <v>342</v>
      </c>
      <c r="BX76" s="212" t="s">
        <v>342</v>
      </c>
      <c r="BY76" s="212" t="s">
        <v>342</v>
      </c>
      <c r="BZ76" s="212" t="s">
        <v>342</v>
      </c>
      <c r="CA76" s="212" t="s">
        <v>342</v>
      </c>
      <c r="CB76" s="212" t="s">
        <v>342</v>
      </c>
      <c r="CC76" s="212" t="s">
        <v>342</v>
      </c>
      <c r="CD76" s="212" t="s">
        <v>342</v>
      </c>
      <c r="CE76" s="212" t="s">
        <v>342</v>
      </c>
      <c r="CF76" s="212" t="s">
        <v>342</v>
      </c>
      <c r="CG76" s="212" t="s">
        <v>342</v>
      </c>
      <c r="CH76" s="212" t="s">
        <v>342</v>
      </c>
      <c r="CI76" s="212" t="s">
        <v>342</v>
      </c>
      <c r="CJ76" s="212" t="s">
        <v>342</v>
      </c>
      <c r="CK76" s="212" t="s">
        <v>342</v>
      </c>
      <c r="CL76" s="212" t="s">
        <v>342</v>
      </c>
      <c r="CM76" s="212" t="s">
        <v>342</v>
      </c>
      <c r="CN76" s="212" t="s">
        <v>342</v>
      </c>
      <c r="CO76" s="212" t="s">
        <v>342</v>
      </c>
      <c r="CP76" s="212" t="s">
        <v>342</v>
      </c>
      <c r="CQ76" s="212" t="s">
        <v>342</v>
      </c>
      <c r="CR76" s="212" t="s">
        <v>342</v>
      </c>
      <c r="CS76" s="212" t="s">
        <v>342</v>
      </c>
      <c r="CT76" s="212" t="s">
        <v>342</v>
      </c>
      <c r="CU76" s="212" t="s">
        <v>342</v>
      </c>
      <c r="CV76" s="212" t="s">
        <v>342</v>
      </c>
      <c r="CW76" s="212" t="s">
        <v>342</v>
      </c>
      <c r="CX76" s="212" t="s">
        <v>342</v>
      </c>
      <c r="CY76" s="212" t="s">
        <v>342</v>
      </c>
      <c r="CZ76" s="212" t="s">
        <v>342</v>
      </c>
      <c r="DA76" s="212" t="s">
        <v>342</v>
      </c>
      <c r="DB76" s="212" t="s">
        <v>342</v>
      </c>
      <c r="DC76" s="212" t="s">
        <v>342</v>
      </c>
      <c r="DD76" s="212" t="s">
        <v>342</v>
      </c>
      <c r="DE76" s="212" t="s">
        <v>342</v>
      </c>
      <c r="DF76" s="212" t="s">
        <v>342</v>
      </c>
      <c r="DG76" s="212" t="s">
        <v>342</v>
      </c>
      <c r="DH76" s="212" t="s">
        <v>342</v>
      </c>
      <c r="DI76" s="212" t="s">
        <v>342</v>
      </c>
      <c r="DJ76" s="212" t="s">
        <v>342</v>
      </c>
      <c r="DK76" s="212" t="s">
        <v>342</v>
      </c>
      <c r="DL76" s="212" t="s">
        <v>342</v>
      </c>
      <c r="DM76" s="212" t="s">
        <v>342</v>
      </c>
      <c r="DN76" s="212" t="s">
        <v>342</v>
      </c>
      <c r="DO76" s="212" t="s">
        <v>342</v>
      </c>
      <c r="DP76" s="212" t="s">
        <v>342</v>
      </c>
      <c r="DQ76" s="212" t="s">
        <v>342</v>
      </c>
      <c r="DR76" s="212" t="s">
        <v>342</v>
      </c>
      <c r="DS76" s="212" t="s">
        <v>342</v>
      </c>
      <c r="DT76" s="212" t="s">
        <v>342</v>
      </c>
      <c r="DU76" s="212" t="s">
        <v>342</v>
      </c>
      <c r="DV76" s="212" t="s">
        <v>342</v>
      </c>
      <c r="DW76" s="212" t="s">
        <v>342</v>
      </c>
      <c r="DX76" s="212" t="s">
        <v>342</v>
      </c>
      <c r="DY76" s="212" t="s">
        <v>342</v>
      </c>
      <c r="DZ76" s="212" t="s">
        <v>342</v>
      </c>
      <c r="EA76" s="212" t="s">
        <v>342</v>
      </c>
      <c r="EB76" s="212" t="s">
        <v>342</v>
      </c>
      <c r="EC76" s="212" t="s">
        <v>342</v>
      </c>
      <c r="ED76" s="212" t="s">
        <v>342</v>
      </c>
      <c r="EE76" s="212" t="s">
        <v>342</v>
      </c>
      <c r="EF76" s="212" t="s">
        <v>342</v>
      </c>
      <c r="EG76" s="212" t="s">
        <v>342</v>
      </c>
      <c r="EH76" s="212" t="s">
        <v>342</v>
      </c>
      <c r="EI76" s="212" t="s">
        <v>342</v>
      </c>
      <c r="EJ76" s="212" t="s">
        <v>342</v>
      </c>
      <c r="EK76" s="212" t="s">
        <v>342</v>
      </c>
      <c r="EL76" s="212" t="s">
        <v>342</v>
      </c>
      <c r="EM76" s="212" t="s">
        <v>342</v>
      </c>
      <c r="EN76" s="212" t="s">
        <v>342</v>
      </c>
      <c r="EO76" s="212" t="s">
        <v>342</v>
      </c>
      <c r="EP76" s="212" t="s">
        <v>342</v>
      </c>
      <c r="EQ76" s="212" t="s">
        <v>342</v>
      </c>
      <c r="ER76" s="212" t="s">
        <v>342</v>
      </c>
      <c r="ES76" s="227">
        <f t="shared" si="0"/>
        <v>0</v>
      </c>
      <c r="ET76" s="413">
        <f t="shared" si="9"/>
        <v>0</v>
      </c>
      <c r="EU76" s="227">
        <f t="shared" si="11"/>
        <v>0</v>
      </c>
      <c r="EV76" s="385">
        <f t="shared" si="3"/>
        <v>0</v>
      </c>
      <c r="EW76" s="412">
        <f t="shared" si="7"/>
        <v>0</v>
      </c>
      <c r="EX76" s="412">
        <f t="shared" si="4"/>
        <v>0</v>
      </c>
      <c r="EY76" s="210">
        <f t="shared" si="12"/>
        <v>0</v>
      </c>
      <c r="EZ76" s="227">
        <f t="shared" si="5"/>
        <v>0</v>
      </c>
    </row>
    <row r="77" spans="1:156" x14ac:dyDescent="0.25">
      <c r="A77" s="177">
        <f t="shared" si="1"/>
        <v>3</v>
      </c>
      <c r="B77" s="723"/>
      <c r="C77" s="521" t="s">
        <v>175</v>
      </c>
      <c r="D77" s="514">
        <v>44627</v>
      </c>
      <c r="E77" s="211"/>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c r="AK77" s="212"/>
      <c r="AL77" s="212"/>
      <c r="AM77" s="212"/>
      <c r="AN77" s="212"/>
      <c r="AO77" s="212" t="s">
        <v>230</v>
      </c>
      <c r="AP77" s="212" t="s">
        <v>230</v>
      </c>
      <c r="AQ77" s="212" t="s">
        <v>230</v>
      </c>
      <c r="AR77" s="212" t="s">
        <v>230</v>
      </c>
      <c r="AS77" s="212" t="s">
        <v>230</v>
      </c>
      <c r="AT77" s="212" t="s">
        <v>230</v>
      </c>
      <c r="AU77" s="212" t="s">
        <v>230</v>
      </c>
      <c r="AV77" s="212" t="s">
        <v>230</v>
      </c>
      <c r="AW77" s="212" t="s">
        <v>230</v>
      </c>
      <c r="AX77" s="212" t="s">
        <v>230</v>
      </c>
      <c r="AY77" s="212" t="s">
        <v>230</v>
      </c>
      <c r="AZ77" s="212" t="s">
        <v>230</v>
      </c>
      <c r="BA77" s="212" t="s">
        <v>230</v>
      </c>
      <c r="BB77" s="212" t="s">
        <v>230</v>
      </c>
      <c r="BC77" s="212" t="s">
        <v>230</v>
      </c>
      <c r="BD77" s="212" t="s">
        <v>230</v>
      </c>
      <c r="BE77" s="212" t="s">
        <v>230</v>
      </c>
      <c r="BF77" s="212" t="s">
        <v>230</v>
      </c>
      <c r="BG77" s="212" t="s">
        <v>230</v>
      </c>
      <c r="BH77" s="212" t="s">
        <v>230</v>
      </c>
      <c r="BI77" s="212" t="s">
        <v>230</v>
      </c>
      <c r="BJ77" s="212" t="s">
        <v>230</v>
      </c>
      <c r="BK77" s="212" t="s">
        <v>230</v>
      </c>
      <c r="BL77" s="212" t="s">
        <v>230</v>
      </c>
      <c r="BM77" s="212" t="s">
        <v>230</v>
      </c>
      <c r="BN77" s="212" t="s">
        <v>230</v>
      </c>
      <c r="BO77" s="212" t="s">
        <v>230</v>
      </c>
      <c r="BP77" s="212" t="s">
        <v>230</v>
      </c>
      <c r="BQ77" s="212" t="s">
        <v>230</v>
      </c>
      <c r="BR77" s="212" t="s">
        <v>230</v>
      </c>
      <c r="BS77" s="212" t="s">
        <v>230</v>
      </c>
      <c r="BT77" s="212" t="s">
        <v>230</v>
      </c>
      <c r="BU77" s="212" t="s">
        <v>230</v>
      </c>
      <c r="BV77" s="212" t="s">
        <v>230</v>
      </c>
      <c r="BW77" s="212" t="s">
        <v>230</v>
      </c>
      <c r="BX77" s="212" t="s">
        <v>230</v>
      </c>
      <c r="BY77" s="212" t="s">
        <v>230</v>
      </c>
      <c r="BZ77" s="212" t="s">
        <v>230</v>
      </c>
      <c r="CA77" s="212" t="s">
        <v>230</v>
      </c>
      <c r="CB77" s="212" t="s">
        <v>230</v>
      </c>
      <c r="CC77" s="212" t="s">
        <v>230</v>
      </c>
      <c r="CD77" s="212" t="s">
        <v>230</v>
      </c>
      <c r="CE77" s="212" t="s">
        <v>230</v>
      </c>
      <c r="CF77" s="212" t="s">
        <v>230</v>
      </c>
      <c r="CG77" s="212" t="s">
        <v>230</v>
      </c>
      <c r="CH77" s="212" t="s">
        <v>230</v>
      </c>
      <c r="CI77" s="212" t="s">
        <v>230</v>
      </c>
      <c r="CJ77" s="212" t="s">
        <v>230</v>
      </c>
      <c r="CK77" s="212" t="s">
        <v>396</v>
      </c>
      <c r="CL77" s="212" t="s">
        <v>396</v>
      </c>
      <c r="CM77" s="212" t="s">
        <v>396</v>
      </c>
      <c r="CN77" s="212" t="s">
        <v>396</v>
      </c>
      <c r="CO77" s="212" t="s">
        <v>396</v>
      </c>
      <c r="CP77" s="212" t="s">
        <v>396</v>
      </c>
      <c r="CQ77" s="212" t="s">
        <v>396</v>
      </c>
      <c r="CR77" s="212" t="s">
        <v>396</v>
      </c>
      <c r="CS77" s="212" t="s">
        <v>396</v>
      </c>
      <c r="CT77" s="212" t="s">
        <v>396</v>
      </c>
      <c r="CU77" s="212" t="s">
        <v>396</v>
      </c>
      <c r="CV77" s="212" t="s">
        <v>396</v>
      </c>
      <c r="CW77" s="212" t="s">
        <v>396</v>
      </c>
      <c r="CX77" s="212" t="s">
        <v>396</v>
      </c>
      <c r="CY77" s="212" t="s">
        <v>396</v>
      </c>
      <c r="CZ77" s="212" t="s">
        <v>396</v>
      </c>
      <c r="DA77" s="212" t="s">
        <v>396</v>
      </c>
      <c r="DB77" s="212" t="s">
        <v>396</v>
      </c>
      <c r="DC77" s="212" t="s">
        <v>396</v>
      </c>
      <c r="DD77" s="212" t="s">
        <v>396</v>
      </c>
      <c r="DE77" s="212" t="s">
        <v>396</v>
      </c>
      <c r="DF77" s="212" t="s">
        <v>396</v>
      </c>
      <c r="DG77" s="212" t="s">
        <v>396</v>
      </c>
      <c r="DH77" s="212" t="s">
        <v>396</v>
      </c>
      <c r="DI77" s="212" t="s">
        <v>396</v>
      </c>
      <c r="DJ77" s="212" t="s">
        <v>396</v>
      </c>
      <c r="DK77" s="212" t="s">
        <v>396</v>
      </c>
      <c r="DL77" s="212" t="s">
        <v>396</v>
      </c>
      <c r="DM77" s="212" t="s">
        <v>396</v>
      </c>
      <c r="DN77" s="212" t="s">
        <v>396</v>
      </c>
      <c r="DO77" s="212" t="s">
        <v>396</v>
      </c>
      <c r="DP77" s="212" t="s">
        <v>396</v>
      </c>
      <c r="DQ77" s="212" t="s">
        <v>396</v>
      </c>
      <c r="DR77" s="212" t="s">
        <v>396</v>
      </c>
      <c r="DS77" s="212" t="s">
        <v>396</v>
      </c>
      <c r="DT77" s="212" t="s">
        <v>396</v>
      </c>
      <c r="DU77" s="212" t="s">
        <v>396</v>
      </c>
      <c r="DV77" s="212" t="s">
        <v>396</v>
      </c>
      <c r="DW77" s="212" t="s">
        <v>396</v>
      </c>
      <c r="DX77" s="212" t="s">
        <v>396</v>
      </c>
      <c r="DY77" s="212" t="s">
        <v>396</v>
      </c>
      <c r="DZ77" s="212" t="s">
        <v>396</v>
      </c>
      <c r="EA77" s="212" t="s">
        <v>396</v>
      </c>
      <c r="EB77" s="212" t="s">
        <v>396</v>
      </c>
      <c r="EC77" s="212" t="s">
        <v>396</v>
      </c>
      <c r="ED77" s="212" t="s">
        <v>396</v>
      </c>
      <c r="EE77" s="212" t="s">
        <v>396</v>
      </c>
      <c r="EF77" s="212" t="s">
        <v>396</v>
      </c>
      <c r="EG77" s="212" t="s">
        <v>230</v>
      </c>
      <c r="EH77" s="212" t="s">
        <v>230</v>
      </c>
      <c r="EI77" s="212" t="s">
        <v>230</v>
      </c>
      <c r="EJ77" s="212" t="s">
        <v>230</v>
      </c>
      <c r="EK77" s="212" t="s">
        <v>230</v>
      </c>
      <c r="EL77" s="212" t="s">
        <v>230</v>
      </c>
      <c r="EM77" s="212" t="s">
        <v>230</v>
      </c>
      <c r="EN77" s="212" t="s">
        <v>230</v>
      </c>
      <c r="EO77" s="212" t="s">
        <v>230</v>
      </c>
      <c r="EP77" s="212"/>
      <c r="EQ77" s="212"/>
      <c r="ER77" s="212"/>
      <c r="ES77" s="227">
        <f t="shared" si="0"/>
        <v>0</v>
      </c>
      <c r="ET77" s="413">
        <f t="shared" si="9"/>
        <v>0</v>
      </c>
      <c r="EU77" s="227">
        <f t="shared" si="11"/>
        <v>0</v>
      </c>
      <c r="EV77" s="385">
        <f t="shared" si="3"/>
        <v>8</v>
      </c>
      <c r="EW77" s="412">
        <f t="shared" si="7"/>
        <v>0</v>
      </c>
      <c r="EX77" s="412">
        <f t="shared" si="4"/>
        <v>0</v>
      </c>
      <c r="EY77" s="210">
        <f t="shared" si="12"/>
        <v>8</v>
      </c>
      <c r="EZ77" s="227">
        <f t="shared" si="5"/>
        <v>9.5</v>
      </c>
    </row>
    <row r="78" spans="1:156" x14ac:dyDescent="0.25">
      <c r="A78" s="177">
        <f t="shared" ref="A78:A131" si="13">MONTH(D78)</f>
        <v>3</v>
      </c>
      <c r="B78" s="723"/>
      <c r="C78" s="521" t="s">
        <v>176</v>
      </c>
      <c r="D78" s="514">
        <v>44628</v>
      </c>
      <c r="E78" s="211"/>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c r="AK78" s="212"/>
      <c r="AL78" s="212"/>
      <c r="AM78" s="212"/>
      <c r="AN78" s="212"/>
      <c r="AO78" s="212" t="s">
        <v>230</v>
      </c>
      <c r="AP78" s="212" t="s">
        <v>230</v>
      </c>
      <c r="AQ78" s="212" t="s">
        <v>230</v>
      </c>
      <c r="AR78" s="212" t="s">
        <v>230</v>
      </c>
      <c r="AS78" s="212" t="s">
        <v>230</v>
      </c>
      <c r="AT78" s="212" t="s">
        <v>230</v>
      </c>
      <c r="AU78" s="212" t="s">
        <v>230</v>
      </c>
      <c r="AV78" s="212" t="s">
        <v>230</v>
      </c>
      <c r="AW78" s="212" t="s">
        <v>230</v>
      </c>
      <c r="AX78" s="212" t="s">
        <v>230</v>
      </c>
      <c r="AY78" s="212" t="s">
        <v>230</v>
      </c>
      <c r="AZ78" s="212" t="s">
        <v>230</v>
      </c>
      <c r="BA78" s="212" t="s">
        <v>396</v>
      </c>
      <c r="BB78" s="212" t="s">
        <v>396</v>
      </c>
      <c r="BC78" s="212" t="s">
        <v>396</v>
      </c>
      <c r="BD78" s="212" t="s">
        <v>396</v>
      </c>
      <c r="BE78" s="212" t="s">
        <v>396</v>
      </c>
      <c r="BF78" s="212" t="s">
        <v>396</v>
      </c>
      <c r="BG78" s="212" t="s">
        <v>396</v>
      </c>
      <c r="BH78" s="212" t="s">
        <v>396</v>
      </c>
      <c r="BI78" s="212" t="s">
        <v>396</v>
      </c>
      <c r="BJ78" s="212" t="s">
        <v>396</v>
      </c>
      <c r="BK78" s="212" t="s">
        <v>396</v>
      </c>
      <c r="BL78" s="212" t="s">
        <v>396</v>
      </c>
      <c r="BM78" s="212" t="s">
        <v>396</v>
      </c>
      <c r="BN78" s="212" t="s">
        <v>396</v>
      </c>
      <c r="BO78" s="212" t="s">
        <v>396</v>
      </c>
      <c r="BP78" s="212" t="s">
        <v>396</v>
      </c>
      <c r="BQ78" s="212" t="s">
        <v>396</v>
      </c>
      <c r="BR78" s="212" t="s">
        <v>396</v>
      </c>
      <c r="BS78" s="212" t="s">
        <v>396</v>
      </c>
      <c r="BT78" s="212" t="s">
        <v>396</v>
      </c>
      <c r="BU78" s="212" t="s">
        <v>396</v>
      </c>
      <c r="BV78" s="212" t="s">
        <v>396</v>
      </c>
      <c r="BW78" s="212" t="s">
        <v>396</v>
      </c>
      <c r="BX78" s="212" t="s">
        <v>396</v>
      </c>
      <c r="BY78" s="212" t="s">
        <v>396</v>
      </c>
      <c r="BZ78" s="212" t="s">
        <v>396</v>
      </c>
      <c r="CA78" s="212" t="s">
        <v>396</v>
      </c>
      <c r="CB78" s="212" t="s">
        <v>396</v>
      </c>
      <c r="CC78" s="212" t="s">
        <v>396</v>
      </c>
      <c r="CD78" s="212" t="s">
        <v>396</v>
      </c>
      <c r="CE78" s="212" t="s">
        <v>396</v>
      </c>
      <c r="CF78" s="212" t="s">
        <v>396</v>
      </c>
      <c r="CG78" s="212" t="s">
        <v>396</v>
      </c>
      <c r="CH78" s="212" t="s">
        <v>396</v>
      </c>
      <c r="CI78" s="212" t="s">
        <v>396</v>
      </c>
      <c r="CJ78" s="212" t="s">
        <v>396</v>
      </c>
      <c r="CK78" s="212" t="s">
        <v>396</v>
      </c>
      <c r="CL78" s="212" t="s">
        <v>396</v>
      </c>
      <c r="CM78" s="212" t="s">
        <v>396</v>
      </c>
      <c r="CN78" s="212" t="s">
        <v>396</v>
      </c>
      <c r="CO78" s="212" t="s">
        <v>396</v>
      </c>
      <c r="CP78" s="212" t="s">
        <v>396</v>
      </c>
      <c r="CQ78" s="212" t="s">
        <v>396</v>
      </c>
      <c r="CR78" s="212" t="s">
        <v>396</v>
      </c>
      <c r="CS78" s="212" t="s">
        <v>396</v>
      </c>
      <c r="CT78" s="212" t="s">
        <v>396</v>
      </c>
      <c r="CU78" s="212" t="s">
        <v>396</v>
      </c>
      <c r="CV78" s="212" t="s">
        <v>396</v>
      </c>
      <c r="CW78" s="212" t="s">
        <v>230</v>
      </c>
      <c r="CX78" s="212" t="s">
        <v>230</v>
      </c>
      <c r="CY78" s="212" t="s">
        <v>230</v>
      </c>
      <c r="CZ78" s="212" t="s">
        <v>230</v>
      </c>
      <c r="DA78" s="212" t="s">
        <v>230</v>
      </c>
      <c r="DB78" s="212" t="s">
        <v>230</v>
      </c>
      <c r="DC78" s="212" t="s">
        <v>230</v>
      </c>
      <c r="DD78" s="212" t="s">
        <v>230</v>
      </c>
      <c r="DE78" s="212" t="s">
        <v>230</v>
      </c>
      <c r="DF78" s="212"/>
      <c r="DG78" s="212"/>
      <c r="DH78" s="212"/>
      <c r="DI78" s="212"/>
      <c r="DJ78" s="212"/>
      <c r="DK78" s="212"/>
      <c r="DL78" s="212"/>
      <c r="DM78" s="212"/>
      <c r="DN78" s="212"/>
      <c r="DO78" s="212"/>
      <c r="DP78" s="212"/>
      <c r="DQ78" s="212"/>
      <c r="DR78" s="212"/>
      <c r="DS78" s="212"/>
      <c r="DT78" s="212"/>
      <c r="DU78" s="212"/>
      <c r="DV78" s="212"/>
      <c r="DW78" s="212"/>
      <c r="DX78" s="212"/>
      <c r="DY78" s="212"/>
      <c r="DZ78" s="212"/>
      <c r="EA78" s="212"/>
      <c r="EB78" s="212"/>
      <c r="EC78" s="212"/>
      <c r="ED78" s="212"/>
      <c r="EE78" s="212"/>
      <c r="EF78" s="212"/>
      <c r="EG78" s="212"/>
      <c r="EH78" s="212"/>
      <c r="EI78" s="212"/>
      <c r="EJ78" s="212"/>
      <c r="EK78" s="212"/>
      <c r="EL78" s="212"/>
      <c r="EM78" s="212"/>
      <c r="EN78" s="212"/>
      <c r="EO78" s="212"/>
      <c r="EP78" s="212"/>
      <c r="EQ78" s="212"/>
      <c r="ER78" s="212"/>
      <c r="ES78" s="227">
        <f t="shared" si="0"/>
        <v>0</v>
      </c>
      <c r="ET78" s="413">
        <f t="shared" si="9"/>
        <v>0</v>
      </c>
      <c r="EU78" s="227">
        <f t="shared" si="11"/>
        <v>0</v>
      </c>
      <c r="EV78" s="385">
        <f t="shared" ref="EV78:EV141" si="14">(COUNTIF($E78:$ER78,$EV$11))*(10/60)</f>
        <v>8</v>
      </c>
      <c r="EW78" s="412">
        <f t="shared" si="7"/>
        <v>0</v>
      </c>
      <c r="EX78" s="412">
        <f t="shared" ref="EX78:EX141" si="15">(COUNTIF($E78:$ER78,$EX$11))*(10/60)</f>
        <v>0</v>
      </c>
      <c r="EY78" s="210">
        <f t="shared" si="12"/>
        <v>8</v>
      </c>
      <c r="EZ78" s="227">
        <f t="shared" ref="EZ78:EZ141" si="16">(COUNTIF($E78:$ER78,$EZ$11))*(10/60)</f>
        <v>3.5</v>
      </c>
    </row>
    <row r="79" spans="1:156" x14ac:dyDescent="0.25">
      <c r="A79" s="177">
        <f t="shared" si="13"/>
        <v>3</v>
      </c>
      <c r="B79" s="723"/>
      <c r="C79" s="521" t="s">
        <v>176</v>
      </c>
      <c r="D79" s="514">
        <v>44629</v>
      </c>
      <c r="E79" s="211"/>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c r="AK79" s="212"/>
      <c r="AL79" s="212"/>
      <c r="AM79" s="212"/>
      <c r="AN79" s="212"/>
      <c r="AO79" s="212" t="s">
        <v>230</v>
      </c>
      <c r="AP79" s="212" t="s">
        <v>230</v>
      </c>
      <c r="AQ79" s="212" t="s">
        <v>230</v>
      </c>
      <c r="AR79" s="212" t="s">
        <v>230</v>
      </c>
      <c r="AS79" s="212" t="s">
        <v>230</v>
      </c>
      <c r="AT79" s="212" t="s">
        <v>230</v>
      </c>
      <c r="AU79" s="212" t="s">
        <v>230</v>
      </c>
      <c r="AV79" s="212" t="s">
        <v>230</v>
      </c>
      <c r="AW79" s="212" t="s">
        <v>230</v>
      </c>
      <c r="AX79" s="212" t="s">
        <v>230</v>
      </c>
      <c r="AY79" s="212" t="s">
        <v>230</v>
      </c>
      <c r="AZ79" s="212" t="s">
        <v>230</v>
      </c>
      <c r="BA79" s="212" t="s">
        <v>396</v>
      </c>
      <c r="BB79" s="212" t="s">
        <v>396</v>
      </c>
      <c r="BC79" s="212" t="s">
        <v>396</v>
      </c>
      <c r="BD79" s="212" t="s">
        <v>396</v>
      </c>
      <c r="BE79" s="212" t="s">
        <v>396</v>
      </c>
      <c r="BF79" s="212" t="s">
        <v>396</v>
      </c>
      <c r="BG79" s="212" t="s">
        <v>396</v>
      </c>
      <c r="BH79" s="212" t="s">
        <v>396</v>
      </c>
      <c r="BI79" s="212" t="s">
        <v>396</v>
      </c>
      <c r="BJ79" s="212" t="s">
        <v>396</v>
      </c>
      <c r="BK79" s="212" t="s">
        <v>396</v>
      </c>
      <c r="BL79" s="212" t="s">
        <v>396</v>
      </c>
      <c r="BM79" s="212" t="s">
        <v>396</v>
      </c>
      <c r="BN79" s="212" t="s">
        <v>396</v>
      </c>
      <c r="BO79" s="212" t="s">
        <v>396</v>
      </c>
      <c r="BP79" s="212" t="s">
        <v>396</v>
      </c>
      <c r="BQ79" s="212" t="s">
        <v>396</v>
      </c>
      <c r="BR79" s="212" t="s">
        <v>396</v>
      </c>
      <c r="BS79" s="212" t="s">
        <v>396</v>
      </c>
      <c r="BT79" s="212" t="s">
        <v>396</v>
      </c>
      <c r="BU79" s="212" t="s">
        <v>396</v>
      </c>
      <c r="BV79" s="212" t="s">
        <v>396</v>
      </c>
      <c r="BW79" s="212" t="s">
        <v>396</v>
      </c>
      <c r="BX79" s="212" t="s">
        <v>396</v>
      </c>
      <c r="BY79" s="212" t="s">
        <v>396</v>
      </c>
      <c r="BZ79" s="212" t="s">
        <v>396</v>
      </c>
      <c r="CA79" s="212" t="s">
        <v>396</v>
      </c>
      <c r="CB79" s="212" t="s">
        <v>396</v>
      </c>
      <c r="CC79" s="212" t="s">
        <v>396</v>
      </c>
      <c r="CD79" s="212" t="s">
        <v>396</v>
      </c>
      <c r="CE79" s="212" t="s">
        <v>396</v>
      </c>
      <c r="CF79" s="212" t="s">
        <v>396</v>
      </c>
      <c r="CG79" s="212" t="s">
        <v>396</v>
      </c>
      <c r="CH79" s="212" t="s">
        <v>396</v>
      </c>
      <c r="CI79" s="212" t="s">
        <v>396</v>
      </c>
      <c r="CJ79" s="212" t="s">
        <v>396</v>
      </c>
      <c r="CK79" s="212" t="s">
        <v>396</v>
      </c>
      <c r="CL79" s="212" t="s">
        <v>396</v>
      </c>
      <c r="CM79" s="212" t="s">
        <v>396</v>
      </c>
      <c r="CN79" s="212" t="s">
        <v>396</v>
      </c>
      <c r="CO79" s="212" t="s">
        <v>396</v>
      </c>
      <c r="CP79" s="212" t="s">
        <v>396</v>
      </c>
      <c r="CQ79" s="212" t="s">
        <v>396</v>
      </c>
      <c r="CR79" s="212" t="s">
        <v>396</v>
      </c>
      <c r="CS79" s="212" t="s">
        <v>396</v>
      </c>
      <c r="CT79" s="212" t="s">
        <v>396</v>
      </c>
      <c r="CU79" s="212" t="s">
        <v>396</v>
      </c>
      <c r="CV79" s="212" t="s">
        <v>396</v>
      </c>
      <c r="CW79" s="212" t="s">
        <v>230</v>
      </c>
      <c r="CX79" s="212" t="s">
        <v>230</v>
      </c>
      <c r="CY79" s="212" t="s">
        <v>230</v>
      </c>
      <c r="CZ79" s="212" t="s">
        <v>230</v>
      </c>
      <c r="DA79" s="212" t="s">
        <v>230</v>
      </c>
      <c r="DB79" s="212" t="s">
        <v>230</v>
      </c>
      <c r="DC79" s="212" t="s">
        <v>230</v>
      </c>
      <c r="DD79" s="212" t="s">
        <v>230</v>
      </c>
      <c r="DE79" s="212" t="s">
        <v>230</v>
      </c>
      <c r="DF79" s="212"/>
      <c r="DG79" s="212"/>
      <c r="DH79" s="212"/>
      <c r="DI79" s="212"/>
      <c r="DJ79" s="212"/>
      <c r="DK79" s="212"/>
      <c r="DL79" s="212"/>
      <c r="DM79" s="212"/>
      <c r="DN79" s="212"/>
      <c r="DO79" s="212"/>
      <c r="DP79" s="212"/>
      <c r="DQ79" s="212"/>
      <c r="DR79" s="212"/>
      <c r="DS79" s="212"/>
      <c r="DT79" s="212"/>
      <c r="DU79" s="212"/>
      <c r="DV79" s="212"/>
      <c r="DW79" s="212"/>
      <c r="DX79" s="212"/>
      <c r="DY79" s="212"/>
      <c r="DZ79" s="212"/>
      <c r="EA79" s="212"/>
      <c r="EB79" s="212"/>
      <c r="EC79" s="212"/>
      <c r="ED79" s="212"/>
      <c r="EE79" s="212"/>
      <c r="EF79" s="212"/>
      <c r="EG79" s="212"/>
      <c r="EH79" s="212"/>
      <c r="EI79" s="212"/>
      <c r="EJ79" s="212"/>
      <c r="EK79" s="212"/>
      <c r="EL79" s="212"/>
      <c r="EM79" s="212"/>
      <c r="EN79" s="212"/>
      <c r="EO79" s="212"/>
      <c r="EP79" s="212"/>
      <c r="EQ79" s="212"/>
      <c r="ER79" s="212"/>
      <c r="ES79" s="227">
        <f t="shared" si="0"/>
        <v>0</v>
      </c>
      <c r="ET79" s="413">
        <f t="shared" si="9"/>
        <v>0</v>
      </c>
      <c r="EU79" s="227">
        <f t="shared" si="11"/>
        <v>0</v>
      </c>
      <c r="EV79" s="385">
        <f t="shared" si="14"/>
        <v>8</v>
      </c>
      <c r="EW79" s="412">
        <f t="shared" ref="EW79:EW142" si="17">(COUNTIF($E79:$ER79,$EW$11))*(10/60)</f>
        <v>0</v>
      </c>
      <c r="EX79" s="412">
        <f t="shared" si="15"/>
        <v>0</v>
      </c>
      <c r="EY79" s="210">
        <f t="shared" si="12"/>
        <v>8</v>
      </c>
      <c r="EZ79" s="227">
        <f t="shared" si="16"/>
        <v>3.5</v>
      </c>
    </row>
    <row r="80" spans="1:156" x14ac:dyDescent="0.25">
      <c r="A80" s="177">
        <f t="shared" si="13"/>
        <v>3</v>
      </c>
      <c r="B80" s="723"/>
      <c r="C80" s="521" t="s">
        <v>173</v>
      </c>
      <c r="D80" s="514">
        <v>44630</v>
      </c>
      <c r="E80" s="211"/>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t="s">
        <v>230</v>
      </c>
      <c r="AD80" s="212" t="s">
        <v>230</v>
      </c>
      <c r="AE80" s="212" t="s">
        <v>230</v>
      </c>
      <c r="AF80" s="212" t="s">
        <v>230</v>
      </c>
      <c r="AG80" s="212" t="s">
        <v>230</v>
      </c>
      <c r="AH80" s="212" t="s">
        <v>230</v>
      </c>
      <c r="AI80" s="212" t="s">
        <v>230</v>
      </c>
      <c r="AJ80" s="212" t="s">
        <v>230</v>
      </c>
      <c r="AK80" s="212" t="s">
        <v>230</v>
      </c>
      <c r="AL80" s="212" t="s">
        <v>230</v>
      </c>
      <c r="AM80" s="212" t="s">
        <v>230</v>
      </c>
      <c r="AN80" s="212" t="s">
        <v>230</v>
      </c>
      <c r="AO80" s="212" t="s">
        <v>396</v>
      </c>
      <c r="AP80" s="212" t="s">
        <v>396</v>
      </c>
      <c r="AQ80" s="212" t="s">
        <v>396</v>
      </c>
      <c r="AR80" s="212" t="s">
        <v>396</v>
      </c>
      <c r="AS80" s="212" t="s">
        <v>396</v>
      </c>
      <c r="AT80" s="212" t="s">
        <v>396</v>
      </c>
      <c r="AU80" s="212" t="s">
        <v>396</v>
      </c>
      <c r="AV80" s="212" t="s">
        <v>396</v>
      </c>
      <c r="AW80" s="212" t="s">
        <v>396</v>
      </c>
      <c r="AX80" s="212" t="s">
        <v>396</v>
      </c>
      <c r="AY80" s="212" t="s">
        <v>396</v>
      </c>
      <c r="AZ80" s="212" t="s">
        <v>396</v>
      </c>
      <c r="BA80" s="212" t="s">
        <v>396</v>
      </c>
      <c r="BB80" s="212" t="s">
        <v>396</v>
      </c>
      <c r="BC80" s="212" t="s">
        <v>396</v>
      </c>
      <c r="BD80" s="212" t="s">
        <v>396</v>
      </c>
      <c r="BE80" s="212" t="s">
        <v>396</v>
      </c>
      <c r="BF80" s="212" t="s">
        <v>396</v>
      </c>
      <c r="BG80" s="212" t="s">
        <v>396</v>
      </c>
      <c r="BH80" s="212" t="s">
        <v>396</v>
      </c>
      <c r="BI80" s="212" t="s">
        <v>396</v>
      </c>
      <c r="BJ80" s="212" t="s">
        <v>396</v>
      </c>
      <c r="BK80" s="212" t="s">
        <v>396</v>
      </c>
      <c r="BL80" s="212" t="s">
        <v>396</v>
      </c>
      <c r="BM80" s="212" t="s">
        <v>396</v>
      </c>
      <c r="BN80" s="212" t="s">
        <v>396</v>
      </c>
      <c r="BO80" s="212" t="s">
        <v>396</v>
      </c>
      <c r="BP80" s="212" t="s">
        <v>396</v>
      </c>
      <c r="BQ80" s="212" t="s">
        <v>396</v>
      </c>
      <c r="BR80" s="212" t="s">
        <v>396</v>
      </c>
      <c r="BS80" s="212" t="s">
        <v>396</v>
      </c>
      <c r="BT80" s="212" t="s">
        <v>396</v>
      </c>
      <c r="BU80" s="212" t="s">
        <v>396</v>
      </c>
      <c r="BV80" s="212" t="s">
        <v>396</v>
      </c>
      <c r="BW80" s="212" t="s">
        <v>396</v>
      </c>
      <c r="BX80" s="212" t="s">
        <v>396</v>
      </c>
      <c r="BY80" s="212" t="s">
        <v>230</v>
      </c>
      <c r="BZ80" s="212" t="s">
        <v>230</v>
      </c>
      <c r="CA80" s="212" t="s">
        <v>230</v>
      </c>
      <c r="CB80" s="212" t="s">
        <v>230</v>
      </c>
      <c r="CC80" s="212" t="s">
        <v>230</v>
      </c>
      <c r="CD80" s="212" t="s">
        <v>230</v>
      </c>
      <c r="CE80" s="212" t="s">
        <v>230</v>
      </c>
      <c r="CF80" s="212" t="s">
        <v>230</v>
      </c>
      <c r="CG80" s="212" t="s">
        <v>230</v>
      </c>
      <c r="CH80" s="212" t="s">
        <v>230</v>
      </c>
      <c r="CI80" s="212" t="s">
        <v>230</v>
      </c>
      <c r="CJ80" s="212" t="s">
        <v>230</v>
      </c>
      <c r="CK80" s="212" t="s">
        <v>230</v>
      </c>
      <c r="CL80" s="212" t="s">
        <v>230</v>
      </c>
      <c r="CM80" s="212" t="s">
        <v>230</v>
      </c>
      <c r="CN80" s="212" t="s">
        <v>230</v>
      </c>
      <c r="CO80" s="212" t="s">
        <v>230</v>
      </c>
      <c r="CP80" s="212" t="s">
        <v>230</v>
      </c>
      <c r="CQ80" s="212" t="s">
        <v>230</v>
      </c>
      <c r="CR80" s="212" t="s">
        <v>230</v>
      </c>
      <c r="CS80" s="212" t="s">
        <v>230</v>
      </c>
      <c r="CT80" s="212" t="s">
        <v>230</v>
      </c>
      <c r="CU80" s="212" t="s">
        <v>230</v>
      </c>
      <c r="CV80" s="212" t="s">
        <v>230</v>
      </c>
      <c r="CW80" s="212" t="s">
        <v>230</v>
      </c>
      <c r="CX80" s="212" t="s">
        <v>230</v>
      </c>
      <c r="CY80" s="212" t="s">
        <v>230</v>
      </c>
      <c r="CZ80" s="212" t="s">
        <v>230</v>
      </c>
      <c r="DA80" s="212" t="s">
        <v>230</v>
      </c>
      <c r="DB80" s="212" t="s">
        <v>230</v>
      </c>
      <c r="DC80" s="212" t="s">
        <v>230</v>
      </c>
      <c r="DD80" s="212" t="s">
        <v>230</v>
      </c>
      <c r="DE80" s="212" t="s">
        <v>230</v>
      </c>
      <c r="DF80" s="212"/>
      <c r="DG80" s="212"/>
      <c r="DH80" s="212"/>
      <c r="DI80" s="212"/>
      <c r="DJ80" s="212"/>
      <c r="DK80" s="212"/>
      <c r="DL80" s="212"/>
      <c r="DM80" s="212"/>
      <c r="DN80" s="212"/>
      <c r="DO80" s="212"/>
      <c r="DP80" s="212"/>
      <c r="DQ80" s="212"/>
      <c r="DR80" s="212"/>
      <c r="DS80" s="212"/>
      <c r="DT80" s="212"/>
      <c r="DU80" s="212"/>
      <c r="DV80" s="212"/>
      <c r="DW80" s="212"/>
      <c r="DX80" s="212"/>
      <c r="DY80" s="212"/>
      <c r="DZ80" s="212"/>
      <c r="EA80" s="212"/>
      <c r="EB80" s="212"/>
      <c r="EC80" s="212"/>
      <c r="ED80" s="212"/>
      <c r="EE80" s="212"/>
      <c r="EF80" s="212"/>
      <c r="EG80" s="212"/>
      <c r="EH80" s="212"/>
      <c r="EI80" s="212"/>
      <c r="EJ80" s="212"/>
      <c r="EK80" s="212"/>
      <c r="EL80" s="212"/>
      <c r="EM80" s="212"/>
      <c r="EN80" s="212"/>
      <c r="EO80" s="212"/>
      <c r="EP80" s="212"/>
      <c r="EQ80" s="212"/>
      <c r="ER80" s="212"/>
      <c r="ES80" s="227">
        <f t="shared" si="0"/>
        <v>0</v>
      </c>
      <c r="ET80" s="413">
        <f t="shared" si="9"/>
        <v>0</v>
      </c>
      <c r="EU80" s="227">
        <f t="shared" si="11"/>
        <v>0</v>
      </c>
      <c r="EV80" s="385">
        <f t="shared" si="14"/>
        <v>6</v>
      </c>
      <c r="EW80" s="412">
        <f t="shared" si="17"/>
        <v>0</v>
      </c>
      <c r="EX80" s="412">
        <f t="shared" si="15"/>
        <v>0</v>
      </c>
      <c r="EY80" s="210">
        <f t="shared" si="12"/>
        <v>6</v>
      </c>
      <c r="EZ80" s="227">
        <f t="shared" si="16"/>
        <v>7.5</v>
      </c>
    </row>
    <row r="81" spans="1:156" x14ac:dyDescent="0.25">
      <c r="A81" s="177">
        <f t="shared" si="13"/>
        <v>3</v>
      </c>
      <c r="B81" s="723"/>
      <c r="C81" s="521" t="s">
        <v>184</v>
      </c>
      <c r="D81" s="514">
        <v>44631</v>
      </c>
      <c r="E81" s="211"/>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c r="AV81" s="212"/>
      <c r="AW81" s="212"/>
      <c r="AX81" s="212"/>
      <c r="AY81" s="212"/>
      <c r="AZ81" s="212"/>
      <c r="BA81" s="212" t="s">
        <v>230</v>
      </c>
      <c r="BB81" s="212" t="s">
        <v>230</v>
      </c>
      <c r="BC81" s="212" t="s">
        <v>230</v>
      </c>
      <c r="BD81" s="212" t="s">
        <v>230</v>
      </c>
      <c r="BE81" s="212" t="s">
        <v>230</v>
      </c>
      <c r="BF81" s="212" t="s">
        <v>230</v>
      </c>
      <c r="BG81" s="212" t="s">
        <v>230</v>
      </c>
      <c r="BH81" s="212" t="s">
        <v>230</v>
      </c>
      <c r="BI81" s="212" t="s">
        <v>230</v>
      </c>
      <c r="BJ81" s="212" t="s">
        <v>230</v>
      </c>
      <c r="BK81" s="212" t="s">
        <v>230</v>
      </c>
      <c r="BL81" s="212" t="s">
        <v>230</v>
      </c>
      <c r="BM81" s="212" t="s">
        <v>230</v>
      </c>
      <c r="BN81" s="212" t="s">
        <v>230</v>
      </c>
      <c r="BO81" s="212" t="s">
        <v>230</v>
      </c>
      <c r="BP81" s="212" t="s">
        <v>230</v>
      </c>
      <c r="BQ81" s="212" t="s">
        <v>230</v>
      </c>
      <c r="BR81" s="212" t="s">
        <v>230</v>
      </c>
      <c r="BS81" s="212" t="s">
        <v>230</v>
      </c>
      <c r="BT81" s="212" t="s">
        <v>230</v>
      </c>
      <c r="BU81" s="212" t="s">
        <v>230</v>
      </c>
      <c r="BV81" s="212" t="s">
        <v>230</v>
      </c>
      <c r="BW81" s="212" t="s">
        <v>230</v>
      </c>
      <c r="BX81" s="212" t="s">
        <v>230</v>
      </c>
      <c r="BY81" s="212" t="s">
        <v>230</v>
      </c>
      <c r="BZ81" s="212" t="s">
        <v>230</v>
      </c>
      <c r="CA81" s="212" t="s">
        <v>230</v>
      </c>
      <c r="CB81" s="212" t="s">
        <v>230</v>
      </c>
      <c r="CC81" s="212" t="s">
        <v>230</v>
      </c>
      <c r="CD81" s="212" t="s">
        <v>230</v>
      </c>
      <c r="CE81" s="212" t="s">
        <v>230</v>
      </c>
      <c r="CF81" s="212" t="s">
        <v>230</v>
      </c>
      <c r="CG81" s="212" t="s">
        <v>230</v>
      </c>
      <c r="CH81" s="212" t="s">
        <v>230</v>
      </c>
      <c r="CI81" s="212" t="s">
        <v>230</v>
      </c>
      <c r="CJ81" s="212" t="s">
        <v>230</v>
      </c>
      <c r="CK81" s="212" t="s">
        <v>230</v>
      </c>
      <c r="CL81" s="212" t="s">
        <v>230</v>
      </c>
      <c r="CM81" s="212" t="s">
        <v>230</v>
      </c>
      <c r="CN81" s="212" t="s">
        <v>230</v>
      </c>
      <c r="CO81" s="212" t="s">
        <v>230</v>
      </c>
      <c r="CP81" s="212" t="s">
        <v>230</v>
      </c>
      <c r="CQ81" s="212" t="s">
        <v>230</v>
      </c>
      <c r="CR81" s="212" t="s">
        <v>230</v>
      </c>
      <c r="CS81" s="212" t="s">
        <v>230</v>
      </c>
      <c r="CT81" s="212" t="s">
        <v>230</v>
      </c>
      <c r="CU81" s="212" t="s">
        <v>230</v>
      </c>
      <c r="CV81" s="212" t="s">
        <v>230</v>
      </c>
      <c r="CW81" s="212" t="s">
        <v>230</v>
      </c>
      <c r="CX81" s="212" t="s">
        <v>230</v>
      </c>
      <c r="CY81" s="212" t="s">
        <v>230</v>
      </c>
      <c r="CZ81" s="212" t="s">
        <v>230</v>
      </c>
      <c r="DA81" s="212" t="s">
        <v>230</v>
      </c>
      <c r="DB81" s="212" t="s">
        <v>230</v>
      </c>
      <c r="DC81" s="212" t="s">
        <v>230</v>
      </c>
      <c r="DD81" s="212" t="s">
        <v>230</v>
      </c>
      <c r="DE81" s="212" t="s">
        <v>230</v>
      </c>
      <c r="DF81" s="212"/>
      <c r="DG81" s="212"/>
      <c r="DH81" s="212"/>
      <c r="DI81" s="212"/>
      <c r="DJ81" s="212"/>
      <c r="DK81" s="212"/>
      <c r="DL81" s="212"/>
      <c r="DM81" s="212"/>
      <c r="DN81" s="212"/>
      <c r="DO81" s="212"/>
      <c r="DP81" s="212"/>
      <c r="DQ81" s="212"/>
      <c r="DR81" s="212"/>
      <c r="DS81" s="212"/>
      <c r="DT81" s="212"/>
      <c r="DU81" s="212"/>
      <c r="DV81" s="212"/>
      <c r="DW81" s="212"/>
      <c r="DX81" s="212"/>
      <c r="DY81" s="212"/>
      <c r="DZ81" s="212"/>
      <c r="EA81" s="212"/>
      <c r="EB81" s="212"/>
      <c r="EC81" s="212"/>
      <c r="ED81" s="212"/>
      <c r="EE81" s="212"/>
      <c r="EF81" s="212"/>
      <c r="EG81" s="212"/>
      <c r="EH81" s="212"/>
      <c r="EI81" s="212"/>
      <c r="EJ81" s="212"/>
      <c r="EK81" s="212"/>
      <c r="EL81" s="212"/>
      <c r="EM81" s="212"/>
      <c r="EN81" s="212"/>
      <c r="EO81" s="212"/>
      <c r="EP81" s="212"/>
      <c r="EQ81" s="212"/>
      <c r="ER81" s="212"/>
      <c r="ES81" s="227">
        <f t="shared" ref="ES81:ES144" si="18">((COUNTIF($E81:$ER81,$ES$11))*(10/60))</f>
        <v>0</v>
      </c>
      <c r="ET81" s="413">
        <f t="shared" si="9"/>
        <v>0</v>
      </c>
      <c r="EU81" s="227">
        <f t="shared" si="11"/>
        <v>0</v>
      </c>
      <c r="EV81" s="385">
        <f t="shared" si="14"/>
        <v>0</v>
      </c>
      <c r="EW81" s="412">
        <f t="shared" si="17"/>
        <v>0</v>
      </c>
      <c r="EX81" s="412">
        <f t="shared" si="15"/>
        <v>0</v>
      </c>
      <c r="EY81" s="210">
        <f t="shared" si="12"/>
        <v>0</v>
      </c>
      <c r="EZ81" s="227">
        <f t="shared" si="16"/>
        <v>9.5</v>
      </c>
    </row>
    <row r="82" spans="1:156" x14ac:dyDescent="0.25">
      <c r="A82" s="177">
        <f t="shared" si="13"/>
        <v>3</v>
      </c>
      <c r="B82" s="723"/>
      <c r="C82" s="520" t="s">
        <v>181</v>
      </c>
      <c r="D82" s="515">
        <v>44632</v>
      </c>
      <c r="E82" s="211"/>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12"/>
      <c r="BG82" s="212"/>
      <c r="BH82" s="212"/>
      <c r="BI82" s="212"/>
      <c r="BJ82" s="212"/>
      <c r="BK82" s="212"/>
      <c r="BL82" s="212"/>
      <c r="BM82" s="212"/>
      <c r="BN82" s="212"/>
      <c r="BO82" s="212"/>
      <c r="BP82" s="212"/>
      <c r="BQ82" s="212"/>
      <c r="BR82" s="212"/>
      <c r="BS82" s="212"/>
      <c r="BT82" s="212"/>
      <c r="BU82" s="212"/>
      <c r="BV82" s="212"/>
      <c r="BW82" s="212"/>
      <c r="BX82" s="212"/>
      <c r="BY82" s="212"/>
      <c r="BZ82" s="212"/>
      <c r="CA82" s="212"/>
      <c r="CB82" s="212"/>
      <c r="CC82" s="212"/>
      <c r="CD82" s="212"/>
      <c r="CE82" s="212"/>
      <c r="CF82" s="212"/>
      <c r="CG82" s="212"/>
      <c r="CH82" s="212"/>
      <c r="CI82" s="212"/>
      <c r="CJ82" s="212"/>
      <c r="CK82" s="212"/>
      <c r="CL82" s="212"/>
      <c r="CM82" s="212"/>
      <c r="CN82" s="212"/>
      <c r="CO82" s="212"/>
      <c r="CP82" s="212"/>
      <c r="CQ82" s="212"/>
      <c r="CR82" s="212"/>
      <c r="CS82" s="212"/>
      <c r="CT82" s="212"/>
      <c r="CU82" s="212"/>
      <c r="CV82" s="212"/>
      <c r="CW82" s="212"/>
      <c r="CX82" s="212"/>
      <c r="CY82" s="212"/>
      <c r="CZ82" s="212"/>
      <c r="DA82" s="212"/>
      <c r="DB82" s="212"/>
      <c r="DC82" s="212"/>
      <c r="DD82" s="212"/>
      <c r="DE82" s="212"/>
      <c r="DF82" s="212"/>
      <c r="DG82" s="212"/>
      <c r="DH82" s="212"/>
      <c r="DI82" s="212"/>
      <c r="DJ82" s="212"/>
      <c r="DK82" s="212"/>
      <c r="DL82" s="212"/>
      <c r="DM82" s="212"/>
      <c r="DN82" s="212"/>
      <c r="DO82" s="212"/>
      <c r="DP82" s="212"/>
      <c r="DQ82" s="212"/>
      <c r="DR82" s="212"/>
      <c r="DS82" s="212"/>
      <c r="DT82" s="212"/>
      <c r="DU82" s="212"/>
      <c r="DV82" s="212"/>
      <c r="DW82" s="212"/>
      <c r="DX82" s="212"/>
      <c r="DY82" s="212"/>
      <c r="DZ82" s="212"/>
      <c r="EA82" s="212"/>
      <c r="EB82" s="212"/>
      <c r="EC82" s="212"/>
      <c r="ED82" s="212"/>
      <c r="EE82" s="212"/>
      <c r="EF82" s="212"/>
      <c r="EG82" s="212"/>
      <c r="EH82" s="212"/>
      <c r="EI82" s="212"/>
      <c r="EJ82" s="212"/>
      <c r="EK82" s="212"/>
      <c r="EL82" s="212"/>
      <c r="EM82" s="212"/>
      <c r="EN82" s="212"/>
      <c r="EO82" s="212"/>
      <c r="EP82" s="212"/>
      <c r="EQ82" s="212"/>
      <c r="ER82" s="212"/>
      <c r="ES82" s="227">
        <f t="shared" si="18"/>
        <v>0</v>
      </c>
      <c r="ET82" s="413">
        <f t="shared" si="9"/>
        <v>0</v>
      </c>
      <c r="EU82" s="227">
        <f t="shared" si="11"/>
        <v>0</v>
      </c>
      <c r="EV82" s="385">
        <f t="shared" si="14"/>
        <v>0</v>
      </c>
      <c r="EW82" s="412">
        <f t="shared" si="17"/>
        <v>0</v>
      </c>
      <c r="EX82" s="412">
        <f t="shared" si="15"/>
        <v>0</v>
      </c>
      <c r="EY82" s="210">
        <f t="shared" si="12"/>
        <v>0</v>
      </c>
      <c r="EZ82" s="227">
        <f t="shared" si="16"/>
        <v>0</v>
      </c>
    </row>
    <row r="83" spans="1:156" x14ac:dyDescent="0.25">
      <c r="A83" s="177">
        <f t="shared" si="13"/>
        <v>3</v>
      </c>
      <c r="B83" s="723"/>
      <c r="C83" s="520" t="s">
        <v>167</v>
      </c>
      <c r="D83" s="515">
        <v>44633</v>
      </c>
      <c r="E83" s="211" t="s">
        <v>342</v>
      </c>
      <c r="F83" s="212" t="s">
        <v>342</v>
      </c>
      <c r="G83" s="212" t="s">
        <v>342</v>
      </c>
      <c r="H83" s="212" t="s">
        <v>342</v>
      </c>
      <c r="I83" s="212" t="s">
        <v>342</v>
      </c>
      <c r="J83" s="212" t="s">
        <v>342</v>
      </c>
      <c r="K83" s="212" t="s">
        <v>342</v>
      </c>
      <c r="L83" s="212" t="s">
        <v>342</v>
      </c>
      <c r="M83" s="212" t="s">
        <v>342</v>
      </c>
      <c r="N83" s="212" t="s">
        <v>342</v>
      </c>
      <c r="O83" s="212" t="s">
        <v>342</v>
      </c>
      <c r="P83" s="212" t="s">
        <v>342</v>
      </c>
      <c r="Q83" s="212" t="s">
        <v>342</v>
      </c>
      <c r="R83" s="212" t="s">
        <v>342</v>
      </c>
      <c r="S83" s="212" t="s">
        <v>342</v>
      </c>
      <c r="T83" s="212" t="s">
        <v>342</v>
      </c>
      <c r="U83" s="212" t="s">
        <v>342</v>
      </c>
      <c r="V83" s="212" t="s">
        <v>342</v>
      </c>
      <c r="W83" s="212" t="s">
        <v>342</v>
      </c>
      <c r="X83" s="212" t="s">
        <v>342</v>
      </c>
      <c r="Y83" s="212" t="s">
        <v>342</v>
      </c>
      <c r="Z83" s="212" t="s">
        <v>342</v>
      </c>
      <c r="AA83" s="212" t="s">
        <v>342</v>
      </c>
      <c r="AB83" s="212" t="s">
        <v>342</v>
      </c>
      <c r="AC83" s="212" t="s">
        <v>342</v>
      </c>
      <c r="AD83" s="212" t="s">
        <v>342</v>
      </c>
      <c r="AE83" s="212" t="s">
        <v>342</v>
      </c>
      <c r="AF83" s="212" t="s">
        <v>342</v>
      </c>
      <c r="AG83" s="212" t="s">
        <v>342</v>
      </c>
      <c r="AH83" s="212" t="s">
        <v>342</v>
      </c>
      <c r="AI83" s="212" t="s">
        <v>342</v>
      </c>
      <c r="AJ83" s="212" t="s">
        <v>342</v>
      </c>
      <c r="AK83" s="212" t="s">
        <v>342</v>
      </c>
      <c r="AL83" s="212" t="s">
        <v>342</v>
      </c>
      <c r="AM83" s="212" t="s">
        <v>342</v>
      </c>
      <c r="AN83" s="212" t="s">
        <v>342</v>
      </c>
      <c r="AO83" s="212" t="s">
        <v>342</v>
      </c>
      <c r="AP83" s="212" t="s">
        <v>342</v>
      </c>
      <c r="AQ83" s="212" t="s">
        <v>342</v>
      </c>
      <c r="AR83" s="212" t="s">
        <v>342</v>
      </c>
      <c r="AS83" s="212" t="s">
        <v>342</v>
      </c>
      <c r="AT83" s="212" t="s">
        <v>342</v>
      </c>
      <c r="AU83" s="212" t="s">
        <v>342</v>
      </c>
      <c r="AV83" s="212" t="s">
        <v>342</v>
      </c>
      <c r="AW83" s="212" t="s">
        <v>342</v>
      </c>
      <c r="AX83" s="212" t="s">
        <v>342</v>
      </c>
      <c r="AY83" s="212" t="s">
        <v>342</v>
      </c>
      <c r="AZ83" s="212" t="s">
        <v>342</v>
      </c>
      <c r="BA83" s="212" t="s">
        <v>342</v>
      </c>
      <c r="BB83" s="212" t="s">
        <v>342</v>
      </c>
      <c r="BC83" s="212" t="s">
        <v>342</v>
      </c>
      <c r="BD83" s="212" t="s">
        <v>342</v>
      </c>
      <c r="BE83" s="212" t="s">
        <v>342</v>
      </c>
      <c r="BF83" s="212" t="s">
        <v>342</v>
      </c>
      <c r="BG83" s="212" t="s">
        <v>342</v>
      </c>
      <c r="BH83" s="212" t="s">
        <v>342</v>
      </c>
      <c r="BI83" s="212" t="s">
        <v>342</v>
      </c>
      <c r="BJ83" s="212" t="s">
        <v>342</v>
      </c>
      <c r="BK83" s="212" t="s">
        <v>342</v>
      </c>
      <c r="BL83" s="212" t="s">
        <v>342</v>
      </c>
      <c r="BM83" s="212" t="s">
        <v>342</v>
      </c>
      <c r="BN83" s="212" t="s">
        <v>342</v>
      </c>
      <c r="BO83" s="212" t="s">
        <v>342</v>
      </c>
      <c r="BP83" s="212" t="s">
        <v>342</v>
      </c>
      <c r="BQ83" s="212" t="s">
        <v>342</v>
      </c>
      <c r="BR83" s="212" t="s">
        <v>342</v>
      </c>
      <c r="BS83" s="212" t="s">
        <v>342</v>
      </c>
      <c r="BT83" s="212" t="s">
        <v>342</v>
      </c>
      <c r="BU83" s="212" t="s">
        <v>342</v>
      </c>
      <c r="BV83" s="212" t="s">
        <v>342</v>
      </c>
      <c r="BW83" s="212" t="s">
        <v>342</v>
      </c>
      <c r="BX83" s="212" t="s">
        <v>342</v>
      </c>
      <c r="BY83" s="212" t="s">
        <v>342</v>
      </c>
      <c r="BZ83" s="212" t="s">
        <v>342</v>
      </c>
      <c r="CA83" s="212" t="s">
        <v>342</v>
      </c>
      <c r="CB83" s="212" t="s">
        <v>342</v>
      </c>
      <c r="CC83" s="212" t="s">
        <v>342</v>
      </c>
      <c r="CD83" s="212" t="s">
        <v>342</v>
      </c>
      <c r="CE83" s="212" t="s">
        <v>342</v>
      </c>
      <c r="CF83" s="212" t="s">
        <v>342</v>
      </c>
      <c r="CG83" s="212" t="s">
        <v>342</v>
      </c>
      <c r="CH83" s="212" t="s">
        <v>342</v>
      </c>
      <c r="CI83" s="212" t="s">
        <v>342</v>
      </c>
      <c r="CJ83" s="212" t="s">
        <v>342</v>
      </c>
      <c r="CK83" s="212" t="s">
        <v>342</v>
      </c>
      <c r="CL83" s="212" t="s">
        <v>342</v>
      </c>
      <c r="CM83" s="212" t="s">
        <v>342</v>
      </c>
      <c r="CN83" s="212" t="s">
        <v>342</v>
      </c>
      <c r="CO83" s="212" t="s">
        <v>342</v>
      </c>
      <c r="CP83" s="212" t="s">
        <v>342</v>
      </c>
      <c r="CQ83" s="212" t="s">
        <v>342</v>
      </c>
      <c r="CR83" s="212" t="s">
        <v>342</v>
      </c>
      <c r="CS83" s="212" t="s">
        <v>342</v>
      </c>
      <c r="CT83" s="212" t="s">
        <v>342</v>
      </c>
      <c r="CU83" s="212" t="s">
        <v>342</v>
      </c>
      <c r="CV83" s="212" t="s">
        <v>342</v>
      </c>
      <c r="CW83" s="212" t="s">
        <v>342</v>
      </c>
      <c r="CX83" s="212" t="s">
        <v>342</v>
      </c>
      <c r="CY83" s="212" t="s">
        <v>342</v>
      </c>
      <c r="CZ83" s="212" t="s">
        <v>342</v>
      </c>
      <c r="DA83" s="212" t="s">
        <v>342</v>
      </c>
      <c r="DB83" s="212" t="s">
        <v>342</v>
      </c>
      <c r="DC83" s="212" t="s">
        <v>342</v>
      </c>
      <c r="DD83" s="212" t="s">
        <v>342</v>
      </c>
      <c r="DE83" s="212" t="s">
        <v>342</v>
      </c>
      <c r="DF83" s="212" t="s">
        <v>342</v>
      </c>
      <c r="DG83" s="212" t="s">
        <v>342</v>
      </c>
      <c r="DH83" s="212" t="s">
        <v>342</v>
      </c>
      <c r="DI83" s="212" t="s">
        <v>342</v>
      </c>
      <c r="DJ83" s="212" t="s">
        <v>342</v>
      </c>
      <c r="DK83" s="212" t="s">
        <v>342</v>
      </c>
      <c r="DL83" s="212" t="s">
        <v>342</v>
      </c>
      <c r="DM83" s="212" t="s">
        <v>342</v>
      </c>
      <c r="DN83" s="212" t="s">
        <v>342</v>
      </c>
      <c r="DO83" s="212" t="s">
        <v>342</v>
      </c>
      <c r="DP83" s="212" t="s">
        <v>342</v>
      </c>
      <c r="DQ83" s="212" t="s">
        <v>342</v>
      </c>
      <c r="DR83" s="212" t="s">
        <v>342</v>
      </c>
      <c r="DS83" s="212" t="s">
        <v>342</v>
      </c>
      <c r="DT83" s="212" t="s">
        <v>342</v>
      </c>
      <c r="DU83" s="212" t="s">
        <v>342</v>
      </c>
      <c r="DV83" s="212" t="s">
        <v>342</v>
      </c>
      <c r="DW83" s="212" t="s">
        <v>342</v>
      </c>
      <c r="DX83" s="212" t="s">
        <v>342</v>
      </c>
      <c r="DY83" s="212" t="s">
        <v>342</v>
      </c>
      <c r="DZ83" s="212" t="s">
        <v>342</v>
      </c>
      <c r="EA83" s="212" t="s">
        <v>342</v>
      </c>
      <c r="EB83" s="212" t="s">
        <v>342</v>
      </c>
      <c r="EC83" s="212" t="s">
        <v>342</v>
      </c>
      <c r="ED83" s="212" t="s">
        <v>342</v>
      </c>
      <c r="EE83" s="212" t="s">
        <v>342</v>
      </c>
      <c r="EF83" s="212" t="s">
        <v>342</v>
      </c>
      <c r="EG83" s="212" t="s">
        <v>342</v>
      </c>
      <c r="EH83" s="212" t="s">
        <v>342</v>
      </c>
      <c r="EI83" s="212" t="s">
        <v>342</v>
      </c>
      <c r="EJ83" s="212" t="s">
        <v>342</v>
      </c>
      <c r="EK83" s="212" t="s">
        <v>342</v>
      </c>
      <c r="EL83" s="212" t="s">
        <v>342</v>
      </c>
      <c r="EM83" s="212" t="s">
        <v>342</v>
      </c>
      <c r="EN83" s="212" t="s">
        <v>342</v>
      </c>
      <c r="EO83" s="212" t="s">
        <v>342</v>
      </c>
      <c r="EP83" s="212" t="s">
        <v>342</v>
      </c>
      <c r="EQ83" s="212" t="s">
        <v>342</v>
      </c>
      <c r="ER83" s="212" t="s">
        <v>342</v>
      </c>
      <c r="ES83" s="227">
        <f t="shared" si="18"/>
        <v>0</v>
      </c>
      <c r="ET83" s="413">
        <f t="shared" si="9"/>
        <v>0</v>
      </c>
      <c r="EU83" s="227">
        <f t="shared" si="11"/>
        <v>0</v>
      </c>
      <c r="EV83" s="385">
        <f t="shared" si="14"/>
        <v>0</v>
      </c>
      <c r="EW83" s="412">
        <f t="shared" si="17"/>
        <v>0</v>
      </c>
      <c r="EX83" s="412">
        <f t="shared" si="15"/>
        <v>0</v>
      </c>
      <c r="EY83" s="210">
        <f t="shared" si="12"/>
        <v>0</v>
      </c>
      <c r="EZ83" s="227">
        <f t="shared" si="16"/>
        <v>0</v>
      </c>
    </row>
    <row r="84" spans="1:156" x14ac:dyDescent="0.25">
      <c r="A84" s="177">
        <f t="shared" si="13"/>
        <v>3</v>
      </c>
      <c r="B84" s="723"/>
      <c r="C84" s="521" t="s">
        <v>175</v>
      </c>
      <c r="D84" s="514">
        <v>44634</v>
      </c>
      <c r="E84" s="211"/>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t="s">
        <v>230</v>
      </c>
      <c r="AP84" s="212" t="s">
        <v>230</v>
      </c>
      <c r="AQ84" s="212" t="s">
        <v>230</v>
      </c>
      <c r="AR84" s="212" t="s">
        <v>230</v>
      </c>
      <c r="AS84" s="212" t="s">
        <v>230</v>
      </c>
      <c r="AT84" s="212" t="s">
        <v>230</v>
      </c>
      <c r="AU84" s="212" t="s">
        <v>230</v>
      </c>
      <c r="AV84" s="212" t="s">
        <v>230</v>
      </c>
      <c r="AW84" s="212" t="s">
        <v>230</v>
      </c>
      <c r="AX84" s="212" t="s">
        <v>230</v>
      </c>
      <c r="AY84" s="212" t="s">
        <v>230</v>
      </c>
      <c r="AZ84" s="212" t="s">
        <v>230</v>
      </c>
      <c r="BA84" s="212" t="s">
        <v>230</v>
      </c>
      <c r="BB84" s="212" t="s">
        <v>230</v>
      </c>
      <c r="BC84" s="212" t="s">
        <v>230</v>
      </c>
      <c r="BD84" s="212" t="s">
        <v>230</v>
      </c>
      <c r="BE84" s="212" t="s">
        <v>230</v>
      </c>
      <c r="BF84" s="212" t="s">
        <v>230</v>
      </c>
      <c r="BG84" s="212" t="s">
        <v>230</v>
      </c>
      <c r="BH84" s="212" t="s">
        <v>230</v>
      </c>
      <c r="BI84" s="212" t="s">
        <v>230</v>
      </c>
      <c r="BJ84" s="212" t="s">
        <v>230</v>
      </c>
      <c r="BK84" s="212" t="s">
        <v>230</v>
      </c>
      <c r="BL84" s="212" t="s">
        <v>230</v>
      </c>
      <c r="BM84" s="212" t="s">
        <v>230</v>
      </c>
      <c r="BN84" s="212" t="s">
        <v>230</v>
      </c>
      <c r="BO84" s="212" t="s">
        <v>230</v>
      </c>
      <c r="BP84" s="212" t="s">
        <v>230</v>
      </c>
      <c r="BQ84" s="212" t="s">
        <v>230</v>
      </c>
      <c r="BR84" s="212" t="s">
        <v>230</v>
      </c>
      <c r="BS84" s="212" t="s">
        <v>230</v>
      </c>
      <c r="BT84" s="212" t="s">
        <v>230</v>
      </c>
      <c r="BU84" s="212" t="s">
        <v>230</v>
      </c>
      <c r="BV84" s="212" t="s">
        <v>230</v>
      </c>
      <c r="BW84" s="212" t="s">
        <v>230</v>
      </c>
      <c r="BX84" s="212" t="s">
        <v>230</v>
      </c>
      <c r="BY84" s="212" t="s">
        <v>230</v>
      </c>
      <c r="BZ84" s="212" t="s">
        <v>230</v>
      </c>
      <c r="CA84" s="212" t="s">
        <v>230</v>
      </c>
      <c r="CB84" s="212" t="s">
        <v>230</v>
      </c>
      <c r="CC84" s="212" t="s">
        <v>230</v>
      </c>
      <c r="CD84" s="212" t="s">
        <v>230</v>
      </c>
      <c r="CE84" s="212" t="s">
        <v>230</v>
      </c>
      <c r="CF84" s="212" t="s">
        <v>230</v>
      </c>
      <c r="CG84" s="212" t="s">
        <v>230</v>
      </c>
      <c r="CH84" s="212" t="s">
        <v>230</v>
      </c>
      <c r="CI84" s="212" t="s">
        <v>230</v>
      </c>
      <c r="CJ84" s="212" t="s">
        <v>230</v>
      </c>
      <c r="CK84" s="212" t="s">
        <v>396</v>
      </c>
      <c r="CL84" s="212" t="s">
        <v>396</v>
      </c>
      <c r="CM84" s="212" t="s">
        <v>396</v>
      </c>
      <c r="CN84" s="212" t="s">
        <v>396</v>
      </c>
      <c r="CO84" s="212" t="s">
        <v>396</v>
      </c>
      <c r="CP84" s="212" t="s">
        <v>396</v>
      </c>
      <c r="CQ84" s="212" t="s">
        <v>396</v>
      </c>
      <c r="CR84" s="212" t="s">
        <v>396</v>
      </c>
      <c r="CS84" s="212" t="s">
        <v>396</v>
      </c>
      <c r="CT84" s="212" t="s">
        <v>396</v>
      </c>
      <c r="CU84" s="212" t="s">
        <v>396</v>
      </c>
      <c r="CV84" s="212" t="s">
        <v>396</v>
      </c>
      <c r="CW84" s="212" t="s">
        <v>396</v>
      </c>
      <c r="CX84" s="212" t="s">
        <v>396</v>
      </c>
      <c r="CY84" s="212" t="s">
        <v>396</v>
      </c>
      <c r="CZ84" s="212" t="s">
        <v>396</v>
      </c>
      <c r="DA84" s="212" t="s">
        <v>396</v>
      </c>
      <c r="DB84" s="212" t="s">
        <v>396</v>
      </c>
      <c r="DC84" s="212" t="s">
        <v>396</v>
      </c>
      <c r="DD84" s="212" t="s">
        <v>396</v>
      </c>
      <c r="DE84" s="212" t="s">
        <v>396</v>
      </c>
      <c r="DF84" s="212" t="s">
        <v>396</v>
      </c>
      <c r="DG84" s="212" t="s">
        <v>396</v>
      </c>
      <c r="DH84" s="212" t="s">
        <v>396</v>
      </c>
      <c r="DI84" s="212" t="s">
        <v>396</v>
      </c>
      <c r="DJ84" s="212" t="s">
        <v>396</v>
      </c>
      <c r="DK84" s="212" t="s">
        <v>396</v>
      </c>
      <c r="DL84" s="212" t="s">
        <v>396</v>
      </c>
      <c r="DM84" s="212" t="s">
        <v>396</v>
      </c>
      <c r="DN84" s="212" t="s">
        <v>396</v>
      </c>
      <c r="DO84" s="212" t="s">
        <v>396</v>
      </c>
      <c r="DP84" s="212" t="s">
        <v>396</v>
      </c>
      <c r="DQ84" s="212" t="s">
        <v>396</v>
      </c>
      <c r="DR84" s="212" t="s">
        <v>396</v>
      </c>
      <c r="DS84" s="212" t="s">
        <v>396</v>
      </c>
      <c r="DT84" s="212" t="s">
        <v>396</v>
      </c>
      <c r="DU84" s="212" t="s">
        <v>396</v>
      </c>
      <c r="DV84" s="212" t="s">
        <v>396</v>
      </c>
      <c r="DW84" s="212" t="s">
        <v>396</v>
      </c>
      <c r="DX84" s="212" t="s">
        <v>396</v>
      </c>
      <c r="DY84" s="212" t="s">
        <v>396</v>
      </c>
      <c r="DZ84" s="212" t="s">
        <v>396</v>
      </c>
      <c r="EA84" s="212" t="s">
        <v>396</v>
      </c>
      <c r="EB84" s="212" t="s">
        <v>396</v>
      </c>
      <c r="EC84" s="212" t="s">
        <v>396</v>
      </c>
      <c r="ED84" s="212" t="s">
        <v>396</v>
      </c>
      <c r="EE84" s="212" t="s">
        <v>396</v>
      </c>
      <c r="EF84" s="212" t="s">
        <v>396</v>
      </c>
      <c r="EG84" s="212" t="s">
        <v>230</v>
      </c>
      <c r="EH84" s="212" t="s">
        <v>230</v>
      </c>
      <c r="EI84" s="212" t="s">
        <v>230</v>
      </c>
      <c r="EJ84" s="212" t="s">
        <v>230</v>
      </c>
      <c r="EK84" s="212" t="s">
        <v>230</v>
      </c>
      <c r="EL84" s="212" t="s">
        <v>230</v>
      </c>
      <c r="EM84" s="212" t="s">
        <v>230</v>
      </c>
      <c r="EN84" s="212" t="s">
        <v>230</v>
      </c>
      <c r="EO84" s="212" t="s">
        <v>230</v>
      </c>
      <c r="EP84" s="212"/>
      <c r="EQ84" s="212"/>
      <c r="ER84" s="212"/>
      <c r="ES84" s="227">
        <f t="shared" si="18"/>
        <v>0</v>
      </c>
      <c r="ET84" s="413">
        <f t="shared" si="9"/>
        <v>0</v>
      </c>
      <c r="EU84" s="227">
        <f t="shared" si="11"/>
        <v>0</v>
      </c>
      <c r="EV84" s="385">
        <f t="shared" si="14"/>
        <v>8</v>
      </c>
      <c r="EW84" s="412">
        <f t="shared" si="17"/>
        <v>0</v>
      </c>
      <c r="EX84" s="412">
        <f t="shared" si="15"/>
        <v>0</v>
      </c>
      <c r="EY84" s="210">
        <f t="shared" si="12"/>
        <v>8</v>
      </c>
      <c r="EZ84" s="227">
        <f t="shared" si="16"/>
        <v>9.5</v>
      </c>
    </row>
    <row r="85" spans="1:156" x14ac:dyDescent="0.25">
      <c r="A85" s="177">
        <f t="shared" si="13"/>
        <v>3</v>
      </c>
      <c r="B85" s="723"/>
      <c r="C85" s="521" t="s">
        <v>176</v>
      </c>
      <c r="D85" s="514">
        <v>44635</v>
      </c>
      <c r="E85" s="211"/>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c r="AK85" s="212"/>
      <c r="AL85" s="212"/>
      <c r="AM85" s="212"/>
      <c r="AN85" s="212"/>
      <c r="AO85" s="212" t="s">
        <v>230</v>
      </c>
      <c r="AP85" s="212" t="s">
        <v>230</v>
      </c>
      <c r="AQ85" s="212" t="s">
        <v>230</v>
      </c>
      <c r="AR85" s="212" t="s">
        <v>230</v>
      </c>
      <c r="AS85" s="212" t="s">
        <v>230</v>
      </c>
      <c r="AT85" s="212" t="s">
        <v>230</v>
      </c>
      <c r="AU85" s="212" t="s">
        <v>230</v>
      </c>
      <c r="AV85" s="212" t="s">
        <v>230</v>
      </c>
      <c r="AW85" s="212" t="s">
        <v>230</v>
      </c>
      <c r="AX85" s="212" t="s">
        <v>230</v>
      </c>
      <c r="AY85" s="212" t="s">
        <v>230</v>
      </c>
      <c r="AZ85" s="212" t="s">
        <v>230</v>
      </c>
      <c r="BA85" s="212" t="s">
        <v>396</v>
      </c>
      <c r="BB85" s="212" t="s">
        <v>396</v>
      </c>
      <c r="BC85" s="212" t="s">
        <v>396</v>
      </c>
      <c r="BD85" s="212" t="s">
        <v>396</v>
      </c>
      <c r="BE85" s="212" t="s">
        <v>396</v>
      </c>
      <c r="BF85" s="212" t="s">
        <v>396</v>
      </c>
      <c r="BG85" s="212" t="s">
        <v>396</v>
      </c>
      <c r="BH85" s="212" t="s">
        <v>396</v>
      </c>
      <c r="BI85" s="212" t="s">
        <v>396</v>
      </c>
      <c r="BJ85" s="212" t="s">
        <v>396</v>
      </c>
      <c r="BK85" s="212" t="s">
        <v>396</v>
      </c>
      <c r="BL85" s="212" t="s">
        <v>396</v>
      </c>
      <c r="BM85" s="212" t="s">
        <v>396</v>
      </c>
      <c r="BN85" s="212" t="s">
        <v>396</v>
      </c>
      <c r="BO85" s="212" t="s">
        <v>396</v>
      </c>
      <c r="BP85" s="212" t="s">
        <v>396</v>
      </c>
      <c r="BQ85" s="212" t="s">
        <v>396</v>
      </c>
      <c r="BR85" s="212" t="s">
        <v>396</v>
      </c>
      <c r="BS85" s="212" t="s">
        <v>396</v>
      </c>
      <c r="BT85" s="212" t="s">
        <v>396</v>
      </c>
      <c r="BU85" s="212" t="s">
        <v>396</v>
      </c>
      <c r="BV85" s="212" t="s">
        <v>396</v>
      </c>
      <c r="BW85" s="212" t="s">
        <v>396</v>
      </c>
      <c r="BX85" s="212" t="s">
        <v>396</v>
      </c>
      <c r="BY85" s="212" t="s">
        <v>396</v>
      </c>
      <c r="BZ85" s="212" t="s">
        <v>396</v>
      </c>
      <c r="CA85" s="212" t="s">
        <v>396</v>
      </c>
      <c r="CB85" s="212" t="s">
        <v>396</v>
      </c>
      <c r="CC85" s="212" t="s">
        <v>396</v>
      </c>
      <c r="CD85" s="212" t="s">
        <v>396</v>
      </c>
      <c r="CE85" s="212" t="s">
        <v>396</v>
      </c>
      <c r="CF85" s="212" t="s">
        <v>396</v>
      </c>
      <c r="CG85" s="212" t="s">
        <v>396</v>
      </c>
      <c r="CH85" s="212" t="s">
        <v>396</v>
      </c>
      <c r="CI85" s="212" t="s">
        <v>396</v>
      </c>
      <c r="CJ85" s="212" t="s">
        <v>396</v>
      </c>
      <c r="CK85" s="212" t="s">
        <v>396</v>
      </c>
      <c r="CL85" s="212" t="s">
        <v>396</v>
      </c>
      <c r="CM85" s="212" t="s">
        <v>396</v>
      </c>
      <c r="CN85" s="212" t="s">
        <v>396</v>
      </c>
      <c r="CO85" s="212" t="s">
        <v>396</v>
      </c>
      <c r="CP85" s="212" t="s">
        <v>396</v>
      </c>
      <c r="CQ85" s="212" t="s">
        <v>396</v>
      </c>
      <c r="CR85" s="212" t="s">
        <v>396</v>
      </c>
      <c r="CS85" s="212" t="s">
        <v>396</v>
      </c>
      <c r="CT85" s="212" t="s">
        <v>396</v>
      </c>
      <c r="CU85" s="212" t="s">
        <v>396</v>
      </c>
      <c r="CV85" s="212" t="s">
        <v>396</v>
      </c>
      <c r="CW85" s="212" t="s">
        <v>230</v>
      </c>
      <c r="CX85" s="212" t="s">
        <v>230</v>
      </c>
      <c r="CY85" s="212" t="s">
        <v>230</v>
      </c>
      <c r="CZ85" s="212" t="s">
        <v>230</v>
      </c>
      <c r="DA85" s="212" t="s">
        <v>230</v>
      </c>
      <c r="DB85" s="212" t="s">
        <v>230</v>
      </c>
      <c r="DC85" s="212" t="s">
        <v>230</v>
      </c>
      <c r="DD85" s="212" t="s">
        <v>230</v>
      </c>
      <c r="DE85" s="212" t="s">
        <v>230</v>
      </c>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27">
        <f t="shared" si="18"/>
        <v>0</v>
      </c>
      <c r="ET85" s="413">
        <f t="shared" si="9"/>
        <v>0</v>
      </c>
      <c r="EU85" s="227">
        <f t="shared" si="11"/>
        <v>0</v>
      </c>
      <c r="EV85" s="385">
        <f t="shared" si="14"/>
        <v>8</v>
      </c>
      <c r="EW85" s="412">
        <f t="shared" si="17"/>
        <v>0</v>
      </c>
      <c r="EX85" s="412">
        <f t="shared" si="15"/>
        <v>0</v>
      </c>
      <c r="EY85" s="210">
        <f t="shared" si="12"/>
        <v>8</v>
      </c>
      <c r="EZ85" s="227">
        <f t="shared" si="16"/>
        <v>3.5</v>
      </c>
    </row>
    <row r="86" spans="1:156" x14ac:dyDescent="0.25">
      <c r="A86" s="177">
        <f t="shared" si="13"/>
        <v>3</v>
      </c>
      <c r="B86" s="723"/>
      <c r="C86" s="521" t="s">
        <v>176</v>
      </c>
      <c r="D86" s="514">
        <v>44636</v>
      </c>
      <c r="E86" s="211"/>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c r="AK86" s="212"/>
      <c r="AL86" s="212"/>
      <c r="AM86" s="212"/>
      <c r="AN86" s="212"/>
      <c r="AO86" s="212" t="s">
        <v>230</v>
      </c>
      <c r="AP86" s="212" t="s">
        <v>230</v>
      </c>
      <c r="AQ86" s="212" t="s">
        <v>230</v>
      </c>
      <c r="AR86" s="212" t="s">
        <v>230</v>
      </c>
      <c r="AS86" s="212" t="s">
        <v>230</v>
      </c>
      <c r="AT86" s="212" t="s">
        <v>230</v>
      </c>
      <c r="AU86" s="212" t="s">
        <v>230</v>
      </c>
      <c r="AV86" s="212" t="s">
        <v>230</v>
      </c>
      <c r="AW86" s="212" t="s">
        <v>230</v>
      </c>
      <c r="AX86" s="212" t="s">
        <v>230</v>
      </c>
      <c r="AY86" s="212" t="s">
        <v>230</v>
      </c>
      <c r="AZ86" s="212" t="s">
        <v>230</v>
      </c>
      <c r="BA86" s="212" t="s">
        <v>396</v>
      </c>
      <c r="BB86" s="212" t="s">
        <v>396</v>
      </c>
      <c r="BC86" s="212" t="s">
        <v>396</v>
      </c>
      <c r="BD86" s="212" t="s">
        <v>396</v>
      </c>
      <c r="BE86" s="212" t="s">
        <v>396</v>
      </c>
      <c r="BF86" s="212" t="s">
        <v>396</v>
      </c>
      <c r="BG86" s="212" t="s">
        <v>396</v>
      </c>
      <c r="BH86" s="212" t="s">
        <v>396</v>
      </c>
      <c r="BI86" s="212" t="s">
        <v>396</v>
      </c>
      <c r="BJ86" s="212" t="s">
        <v>396</v>
      </c>
      <c r="BK86" s="212" t="s">
        <v>396</v>
      </c>
      <c r="BL86" s="212" t="s">
        <v>396</v>
      </c>
      <c r="BM86" s="212" t="s">
        <v>396</v>
      </c>
      <c r="BN86" s="212" t="s">
        <v>396</v>
      </c>
      <c r="BO86" s="212" t="s">
        <v>396</v>
      </c>
      <c r="BP86" s="212" t="s">
        <v>396</v>
      </c>
      <c r="BQ86" s="212" t="s">
        <v>396</v>
      </c>
      <c r="BR86" s="212" t="s">
        <v>396</v>
      </c>
      <c r="BS86" s="212" t="s">
        <v>396</v>
      </c>
      <c r="BT86" s="212" t="s">
        <v>396</v>
      </c>
      <c r="BU86" s="212" t="s">
        <v>396</v>
      </c>
      <c r="BV86" s="212" t="s">
        <v>396</v>
      </c>
      <c r="BW86" s="212" t="s">
        <v>396</v>
      </c>
      <c r="BX86" s="212" t="s">
        <v>396</v>
      </c>
      <c r="BY86" s="212" t="s">
        <v>396</v>
      </c>
      <c r="BZ86" s="212" t="s">
        <v>396</v>
      </c>
      <c r="CA86" s="212" t="s">
        <v>396</v>
      </c>
      <c r="CB86" s="212" t="s">
        <v>396</v>
      </c>
      <c r="CC86" s="212" t="s">
        <v>396</v>
      </c>
      <c r="CD86" s="212" t="s">
        <v>396</v>
      </c>
      <c r="CE86" s="212" t="s">
        <v>396</v>
      </c>
      <c r="CF86" s="212" t="s">
        <v>396</v>
      </c>
      <c r="CG86" s="212" t="s">
        <v>396</v>
      </c>
      <c r="CH86" s="212" t="s">
        <v>396</v>
      </c>
      <c r="CI86" s="212" t="s">
        <v>396</v>
      </c>
      <c r="CJ86" s="212" t="s">
        <v>396</v>
      </c>
      <c r="CK86" s="212" t="s">
        <v>396</v>
      </c>
      <c r="CL86" s="212" t="s">
        <v>396</v>
      </c>
      <c r="CM86" s="212" t="s">
        <v>396</v>
      </c>
      <c r="CN86" s="212" t="s">
        <v>396</v>
      </c>
      <c r="CO86" s="212" t="s">
        <v>396</v>
      </c>
      <c r="CP86" s="212" t="s">
        <v>396</v>
      </c>
      <c r="CQ86" s="212" t="s">
        <v>396</v>
      </c>
      <c r="CR86" s="212" t="s">
        <v>396</v>
      </c>
      <c r="CS86" s="212" t="s">
        <v>396</v>
      </c>
      <c r="CT86" s="212" t="s">
        <v>396</v>
      </c>
      <c r="CU86" s="212" t="s">
        <v>396</v>
      </c>
      <c r="CV86" s="212" t="s">
        <v>396</v>
      </c>
      <c r="CW86" s="212" t="s">
        <v>230</v>
      </c>
      <c r="CX86" s="212" t="s">
        <v>230</v>
      </c>
      <c r="CY86" s="212" t="s">
        <v>230</v>
      </c>
      <c r="CZ86" s="212" t="s">
        <v>230</v>
      </c>
      <c r="DA86" s="212" t="s">
        <v>230</v>
      </c>
      <c r="DB86" s="212" t="s">
        <v>230</v>
      </c>
      <c r="DC86" s="212" t="s">
        <v>230</v>
      </c>
      <c r="DD86" s="212" t="s">
        <v>230</v>
      </c>
      <c r="DE86" s="212" t="s">
        <v>230</v>
      </c>
      <c r="DF86" s="212"/>
      <c r="DG86" s="212"/>
      <c r="DH86" s="212"/>
      <c r="DI86" s="212"/>
      <c r="DJ86" s="212"/>
      <c r="DK86" s="212"/>
      <c r="DL86" s="212"/>
      <c r="DM86" s="212"/>
      <c r="DN86" s="212"/>
      <c r="DO86" s="212"/>
      <c r="DP86" s="212"/>
      <c r="DQ86" s="212"/>
      <c r="DR86" s="212"/>
      <c r="DS86" s="212"/>
      <c r="DT86" s="212"/>
      <c r="DU86" s="212"/>
      <c r="DV86" s="212"/>
      <c r="DW86" s="212"/>
      <c r="DX86" s="212"/>
      <c r="DY86" s="212"/>
      <c r="DZ86" s="212"/>
      <c r="EA86" s="212"/>
      <c r="EB86" s="212"/>
      <c r="EC86" s="212"/>
      <c r="ED86" s="212"/>
      <c r="EE86" s="212"/>
      <c r="EF86" s="212"/>
      <c r="EG86" s="212"/>
      <c r="EH86" s="212"/>
      <c r="EI86" s="212"/>
      <c r="EJ86" s="212"/>
      <c r="EK86" s="212"/>
      <c r="EL86" s="212"/>
      <c r="EM86" s="212"/>
      <c r="EN86" s="212"/>
      <c r="EO86" s="212"/>
      <c r="EP86" s="212"/>
      <c r="EQ86" s="212"/>
      <c r="ER86" s="212"/>
      <c r="ES86" s="227">
        <f t="shared" si="18"/>
        <v>0</v>
      </c>
      <c r="ET86" s="413">
        <f t="shared" si="9"/>
        <v>0</v>
      </c>
      <c r="EU86" s="227">
        <f t="shared" si="11"/>
        <v>0</v>
      </c>
      <c r="EV86" s="385">
        <f t="shared" si="14"/>
        <v>8</v>
      </c>
      <c r="EW86" s="412">
        <f t="shared" si="17"/>
        <v>0</v>
      </c>
      <c r="EX86" s="412">
        <f t="shared" si="15"/>
        <v>0</v>
      </c>
      <c r="EY86" s="210">
        <f t="shared" si="12"/>
        <v>8</v>
      </c>
      <c r="EZ86" s="227">
        <f t="shared" si="16"/>
        <v>3.5</v>
      </c>
    </row>
    <row r="87" spans="1:156" x14ac:dyDescent="0.25">
      <c r="A87" s="177">
        <f t="shared" si="13"/>
        <v>3</v>
      </c>
      <c r="B87" s="723"/>
      <c r="C87" s="521" t="s">
        <v>173</v>
      </c>
      <c r="D87" s="514">
        <v>44637</v>
      </c>
      <c r="E87" s="211"/>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t="s">
        <v>230</v>
      </c>
      <c r="AD87" s="212" t="s">
        <v>230</v>
      </c>
      <c r="AE87" s="212" t="s">
        <v>230</v>
      </c>
      <c r="AF87" s="212" t="s">
        <v>230</v>
      </c>
      <c r="AG87" s="212" t="s">
        <v>230</v>
      </c>
      <c r="AH87" s="212" t="s">
        <v>230</v>
      </c>
      <c r="AI87" s="212" t="s">
        <v>230</v>
      </c>
      <c r="AJ87" s="212" t="s">
        <v>230</v>
      </c>
      <c r="AK87" s="212" t="s">
        <v>230</v>
      </c>
      <c r="AL87" s="212" t="s">
        <v>230</v>
      </c>
      <c r="AM87" s="212" t="s">
        <v>230</v>
      </c>
      <c r="AN87" s="212" t="s">
        <v>230</v>
      </c>
      <c r="AO87" s="212" t="s">
        <v>396</v>
      </c>
      <c r="AP87" s="212" t="s">
        <v>396</v>
      </c>
      <c r="AQ87" s="212" t="s">
        <v>396</v>
      </c>
      <c r="AR87" s="212" t="s">
        <v>396</v>
      </c>
      <c r="AS87" s="212" t="s">
        <v>396</v>
      </c>
      <c r="AT87" s="212" t="s">
        <v>396</v>
      </c>
      <c r="AU87" s="212" t="s">
        <v>396</v>
      </c>
      <c r="AV87" s="212" t="s">
        <v>396</v>
      </c>
      <c r="AW87" s="212" t="s">
        <v>396</v>
      </c>
      <c r="AX87" s="212" t="s">
        <v>396</v>
      </c>
      <c r="AY87" s="212" t="s">
        <v>396</v>
      </c>
      <c r="AZ87" s="212" t="s">
        <v>396</v>
      </c>
      <c r="BA87" s="212" t="s">
        <v>396</v>
      </c>
      <c r="BB87" s="212" t="s">
        <v>396</v>
      </c>
      <c r="BC87" s="212" t="s">
        <v>396</v>
      </c>
      <c r="BD87" s="212" t="s">
        <v>396</v>
      </c>
      <c r="BE87" s="212" t="s">
        <v>396</v>
      </c>
      <c r="BF87" s="212" t="s">
        <v>396</v>
      </c>
      <c r="BG87" s="212" t="s">
        <v>396</v>
      </c>
      <c r="BH87" s="212" t="s">
        <v>396</v>
      </c>
      <c r="BI87" s="212" t="s">
        <v>396</v>
      </c>
      <c r="BJ87" s="212" t="s">
        <v>396</v>
      </c>
      <c r="BK87" s="212" t="s">
        <v>396</v>
      </c>
      <c r="BL87" s="212" t="s">
        <v>396</v>
      </c>
      <c r="BM87" s="212" t="s">
        <v>396</v>
      </c>
      <c r="BN87" s="212" t="s">
        <v>396</v>
      </c>
      <c r="BO87" s="212" t="s">
        <v>396</v>
      </c>
      <c r="BP87" s="212" t="s">
        <v>396</v>
      </c>
      <c r="BQ87" s="212" t="s">
        <v>396</v>
      </c>
      <c r="BR87" s="212" t="s">
        <v>396</v>
      </c>
      <c r="BS87" s="212" t="s">
        <v>396</v>
      </c>
      <c r="BT87" s="212" t="s">
        <v>396</v>
      </c>
      <c r="BU87" s="212" t="s">
        <v>396</v>
      </c>
      <c r="BV87" s="212" t="s">
        <v>396</v>
      </c>
      <c r="BW87" s="212" t="s">
        <v>396</v>
      </c>
      <c r="BX87" s="212" t="s">
        <v>396</v>
      </c>
      <c r="BY87" s="212" t="s">
        <v>230</v>
      </c>
      <c r="BZ87" s="212" t="s">
        <v>230</v>
      </c>
      <c r="CA87" s="212" t="s">
        <v>230</v>
      </c>
      <c r="CB87" s="212" t="s">
        <v>230</v>
      </c>
      <c r="CC87" s="212" t="s">
        <v>230</v>
      </c>
      <c r="CD87" s="212" t="s">
        <v>230</v>
      </c>
      <c r="CE87" s="212" t="s">
        <v>230</v>
      </c>
      <c r="CF87" s="212" t="s">
        <v>230</v>
      </c>
      <c r="CG87" s="212" t="s">
        <v>230</v>
      </c>
      <c r="CH87" s="212" t="s">
        <v>230</v>
      </c>
      <c r="CI87" s="212" t="s">
        <v>230</v>
      </c>
      <c r="CJ87" s="212" t="s">
        <v>230</v>
      </c>
      <c r="CK87" s="212" t="s">
        <v>230</v>
      </c>
      <c r="CL87" s="212" t="s">
        <v>230</v>
      </c>
      <c r="CM87" s="212" t="s">
        <v>230</v>
      </c>
      <c r="CN87" s="212" t="s">
        <v>230</v>
      </c>
      <c r="CO87" s="212" t="s">
        <v>230</v>
      </c>
      <c r="CP87" s="212" t="s">
        <v>230</v>
      </c>
      <c r="CQ87" s="212" t="s">
        <v>230</v>
      </c>
      <c r="CR87" s="212" t="s">
        <v>230</v>
      </c>
      <c r="CS87" s="212" t="s">
        <v>230</v>
      </c>
      <c r="CT87" s="212" t="s">
        <v>230</v>
      </c>
      <c r="CU87" s="212" t="s">
        <v>230</v>
      </c>
      <c r="CV87" s="212" t="s">
        <v>230</v>
      </c>
      <c r="CW87" s="212" t="s">
        <v>230</v>
      </c>
      <c r="CX87" s="212" t="s">
        <v>230</v>
      </c>
      <c r="CY87" s="212" t="s">
        <v>230</v>
      </c>
      <c r="CZ87" s="212" t="s">
        <v>230</v>
      </c>
      <c r="DA87" s="212" t="s">
        <v>230</v>
      </c>
      <c r="DB87" s="212" t="s">
        <v>230</v>
      </c>
      <c r="DC87" s="212" t="s">
        <v>230</v>
      </c>
      <c r="DD87" s="212" t="s">
        <v>230</v>
      </c>
      <c r="DE87" s="212" t="s">
        <v>230</v>
      </c>
      <c r="DF87" s="212"/>
      <c r="DG87" s="212"/>
      <c r="DH87" s="212"/>
      <c r="DI87" s="212"/>
      <c r="DJ87" s="212"/>
      <c r="DK87" s="212"/>
      <c r="DL87" s="212"/>
      <c r="DM87" s="212"/>
      <c r="DN87" s="212"/>
      <c r="DO87" s="212"/>
      <c r="DP87" s="212"/>
      <c r="DQ87" s="212"/>
      <c r="DR87" s="212"/>
      <c r="DS87" s="212"/>
      <c r="DT87" s="212"/>
      <c r="DU87" s="212"/>
      <c r="DV87" s="212"/>
      <c r="DW87" s="212"/>
      <c r="DX87" s="212"/>
      <c r="DY87" s="212"/>
      <c r="DZ87" s="212"/>
      <c r="EA87" s="212"/>
      <c r="EB87" s="212"/>
      <c r="EC87" s="212"/>
      <c r="ED87" s="212"/>
      <c r="EE87" s="212"/>
      <c r="EF87" s="212"/>
      <c r="EG87" s="212"/>
      <c r="EH87" s="212"/>
      <c r="EI87" s="212"/>
      <c r="EJ87" s="212"/>
      <c r="EK87" s="212"/>
      <c r="EL87" s="212"/>
      <c r="EM87" s="212"/>
      <c r="EN87" s="212"/>
      <c r="EO87" s="212"/>
      <c r="EP87" s="212"/>
      <c r="EQ87" s="212"/>
      <c r="ER87" s="212"/>
      <c r="ES87" s="227">
        <f t="shared" si="18"/>
        <v>0</v>
      </c>
      <c r="ET87" s="413">
        <f t="shared" si="9"/>
        <v>0</v>
      </c>
      <c r="EU87" s="227">
        <f t="shared" si="11"/>
        <v>0</v>
      </c>
      <c r="EV87" s="385">
        <f t="shared" si="14"/>
        <v>6</v>
      </c>
      <c r="EW87" s="412">
        <f t="shared" si="17"/>
        <v>0</v>
      </c>
      <c r="EX87" s="412">
        <f t="shared" si="15"/>
        <v>0</v>
      </c>
      <c r="EY87" s="210">
        <f t="shared" si="12"/>
        <v>6</v>
      </c>
      <c r="EZ87" s="227">
        <f t="shared" si="16"/>
        <v>7.5</v>
      </c>
    </row>
    <row r="88" spans="1:156" x14ac:dyDescent="0.25">
      <c r="A88" s="177">
        <f t="shared" si="13"/>
        <v>3</v>
      </c>
      <c r="B88" s="723"/>
      <c r="C88" s="521" t="s">
        <v>184</v>
      </c>
      <c r="D88" s="514">
        <v>44638</v>
      </c>
      <c r="E88" s="211"/>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c r="AK88" s="212"/>
      <c r="AL88" s="212"/>
      <c r="AM88" s="212"/>
      <c r="AN88" s="212"/>
      <c r="AO88" s="212"/>
      <c r="AP88" s="212"/>
      <c r="AQ88" s="212"/>
      <c r="AR88" s="212"/>
      <c r="AS88" s="212"/>
      <c r="AT88" s="212"/>
      <c r="AU88" s="212"/>
      <c r="AV88" s="212"/>
      <c r="AW88" s="212"/>
      <c r="AX88" s="212"/>
      <c r="AY88" s="212"/>
      <c r="AZ88" s="212"/>
      <c r="BA88" s="212" t="s">
        <v>230</v>
      </c>
      <c r="BB88" s="212" t="s">
        <v>230</v>
      </c>
      <c r="BC88" s="212" t="s">
        <v>230</v>
      </c>
      <c r="BD88" s="212" t="s">
        <v>230</v>
      </c>
      <c r="BE88" s="212" t="s">
        <v>230</v>
      </c>
      <c r="BF88" s="212" t="s">
        <v>230</v>
      </c>
      <c r="BG88" s="212" t="s">
        <v>230</v>
      </c>
      <c r="BH88" s="212" t="s">
        <v>230</v>
      </c>
      <c r="BI88" s="212" t="s">
        <v>230</v>
      </c>
      <c r="BJ88" s="212" t="s">
        <v>230</v>
      </c>
      <c r="BK88" s="212" t="s">
        <v>230</v>
      </c>
      <c r="BL88" s="212" t="s">
        <v>230</v>
      </c>
      <c r="BM88" s="212" t="s">
        <v>230</v>
      </c>
      <c r="BN88" s="212" t="s">
        <v>230</v>
      </c>
      <c r="BO88" s="212" t="s">
        <v>230</v>
      </c>
      <c r="BP88" s="212" t="s">
        <v>230</v>
      </c>
      <c r="BQ88" s="212" t="s">
        <v>230</v>
      </c>
      <c r="BR88" s="212" t="s">
        <v>230</v>
      </c>
      <c r="BS88" s="212" t="s">
        <v>230</v>
      </c>
      <c r="BT88" s="212" t="s">
        <v>230</v>
      </c>
      <c r="BU88" s="212" t="s">
        <v>230</v>
      </c>
      <c r="BV88" s="212" t="s">
        <v>230</v>
      </c>
      <c r="BW88" s="212" t="s">
        <v>230</v>
      </c>
      <c r="BX88" s="212" t="s">
        <v>230</v>
      </c>
      <c r="BY88" s="212" t="s">
        <v>230</v>
      </c>
      <c r="BZ88" s="212" t="s">
        <v>230</v>
      </c>
      <c r="CA88" s="212" t="s">
        <v>230</v>
      </c>
      <c r="CB88" s="212" t="s">
        <v>230</v>
      </c>
      <c r="CC88" s="212" t="s">
        <v>230</v>
      </c>
      <c r="CD88" s="212" t="s">
        <v>230</v>
      </c>
      <c r="CE88" s="212" t="s">
        <v>230</v>
      </c>
      <c r="CF88" s="212" t="s">
        <v>230</v>
      </c>
      <c r="CG88" s="212" t="s">
        <v>230</v>
      </c>
      <c r="CH88" s="212" t="s">
        <v>230</v>
      </c>
      <c r="CI88" s="212" t="s">
        <v>230</v>
      </c>
      <c r="CJ88" s="212" t="s">
        <v>230</v>
      </c>
      <c r="CK88" s="212" t="s">
        <v>230</v>
      </c>
      <c r="CL88" s="212" t="s">
        <v>230</v>
      </c>
      <c r="CM88" s="212" t="s">
        <v>230</v>
      </c>
      <c r="CN88" s="212" t="s">
        <v>230</v>
      </c>
      <c r="CO88" s="212" t="s">
        <v>230</v>
      </c>
      <c r="CP88" s="212" t="s">
        <v>230</v>
      </c>
      <c r="CQ88" s="212" t="s">
        <v>230</v>
      </c>
      <c r="CR88" s="212" t="s">
        <v>230</v>
      </c>
      <c r="CS88" s="212" t="s">
        <v>230</v>
      </c>
      <c r="CT88" s="212" t="s">
        <v>230</v>
      </c>
      <c r="CU88" s="212" t="s">
        <v>230</v>
      </c>
      <c r="CV88" s="212" t="s">
        <v>230</v>
      </c>
      <c r="CW88" s="212" t="s">
        <v>230</v>
      </c>
      <c r="CX88" s="212" t="s">
        <v>230</v>
      </c>
      <c r="CY88" s="212" t="s">
        <v>230</v>
      </c>
      <c r="CZ88" s="212" t="s">
        <v>230</v>
      </c>
      <c r="DA88" s="212" t="s">
        <v>230</v>
      </c>
      <c r="DB88" s="212" t="s">
        <v>230</v>
      </c>
      <c r="DC88" s="212" t="s">
        <v>230</v>
      </c>
      <c r="DD88" s="212" t="s">
        <v>230</v>
      </c>
      <c r="DE88" s="212" t="s">
        <v>230</v>
      </c>
      <c r="DF88" s="212"/>
      <c r="DG88" s="212"/>
      <c r="DH88" s="212"/>
      <c r="DI88" s="212"/>
      <c r="DJ88" s="212"/>
      <c r="DK88" s="212"/>
      <c r="DL88" s="212"/>
      <c r="DM88" s="212"/>
      <c r="DN88" s="212"/>
      <c r="DO88" s="212"/>
      <c r="DP88" s="212"/>
      <c r="DQ88" s="212"/>
      <c r="DR88" s="212"/>
      <c r="DS88" s="212"/>
      <c r="DT88" s="212"/>
      <c r="DU88" s="212"/>
      <c r="DV88" s="212"/>
      <c r="DW88" s="212"/>
      <c r="DX88" s="212"/>
      <c r="DY88" s="212"/>
      <c r="DZ88" s="212"/>
      <c r="EA88" s="212"/>
      <c r="EB88" s="212"/>
      <c r="EC88" s="212"/>
      <c r="ED88" s="212"/>
      <c r="EE88" s="212"/>
      <c r="EF88" s="212"/>
      <c r="EG88" s="212"/>
      <c r="EH88" s="212"/>
      <c r="EI88" s="212"/>
      <c r="EJ88" s="212"/>
      <c r="EK88" s="212"/>
      <c r="EL88" s="212"/>
      <c r="EM88" s="212"/>
      <c r="EN88" s="212"/>
      <c r="EO88" s="212"/>
      <c r="EP88" s="212"/>
      <c r="EQ88" s="212"/>
      <c r="ER88" s="212"/>
      <c r="ES88" s="227">
        <f t="shared" si="18"/>
        <v>0</v>
      </c>
      <c r="ET88" s="413">
        <f t="shared" si="9"/>
        <v>0</v>
      </c>
      <c r="EU88" s="227">
        <f t="shared" si="11"/>
        <v>0</v>
      </c>
      <c r="EV88" s="385">
        <f t="shared" si="14"/>
        <v>0</v>
      </c>
      <c r="EW88" s="412">
        <f t="shared" si="17"/>
        <v>0</v>
      </c>
      <c r="EX88" s="412">
        <f t="shared" si="15"/>
        <v>0</v>
      </c>
      <c r="EY88" s="210">
        <f t="shared" si="12"/>
        <v>0</v>
      </c>
      <c r="EZ88" s="227">
        <f t="shared" si="16"/>
        <v>9.5</v>
      </c>
    </row>
    <row r="89" spans="1:156" x14ac:dyDescent="0.25">
      <c r="A89" s="177">
        <f t="shared" si="13"/>
        <v>3</v>
      </c>
      <c r="B89" s="723"/>
      <c r="C89" s="520" t="s">
        <v>181</v>
      </c>
      <c r="D89" s="515">
        <v>44639</v>
      </c>
      <c r="E89" s="211"/>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c r="BD89" s="212"/>
      <c r="BE89" s="212"/>
      <c r="BF89" s="212"/>
      <c r="BG89" s="212"/>
      <c r="BH89" s="212"/>
      <c r="BI89" s="212"/>
      <c r="BJ89" s="212"/>
      <c r="BK89" s="212"/>
      <c r="BL89" s="212"/>
      <c r="BM89" s="212"/>
      <c r="BN89" s="212"/>
      <c r="BO89" s="212"/>
      <c r="BP89" s="212"/>
      <c r="BQ89" s="212"/>
      <c r="BR89" s="212"/>
      <c r="BS89" s="212"/>
      <c r="BT89" s="212"/>
      <c r="BU89" s="212"/>
      <c r="BV89" s="212"/>
      <c r="BW89" s="212"/>
      <c r="BX89" s="212"/>
      <c r="BY89" s="212"/>
      <c r="BZ89" s="212"/>
      <c r="CA89" s="212"/>
      <c r="CB89" s="212"/>
      <c r="CC89" s="212"/>
      <c r="CD89" s="212"/>
      <c r="CE89" s="212"/>
      <c r="CF89" s="212"/>
      <c r="CG89" s="212"/>
      <c r="CH89" s="212"/>
      <c r="CI89" s="212"/>
      <c r="CJ89" s="212"/>
      <c r="CK89" s="212"/>
      <c r="CL89" s="212"/>
      <c r="CM89" s="212"/>
      <c r="CN89" s="212"/>
      <c r="CO89" s="212"/>
      <c r="CP89" s="212"/>
      <c r="CQ89" s="212"/>
      <c r="CR89" s="212"/>
      <c r="CS89" s="212"/>
      <c r="CT89" s="212"/>
      <c r="CU89" s="212"/>
      <c r="CV89" s="212"/>
      <c r="CW89" s="212"/>
      <c r="CX89" s="212"/>
      <c r="CY89" s="212"/>
      <c r="CZ89" s="212"/>
      <c r="DA89" s="212"/>
      <c r="DB89" s="212"/>
      <c r="DC89" s="212"/>
      <c r="DD89" s="212"/>
      <c r="DE89" s="212"/>
      <c r="DF89" s="212"/>
      <c r="DG89" s="212"/>
      <c r="DH89" s="212"/>
      <c r="DI89" s="212"/>
      <c r="DJ89" s="212"/>
      <c r="DK89" s="212"/>
      <c r="DL89" s="212"/>
      <c r="DM89" s="212"/>
      <c r="DN89" s="212"/>
      <c r="DO89" s="212"/>
      <c r="DP89" s="212"/>
      <c r="DQ89" s="212"/>
      <c r="DR89" s="212"/>
      <c r="DS89" s="212"/>
      <c r="DT89" s="212"/>
      <c r="DU89" s="212"/>
      <c r="DV89" s="212"/>
      <c r="DW89" s="212"/>
      <c r="DX89" s="212"/>
      <c r="DY89" s="212"/>
      <c r="DZ89" s="212"/>
      <c r="EA89" s="212"/>
      <c r="EB89" s="212"/>
      <c r="EC89" s="212"/>
      <c r="ED89" s="212"/>
      <c r="EE89" s="212"/>
      <c r="EF89" s="212"/>
      <c r="EG89" s="212"/>
      <c r="EH89" s="212"/>
      <c r="EI89" s="212"/>
      <c r="EJ89" s="212"/>
      <c r="EK89" s="212"/>
      <c r="EL89" s="212"/>
      <c r="EM89" s="212"/>
      <c r="EN89" s="212"/>
      <c r="EO89" s="212"/>
      <c r="EP89" s="212"/>
      <c r="EQ89" s="212"/>
      <c r="ER89" s="212"/>
      <c r="ES89" s="227">
        <f t="shared" si="18"/>
        <v>0</v>
      </c>
      <c r="ET89" s="413">
        <f t="shared" si="9"/>
        <v>0</v>
      </c>
      <c r="EU89" s="227">
        <f t="shared" si="11"/>
        <v>0</v>
      </c>
      <c r="EV89" s="385">
        <f t="shared" si="14"/>
        <v>0</v>
      </c>
      <c r="EW89" s="412">
        <f t="shared" si="17"/>
        <v>0</v>
      </c>
      <c r="EX89" s="412">
        <f t="shared" si="15"/>
        <v>0</v>
      </c>
      <c r="EY89" s="210">
        <f t="shared" si="12"/>
        <v>0</v>
      </c>
      <c r="EZ89" s="227">
        <f t="shared" si="16"/>
        <v>0</v>
      </c>
    </row>
    <row r="90" spans="1:156" x14ac:dyDescent="0.25">
      <c r="A90" s="177">
        <f t="shared" si="13"/>
        <v>3</v>
      </c>
      <c r="B90" s="723"/>
      <c r="C90" s="520" t="s">
        <v>167</v>
      </c>
      <c r="D90" s="515">
        <v>44640</v>
      </c>
      <c r="E90" s="502"/>
      <c r="F90" s="503"/>
      <c r="G90" s="503"/>
      <c r="H90" s="503"/>
      <c r="I90" s="503"/>
      <c r="J90" s="503"/>
      <c r="K90" s="503"/>
      <c r="L90" s="503"/>
      <c r="M90" s="503"/>
      <c r="N90" s="503"/>
      <c r="O90" s="503"/>
      <c r="P90" s="503"/>
      <c r="Q90" s="503"/>
      <c r="R90" s="503"/>
      <c r="S90" s="503"/>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227">
        <f t="shared" si="18"/>
        <v>0</v>
      </c>
      <c r="ET90" s="413">
        <f t="shared" si="9"/>
        <v>0</v>
      </c>
      <c r="EU90" s="227">
        <f t="shared" si="11"/>
        <v>0</v>
      </c>
      <c r="EV90" s="385">
        <f t="shared" si="14"/>
        <v>0</v>
      </c>
      <c r="EW90" s="412">
        <f t="shared" si="17"/>
        <v>0</v>
      </c>
      <c r="EX90" s="412">
        <f t="shared" si="15"/>
        <v>0</v>
      </c>
      <c r="EY90" s="210">
        <f t="shared" si="12"/>
        <v>0</v>
      </c>
      <c r="EZ90" s="227">
        <f t="shared" si="16"/>
        <v>0</v>
      </c>
    </row>
    <row r="91" spans="1:156" x14ac:dyDescent="0.25">
      <c r="A91" s="177">
        <f t="shared" si="13"/>
        <v>3</v>
      </c>
      <c r="B91" s="723"/>
      <c r="C91" s="520" t="s">
        <v>175</v>
      </c>
      <c r="D91" s="515">
        <v>44641</v>
      </c>
      <c r="E91" s="459"/>
      <c r="F91" s="404"/>
      <c r="G91" s="404"/>
      <c r="H91" s="404"/>
      <c r="I91" s="404"/>
      <c r="J91" s="404"/>
      <c r="K91" s="404"/>
      <c r="L91" s="404"/>
      <c r="M91" s="404"/>
      <c r="N91" s="404"/>
      <c r="O91" s="404"/>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04"/>
      <c r="AS91" s="404"/>
      <c r="AT91" s="404"/>
      <c r="AU91" s="404"/>
      <c r="AV91" s="404"/>
      <c r="AW91" s="404"/>
      <c r="AX91" s="404"/>
      <c r="AY91" s="404"/>
      <c r="AZ91" s="404"/>
      <c r="BA91" s="404"/>
      <c r="BB91" s="404"/>
      <c r="BC91" s="404"/>
      <c r="BD91" s="404"/>
      <c r="BE91" s="404"/>
      <c r="BF91" s="404"/>
      <c r="BG91" s="404"/>
      <c r="BH91" s="404"/>
      <c r="BI91" s="404"/>
      <c r="BJ91" s="404"/>
      <c r="BK91" s="404"/>
      <c r="BL91" s="404"/>
      <c r="BM91" s="404"/>
      <c r="BN91" s="404"/>
      <c r="BO91" s="404"/>
      <c r="BP91" s="404"/>
      <c r="BQ91" s="404"/>
      <c r="BR91" s="404"/>
      <c r="BS91" s="404"/>
      <c r="BT91" s="404"/>
      <c r="BU91" s="404"/>
      <c r="BV91" s="404"/>
      <c r="BW91" s="404"/>
      <c r="BX91" s="404"/>
      <c r="BY91" s="404"/>
      <c r="BZ91" s="404"/>
      <c r="CA91" s="404"/>
      <c r="CB91" s="404"/>
      <c r="CC91" s="404"/>
      <c r="CD91" s="404"/>
      <c r="CE91" s="404"/>
      <c r="CF91" s="404"/>
      <c r="CG91" s="404"/>
      <c r="CH91" s="404"/>
      <c r="CI91" s="404"/>
      <c r="CJ91" s="404"/>
      <c r="CK91" s="404"/>
      <c r="CL91" s="404"/>
      <c r="CM91" s="404"/>
      <c r="CN91" s="404"/>
      <c r="CO91" s="404"/>
      <c r="CP91" s="404"/>
      <c r="CQ91" s="404"/>
      <c r="CR91" s="404"/>
      <c r="CS91" s="404"/>
      <c r="CT91" s="404"/>
      <c r="CU91" s="404"/>
      <c r="CV91" s="404"/>
      <c r="CW91" s="404"/>
      <c r="CX91" s="404"/>
      <c r="CY91" s="404"/>
      <c r="CZ91" s="404"/>
      <c r="DA91" s="404"/>
      <c r="DB91" s="404"/>
      <c r="DC91" s="404"/>
      <c r="DD91" s="404"/>
      <c r="DE91" s="404"/>
      <c r="DF91" s="404"/>
      <c r="DG91" s="404"/>
      <c r="DH91" s="404"/>
      <c r="DI91" s="404"/>
      <c r="DJ91" s="404"/>
      <c r="DK91" s="404"/>
      <c r="DL91" s="404"/>
      <c r="DM91" s="404"/>
      <c r="DN91" s="404"/>
      <c r="DO91" s="404"/>
      <c r="DP91" s="404"/>
      <c r="DQ91" s="404"/>
      <c r="DR91" s="404"/>
      <c r="DS91" s="404"/>
      <c r="DT91" s="404"/>
      <c r="DU91" s="404"/>
      <c r="DV91" s="404"/>
      <c r="DW91" s="404"/>
      <c r="DX91" s="404"/>
      <c r="DY91" s="404"/>
      <c r="DZ91" s="404"/>
      <c r="EA91" s="404"/>
      <c r="EB91" s="404"/>
      <c r="EC91" s="404"/>
      <c r="ED91" s="404"/>
      <c r="EE91" s="404"/>
      <c r="EF91" s="404"/>
      <c r="EG91" s="404"/>
      <c r="EH91" s="404"/>
      <c r="EI91" s="404"/>
      <c r="EJ91" s="404"/>
      <c r="EK91" s="404"/>
      <c r="EL91" s="404"/>
      <c r="EM91" s="404"/>
      <c r="EN91" s="404"/>
      <c r="EO91" s="404"/>
      <c r="EP91" s="404"/>
      <c r="EQ91" s="404"/>
      <c r="ER91" s="404"/>
      <c r="ES91" s="227">
        <f t="shared" si="18"/>
        <v>0</v>
      </c>
      <c r="ET91" s="413">
        <f t="shared" si="9"/>
        <v>0</v>
      </c>
      <c r="EU91" s="227">
        <f t="shared" si="11"/>
        <v>0</v>
      </c>
      <c r="EV91" s="385">
        <f t="shared" si="14"/>
        <v>0</v>
      </c>
      <c r="EW91" s="412">
        <f t="shared" si="17"/>
        <v>0</v>
      </c>
      <c r="EX91" s="412">
        <f t="shared" si="15"/>
        <v>0</v>
      </c>
      <c r="EY91" s="210">
        <f t="shared" si="12"/>
        <v>0</v>
      </c>
      <c r="EZ91" s="227">
        <f t="shared" si="16"/>
        <v>0</v>
      </c>
    </row>
    <row r="92" spans="1:156" x14ac:dyDescent="0.25">
      <c r="A92" s="177">
        <f t="shared" si="13"/>
        <v>3</v>
      </c>
      <c r="B92" s="723"/>
      <c r="C92" s="521" t="s">
        <v>176</v>
      </c>
      <c r="D92" s="514">
        <v>44642</v>
      </c>
      <c r="E92" s="211"/>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c r="AK92" s="212"/>
      <c r="AL92" s="212"/>
      <c r="AM92" s="212"/>
      <c r="AN92" s="212"/>
      <c r="AO92" s="212"/>
      <c r="AP92" s="212"/>
      <c r="AQ92" s="212"/>
      <c r="AR92" s="212"/>
      <c r="AS92" s="212"/>
      <c r="AT92" s="212"/>
      <c r="AU92" s="212"/>
      <c r="AV92" s="212"/>
      <c r="AW92" s="212"/>
      <c r="AX92" s="212"/>
      <c r="AY92" s="212"/>
      <c r="AZ92" s="212"/>
      <c r="BA92" s="375" t="s">
        <v>230</v>
      </c>
      <c r="BB92" s="375" t="s">
        <v>230</v>
      </c>
      <c r="BC92" s="375" t="s">
        <v>230</v>
      </c>
      <c r="BD92" s="375" t="s">
        <v>230</v>
      </c>
      <c r="BE92" s="375" t="s">
        <v>230</v>
      </c>
      <c r="BF92" s="375" t="s">
        <v>230</v>
      </c>
      <c r="BG92" s="375" t="s">
        <v>230</v>
      </c>
      <c r="BH92" s="375" t="s">
        <v>230</v>
      </c>
      <c r="BI92" s="375" t="s">
        <v>230</v>
      </c>
      <c r="BJ92" s="375" t="s">
        <v>230</v>
      </c>
      <c r="BK92" s="375" t="s">
        <v>230</v>
      </c>
      <c r="BL92" s="375" t="s">
        <v>230</v>
      </c>
      <c r="BM92" s="375" t="s">
        <v>230</v>
      </c>
      <c r="BN92" s="375" t="s">
        <v>230</v>
      </c>
      <c r="BO92" s="375" t="s">
        <v>230</v>
      </c>
      <c r="BP92" s="375" t="s">
        <v>230</v>
      </c>
      <c r="BQ92" s="375" t="s">
        <v>230</v>
      </c>
      <c r="BR92" s="375" t="s">
        <v>230</v>
      </c>
      <c r="BS92" s="375" t="s">
        <v>230</v>
      </c>
      <c r="BT92" s="375" t="s">
        <v>230</v>
      </c>
      <c r="BU92" s="375" t="s">
        <v>230</v>
      </c>
      <c r="BV92" s="375" t="s">
        <v>230</v>
      </c>
      <c r="BW92" s="375" t="s">
        <v>230</v>
      </c>
      <c r="BX92" s="375" t="s">
        <v>230</v>
      </c>
      <c r="BY92" s="375" t="s">
        <v>230</v>
      </c>
      <c r="BZ92" s="375" t="s">
        <v>230</v>
      </c>
      <c r="CA92" s="375" t="s">
        <v>230</v>
      </c>
      <c r="CB92" s="375" t="s">
        <v>230</v>
      </c>
      <c r="CC92" s="375" t="s">
        <v>230</v>
      </c>
      <c r="CD92" s="375" t="s">
        <v>230</v>
      </c>
      <c r="CE92" s="375" t="s">
        <v>230</v>
      </c>
      <c r="CF92" s="375" t="s">
        <v>230</v>
      </c>
      <c r="CG92" s="375" t="s">
        <v>230</v>
      </c>
      <c r="CH92" s="375" t="s">
        <v>230</v>
      </c>
      <c r="CI92" s="375" t="s">
        <v>230</v>
      </c>
      <c r="CJ92" s="375" t="s">
        <v>230</v>
      </c>
      <c r="CK92" s="375" t="s">
        <v>230</v>
      </c>
      <c r="CL92" s="375" t="s">
        <v>230</v>
      </c>
      <c r="CM92" s="375" t="s">
        <v>230</v>
      </c>
      <c r="CN92" s="375" t="s">
        <v>230</v>
      </c>
      <c r="CO92" s="375" t="s">
        <v>230</v>
      </c>
      <c r="CP92" s="375" t="s">
        <v>230</v>
      </c>
      <c r="CQ92" s="375" t="s">
        <v>230</v>
      </c>
      <c r="CR92" s="375" t="s">
        <v>230</v>
      </c>
      <c r="CS92" s="375" t="s">
        <v>230</v>
      </c>
      <c r="CT92" s="375" t="s">
        <v>230</v>
      </c>
      <c r="CU92" s="375" t="s">
        <v>230</v>
      </c>
      <c r="CV92" s="375" t="s">
        <v>230</v>
      </c>
      <c r="CW92" s="375" t="s">
        <v>230</v>
      </c>
      <c r="CX92" s="375" t="s">
        <v>230</v>
      </c>
      <c r="CY92" s="375" t="s">
        <v>230</v>
      </c>
      <c r="CZ92" s="375" t="s">
        <v>230</v>
      </c>
      <c r="DA92" s="375" t="s">
        <v>230</v>
      </c>
      <c r="DB92" s="375" t="s">
        <v>230</v>
      </c>
      <c r="DC92" s="212"/>
      <c r="DD92" s="212"/>
      <c r="DE92" s="212"/>
      <c r="DF92" s="212"/>
      <c r="DG92" s="212"/>
      <c r="DH92" s="212"/>
      <c r="DI92" s="212"/>
      <c r="DJ92" s="212"/>
      <c r="DK92" s="212"/>
      <c r="DL92" s="212"/>
      <c r="DM92" s="212"/>
      <c r="DN92" s="212"/>
      <c r="DO92" s="212"/>
      <c r="DP92" s="212"/>
      <c r="DQ92" s="212"/>
      <c r="DR92" s="212"/>
      <c r="DS92" s="212"/>
      <c r="DT92" s="212"/>
      <c r="DU92" s="212"/>
      <c r="DV92" s="212"/>
      <c r="DW92" s="212"/>
      <c r="DX92" s="212"/>
      <c r="DY92" s="212"/>
      <c r="DZ92" s="212"/>
      <c r="EA92" s="212"/>
      <c r="EB92" s="212"/>
      <c r="EC92" s="212"/>
      <c r="ED92" s="212"/>
      <c r="EE92" s="212"/>
      <c r="EF92" s="212"/>
      <c r="EG92" s="212"/>
      <c r="EH92" s="212"/>
      <c r="EI92" s="212"/>
      <c r="EJ92" s="212"/>
      <c r="EK92" s="212"/>
      <c r="EL92" s="212"/>
      <c r="EM92" s="212"/>
      <c r="EN92" s="212"/>
      <c r="EO92" s="212"/>
      <c r="EP92" s="212"/>
      <c r="EQ92" s="212"/>
      <c r="ER92" s="212"/>
      <c r="ES92" s="227">
        <f t="shared" si="18"/>
        <v>0</v>
      </c>
      <c r="ET92" s="413">
        <f t="shared" si="9"/>
        <v>0</v>
      </c>
      <c r="EU92" s="227">
        <f t="shared" si="11"/>
        <v>0</v>
      </c>
      <c r="EV92" s="385">
        <f t="shared" si="14"/>
        <v>0</v>
      </c>
      <c r="EW92" s="412">
        <f t="shared" si="17"/>
        <v>0</v>
      </c>
      <c r="EX92" s="412">
        <f t="shared" si="15"/>
        <v>0</v>
      </c>
      <c r="EY92" s="210">
        <f t="shared" si="12"/>
        <v>0</v>
      </c>
      <c r="EZ92" s="227">
        <f t="shared" si="16"/>
        <v>9</v>
      </c>
    </row>
    <row r="93" spans="1:156" x14ac:dyDescent="0.25">
      <c r="A93" s="177">
        <f t="shared" si="13"/>
        <v>3</v>
      </c>
      <c r="B93" s="723"/>
      <c r="C93" s="521" t="s">
        <v>176</v>
      </c>
      <c r="D93" s="514">
        <v>44643</v>
      </c>
      <c r="E93" s="393"/>
      <c r="F93" s="393"/>
      <c r="G93" s="393"/>
      <c r="H93" s="393"/>
      <c r="I93" s="393"/>
      <c r="J93" s="393"/>
      <c r="K93" s="393"/>
      <c r="L93" s="393"/>
      <c r="M93" s="393"/>
      <c r="N93" s="393"/>
      <c r="O93" s="393"/>
      <c r="P93" s="393"/>
      <c r="Q93" s="393"/>
      <c r="R93" s="393"/>
      <c r="S93" s="393"/>
      <c r="T93" s="393"/>
      <c r="U93" s="393"/>
      <c r="V93" s="393"/>
      <c r="W93" s="393"/>
      <c r="X93" s="393"/>
      <c r="Y93" s="393"/>
      <c r="Z93" s="393"/>
      <c r="AA93" s="393"/>
      <c r="AB93" s="393"/>
      <c r="AC93" s="393"/>
      <c r="AD93" s="393"/>
      <c r="AE93" s="393"/>
      <c r="AF93" s="393"/>
      <c r="AG93" s="393"/>
      <c r="AH93" s="393"/>
      <c r="AI93" s="393"/>
      <c r="AJ93" s="393"/>
      <c r="AK93" s="393"/>
      <c r="AL93" s="393"/>
      <c r="AM93" s="393"/>
      <c r="AN93" s="393"/>
      <c r="AO93" s="393"/>
      <c r="AP93" s="393"/>
      <c r="AQ93" s="393"/>
      <c r="AR93" s="393"/>
      <c r="AS93" s="393"/>
      <c r="AT93" s="393"/>
      <c r="AU93" s="393"/>
      <c r="AV93" s="393"/>
      <c r="AW93" s="393"/>
      <c r="AX93" s="393"/>
      <c r="AY93" s="393"/>
      <c r="AZ93" s="393"/>
      <c r="BA93" s="212" t="s">
        <v>230</v>
      </c>
      <c r="BB93" s="212" t="s">
        <v>230</v>
      </c>
      <c r="BC93" s="212" t="s">
        <v>230</v>
      </c>
      <c r="BD93" s="212" t="s">
        <v>230</v>
      </c>
      <c r="BE93" s="212" t="s">
        <v>230</v>
      </c>
      <c r="BF93" s="212" t="s">
        <v>230</v>
      </c>
      <c r="BG93" s="212" t="s">
        <v>230</v>
      </c>
      <c r="BH93" s="212" t="s">
        <v>230</v>
      </c>
      <c r="BI93" s="212" t="s">
        <v>230</v>
      </c>
      <c r="BJ93" s="212" t="s">
        <v>230</v>
      </c>
      <c r="BK93" s="212" t="s">
        <v>230</v>
      </c>
      <c r="BL93" s="212" t="s">
        <v>230</v>
      </c>
      <c r="BM93" s="212" t="s">
        <v>230</v>
      </c>
      <c r="BN93" s="212" t="s">
        <v>230</v>
      </c>
      <c r="BO93" s="212" t="s">
        <v>230</v>
      </c>
      <c r="BP93" s="212" t="s">
        <v>230</v>
      </c>
      <c r="BQ93" s="212" t="s">
        <v>230</v>
      </c>
      <c r="BR93" s="212" t="s">
        <v>230</v>
      </c>
      <c r="BS93" s="212" t="s">
        <v>230</v>
      </c>
      <c r="BT93" s="212" t="s">
        <v>230</v>
      </c>
      <c r="BU93" s="212" t="s">
        <v>230</v>
      </c>
      <c r="BV93" s="212" t="s">
        <v>230</v>
      </c>
      <c r="BW93" s="212" t="s">
        <v>230</v>
      </c>
      <c r="BX93" s="212" t="s">
        <v>230</v>
      </c>
      <c r="BY93" s="212" t="s">
        <v>230</v>
      </c>
      <c r="BZ93" s="212" t="s">
        <v>230</v>
      </c>
      <c r="CA93" s="212" t="s">
        <v>230</v>
      </c>
      <c r="CB93" s="212" t="s">
        <v>230</v>
      </c>
      <c r="CC93" s="212" t="s">
        <v>230</v>
      </c>
      <c r="CD93" s="212" t="s">
        <v>230</v>
      </c>
      <c r="CE93" s="212" t="s">
        <v>230</v>
      </c>
      <c r="CF93" s="212" t="s">
        <v>230</v>
      </c>
      <c r="CG93" s="212" t="s">
        <v>230</v>
      </c>
      <c r="CH93" s="212" t="s">
        <v>230</v>
      </c>
      <c r="CI93" s="212" t="s">
        <v>230</v>
      </c>
      <c r="CJ93" s="212" t="s">
        <v>230</v>
      </c>
      <c r="CK93" s="212" t="s">
        <v>230</v>
      </c>
      <c r="CL93" s="212" t="s">
        <v>230</v>
      </c>
      <c r="CM93" s="212" t="s">
        <v>230</v>
      </c>
      <c r="CN93" s="212" t="s">
        <v>230</v>
      </c>
      <c r="CO93" s="212" t="s">
        <v>230</v>
      </c>
      <c r="CP93" s="212" t="s">
        <v>230</v>
      </c>
      <c r="CQ93" s="212" t="s">
        <v>230</v>
      </c>
      <c r="CR93" s="212" t="s">
        <v>230</v>
      </c>
      <c r="CS93" s="212" t="s">
        <v>230</v>
      </c>
      <c r="CT93" s="212" t="s">
        <v>230</v>
      </c>
      <c r="CU93" s="212" t="s">
        <v>230</v>
      </c>
      <c r="CV93" s="212" t="s">
        <v>230</v>
      </c>
      <c r="CW93" s="212" t="s">
        <v>230</v>
      </c>
      <c r="CX93" s="212" t="s">
        <v>230</v>
      </c>
      <c r="CY93" s="212" t="s">
        <v>230</v>
      </c>
      <c r="CZ93" s="212" t="s">
        <v>230</v>
      </c>
      <c r="DA93" s="212" t="s">
        <v>230</v>
      </c>
      <c r="DB93" s="212" t="s">
        <v>230</v>
      </c>
      <c r="DC93" s="393"/>
      <c r="DD93" s="393"/>
      <c r="DE93" s="393"/>
      <c r="DF93" s="393"/>
      <c r="DG93" s="393"/>
      <c r="DH93" s="393"/>
      <c r="DI93" s="393"/>
      <c r="DJ93" s="393"/>
      <c r="DK93" s="393"/>
      <c r="DL93" s="393"/>
      <c r="DM93" s="393"/>
      <c r="DN93" s="393"/>
      <c r="DO93" s="393"/>
      <c r="DP93" s="393"/>
      <c r="DQ93" s="393"/>
      <c r="DR93" s="393"/>
      <c r="DS93" s="393"/>
      <c r="DT93" s="393"/>
      <c r="DU93" s="393"/>
      <c r="DV93" s="393"/>
      <c r="DW93" s="393"/>
      <c r="DX93" s="393"/>
      <c r="DY93" s="393"/>
      <c r="DZ93" s="393"/>
      <c r="EA93" s="393"/>
      <c r="EB93" s="393"/>
      <c r="EC93" s="393"/>
      <c r="ED93" s="393"/>
      <c r="EE93" s="393"/>
      <c r="EF93" s="393"/>
      <c r="EG93" s="393"/>
      <c r="EH93" s="393"/>
      <c r="EI93" s="393"/>
      <c r="EJ93" s="393"/>
      <c r="EK93" s="393"/>
      <c r="EL93" s="393"/>
      <c r="EM93" s="393"/>
      <c r="EN93" s="393"/>
      <c r="EO93" s="393"/>
      <c r="EP93" s="393"/>
      <c r="EQ93" s="393"/>
      <c r="ER93" s="393"/>
      <c r="ES93" s="227">
        <f t="shared" si="18"/>
        <v>0</v>
      </c>
      <c r="ET93" s="413">
        <f t="shared" si="9"/>
        <v>0</v>
      </c>
      <c r="EU93" s="227">
        <f t="shared" si="11"/>
        <v>0</v>
      </c>
      <c r="EV93" s="385">
        <f t="shared" si="14"/>
        <v>0</v>
      </c>
      <c r="EW93" s="412">
        <f t="shared" si="17"/>
        <v>0</v>
      </c>
      <c r="EX93" s="412">
        <f t="shared" si="15"/>
        <v>0</v>
      </c>
      <c r="EY93" s="210">
        <f t="shared" si="12"/>
        <v>0</v>
      </c>
      <c r="EZ93" s="227">
        <f t="shared" si="16"/>
        <v>9</v>
      </c>
    </row>
    <row r="94" spans="1:156" ht="15" customHeight="1" x14ac:dyDescent="0.25">
      <c r="A94" s="177">
        <f t="shared" si="13"/>
        <v>3</v>
      </c>
      <c r="B94" s="723"/>
      <c r="C94" s="521" t="s">
        <v>173</v>
      </c>
      <c r="D94" s="514">
        <v>44644</v>
      </c>
      <c r="E94" s="393"/>
      <c r="F94" s="393"/>
      <c r="G94" s="393"/>
      <c r="H94" s="393"/>
      <c r="I94" s="393"/>
      <c r="J94" s="393"/>
      <c r="K94" s="393"/>
      <c r="L94" s="393"/>
      <c r="M94" s="393"/>
      <c r="N94" s="393"/>
      <c r="O94" s="393"/>
      <c r="P94" s="393"/>
      <c r="Q94" s="393"/>
      <c r="R94" s="393"/>
      <c r="S94" s="393"/>
      <c r="T94" s="393"/>
      <c r="U94" s="393"/>
      <c r="V94" s="393"/>
      <c r="W94" s="393"/>
      <c r="X94" s="393"/>
      <c r="Y94" s="393"/>
      <c r="Z94" s="393"/>
      <c r="AA94" s="393"/>
      <c r="AB94" s="393"/>
      <c r="AC94" s="393"/>
      <c r="AD94" s="393"/>
      <c r="AE94" s="393"/>
      <c r="AF94" s="393"/>
      <c r="AG94" s="393"/>
      <c r="AH94" s="393"/>
      <c r="AI94" s="393"/>
      <c r="AJ94" s="393"/>
      <c r="AK94" s="393"/>
      <c r="AL94" s="393"/>
      <c r="AM94" s="393"/>
      <c r="AN94" s="393"/>
      <c r="AO94" s="393"/>
      <c r="AP94" s="393"/>
      <c r="AQ94" s="393"/>
      <c r="AR94" s="393"/>
      <c r="AS94" s="393"/>
      <c r="AT94" s="393"/>
      <c r="AU94" s="393"/>
      <c r="AV94" s="393"/>
      <c r="AW94" s="393"/>
      <c r="AX94" s="393"/>
      <c r="AY94" s="393"/>
      <c r="AZ94" s="393"/>
      <c r="BA94" s="212" t="s">
        <v>230</v>
      </c>
      <c r="BB94" s="212" t="s">
        <v>230</v>
      </c>
      <c r="BC94" s="212" t="s">
        <v>230</v>
      </c>
      <c r="BD94" s="212" t="s">
        <v>230</v>
      </c>
      <c r="BE94" s="212" t="s">
        <v>230</v>
      </c>
      <c r="BF94" s="212" t="s">
        <v>230</v>
      </c>
      <c r="BG94" s="212" t="s">
        <v>230</v>
      </c>
      <c r="BH94" s="212" t="s">
        <v>230</v>
      </c>
      <c r="BI94" s="212" t="s">
        <v>230</v>
      </c>
      <c r="BJ94" s="212" t="s">
        <v>230</v>
      </c>
      <c r="BK94" s="212" t="s">
        <v>230</v>
      </c>
      <c r="BL94" s="212" t="s">
        <v>230</v>
      </c>
      <c r="BM94" s="212" t="s">
        <v>230</v>
      </c>
      <c r="BN94" s="212" t="s">
        <v>230</v>
      </c>
      <c r="BO94" s="212" t="s">
        <v>230</v>
      </c>
      <c r="BP94" s="212" t="s">
        <v>230</v>
      </c>
      <c r="BQ94" s="212" t="s">
        <v>230</v>
      </c>
      <c r="BR94" s="212" t="s">
        <v>230</v>
      </c>
      <c r="BS94" s="212" t="s">
        <v>230</v>
      </c>
      <c r="BT94" s="212" t="s">
        <v>230</v>
      </c>
      <c r="BU94" s="212" t="s">
        <v>230</v>
      </c>
      <c r="BV94" s="212" t="s">
        <v>230</v>
      </c>
      <c r="BW94" s="212" t="s">
        <v>230</v>
      </c>
      <c r="BX94" s="212" t="s">
        <v>230</v>
      </c>
      <c r="BY94" s="212" t="s">
        <v>230</v>
      </c>
      <c r="BZ94" s="212" t="s">
        <v>230</v>
      </c>
      <c r="CA94" s="212" t="s">
        <v>230</v>
      </c>
      <c r="CB94" s="212" t="s">
        <v>230</v>
      </c>
      <c r="CC94" s="212" t="s">
        <v>230</v>
      </c>
      <c r="CD94" s="212" t="s">
        <v>230</v>
      </c>
      <c r="CE94" s="212" t="s">
        <v>230</v>
      </c>
      <c r="CF94" s="212" t="s">
        <v>230</v>
      </c>
      <c r="CG94" s="212" t="s">
        <v>230</v>
      </c>
      <c r="CH94" s="212" t="s">
        <v>230</v>
      </c>
      <c r="CI94" s="212" t="s">
        <v>230</v>
      </c>
      <c r="CJ94" s="212" t="s">
        <v>230</v>
      </c>
      <c r="CK94" s="212" t="s">
        <v>230</v>
      </c>
      <c r="CL94" s="212" t="s">
        <v>230</v>
      </c>
      <c r="CM94" s="212" t="s">
        <v>230</v>
      </c>
      <c r="CN94" s="212" t="s">
        <v>230</v>
      </c>
      <c r="CO94" s="212" t="s">
        <v>230</v>
      </c>
      <c r="CP94" s="212" t="s">
        <v>230</v>
      </c>
      <c r="CQ94" s="212" t="s">
        <v>230</v>
      </c>
      <c r="CR94" s="212" t="s">
        <v>230</v>
      </c>
      <c r="CS94" s="212" t="s">
        <v>230</v>
      </c>
      <c r="CT94" s="212" t="s">
        <v>230</v>
      </c>
      <c r="CU94" s="212" t="s">
        <v>230</v>
      </c>
      <c r="CV94" s="212" t="s">
        <v>230</v>
      </c>
      <c r="CW94" s="212" t="s">
        <v>230</v>
      </c>
      <c r="CX94" s="212" t="s">
        <v>230</v>
      </c>
      <c r="CY94" s="212" t="s">
        <v>230</v>
      </c>
      <c r="CZ94" s="212" t="s">
        <v>230</v>
      </c>
      <c r="DA94" s="212" t="s">
        <v>230</v>
      </c>
      <c r="DB94" s="212" t="s">
        <v>230</v>
      </c>
      <c r="DC94" s="393"/>
      <c r="DD94" s="393"/>
      <c r="DE94" s="393"/>
      <c r="DF94" s="393"/>
      <c r="DG94" s="393"/>
      <c r="DH94" s="393"/>
      <c r="DI94" s="393"/>
      <c r="DJ94" s="393"/>
      <c r="DK94" s="393"/>
      <c r="DL94" s="393"/>
      <c r="DM94" s="393"/>
      <c r="DN94" s="393"/>
      <c r="DO94" s="393"/>
      <c r="DP94" s="393"/>
      <c r="DQ94" s="393"/>
      <c r="DR94" s="393"/>
      <c r="DS94" s="393"/>
      <c r="DT94" s="393"/>
      <c r="DU94" s="393"/>
      <c r="DV94" s="393"/>
      <c r="DW94" s="393"/>
      <c r="DX94" s="393"/>
      <c r="DY94" s="393"/>
      <c r="DZ94" s="393"/>
      <c r="EA94" s="393"/>
      <c r="EB94" s="393"/>
      <c r="EC94" s="393"/>
      <c r="ED94" s="393"/>
      <c r="EE94" s="393"/>
      <c r="EF94" s="393"/>
      <c r="EG94" s="393"/>
      <c r="EH94" s="393"/>
      <c r="EI94" s="393"/>
      <c r="EJ94" s="393"/>
      <c r="EK94" s="393"/>
      <c r="EL94" s="393"/>
      <c r="EM94" s="393"/>
      <c r="EN94" s="393"/>
      <c r="EO94" s="393"/>
      <c r="EP94" s="393"/>
      <c r="EQ94" s="393"/>
      <c r="ER94" s="393"/>
      <c r="ES94" s="227">
        <f t="shared" si="18"/>
        <v>0</v>
      </c>
      <c r="ET94" s="413">
        <f t="shared" si="9"/>
        <v>0</v>
      </c>
      <c r="EU94" s="227">
        <f t="shared" si="11"/>
        <v>0</v>
      </c>
      <c r="EV94" s="385">
        <f t="shared" si="14"/>
        <v>0</v>
      </c>
      <c r="EW94" s="412">
        <f t="shared" si="17"/>
        <v>0</v>
      </c>
      <c r="EX94" s="412">
        <f t="shared" si="15"/>
        <v>0</v>
      </c>
      <c r="EY94" s="210">
        <f t="shared" si="12"/>
        <v>0</v>
      </c>
      <c r="EZ94" s="227">
        <f t="shared" si="16"/>
        <v>9</v>
      </c>
    </row>
    <row r="95" spans="1:156" x14ac:dyDescent="0.25">
      <c r="A95" s="177">
        <f t="shared" si="13"/>
        <v>3</v>
      </c>
      <c r="B95" s="723"/>
      <c r="C95" s="521" t="s">
        <v>184</v>
      </c>
      <c r="D95" s="514">
        <v>44645</v>
      </c>
      <c r="E95" s="393"/>
      <c r="F95" s="393"/>
      <c r="G95" s="393"/>
      <c r="H95" s="393"/>
      <c r="I95" s="393"/>
      <c r="J95" s="393"/>
      <c r="K95" s="393"/>
      <c r="L95" s="393"/>
      <c r="M95" s="393"/>
      <c r="N95" s="393"/>
      <c r="O95" s="393"/>
      <c r="P95" s="393"/>
      <c r="Q95" s="393"/>
      <c r="R95" s="393"/>
      <c r="S95" s="393"/>
      <c r="T95" s="393"/>
      <c r="U95" s="393"/>
      <c r="V95" s="393"/>
      <c r="W95" s="393"/>
      <c r="X95" s="393"/>
      <c r="Y95" s="393"/>
      <c r="Z95" s="393"/>
      <c r="AA95" s="393"/>
      <c r="AB95" s="393"/>
      <c r="AC95" s="393"/>
      <c r="AD95" s="393"/>
      <c r="AE95" s="393"/>
      <c r="AF95" s="393"/>
      <c r="AG95" s="393"/>
      <c r="AH95" s="393"/>
      <c r="AI95" s="393"/>
      <c r="AJ95" s="393"/>
      <c r="AK95" s="393"/>
      <c r="AL95" s="393"/>
      <c r="AM95" s="393"/>
      <c r="AN95" s="393"/>
      <c r="AO95" s="393"/>
      <c r="AP95" s="393"/>
      <c r="AQ95" s="393"/>
      <c r="AR95" s="393"/>
      <c r="AS95" s="393"/>
      <c r="AT95" s="393"/>
      <c r="AU95" s="393"/>
      <c r="AV95" s="393"/>
      <c r="AW95" s="393"/>
      <c r="AX95" s="393"/>
      <c r="AY95" s="393"/>
      <c r="AZ95" s="393"/>
      <c r="BA95" s="212" t="s">
        <v>230</v>
      </c>
      <c r="BB95" s="212" t="s">
        <v>230</v>
      </c>
      <c r="BC95" s="212" t="s">
        <v>230</v>
      </c>
      <c r="BD95" s="212" t="s">
        <v>230</v>
      </c>
      <c r="BE95" s="212" t="s">
        <v>230</v>
      </c>
      <c r="BF95" s="212" t="s">
        <v>230</v>
      </c>
      <c r="BG95" s="212" t="s">
        <v>230</v>
      </c>
      <c r="BH95" s="212" t="s">
        <v>230</v>
      </c>
      <c r="BI95" s="212" t="s">
        <v>230</v>
      </c>
      <c r="BJ95" s="212" t="s">
        <v>230</v>
      </c>
      <c r="BK95" s="212" t="s">
        <v>230</v>
      </c>
      <c r="BL95" s="212" t="s">
        <v>230</v>
      </c>
      <c r="BM95" s="212" t="s">
        <v>230</v>
      </c>
      <c r="BN95" s="212" t="s">
        <v>230</v>
      </c>
      <c r="BO95" s="212" t="s">
        <v>230</v>
      </c>
      <c r="BP95" s="212" t="s">
        <v>230</v>
      </c>
      <c r="BQ95" s="212" t="s">
        <v>230</v>
      </c>
      <c r="BR95" s="212" t="s">
        <v>230</v>
      </c>
      <c r="BS95" s="212" t="s">
        <v>230</v>
      </c>
      <c r="BT95" s="212" t="s">
        <v>230</v>
      </c>
      <c r="BU95" s="212" t="s">
        <v>230</v>
      </c>
      <c r="BV95" s="212" t="s">
        <v>230</v>
      </c>
      <c r="BW95" s="212" t="s">
        <v>230</v>
      </c>
      <c r="BX95" s="212" t="s">
        <v>230</v>
      </c>
      <c r="BY95" s="212" t="s">
        <v>230</v>
      </c>
      <c r="BZ95" s="212" t="s">
        <v>230</v>
      </c>
      <c r="CA95" s="212" t="s">
        <v>230</v>
      </c>
      <c r="CB95" s="212" t="s">
        <v>230</v>
      </c>
      <c r="CC95" s="212" t="s">
        <v>230</v>
      </c>
      <c r="CD95" s="212" t="s">
        <v>230</v>
      </c>
      <c r="CE95" s="212" t="s">
        <v>230</v>
      </c>
      <c r="CF95" s="212" t="s">
        <v>230</v>
      </c>
      <c r="CG95" s="212" t="s">
        <v>230</v>
      </c>
      <c r="CH95" s="212" t="s">
        <v>230</v>
      </c>
      <c r="CI95" s="212" t="s">
        <v>230</v>
      </c>
      <c r="CJ95" s="212" t="s">
        <v>230</v>
      </c>
      <c r="CK95" s="212" t="s">
        <v>230</v>
      </c>
      <c r="CL95" s="212" t="s">
        <v>230</v>
      </c>
      <c r="CM95" s="212" t="s">
        <v>230</v>
      </c>
      <c r="CN95" s="212" t="s">
        <v>230</v>
      </c>
      <c r="CO95" s="212" t="s">
        <v>230</v>
      </c>
      <c r="CP95" s="212" t="s">
        <v>230</v>
      </c>
      <c r="CQ95" s="212" t="s">
        <v>230</v>
      </c>
      <c r="CR95" s="212" t="s">
        <v>230</v>
      </c>
      <c r="CS95" s="212" t="s">
        <v>230</v>
      </c>
      <c r="CT95" s="212" t="s">
        <v>230</v>
      </c>
      <c r="CU95" s="212" t="s">
        <v>230</v>
      </c>
      <c r="CV95" s="212" t="s">
        <v>230</v>
      </c>
      <c r="CW95" s="212" t="s">
        <v>230</v>
      </c>
      <c r="CX95" s="212" t="s">
        <v>230</v>
      </c>
      <c r="CY95" s="212" t="s">
        <v>230</v>
      </c>
      <c r="CZ95" s="212" t="s">
        <v>230</v>
      </c>
      <c r="DA95" s="212" t="s">
        <v>230</v>
      </c>
      <c r="DB95" s="212" t="s">
        <v>230</v>
      </c>
      <c r="DC95" s="393"/>
      <c r="DD95" s="393"/>
      <c r="DE95" s="393"/>
      <c r="DF95" s="393"/>
      <c r="DG95" s="393"/>
      <c r="DH95" s="393"/>
      <c r="DI95" s="393"/>
      <c r="DJ95" s="393"/>
      <c r="DK95" s="393"/>
      <c r="DL95" s="393"/>
      <c r="DM95" s="393"/>
      <c r="DN95" s="393"/>
      <c r="DO95" s="393"/>
      <c r="DP95" s="393"/>
      <c r="DQ95" s="393"/>
      <c r="DR95" s="393"/>
      <c r="DS95" s="393"/>
      <c r="DT95" s="393"/>
      <c r="DU95" s="393"/>
      <c r="DV95" s="393"/>
      <c r="DW95" s="393"/>
      <c r="DX95" s="393"/>
      <c r="DY95" s="393"/>
      <c r="DZ95" s="393"/>
      <c r="EA95" s="393"/>
      <c r="EB95" s="393"/>
      <c r="EC95" s="393"/>
      <c r="ED95" s="393"/>
      <c r="EE95" s="393"/>
      <c r="EF95" s="393"/>
      <c r="EG95" s="393"/>
      <c r="EH95" s="393"/>
      <c r="EI95" s="393"/>
      <c r="EJ95" s="393"/>
      <c r="EK95" s="393"/>
      <c r="EL95" s="393"/>
      <c r="EM95" s="393"/>
      <c r="EN95" s="393"/>
      <c r="EO95" s="393"/>
      <c r="EP95" s="393"/>
      <c r="EQ95" s="393"/>
      <c r="ER95" s="393"/>
      <c r="ES95" s="227">
        <f t="shared" si="18"/>
        <v>0</v>
      </c>
      <c r="ET95" s="413">
        <f t="shared" si="9"/>
        <v>0</v>
      </c>
      <c r="EU95" s="227">
        <f t="shared" si="11"/>
        <v>0</v>
      </c>
      <c r="EV95" s="385">
        <f t="shared" si="14"/>
        <v>0</v>
      </c>
      <c r="EW95" s="412">
        <f t="shared" si="17"/>
        <v>0</v>
      </c>
      <c r="EX95" s="412">
        <f t="shared" si="15"/>
        <v>0</v>
      </c>
      <c r="EY95" s="210">
        <f t="shared" si="12"/>
        <v>0</v>
      </c>
      <c r="EZ95" s="227">
        <f t="shared" si="16"/>
        <v>9</v>
      </c>
    </row>
    <row r="96" spans="1:156" x14ac:dyDescent="0.25">
      <c r="A96" s="177">
        <f t="shared" si="13"/>
        <v>3</v>
      </c>
      <c r="B96" s="723"/>
      <c r="C96" s="520" t="s">
        <v>181</v>
      </c>
      <c r="D96" s="515">
        <v>44646</v>
      </c>
      <c r="E96" s="393"/>
      <c r="F96" s="393"/>
      <c r="G96" s="393"/>
      <c r="H96" s="393"/>
      <c r="I96" s="393"/>
      <c r="J96" s="393"/>
      <c r="K96" s="393"/>
      <c r="L96" s="393"/>
      <c r="M96" s="393"/>
      <c r="N96" s="393"/>
      <c r="O96" s="393"/>
      <c r="P96" s="393"/>
      <c r="Q96" s="393"/>
      <c r="R96" s="393"/>
      <c r="S96" s="393"/>
      <c r="T96" s="393"/>
      <c r="U96" s="393"/>
      <c r="V96" s="393"/>
      <c r="W96" s="393"/>
      <c r="X96" s="393"/>
      <c r="Y96" s="393"/>
      <c r="Z96" s="393"/>
      <c r="AA96" s="393"/>
      <c r="AB96" s="393"/>
      <c r="AC96" s="393"/>
      <c r="AD96" s="393"/>
      <c r="AE96" s="393"/>
      <c r="AF96" s="393"/>
      <c r="AG96" s="393"/>
      <c r="AH96" s="393"/>
      <c r="AI96" s="393"/>
      <c r="AJ96" s="393"/>
      <c r="AK96" s="393"/>
      <c r="AL96" s="393"/>
      <c r="AM96" s="393"/>
      <c r="AN96" s="393"/>
      <c r="AO96" s="393"/>
      <c r="AP96" s="393"/>
      <c r="AQ96" s="393"/>
      <c r="AR96" s="393"/>
      <c r="AS96" s="393"/>
      <c r="AT96" s="393"/>
      <c r="AU96" s="393"/>
      <c r="AV96" s="393"/>
      <c r="AW96" s="393"/>
      <c r="AX96" s="393"/>
      <c r="AY96" s="393"/>
      <c r="AZ96" s="393"/>
      <c r="BA96" s="393"/>
      <c r="BB96" s="393"/>
      <c r="BC96" s="393"/>
      <c r="BD96" s="393"/>
      <c r="BE96" s="393"/>
      <c r="BF96" s="393"/>
      <c r="BG96" s="393"/>
      <c r="BH96" s="393"/>
      <c r="BI96" s="393"/>
      <c r="BJ96" s="393"/>
      <c r="BK96" s="393"/>
      <c r="BL96" s="393"/>
      <c r="BM96" s="393"/>
      <c r="BN96" s="393"/>
      <c r="BO96" s="393"/>
      <c r="BP96" s="393"/>
      <c r="BQ96" s="393"/>
      <c r="BR96" s="393"/>
      <c r="BS96" s="393"/>
      <c r="BT96" s="393"/>
      <c r="BU96" s="393"/>
      <c r="BV96" s="393"/>
      <c r="BW96" s="393"/>
      <c r="BX96" s="393"/>
      <c r="BY96" s="393"/>
      <c r="BZ96" s="393"/>
      <c r="CA96" s="393"/>
      <c r="CB96" s="393"/>
      <c r="CC96" s="393"/>
      <c r="CD96" s="393"/>
      <c r="CE96" s="393"/>
      <c r="CF96" s="393"/>
      <c r="CG96" s="393"/>
      <c r="CH96" s="393"/>
      <c r="CI96" s="393"/>
      <c r="CJ96" s="393"/>
      <c r="CK96" s="393"/>
      <c r="CL96" s="393"/>
      <c r="CM96" s="393"/>
      <c r="CN96" s="393"/>
      <c r="CO96" s="393"/>
      <c r="CP96" s="393"/>
      <c r="CQ96" s="393"/>
      <c r="CR96" s="393"/>
      <c r="CS96" s="393"/>
      <c r="CT96" s="393"/>
      <c r="CU96" s="393"/>
      <c r="CV96" s="393"/>
      <c r="CW96" s="393"/>
      <c r="CX96" s="393"/>
      <c r="CY96" s="393"/>
      <c r="CZ96" s="393"/>
      <c r="DA96" s="393"/>
      <c r="DB96" s="393"/>
      <c r="DC96" s="393"/>
      <c r="DD96" s="393"/>
      <c r="DE96" s="393"/>
      <c r="DF96" s="393"/>
      <c r="DG96" s="393"/>
      <c r="DH96" s="393"/>
      <c r="DI96" s="393"/>
      <c r="DJ96" s="393"/>
      <c r="DK96" s="393"/>
      <c r="DL96" s="393"/>
      <c r="DM96" s="393"/>
      <c r="DN96" s="393"/>
      <c r="DO96" s="393"/>
      <c r="DP96" s="393"/>
      <c r="DQ96" s="393"/>
      <c r="DR96" s="393"/>
      <c r="DS96" s="393"/>
      <c r="DT96" s="393"/>
      <c r="DU96" s="393"/>
      <c r="DV96" s="393"/>
      <c r="DW96" s="393"/>
      <c r="DX96" s="393"/>
      <c r="DY96" s="393"/>
      <c r="DZ96" s="393"/>
      <c r="EA96" s="393"/>
      <c r="EB96" s="393"/>
      <c r="EC96" s="393"/>
      <c r="ED96" s="393"/>
      <c r="EE96" s="393"/>
      <c r="EF96" s="393"/>
      <c r="EG96" s="393"/>
      <c r="EH96" s="393"/>
      <c r="EI96" s="393"/>
      <c r="EJ96" s="393"/>
      <c r="EK96" s="393"/>
      <c r="EL96" s="393"/>
      <c r="EM96" s="393"/>
      <c r="EN96" s="393"/>
      <c r="EO96" s="393"/>
      <c r="EP96" s="393"/>
      <c r="EQ96" s="393"/>
      <c r="ER96" s="393"/>
      <c r="ES96" s="227">
        <f t="shared" si="18"/>
        <v>0</v>
      </c>
      <c r="ET96" s="413">
        <f t="shared" si="9"/>
        <v>0</v>
      </c>
      <c r="EU96" s="227">
        <f t="shared" si="11"/>
        <v>0</v>
      </c>
      <c r="EV96" s="385">
        <f t="shared" si="14"/>
        <v>0</v>
      </c>
      <c r="EW96" s="412">
        <f t="shared" si="17"/>
        <v>0</v>
      </c>
      <c r="EX96" s="412">
        <f t="shared" si="15"/>
        <v>0</v>
      </c>
      <c r="EY96" s="210">
        <f t="shared" si="12"/>
        <v>0</v>
      </c>
      <c r="EZ96" s="227">
        <f t="shared" si="16"/>
        <v>0</v>
      </c>
    </row>
    <row r="97" spans="1:156" ht="14.25" customHeight="1" x14ac:dyDescent="0.25">
      <c r="A97" s="177">
        <f t="shared" si="13"/>
        <v>3</v>
      </c>
      <c r="B97" s="723"/>
      <c r="C97" s="520" t="s">
        <v>167</v>
      </c>
      <c r="D97" s="515">
        <v>44647</v>
      </c>
      <c r="E97" s="212" t="s">
        <v>342</v>
      </c>
      <c r="F97" s="212" t="s">
        <v>342</v>
      </c>
      <c r="G97" s="212" t="s">
        <v>342</v>
      </c>
      <c r="H97" s="212" t="s">
        <v>342</v>
      </c>
      <c r="I97" s="212" t="s">
        <v>342</v>
      </c>
      <c r="J97" s="212" t="s">
        <v>342</v>
      </c>
      <c r="K97" s="212" t="s">
        <v>342</v>
      </c>
      <c r="L97" s="212" t="s">
        <v>342</v>
      </c>
      <c r="M97" s="212" t="s">
        <v>342</v>
      </c>
      <c r="N97" s="212" t="s">
        <v>342</v>
      </c>
      <c r="O97" s="212" t="s">
        <v>342</v>
      </c>
      <c r="P97" s="212" t="s">
        <v>342</v>
      </c>
      <c r="Q97" s="212" t="s">
        <v>342</v>
      </c>
      <c r="R97" s="212" t="s">
        <v>342</v>
      </c>
      <c r="S97" s="212" t="s">
        <v>342</v>
      </c>
      <c r="T97" s="212" t="s">
        <v>342</v>
      </c>
      <c r="U97" s="212" t="s">
        <v>342</v>
      </c>
      <c r="V97" s="212" t="s">
        <v>342</v>
      </c>
      <c r="W97" s="212" t="s">
        <v>342</v>
      </c>
      <c r="X97" s="212" t="s">
        <v>342</v>
      </c>
      <c r="Y97" s="212" t="s">
        <v>342</v>
      </c>
      <c r="Z97" s="212" t="s">
        <v>342</v>
      </c>
      <c r="AA97" s="212" t="s">
        <v>342</v>
      </c>
      <c r="AB97" s="212" t="s">
        <v>342</v>
      </c>
      <c r="AC97" s="212" t="s">
        <v>342</v>
      </c>
      <c r="AD97" s="212" t="s">
        <v>342</v>
      </c>
      <c r="AE97" s="212" t="s">
        <v>342</v>
      </c>
      <c r="AF97" s="212" t="s">
        <v>342</v>
      </c>
      <c r="AG97" s="212" t="s">
        <v>342</v>
      </c>
      <c r="AH97" s="212" t="s">
        <v>342</v>
      </c>
      <c r="AI97" s="212" t="s">
        <v>342</v>
      </c>
      <c r="AJ97" s="212" t="s">
        <v>342</v>
      </c>
      <c r="AK97" s="212" t="s">
        <v>342</v>
      </c>
      <c r="AL97" s="212" t="s">
        <v>342</v>
      </c>
      <c r="AM97" s="212" t="s">
        <v>342</v>
      </c>
      <c r="AN97" s="212" t="s">
        <v>342</v>
      </c>
      <c r="AO97" s="212" t="s">
        <v>342</v>
      </c>
      <c r="AP97" s="212" t="s">
        <v>342</v>
      </c>
      <c r="AQ97" s="212" t="s">
        <v>342</v>
      </c>
      <c r="AR97" s="212" t="s">
        <v>342</v>
      </c>
      <c r="AS97" s="212" t="s">
        <v>342</v>
      </c>
      <c r="AT97" s="212" t="s">
        <v>342</v>
      </c>
      <c r="AU97" s="212" t="s">
        <v>342</v>
      </c>
      <c r="AV97" s="212" t="s">
        <v>342</v>
      </c>
      <c r="AW97" s="212" t="s">
        <v>342</v>
      </c>
      <c r="AX97" s="212" t="s">
        <v>342</v>
      </c>
      <c r="AY97" s="212" t="s">
        <v>342</v>
      </c>
      <c r="AZ97" s="212" t="s">
        <v>342</v>
      </c>
      <c r="BA97" s="212" t="s">
        <v>342</v>
      </c>
      <c r="BB97" s="212" t="s">
        <v>342</v>
      </c>
      <c r="BC97" s="212" t="s">
        <v>342</v>
      </c>
      <c r="BD97" s="212" t="s">
        <v>342</v>
      </c>
      <c r="BE97" s="212" t="s">
        <v>342</v>
      </c>
      <c r="BF97" s="212" t="s">
        <v>342</v>
      </c>
      <c r="BG97" s="212" t="s">
        <v>342</v>
      </c>
      <c r="BH97" s="212" t="s">
        <v>342</v>
      </c>
      <c r="BI97" s="212" t="s">
        <v>342</v>
      </c>
      <c r="BJ97" s="212" t="s">
        <v>342</v>
      </c>
      <c r="BK97" s="212" t="s">
        <v>342</v>
      </c>
      <c r="BL97" s="212" t="s">
        <v>342</v>
      </c>
      <c r="BM97" s="212" t="s">
        <v>342</v>
      </c>
      <c r="BN97" s="212" t="s">
        <v>342</v>
      </c>
      <c r="BO97" s="212" t="s">
        <v>342</v>
      </c>
      <c r="BP97" s="212" t="s">
        <v>342</v>
      </c>
      <c r="BQ97" s="212" t="s">
        <v>342</v>
      </c>
      <c r="BR97" s="212" t="s">
        <v>342</v>
      </c>
      <c r="BS97" s="212" t="s">
        <v>342</v>
      </c>
      <c r="BT97" s="212" t="s">
        <v>342</v>
      </c>
      <c r="BU97" s="212" t="s">
        <v>342</v>
      </c>
      <c r="BV97" s="212" t="s">
        <v>342</v>
      </c>
      <c r="BW97" s="212" t="s">
        <v>342</v>
      </c>
      <c r="BX97" s="212" t="s">
        <v>342</v>
      </c>
      <c r="BY97" s="212" t="s">
        <v>342</v>
      </c>
      <c r="BZ97" s="212" t="s">
        <v>342</v>
      </c>
      <c r="CA97" s="212" t="s">
        <v>342</v>
      </c>
      <c r="CB97" s="212" t="s">
        <v>342</v>
      </c>
      <c r="CC97" s="212" t="s">
        <v>342</v>
      </c>
      <c r="CD97" s="212" t="s">
        <v>342</v>
      </c>
      <c r="CE97" s="212" t="s">
        <v>342</v>
      </c>
      <c r="CF97" s="212" t="s">
        <v>342</v>
      </c>
      <c r="CG97" s="212" t="s">
        <v>342</v>
      </c>
      <c r="CH97" s="212" t="s">
        <v>342</v>
      </c>
      <c r="CI97" s="212" t="s">
        <v>342</v>
      </c>
      <c r="CJ97" s="212" t="s">
        <v>342</v>
      </c>
      <c r="CK97" s="212" t="s">
        <v>342</v>
      </c>
      <c r="CL97" s="212" t="s">
        <v>342</v>
      </c>
      <c r="CM97" s="212" t="s">
        <v>342</v>
      </c>
      <c r="CN97" s="212" t="s">
        <v>342</v>
      </c>
      <c r="CO97" s="212" t="s">
        <v>342</v>
      </c>
      <c r="CP97" s="212" t="s">
        <v>342</v>
      </c>
      <c r="CQ97" s="212" t="s">
        <v>342</v>
      </c>
      <c r="CR97" s="212" t="s">
        <v>342</v>
      </c>
      <c r="CS97" s="212" t="s">
        <v>342</v>
      </c>
      <c r="CT97" s="212" t="s">
        <v>342</v>
      </c>
      <c r="CU97" s="212" t="s">
        <v>342</v>
      </c>
      <c r="CV97" s="212" t="s">
        <v>342</v>
      </c>
      <c r="CW97" s="212" t="s">
        <v>342</v>
      </c>
      <c r="CX97" s="212" t="s">
        <v>342</v>
      </c>
      <c r="CY97" s="212" t="s">
        <v>342</v>
      </c>
      <c r="CZ97" s="212" t="s">
        <v>342</v>
      </c>
      <c r="DA97" s="212" t="s">
        <v>342</v>
      </c>
      <c r="DB97" s="212" t="s">
        <v>342</v>
      </c>
      <c r="DC97" s="212" t="s">
        <v>342</v>
      </c>
      <c r="DD97" s="212" t="s">
        <v>342</v>
      </c>
      <c r="DE97" s="212" t="s">
        <v>342</v>
      </c>
      <c r="DF97" s="212" t="s">
        <v>342</v>
      </c>
      <c r="DG97" s="212" t="s">
        <v>342</v>
      </c>
      <c r="DH97" s="212" t="s">
        <v>342</v>
      </c>
      <c r="DI97" s="212" t="s">
        <v>342</v>
      </c>
      <c r="DJ97" s="212" t="s">
        <v>342</v>
      </c>
      <c r="DK97" s="212" t="s">
        <v>342</v>
      </c>
      <c r="DL97" s="212" t="s">
        <v>342</v>
      </c>
      <c r="DM97" s="212" t="s">
        <v>342</v>
      </c>
      <c r="DN97" s="212" t="s">
        <v>342</v>
      </c>
      <c r="DO97" s="212" t="s">
        <v>342</v>
      </c>
      <c r="DP97" s="212" t="s">
        <v>342</v>
      </c>
      <c r="DQ97" s="212" t="s">
        <v>342</v>
      </c>
      <c r="DR97" s="212" t="s">
        <v>342</v>
      </c>
      <c r="DS97" s="212" t="s">
        <v>342</v>
      </c>
      <c r="DT97" s="212" t="s">
        <v>342</v>
      </c>
      <c r="DU97" s="212" t="s">
        <v>342</v>
      </c>
      <c r="DV97" s="212" t="s">
        <v>342</v>
      </c>
      <c r="DW97" s="212" t="s">
        <v>342</v>
      </c>
      <c r="DX97" s="212" t="s">
        <v>342</v>
      </c>
      <c r="DY97" s="212" t="s">
        <v>342</v>
      </c>
      <c r="DZ97" s="212" t="s">
        <v>342</v>
      </c>
      <c r="EA97" s="212" t="s">
        <v>342</v>
      </c>
      <c r="EB97" s="212" t="s">
        <v>342</v>
      </c>
      <c r="EC97" s="212" t="s">
        <v>342</v>
      </c>
      <c r="ED97" s="212" t="s">
        <v>342</v>
      </c>
      <c r="EE97" s="212" t="s">
        <v>342</v>
      </c>
      <c r="EF97" s="212" t="s">
        <v>342</v>
      </c>
      <c r="EG97" s="212" t="s">
        <v>342</v>
      </c>
      <c r="EH97" s="212" t="s">
        <v>342</v>
      </c>
      <c r="EI97" s="212" t="s">
        <v>342</v>
      </c>
      <c r="EJ97" s="212" t="s">
        <v>342</v>
      </c>
      <c r="EK97" s="212" t="s">
        <v>342</v>
      </c>
      <c r="EL97" s="212" t="s">
        <v>342</v>
      </c>
      <c r="EM97" s="212" t="s">
        <v>342</v>
      </c>
      <c r="EN97" s="212" t="s">
        <v>342</v>
      </c>
      <c r="EO97" s="212" t="s">
        <v>342</v>
      </c>
      <c r="EP97" s="212" t="s">
        <v>342</v>
      </c>
      <c r="EQ97" s="212" t="s">
        <v>342</v>
      </c>
      <c r="ER97" s="212" t="s">
        <v>342</v>
      </c>
      <c r="ES97" s="227">
        <f t="shared" si="18"/>
        <v>0</v>
      </c>
      <c r="ET97" s="413">
        <f t="shared" si="9"/>
        <v>0</v>
      </c>
      <c r="EU97" s="227">
        <f t="shared" si="11"/>
        <v>0</v>
      </c>
      <c r="EV97" s="385">
        <f t="shared" si="14"/>
        <v>0</v>
      </c>
      <c r="EW97" s="412">
        <f t="shared" si="17"/>
        <v>0</v>
      </c>
      <c r="EX97" s="412">
        <f t="shared" si="15"/>
        <v>0</v>
      </c>
      <c r="EY97" s="210">
        <f t="shared" si="12"/>
        <v>0</v>
      </c>
      <c r="EZ97" s="227">
        <f t="shared" si="16"/>
        <v>0</v>
      </c>
    </row>
    <row r="98" spans="1:156" ht="13.5" customHeight="1" x14ac:dyDescent="0.25">
      <c r="A98" s="177">
        <f t="shared" si="13"/>
        <v>3</v>
      </c>
      <c r="B98" s="723"/>
      <c r="C98" s="521" t="s">
        <v>175</v>
      </c>
      <c r="D98" s="514">
        <v>44648</v>
      </c>
      <c r="E98" s="211"/>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c r="AK98" s="212"/>
      <c r="AL98" s="212"/>
      <c r="AM98" s="212"/>
      <c r="AN98" s="212"/>
      <c r="AO98" s="212"/>
      <c r="AP98" s="212"/>
      <c r="AQ98" s="212"/>
      <c r="AR98" s="212"/>
      <c r="AS98" s="212"/>
      <c r="AT98" s="212"/>
      <c r="AU98" s="212"/>
      <c r="AV98" s="212"/>
      <c r="AW98" s="212"/>
      <c r="AX98" s="212"/>
      <c r="AY98" s="212"/>
      <c r="AZ98" s="212"/>
      <c r="BA98" s="212" t="s">
        <v>230</v>
      </c>
      <c r="BB98" s="212" t="s">
        <v>230</v>
      </c>
      <c r="BC98" s="212" t="s">
        <v>230</v>
      </c>
      <c r="BD98" s="212" t="s">
        <v>230</v>
      </c>
      <c r="BE98" s="212" t="s">
        <v>230</v>
      </c>
      <c r="BF98" s="212" t="s">
        <v>230</v>
      </c>
      <c r="BG98" s="212" t="s">
        <v>230</v>
      </c>
      <c r="BH98" s="212" t="s">
        <v>230</v>
      </c>
      <c r="BI98" s="212" t="s">
        <v>230</v>
      </c>
      <c r="BJ98" s="212" t="s">
        <v>230</v>
      </c>
      <c r="BK98" s="212" t="s">
        <v>230</v>
      </c>
      <c r="BL98" s="212" t="s">
        <v>230</v>
      </c>
      <c r="BM98" s="212" t="s">
        <v>230</v>
      </c>
      <c r="BN98" s="212" t="s">
        <v>230</v>
      </c>
      <c r="BO98" s="212" t="s">
        <v>230</v>
      </c>
      <c r="BP98" s="212" t="s">
        <v>230</v>
      </c>
      <c r="BQ98" s="212" t="s">
        <v>230</v>
      </c>
      <c r="BR98" s="212" t="s">
        <v>230</v>
      </c>
      <c r="BS98" s="212" t="s">
        <v>230</v>
      </c>
      <c r="BT98" s="212" t="s">
        <v>230</v>
      </c>
      <c r="BU98" s="212" t="s">
        <v>230</v>
      </c>
      <c r="BV98" s="212" t="s">
        <v>230</v>
      </c>
      <c r="BW98" s="212" t="s">
        <v>230</v>
      </c>
      <c r="BX98" s="212" t="s">
        <v>230</v>
      </c>
      <c r="BY98" s="212" t="s">
        <v>230</v>
      </c>
      <c r="BZ98" s="212" t="s">
        <v>230</v>
      </c>
      <c r="CA98" s="212" t="s">
        <v>230</v>
      </c>
      <c r="CB98" s="212" t="s">
        <v>230</v>
      </c>
      <c r="CC98" s="212" t="s">
        <v>230</v>
      </c>
      <c r="CD98" s="212" t="s">
        <v>230</v>
      </c>
      <c r="CE98" s="212" t="s">
        <v>230</v>
      </c>
      <c r="CF98" s="212" t="s">
        <v>230</v>
      </c>
      <c r="CG98" s="212" t="s">
        <v>230</v>
      </c>
      <c r="CH98" s="212" t="s">
        <v>230</v>
      </c>
      <c r="CI98" s="212" t="s">
        <v>230</v>
      </c>
      <c r="CJ98" s="212" t="s">
        <v>230</v>
      </c>
      <c r="CK98" s="212" t="s">
        <v>230</v>
      </c>
      <c r="CL98" s="212" t="s">
        <v>230</v>
      </c>
      <c r="CM98" s="212" t="s">
        <v>230</v>
      </c>
      <c r="CN98" s="212" t="s">
        <v>230</v>
      </c>
      <c r="CO98" s="212" t="s">
        <v>230</v>
      </c>
      <c r="CP98" s="212" t="s">
        <v>230</v>
      </c>
      <c r="CQ98" s="212" t="s">
        <v>230</v>
      </c>
      <c r="CR98" s="212" t="s">
        <v>230</v>
      </c>
      <c r="CS98" s="212" t="s">
        <v>230</v>
      </c>
      <c r="CT98" s="212" t="s">
        <v>230</v>
      </c>
      <c r="CU98" s="212" t="s">
        <v>230</v>
      </c>
      <c r="CV98" s="212" t="s">
        <v>230</v>
      </c>
      <c r="CW98" s="212" t="s">
        <v>230</v>
      </c>
      <c r="CX98" s="212" t="s">
        <v>230</v>
      </c>
      <c r="CY98" s="212" t="s">
        <v>230</v>
      </c>
      <c r="CZ98" s="212" t="s">
        <v>230</v>
      </c>
      <c r="DA98" s="212" t="s">
        <v>230</v>
      </c>
      <c r="DB98" s="212" t="s">
        <v>230</v>
      </c>
      <c r="DC98" s="212"/>
      <c r="DD98" s="212"/>
      <c r="DE98" s="212"/>
      <c r="DF98" s="212"/>
      <c r="DG98" s="212"/>
      <c r="DH98" s="212"/>
      <c r="DI98" s="212"/>
      <c r="DJ98" s="212"/>
      <c r="DK98" s="212"/>
      <c r="DL98" s="212"/>
      <c r="DM98" s="212"/>
      <c r="DN98" s="212"/>
      <c r="DO98" s="212"/>
      <c r="DP98" s="212"/>
      <c r="DQ98" s="212"/>
      <c r="DR98" s="212"/>
      <c r="DS98" s="212"/>
      <c r="DT98" s="212"/>
      <c r="DU98" s="212"/>
      <c r="DV98" s="212"/>
      <c r="DW98" s="212"/>
      <c r="DX98" s="212"/>
      <c r="DY98" s="212"/>
      <c r="DZ98" s="212"/>
      <c r="EA98" s="212"/>
      <c r="EB98" s="212"/>
      <c r="EC98" s="212"/>
      <c r="ED98" s="212"/>
      <c r="EE98" s="212"/>
      <c r="EF98" s="212"/>
      <c r="EG98" s="212"/>
      <c r="EH98" s="212"/>
      <c r="EI98" s="212"/>
      <c r="EJ98" s="212"/>
      <c r="EK98" s="212"/>
      <c r="EL98" s="212"/>
      <c r="EM98" s="212"/>
      <c r="EN98" s="212"/>
      <c r="EO98" s="212"/>
      <c r="EP98" s="212"/>
      <c r="EQ98" s="212"/>
      <c r="ER98" s="424"/>
      <c r="ES98" s="227">
        <f t="shared" si="18"/>
        <v>0</v>
      </c>
      <c r="ET98" s="413">
        <f t="shared" si="9"/>
        <v>0</v>
      </c>
      <c r="EU98" s="227">
        <f t="shared" si="11"/>
        <v>0</v>
      </c>
      <c r="EV98" s="385">
        <f t="shared" si="14"/>
        <v>0</v>
      </c>
      <c r="EW98" s="412">
        <f t="shared" si="17"/>
        <v>0</v>
      </c>
      <c r="EX98" s="412">
        <f t="shared" si="15"/>
        <v>0</v>
      </c>
      <c r="EY98" s="210">
        <f t="shared" si="12"/>
        <v>0</v>
      </c>
      <c r="EZ98" s="227">
        <f t="shared" si="16"/>
        <v>9</v>
      </c>
    </row>
    <row r="99" spans="1:156" x14ac:dyDescent="0.25">
      <c r="A99" s="177">
        <f t="shared" si="13"/>
        <v>3</v>
      </c>
      <c r="B99" s="723"/>
      <c r="C99" s="521" t="s">
        <v>176</v>
      </c>
      <c r="D99" s="514">
        <v>44649</v>
      </c>
      <c r="E99" s="211"/>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c r="AF99" s="212"/>
      <c r="AG99" s="212"/>
      <c r="AH99" s="212"/>
      <c r="AI99" s="212"/>
      <c r="AJ99" s="212"/>
      <c r="AK99" s="212"/>
      <c r="AL99" s="212"/>
      <c r="AM99" s="212"/>
      <c r="AN99" s="212"/>
      <c r="AO99" s="212"/>
      <c r="AP99" s="212"/>
      <c r="AQ99" s="212"/>
      <c r="AR99" s="212"/>
      <c r="AS99" s="212"/>
      <c r="AT99" s="212"/>
      <c r="AU99" s="212"/>
      <c r="AV99" s="212"/>
      <c r="AW99" s="212"/>
      <c r="AX99" s="212"/>
      <c r="AY99" s="212"/>
      <c r="AZ99" s="212"/>
      <c r="BA99" s="212" t="s">
        <v>230</v>
      </c>
      <c r="BB99" s="212" t="s">
        <v>230</v>
      </c>
      <c r="BC99" s="212" t="s">
        <v>230</v>
      </c>
      <c r="BD99" s="212" t="s">
        <v>230</v>
      </c>
      <c r="BE99" s="212" t="s">
        <v>230</v>
      </c>
      <c r="BF99" s="212" t="s">
        <v>230</v>
      </c>
      <c r="BG99" s="212" t="s">
        <v>230</v>
      </c>
      <c r="BH99" s="212" t="s">
        <v>230</v>
      </c>
      <c r="BI99" s="212" t="s">
        <v>230</v>
      </c>
      <c r="BJ99" s="212" t="s">
        <v>230</v>
      </c>
      <c r="BK99" s="212" t="s">
        <v>230</v>
      </c>
      <c r="BL99" s="212" t="s">
        <v>230</v>
      </c>
      <c r="BM99" s="212" t="s">
        <v>230</v>
      </c>
      <c r="BN99" s="212" t="s">
        <v>230</v>
      </c>
      <c r="BO99" s="212" t="s">
        <v>230</v>
      </c>
      <c r="BP99" s="212" t="s">
        <v>230</v>
      </c>
      <c r="BQ99" s="212" t="s">
        <v>230</v>
      </c>
      <c r="BR99" s="212" t="s">
        <v>230</v>
      </c>
      <c r="BS99" s="212" t="s">
        <v>230</v>
      </c>
      <c r="BT99" s="212" t="s">
        <v>230</v>
      </c>
      <c r="BU99" s="212" t="s">
        <v>230</v>
      </c>
      <c r="BV99" s="212" t="s">
        <v>230</v>
      </c>
      <c r="BW99" s="212" t="s">
        <v>230</v>
      </c>
      <c r="BX99" s="212" t="s">
        <v>230</v>
      </c>
      <c r="BY99" s="212" t="s">
        <v>230</v>
      </c>
      <c r="BZ99" s="212" t="s">
        <v>230</v>
      </c>
      <c r="CA99" s="212" t="s">
        <v>230</v>
      </c>
      <c r="CB99" s="212" t="s">
        <v>230</v>
      </c>
      <c r="CC99" s="212" t="s">
        <v>230</v>
      </c>
      <c r="CD99" s="212" t="s">
        <v>230</v>
      </c>
      <c r="CE99" s="212" t="s">
        <v>230</v>
      </c>
      <c r="CF99" s="212" t="s">
        <v>230</v>
      </c>
      <c r="CG99" s="212" t="s">
        <v>230</v>
      </c>
      <c r="CH99" s="212" t="s">
        <v>230</v>
      </c>
      <c r="CI99" s="212" t="s">
        <v>230</v>
      </c>
      <c r="CJ99" s="212" t="s">
        <v>230</v>
      </c>
      <c r="CK99" s="212" t="s">
        <v>230</v>
      </c>
      <c r="CL99" s="212" t="s">
        <v>230</v>
      </c>
      <c r="CM99" s="212" t="s">
        <v>230</v>
      </c>
      <c r="CN99" s="212" t="s">
        <v>230</v>
      </c>
      <c r="CO99" s="212" t="s">
        <v>230</v>
      </c>
      <c r="CP99" s="212" t="s">
        <v>230</v>
      </c>
      <c r="CQ99" s="212" t="s">
        <v>230</v>
      </c>
      <c r="CR99" s="212" t="s">
        <v>230</v>
      </c>
      <c r="CS99" s="212" t="s">
        <v>230</v>
      </c>
      <c r="CT99" s="212" t="s">
        <v>230</v>
      </c>
      <c r="CU99" s="212" t="s">
        <v>230</v>
      </c>
      <c r="CV99" s="212" t="s">
        <v>230</v>
      </c>
      <c r="CW99" s="212" t="s">
        <v>230</v>
      </c>
      <c r="CX99" s="212" t="s">
        <v>230</v>
      </c>
      <c r="CY99" s="212" t="s">
        <v>230</v>
      </c>
      <c r="CZ99" s="212" t="s">
        <v>230</v>
      </c>
      <c r="DA99" s="212" t="s">
        <v>230</v>
      </c>
      <c r="DB99" s="212" t="s">
        <v>230</v>
      </c>
      <c r="DC99" s="212"/>
      <c r="DD99" s="212"/>
      <c r="DE99" s="212"/>
      <c r="DF99" s="212"/>
      <c r="DG99" s="212"/>
      <c r="DH99" s="212"/>
      <c r="DI99" s="212"/>
      <c r="DJ99" s="212"/>
      <c r="DK99" s="212"/>
      <c r="DL99" s="212"/>
      <c r="DM99" s="212"/>
      <c r="DN99" s="212"/>
      <c r="DO99" s="212"/>
      <c r="DP99" s="212"/>
      <c r="DQ99" s="212"/>
      <c r="DR99" s="212"/>
      <c r="DS99" s="212"/>
      <c r="DT99" s="212"/>
      <c r="DU99" s="212"/>
      <c r="DV99" s="212"/>
      <c r="DW99" s="212"/>
      <c r="DX99" s="212"/>
      <c r="DY99" s="212"/>
      <c r="DZ99" s="212"/>
      <c r="EA99" s="212"/>
      <c r="EB99" s="212"/>
      <c r="EC99" s="212"/>
      <c r="ED99" s="212"/>
      <c r="EE99" s="212"/>
      <c r="EF99" s="212"/>
      <c r="EG99" s="212"/>
      <c r="EH99" s="212"/>
      <c r="EI99" s="212"/>
      <c r="EJ99" s="212"/>
      <c r="EK99" s="212"/>
      <c r="EL99" s="212"/>
      <c r="EM99" s="212"/>
      <c r="EN99" s="212"/>
      <c r="EO99" s="212"/>
      <c r="EP99" s="212"/>
      <c r="EQ99" s="212"/>
      <c r="ER99" s="424"/>
      <c r="ES99" s="227">
        <f t="shared" si="18"/>
        <v>0</v>
      </c>
      <c r="ET99" s="413">
        <f t="shared" si="9"/>
        <v>0</v>
      </c>
      <c r="EU99" s="227">
        <f t="shared" si="11"/>
        <v>0</v>
      </c>
      <c r="EV99" s="385">
        <f t="shared" si="14"/>
        <v>0</v>
      </c>
      <c r="EW99" s="412">
        <f t="shared" si="17"/>
        <v>0</v>
      </c>
      <c r="EX99" s="412">
        <f t="shared" si="15"/>
        <v>0</v>
      </c>
      <c r="EY99" s="210">
        <f t="shared" si="12"/>
        <v>0</v>
      </c>
      <c r="EZ99" s="227">
        <f t="shared" si="16"/>
        <v>9</v>
      </c>
    </row>
    <row r="100" spans="1:156" ht="15" customHeight="1" x14ac:dyDescent="0.25">
      <c r="A100" s="177">
        <f t="shared" si="13"/>
        <v>3</v>
      </c>
      <c r="B100" s="723"/>
      <c r="C100" s="521" t="s">
        <v>176</v>
      </c>
      <c r="D100" s="514">
        <v>44650</v>
      </c>
      <c r="E100" s="211"/>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c r="AK100" s="212"/>
      <c r="AL100" s="212"/>
      <c r="AM100" s="212"/>
      <c r="AN100" s="212"/>
      <c r="AO100" s="212"/>
      <c r="AP100" s="212"/>
      <c r="AQ100" s="212"/>
      <c r="AR100" s="212"/>
      <c r="AS100" s="212"/>
      <c r="AT100" s="212"/>
      <c r="AU100" s="212"/>
      <c r="AV100" s="212"/>
      <c r="AW100" s="212"/>
      <c r="AX100" s="212"/>
      <c r="AY100" s="212"/>
      <c r="AZ100" s="212"/>
      <c r="BA100" s="212" t="s">
        <v>230</v>
      </c>
      <c r="BB100" s="212" t="s">
        <v>230</v>
      </c>
      <c r="BC100" s="212" t="s">
        <v>230</v>
      </c>
      <c r="BD100" s="212" t="s">
        <v>230</v>
      </c>
      <c r="BE100" s="212" t="s">
        <v>230</v>
      </c>
      <c r="BF100" s="212" t="s">
        <v>230</v>
      </c>
      <c r="BG100" s="212" t="s">
        <v>230</v>
      </c>
      <c r="BH100" s="212" t="s">
        <v>230</v>
      </c>
      <c r="BI100" s="212" t="s">
        <v>230</v>
      </c>
      <c r="BJ100" s="212" t="s">
        <v>230</v>
      </c>
      <c r="BK100" s="212" t="s">
        <v>230</v>
      </c>
      <c r="BL100" s="212" t="s">
        <v>230</v>
      </c>
      <c r="BM100" s="212" t="s">
        <v>230</v>
      </c>
      <c r="BN100" s="212" t="s">
        <v>230</v>
      </c>
      <c r="BO100" s="212" t="s">
        <v>230</v>
      </c>
      <c r="BP100" s="212" t="s">
        <v>230</v>
      </c>
      <c r="BQ100" s="212" t="s">
        <v>230</v>
      </c>
      <c r="BR100" s="212" t="s">
        <v>230</v>
      </c>
      <c r="BS100" s="212" t="s">
        <v>230</v>
      </c>
      <c r="BT100" s="212" t="s">
        <v>230</v>
      </c>
      <c r="BU100" s="212" t="s">
        <v>230</v>
      </c>
      <c r="BV100" s="212" t="s">
        <v>230</v>
      </c>
      <c r="BW100" s="212" t="s">
        <v>230</v>
      </c>
      <c r="BX100" s="212" t="s">
        <v>230</v>
      </c>
      <c r="BY100" s="212" t="s">
        <v>230</v>
      </c>
      <c r="BZ100" s="212" t="s">
        <v>230</v>
      </c>
      <c r="CA100" s="212" t="s">
        <v>230</v>
      </c>
      <c r="CB100" s="212" t="s">
        <v>230</v>
      </c>
      <c r="CC100" s="212" t="s">
        <v>230</v>
      </c>
      <c r="CD100" s="212" t="s">
        <v>230</v>
      </c>
      <c r="CE100" s="212" t="s">
        <v>230</v>
      </c>
      <c r="CF100" s="212" t="s">
        <v>230</v>
      </c>
      <c r="CG100" s="212" t="s">
        <v>230</v>
      </c>
      <c r="CH100" s="212" t="s">
        <v>230</v>
      </c>
      <c r="CI100" s="212" t="s">
        <v>230</v>
      </c>
      <c r="CJ100" s="212" t="s">
        <v>230</v>
      </c>
      <c r="CK100" s="212" t="s">
        <v>230</v>
      </c>
      <c r="CL100" s="212" t="s">
        <v>230</v>
      </c>
      <c r="CM100" s="212" t="s">
        <v>230</v>
      </c>
      <c r="CN100" s="212" t="s">
        <v>230</v>
      </c>
      <c r="CO100" s="212" t="s">
        <v>230</v>
      </c>
      <c r="CP100" s="212" t="s">
        <v>230</v>
      </c>
      <c r="CQ100" s="212" t="s">
        <v>230</v>
      </c>
      <c r="CR100" s="212" t="s">
        <v>230</v>
      </c>
      <c r="CS100" s="212" t="s">
        <v>230</v>
      </c>
      <c r="CT100" s="212" t="s">
        <v>230</v>
      </c>
      <c r="CU100" s="212" t="s">
        <v>230</v>
      </c>
      <c r="CV100" s="212" t="s">
        <v>230</v>
      </c>
      <c r="CW100" s="212" t="s">
        <v>230</v>
      </c>
      <c r="CX100" s="212" t="s">
        <v>230</v>
      </c>
      <c r="CY100" s="212" t="s">
        <v>230</v>
      </c>
      <c r="CZ100" s="212" t="s">
        <v>230</v>
      </c>
      <c r="DA100" s="212" t="s">
        <v>230</v>
      </c>
      <c r="DB100" s="212" t="s">
        <v>230</v>
      </c>
      <c r="DC100" s="212"/>
      <c r="DD100" s="212"/>
      <c r="DE100" s="212"/>
      <c r="DF100" s="212"/>
      <c r="DG100" s="212"/>
      <c r="DH100" s="212"/>
      <c r="DI100" s="212"/>
      <c r="DJ100" s="212"/>
      <c r="DK100" s="212"/>
      <c r="DL100" s="212"/>
      <c r="DM100" s="212"/>
      <c r="DN100" s="212"/>
      <c r="DO100" s="212"/>
      <c r="DP100" s="212"/>
      <c r="DQ100" s="212"/>
      <c r="DR100" s="212"/>
      <c r="DS100" s="212"/>
      <c r="DT100" s="212"/>
      <c r="DU100" s="212"/>
      <c r="DV100" s="212"/>
      <c r="DW100" s="212"/>
      <c r="DX100" s="212"/>
      <c r="DY100" s="212"/>
      <c r="DZ100" s="212"/>
      <c r="EA100" s="212"/>
      <c r="EB100" s="212"/>
      <c r="EC100" s="212"/>
      <c r="ED100" s="212"/>
      <c r="EE100" s="212"/>
      <c r="EF100" s="212"/>
      <c r="EG100" s="212"/>
      <c r="EH100" s="212"/>
      <c r="EI100" s="212"/>
      <c r="EJ100" s="212"/>
      <c r="EK100" s="212"/>
      <c r="EL100" s="212"/>
      <c r="EM100" s="212"/>
      <c r="EN100" s="212"/>
      <c r="EO100" s="212"/>
      <c r="EP100" s="212"/>
      <c r="EQ100" s="212"/>
      <c r="ER100" s="424"/>
      <c r="ES100" s="227">
        <f t="shared" si="18"/>
        <v>0</v>
      </c>
      <c r="ET100" s="413">
        <f t="shared" si="9"/>
        <v>0</v>
      </c>
      <c r="EU100" s="227">
        <f t="shared" si="11"/>
        <v>0</v>
      </c>
      <c r="EV100" s="385">
        <f t="shared" si="14"/>
        <v>0</v>
      </c>
      <c r="EW100" s="412">
        <f t="shared" si="17"/>
        <v>0</v>
      </c>
      <c r="EX100" s="412">
        <f t="shared" si="15"/>
        <v>0</v>
      </c>
      <c r="EY100" s="210">
        <f t="shared" si="12"/>
        <v>0</v>
      </c>
      <c r="EZ100" s="227">
        <f t="shared" si="16"/>
        <v>9</v>
      </c>
    </row>
    <row r="101" spans="1:156" ht="15.75" thickBot="1" x14ac:dyDescent="0.3">
      <c r="A101" s="177">
        <f t="shared" si="13"/>
        <v>3</v>
      </c>
      <c r="B101" s="723"/>
      <c r="C101" s="531" t="s">
        <v>173</v>
      </c>
      <c r="D101" s="517">
        <v>44651</v>
      </c>
      <c r="E101" s="211"/>
      <c r="F101" s="212"/>
      <c r="G101" s="212"/>
      <c r="H101" s="212"/>
      <c r="I101" s="212"/>
      <c r="J101" s="212"/>
      <c r="K101" s="212"/>
      <c r="L101" s="212"/>
      <c r="M101" s="212"/>
      <c r="N101" s="212"/>
      <c r="O101" s="214"/>
      <c r="P101" s="214"/>
      <c r="Q101" s="214"/>
      <c r="R101" s="214"/>
      <c r="S101" s="214"/>
      <c r="T101" s="214"/>
      <c r="U101" s="214"/>
      <c r="V101" s="214"/>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14"/>
      <c r="AT101" s="214"/>
      <c r="AU101" s="214"/>
      <c r="AV101" s="214"/>
      <c r="AW101" s="214"/>
      <c r="AX101" s="214"/>
      <c r="AY101" s="214"/>
      <c r="AZ101" s="214"/>
      <c r="BA101" s="214" t="s">
        <v>230</v>
      </c>
      <c r="BB101" s="214" t="s">
        <v>230</v>
      </c>
      <c r="BC101" s="214" t="s">
        <v>230</v>
      </c>
      <c r="BD101" s="214" t="s">
        <v>230</v>
      </c>
      <c r="BE101" s="214" t="s">
        <v>230</v>
      </c>
      <c r="BF101" s="214" t="s">
        <v>230</v>
      </c>
      <c r="BG101" s="214" t="s">
        <v>230</v>
      </c>
      <c r="BH101" s="214" t="s">
        <v>230</v>
      </c>
      <c r="BI101" s="214" t="s">
        <v>230</v>
      </c>
      <c r="BJ101" s="214" t="s">
        <v>230</v>
      </c>
      <c r="BK101" s="214" t="s">
        <v>230</v>
      </c>
      <c r="BL101" s="214" t="s">
        <v>230</v>
      </c>
      <c r="BM101" s="214" t="s">
        <v>52</v>
      </c>
      <c r="BN101" s="214" t="s">
        <v>52</v>
      </c>
      <c r="BO101" s="214" t="s">
        <v>52</v>
      </c>
      <c r="BP101" s="214" t="s">
        <v>52</v>
      </c>
      <c r="BQ101" s="214" t="s">
        <v>52</v>
      </c>
      <c r="BR101" s="214" t="s">
        <v>52</v>
      </c>
      <c r="BS101" s="214" t="s">
        <v>52</v>
      </c>
      <c r="BT101" s="214" t="s">
        <v>52</v>
      </c>
      <c r="BU101" s="214" t="s">
        <v>52</v>
      </c>
      <c r="BV101" s="214" t="s">
        <v>52</v>
      </c>
      <c r="BW101" s="214" t="s">
        <v>52</v>
      </c>
      <c r="BX101" s="214" t="s">
        <v>52</v>
      </c>
      <c r="BY101" s="214" t="s">
        <v>52</v>
      </c>
      <c r="BZ101" s="214" t="s">
        <v>52</v>
      </c>
      <c r="CA101" s="214" t="s">
        <v>52</v>
      </c>
      <c r="CB101" s="214" t="s">
        <v>52</v>
      </c>
      <c r="CC101" s="214" t="s">
        <v>52</v>
      </c>
      <c r="CD101" s="214" t="s">
        <v>52</v>
      </c>
      <c r="CE101" s="214" t="s">
        <v>230</v>
      </c>
      <c r="CF101" s="214" t="s">
        <v>230</v>
      </c>
      <c r="CG101" s="214" t="s">
        <v>230</v>
      </c>
      <c r="CH101" s="214" t="s">
        <v>230</v>
      </c>
      <c r="CI101" s="214" t="s">
        <v>230</v>
      </c>
      <c r="CJ101" s="214" t="s">
        <v>230</v>
      </c>
      <c r="CK101" s="214" t="s">
        <v>52</v>
      </c>
      <c r="CL101" s="214" t="s">
        <v>52</v>
      </c>
      <c r="CM101" s="214" t="s">
        <v>52</v>
      </c>
      <c r="CN101" s="214" t="s">
        <v>52</v>
      </c>
      <c r="CO101" s="214" t="s">
        <v>52</v>
      </c>
      <c r="CP101" s="214" t="s">
        <v>52</v>
      </c>
      <c r="CQ101" s="214" t="s">
        <v>52</v>
      </c>
      <c r="CR101" s="214" t="s">
        <v>52</v>
      </c>
      <c r="CS101" s="214" t="s">
        <v>52</v>
      </c>
      <c r="CT101" s="214" t="s">
        <v>52</v>
      </c>
      <c r="CU101" s="214" t="s">
        <v>52</v>
      </c>
      <c r="CV101" s="214" t="s">
        <v>52</v>
      </c>
      <c r="CW101" s="214" t="s">
        <v>52</v>
      </c>
      <c r="CX101" s="214" t="s">
        <v>52</v>
      </c>
      <c r="CY101" s="214" t="s">
        <v>52</v>
      </c>
      <c r="CZ101" s="214" t="s">
        <v>52</v>
      </c>
      <c r="DA101" s="214" t="s">
        <v>52</v>
      </c>
      <c r="DB101" s="214" t="s">
        <v>52</v>
      </c>
      <c r="DC101" s="214" t="s">
        <v>230</v>
      </c>
      <c r="DD101" s="214" t="s">
        <v>230</v>
      </c>
      <c r="DE101" s="214" t="s">
        <v>230</v>
      </c>
      <c r="DF101" s="214" t="s">
        <v>230</v>
      </c>
      <c r="DG101" s="214" t="s">
        <v>230</v>
      </c>
      <c r="DH101" s="214" t="s">
        <v>230</v>
      </c>
      <c r="DI101" s="214" t="s">
        <v>230</v>
      </c>
      <c r="DJ101" s="214" t="s">
        <v>230</v>
      </c>
      <c r="DK101" s="214" t="s">
        <v>230</v>
      </c>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c r="EF101" s="214"/>
      <c r="EG101" s="212"/>
      <c r="EH101" s="212"/>
      <c r="EI101" s="212"/>
      <c r="EJ101" s="212"/>
      <c r="EK101" s="212"/>
      <c r="EL101" s="212"/>
      <c r="EM101" s="212"/>
      <c r="EN101" s="212"/>
      <c r="EO101" s="212"/>
      <c r="EP101" s="212"/>
      <c r="EQ101" s="212"/>
      <c r="ER101" s="424"/>
      <c r="ES101" s="227">
        <f t="shared" si="18"/>
        <v>6</v>
      </c>
      <c r="ET101" s="413">
        <f t="shared" ref="ET101:ET162" si="19">(COUNTIF($E101:$ER101,$ET$11))*(10/60)+((COUNTIF($E101:$ER101,"EJB"))*(10/60))</f>
        <v>0</v>
      </c>
      <c r="EU101" s="227">
        <f t="shared" si="11"/>
        <v>0</v>
      </c>
      <c r="EV101" s="385">
        <f t="shared" si="14"/>
        <v>0</v>
      </c>
      <c r="EW101" s="412">
        <f t="shared" si="17"/>
        <v>0</v>
      </c>
      <c r="EX101" s="412">
        <f t="shared" si="15"/>
        <v>0</v>
      </c>
      <c r="EY101" s="210">
        <f t="shared" si="12"/>
        <v>6</v>
      </c>
      <c r="EZ101" s="227">
        <f t="shared" si="16"/>
        <v>4.5</v>
      </c>
    </row>
    <row r="102" spans="1:156" ht="15" customHeight="1" x14ac:dyDescent="0.25">
      <c r="A102" s="177">
        <f t="shared" si="13"/>
        <v>4</v>
      </c>
      <c r="B102" s="722" t="s">
        <v>3</v>
      </c>
      <c r="C102" s="529" t="s">
        <v>184</v>
      </c>
      <c r="D102" s="513">
        <v>44652</v>
      </c>
      <c r="E102" s="430"/>
      <c r="F102" s="395"/>
      <c r="G102" s="395"/>
      <c r="H102" s="395"/>
      <c r="I102" s="395"/>
      <c r="J102" s="395"/>
      <c r="K102" s="395"/>
      <c r="L102" s="395"/>
      <c r="M102" s="395"/>
      <c r="N102" s="395"/>
      <c r="O102" s="458"/>
      <c r="P102" s="458"/>
      <c r="Q102" s="458"/>
      <c r="R102" s="458"/>
      <c r="S102" s="458"/>
      <c r="T102" s="458"/>
      <c r="U102" s="458"/>
      <c r="V102" s="458"/>
      <c r="W102" s="458"/>
      <c r="X102" s="458"/>
      <c r="Y102" s="458"/>
      <c r="Z102" s="375"/>
      <c r="AA102" s="375"/>
      <c r="AB102" s="375"/>
      <c r="AC102" s="375" t="s">
        <v>230</v>
      </c>
      <c r="AD102" s="375" t="s">
        <v>230</v>
      </c>
      <c r="AE102" s="375" t="s">
        <v>230</v>
      </c>
      <c r="AF102" s="375" t="s">
        <v>230</v>
      </c>
      <c r="AG102" s="375" t="s">
        <v>230</v>
      </c>
      <c r="AH102" s="375" t="s">
        <v>230</v>
      </c>
      <c r="AI102" s="375" t="s">
        <v>230</v>
      </c>
      <c r="AJ102" s="375" t="s">
        <v>230</v>
      </c>
      <c r="AK102" s="375" t="s">
        <v>230</v>
      </c>
      <c r="AL102" s="375" t="s">
        <v>230</v>
      </c>
      <c r="AM102" s="375" t="s">
        <v>230</v>
      </c>
      <c r="AN102" s="375" t="s">
        <v>230</v>
      </c>
      <c r="AO102" s="375" t="s">
        <v>52</v>
      </c>
      <c r="AP102" s="375" t="s">
        <v>52</v>
      </c>
      <c r="AQ102" s="375" t="s">
        <v>52</v>
      </c>
      <c r="AR102" s="375" t="s">
        <v>52</v>
      </c>
      <c r="AS102" s="375" t="s">
        <v>52</v>
      </c>
      <c r="AT102" s="375" t="s">
        <v>52</v>
      </c>
      <c r="AU102" s="375" t="s">
        <v>52</v>
      </c>
      <c r="AV102" s="375" t="s">
        <v>52</v>
      </c>
      <c r="AW102" s="375" t="s">
        <v>52</v>
      </c>
      <c r="AX102" s="375" t="s">
        <v>52</v>
      </c>
      <c r="AY102" s="375" t="s">
        <v>52</v>
      </c>
      <c r="AZ102" s="375" t="s">
        <v>52</v>
      </c>
      <c r="BA102" s="375" t="s">
        <v>52</v>
      </c>
      <c r="BB102" s="375" t="s">
        <v>52</v>
      </c>
      <c r="BC102" s="375" t="s">
        <v>52</v>
      </c>
      <c r="BD102" s="375" t="s">
        <v>52</v>
      </c>
      <c r="BE102" s="375" t="s">
        <v>52</v>
      </c>
      <c r="BF102" s="375" t="s">
        <v>52</v>
      </c>
      <c r="BG102" s="375" t="s">
        <v>230</v>
      </c>
      <c r="BH102" s="375" t="s">
        <v>230</v>
      </c>
      <c r="BI102" s="375" t="s">
        <v>230</v>
      </c>
      <c r="BJ102" s="375" t="s">
        <v>230</v>
      </c>
      <c r="BK102" s="375" t="s">
        <v>230</v>
      </c>
      <c r="BL102" s="375" t="s">
        <v>230</v>
      </c>
      <c r="BM102" s="375" t="s">
        <v>52</v>
      </c>
      <c r="BN102" s="375" t="s">
        <v>52</v>
      </c>
      <c r="BO102" s="375" t="s">
        <v>52</v>
      </c>
      <c r="BP102" s="375" t="s">
        <v>52</v>
      </c>
      <c r="BQ102" s="375" t="s">
        <v>52</v>
      </c>
      <c r="BR102" s="375" t="s">
        <v>52</v>
      </c>
      <c r="BS102" s="375" t="s">
        <v>52</v>
      </c>
      <c r="BT102" s="375" t="s">
        <v>52</v>
      </c>
      <c r="BU102" s="375" t="s">
        <v>52</v>
      </c>
      <c r="BV102" s="375" t="s">
        <v>52</v>
      </c>
      <c r="BW102" s="375" t="s">
        <v>52</v>
      </c>
      <c r="BX102" s="375" t="s">
        <v>52</v>
      </c>
      <c r="BY102" s="375" t="s">
        <v>52</v>
      </c>
      <c r="BZ102" s="375" t="s">
        <v>52</v>
      </c>
      <c r="CA102" s="375" t="s">
        <v>52</v>
      </c>
      <c r="CB102" s="375" t="s">
        <v>52</v>
      </c>
      <c r="CC102" s="375" t="s">
        <v>52</v>
      </c>
      <c r="CD102" s="375" t="s">
        <v>52</v>
      </c>
      <c r="CE102" s="375" t="s">
        <v>577</v>
      </c>
      <c r="CF102" s="375" t="s">
        <v>577</v>
      </c>
      <c r="CG102" s="375" t="s">
        <v>577</v>
      </c>
      <c r="CH102" s="375" t="s">
        <v>577</v>
      </c>
      <c r="CI102" s="375" t="s">
        <v>577</v>
      </c>
      <c r="CJ102" s="375" t="s">
        <v>577</v>
      </c>
      <c r="CK102" s="375" t="s">
        <v>577</v>
      </c>
      <c r="CL102" s="375" t="s">
        <v>577</v>
      </c>
      <c r="CM102" s="375" t="s">
        <v>577</v>
      </c>
      <c r="CN102" s="375" t="s">
        <v>577</v>
      </c>
      <c r="CO102" s="375" t="s">
        <v>577</v>
      </c>
      <c r="CP102" s="375" t="s">
        <v>577</v>
      </c>
      <c r="CQ102" s="375" t="s">
        <v>577</v>
      </c>
      <c r="CR102" s="375" t="s">
        <v>577</v>
      </c>
      <c r="CS102" s="375" t="s">
        <v>577</v>
      </c>
      <c r="CT102" s="375" t="s">
        <v>577</v>
      </c>
      <c r="CU102" s="375" t="s">
        <v>577</v>
      </c>
      <c r="CV102" s="375" t="s">
        <v>577</v>
      </c>
      <c r="CW102" s="375" t="s">
        <v>577</v>
      </c>
      <c r="CX102" s="375" t="s">
        <v>577</v>
      </c>
      <c r="CY102" s="375" t="s">
        <v>577</v>
      </c>
      <c r="CZ102" s="375" t="s">
        <v>577</v>
      </c>
      <c r="DA102" s="375" t="s">
        <v>577</v>
      </c>
      <c r="DB102" s="375" t="s">
        <v>577</v>
      </c>
      <c r="DC102" s="375" t="s">
        <v>577</v>
      </c>
      <c r="DD102" s="375" t="s">
        <v>577</v>
      </c>
      <c r="DE102" s="375" t="s">
        <v>577</v>
      </c>
      <c r="DF102" s="375" t="s">
        <v>577</v>
      </c>
      <c r="DG102" s="212" t="s">
        <v>577</v>
      </c>
      <c r="DH102" s="212" t="s">
        <v>577</v>
      </c>
      <c r="DI102" s="212" t="s">
        <v>577</v>
      </c>
      <c r="DJ102" s="212" t="s">
        <v>577</v>
      </c>
      <c r="DK102" s="212" t="s">
        <v>577</v>
      </c>
      <c r="DL102" s="212" t="s">
        <v>577</v>
      </c>
      <c r="DM102" s="212" t="s">
        <v>577</v>
      </c>
      <c r="DN102" s="212" t="s">
        <v>577</v>
      </c>
      <c r="DO102" s="212" t="s">
        <v>230</v>
      </c>
      <c r="DP102" s="212" t="s">
        <v>230</v>
      </c>
      <c r="DQ102" s="212" t="s">
        <v>230</v>
      </c>
      <c r="DR102" s="212" t="s">
        <v>230</v>
      </c>
      <c r="DS102" s="212" t="s">
        <v>230</v>
      </c>
      <c r="DT102" s="212" t="s">
        <v>230</v>
      </c>
      <c r="DU102" s="212" t="s">
        <v>230</v>
      </c>
      <c r="DV102" s="212" t="s">
        <v>230</v>
      </c>
      <c r="DW102" s="212" t="s">
        <v>230</v>
      </c>
      <c r="DX102" s="458"/>
      <c r="DY102" s="458"/>
      <c r="DZ102" s="458"/>
      <c r="EA102" s="458"/>
      <c r="EB102" s="458"/>
      <c r="EC102" s="458"/>
      <c r="ED102" s="458"/>
      <c r="EE102" s="458"/>
      <c r="EF102" s="458"/>
      <c r="EG102" s="395"/>
      <c r="EH102" s="395"/>
      <c r="EI102" s="395"/>
      <c r="EJ102" s="395"/>
      <c r="EK102" s="395"/>
      <c r="EL102" s="395"/>
      <c r="EM102" s="395"/>
      <c r="EN102" s="395"/>
      <c r="EO102" s="395"/>
      <c r="EP102" s="395"/>
      <c r="EQ102" s="395"/>
      <c r="ER102" s="431"/>
      <c r="ES102" s="227">
        <f t="shared" si="18"/>
        <v>6</v>
      </c>
      <c r="ET102" s="413">
        <f t="shared" si="19"/>
        <v>0</v>
      </c>
      <c r="EU102" s="227">
        <f t="shared" si="11"/>
        <v>6</v>
      </c>
      <c r="EV102" s="385">
        <f t="shared" si="14"/>
        <v>0</v>
      </c>
      <c r="EW102" s="412">
        <f t="shared" si="17"/>
        <v>0</v>
      </c>
      <c r="EX102" s="412">
        <f t="shared" si="15"/>
        <v>0</v>
      </c>
      <c r="EY102" s="210">
        <f t="shared" si="12"/>
        <v>12</v>
      </c>
      <c r="EZ102" s="227">
        <f t="shared" si="16"/>
        <v>4.5</v>
      </c>
    </row>
    <row r="103" spans="1:156" ht="14.25" customHeight="1" x14ac:dyDescent="0.25">
      <c r="A103" s="177">
        <f t="shared" si="13"/>
        <v>4</v>
      </c>
      <c r="B103" s="723"/>
      <c r="C103" s="511" t="s">
        <v>181</v>
      </c>
      <c r="D103" s="515">
        <v>44653</v>
      </c>
      <c r="E103" s="432"/>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93"/>
      <c r="AB103" s="393"/>
      <c r="AC103" s="393"/>
      <c r="AD103" s="393"/>
      <c r="AE103" s="393"/>
      <c r="AF103" s="393"/>
      <c r="AG103" s="393"/>
      <c r="AH103" s="393"/>
      <c r="AI103" s="375" t="s">
        <v>230</v>
      </c>
      <c r="AJ103" s="375" t="s">
        <v>230</v>
      </c>
      <c r="AK103" s="375" t="s">
        <v>230</v>
      </c>
      <c r="AL103" s="375" t="s">
        <v>230</v>
      </c>
      <c r="AM103" s="375" t="s">
        <v>230</v>
      </c>
      <c r="AN103" s="375" t="s">
        <v>230</v>
      </c>
      <c r="AO103" s="375" t="s">
        <v>230</v>
      </c>
      <c r="AP103" s="375" t="s">
        <v>230</v>
      </c>
      <c r="AQ103" s="375" t="s">
        <v>230</v>
      </c>
      <c r="AR103" s="375" t="s">
        <v>230</v>
      </c>
      <c r="AS103" s="375" t="s">
        <v>230</v>
      </c>
      <c r="AT103" s="375" t="s">
        <v>230</v>
      </c>
      <c r="AU103" s="375" t="s">
        <v>52</v>
      </c>
      <c r="AV103" s="375" t="s">
        <v>52</v>
      </c>
      <c r="AW103" s="375" t="s">
        <v>52</v>
      </c>
      <c r="AX103" s="375" t="s">
        <v>52</v>
      </c>
      <c r="AY103" s="375" t="s">
        <v>52</v>
      </c>
      <c r="AZ103" s="375" t="s">
        <v>52</v>
      </c>
      <c r="BA103" s="375" t="s">
        <v>52</v>
      </c>
      <c r="BB103" s="375" t="s">
        <v>52</v>
      </c>
      <c r="BC103" s="375" t="s">
        <v>52</v>
      </c>
      <c r="BD103" s="375" t="s">
        <v>52</v>
      </c>
      <c r="BE103" s="375" t="s">
        <v>52</v>
      </c>
      <c r="BF103" s="375" t="s">
        <v>52</v>
      </c>
      <c r="BG103" s="375" t="s">
        <v>52</v>
      </c>
      <c r="BH103" s="375" t="s">
        <v>52</v>
      </c>
      <c r="BI103" s="375" t="s">
        <v>52</v>
      </c>
      <c r="BJ103" s="375" t="s">
        <v>52</v>
      </c>
      <c r="BK103" s="375" t="s">
        <v>52</v>
      </c>
      <c r="BL103" s="375" t="s">
        <v>52</v>
      </c>
      <c r="BM103" s="375" t="s">
        <v>52</v>
      </c>
      <c r="BN103" s="375" t="s">
        <v>52</v>
      </c>
      <c r="BO103" s="375" t="s">
        <v>52</v>
      </c>
      <c r="BP103" s="375" t="s">
        <v>52</v>
      </c>
      <c r="BQ103" s="375" t="s">
        <v>52</v>
      </c>
      <c r="BR103" s="375" t="s">
        <v>52</v>
      </c>
      <c r="BS103" s="375" t="s">
        <v>52</v>
      </c>
      <c r="BT103" s="375" t="s">
        <v>52</v>
      </c>
      <c r="BU103" s="375" t="s">
        <v>52</v>
      </c>
      <c r="BV103" s="375" t="s">
        <v>52</v>
      </c>
      <c r="BW103" s="375" t="s">
        <v>52</v>
      </c>
      <c r="BX103" s="375" t="s">
        <v>52</v>
      </c>
      <c r="BY103" s="375" t="s">
        <v>52</v>
      </c>
      <c r="BZ103" s="375" t="s">
        <v>52</v>
      </c>
      <c r="CA103" s="375" t="s">
        <v>52</v>
      </c>
      <c r="CB103" s="375" t="s">
        <v>52</v>
      </c>
      <c r="CC103" s="375" t="s">
        <v>52</v>
      </c>
      <c r="CD103" s="375" t="s">
        <v>52</v>
      </c>
      <c r="CE103" s="212" t="s">
        <v>230</v>
      </c>
      <c r="CF103" s="212" t="s">
        <v>230</v>
      </c>
      <c r="CG103" s="212" t="s">
        <v>230</v>
      </c>
      <c r="CH103" s="212" t="s">
        <v>230</v>
      </c>
      <c r="CI103" s="212" t="s">
        <v>230</v>
      </c>
      <c r="CJ103" s="212" t="s">
        <v>230</v>
      </c>
      <c r="CK103" s="212" t="s">
        <v>230</v>
      </c>
      <c r="CL103" s="212" t="s">
        <v>230</v>
      </c>
      <c r="CM103" s="212" t="s">
        <v>230</v>
      </c>
      <c r="CN103" s="212" t="s">
        <v>230</v>
      </c>
      <c r="CO103" s="212" t="s">
        <v>230</v>
      </c>
      <c r="CP103" s="212" t="s">
        <v>230</v>
      </c>
      <c r="CQ103" s="212" t="s">
        <v>230</v>
      </c>
      <c r="CR103" s="212" t="s">
        <v>230</v>
      </c>
      <c r="CS103" s="212" t="s">
        <v>230</v>
      </c>
      <c r="CT103" s="212" t="s">
        <v>230</v>
      </c>
      <c r="CU103" s="212" t="s">
        <v>230</v>
      </c>
      <c r="CV103" s="212" t="s">
        <v>230</v>
      </c>
      <c r="CW103" s="212" t="s">
        <v>230</v>
      </c>
      <c r="CX103" s="212" t="s">
        <v>230</v>
      </c>
      <c r="CY103" s="212" t="s">
        <v>230</v>
      </c>
      <c r="CZ103" s="212" t="s">
        <v>230</v>
      </c>
      <c r="DA103" s="212" t="s">
        <v>230</v>
      </c>
      <c r="DB103" s="212" t="s">
        <v>230</v>
      </c>
      <c r="DC103" s="212" t="s">
        <v>230</v>
      </c>
      <c r="DD103" s="212" t="s">
        <v>230</v>
      </c>
      <c r="DE103" s="212" t="s">
        <v>230</v>
      </c>
      <c r="DF103" s="212" t="s">
        <v>230</v>
      </c>
      <c r="DG103" s="212" t="s">
        <v>230</v>
      </c>
      <c r="DH103" s="212" t="s">
        <v>230</v>
      </c>
      <c r="DI103" s="212" t="s">
        <v>230</v>
      </c>
      <c r="DJ103" s="212" t="s">
        <v>230</v>
      </c>
      <c r="DK103" s="212" t="s">
        <v>230</v>
      </c>
      <c r="DL103" s="393"/>
      <c r="DM103" s="393"/>
      <c r="DN103" s="393"/>
      <c r="DO103" s="393"/>
      <c r="DP103" s="393"/>
      <c r="DQ103" s="393"/>
      <c r="DR103" s="393"/>
      <c r="DS103" s="393"/>
      <c r="DT103" s="393"/>
      <c r="DU103" s="393"/>
      <c r="DV103" s="393"/>
      <c r="DW103" s="393"/>
      <c r="DX103" s="393"/>
      <c r="DY103" s="393"/>
      <c r="DZ103" s="393"/>
      <c r="EA103" s="393"/>
      <c r="EB103" s="393"/>
      <c r="EC103" s="393"/>
      <c r="ED103" s="393"/>
      <c r="EE103" s="393"/>
      <c r="EF103" s="393"/>
      <c r="EG103" s="393"/>
      <c r="EH103" s="393"/>
      <c r="EI103" s="393"/>
      <c r="EJ103" s="393"/>
      <c r="EK103" s="393"/>
      <c r="EL103" s="393"/>
      <c r="EM103" s="393"/>
      <c r="EN103" s="393"/>
      <c r="EO103" s="393"/>
      <c r="EP103" s="393"/>
      <c r="EQ103" s="393"/>
      <c r="ER103" s="433"/>
      <c r="ES103" s="227">
        <f t="shared" si="18"/>
        <v>6</v>
      </c>
      <c r="ET103" s="413">
        <f t="shared" si="19"/>
        <v>0</v>
      </c>
      <c r="EU103" s="227">
        <f t="shared" si="11"/>
        <v>0</v>
      </c>
      <c r="EV103" s="385">
        <f t="shared" si="14"/>
        <v>0</v>
      </c>
      <c r="EW103" s="412">
        <f t="shared" si="17"/>
        <v>0</v>
      </c>
      <c r="EX103" s="412">
        <f t="shared" si="15"/>
        <v>0</v>
      </c>
      <c r="EY103" s="210">
        <f t="shared" si="12"/>
        <v>6</v>
      </c>
      <c r="EZ103" s="227">
        <f t="shared" si="16"/>
        <v>7.5</v>
      </c>
    </row>
    <row r="104" spans="1:156" x14ac:dyDescent="0.25">
      <c r="A104" s="177">
        <f t="shared" si="13"/>
        <v>4</v>
      </c>
      <c r="B104" s="723"/>
      <c r="C104" s="511" t="s">
        <v>167</v>
      </c>
      <c r="D104" s="515">
        <v>44654</v>
      </c>
      <c r="E104" s="211" t="s">
        <v>342</v>
      </c>
      <c r="F104" s="212" t="s">
        <v>342</v>
      </c>
      <c r="G104" s="212" t="s">
        <v>342</v>
      </c>
      <c r="H104" s="212" t="s">
        <v>342</v>
      </c>
      <c r="I104" s="212" t="s">
        <v>342</v>
      </c>
      <c r="J104" s="212" t="s">
        <v>342</v>
      </c>
      <c r="K104" s="212" t="s">
        <v>342</v>
      </c>
      <c r="L104" s="212" t="s">
        <v>342</v>
      </c>
      <c r="M104" s="212" t="s">
        <v>342</v>
      </c>
      <c r="N104" s="212" t="s">
        <v>342</v>
      </c>
      <c r="O104" s="212" t="s">
        <v>342</v>
      </c>
      <c r="P104" s="212" t="s">
        <v>342</v>
      </c>
      <c r="Q104" s="212" t="s">
        <v>342</v>
      </c>
      <c r="R104" s="212" t="s">
        <v>342</v>
      </c>
      <c r="S104" s="212" t="s">
        <v>342</v>
      </c>
      <c r="T104" s="212" t="s">
        <v>342</v>
      </c>
      <c r="U104" s="212" t="s">
        <v>342</v>
      </c>
      <c r="V104" s="212" t="s">
        <v>342</v>
      </c>
      <c r="W104" s="212" t="s">
        <v>342</v>
      </c>
      <c r="X104" s="212" t="s">
        <v>342</v>
      </c>
      <c r="Y104" s="212" t="s">
        <v>342</v>
      </c>
      <c r="Z104" s="212" t="s">
        <v>342</v>
      </c>
      <c r="AA104" s="212" t="s">
        <v>342</v>
      </c>
      <c r="AB104" s="212" t="s">
        <v>342</v>
      </c>
      <c r="AC104" s="212" t="s">
        <v>342</v>
      </c>
      <c r="AD104" s="212" t="s">
        <v>342</v>
      </c>
      <c r="AE104" s="212" t="s">
        <v>342</v>
      </c>
      <c r="AF104" s="212" t="s">
        <v>342</v>
      </c>
      <c r="AG104" s="212" t="s">
        <v>342</v>
      </c>
      <c r="AH104" s="212" t="s">
        <v>342</v>
      </c>
      <c r="AI104" s="212" t="s">
        <v>342</v>
      </c>
      <c r="AJ104" s="212" t="s">
        <v>342</v>
      </c>
      <c r="AK104" s="212" t="s">
        <v>342</v>
      </c>
      <c r="AL104" s="212" t="s">
        <v>342</v>
      </c>
      <c r="AM104" s="212" t="s">
        <v>342</v>
      </c>
      <c r="AN104" s="212" t="s">
        <v>342</v>
      </c>
      <c r="AO104" s="212" t="s">
        <v>342</v>
      </c>
      <c r="AP104" s="212" t="s">
        <v>342</v>
      </c>
      <c r="AQ104" s="212" t="s">
        <v>342</v>
      </c>
      <c r="AR104" s="212" t="s">
        <v>342</v>
      </c>
      <c r="AS104" s="212" t="s">
        <v>342</v>
      </c>
      <c r="AT104" s="212" t="s">
        <v>342</v>
      </c>
      <c r="AU104" s="212" t="s">
        <v>342</v>
      </c>
      <c r="AV104" s="212" t="s">
        <v>342</v>
      </c>
      <c r="AW104" s="212" t="s">
        <v>342</v>
      </c>
      <c r="AX104" s="212" t="s">
        <v>342</v>
      </c>
      <c r="AY104" s="212" t="s">
        <v>342</v>
      </c>
      <c r="AZ104" s="212" t="s">
        <v>342</v>
      </c>
      <c r="BA104" s="212" t="s">
        <v>230</v>
      </c>
      <c r="BB104" s="212" t="s">
        <v>230</v>
      </c>
      <c r="BC104" s="212" t="s">
        <v>230</v>
      </c>
      <c r="BD104" s="212" t="s">
        <v>230</v>
      </c>
      <c r="BE104" s="212" t="s">
        <v>230</v>
      </c>
      <c r="BF104" s="212" t="s">
        <v>230</v>
      </c>
      <c r="BG104" s="212" t="s">
        <v>230</v>
      </c>
      <c r="BH104" s="212" t="s">
        <v>230</v>
      </c>
      <c r="BI104" s="212" t="s">
        <v>230</v>
      </c>
      <c r="BJ104" s="212" t="s">
        <v>230</v>
      </c>
      <c r="BK104" s="212" t="s">
        <v>230</v>
      </c>
      <c r="BL104" s="212" t="s">
        <v>230</v>
      </c>
      <c r="BM104" s="212" t="s">
        <v>230</v>
      </c>
      <c r="BN104" s="212" t="s">
        <v>230</v>
      </c>
      <c r="BO104" s="212" t="s">
        <v>230</v>
      </c>
      <c r="BP104" s="212" t="s">
        <v>230</v>
      </c>
      <c r="BQ104" s="212" t="s">
        <v>230</v>
      </c>
      <c r="BR104" s="212" t="s">
        <v>230</v>
      </c>
      <c r="BS104" s="212" t="s">
        <v>230</v>
      </c>
      <c r="BT104" s="212" t="s">
        <v>230</v>
      </c>
      <c r="BU104" s="212" t="s">
        <v>230</v>
      </c>
      <c r="BV104" s="212" t="s">
        <v>230</v>
      </c>
      <c r="BW104" s="212" t="s">
        <v>230</v>
      </c>
      <c r="BX104" s="212" t="s">
        <v>230</v>
      </c>
      <c r="BY104" s="212" t="s">
        <v>230</v>
      </c>
      <c r="BZ104" s="212" t="s">
        <v>230</v>
      </c>
      <c r="CA104" s="212" t="s">
        <v>230</v>
      </c>
      <c r="CB104" s="212" t="s">
        <v>230</v>
      </c>
      <c r="CC104" s="212" t="s">
        <v>230</v>
      </c>
      <c r="CD104" s="212" t="s">
        <v>230</v>
      </c>
      <c r="CE104" s="212" t="s">
        <v>230</v>
      </c>
      <c r="CF104" s="212" t="s">
        <v>230</v>
      </c>
      <c r="CG104" s="212" t="s">
        <v>230</v>
      </c>
      <c r="CH104" s="212" t="s">
        <v>230</v>
      </c>
      <c r="CI104" s="212" t="s">
        <v>230</v>
      </c>
      <c r="CJ104" s="212" t="s">
        <v>230</v>
      </c>
      <c r="CK104" s="212" t="s">
        <v>230</v>
      </c>
      <c r="CL104" s="212" t="s">
        <v>230</v>
      </c>
      <c r="CM104" s="212" t="s">
        <v>230</v>
      </c>
      <c r="CN104" s="212" t="s">
        <v>230</v>
      </c>
      <c r="CO104" s="212" t="s">
        <v>230</v>
      </c>
      <c r="CP104" s="212" t="s">
        <v>230</v>
      </c>
      <c r="CQ104" s="212" t="s">
        <v>230</v>
      </c>
      <c r="CR104" s="212" t="s">
        <v>230</v>
      </c>
      <c r="CS104" s="212" t="s">
        <v>230</v>
      </c>
      <c r="CT104" s="212" t="s">
        <v>230</v>
      </c>
      <c r="CU104" s="212" t="s">
        <v>230</v>
      </c>
      <c r="CV104" s="212" t="s">
        <v>230</v>
      </c>
      <c r="CW104" s="212" t="s">
        <v>342</v>
      </c>
      <c r="CX104" s="212" t="s">
        <v>342</v>
      </c>
      <c r="CY104" s="212" t="s">
        <v>342</v>
      </c>
      <c r="CZ104" s="212" t="s">
        <v>342</v>
      </c>
      <c r="DA104" s="212" t="s">
        <v>342</v>
      </c>
      <c r="DB104" s="212" t="s">
        <v>342</v>
      </c>
      <c r="DC104" s="212" t="s">
        <v>342</v>
      </c>
      <c r="DD104" s="212" t="s">
        <v>342</v>
      </c>
      <c r="DE104" s="212" t="s">
        <v>342</v>
      </c>
      <c r="DF104" s="212" t="s">
        <v>342</v>
      </c>
      <c r="DG104" s="212" t="s">
        <v>342</v>
      </c>
      <c r="DH104" s="212" t="s">
        <v>342</v>
      </c>
      <c r="DI104" s="212" t="s">
        <v>342</v>
      </c>
      <c r="DJ104" s="212" t="s">
        <v>342</v>
      </c>
      <c r="DK104" s="212" t="s">
        <v>342</v>
      </c>
      <c r="DL104" s="212" t="s">
        <v>342</v>
      </c>
      <c r="DM104" s="212" t="s">
        <v>342</v>
      </c>
      <c r="DN104" s="212" t="s">
        <v>342</v>
      </c>
      <c r="DO104" s="212" t="s">
        <v>342</v>
      </c>
      <c r="DP104" s="212" t="s">
        <v>342</v>
      </c>
      <c r="DQ104" s="212" t="s">
        <v>342</v>
      </c>
      <c r="DR104" s="212" t="s">
        <v>342</v>
      </c>
      <c r="DS104" s="212" t="s">
        <v>342</v>
      </c>
      <c r="DT104" s="212" t="s">
        <v>342</v>
      </c>
      <c r="DU104" s="212" t="s">
        <v>342</v>
      </c>
      <c r="DV104" s="212" t="s">
        <v>342</v>
      </c>
      <c r="DW104" s="212" t="s">
        <v>342</v>
      </c>
      <c r="DX104" s="212" t="s">
        <v>342</v>
      </c>
      <c r="DY104" s="212" t="s">
        <v>342</v>
      </c>
      <c r="DZ104" s="212" t="s">
        <v>342</v>
      </c>
      <c r="EA104" s="212" t="s">
        <v>342</v>
      </c>
      <c r="EB104" s="212" t="s">
        <v>342</v>
      </c>
      <c r="EC104" s="212" t="s">
        <v>342</v>
      </c>
      <c r="ED104" s="212" t="s">
        <v>342</v>
      </c>
      <c r="EE104" s="212" t="s">
        <v>342</v>
      </c>
      <c r="EF104" s="212" t="s">
        <v>342</v>
      </c>
      <c r="EG104" s="212" t="s">
        <v>342</v>
      </c>
      <c r="EH104" s="212" t="s">
        <v>342</v>
      </c>
      <c r="EI104" s="212" t="s">
        <v>342</v>
      </c>
      <c r="EJ104" s="212" t="s">
        <v>342</v>
      </c>
      <c r="EK104" s="212" t="s">
        <v>342</v>
      </c>
      <c r="EL104" s="212" t="s">
        <v>342</v>
      </c>
      <c r="EM104" s="212" t="s">
        <v>342</v>
      </c>
      <c r="EN104" s="212" t="s">
        <v>342</v>
      </c>
      <c r="EO104" s="212" t="s">
        <v>342</v>
      </c>
      <c r="EP104" s="212" t="s">
        <v>342</v>
      </c>
      <c r="EQ104" s="212" t="s">
        <v>342</v>
      </c>
      <c r="ER104" s="424" t="s">
        <v>342</v>
      </c>
      <c r="ES104" s="227">
        <f t="shared" si="18"/>
        <v>0</v>
      </c>
      <c r="ET104" s="413">
        <f t="shared" si="19"/>
        <v>0</v>
      </c>
      <c r="EU104" s="227">
        <f t="shared" si="11"/>
        <v>0</v>
      </c>
      <c r="EV104" s="385">
        <f t="shared" si="14"/>
        <v>0</v>
      </c>
      <c r="EW104" s="412">
        <f t="shared" si="17"/>
        <v>0</v>
      </c>
      <c r="EX104" s="412">
        <f t="shared" si="15"/>
        <v>0</v>
      </c>
      <c r="EY104" s="210">
        <f t="shared" si="12"/>
        <v>0</v>
      </c>
      <c r="EZ104" s="227">
        <f t="shared" si="16"/>
        <v>8</v>
      </c>
    </row>
    <row r="105" spans="1:156" ht="15.75" customHeight="1" x14ac:dyDescent="0.25">
      <c r="A105" s="177">
        <f t="shared" si="13"/>
        <v>4</v>
      </c>
      <c r="B105" s="723"/>
      <c r="C105" s="510" t="s">
        <v>175</v>
      </c>
      <c r="D105" s="514">
        <v>44655</v>
      </c>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c r="AK105" s="212"/>
      <c r="AL105" s="212"/>
      <c r="AM105" s="212"/>
      <c r="AN105" s="212"/>
      <c r="AO105" s="212"/>
      <c r="AP105" s="212"/>
      <c r="AQ105" s="212"/>
      <c r="AR105" s="212"/>
      <c r="AS105" s="212"/>
      <c r="AT105" s="212"/>
      <c r="AU105" s="212"/>
      <c r="AV105" s="212"/>
      <c r="AW105" s="212"/>
      <c r="AX105" s="212"/>
      <c r="AY105" s="212"/>
      <c r="AZ105" s="212"/>
      <c r="BA105" s="212" t="s">
        <v>230</v>
      </c>
      <c r="BB105" s="212" t="s">
        <v>230</v>
      </c>
      <c r="BC105" s="212" t="s">
        <v>230</v>
      </c>
      <c r="BD105" s="212" t="s">
        <v>230</v>
      </c>
      <c r="BE105" s="212" t="s">
        <v>230</v>
      </c>
      <c r="BF105" s="212" t="s">
        <v>230</v>
      </c>
      <c r="BG105" s="212" t="s">
        <v>230</v>
      </c>
      <c r="BH105" s="212" t="s">
        <v>230</v>
      </c>
      <c r="BI105" s="212" t="s">
        <v>230</v>
      </c>
      <c r="BJ105" s="212" t="s">
        <v>230</v>
      </c>
      <c r="BK105" s="212" t="s">
        <v>230</v>
      </c>
      <c r="BL105" s="212" t="s">
        <v>230</v>
      </c>
      <c r="BM105" s="375" t="s">
        <v>52</v>
      </c>
      <c r="BN105" s="375" t="s">
        <v>52</v>
      </c>
      <c r="BO105" s="375" t="s">
        <v>52</v>
      </c>
      <c r="BP105" s="375" t="s">
        <v>52</v>
      </c>
      <c r="BQ105" s="375" t="s">
        <v>52</v>
      </c>
      <c r="BR105" s="375" t="s">
        <v>52</v>
      </c>
      <c r="BS105" s="375" t="s">
        <v>52</v>
      </c>
      <c r="BT105" s="375" t="s">
        <v>52</v>
      </c>
      <c r="BU105" s="375" t="s">
        <v>52</v>
      </c>
      <c r="BV105" s="375" t="s">
        <v>52</v>
      </c>
      <c r="BW105" s="375" t="s">
        <v>52</v>
      </c>
      <c r="BX105" s="375" t="s">
        <v>52</v>
      </c>
      <c r="BY105" s="375" t="s">
        <v>52</v>
      </c>
      <c r="BZ105" s="375" t="s">
        <v>52</v>
      </c>
      <c r="CA105" s="375" t="s">
        <v>52</v>
      </c>
      <c r="CB105" s="375" t="s">
        <v>52</v>
      </c>
      <c r="CC105" s="375" t="s">
        <v>52</v>
      </c>
      <c r="CD105" s="375" t="s">
        <v>52</v>
      </c>
      <c r="CE105" s="212" t="s">
        <v>577</v>
      </c>
      <c r="CF105" s="212" t="s">
        <v>577</v>
      </c>
      <c r="CG105" s="212" t="s">
        <v>577</v>
      </c>
      <c r="CH105" s="212" t="s">
        <v>577</v>
      </c>
      <c r="CI105" s="212" t="s">
        <v>577</v>
      </c>
      <c r="CJ105" s="212" t="s">
        <v>577</v>
      </c>
      <c r="CK105" s="212" t="s">
        <v>577</v>
      </c>
      <c r="CL105" s="212" t="s">
        <v>577</v>
      </c>
      <c r="CM105" s="212" t="s">
        <v>577</v>
      </c>
      <c r="CN105" s="212" t="s">
        <v>577</v>
      </c>
      <c r="CO105" s="212" t="s">
        <v>577</v>
      </c>
      <c r="CP105" s="212" t="s">
        <v>577</v>
      </c>
      <c r="CQ105" s="212" t="s">
        <v>577</v>
      </c>
      <c r="CR105" s="212" t="s">
        <v>577</v>
      </c>
      <c r="CS105" s="212" t="s">
        <v>577</v>
      </c>
      <c r="CT105" s="212" t="s">
        <v>577</v>
      </c>
      <c r="CU105" s="212" t="s">
        <v>577</v>
      </c>
      <c r="CV105" s="212" t="s">
        <v>577</v>
      </c>
      <c r="CW105" s="212" t="s">
        <v>577</v>
      </c>
      <c r="CX105" s="212" t="s">
        <v>577</v>
      </c>
      <c r="CY105" s="212" t="s">
        <v>577</v>
      </c>
      <c r="CZ105" s="212" t="s">
        <v>577</v>
      </c>
      <c r="DA105" s="212" t="s">
        <v>577</v>
      </c>
      <c r="DB105" s="212" t="s">
        <v>577</v>
      </c>
      <c r="DC105" s="212" t="s">
        <v>577</v>
      </c>
      <c r="DD105" s="212" t="s">
        <v>577</v>
      </c>
      <c r="DE105" s="212" t="s">
        <v>577</v>
      </c>
      <c r="DF105" s="212" t="s">
        <v>577</v>
      </c>
      <c r="DG105" s="212" t="s">
        <v>577</v>
      </c>
      <c r="DH105" s="212" t="s">
        <v>577</v>
      </c>
      <c r="DI105" s="212" t="s">
        <v>577</v>
      </c>
      <c r="DJ105" s="212" t="s">
        <v>577</v>
      </c>
      <c r="DK105" s="212" t="s">
        <v>577</v>
      </c>
      <c r="DL105" s="212" t="s">
        <v>577</v>
      </c>
      <c r="DM105" s="212" t="s">
        <v>577</v>
      </c>
      <c r="DN105" s="212" t="s">
        <v>577</v>
      </c>
      <c r="DO105" s="375" t="s">
        <v>52</v>
      </c>
      <c r="DP105" s="375" t="s">
        <v>52</v>
      </c>
      <c r="DQ105" s="375" t="s">
        <v>52</v>
      </c>
      <c r="DR105" s="375" t="s">
        <v>52</v>
      </c>
      <c r="DS105" s="375" t="s">
        <v>52</v>
      </c>
      <c r="DT105" s="375" t="s">
        <v>52</v>
      </c>
      <c r="DU105" s="375" t="s">
        <v>52</v>
      </c>
      <c r="DV105" s="375" t="s">
        <v>52</v>
      </c>
      <c r="DW105" s="375" t="s">
        <v>52</v>
      </c>
      <c r="DX105" s="375" t="s">
        <v>52</v>
      </c>
      <c r="DY105" s="375" t="s">
        <v>52</v>
      </c>
      <c r="DZ105" s="375" t="s">
        <v>52</v>
      </c>
      <c r="EA105" s="375" t="s">
        <v>52</v>
      </c>
      <c r="EB105" s="375" t="s">
        <v>52</v>
      </c>
      <c r="EC105" s="375" t="s">
        <v>52</v>
      </c>
      <c r="ED105" s="375" t="s">
        <v>52</v>
      </c>
      <c r="EE105" s="375" t="s">
        <v>52</v>
      </c>
      <c r="EF105" s="375" t="s">
        <v>52</v>
      </c>
      <c r="EG105" s="375" t="s">
        <v>52</v>
      </c>
      <c r="EH105" s="375" t="s">
        <v>52</v>
      </c>
      <c r="EI105" s="375" t="s">
        <v>52</v>
      </c>
      <c r="EJ105" s="375" t="s">
        <v>52</v>
      </c>
      <c r="EK105" s="375" t="s">
        <v>52</v>
      </c>
      <c r="EL105" s="375" t="s">
        <v>52</v>
      </c>
      <c r="EM105" s="375" t="s">
        <v>52</v>
      </c>
      <c r="EN105" s="375" t="s">
        <v>52</v>
      </c>
      <c r="EO105" s="375" t="s">
        <v>52</v>
      </c>
      <c r="EP105" s="212" t="s">
        <v>230</v>
      </c>
      <c r="EQ105" s="212" t="s">
        <v>230</v>
      </c>
      <c r="ER105" s="212" t="s">
        <v>230</v>
      </c>
      <c r="ES105" s="227">
        <f t="shared" si="18"/>
        <v>7.5</v>
      </c>
      <c r="ET105" s="413">
        <f t="shared" si="19"/>
        <v>0</v>
      </c>
      <c r="EU105" s="227">
        <f t="shared" si="11"/>
        <v>6</v>
      </c>
      <c r="EV105" s="385">
        <f t="shared" si="14"/>
        <v>0</v>
      </c>
      <c r="EW105" s="412">
        <f t="shared" si="17"/>
        <v>0</v>
      </c>
      <c r="EX105" s="412">
        <f t="shared" si="15"/>
        <v>0</v>
      </c>
      <c r="EY105" s="210">
        <f t="shared" si="12"/>
        <v>13.5</v>
      </c>
      <c r="EZ105" s="227">
        <f t="shared" si="16"/>
        <v>2.5</v>
      </c>
    </row>
    <row r="106" spans="1:156" x14ac:dyDescent="0.25">
      <c r="A106" s="177">
        <f t="shared" si="13"/>
        <v>4</v>
      </c>
      <c r="B106" s="723"/>
      <c r="C106" s="510" t="s">
        <v>176</v>
      </c>
      <c r="D106" s="514">
        <v>44656</v>
      </c>
      <c r="E106" s="212" t="s">
        <v>230</v>
      </c>
      <c r="F106" s="212" t="s">
        <v>230</v>
      </c>
      <c r="G106" s="212" t="s">
        <v>230</v>
      </c>
      <c r="H106" s="212" t="s">
        <v>230</v>
      </c>
      <c r="I106" s="212" t="s">
        <v>230</v>
      </c>
      <c r="J106" s="212" t="s">
        <v>230</v>
      </c>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t="s">
        <v>230</v>
      </c>
      <c r="AJ106" s="212" t="s">
        <v>230</v>
      </c>
      <c r="AK106" s="212" t="s">
        <v>230</v>
      </c>
      <c r="AL106" s="212" t="s">
        <v>230</v>
      </c>
      <c r="AM106" s="212" t="s">
        <v>230</v>
      </c>
      <c r="AN106" s="212" t="s">
        <v>230</v>
      </c>
      <c r="AO106" s="212" t="s">
        <v>230</v>
      </c>
      <c r="AP106" s="212" t="s">
        <v>230</v>
      </c>
      <c r="AQ106" s="212" t="s">
        <v>230</v>
      </c>
      <c r="AR106" s="212" t="s">
        <v>230</v>
      </c>
      <c r="AS106" s="212" t="s">
        <v>230</v>
      </c>
      <c r="AT106" s="212" t="s">
        <v>230</v>
      </c>
      <c r="AU106" s="212" t="s">
        <v>230</v>
      </c>
      <c r="AV106" s="212" t="s">
        <v>230</v>
      </c>
      <c r="AW106" s="212" t="s">
        <v>230</v>
      </c>
      <c r="AX106" s="375" t="s">
        <v>52</v>
      </c>
      <c r="AY106" s="375" t="s">
        <v>52</v>
      </c>
      <c r="AZ106" s="375" t="s">
        <v>52</v>
      </c>
      <c r="BA106" s="375" t="s">
        <v>52</v>
      </c>
      <c r="BB106" s="375" t="s">
        <v>52</v>
      </c>
      <c r="BC106" s="375" t="s">
        <v>52</v>
      </c>
      <c r="BD106" s="375" t="s">
        <v>52</v>
      </c>
      <c r="BE106" s="375" t="s">
        <v>52</v>
      </c>
      <c r="BF106" s="375" t="s">
        <v>52</v>
      </c>
      <c r="BG106" s="375" t="s">
        <v>52</v>
      </c>
      <c r="BH106" s="375" t="s">
        <v>52</v>
      </c>
      <c r="BI106" s="375" t="s">
        <v>52</v>
      </c>
      <c r="BJ106" s="375" t="s">
        <v>52</v>
      </c>
      <c r="BK106" s="375" t="s">
        <v>52</v>
      </c>
      <c r="BL106" s="375" t="s">
        <v>52</v>
      </c>
      <c r="BM106" s="375" t="s">
        <v>52</v>
      </c>
      <c r="BN106" s="375" t="s">
        <v>52</v>
      </c>
      <c r="BO106" s="375" t="s">
        <v>52</v>
      </c>
      <c r="BP106" s="375" t="s">
        <v>52</v>
      </c>
      <c r="BQ106" s="375" t="s">
        <v>52</v>
      </c>
      <c r="BR106" s="375" t="s">
        <v>52</v>
      </c>
      <c r="BS106" s="375" t="s">
        <v>52</v>
      </c>
      <c r="BT106" s="375" t="s">
        <v>52</v>
      </c>
      <c r="BU106" s="375" t="s">
        <v>52</v>
      </c>
      <c r="BV106" s="375" t="s">
        <v>52</v>
      </c>
      <c r="BW106" s="375" t="s">
        <v>52</v>
      </c>
      <c r="BX106" s="375" t="s">
        <v>52</v>
      </c>
      <c r="BY106" s="375" t="s">
        <v>52</v>
      </c>
      <c r="BZ106" s="375" t="s">
        <v>52</v>
      </c>
      <c r="CA106" s="375" t="s">
        <v>52</v>
      </c>
      <c r="CB106" s="375" t="s">
        <v>52</v>
      </c>
      <c r="CC106" s="375" t="s">
        <v>52</v>
      </c>
      <c r="CD106" s="375" t="s">
        <v>52</v>
      </c>
      <c r="CE106" s="375" t="s">
        <v>52</v>
      </c>
      <c r="CF106" s="375" t="s">
        <v>52</v>
      </c>
      <c r="CG106" s="375" t="s">
        <v>52</v>
      </c>
      <c r="CH106" s="375" t="s">
        <v>52</v>
      </c>
      <c r="CI106" s="375" t="s">
        <v>52</v>
      </c>
      <c r="CJ106" s="375" t="s">
        <v>52</v>
      </c>
      <c r="CK106" s="375" t="s">
        <v>52</v>
      </c>
      <c r="CL106" s="375" t="s">
        <v>52</v>
      </c>
      <c r="CM106" s="375" t="s">
        <v>52</v>
      </c>
      <c r="CN106" s="375" t="s">
        <v>52</v>
      </c>
      <c r="CO106" s="375" t="s">
        <v>52</v>
      </c>
      <c r="CP106" s="375" t="s">
        <v>52</v>
      </c>
      <c r="CQ106" s="375" t="s">
        <v>52</v>
      </c>
      <c r="CR106" s="375" t="s">
        <v>52</v>
      </c>
      <c r="CS106" s="375" t="s">
        <v>52</v>
      </c>
      <c r="CT106" s="375" t="s">
        <v>52</v>
      </c>
      <c r="CU106" s="375" t="s">
        <v>52</v>
      </c>
      <c r="CV106" s="375" t="s">
        <v>52</v>
      </c>
      <c r="CW106" s="375" t="s">
        <v>52</v>
      </c>
      <c r="CX106" s="375" t="s">
        <v>52</v>
      </c>
      <c r="CY106" s="375" t="s">
        <v>52</v>
      </c>
      <c r="CZ106" s="212" t="s">
        <v>230</v>
      </c>
      <c r="DA106" s="212" t="s">
        <v>230</v>
      </c>
      <c r="DB106" s="212" t="s">
        <v>230</v>
      </c>
      <c r="DC106" s="212" t="s">
        <v>230</v>
      </c>
      <c r="DD106" s="212" t="s">
        <v>230</v>
      </c>
      <c r="DE106" s="212" t="s">
        <v>230</v>
      </c>
      <c r="DF106" s="212" t="s">
        <v>230</v>
      </c>
      <c r="DG106" s="212" t="s">
        <v>230</v>
      </c>
      <c r="DH106" s="212" t="s">
        <v>230</v>
      </c>
      <c r="DI106" s="212"/>
      <c r="DJ106" s="212"/>
      <c r="DK106" s="212"/>
      <c r="DL106" s="212"/>
      <c r="DM106" s="212"/>
      <c r="DN106" s="212"/>
      <c r="DO106" s="212"/>
      <c r="DP106" s="212"/>
      <c r="DQ106" s="212"/>
      <c r="DR106" s="212"/>
      <c r="DS106" s="212"/>
      <c r="DT106" s="212"/>
      <c r="DU106" s="212"/>
      <c r="DV106" s="212"/>
      <c r="DW106" s="212"/>
      <c r="DX106" s="212"/>
      <c r="DY106" s="212"/>
      <c r="DZ106" s="212"/>
      <c r="EA106" s="212"/>
      <c r="EB106" s="212"/>
      <c r="EC106" s="212"/>
      <c r="ED106" s="212"/>
      <c r="EE106" s="212"/>
      <c r="EF106" s="212"/>
      <c r="EG106" s="212"/>
      <c r="EH106" s="212"/>
      <c r="EI106" s="212"/>
      <c r="EJ106" s="212"/>
      <c r="EK106" s="212"/>
      <c r="EL106" s="212"/>
      <c r="EM106" s="212"/>
      <c r="EN106" s="212"/>
      <c r="EO106" s="212"/>
      <c r="EP106" s="212"/>
      <c r="EQ106" s="212"/>
      <c r="ER106" s="424"/>
      <c r="ES106" s="227">
        <f t="shared" si="18"/>
        <v>9</v>
      </c>
      <c r="ET106" s="413">
        <f t="shared" si="19"/>
        <v>0</v>
      </c>
      <c r="EU106" s="227">
        <f t="shared" si="11"/>
        <v>0</v>
      </c>
      <c r="EV106" s="385">
        <f t="shared" si="14"/>
        <v>0</v>
      </c>
      <c r="EW106" s="412">
        <f t="shared" si="17"/>
        <v>0</v>
      </c>
      <c r="EX106" s="412">
        <f t="shared" si="15"/>
        <v>0</v>
      </c>
      <c r="EY106" s="210">
        <f t="shared" si="12"/>
        <v>9</v>
      </c>
      <c r="EZ106" s="227">
        <f t="shared" si="16"/>
        <v>5</v>
      </c>
    </row>
    <row r="107" spans="1:156" x14ac:dyDescent="0.25">
      <c r="A107" s="177">
        <f t="shared" si="13"/>
        <v>4</v>
      </c>
      <c r="B107" s="723"/>
      <c r="C107" s="510" t="s">
        <v>176</v>
      </c>
      <c r="D107" s="514">
        <v>44657</v>
      </c>
      <c r="E107" s="397"/>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t="s">
        <v>230</v>
      </c>
      <c r="AJ107" s="212" t="s">
        <v>230</v>
      </c>
      <c r="AK107" s="212" t="s">
        <v>230</v>
      </c>
      <c r="AL107" s="212" t="s">
        <v>230</v>
      </c>
      <c r="AM107" s="212" t="s">
        <v>230</v>
      </c>
      <c r="AN107" s="212" t="s">
        <v>230</v>
      </c>
      <c r="AO107" s="212" t="s">
        <v>230</v>
      </c>
      <c r="AP107" s="212" t="s">
        <v>230</v>
      </c>
      <c r="AQ107" s="212" t="s">
        <v>230</v>
      </c>
      <c r="AR107" s="212" t="s">
        <v>230</v>
      </c>
      <c r="AS107" s="212" t="s">
        <v>230</v>
      </c>
      <c r="AT107" s="212" t="s">
        <v>230</v>
      </c>
      <c r="AU107" s="212" t="s">
        <v>230</v>
      </c>
      <c r="AV107" s="212" t="s">
        <v>230</v>
      </c>
      <c r="AW107" s="212" t="s">
        <v>230</v>
      </c>
      <c r="AX107" s="375" t="s">
        <v>52</v>
      </c>
      <c r="AY107" s="375" t="s">
        <v>52</v>
      </c>
      <c r="AZ107" s="375" t="s">
        <v>52</v>
      </c>
      <c r="BA107" s="375" t="s">
        <v>52</v>
      </c>
      <c r="BB107" s="375" t="s">
        <v>52</v>
      </c>
      <c r="BC107" s="375" t="s">
        <v>52</v>
      </c>
      <c r="BD107" s="375" t="s">
        <v>52</v>
      </c>
      <c r="BE107" s="375" t="s">
        <v>52</v>
      </c>
      <c r="BF107" s="375" t="s">
        <v>52</v>
      </c>
      <c r="BG107" s="375" t="s">
        <v>52</v>
      </c>
      <c r="BH107" s="375" t="s">
        <v>52</v>
      </c>
      <c r="BI107" s="375" t="s">
        <v>52</v>
      </c>
      <c r="BJ107" s="375" t="s">
        <v>52</v>
      </c>
      <c r="BK107" s="375" t="s">
        <v>52</v>
      </c>
      <c r="BL107" s="375" t="s">
        <v>52</v>
      </c>
      <c r="BM107" s="375" t="s">
        <v>52</v>
      </c>
      <c r="BN107" s="375" t="s">
        <v>52</v>
      </c>
      <c r="BO107" s="375" t="s">
        <v>52</v>
      </c>
      <c r="BP107" s="375" t="s">
        <v>52</v>
      </c>
      <c r="BQ107" s="375" t="s">
        <v>52</v>
      </c>
      <c r="BR107" s="375" t="s">
        <v>52</v>
      </c>
      <c r="BS107" s="375" t="s">
        <v>52</v>
      </c>
      <c r="BT107" s="375" t="s">
        <v>52</v>
      </c>
      <c r="BU107" s="375" t="s">
        <v>52</v>
      </c>
      <c r="BV107" s="375" t="s">
        <v>52</v>
      </c>
      <c r="BW107" s="375" t="s">
        <v>52</v>
      </c>
      <c r="BX107" s="375" t="s">
        <v>52</v>
      </c>
      <c r="BY107" s="375" t="s">
        <v>52</v>
      </c>
      <c r="BZ107" s="375" t="s">
        <v>52</v>
      </c>
      <c r="CA107" s="375" t="s">
        <v>52</v>
      </c>
      <c r="CB107" s="375" t="s">
        <v>52</v>
      </c>
      <c r="CC107" s="375" t="s">
        <v>52</v>
      </c>
      <c r="CD107" s="375" t="s">
        <v>52</v>
      </c>
      <c r="CE107" s="375" t="s">
        <v>52</v>
      </c>
      <c r="CF107" s="375" t="s">
        <v>52</v>
      </c>
      <c r="CG107" s="375" t="s">
        <v>52</v>
      </c>
      <c r="CH107" s="375" t="s">
        <v>52</v>
      </c>
      <c r="CI107" s="375" t="s">
        <v>52</v>
      </c>
      <c r="CJ107" s="375" t="s">
        <v>52</v>
      </c>
      <c r="CK107" s="375" t="s">
        <v>52</v>
      </c>
      <c r="CL107" s="375" t="s">
        <v>52</v>
      </c>
      <c r="CM107" s="375" t="s">
        <v>52</v>
      </c>
      <c r="CN107" s="375" t="s">
        <v>52</v>
      </c>
      <c r="CO107" s="375" t="s">
        <v>52</v>
      </c>
      <c r="CP107" s="375" t="s">
        <v>52</v>
      </c>
      <c r="CQ107" s="375" t="s">
        <v>52</v>
      </c>
      <c r="CR107" s="375" t="s">
        <v>52</v>
      </c>
      <c r="CS107" s="375" t="s">
        <v>52</v>
      </c>
      <c r="CT107" s="375" t="s">
        <v>52</v>
      </c>
      <c r="CU107" s="375" t="s">
        <v>52</v>
      </c>
      <c r="CV107" s="375" t="s">
        <v>52</v>
      </c>
      <c r="CW107" s="375" t="s">
        <v>52</v>
      </c>
      <c r="CX107" s="375" t="s">
        <v>52</v>
      </c>
      <c r="CY107" s="375" t="s">
        <v>52</v>
      </c>
      <c r="CZ107" s="375" t="s">
        <v>52</v>
      </c>
      <c r="DA107" s="375" t="s">
        <v>52</v>
      </c>
      <c r="DB107" s="375" t="s">
        <v>52</v>
      </c>
      <c r="DC107" s="375" t="s">
        <v>52</v>
      </c>
      <c r="DD107" s="375" t="s">
        <v>52</v>
      </c>
      <c r="DE107" s="375" t="s">
        <v>52</v>
      </c>
      <c r="DF107" s="375" t="s">
        <v>52</v>
      </c>
      <c r="DG107" s="375" t="s">
        <v>52</v>
      </c>
      <c r="DH107" s="375" t="s">
        <v>52</v>
      </c>
      <c r="DI107" s="212" t="s">
        <v>230</v>
      </c>
      <c r="DJ107" s="212" t="s">
        <v>230</v>
      </c>
      <c r="DK107" s="212" t="s">
        <v>230</v>
      </c>
      <c r="DL107" s="212" t="s">
        <v>230</v>
      </c>
      <c r="DM107" s="212" t="s">
        <v>230</v>
      </c>
      <c r="DN107" s="212" t="s">
        <v>230</v>
      </c>
      <c r="DO107" s="212" t="s">
        <v>230</v>
      </c>
      <c r="DP107" s="212" t="s">
        <v>230</v>
      </c>
      <c r="DQ107" s="212" t="s">
        <v>230</v>
      </c>
      <c r="DR107" s="212"/>
      <c r="DS107" s="212"/>
      <c r="DT107" s="212"/>
      <c r="DU107" s="212"/>
      <c r="DV107" s="212"/>
      <c r="DW107" s="212"/>
      <c r="DX107" s="212"/>
      <c r="DY107" s="212"/>
      <c r="DZ107" s="212"/>
      <c r="EA107" s="212"/>
      <c r="EB107" s="212"/>
      <c r="EC107" s="212"/>
      <c r="ED107" s="212"/>
      <c r="EE107" s="212"/>
      <c r="EF107" s="212"/>
      <c r="EG107" s="212"/>
      <c r="EH107" s="212"/>
      <c r="EI107" s="212"/>
      <c r="EJ107" s="212"/>
      <c r="EK107" s="212"/>
      <c r="EL107" s="212"/>
      <c r="EM107" s="212"/>
      <c r="EN107" s="212"/>
      <c r="EO107" s="212"/>
      <c r="EP107" s="212"/>
      <c r="EQ107" s="212"/>
      <c r="ER107" s="424"/>
      <c r="ES107" s="227">
        <f t="shared" si="18"/>
        <v>10.5</v>
      </c>
      <c r="ET107" s="413">
        <f t="shared" si="19"/>
        <v>0</v>
      </c>
      <c r="EU107" s="227">
        <f t="shared" si="11"/>
        <v>0</v>
      </c>
      <c r="EV107" s="385">
        <f t="shared" si="14"/>
        <v>0</v>
      </c>
      <c r="EW107" s="412">
        <f t="shared" si="17"/>
        <v>0</v>
      </c>
      <c r="EX107" s="412">
        <f t="shared" si="15"/>
        <v>0</v>
      </c>
      <c r="EY107" s="210">
        <f t="shared" si="12"/>
        <v>10.5</v>
      </c>
      <c r="EZ107" s="227">
        <f t="shared" si="16"/>
        <v>4</v>
      </c>
    </row>
    <row r="108" spans="1:156" ht="14.25" customHeight="1" x14ac:dyDescent="0.25">
      <c r="A108" s="177">
        <f t="shared" si="13"/>
        <v>4</v>
      </c>
      <c r="B108" s="723"/>
      <c r="C108" s="510" t="s">
        <v>173</v>
      </c>
      <c r="D108" s="514">
        <v>44658</v>
      </c>
      <c r="E108" s="397"/>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c r="AF108" s="212"/>
      <c r="AG108" s="212"/>
      <c r="AH108" s="212"/>
      <c r="AI108" s="212" t="s">
        <v>230</v>
      </c>
      <c r="AJ108" s="212" t="s">
        <v>230</v>
      </c>
      <c r="AK108" s="212" t="s">
        <v>230</v>
      </c>
      <c r="AL108" s="212" t="s">
        <v>230</v>
      </c>
      <c r="AM108" s="212" t="s">
        <v>230</v>
      </c>
      <c r="AN108" s="212" t="s">
        <v>230</v>
      </c>
      <c r="AO108" s="212" t="s">
        <v>230</v>
      </c>
      <c r="AP108" s="212" t="s">
        <v>230</v>
      </c>
      <c r="AQ108" s="212" t="s">
        <v>230</v>
      </c>
      <c r="AR108" s="212" t="s">
        <v>230</v>
      </c>
      <c r="AS108" s="212" t="s">
        <v>230</v>
      </c>
      <c r="AT108" s="212" t="s">
        <v>230</v>
      </c>
      <c r="AU108" s="375" t="s">
        <v>52</v>
      </c>
      <c r="AV108" s="375" t="s">
        <v>52</v>
      </c>
      <c r="AW108" s="375" t="s">
        <v>52</v>
      </c>
      <c r="AX108" s="375" t="s">
        <v>52</v>
      </c>
      <c r="AY108" s="375" t="s">
        <v>52</v>
      </c>
      <c r="AZ108" s="375" t="s">
        <v>52</v>
      </c>
      <c r="BA108" s="375" t="s">
        <v>52</v>
      </c>
      <c r="BB108" s="375" t="s">
        <v>52</v>
      </c>
      <c r="BC108" s="375" t="s">
        <v>52</v>
      </c>
      <c r="BD108" s="375" t="s">
        <v>52</v>
      </c>
      <c r="BE108" s="375" t="s">
        <v>52</v>
      </c>
      <c r="BF108" s="375" t="s">
        <v>52</v>
      </c>
      <c r="BG108" s="375" t="s">
        <v>52</v>
      </c>
      <c r="BH108" s="375" t="s">
        <v>52</v>
      </c>
      <c r="BI108" s="375" t="s">
        <v>52</v>
      </c>
      <c r="BJ108" s="375" t="s">
        <v>52</v>
      </c>
      <c r="BK108" s="375" t="s">
        <v>52</v>
      </c>
      <c r="BL108" s="375" t="s">
        <v>52</v>
      </c>
      <c r="BM108" s="375" t="s">
        <v>52</v>
      </c>
      <c r="BN108" s="375" t="s">
        <v>52</v>
      </c>
      <c r="BO108" s="375" t="s">
        <v>52</v>
      </c>
      <c r="BP108" s="375" t="s">
        <v>52</v>
      </c>
      <c r="BQ108" s="375" t="s">
        <v>52</v>
      </c>
      <c r="BR108" s="375" t="s">
        <v>52</v>
      </c>
      <c r="BS108" s="375" t="s">
        <v>52</v>
      </c>
      <c r="BT108" s="375" t="s">
        <v>52</v>
      </c>
      <c r="BU108" s="375" t="s">
        <v>52</v>
      </c>
      <c r="BV108" s="375" t="s">
        <v>52</v>
      </c>
      <c r="BW108" s="375" t="s">
        <v>52</v>
      </c>
      <c r="BX108" s="375" t="s">
        <v>52</v>
      </c>
      <c r="BY108" s="375" t="s">
        <v>52</v>
      </c>
      <c r="BZ108" s="375" t="s">
        <v>52</v>
      </c>
      <c r="CA108" s="375" t="s">
        <v>52</v>
      </c>
      <c r="CB108" s="375" t="s">
        <v>52</v>
      </c>
      <c r="CC108" s="375" t="s">
        <v>52</v>
      </c>
      <c r="CD108" s="375" t="s">
        <v>52</v>
      </c>
      <c r="CE108" s="375" t="s">
        <v>52</v>
      </c>
      <c r="CF108" s="375" t="s">
        <v>52</v>
      </c>
      <c r="CG108" s="375" t="s">
        <v>52</v>
      </c>
      <c r="CH108" s="375" t="s">
        <v>52</v>
      </c>
      <c r="CI108" s="375" t="s">
        <v>52</v>
      </c>
      <c r="CJ108" s="375" t="s">
        <v>52</v>
      </c>
      <c r="CK108" s="375" t="s">
        <v>52</v>
      </c>
      <c r="CL108" s="375" t="s">
        <v>52</v>
      </c>
      <c r="CM108" s="375" t="s">
        <v>52</v>
      </c>
      <c r="CN108" s="375" t="s">
        <v>52</v>
      </c>
      <c r="CO108" s="375" t="s">
        <v>52</v>
      </c>
      <c r="CP108" s="375" t="s">
        <v>52</v>
      </c>
      <c r="CQ108" s="375" t="s">
        <v>52</v>
      </c>
      <c r="CR108" s="375" t="s">
        <v>52</v>
      </c>
      <c r="CS108" s="375" t="s">
        <v>52</v>
      </c>
      <c r="CT108" s="375" t="s">
        <v>52</v>
      </c>
      <c r="CU108" s="375" t="s">
        <v>52</v>
      </c>
      <c r="CV108" s="375" t="s">
        <v>52</v>
      </c>
      <c r="CW108" s="375" t="s">
        <v>52</v>
      </c>
      <c r="CX108" s="375" t="s">
        <v>52</v>
      </c>
      <c r="CY108" s="375" t="s">
        <v>52</v>
      </c>
      <c r="CZ108" s="375" t="s">
        <v>52</v>
      </c>
      <c r="DA108" s="375" t="s">
        <v>52</v>
      </c>
      <c r="DB108" s="375" t="s">
        <v>52</v>
      </c>
      <c r="DC108" s="375" t="s">
        <v>52</v>
      </c>
      <c r="DD108" s="375" t="s">
        <v>52</v>
      </c>
      <c r="DE108" s="375" t="s">
        <v>52</v>
      </c>
      <c r="DF108" s="212" t="s">
        <v>230</v>
      </c>
      <c r="DG108" s="212" t="s">
        <v>230</v>
      </c>
      <c r="DH108" s="212" t="s">
        <v>230</v>
      </c>
      <c r="DI108" s="212" t="s">
        <v>230</v>
      </c>
      <c r="DJ108" s="212" t="s">
        <v>230</v>
      </c>
      <c r="DK108" s="212" t="s">
        <v>230</v>
      </c>
      <c r="DL108" s="212" t="s">
        <v>230</v>
      </c>
      <c r="DM108" s="212" t="s">
        <v>230</v>
      </c>
      <c r="DN108" s="212" t="s">
        <v>230</v>
      </c>
      <c r="DO108" s="212"/>
      <c r="DP108" s="212"/>
      <c r="DQ108" s="212"/>
      <c r="DR108" s="212"/>
      <c r="DS108" s="212"/>
      <c r="DT108" s="212"/>
      <c r="DU108" s="212"/>
      <c r="DV108" s="212"/>
      <c r="DW108" s="212"/>
      <c r="DX108" s="212"/>
      <c r="DY108" s="212"/>
      <c r="DZ108" s="212"/>
      <c r="EA108" s="212"/>
      <c r="EB108" s="212"/>
      <c r="EC108" s="212"/>
      <c r="ED108" s="212"/>
      <c r="EE108" s="212"/>
      <c r="EF108" s="212"/>
      <c r="EG108" s="212"/>
      <c r="EH108" s="212"/>
      <c r="EI108" s="212"/>
      <c r="EJ108" s="212"/>
      <c r="EK108" s="212"/>
      <c r="EL108" s="212"/>
      <c r="EM108" s="212"/>
      <c r="EN108" s="212"/>
      <c r="EO108" s="212"/>
      <c r="EP108" s="212"/>
      <c r="EQ108" s="212"/>
      <c r="ER108" s="424"/>
      <c r="ES108" s="227">
        <f t="shared" si="18"/>
        <v>10.5</v>
      </c>
      <c r="ET108" s="413">
        <f t="shared" si="19"/>
        <v>0</v>
      </c>
      <c r="EU108" s="227">
        <f t="shared" si="11"/>
        <v>0</v>
      </c>
      <c r="EV108" s="385">
        <f t="shared" si="14"/>
        <v>0</v>
      </c>
      <c r="EW108" s="412">
        <f t="shared" si="17"/>
        <v>0</v>
      </c>
      <c r="EX108" s="412">
        <f t="shared" si="15"/>
        <v>0</v>
      </c>
      <c r="EY108" s="210">
        <f t="shared" si="12"/>
        <v>10.5</v>
      </c>
      <c r="EZ108" s="227">
        <f t="shared" si="16"/>
        <v>3.5</v>
      </c>
    </row>
    <row r="109" spans="1:156" x14ac:dyDescent="0.25">
      <c r="A109" s="177">
        <f t="shared" si="13"/>
        <v>4</v>
      </c>
      <c r="B109" s="723"/>
      <c r="C109" s="510" t="s">
        <v>184</v>
      </c>
      <c r="D109" s="514">
        <v>44659</v>
      </c>
      <c r="E109" s="397"/>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t="s">
        <v>230</v>
      </c>
      <c r="AD109" s="212" t="s">
        <v>230</v>
      </c>
      <c r="AE109" s="212" t="s">
        <v>230</v>
      </c>
      <c r="AF109" s="212" t="s">
        <v>230</v>
      </c>
      <c r="AG109" s="212" t="s">
        <v>230</v>
      </c>
      <c r="AH109" s="212" t="s">
        <v>230</v>
      </c>
      <c r="AI109" s="212" t="s">
        <v>230</v>
      </c>
      <c r="AJ109" s="212" t="s">
        <v>230</v>
      </c>
      <c r="AK109" s="212" t="s">
        <v>230</v>
      </c>
      <c r="AL109" s="212" t="s">
        <v>230</v>
      </c>
      <c r="AM109" s="212" t="s">
        <v>230</v>
      </c>
      <c r="AN109" s="212" t="s">
        <v>230</v>
      </c>
      <c r="AO109" s="375" t="s">
        <v>52</v>
      </c>
      <c r="AP109" s="375" t="s">
        <v>52</v>
      </c>
      <c r="AQ109" s="375" t="s">
        <v>52</v>
      </c>
      <c r="AR109" s="375" t="s">
        <v>52</v>
      </c>
      <c r="AS109" s="375" t="s">
        <v>52</v>
      </c>
      <c r="AT109" s="375" t="s">
        <v>52</v>
      </c>
      <c r="AU109" s="375" t="s">
        <v>52</v>
      </c>
      <c r="AV109" s="375" t="s">
        <v>52</v>
      </c>
      <c r="AW109" s="375" t="s">
        <v>52</v>
      </c>
      <c r="AX109" s="375" t="s">
        <v>52</v>
      </c>
      <c r="AY109" s="375" t="s">
        <v>52</v>
      </c>
      <c r="AZ109" s="375" t="s">
        <v>52</v>
      </c>
      <c r="BA109" s="375" t="s">
        <v>52</v>
      </c>
      <c r="BB109" s="375" t="s">
        <v>52</v>
      </c>
      <c r="BC109" s="375" t="s">
        <v>52</v>
      </c>
      <c r="BD109" s="375" t="s">
        <v>52</v>
      </c>
      <c r="BE109" s="375" t="s">
        <v>52</v>
      </c>
      <c r="BF109" s="375" t="s">
        <v>52</v>
      </c>
      <c r="BG109" s="375" t="s">
        <v>52</v>
      </c>
      <c r="BH109" s="375" t="s">
        <v>52</v>
      </c>
      <c r="BI109" s="375" t="s">
        <v>52</v>
      </c>
      <c r="BJ109" s="375" t="s">
        <v>52</v>
      </c>
      <c r="BK109" s="375" t="s">
        <v>52</v>
      </c>
      <c r="BL109" s="375" t="s">
        <v>52</v>
      </c>
      <c r="BM109" s="375" t="s">
        <v>52</v>
      </c>
      <c r="BN109" s="375" t="s">
        <v>52</v>
      </c>
      <c r="BO109" s="375" t="s">
        <v>52</v>
      </c>
      <c r="BP109" s="375" t="s">
        <v>52</v>
      </c>
      <c r="BQ109" s="375" t="s">
        <v>52</v>
      </c>
      <c r="BR109" s="375" t="s">
        <v>52</v>
      </c>
      <c r="BS109" s="375" t="s">
        <v>52</v>
      </c>
      <c r="BT109" s="375" t="s">
        <v>52</v>
      </c>
      <c r="BU109" s="375" t="s">
        <v>52</v>
      </c>
      <c r="BV109" s="375" t="s">
        <v>52</v>
      </c>
      <c r="BW109" s="375" t="s">
        <v>52</v>
      </c>
      <c r="BX109" s="375" t="s">
        <v>52</v>
      </c>
      <c r="BY109" s="375" t="s">
        <v>728</v>
      </c>
      <c r="BZ109" s="375" t="s">
        <v>728</v>
      </c>
      <c r="CA109" s="375" t="s">
        <v>728</v>
      </c>
      <c r="CB109" s="375" t="s">
        <v>52</v>
      </c>
      <c r="CC109" s="375" t="s">
        <v>52</v>
      </c>
      <c r="CD109" s="375" t="s">
        <v>52</v>
      </c>
      <c r="CE109" s="375" t="s">
        <v>52</v>
      </c>
      <c r="CF109" s="375" t="s">
        <v>52</v>
      </c>
      <c r="CG109" s="375" t="s">
        <v>52</v>
      </c>
      <c r="CH109" s="375" t="s">
        <v>52</v>
      </c>
      <c r="CI109" s="375" t="s">
        <v>52</v>
      </c>
      <c r="CJ109" s="375" t="s">
        <v>52</v>
      </c>
      <c r="CK109" s="375" t="s">
        <v>52</v>
      </c>
      <c r="CL109" s="375" t="s">
        <v>52</v>
      </c>
      <c r="CM109" s="375" t="s">
        <v>52</v>
      </c>
      <c r="CN109" s="375" t="s">
        <v>52</v>
      </c>
      <c r="CO109" s="375" t="s">
        <v>52</v>
      </c>
      <c r="CP109" s="375" t="s">
        <v>52</v>
      </c>
      <c r="CQ109" s="375" t="s">
        <v>52</v>
      </c>
      <c r="CR109" s="375" t="s">
        <v>52</v>
      </c>
      <c r="CS109" s="375" t="s">
        <v>52</v>
      </c>
      <c r="CT109" s="375" t="s">
        <v>52</v>
      </c>
      <c r="CU109" s="375" t="s">
        <v>52</v>
      </c>
      <c r="CV109" s="375" t="s">
        <v>52</v>
      </c>
      <c r="CW109" s="375" t="s">
        <v>52</v>
      </c>
      <c r="CX109" s="375" t="s">
        <v>52</v>
      </c>
      <c r="CY109" s="375" t="s">
        <v>52</v>
      </c>
      <c r="CZ109" s="375" t="s">
        <v>52</v>
      </c>
      <c r="DA109" s="375" t="s">
        <v>52</v>
      </c>
      <c r="DB109" s="375" t="s">
        <v>52</v>
      </c>
      <c r="DC109" s="212" t="s">
        <v>230</v>
      </c>
      <c r="DD109" s="212" t="s">
        <v>230</v>
      </c>
      <c r="DE109" s="212" t="s">
        <v>230</v>
      </c>
      <c r="DF109" s="212" t="s">
        <v>230</v>
      </c>
      <c r="DG109" s="212" t="s">
        <v>230</v>
      </c>
      <c r="DH109" s="212" t="s">
        <v>230</v>
      </c>
      <c r="DI109" s="212" t="s">
        <v>230</v>
      </c>
      <c r="DJ109" s="212" t="s">
        <v>230</v>
      </c>
      <c r="DK109" s="212" t="s">
        <v>230</v>
      </c>
      <c r="DL109" s="212"/>
      <c r="DM109" s="212"/>
      <c r="DN109" s="212"/>
      <c r="DO109" s="212"/>
      <c r="DP109" s="212"/>
      <c r="DQ109" s="212"/>
      <c r="DR109" s="212"/>
      <c r="DS109" s="212"/>
      <c r="DT109" s="212"/>
      <c r="DU109" s="212"/>
      <c r="DV109" s="212"/>
      <c r="DW109" s="212"/>
      <c r="DX109" s="212"/>
      <c r="DY109" s="212"/>
      <c r="DZ109" s="212"/>
      <c r="EA109" s="212"/>
      <c r="EB109" s="212"/>
      <c r="EC109" s="212"/>
      <c r="ED109" s="212"/>
      <c r="EE109" s="212"/>
      <c r="EF109" s="212"/>
      <c r="EG109" s="212"/>
      <c r="EH109" s="212"/>
      <c r="EI109" s="212"/>
      <c r="EJ109" s="212"/>
      <c r="EK109" s="212"/>
      <c r="EL109" s="212"/>
      <c r="EM109" s="212"/>
      <c r="EN109" s="212"/>
      <c r="EO109" s="212"/>
      <c r="EP109" s="212"/>
      <c r="EQ109" s="212"/>
      <c r="ER109" s="424"/>
      <c r="ES109" s="227">
        <f t="shared" si="18"/>
        <v>10.5</v>
      </c>
      <c r="ET109" s="413">
        <f t="shared" si="19"/>
        <v>0</v>
      </c>
      <c r="EU109" s="227">
        <f t="shared" si="11"/>
        <v>0</v>
      </c>
      <c r="EV109" s="385">
        <f t="shared" si="14"/>
        <v>0</v>
      </c>
      <c r="EW109" s="412">
        <f t="shared" si="17"/>
        <v>0</v>
      </c>
      <c r="EX109" s="412">
        <f t="shared" si="15"/>
        <v>0</v>
      </c>
      <c r="EY109" s="210">
        <f t="shared" si="12"/>
        <v>10.5</v>
      </c>
      <c r="EZ109" s="227">
        <f t="shared" si="16"/>
        <v>3.5</v>
      </c>
    </row>
    <row r="110" spans="1:156" x14ac:dyDescent="0.25">
      <c r="A110" s="177">
        <f t="shared" si="13"/>
        <v>4</v>
      </c>
      <c r="B110" s="723"/>
      <c r="C110" s="511" t="s">
        <v>181</v>
      </c>
      <c r="D110" s="515">
        <v>44660</v>
      </c>
      <c r="E110" s="397"/>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c r="AK110" s="212"/>
      <c r="AL110" s="212"/>
      <c r="AM110" s="212"/>
      <c r="AN110" s="212"/>
      <c r="AO110" s="212"/>
      <c r="AP110" s="212"/>
      <c r="AQ110" s="212"/>
      <c r="AR110" s="212"/>
      <c r="AS110" s="212"/>
      <c r="AT110" s="212"/>
      <c r="AU110" s="212"/>
      <c r="AV110" s="212"/>
      <c r="AW110" s="212"/>
      <c r="AX110" s="212"/>
      <c r="AY110" s="212"/>
      <c r="AZ110" s="212"/>
      <c r="BA110" s="212"/>
      <c r="BB110" s="212"/>
      <c r="BC110" s="212"/>
      <c r="BD110" s="212"/>
      <c r="BE110" s="212"/>
      <c r="BF110" s="212"/>
      <c r="BG110" s="212"/>
      <c r="BH110" s="212"/>
      <c r="BI110" s="212"/>
      <c r="BJ110" s="212"/>
      <c r="BK110" s="212"/>
      <c r="BL110" s="212"/>
      <c r="BM110" s="212" t="s">
        <v>230</v>
      </c>
      <c r="BN110" s="212" t="s">
        <v>230</v>
      </c>
      <c r="BO110" s="212" t="s">
        <v>230</v>
      </c>
      <c r="BP110" s="212" t="s">
        <v>230</v>
      </c>
      <c r="BQ110" s="212" t="s">
        <v>230</v>
      </c>
      <c r="BR110" s="212" t="s">
        <v>230</v>
      </c>
      <c r="BS110" s="212" t="s">
        <v>230</v>
      </c>
      <c r="BT110" s="212" t="s">
        <v>230</v>
      </c>
      <c r="BU110" s="212" t="s">
        <v>230</v>
      </c>
      <c r="BV110" s="212" t="s">
        <v>230</v>
      </c>
      <c r="BW110" s="212" t="s">
        <v>230</v>
      </c>
      <c r="BX110" s="212" t="s">
        <v>230</v>
      </c>
      <c r="BY110" s="212" t="s">
        <v>53</v>
      </c>
      <c r="BZ110" s="212" t="s">
        <v>53</v>
      </c>
      <c r="CA110" s="212" t="s">
        <v>53</v>
      </c>
      <c r="CB110" s="212" t="s">
        <v>53</v>
      </c>
      <c r="CC110" s="212" t="s">
        <v>53</v>
      </c>
      <c r="CD110" s="212" t="s">
        <v>53</v>
      </c>
      <c r="CE110" s="212" t="s">
        <v>53</v>
      </c>
      <c r="CF110" s="212" t="s">
        <v>53</v>
      </c>
      <c r="CG110" s="212" t="s">
        <v>53</v>
      </c>
      <c r="CH110" s="212" t="s">
        <v>53</v>
      </c>
      <c r="CI110" s="212" t="s">
        <v>53</v>
      </c>
      <c r="CJ110" s="212" t="s">
        <v>53</v>
      </c>
      <c r="CK110" s="212" t="s">
        <v>230</v>
      </c>
      <c r="CL110" s="212" t="s">
        <v>230</v>
      </c>
      <c r="CM110" s="212" t="s">
        <v>230</v>
      </c>
      <c r="CN110" s="212" t="s">
        <v>230</v>
      </c>
      <c r="CO110" s="212" t="s">
        <v>230</v>
      </c>
      <c r="CP110" s="212" t="s">
        <v>230</v>
      </c>
      <c r="CQ110" s="212" t="s">
        <v>53</v>
      </c>
      <c r="CR110" s="212" t="s">
        <v>53</v>
      </c>
      <c r="CS110" s="212" t="s">
        <v>53</v>
      </c>
      <c r="CT110" s="212" t="s">
        <v>53</v>
      </c>
      <c r="CU110" s="212" t="s">
        <v>53</v>
      </c>
      <c r="CV110" s="212" t="s">
        <v>53</v>
      </c>
      <c r="CW110" s="212" t="s">
        <v>53</v>
      </c>
      <c r="CX110" s="212" t="s">
        <v>53</v>
      </c>
      <c r="CY110" s="212" t="s">
        <v>53</v>
      </c>
      <c r="CZ110" s="212" t="s">
        <v>53</v>
      </c>
      <c r="DA110" s="212" t="s">
        <v>53</v>
      </c>
      <c r="DB110" s="212" t="s">
        <v>53</v>
      </c>
      <c r="DC110" s="212" t="s">
        <v>53</v>
      </c>
      <c r="DD110" s="212" t="s">
        <v>53</v>
      </c>
      <c r="DE110" s="212" t="s">
        <v>53</v>
      </c>
      <c r="DF110" s="212" t="s">
        <v>53</v>
      </c>
      <c r="DG110" s="212" t="s">
        <v>53</v>
      </c>
      <c r="DH110" s="212" t="s">
        <v>53</v>
      </c>
      <c r="DI110" s="212" t="s">
        <v>53</v>
      </c>
      <c r="DJ110" s="212" t="s">
        <v>53</v>
      </c>
      <c r="DK110" s="212" t="s">
        <v>53</v>
      </c>
      <c r="DL110" s="212" t="s">
        <v>53</v>
      </c>
      <c r="DM110" s="212" t="s">
        <v>53</v>
      </c>
      <c r="DN110" s="212" t="s">
        <v>53</v>
      </c>
      <c r="DO110" s="212" t="s">
        <v>230</v>
      </c>
      <c r="DP110" s="212" t="s">
        <v>230</v>
      </c>
      <c r="DQ110" s="212" t="s">
        <v>230</v>
      </c>
      <c r="DR110" s="212" t="s">
        <v>230</v>
      </c>
      <c r="DS110" s="212" t="s">
        <v>230</v>
      </c>
      <c r="DT110" s="212" t="s">
        <v>230</v>
      </c>
      <c r="DU110" s="212" t="s">
        <v>230</v>
      </c>
      <c r="DV110" s="212" t="s">
        <v>230</v>
      </c>
      <c r="DW110" s="212" t="s">
        <v>230</v>
      </c>
      <c r="DX110" s="212"/>
      <c r="DY110" s="212"/>
      <c r="DZ110" s="212"/>
      <c r="EA110" s="212"/>
      <c r="EB110" s="212"/>
      <c r="EC110" s="212"/>
      <c r="ED110" s="212"/>
      <c r="EE110" s="212"/>
      <c r="EF110" s="212"/>
      <c r="EG110" s="212"/>
      <c r="EH110" s="212"/>
      <c r="EI110" s="212"/>
      <c r="EJ110" s="212"/>
      <c r="EK110" s="212"/>
      <c r="EL110" s="212"/>
      <c r="EM110" s="212"/>
      <c r="EN110" s="212"/>
      <c r="EO110" s="212"/>
      <c r="EP110" s="212"/>
      <c r="EQ110" s="212"/>
      <c r="ER110" s="424"/>
      <c r="ES110" s="227">
        <f t="shared" si="18"/>
        <v>0</v>
      </c>
      <c r="ET110" s="413">
        <f t="shared" si="19"/>
        <v>6</v>
      </c>
      <c r="EU110" s="227">
        <f t="shared" si="11"/>
        <v>0</v>
      </c>
      <c r="EV110" s="385">
        <f t="shared" si="14"/>
        <v>0</v>
      </c>
      <c r="EW110" s="412">
        <f t="shared" si="17"/>
        <v>0</v>
      </c>
      <c r="EX110" s="412">
        <f t="shared" si="15"/>
        <v>0</v>
      </c>
      <c r="EY110" s="210">
        <f t="shared" si="12"/>
        <v>6</v>
      </c>
      <c r="EZ110" s="227">
        <f t="shared" si="16"/>
        <v>4.5</v>
      </c>
    </row>
    <row r="111" spans="1:156" ht="15" customHeight="1" x14ac:dyDescent="0.25">
      <c r="A111" s="177">
        <f t="shared" si="13"/>
        <v>4</v>
      </c>
      <c r="B111" s="723"/>
      <c r="C111" s="511" t="s">
        <v>167</v>
      </c>
      <c r="D111" s="515">
        <v>44661</v>
      </c>
      <c r="E111" s="211" t="s">
        <v>342</v>
      </c>
      <c r="F111" s="212" t="s">
        <v>342</v>
      </c>
      <c r="G111" s="212" t="s">
        <v>342</v>
      </c>
      <c r="H111" s="212" t="s">
        <v>342</v>
      </c>
      <c r="I111" s="212" t="s">
        <v>342</v>
      </c>
      <c r="J111" s="212" t="s">
        <v>342</v>
      </c>
      <c r="K111" s="212" t="s">
        <v>342</v>
      </c>
      <c r="L111" s="212" t="s">
        <v>342</v>
      </c>
      <c r="M111" s="212" t="s">
        <v>342</v>
      </c>
      <c r="N111" s="212" t="s">
        <v>342</v>
      </c>
      <c r="O111" s="212" t="s">
        <v>342</v>
      </c>
      <c r="P111" s="212" t="s">
        <v>342</v>
      </c>
      <c r="Q111" s="212" t="s">
        <v>342</v>
      </c>
      <c r="R111" s="212" t="s">
        <v>342</v>
      </c>
      <c r="S111" s="212" t="s">
        <v>342</v>
      </c>
      <c r="T111" s="212" t="s">
        <v>342</v>
      </c>
      <c r="U111" s="212" t="s">
        <v>342</v>
      </c>
      <c r="V111" s="212" t="s">
        <v>342</v>
      </c>
      <c r="W111" s="212" t="s">
        <v>342</v>
      </c>
      <c r="X111" s="212" t="s">
        <v>342</v>
      </c>
      <c r="Y111" s="212" t="s">
        <v>342</v>
      </c>
      <c r="Z111" s="212" t="s">
        <v>342</v>
      </c>
      <c r="AA111" s="212" t="s">
        <v>342</v>
      </c>
      <c r="AB111" s="212" t="s">
        <v>342</v>
      </c>
      <c r="AC111" s="212" t="s">
        <v>342</v>
      </c>
      <c r="AD111" s="212" t="s">
        <v>342</v>
      </c>
      <c r="AE111" s="212" t="s">
        <v>342</v>
      </c>
      <c r="AF111" s="212" t="s">
        <v>342</v>
      </c>
      <c r="AG111" s="212" t="s">
        <v>342</v>
      </c>
      <c r="AH111" s="212" t="s">
        <v>342</v>
      </c>
      <c r="AI111" s="212" t="s">
        <v>342</v>
      </c>
      <c r="AJ111" s="212" t="s">
        <v>342</v>
      </c>
      <c r="AK111" s="212" t="s">
        <v>342</v>
      </c>
      <c r="AL111" s="212" t="s">
        <v>342</v>
      </c>
      <c r="AM111" s="212" t="s">
        <v>342</v>
      </c>
      <c r="AN111" s="212" t="s">
        <v>342</v>
      </c>
      <c r="AO111" s="212" t="s">
        <v>230</v>
      </c>
      <c r="AP111" s="212" t="s">
        <v>230</v>
      </c>
      <c r="AQ111" s="212" t="s">
        <v>230</v>
      </c>
      <c r="AR111" s="212" t="s">
        <v>230</v>
      </c>
      <c r="AS111" s="212" t="s">
        <v>230</v>
      </c>
      <c r="AT111" s="212" t="s">
        <v>230</v>
      </c>
      <c r="AU111" s="212" t="s">
        <v>230</v>
      </c>
      <c r="AV111" s="212" t="s">
        <v>230</v>
      </c>
      <c r="AW111" s="212" t="s">
        <v>230</v>
      </c>
      <c r="AX111" s="212" t="s">
        <v>230</v>
      </c>
      <c r="AY111" s="212" t="s">
        <v>230</v>
      </c>
      <c r="AZ111" s="212" t="s">
        <v>230</v>
      </c>
      <c r="BA111" s="375" t="s">
        <v>52</v>
      </c>
      <c r="BB111" s="375" t="s">
        <v>52</v>
      </c>
      <c r="BC111" s="375" t="s">
        <v>52</v>
      </c>
      <c r="BD111" s="375" t="s">
        <v>52</v>
      </c>
      <c r="BE111" s="375" t="s">
        <v>52</v>
      </c>
      <c r="BF111" s="375" t="s">
        <v>52</v>
      </c>
      <c r="BG111" s="375" t="s">
        <v>52</v>
      </c>
      <c r="BH111" s="375" t="s">
        <v>52</v>
      </c>
      <c r="BI111" s="375" t="s">
        <v>52</v>
      </c>
      <c r="BJ111" s="375" t="s">
        <v>52</v>
      </c>
      <c r="BK111" s="375" t="s">
        <v>52</v>
      </c>
      <c r="BL111" s="375" t="s">
        <v>52</v>
      </c>
      <c r="BM111" s="375" t="s">
        <v>52</v>
      </c>
      <c r="BN111" s="375" t="s">
        <v>52</v>
      </c>
      <c r="BO111" s="375" t="s">
        <v>52</v>
      </c>
      <c r="BP111" s="375" t="s">
        <v>52</v>
      </c>
      <c r="BQ111" s="375" t="s">
        <v>52</v>
      </c>
      <c r="BR111" s="375" t="s">
        <v>52</v>
      </c>
      <c r="BS111" s="375" t="s">
        <v>52</v>
      </c>
      <c r="BT111" s="375" t="s">
        <v>52</v>
      </c>
      <c r="BU111" s="375" t="s">
        <v>52</v>
      </c>
      <c r="BV111" s="375" t="s">
        <v>52</v>
      </c>
      <c r="BW111" s="375" t="s">
        <v>52</v>
      </c>
      <c r="BX111" s="375" t="s">
        <v>52</v>
      </c>
      <c r="BY111" s="375" t="s">
        <v>52</v>
      </c>
      <c r="BZ111" s="375" t="s">
        <v>52</v>
      </c>
      <c r="CA111" s="375" t="s">
        <v>52</v>
      </c>
      <c r="CB111" s="375" t="s">
        <v>52</v>
      </c>
      <c r="CC111" s="375" t="s">
        <v>52</v>
      </c>
      <c r="CD111" s="375" t="s">
        <v>52</v>
      </c>
      <c r="CE111" s="375" t="s">
        <v>52</v>
      </c>
      <c r="CF111" s="375" t="s">
        <v>52</v>
      </c>
      <c r="CG111" s="375" t="s">
        <v>52</v>
      </c>
      <c r="CH111" s="375" t="s">
        <v>52</v>
      </c>
      <c r="CI111" s="375" t="s">
        <v>52</v>
      </c>
      <c r="CJ111" s="375" t="s">
        <v>52</v>
      </c>
      <c r="CK111" s="375" t="s">
        <v>52</v>
      </c>
      <c r="CL111" s="375" t="s">
        <v>52</v>
      </c>
      <c r="CM111" s="375" t="s">
        <v>52</v>
      </c>
      <c r="CN111" s="375" t="s">
        <v>52</v>
      </c>
      <c r="CO111" s="375" t="s">
        <v>52</v>
      </c>
      <c r="CP111" s="375" t="s">
        <v>52</v>
      </c>
      <c r="CQ111" s="375" t="s">
        <v>52</v>
      </c>
      <c r="CR111" s="375" t="s">
        <v>52</v>
      </c>
      <c r="CS111" s="375" t="s">
        <v>52</v>
      </c>
      <c r="CT111" s="375" t="s">
        <v>52</v>
      </c>
      <c r="CU111" s="375" t="s">
        <v>52</v>
      </c>
      <c r="CV111" s="375" t="s">
        <v>52</v>
      </c>
      <c r="CW111" s="375" t="s">
        <v>52</v>
      </c>
      <c r="CX111" s="375" t="s">
        <v>52</v>
      </c>
      <c r="CY111" s="375" t="s">
        <v>52</v>
      </c>
      <c r="CZ111" s="375" t="s">
        <v>52</v>
      </c>
      <c r="DA111" s="375" t="s">
        <v>52</v>
      </c>
      <c r="DB111" s="375" t="s">
        <v>52</v>
      </c>
      <c r="DC111" s="375" t="s">
        <v>52</v>
      </c>
      <c r="DD111" s="375" t="s">
        <v>52</v>
      </c>
      <c r="DE111" s="375" t="s">
        <v>52</v>
      </c>
      <c r="DF111" s="375" t="s">
        <v>52</v>
      </c>
      <c r="DG111" s="375" t="s">
        <v>52</v>
      </c>
      <c r="DH111" s="375" t="s">
        <v>52</v>
      </c>
      <c r="DI111" s="375" t="s">
        <v>52</v>
      </c>
      <c r="DJ111" s="375" t="s">
        <v>52</v>
      </c>
      <c r="DK111" s="375" t="s">
        <v>52</v>
      </c>
      <c r="DL111" s="375" t="s">
        <v>52</v>
      </c>
      <c r="DM111" s="375" t="s">
        <v>52</v>
      </c>
      <c r="DN111" s="375" t="s">
        <v>52</v>
      </c>
      <c r="DO111" s="375" t="s">
        <v>52</v>
      </c>
      <c r="DP111" s="375" t="s">
        <v>52</v>
      </c>
      <c r="DQ111" s="375" t="s">
        <v>52</v>
      </c>
      <c r="DR111" s="375" t="s">
        <v>52</v>
      </c>
      <c r="DS111" s="375" t="s">
        <v>52</v>
      </c>
      <c r="DT111" s="375" t="s">
        <v>52</v>
      </c>
      <c r="DU111" s="212" t="s">
        <v>230</v>
      </c>
      <c r="DV111" s="212" t="s">
        <v>230</v>
      </c>
      <c r="DW111" s="212" t="s">
        <v>230</v>
      </c>
      <c r="DX111" s="212" t="s">
        <v>230</v>
      </c>
      <c r="DY111" s="212" t="s">
        <v>230</v>
      </c>
      <c r="DZ111" s="212" t="s">
        <v>230</v>
      </c>
      <c r="EA111" s="212" t="s">
        <v>230</v>
      </c>
      <c r="EB111" s="212" t="s">
        <v>230</v>
      </c>
      <c r="EC111" s="212" t="s">
        <v>230</v>
      </c>
      <c r="ED111" s="212" t="s">
        <v>230</v>
      </c>
      <c r="EE111" s="212" t="s">
        <v>230</v>
      </c>
      <c r="EF111" s="212" t="s">
        <v>230</v>
      </c>
      <c r="EG111" s="212" t="s">
        <v>342</v>
      </c>
      <c r="EH111" s="212" t="s">
        <v>342</v>
      </c>
      <c r="EI111" s="212" t="s">
        <v>342</v>
      </c>
      <c r="EJ111" s="212" t="s">
        <v>342</v>
      </c>
      <c r="EK111" s="212" t="s">
        <v>342</v>
      </c>
      <c r="EL111" s="212" t="s">
        <v>342</v>
      </c>
      <c r="EM111" s="212" t="s">
        <v>342</v>
      </c>
      <c r="EN111" s="212" t="s">
        <v>342</v>
      </c>
      <c r="EO111" s="212" t="s">
        <v>342</v>
      </c>
      <c r="EP111" s="212" t="s">
        <v>342</v>
      </c>
      <c r="EQ111" s="212" t="s">
        <v>342</v>
      </c>
      <c r="ER111" s="424" t="s">
        <v>342</v>
      </c>
      <c r="ES111" s="227">
        <f t="shared" si="18"/>
        <v>12</v>
      </c>
      <c r="ET111" s="413">
        <f t="shared" si="19"/>
        <v>0</v>
      </c>
      <c r="EU111" s="227">
        <f t="shared" si="11"/>
        <v>0</v>
      </c>
      <c r="EV111" s="385">
        <f t="shared" si="14"/>
        <v>0</v>
      </c>
      <c r="EW111" s="412">
        <f t="shared" si="17"/>
        <v>0</v>
      </c>
      <c r="EX111" s="412">
        <f t="shared" si="15"/>
        <v>0</v>
      </c>
      <c r="EY111" s="210">
        <f t="shared" si="12"/>
        <v>12</v>
      </c>
      <c r="EZ111" s="227">
        <f t="shared" si="16"/>
        <v>4</v>
      </c>
    </row>
    <row r="112" spans="1:156" x14ac:dyDescent="0.25">
      <c r="A112" s="177">
        <f t="shared" si="13"/>
        <v>4</v>
      </c>
      <c r="B112" s="723"/>
      <c r="C112" s="510" t="s">
        <v>175</v>
      </c>
      <c r="D112" s="514">
        <v>44662</v>
      </c>
      <c r="E112" s="397"/>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t="s">
        <v>230</v>
      </c>
      <c r="AJ112" s="212" t="s">
        <v>230</v>
      </c>
      <c r="AK112" s="212" t="s">
        <v>230</v>
      </c>
      <c r="AL112" s="212" t="s">
        <v>230</v>
      </c>
      <c r="AM112" s="212" t="s">
        <v>230</v>
      </c>
      <c r="AN112" s="212" t="s">
        <v>230</v>
      </c>
      <c r="AO112" s="212" t="s">
        <v>230</v>
      </c>
      <c r="AP112" s="212" t="s">
        <v>230</v>
      </c>
      <c r="AQ112" s="212" t="s">
        <v>230</v>
      </c>
      <c r="AR112" s="212" t="s">
        <v>230</v>
      </c>
      <c r="AS112" s="212" t="s">
        <v>230</v>
      </c>
      <c r="AT112" s="212" t="s">
        <v>230</v>
      </c>
      <c r="AU112" s="375" t="s">
        <v>52</v>
      </c>
      <c r="AV112" s="375" t="s">
        <v>52</v>
      </c>
      <c r="AW112" s="375" t="s">
        <v>52</v>
      </c>
      <c r="AX112" s="375" t="s">
        <v>52</v>
      </c>
      <c r="AY112" s="375" t="s">
        <v>52</v>
      </c>
      <c r="AZ112" s="375" t="s">
        <v>52</v>
      </c>
      <c r="BA112" s="375" t="s">
        <v>52</v>
      </c>
      <c r="BB112" s="375" t="s">
        <v>52</v>
      </c>
      <c r="BC112" s="375" t="s">
        <v>52</v>
      </c>
      <c r="BD112" s="375" t="s">
        <v>52</v>
      </c>
      <c r="BE112" s="375" t="s">
        <v>52</v>
      </c>
      <c r="BF112" s="375" t="s">
        <v>52</v>
      </c>
      <c r="BG112" s="375" t="s">
        <v>52</v>
      </c>
      <c r="BH112" s="375" t="s">
        <v>52</v>
      </c>
      <c r="BI112" s="375" t="s">
        <v>52</v>
      </c>
      <c r="BJ112" s="375" t="s">
        <v>52</v>
      </c>
      <c r="BK112" s="375" t="s">
        <v>52</v>
      </c>
      <c r="BL112" s="375" t="s">
        <v>52</v>
      </c>
      <c r="BM112" s="375" t="s">
        <v>52</v>
      </c>
      <c r="BN112" s="375" t="s">
        <v>52</v>
      </c>
      <c r="BO112" s="375" t="s">
        <v>52</v>
      </c>
      <c r="BP112" s="375" t="s">
        <v>52</v>
      </c>
      <c r="BQ112" s="375" t="s">
        <v>52</v>
      </c>
      <c r="BR112" s="375" t="s">
        <v>52</v>
      </c>
      <c r="BS112" s="375" t="s">
        <v>52</v>
      </c>
      <c r="BT112" s="375" t="s">
        <v>52</v>
      </c>
      <c r="BU112" s="375" t="s">
        <v>52</v>
      </c>
      <c r="BV112" s="375" t="s">
        <v>52</v>
      </c>
      <c r="BW112" s="375" t="s">
        <v>52</v>
      </c>
      <c r="BX112" s="375" t="s">
        <v>52</v>
      </c>
      <c r="BY112" s="375" t="s">
        <v>52</v>
      </c>
      <c r="BZ112" s="375" t="s">
        <v>52</v>
      </c>
      <c r="CA112" s="375" t="s">
        <v>52</v>
      </c>
      <c r="CB112" s="375" t="s">
        <v>52</v>
      </c>
      <c r="CC112" s="375" t="s">
        <v>52</v>
      </c>
      <c r="CD112" s="375" t="s">
        <v>52</v>
      </c>
      <c r="CE112" s="375" t="s">
        <v>52</v>
      </c>
      <c r="CF112" s="375" t="s">
        <v>52</v>
      </c>
      <c r="CG112" s="375" t="s">
        <v>52</v>
      </c>
      <c r="CH112" s="375" t="s">
        <v>52</v>
      </c>
      <c r="CI112" s="375" t="s">
        <v>52</v>
      </c>
      <c r="CJ112" s="375" t="s">
        <v>52</v>
      </c>
      <c r="CK112" s="375" t="s">
        <v>52</v>
      </c>
      <c r="CL112" s="375" t="s">
        <v>52</v>
      </c>
      <c r="CM112" s="375" t="s">
        <v>52</v>
      </c>
      <c r="CN112" s="375" t="s">
        <v>52</v>
      </c>
      <c r="CO112" s="375" t="s">
        <v>52</v>
      </c>
      <c r="CP112" s="375" t="s">
        <v>52</v>
      </c>
      <c r="CQ112" s="375" t="s">
        <v>52</v>
      </c>
      <c r="CR112" s="375" t="s">
        <v>52</v>
      </c>
      <c r="CS112" s="375" t="s">
        <v>52</v>
      </c>
      <c r="CT112" s="375" t="s">
        <v>52</v>
      </c>
      <c r="CU112" s="375" t="s">
        <v>52</v>
      </c>
      <c r="CV112" s="375" t="s">
        <v>52</v>
      </c>
      <c r="CW112" s="375" t="s">
        <v>52</v>
      </c>
      <c r="CX112" s="375" t="s">
        <v>52</v>
      </c>
      <c r="CY112" s="375" t="s">
        <v>52</v>
      </c>
      <c r="CZ112" s="375" t="s">
        <v>52</v>
      </c>
      <c r="DA112" s="375" t="s">
        <v>52</v>
      </c>
      <c r="DB112" s="375" t="s">
        <v>52</v>
      </c>
      <c r="DC112" s="375" t="s">
        <v>52</v>
      </c>
      <c r="DD112" s="375" t="s">
        <v>52</v>
      </c>
      <c r="DE112" s="375" t="s">
        <v>52</v>
      </c>
      <c r="DF112" s="375" t="s">
        <v>52</v>
      </c>
      <c r="DG112" s="375" t="s">
        <v>52</v>
      </c>
      <c r="DH112" s="375" t="s">
        <v>52</v>
      </c>
      <c r="DI112" s="375" t="s">
        <v>52</v>
      </c>
      <c r="DJ112" s="375" t="s">
        <v>52</v>
      </c>
      <c r="DK112" s="375" t="s">
        <v>52</v>
      </c>
      <c r="DL112" s="375" t="s">
        <v>52</v>
      </c>
      <c r="DM112" s="375" t="s">
        <v>52</v>
      </c>
      <c r="DN112" s="375" t="s">
        <v>52</v>
      </c>
      <c r="DO112" s="212" t="s">
        <v>728</v>
      </c>
      <c r="DP112" s="212" t="s">
        <v>53</v>
      </c>
      <c r="DQ112" s="212" t="s">
        <v>53</v>
      </c>
      <c r="DR112" s="212" t="s">
        <v>53</v>
      </c>
      <c r="DS112" s="212" t="s">
        <v>53</v>
      </c>
      <c r="DT112" s="212" t="s">
        <v>53</v>
      </c>
      <c r="DU112" s="212" t="s">
        <v>53</v>
      </c>
      <c r="DV112" s="212" t="s">
        <v>53</v>
      </c>
      <c r="DW112" s="212" t="s">
        <v>53</v>
      </c>
      <c r="DX112" s="212" t="s">
        <v>53</v>
      </c>
      <c r="DY112" s="212" t="s">
        <v>53</v>
      </c>
      <c r="DZ112" s="212" t="s">
        <v>53</v>
      </c>
      <c r="EA112" s="212" t="s">
        <v>53</v>
      </c>
      <c r="EB112" s="212" t="s">
        <v>230</v>
      </c>
      <c r="EC112" s="212" t="s">
        <v>230</v>
      </c>
      <c r="ED112" s="212" t="s">
        <v>230</v>
      </c>
      <c r="EE112" s="212" t="s">
        <v>230</v>
      </c>
      <c r="EF112" s="212" t="s">
        <v>230</v>
      </c>
      <c r="EG112" s="212" t="s">
        <v>230</v>
      </c>
      <c r="EH112" s="212" t="s">
        <v>230</v>
      </c>
      <c r="EI112" s="212" t="s">
        <v>230</v>
      </c>
      <c r="EJ112" s="212" t="s">
        <v>230</v>
      </c>
      <c r="EK112" s="212" t="s">
        <v>230</v>
      </c>
      <c r="EL112" s="212" t="s">
        <v>230</v>
      </c>
      <c r="EM112" s="212"/>
      <c r="EN112" s="212"/>
      <c r="EO112" s="212"/>
      <c r="EP112" s="212"/>
      <c r="EQ112" s="212"/>
      <c r="ER112" s="424"/>
      <c r="ES112" s="227">
        <f t="shared" si="18"/>
        <v>12</v>
      </c>
      <c r="ET112" s="413">
        <f t="shared" si="19"/>
        <v>2</v>
      </c>
      <c r="EU112" s="227">
        <f t="shared" si="11"/>
        <v>0</v>
      </c>
      <c r="EV112" s="385">
        <f t="shared" si="14"/>
        <v>0</v>
      </c>
      <c r="EW112" s="412">
        <f t="shared" si="17"/>
        <v>0</v>
      </c>
      <c r="EX112" s="412">
        <f t="shared" si="15"/>
        <v>0</v>
      </c>
      <c r="EY112" s="210">
        <f t="shared" si="12"/>
        <v>14</v>
      </c>
      <c r="EZ112" s="227">
        <f t="shared" si="16"/>
        <v>3.833333333333333</v>
      </c>
    </row>
    <row r="113" spans="1:156" x14ac:dyDescent="0.25">
      <c r="A113" s="177">
        <f t="shared" si="13"/>
        <v>4</v>
      </c>
      <c r="B113" s="723"/>
      <c r="C113" s="510" t="s">
        <v>176</v>
      </c>
      <c r="D113" s="514">
        <v>44663</v>
      </c>
      <c r="E113" s="212"/>
      <c r="F113" s="212"/>
      <c r="G113" s="212"/>
      <c r="H113" s="212"/>
      <c r="I113" s="212"/>
      <c r="J113" s="212"/>
      <c r="K113" s="212"/>
      <c r="L113" s="212"/>
      <c r="M113" s="212"/>
      <c r="N113" s="212"/>
      <c r="O113" s="212"/>
      <c r="P113" s="212"/>
      <c r="Q113" s="212"/>
      <c r="R113" s="212"/>
      <c r="S113" s="212"/>
      <c r="T113" s="212"/>
      <c r="U113" s="212"/>
      <c r="V113" s="212"/>
      <c r="W113" s="212" t="s">
        <v>230</v>
      </c>
      <c r="X113" s="212" t="s">
        <v>230</v>
      </c>
      <c r="Y113" s="212" t="s">
        <v>230</v>
      </c>
      <c r="Z113" s="212" t="s">
        <v>230</v>
      </c>
      <c r="AA113" s="212" t="s">
        <v>230</v>
      </c>
      <c r="AB113" s="212" t="s">
        <v>230</v>
      </c>
      <c r="AC113" s="212" t="s">
        <v>230</v>
      </c>
      <c r="AD113" s="212" t="s">
        <v>230</v>
      </c>
      <c r="AE113" s="212" t="s">
        <v>230</v>
      </c>
      <c r="AF113" s="212" t="s">
        <v>230</v>
      </c>
      <c r="AG113" s="212" t="s">
        <v>230</v>
      </c>
      <c r="AH113" s="212" t="s">
        <v>230</v>
      </c>
      <c r="AI113" s="375" t="s">
        <v>52</v>
      </c>
      <c r="AJ113" s="375" t="s">
        <v>52</v>
      </c>
      <c r="AK113" s="375" t="s">
        <v>52</v>
      </c>
      <c r="AL113" s="375" t="s">
        <v>52</v>
      </c>
      <c r="AM113" s="375" t="s">
        <v>52</v>
      </c>
      <c r="AN113" s="375" t="s">
        <v>52</v>
      </c>
      <c r="AO113" s="375" t="s">
        <v>52</v>
      </c>
      <c r="AP113" s="375" t="s">
        <v>52</v>
      </c>
      <c r="AQ113" s="375" t="s">
        <v>52</v>
      </c>
      <c r="AR113" s="375" t="s">
        <v>52</v>
      </c>
      <c r="AS113" s="375" t="s">
        <v>52</v>
      </c>
      <c r="AT113" s="375" t="s">
        <v>52</v>
      </c>
      <c r="AU113" s="375" t="s">
        <v>52</v>
      </c>
      <c r="AV113" s="375" t="s">
        <v>52</v>
      </c>
      <c r="AW113" s="375" t="s">
        <v>52</v>
      </c>
      <c r="AX113" s="375" t="s">
        <v>52</v>
      </c>
      <c r="AY113" s="375" t="s">
        <v>52</v>
      </c>
      <c r="AZ113" s="375" t="s">
        <v>52</v>
      </c>
      <c r="BA113" s="375" t="s">
        <v>52</v>
      </c>
      <c r="BB113" s="375" t="s">
        <v>52</v>
      </c>
      <c r="BC113" s="375" t="s">
        <v>52</v>
      </c>
      <c r="BD113" s="375" t="s">
        <v>52</v>
      </c>
      <c r="BE113" s="375" t="s">
        <v>52</v>
      </c>
      <c r="BF113" s="375" t="s">
        <v>52</v>
      </c>
      <c r="BG113" s="375" t="s">
        <v>52</v>
      </c>
      <c r="BH113" s="375" t="s">
        <v>52</v>
      </c>
      <c r="BI113" s="375" t="s">
        <v>52</v>
      </c>
      <c r="BJ113" s="375" t="s">
        <v>52</v>
      </c>
      <c r="BK113" s="375" t="s">
        <v>52</v>
      </c>
      <c r="BL113" s="375" t="s">
        <v>52</v>
      </c>
      <c r="BM113" s="375" t="s">
        <v>52</v>
      </c>
      <c r="BN113" s="375" t="s">
        <v>52</v>
      </c>
      <c r="BO113" s="375" t="s">
        <v>52</v>
      </c>
      <c r="BP113" s="375" t="s">
        <v>52</v>
      </c>
      <c r="BQ113" s="375" t="s">
        <v>52</v>
      </c>
      <c r="BR113" s="375" t="s">
        <v>52</v>
      </c>
      <c r="BS113" s="375" t="s">
        <v>52</v>
      </c>
      <c r="BT113" s="375" t="s">
        <v>52</v>
      </c>
      <c r="BU113" s="375" t="s">
        <v>52</v>
      </c>
      <c r="BV113" s="375" t="s">
        <v>52</v>
      </c>
      <c r="BW113" s="375" t="s">
        <v>52</v>
      </c>
      <c r="BX113" s="375" t="s">
        <v>52</v>
      </c>
      <c r="BY113" s="375" t="s">
        <v>52</v>
      </c>
      <c r="BZ113" s="375" t="s">
        <v>52</v>
      </c>
      <c r="CA113" s="375" t="s">
        <v>52</v>
      </c>
      <c r="CB113" s="375" t="s">
        <v>52</v>
      </c>
      <c r="CC113" s="375" t="s">
        <v>52</v>
      </c>
      <c r="CD113" s="375" t="s">
        <v>52</v>
      </c>
      <c r="CE113" s="375" t="s">
        <v>52</v>
      </c>
      <c r="CF113" s="375" t="s">
        <v>52</v>
      </c>
      <c r="CG113" s="375" t="s">
        <v>52</v>
      </c>
      <c r="CH113" s="375" t="s">
        <v>52</v>
      </c>
      <c r="CI113" s="375" t="s">
        <v>52</v>
      </c>
      <c r="CJ113" s="375" t="s">
        <v>52</v>
      </c>
      <c r="CK113" s="375" t="s">
        <v>52</v>
      </c>
      <c r="CL113" s="375" t="s">
        <v>52</v>
      </c>
      <c r="CM113" s="375" t="s">
        <v>52</v>
      </c>
      <c r="CN113" s="375" t="s">
        <v>52</v>
      </c>
      <c r="CO113" s="375" t="s">
        <v>52</v>
      </c>
      <c r="CP113" s="375" t="s">
        <v>52</v>
      </c>
      <c r="CQ113" s="375" t="s">
        <v>52</v>
      </c>
      <c r="CR113" s="375" t="s">
        <v>52</v>
      </c>
      <c r="CS113" s="375" t="s">
        <v>52</v>
      </c>
      <c r="CT113" s="375" t="s">
        <v>52</v>
      </c>
      <c r="CU113" s="375" t="s">
        <v>52</v>
      </c>
      <c r="CV113" s="375" t="s">
        <v>52</v>
      </c>
      <c r="CW113" s="375" t="s">
        <v>52</v>
      </c>
      <c r="CX113" s="375" t="s">
        <v>52</v>
      </c>
      <c r="CY113" s="375" t="s">
        <v>52</v>
      </c>
      <c r="CZ113" s="375" t="s">
        <v>52</v>
      </c>
      <c r="DA113" s="375" t="s">
        <v>52</v>
      </c>
      <c r="DB113" s="375" t="s">
        <v>52</v>
      </c>
      <c r="DC113" s="212" t="s">
        <v>728</v>
      </c>
      <c r="DD113" s="212" t="s">
        <v>53</v>
      </c>
      <c r="DE113" s="212" t="s">
        <v>53</v>
      </c>
      <c r="DF113" s="212" t="s">
        <v>53</v>
      </c>
      <c r="DG113" s="212" t="s">
        <v>53</v>
      </c>
      <c r="DH113" s="212" t="s">
        <v>53</v>
      </c>
      <c r="DI113" s="212" t="s">
        <v>53</v>
      </c>
      <c r="DJ113" s="212" t="s">
        <v>53</v>
      </c>
      <c r="DK113" s="212" t="s">
        <v>53</v>
      </c>
      <c r="DL113" s="212" t="s">
        <v>53</v>
      </c>
      <c r="DM113" s="212" t="s">
        <v>53</v>
      </c>
      <c r="DN113" s="212" t="s">
        <v>53</v>
      </c>
      <c r="DO113" s="212" t="s">
        <v>53</v>
      </c>
      <c r="DP113" s="212" t="s">
        <v>230</v>
      </c>
      <c r="DQ113" s="212" t="s">
        <v>230</v>
      </c>
      <c r="DR113" s="212" t="s">
        <v>230</v>
      </c>
      <c r="DS113" s="212" t="s">
        <v>230</v>
      </c>
      <c r="DT113" s="212" t="s">
        <v>230</v>
      </c>
      <c r="DU113" s="212" t="s">
        <v>230</v>
      </c>
      <c r="DV113" s="212" t="s">
        <v>230</v>
      </c>
      <c r="DW113" s="212" t="s">
        <v>230</v>
      </c>
      <c r="DX113" s="212" t="s">
        <v>230</v>
      </c>
      <c r="DY113" s="212"/>
      <c r="DZ113" s="212"/>
      <c r="EA113" s="212"/>
      <c r="EB113" s="212"/>
      <c r="EC113" s="212"/>
      <c r="ED113" s="212"/>
      <c r="EE113" s="212"/>
      <c r="EF113" s="212"/>
      <c r="EG113" s="212"/>
      <c r="EH113" s="212"/>
      <c r="EI113" s="212"/>
      <c r="EJ113" s="212"/>
      <c r="EK113" s="212"/>
      <c r="EL113" s="212"/>
      <c r="EM113" s="212"/>
      <c r="EN113" s="212"/>
      <c r="EO113" s="212"/>
      <c r="EP113" s="212"/>
      <c r="EQ113" s="212"/>
      <c r="ER113" s="424"/>
      <c r="ES113" s="227">
        <f t="shared" si="18"/>
        <v>12</v>
      </c>
      <c r="ET113" s="413">
        <f t="shared" si="19"/>
        <v>2</v>
      </c>
      <c r="EU113" s="227">
        <f t="shared" si="11"/>
        <v>0</v>
      </c>
      <c r="EV113" s="385">
        <f t="shared" si="14"/>
        <v>0</v>
      </c>
      <c r="EW113" s="412">
        <f t="shared" si="17"/>
        <v>0</v>
      </c>
      <c r="EX113" s="412">
        <f t="shared" si="15"/>
        <v>0</v>
      </c>
      <c r="EY113" s="210">
        <f t="shared" si="12"/>
        <v>14</v>
      </c>
      <c r="EZ113" s="227">
        <f t="shared" si="16"/>
        <v>3.5</v>
      </c>
    </row>
    <row r="114" spans="1:156" x14ac:dyDescent="0.25">
      <c r="A114" s="177">
        <f t="shared" si="13"/>
        <v>4</v>
      </c>
      <c r="B114" s="723"/>
      <c r="C114" s="510" t="s">
        <v>176</v>
      </c>
      <c r="D114" s="514">
        <v>44664</v>
      </c>
      <c r="E114" s="397"/>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t="s">
        <v>230</v>
      </c>
      <c r="AD114" s="212" t="s">
        <v>230</v>
      </c>
      <c r="AE114" s="212" t="s">
        <v>230</v>
      </c>
      <c r="AF114" s="212" t="s">
        <v>230</v>
      </c>
      <c r="AG114" s="212" t="s">
        <v>230</v>
      </c>
      <c r="AH114" s="212" t="s">
        <v>230</v>
      </c>
      <c r="AI114" s="212" t="s">
        <v>230</v>
      </c>
      <c r="AJ114" s="212" t="s">
        <v>230</v>
      </c>
      <c r="AK114" s="212" t="s">
        <v>230</v>
      </c>
      <c r="AL114" s="212" t="s">
        <v>230</v>
      </c>
      <c r="AM114" s="212" t="s">
        <v>230</v>
      </c>
      <c r="AN114" s="212" t="s">
        <v>230</v>
      </c>
      <c r="AO114" s="375" t="s">
        <v>52</v>
      </c>
      <c r="AP114" s="375" t="s">
        <v>52</v>
      </c>
      <c r="AQ114" s="375" t="s">
        <v>52</v>
      </c>
      <c r="AR114" s="375" t="s">
        <v>52</v>
      </c>
      <c r="AS114" s="375" t="s">
        <v>52</v>
      </c>
      <c r="AT114" s="375" t="s">
        <v>52</v>
      </c>
      <c r="AU114" s="375" t="s">
        <v>52</v>
      </c>
      <c r="AV114" s="375" t="s">
        <v>52</v>
      </c>
      <c r="AW114" s="375" t="s">
        <v>52</v>
      </c>
      <c r="AX114" s="375" t="s">
        <v>52</v>
      </c>
      <c r="AY114" s="375" t="s">
        <v>52</v>
      </c>
      <c r="AZ114" s="375" t="s">
        <v>52</v>
      </c>
      <c r="BA114" s="375" t="s">
        <v>52</v>
      </c>
      <c r="BB114" s="375" t="s">
        <v>52</v>
      </c>
      <c r="BC114" s="375" t="s">
        <v>52</v>
      </c>
      <c r="BD114" s="375" t="s">
        <v>52</v>
      </c>
      <c r="BE114" s="375" t="s">
        <v>52</v>
      </c>
      <c r="BF114" s="375" t="s">
        <v>52</v>
      </c>
      <c r="BG114" s="375" t="s">
        <v>52</v>
      </c>
      <c r="BH114" s="375" t="s">
        <v>52</v>
      </c>
      <c r="BI114" s="375" t="s">
        <v>52</v>
      </c>
      <c r="BJ114" s="375" t="s">
        <v>52</v>
      </c>
      <c r="BK114" s="375" t="s">
        <v>52</v>
      </c>
      <c r="BL114" s="375" t="s">
        <v>52</v>
      </c>
      <c r="BM114" s="375" t="s">
        <v>52</v>
      </c>
      <c r="BN114" s="375" t="s">
        <v>52</v>
      </c>
      <c r="BO114" s="375" t="s">
        <v>52</v>
      </c>
      <c r="BP114" s="375" t="s">
        <v>52</v>
      </c>
      <c r="BQ114" s="375" t="s">
        <v>52</v>
      </c>
      <c r="BR114" s="375" t="s">
        <v>52</v>
      </c>
      <c r="BS114" s="375" t="s">
        <v>52</v>
      </c>
      <c r="BT114" s="375" t="s">
        <v>52</v>
      </c>
      <c r="BU114" s="375" t="s">
        <v>52</v>
      </c>
      <c r="BV114" s="375" t="s">
        <v>52</v>
      </c>
      <c r="BW114" s="375" t="s">
        <v>52</v>
      </c>
      <c r="BX114" s="375" t="s">
        <v>52</v>
      </c>
      <c r="BY114" s="375" t="s">
        <v>52</v>
      </c>
      <c r="BZ114" s="375" t="s">
        <v>52</v>
      </c>
      <c r="CA114" s="375" t="s">
        <v>52</v>
      </c>
      <c r="CB114" s="375" t="s">
        <v>52</v>
      </c>
      <c r="CC114" s="375" t="s">
        <v>52</v>
      </c>
      <c r="CD114" s="375" t="s">
        <v>52</v>
      </c>
      <c r="CE114" s="375" t="s">
        <v>52</v>
      </c>
      <c r="CF114" s="375" t="s">
        <v>52</v>
      </c>
      <c r="CG114" s="375" t="s">
        <v>52</v>
      </c>
      <c r="CH114" s="375" t="s">
        <v>52</v>
      </c>
      <c r="CI114" s="375" t="s">
        <v>52</v>
      </c>
      <c r="CJ114" s="375" t="s">
        <v>52</v>
      </c>
      <c r="CK114" s="375" t="s">
        <v>52</v>
      </c>
      <c r="CL114" s="375" t="s">
        <v>52</v>
      </c>
      <c r="CM114" s="375" t="s">
        <v>52</v>
      </c>
      <c r="CN114" s="375" t="s">
        <v>52</v>
      </c>
      <c r="CO114" s="375" t="s">
        <v>52</v>
      </c>
      <c r="CP114" s="375" t="s">
        <v>52</v>
      </c>
      <c r="CQ114" s="375" t="s">
        <v>52</v>
      </c>
      <c r="CR114" s="375" t="s">
        <v>52</v>
      </c>
      <c r="CS114" s="375" t="s">
        <v>52</v>
      </c>
      <c r="CT114" s="375" t="s">
        <v>52</v>
      </c>
      <c r="CU114" s="375" t="s">
        <v>52</v>
      </c>
      <c r="CV114" s="375" t="s">
        <v>52</v>
      </c>
      <c r="CW114" s="375" t="s">
        <v>52</v>
      </c>
      <c r="CX114" s="375" t="s">
        <v>52</v>
      </c>
      <c r="CY114" s="375" t="s">
        <v>52</v>
      </c>
      <c r="CZ114" s="375" t="s">
        <v>52</v>
      </c>
      <c r="DA114" s="375" t="s">
        <v>52</v>
      </c>
      <c r="DB114" s="375" t="s">
        <v>52</v>
      </c>
      <c r="DC114" s="375" t="s">
        <v>52</v>
      </c>
      <c r="DD114" s="375" t="s">
        <v>52</v>
      </c>
      <c r="DE114" s="375" t="s">
        <v>52</v>
      </c>
      <c r="DF114" s="375" t="s">
        <v>52</v>
      </c>
      <c r="DG114" s="375" t="s">
        <v>52</v>
      </c>
      <c r="DH114" s="375" t="s">
        <v>52</v>
      </c>
      <c r="DI114" s="212" t="s">
        <v>728</v>
      </c>
      <c r="DJ114" s="212" t="s">
        <v>53</v>
      </c>
      <c r="DK114" s="212" t="s">
        <v>53</v>
      </c>
      <c r="DL114" s="212" t="s">
        <v>53</v>
      </c>
      <c r="DM114" s="212" t="s">
        <v>53</v>
      </c>
      <c r="DN114" s="212" t="s">
        <v>53</v>
      </c>
      <c r="DO114" s="212" t="s">
        <v>53</v>
      </c>
      <c r="DP114" s="212" t="s">
        <v>53</v>
      </c>
      <c r="DQ114" s="212" t="s">
        <v>53</v>
      </c>
      <c r="DR114" s="212" t="s">
        <v>53</v>
      </c>
      <c r="DS114" s="212" t="s">
        <v>230</v>
      </c>
      <c r="DT114" s="212" t="s">
        <v>230</v>
      </c>
      <c r="DU114" s="212" t="s">
        <v>230</v>
      </c>
      <c r="DV114" s="212" t="s">
        <v>230</v>
      </c>
      <c r="DW114" s="212" t="s">
        <v>230</v>
      </c>
      <c r="DX114" s="212" t="s">
        <v>230</v>
      </c>
      <c r="DY114" s="212" t="s">
        <v>230</v>
      </c>
      <c r="DZ114" s="212" t="s">
        <v>230</v>
      </c>
      <c r="EA114" s="212" t="s">
        <v>230</v>
      </c>
      <c r="EB114" s="212"/>
      <c r="EC114" s="212"/>
      <c r="ED114" s="212"/>
      <c r="EE114" s="212"/>
      <c r="EF114" s="212"/>
      <c r="EG114" s="212"/>
      <c r="EH114" s="212"/>
      <c r="EI114" s="212"/>
      <c r="EJ114" s="212"/>
      <c r="EK114" s="212"/>
      <c r="EL114" s="212"/>
      <c r="EM114" s="212"/>
      <c r="EN114" s="212"/>
      <c r="EO114" s="212"/>
      <c r="EP114" s="212"/>
      <c r="EQ114" s="212"/>
      <c r="ER114" s="424"/>
      <c r="ES114" s="227">
        <f t="shared" si="18"/>
        <v>12</v>
      </c>
      <c r="ET114" s="413">
        <f t="shared" si="19"/>
        <v>1.5</v>
      </c>
      <c r="EU114" s="227">
        <f t="shared" si="11"/>
        <v>0</v>
      </c>
      <c r="EV114" s="385">
        <f t="shared" si="14"/>
        <v>0</v>
      </c>
      <c r="EW114" s="412">
        <f t="shared" si="17"/>
        <v>0</v>
      </c>
      <c r="EX114" s="412">
        <f t="shared" si="15"/>
        <v>0</v>
      </c>
      <c r="EY114" s="210">
        <f t="shared" si="12"/>
        <v>13.5</v>
      </c>
      <c r="EZ114" s="227">
        <f t="shared" si="16"/>
        <v>3.5</v>
      </c>
    </row>
    <row r="115" spans="1:156" x14ac:dyDescent="0.25">
      <c r="A115" s="177">
        <f t="shared" si="13"/>
        <v>4</v>
      </c>
      <c r="B115" s="723"/>
      <c r="C115" s="511" t="s">
        <v>173</v>
      </c>
      <c r="D115" s="515">
        <v>44665</v>
      </c>
      <c r="E115" s="403"/>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04"/>
      <c r="AS115" s="404"/>
      <c r="AT115" s="404"/>
      <c r="AU115" s="404"/>
      <c r="AV115" s="404"/>
      <c r="AW115" s="404"/>
      <c r="AX115" s="404"/>
      <c r="AY115" s="404"/>
      <c r="AZ115" s="404"/>
      <c r="BA115" s="404"/>
      <c r="BB115" s="404"/>
      <c r="BC115" s="404"/>
      <c r="BD115" s="404"/>
      <c r="BE115" s="404"/>
      <c r="BF115" s="404"/>
      <c r="BG115" s="404"/>
      <c r="BH115" s="404"/>
      <c r="BI115" s="404"/>
      <c r="BJ115" s="404"/>
      <c r="BK115" s="404"/>
      <c r="BL115" s="404"/>
      <c r="BM115" s="404"/>
      <c r="BN115" s="404"/>
      <c r="BO115" s="404"/>
      <c r="BP115" s="404"/>
      <c r="BQ115" s="404"/>
      <c r="BR115" s="404"/>
      <c r="BS115" s="404"/>
      <c r="BT115" s="404"/>
      <c r="BU115" s="404"/>
      <c r="BV115" s="404"/>
      <c r="BW115" s="404"/>
      <c r="BX115" s="404"/>
      <c r="BY115" s="404"/>
      <c r="BZ115" s="404"/>
      <c r="CA115" s="404"/>
      <c r="CB115" s="404"/>
      <c r="CC115" s="404"/>
      <c r="CD115" s="404"/>
      <c r="CE115" s="404"/>
      <c r="CF115" s="404"/>
      <c r="CG115" s="404"/>
      <c r="CH115" s="404"/>
      <c r="CI115" s="404"/>
      <c r="CJ115" s="404"/>
      <c r="CK115" s="404"/>
      <c r="CL115" s="404"/>
      <c r="CM115" s="404"/>
      <c r="CN115" s="404"/>
      <c r="CO115" s="404"/>
      <c r="CP115" s="404"/>
      <c r="CQ115" s="404"/>
      <c r="CR115" s="404"/>
      <c r="CS115" s="404"/>
      <c r="CT115" s="404"/>
      <c r="CU115" s="404"/>
      <c r="CV115" s="404"/>
      <c r="CW115" s="404"/>
      <c r="CX115" s="404"/>
      <c r="CY115" s="404"/>
      <c r="CZ115" s="404"/>
      <c r="DA115" s="404"/>
      <c r="DB115" s="404"/>
      <c r="DC115" s="404"/>
      <c r="DD115" s="404"/>
      <c r="DE115" s="404"/>
      <c r="DF115" s="404"/>
      <c r="DG115" s="404"/>
      <c r="DH115" s="404"/>
      <c r="DI115" s="404"/>
      <c r="DJ115" s="404"/>
      <c r="DK115" s="404"/>
      <c r="DL115" s="404"/>
      <c r="DM115" s="404"/>
      <c r="DN115" s="404"/>
      <c r="DO115" s="404"/>
      <c r="DP115" s="404"/>
      <c r="DQ115" s="404"/>
      <c r="DR115" s="404"/>
      <c r="DS115" s="404"/>
      <c r="DT115" s="404"/>
      <c r="DU115" s="404"/>
      <c r="DV115" s="404"/>
      <c r="DW115" s="404"/>
      <c r="DX115" s="404"/>
      <c r="DY115" s="404"/>
      <c r="DZ115" s="404"/>
      <c r="EA115" s="404"/>
      <c r="EB115" s="404"/>
      <c r="EC115" s="404"/>
      <c r="ED115" s="404"/>
      <c r="EE115" s="404"/>
      <c r="EF115" s="404"/>
      <c r="EG115" s="404"/>
      <c r="EH115" s="404"/>
      <c r="EI115" s="404"/>
      <c r="EJ115" s="404"/>
      <c r="EK115" s="404"/>
      <c r="EL115" s="404"/>
      <c r="EM115" s="404"/>
      <c r="EN115" s="404"/>
      <c r="EO115" s="404"/>
      <c r="EP115" s="404"/>
      <c r="EQ115" s="404"/>
      <c r="ER115" s="434"/>
      <c r="ES115" s="227">
        <f t="shared" si="18"/>
        <v>0</v>
      </c>
      <c r="ET115" s="413">
        <f t="shared" si="19"/>
        <v>0</v>
      </c>
      <c r="EU115" s="227">
        <f t="shared" si="11"/>
        <v>0</v>
      </c>
      <c r="EV115" s="385">
        <f t="shared" si="14"/>
        <v>0</v>
      </c>
      <c r="EW115" s="412">
        <f t="shared" si="17"/>
        <v>0</v>
      </c>
      <c r="EX115" s="412">
        <f t="shared" si="15"/>
        <v>0</v>
      </c>
      <c r="EY115" s="210">
        <f t="shared" si="12"/>
        <v>0</v>
      </c>
      <c r="EZ115" s="227">
        <f t="shared" si="16"/>
        <v>0</v>
      </c>
    </row>
    <row r="116" spans="1:156" x14ac:dyDescent="0.25">
      <c r="A116" s="177">
        <f t="shared" si="13"/>
        <v>4</v>
      </c>
      <c r="B116" s="723"/>
      <c r="C116" s="511" t="s">
        <v>184</v>
      </c>
      <c r="D116" s="515">
        <v>44666</v>
      </c>
      <c r="E116" s="507"/>
      <c r="F116" s="507"/>
      <c r="G116" s="507"/>
      <c r="H116" s="507"/>
      <c r="I116" s="507"/>
      <c r="J116" s="507"/>
      <c r="K116" s="507"/>
      <c r="L116" s="507"/>
      <c r="M116" s="507"/>
      <c r="N116" s="507"/>
      <c r="O116" s="507"/>
      <c r="P116" s="507"/>
      <c r="Q116" s="507"/>
      <c r="R116" s="507"/>
      <c r="S116" s="507"/>
      <c r="T116" s="507"/>
      <c r="U116" s="507"/>
      <c r="V116" s="507"/>
      <c r="W116" s="507"/>
      <c r="X116" s="507"/>
      <c r="Y116" s="507"/>
      <c r="Z116" s="507"/>
      <c r="AA116" s="507"/>
      <c r="AB116" s="507"/>
      <c r="AC116" s="507"/>
      <c r="AD116" s="507"/>
      <c r="AE116" s="507"/>
      <c r="AF116" s="507"/>
      <c r="AG116" s="507"/>
      <c r="AH116" s="507"/>
      <c r="AI116" s="507"/>
      <c r="AJ116" s="507"/>
      <c r="AK116" s="507"/>
      <c r="AL116" s="507"/>
      <c r="AM116" s="507"/>
      <c r="AN116" s="507"/>
      <c r="AO116" s="507"/>
      <c r="AP116" s="507"/>
      <c r="AQ116" s="507"/>
      <c r="AR116" s="507"/>
      <c r="AS116" s="507"/>
      <c r="AT116" s="507"/>
      <c r="AU116" s="507"/>
      <c r="AV116" s="507"/>
      <c r="AW116" s="507"/>
      <c r="AX116" s="507"/>
      <c r="AY116" s="507"/>
      <c r="AZ116" s="507"/>
      <c r="BA116" s="507"/>
      <c r="BB116" s="507"/>
      <c r="BC116" s="507"/>
      <c r="BD116" s="507"/>
      <c r="BE116" s="507"/>
      <c r="BF116" s="507"/>
      <c r="BG116" s="507"/>
      <c r="BH116" s="507"/>
      <c r="BI116" s="507"/>
      <c r="BJ116" s="507"/>
      <c r="BK116" s="507"/>
      <c r="BL116" s="507"/>
      <c r="BM116" s="507"/>
      <c r="BN116" s="507"/>
      <c r="BO116" s="507"/>
      <c r="BP116" s="507"/>
      <c r="BQ116" s="507"/>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N116" s="507"/>
      <c r="CO116" s="507"/>
      <c r="CP116" s="507"/>
      <c r="CQ116" s="507"/>
      <c r="CR116" s="507"/>
      <c r="CS116" s="507"/>
      <c r="CT116" s="507"/>
      <c r="CU116" s="507"/>
      <c r="CV116" s="507"/>
      <c r="CW116" s="507"/>
      <c r="CX116" s="507"/>
      <c r="CY116" s="507"/>
      <c r="CZ116" s="507"/>
      <c r="DA116" s="507"/>
      <c r="DB116" s="507"/>
      <c r="DC116" s="507"/>
      <c r="DD116" s="507"/>
      <c r="DE116" s="507"/>
      <c r="DF116" s="507"/>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8"/>
      <c r="ES116" s="227">
        <f t="shared" si="18"/>
        <v>0</v>
      </c>
      <c r="ET116" s="413">
        <f t="shared" si="19"/>
        <v>0</v>
      </c>
      <c r="EU116" s="227">
        <f t="shared" si="11"/>
        <v>0</v>
      </c>
      <c r="EV116" s="385">
        <f t="shared" si="14"/>
        <v>0</v>
      </c>
      <c r="EW116" s="412">
        <f t="shared" si="17"/>
        <v>0</v>
      </c>
      <c r="EX116" s="412">
        <f t="shared" si="15"/>
        <v>0</v>
      </c>
      <c r="EY116" s="210">
        <f t="shared" si="12"/>
        <v>0</v>
      </c>
      <c r="EZ116" s="227">
        <f t="shared" si="16"/>
        <v>0</v>
      </c>
    </row>
    <row r="117" spans="1:156" x14ac:dyDescent="0.25">
      <c r="A117" s="177">
        <f t="shared" si="13"/>
        <v>4</v>
      </c>
      <c r="B117" s="723"/>
      <c r="C117" s="511" t="s">
        <v>181</v>
      </c>
      <c r="D117" s="515">
        <v>44667</v>
      </c>
      <c r="E117" s="397"/>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c r="AV117" s="212"/>
      <c r="AW117" s="212"/>
      <c r="AX117" s="212"/>
      <c r="AY117" s="212"/>
      <c r="AZ117" s="212"/>
      <c r="BA117" s="212"/>
      <c r="BB117" s="212"/>
      <c r="BC117" s="212"/>
      <c r="BD117" s="212"/>
      <c r="BE117" s="212"/>
      <c r="BF117" s="212"/>
      <c r="BG117" s="212"/>
      <c r="BH117" s="212"/>
      <c r="BI117" s="212"/>
      <c r="BJ117" s="212"/>
      <c r="BK117" s="212"/>
      <c r="BL117" s="212"/>
      <c r="BM117" s="212"/>
      <c r="BN117" s="212"/>
      <c r="BO117" s="212"/>
      <c r="BP117" s="212"/>
      <c r="BQ117" s="212"/>
      <c r="BR117" s="212"/>
      <c r="BS117" s="212"/>
      <c r="BT117" s="212"/>
      <c r="BU117" s="212"/>
      <c r="BV117" s="212"/>
      <c r="BW117" s="212"/>
      <c r="BX117" s="212"/>
      <c r="BY117" s="212"/>
      <c r="BZ117" s="212"/>
      <c r="CA117" s="212"/>
      <c r="CB117" s="212"/>
      <c r="CC117" s="212"/>
      <c r="CD117" s="212"/>
      <c r="CE117" s="212"/>
      <c r="CF117" s="212"/>
      <c r="CG117" s="212"/>
      <c r="CH117" s="212"/>
      <c r="CI117" s="212"/>
      <c r="CJ117" s="212"/>
      <c r="CK117" s="212"/>
      <c r="CL117" s="212"/>
      <c r="CM117" s="212"/>
      <c r="CN117" s="212"/>
      <c r="CO117" s="212"/>
      <c r="CP117" s="212"/>
      <c r="CQ117" s="212"/>
      <c r="CR117" s="212"/>
      <c r="CS117" s="212"/>
      <c r="CT117" s="212"/>
      <c r="CU117" s="212"/>
      <c r="CV117" s="212"/>
      <c r="CW117" s="212"/>
      <c r="CX117" s="212"/>
      <c r="CY117" s="212"/>
      <c r="CZ117" s="212"/>
      <c r="DA117" s="212"/>
      <c r="DB117" s="212"/>
      <c r="DC117" s="212"/>
      <c r="DD117" s="212"/>
      <c r="DE117" s="212"/>
      <c r="DF117" s="212"/>
      <c r="DG117" s="212"/>
      <c r="DH117" s="212"/>
      <c r="DI117" s="212"/>
      <c r="DJ117" s="212"/>
      <c r="DK117" s="212"/>
      <c r="DL117" s="212"/>
      <c r="DM117" s="212"/>
      <c r="DN117" s="212"/>
      <c r="DO117" s="212"/>
      <c r="DP117" s="212"/>
      <c r="DQ117" s="212"/>
      <c r="DR117" s="212"/>
      <c r="DS117" s="212"/>
      <c r="DT117" s="212"/>
      <c r="DU117" s="212"/>
      <c r="DV117" s="212"/>
      <c r="DW117" s="212"/>
      <c r="DX117" s="212"/>
      <c r="DY117" s="212"/>
      <c r="DZ117" s="212"/>
      <c r="EA117" s="212"/>
      <c r="EB117" s="212"/>
      <c r="EC117" s="212"/>
      <c r="ED117" s="212"/>
      <c r="EE117" s="212"/>
      <c r="EF117" s="212"/>
      <c r="EG117" s="212"/>
      <c r="EH117" s="212"/>
      <c r="EI117" s="212"/>
      <c r="EJ117" s="212"/>
      <c r="EK117" s="212"/>
      <c r="EL117" s="212"/>
      <c r="EM117" s="212"/>
      <c r="EN117" s="212"/>
      <c r="EO117" s="212"/>
      <c r="EP117" s="212"/>
      <c r="EQ117" s="212"/>
      <c r="ER117" s="424"/>
      <c r="ES117" s="227">
        <f t="shared" si="18"/>
        <v>0</v>
      </c>
      <c r="ET117" s="413">
        <f t="shared" si="19"/>
        <v>0</v>
      </c>
      <c r="EU117" s="227">
        <f t="shared" si="11"/>
        <v>0</v>
      </c>
      <c r="EV117" s="385">
        <f t="shared" si="14"/>
        <v>0</v>
      </c>
      <c r="EW117" s="412">
        <f t="shared" si="17"/>
        <v>0</v>
      </c>
      <c r="EX117" s="412">
        <f t="shared" si="15"/>
        <v>0</v>
      </c>
      <c r="EY117" s="210">
        <f t="shared" si="12"/>
        <v>0</v>
      </c>
      <c r="EZ117" s="227">
        <f t="shared" si="16"/>
        <v>0</v>
      </c>
    </row>
    <row r="118" spans="1:156" x14ac:dyDescent="0.25">
      <c r="A118" s="177">
        <f t="shared" si="13"/>
        <v>4</v>
      </c>
      <c r="B118" s="723"/>
      <c r="C118" s="511" t="s">
        <v>167</v>
      </c>
      <c r="D118" s="515">
        <v>44668</v>
      </c>
      <c r="E118" s="211" t="s">
        <v>342</v>
      </c>
      <c r="F118" s="212" t="s">
        <v>342</v>
      </c>
      <c r="G118" s="212" t="s">
        <v>342</v>
      </c>
      <c r="H118" s="212" t="s">
        <v>342</v>
      </c>
      <c r="I118" s="212" t="s">
        <v>342</v>
      </c>
      <c r="J118" s="212" t="s">
        <v>342</v>
      </c>
      <c r="K118" s="212" t="s">
        <v>342</v>
      </c>
      <c r="L118" s="212" t="s">
        <v>342</v>
      </c>
      <c r="M118" s="212" t="s">
        <v>342</v>
      </c>
      <c r="N118" s="212" t="s">
        <v>342</v>
      </c>
      <c r="O118" s="212" t="s">
        <v>342</v>
      </c>
      <c r="P118" s="212" t="s">
        <v>342</v>
      </c>
      <c r="Q118" s="212" t="s">
        <v>342</v>
      </c>
      <c r="R118" s="212" t="s">
        <v>342</v>
      </c>
      <c r="S118" s="212" t="s">
        <v>342</v>
      </c>
      <c r="T118" s="212" t="s">
        <v>342</v>
      </c>
      <c r="U118" s="212" t="s">
        <v>342</v>
      </c>
      <c r="V118" s="212" t="s">
        <v>342</v>
      </c>
      <c r="W118" s="212" t="s">
        <v>342</v>
      </c>
      <c r="X118" s="212" t="s">
        <v>342</v>
      </c>
      <c r="Y118" s="212" t="s">
        <v>342</v>
      </c>
      <c r="Z118" s="212" t="s">
        <v>342</v>
      </c>
      <c r="AA118" s="212" t="s">
        <v>342</v>
      </c>
      <c r="AB118" s="212" t="s">
        <v>342</v>
      </c>
      <c r="AC118" s="212" t="s">
        <v>342</v>
      </c>
      <c r="AD118" s="212" t="s">
        <v>342</v>
      </c>
      <c r="AE118" s="212" t="s">
        <v>342</v>
      </c>
      <c r="AF118" s="212" t="s">
        <v>342</v>
      </c>
      <c r="AG118" s="212" t="s">
        <v>342</v>
      </c>
      <c r="AH118" s="212" t="s">
        <v>342</v>
      </c>
      <c r="AI118" s="212" t="s">
        <v>342</v>
      </c>
      <c r="AJ118" s="212" t="s">
        <v>342</v>
      </c>
      <c r="AK118" s="212" t="s">
        <v>342</v>
      </c>
      <c r="AL118" s="212" t="s">
        <v>342</v>
      </c>
      <c r="AM118" s="212" t="s">
        <v>342</v>
      </c>
      <c r="AN118" s="212" t="s">
        <v>342</v>
      </c>
      <c r="AO118" s="212" t="s">
        <v>342</v>
      </c>
      <c r="AP118" s="212" t="s">
        <v>342</v>
      </c>
      <c r="AQ118" s="212" t="s">
        <v>342</v>
      </c>
      <c r="AR118" s="212" t="s">
        <v>342</v>
      </c>
      <c r="AS118" s="212" t="s">
        <v>342</v>
      </c>
      <c r="AT118" s="212" t="s">
        <v>342</v>
      </c>
      <c r="AU118" s="212" t="s">
        <v>342</v>
      </c>
      <c r="AV118" s="212" t="s">
        <v>342</v>
      </c>
      <c r="AW118" s="212" t="s">
        <v>342</v>
      </c>
      <c r="AX118" s="212" t="s">
        <v>342</v>
      </c>
      <c r="AY118" s="212" t="s">
        <v>342</v>
      </c>
      <c r="AZ118" s="212" t="s">
        <v>342</v>
      </c>
      <c r="BA118" s="212" t="s">
        <v>342</v>
      </c>
      <c r="BB118" s="212" t="s">
        <v>342</v>
      </c>
      <c r="BC118" s="212" t="s">
        <v>342</v>
      </c>
      <c r="BD118" s="212" t="s">
        <v>342</v>
      </c>
      <c r="BE118" s="212" t="s">
        <v>342</v>
      </c>
      <c r="BF118" s="212" t="s">
        <v>342</v>
      </c>
      <c r="BG118" s="212" t="s">
        <v>342</v>
      </c>
      <c r="BH118" s="212" t="s">
        <v>342</v>
      </c>
      <c r="BI118" s="212" t="s">
        <v>342</v>
      </c>
      <c r="BJ118" s="212" t="s">
        <v>342</v>
      </c>
      <c r="BK118" s="212" t="s">
        <v>342</v>
      </c>
      <c r="BL118" s="212" t="s">
        <v>342</v>
      </c>
      <c r="BM118" s="212" t="s">
        <v>342</v>
      </c>
      <c r="BN118" s="212" t="s">
        <v>342</v>
      </c>
      <c r="BO118" s="212" t="s">
        <v>342</v>
      </c>
      <c r="BP118" s="212" t="s">
        <v>342</v>
      </c>
      <c r="BQ118" s="212" t="s">
        <v>342</v>
      </c>
      <c r="BR118" s="212" t="s">
        <v>342</v>
      </c>
      <c r="BS118" s="212" t="s">
        <v>342</v>
      </c>
      <c r="BT118" s="212" t="s">
        <v>342</v>
      </c>
      <c r="BU118" s="212" t="s">
        <v>342</v>
      </c>
      <c r="BV118" s="212" t="s">
        <v>342</v>
      </c>
      <c r="BW118" s="212" t="s">
        <v>342</v>
      </c>
      <c r="BX118" s="212" t="s">
        <v>342</v>
      </c>
      <c r="BY118" s="212" t="s">
        <v>342</v>
      </c>
      <c r="BZ118" s="212" t="s">
        <v>342</v>
      </c>
      <c r="CA118" s="212" t="s">
        <v>342</v>
      </c>
      <c r="CB118" s="212" t="s">
        <v>342</v>
      </c>
      <c r="CC118" s="212" t="s">
        <v>342</v>
      </c>
      <c r="CD118" s="212" t="s">
        <v>342</v>
      </c>
      <c r="CE118" s="212" t="s">
        <v>342</v>
      </c>
      <c r="CF118" s="212" t="s">
        <v>342</v>
      </c>
      <c r="CG118" s="212" t="s">
        <v>342</v>
      </c>
      <c r="CH118" s="212" t="s">
        <v>342</v>
      </c>
      <c r="CI118" s="212" t="s">
        <v>342</v>
      </c>
      <c r="CJ118" s="212" t="s">
        <v>342</v>
      </c>
      <c r="CK118" s="212" t="s">
        <v>342</v>
      </c>
      <c r="CL118" s="212" t="s">
        <v>342</v>
      </c>
      <c r="CM118" s="212" t="s">
        <v>342</v>
      </c>
      <c r="CN118" s="212" t="s">
        <v>342</v>
      </c>
      <c r="CO118" s="212" t="s">
        <v>342</v>
      </c>
      <c r="CP118" s="212" t="s">
        <v>342</v>
      </c>
      <c r="CQ118" s="212" t="s">
        <v>342</v>
      </c>
      <c r="CR118" s="212" t="s">
        <v>342</v>
      </c>
      <c r="CS118" s="212" t="s">
        <v>342</v>
      </c>
      <c r="CT118" s="212" t="s">
        <v>342</v>
      </c>
      <c r="CU118" s="212" t="s">
        <v>342</v>
      </c>
      <c r="CV118" s="212" t="s">
        <v>342</v>
      </c>
      <c r="CW118" s="212" t="s">
        <v>342</v>
      </c>
      <c r="CX118" s="212" t="s">
        <v>342</v>
      </c>
      <c r="CY118" s="212" t="s">
        <v>342</v>
      </c>
      <c r="CZ118" s="212" t="s">
        <v>342</v>
      </c>
      <c r="DA118" s="212" t="s">
        <v>342</v>
      </c>
      <c r="DB118" s="212" t="s">
        <v>342</v>
      </c>
      <c r="DC118" s="212" t="s">
        <v>342</v>
      </c>
      <c r="DD118" s="212" t="s">
        <v>342</v>
      </c>
      <c r="DE118" s="212" t="s">
        <v>342</v>
      </c>
      <c r="DF118" s="212" t="s">
        <v>342</v>
      </c>
      <c r="DG118" s="212" t="s">
        <v>342</v>
      </c>
      <c r="DH118" s="212" t="s">
        <v>342</v>
      </c>
      <c r="DI118" s="212" t="s">
        <v>342</v>
      </c>
      <c r="DJ118" s="212" t="s">
        <v>342</v>
      </c>
      <c r="DK118" s="212" t="s">
        <v>342</v>
      </c>
      <c r="DL118" s="212" t="s">
        <v>342</v>
      </c>
      <c r="DM118" s="212" t="s">
        <v>342</v>
      </c>
      <c r="DN118" s="212" t="s">
        <v>342</v>
      </c>
      <c r="DO118" s="212" t="s">
        <v>342</v>
      </c>
      <c r="DP118" s="212" t="s">
        <v>342</v>
      </c>
      <c r="DQ118" s="212" t="s">
        <v>342</v>
      </c>
      <c r="DR118" s="212" t="s">
        <v>342</v>
      </c>
      <c r="DS118" s="212" t="s">
        <v>342</v>
      </c>
      <c r="DT118" s="212" t="s">
        <v>342</v>
      </c>
      <c r="DU118" s="212" t="s">
        <v>342</v>
      </c>
      <c r="DV118" s="212" t="s">
        <v>342</v>
      </c>
      <c r="DW118" s="212" t="s">
        <v>342</v>
      </c>
      <c r="DX118" s="212" t="s">
        <v>342</v>
      </c>
      <c r="DY118" s="212" t="s">
        <v>342</v>
      </c>
      <c r="DZ118" s="212" t="s">
        <v>342</v>
      </c>
      <c r="EA118" s="212" t="s">
        <v>342</v>
      </c>
      <c r="EB118" s="212" t="s">
        <v>342</v>
      </c>
      <c r="EC118" s="212" t="s">
        <v>342</v>
      </c>
      <c r="ED118" s="212" t="s">
        <v>342</v>
      </c>
      <c r="EE118" s="212" t="s">
        <v>342</v>
      </c>
      <c r="EF118" s="212" t="s">
        <v>342</v>
      </c>
      <c r="EG118" s="212" t="s">
        <v>342</v>
      </c>
      <c r="EH118" s="212" t="s">
        <v>342</v>
      </c>
      <c r="EI118" s="212" t="s">
        <v>342</v>
      </c>
      <c r="EJ118" s="212" t="s">
        <v>342</v>
      </c>
      <c r="EK118" s="212" t="s">
        <v>342</v>
      </c>
      <c r="EL118" s="212" t="s">
        <v>342</v>
      </c>
      <c r="EM118" s="212" t="s">
        <v>342</v>
      </c>
      <c r="EN118" s="212" t="s">
        <v>342</v>
      </c>
      <c r="EO118" s="212" t="s">
        <v>342</v>
      </c>
      <c r="EP118" s="212" t="s">
        <v>342</v>
      </c>
      <c r="EQ118" s="212" t="s">
        <v>342</v>
      </c>
      <c r="ER118" s="424" t="s">
        <v>342</v>
      </c>
      <c r="ES118" s="227">
        <f t="shared" si="18"/>
        <v>0</v>
      </c>
      <c r="ET118" s="413">
        <f t="shared" si="19"/>
        <v>0</v>
      </c>
      <c r="EU118" s="227">
        <f t="shared" si="11"/>
        <v>0</v>
      </c>
      <c r="EV118" s="385">
        <f t="shared" si="14"/>
        <v>0</v>
      </c>
      <c r="EW118" s="412">
        <f t="shared" si="17"/>
        <v>0</v>
      </c>
      <c r="EX118" s="412">
        <f t="shared" si="15"/>
        <v>0</v>
      </c>
      <c r="EY118" s="210">
        <f t="shared" si="12"/>
        <v>0</v>
      </c>
      <c r="EZ118" s="227">
        <f t="shared" si="16"/>
        <v>0</v>
      </c>
    </row>
    <row r="119" spans="1:156" x14ac:dyDescent="0.25">
      <c r="A119" s="177">
        <f t="shared" si="13"/>
        <v>4</v>
      </c>
      <c r="B119" s="723"/>
      <c r="C119" s="510" t="s">
        <v>175</v>
      </c>
      <c r="D119" s="514">
        <v>44669</v>
      </c>
      <c r="E119" s="397"/>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t="s">
        <v>230</v>
      </c>
      <c r="AJ119" s="212" t="s">
        <v>230</v>
      </c>
      <c r="AK119" s="212" t="s">
        <v>230</v>
      </c>
      <c r="AL119" s="212" t="s">
        <v>230</v>
      </c>
      <c r="AM119" s="212" t="s">
        <v>230</v>
      </c>
      <c r="AN119" s="212" t="s">
        <v>230</v>
      </c>
      <c r="AO119" s="212" t="s">
        <v>230</v>
      </c>
      <c r="AP119" s="212" t="s">
        <v>230</v>
      </c>
      <c r="AQ119" s="212" t="s">
        <v>230</v>
      </c>
      <c r="AR119" s="212" t="s">
        <v>230</v>
      </c>
      <c r="AS119" s="212" t="s">
        <v>230</v>
      </c>
      <c r="AT119" s="212" t="s">
        <v>230</v>
      </c>
      <c r="AU119" s="212" t="s">
        <v>53</v>
      </c>
      <c r="AV119" s="212" t="s">
        <v>53</v>
      </c>
      <c r="AW119" s="212" t="s">
        <v>53</v>
      </c>
      <c r="AX119" s="212" t="s">
        <v>53</v>
      </c>
      <c r="AY119" s="212" t="s">
        <v>53</v>
      </c>
      <c r="AZ119" s="212" t="s">
        <v>53</v>
      </c>
      <c r="BA119" s="212" t="s">
        <v>53</v>
      </c>
      <c r="BB119" s="212" t="s">
        <v>53</v>
      </c>
      <c r="BC119" s="212" t="s">
        <v>53</v>
      </c>
      <c r="BD119" s="212" t="s">
        <v>53</v>
      </c>
      <c r="BE119" s="212" t="s">
        <v>53</v>
      </c>
      <c r="BF119" s="212" t="s">
        <v>53</v>
      </c>
      <c r="BG119" s="212" t="s">
        <v>344</v>
      </c>
      <c r="BH119" s="212" t="s">
        <v>53</v>
      </c>
      <c r="BI119" s="212" t="s">
        <v>53</v>
      </c>
      <c r="BJ119" s="212" t="s">
        <v>53</v>
      </c>
      <c r="BK119" s="212" t="s">
        <v>53</v>
      </c>
      <c r="BL119" s="212" t="s">
        <v>53</v>
      </c>
      <c r="BM119" s="212" t="s">
        <v>53</v>
      </c>
      <c r="BN119" s="212" t="s">
        <v>53</v>
      </c>
      <c r="BO119" s="212" t="s">
        <v>53</v>
      </c>
      <c r="BP119" s="212" t="s">
        <v>53</v>
      </c>
      <c r="BQ119" s="212" t="s">
        <v>53</v>
      </c>
      <c r="BR119" s="212" t="s">
        <v>53</v>
      </c>
      <c r="BS119" s="212" t="s">
        <v>53</v>
      </c>
      <c r="BT119" s="212" t="s">
        <v>230</v>
      </c>
      <c r="BU119" s="212" t="s">
        <v>230</v>
      </c>
      <c r="BV119" s="212" t="s">
        <v>230</v>
      </c>
      <c r="BW119" s="212" t="s">
        <v>230</v>
      </c>
      <c r="BX119" s="212" t="s">
        <v>230</v>
      </c>
      <c r="BY119" s="212" t="s">
        <v>230</v>
      </c>
      <c r="BZ119" s="212" t="s">
        <v>230</v>
      </c>
      <c r="CA119" s="212" t="s">
        <v>230</v>
      </c>
      <c r="CB119" s="212" t="s">
        <v>230</v>
      </c>
      <c r="CC119" s="212" t="s">
        <v>230</v>
      </c>
      <c r="CD119" s="212" t="s">
        <v>230</v>
      </c>
      <c r="CE119" s="212" t="s">
        <v>230</v>
      </c>
      <c r="CF119" s="212" t="s">
        <v>230</v>
      </c>
      <c r="CG119" s="212" t="s">
        <v>230</v>
      </c>
      <c r="CH119" s="212" t="s">
        <v>230</v>
      </c>
      <c r="CI119" s="212" t="s">
        <v>230</v>
      </c>
      <c r="CJ119" s="212" t="s">
        <v>230</v>
      </c>
      <c r="CK119" s="375" t="s">
        <v>52</v>
      </c>
      <c r="CL119" s="375" t="s">
        <v>52</v>
      </c>
      <c r="CM119" s="375" t="s">
        <v>52</v>
      </c>
      <c r="CN119" s="375" t="s">
        <v>52</v>
      </c>
      <c r="CO119" s="375" t="s">
        <v>52</v>
      </c>
      <c r="CP119" s="375" t="s">
        <v>52</v>
      </c>
      <c r="CQ119" s="375" t="s">
        <v>52</v>
      </c>
      <c r="CR119" s="375" t="s">
        <v>52</v>
      </c>
      <c r="CS119" s="375" t="s">
        <v>52</v>
      </c>
      <c r="CT119" s="375" t="s">
        <v>52</v>
      </c>
      <c r="CU119" s="375" t="s">
        <v>52</v>
      </c>
      <c r="CV119" s="375" t="s">
        <v>52</v>
      </c>
      <c r="CW119" s="375" t="s">
        <v>52</v>
      </c>
      <c r="CX119" s="375" t="s">
        <v>52</v>
      </c>
      <c r="CY119" s="375" t="s">
        <v>52</v>
      </c>
      <c r="CZ119" s="375" t="s">
        <v>52</v>
      </c>
      <c r="DA119" s="375" t="s">
        <v>52</v>
      </c>
      <c r="DB119" s="375" t="s">
        <v>52</v>
      </c>
      <c r="DC119" s="375" t="s">
        <v>52</v>
      </c>
      <c r="DD119" s="375" t="s">
        <v>52</v>
      </c>
      <c r="DE119" s="375" t="s">
        <v>52</v>
      </c>
      <c r="DF119" s="375" t="s">
        <v>52</v>
      </c>
      <c r="DG119" s="375" t="s">
        <v>52</v>
      </c>
      <c r="DH119" s="375" t="s">
        <v>52</v>
      </c>
      <c r="DI119" s="375" t="s">
        <v>52</v>
      </c>
      <c r="DJ119" s="375" t="s">
        <v>52</v>
      </c>
      <c r="DK119" s="375" t="s">
        <v>52</v>
      </c>
      <c r="DL119" s="375" t="s">
        <v>52</v>
      </c>
      <c r="DM119" s="375" t="s">
        <v>52</v>
      </c>
      <c r="DN119" s="375" t="s">
        <v>52</v>
      </c>
      <c r="DO119" s="375" t="s">
        <v>52</v>
      </c>
      <c r="DP119" s="375" t="s">
        <v>52</v>
      </c>
      <c r="DQ119" s="375" t="s">
        <v>52</v>
      </c>
      <c r="DR119" s="375" t="s">
        <v>52</v>
      </c>
      <c r="DS119" s="375" t="s">
        <v>52</v>
      </c>
      <c r="DT119" s="375" t="s">
        <v>52</v>
      </c>
      <c r="DU119" s="212" t="s">
        <v>230</v>
      </c>
      <c r="DV119" s="212" t="s">
        <v>230</v>
      </c>
      <c r="DW119" s="212" t="s">
        <v>230</v>
      </c>
      <c r="DX119" s="212" t="s">
        <v>230</v>
      </c>
      <c r="DY119" s="212" t="s">
        <v>230</v>
      </c>
      <c r="DZ119" s="212" t="s">
        <v>230</v>
      </c>
      <c r="EA119" s="212" t="s">
        <v>230</v>
      </c>
      <c r="EB119" s="212" t="s">
        <v>230</v>
      </c>
      <c r="EC119" s="212" t="s">
        <v>230</v>
      </c>
      <c r="ED119" s="212"/>
      <c r="EE119" s="212"/>
      <c r="EF119" s="212"/>
      <c r="EG119" s="212"/>
      <c r="EH119" s="212"/>
      <c r="EI119" s="212"/>
      <c r="EJ119" s="212"/>
      <c r="EK119" s="212"/>
      <c r="EL119" s="212"/>
      <c r="EM119" s="212"/>
      <c r="EN119" s="212"/>
      <c r="EO119" s="212"/>
      <c r="EP119" s="212"/>
      <c r="EQ119" s="212"/>
      <c r="ER119" s="212"/>
      <c r="ES119" s="227">
        <f t="shared" si="18"/>
        <v>6</v>
      </c>
      <c r="ET119" s="413">
        <f t="shared" si="19"/>
        <v>4</v>
      </c>
      <c r="EU119" s="227">
        <f t="shared" si="11"/>
        <v>0</v>
      </c>
      <c r="EV119" s="385">
        <f t="shared" si="14"/>
        <v>0</v>
      </c>
      <c r="EW119" s="412">
        <f t="shared" si="17"/>
        <v>0</v>
      </c>
      <c r="EX119" s="412">
        <f t="shared" si="15"/>
        <v>0</v>
      </c>
      <c r="EY119" s="210">
        <f t="shared" si="12"/>
        <v>10</v>
      </c>
      <c r="EZ119" s="227">
        <f t="shared" si="16"/>
        <v>6.333333333333333</v>
      </c>
    </row>
    <row r="120" spans="1:156" ht="16.5" customHeight="1" x14ac:dyDescent="0.25">
      <c r="A120" s="177">
        <f t="shared" si="13"/>
        <v>4</v>
      </c>
      <c r="B120" s="723"/>
      <c r="C120" s="510" t="s">
        <v>176</v>
      </c>
      <c r="D120" s="514">
        <v>44670</v>
      </c>
      <c r="E120" s="397"/>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2"/>
      <c r="AK120" s="212"/>
      <c r="AL120" s="212"/>
      <c r="AM120" s="212"/>
      <c r="AN120" s="212"/>
      <c r="AO120" s="212" t="s">
        <v>230</v>
      </c>
      <c r="AP120" s="212" t="s">
        <v>230</v>
      </c>
      <c r="AQ120" s="212" t="s">
        <v>230</v>
      </c>
      <c r="AR120" s="212" t="s">
        <v>230</v>
      </c>
      <c r="AS120" s="212" t="s">
        <v>230</v>
      </c>
      <c r="AT120" s="212" t="s">
        <v>230</v>
      </c>
      <c r="AU120" s="212" t="s">
        <v>230</v>
      </c>
      <c r="AV120" s="212" t="s">
        <v>230</v>
      </c>
      <c r="AW120" s="212" t="s">
        <v>230</v>
      </c>
      <c r="AX120" s="212" t="s">
        <v>230</v>
      </c>
      <c r="AY120" s="212" t="s">
        <v>230</v>
      </c>
      <c r="AZ120" s="212" t="s">
        <v>230</v>
      </c>
      <c r="BA120" s="212" t="s">
        <v>230</v>
      </c>
      <c r="BB120" s="212" t="s">
        <v>230</v>
      </c>
      <c r="BC120" s="375" t="s">
        <v>52</v>
      </c>
      <c r="BD120" s="375" t="s">
        <v>52</v>
      </c>
      <c r="BE120" s="375" t="s">
        <v>52</v>
      </c>
      <c r="BF120" s="375" t="s">
        <v>52</v>
      </c>
      <c r="BG120" s="375" t="s">
        <v>52</v>
      </c>
      <c r="BH120" s="375" t="s">
        <v>52</v>
      </c>
      <c r="BI120" s="375" t="s">
        <v>52</v>
      </c>
      <c r="BJ120" s="375" t="s">
        <v>52</v>
      </c>
      <c r="BK120" s="375" t="s">
        <v>52</v>
      </c>
      <c r="BL120" s="375" t="s">
        <v>52</v>
      </c>
      <c r="BM120" s="375" t="s">
        <v>52</v>
      </c>
      <c r="BN120" s="375" t="s">
        <v>52</v>
      </c>
      <c r="BO120" s="375" t="s">
        <v>52</v>
      </c>
      <c r="BP120" s="375" t="s">
        <v>52</v>
      </c>
      <c r="BQ120" s="375" t="s">
        <v>52</v>
      </c>
      <c r="BR120" s="375" t="s">
        <v>52</v>
      </c>
      <c r="BS120" s="375" t="s">
        <v>52</v>
      </c>
      <c r="BT120" s="375" t="s">
        <v>52</v>
      </c>
      <c r="BU120" s="375" t="s">
        <v>52</v>
      </c>
      <c r="BV120" s="375" t="s">
        <v>52</v>
      </c>
      <c r="BW120" s="375" t="s">
        <v>52</v>
      </c>
      <c r="BX120" s="375" t="s">
        <v>52</v>
      </c>
      <c r="BY120" s="375" t="s">
        <v>52</v>
      </c>
      <c r="BZ120" s="375" t="s">
        <v>52</v>
      </c>
      <c r="CA120" s="375" t="s">
        <v>52</v>
      </c>
      <c r="CB120" s="375" t="s">
        <v>52</v>
      </c>
      <c r="CC120" s="375" t="s">
        <v>52</v>
      </c>
      <c r="CD120" s="212" t="s">
        <v>728</v>
      </c>
      <c r="CE120" s="212" t="s">
        <v>53</v>
      </c>
      <c r="CF120" s="212" t="s">
        <v>53</v>
      </c>
      <c r="CG120" s="212" t="s">
        <v>53</v>
      </c>
      <c r="CH120" s="212" t="s">
        <v>53</v>
      </c>
      <c r="CI120" s="212" t="s">
        <v>53</v>
      </c>
      <c r="CJ120" s="212" t="s">
        <v>53</v>
      </c>
      <c r="CK120" s="212" t="s">
        <v>53</v>
      </c>
      <c r="CL120" s="212" t="s">
        <v>53</v>
      </c>
      <c r="CM120" s="212" t="s">
        <v>53</v>
      </c>
      <c r="CN120" s="212" t="s">
        <v>53</v>
      </c>
      <c r="CO120" s="212" t="s">
        <v>53</v>
      </c>
      <c r="CP120" s="212" t="s">
        <v>53</v>
      </c>
      <c r="CQ120" s="212" t="s">
        <v>344</v>
      </c>
      <c r="CR120" s="212" t="s">
        <v>53</v>
      </c>
      <c r="CS120" s="212" t="s">
        <v>53</v>
      </c>
      <c r="CT120" s="212" t="s">
        <v>53</v>
      </c>
      <c r="CU120" s="212" t="s">
        <v>53</v>
      </c>
      <c r="CV120" s="212" t="s">
        <v>53</v>
      </c>
      <c r="CW120" s="212" t="s">
        <v>53</v>
      </c>
      <c r="CX120" s="212" t="s">
        <v>53</v>
      </c>
      <c r="CY120" s="212" t="s">
        <v>53</v>
      </c>
      <c r="CZ120" s="212" t="s">
        <v>53</v>
      </c>
      <c r="DA120" s="212" t="s">
        <v>53</v>
      </c>
      <c r="DB120" s="212" t="s">
        <v>53</v>
      </c>
      <c r="DC120" s="212" t="s">
        <v>53</v>
      </c>
      <c r="DD120" s="212" t="s">
        <v>344</v>
      </c>
      <c r="DE120" s="212" t="s">
        <v>53</v>
      </c>
      <c r="DF120" s="212" t="s">
        <v>53</v>
      </c>
      <c r="DG120" s="212" t="s">
        <v>53</v>
      </c>
      <c r="DH120" s="212" t="s">
        <v>53</v>
      </c>
      <c r="DI120" s="212" t="s">
        <v>53</v>
      </c>
      <c r="DJ120" s="212" t="s">
        <v>53</v>
      </c>
      <c r="DK120" s="212" t="s">
        <v>53</v>
      </c>
      <c r="DL120" s="212" t="s">
        <v>53</v>
      </c>
      <c r="DM120" s="212" t="s">
        <v>53</v>
      </c>
      <c r="DN120" s="212" t="s">
        <v>53</v>
      </c>
      <c r="DO120" s="212" t="s">
        <v>53</v>
      </c>
      <c r="DP120" s="212" t="s">
        <v>53</v>
      </c>
      <c r="DQ120" s="212" t="s">
        <v>344</v>
      </c>
      <c r="DR120" s="212" t="s">
        <v>53</v>
      </c>
      <c r="DS120" s="212" t="s">
        <v>53</v>
      </c>
      <c r="DT120" s="212" t="s">
        <v>53</v>
      </c>
      <c r="DU120" s="212" t="s">
        <v>53</v>
      </c>
      <c r="DV120" s="212" t="s">
        <v>53</v>
      </c>
      <c r="DW120" s="212" t="s">
        <v>53</v>
      </c>
      <c r="DX120" s="212" t="s">
        <v>53</v>
      </c>
      <c r="DY120" s="212" t="s">
        <v>53</v>
      </c>
      <c r="DZ120" s="212" t="s">
        <v>53</v>
      </c>
      <c r="EA120" s="212" t="s">
        <v>53</v>
      </c>
      <c r="EB120" s="212" t="s">
        <v>53</v>
      </c>
      <c r="EC120" s="212" t="s">
        <v>53</v>
      </c>
      <c r="ED120" s="212" t="s">
        <v>230</v>
      </c>
      <c r="EE120" s="212" t="s">
        <v>230</v>
      </c>
      <c r="EF120" s="212" t="s">
        <v>230</v>
      </c>
      <c r="EG120" s="212" t="s">
        <v>230</v>
      </c>
      <c r="EH120" s="212" t="s">
        <v>230</v>
      </c>
      <c r="EI120" s="212" t="s">
        <v>230</v>
      </c>
      <c r="EJ120" s="212" t="s">
        <v>230</v>
      </c>
      <c r="EK120" s="212" t="s">
        <v>230</v>
      </c>
      <c r="EL120" s="212" t="s">
        <v>230</v>
      </c>
      <c r="EM120" s="212"/>
      <c r="EN120" s="212"/>
      <c r="EO120" s="212"/>
      <c r="EP120" s="212"/>
      <c r="EQ120" s="212"/>
      <c r="ER120" s="212"/>
      <c r="ES120" s="227">
        <f t="shared" si="18"/>
        <v>4.5</v>
      </c>
      <c r="ET120" s="413">
        <f t="shared" si="19"/>
        <v>8</v>
      </c>
      <c r="EU120" s="227">
        <f t="shared" si="11"/>
        <v>0</v>
      </c>
      <c r="EV120" s="385">
        <f t="shared" si="14"/>
        <v>0</v>
      </c>
      <c r="EW120" s="412">
        <f t="shared" si="17"/>
        <v>0</v>
      </c>
      <c r="EX120" s="412">
        <f t="shared" si="15"/>
        <v>0</v>
      </c>
      <c r="EY120" s="210">
        <f t="shared" si="12"/>
        <v>12.5</v>
      </c>
      <c r="EZ120" s="227">
        <f t="shared" si="16"/>
        <v>3.833333333333333</v>
      </c>
    </row>
    <row r="121" spans="1:156" x14ac:dyDescent="0.25">
      <c r="A121" s="177">
        <f t="shared" si="13"/>
        <v>4</v>
      </c>
      <c r="B121" s="723"/>
      <c r="C121" s="510" t="s">
        <v>176</v>
      </c>
      <c r="D121" s="514">
        <v>44671</v>
      </c>
      <c r="E121" s="397"/>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t="s">
        <v>230</v>
      </c>
      <c r="AP121" s="212" t="s">
        <v>230</v>
      </c>
      <c r="AQ121" s="212" t="s">
        <v>230</v>
      </c>
      <c r="AR121" s="212" t="s">
        <v>230</v>
      </c>
      <c r="AS121" s="212" t="s">
        <v>230</v>
      </c>
      <c r="AT121" s="212" t="s">
        <v>230</v>
      </c>
      <c r="AU121" s="212" t="s">
        <v>230</v>
      </c>
      <c r="AV121" s="212" t="s">
        <v>230</v>
      </c>
      <c r="AW121" s="212" t="s">
        <v>230</v>
      </c>
      <c r="AX121" s="212" t="s">
        <v>230</v>
      </c>
      <c r="AY121" s="212" t="s">
        <v>230</v>
      </c>
      <c r="AZ121" s="212" t="s">
        <v>230</v>
      </c>
      <c r="BA121" s="212" t="s">
        <v>230</v>
      </c>
      <c r="BB121" s="212" t="s">
        <v>230</v>
      </c>
      <c r="BC121" s="375" t="s">
        <v>52</v>
      </c>
      <c r="BD121" s="375" t="s">
        <v>52</v>
      </c>
      <c r="BE121" s="375" t="s">
        <v>52</v>
      </c>
      <c r="BF121" s="375" t="s">
        <v>52</v>
      </c>
      <c r="BG121" s="375" t="s">
        <v>52</v>
      </c>
      <c r="BH121" s="375" t="s">
        <v>52</v>
      </c>
      <c r="BI121" s="375" t="s">
        <v>52</v>
      </c>
      <c r="BJ121" s="375" t="s">
        <v>52</v>
      </c>
      <c r="BK121" s="375" t="s">
        <v>52</v>
      </c>
      <c r="BL121" s="375" t="s">
        <v>52</v>
      </c>
      <c r="BM121" s="375" t="s">
        <v>52</v>
      </c>
      <c r="BN121" s="375" t="s">
        <v>52</v>
      </c>
      <c r="BO121" s="375" t="s">
        <v>52</v>
      </c>
      <c r="BP121" s="375" t="s">
        <v>52</v>
      </c>
      <c r="BQ121" s="375" t="s">
        <v>52</v>
      </c>
      <c r="BR121" s="375" t="s">
        <v>52</v>
      </c>
      <c r="BS121" s="375" t="s">
        <v>52</v>
      </c>
      <c r="BT121" s="375" t="s">
        <v>52</v>
      </c>
      <c r="BU121" s="375" t="s">
        <v>52</v>
      </c>
      <c r="BV121" s="375" t="s">
        <v>52</v>
      </c>
      <c r="BW121" s="375" t="s">
        <v>52</v>
      </c>
      <c r="BX121" s="375" t="s">
        <v>52</v>
      </c>
      <c r="BY121" s="375" t="s">
        <v>52</v>
      </c>
      <c r="BZ121" s="375" t="s">
        <v>52</v>
      </c>
      <c r="CA121" s="375" t="s">
        <v>52</v>
      </c>
      <c r="CB121" s="375" t="s">
        <v>52</v>
      </c>
      <c r="CC121" s="375" t="s">
        <v>52</v>
      </c>
      <c r="CD121" s="212" t="s">
        <v>230</v>
      </c>
      <c r="CE121" s="212" t="s">
        <v>230</v>
      </c>
      <c r="CF121" s="212" t="s">
        <v>230</v>
      </c>
      <c r="CG121" s="212" t="s">
        <v>230</v>
      </c>
      <c r="CH121" s="212" t="s">
        <v>230</v>
      </c>
      <c r="CI121" s="212" t="s">
        <v>230</v>
      </c>
      <c r="CJ121" s="212" t="s">
        <v>230</v>
      </c>
      <c r="CK121" s="212" t="s">
        <v>53</v>
      </c>
      <c r="CL121" s="212" t="s">
        <v>53</v>
      </c>
      <c r="CM121" s="212" t="s">
        <v>53</v>
      </c>
      <c r="CN121" s="212" t="s">
        <v>53</v>
      </c>
      <c r="CO121" s="212" t="s">
        <v>53</v>
      </c>
      <c r="CP121" s="212" t="s">
        <v>53</v>
      </c>
      <c r="CQ121" s="212" t="s">
        <v>53</v>
      </c>
      <c r="CR121" s="212" t="s">
        <v>53</v>
      </c>
      <c r="CS121" s="212" t="s">
        <v>53</v>
      </c>
      <c r="CT121" s="212" t="s">
        <v>53</v>
      </c>
      <c r="CU121" s="212" t="s">
        <v>53</v>
      </c>
      <c r="CV121" s="212" t="s">
        <v>53</v>
      </c>
      <c r="CW121" s="212" t="s">
        <v>230</v>
      </c>
      <c r="CX121" s="212" t="s">
        <v>230</v>
      </c>
      <c r="CY121" s="212" t="s">
        <v>230</v>
      </c>
      <c r="CZ121" s="212" t="s">
        <v>230</v>
      </c>
      <c r="DA121" s="212" t="s">
        <v>230</v>
      </c>
      <c r="DB121" s="212" t="s">
        <v>230</v>
      </c>
      <c r="DC121" s="212" t="s">
        <v>230</v>
      </c>
      <c r="DD121" s="212" t="s">
        <v>230</v>
      </c>
      <c r="DE121" s="212" t="s">
        <v>230</v>
      </c>
      <c r="DF121" s="212" t="s">
        <v>230</v>
      </c>
      <c r="DG121" s="212" t="s">
        <v>230</v>
      </c>
      <c r="DH121" s="212"/>
      <c r="DI121" s="212"/>
      <c r="DJ121" s="212"/>
      <c r="DK121" s="212"/>
      <c r="DL121" s="212"/>
      <c r="DM121" s="212"/>
      <c r="DN121" s="212"/>
      <c r="DO121" s="212"/>
      <c r="DP121" s="212"/>
      <c r="DQ121" s="212"/>
      <c r="DR121" s="212"/>
      <c r="DS121" s="212"/>
      <c r="DT121" s="212"/>
      <c r="DU121" s="212"/>
      <c r="DV121" s="212"/>
      <c r="DW121" s="212"/>
      <c r="DX121" s="212"/>
      <c r="DY121" s="212"/>
      <c r="DZ121" s="212"/>
      <c r="EA121" s="212"/>
      <c r="EB121" s="212"/>
      <c r="EC121" s="212"/>
      <c r="ED121" s="212"/>
      <c r="EE121" s="212"/>
      <c r="EF121" s="212"/>
      <c r="EG121" s="212"/>
      <c r="EH121" s="212"/>
      <c r="EI121" s="212"/>
      <c r="EJ121" s="212"/>
      <c r="EK121" s="212"/>
      <c r="EL121" s="212"/>
      <c r="EM121" s="212"/>
      <c r="EN121" s="212"/>
      <c r="EO121" s="212"/>
      <c r="EP121" s="212"/>
      <c r="EQ121" s="212"/>
      <c r="ER121" s="212"/>
      <c r="ES121" s="227">
        <f t="shared" si="18"/>
        <v>4.5</v>
      </c>
      <c r="ET121" s="413">
        <f t="shared" si="19"/>
        <v>2</v>
      </c>
      <c r="EU121" s="227">
        <f t="shared" si="11"/>
        <v>0</v>
      </c>
      <c r="EV121" s="385">
        <f t="shared" si="14"/>
        <v>0</v>
      </c>
      <c r="EW121" s="412">
        <f t="shared" si="17"/>
        <v>0</v>
      </c>
      <c r="EX121" s="412">
        <f t="shared" si="15"/>
        <v>0</v>
      </c>
      <c r="EY121" s="210">
        <f t="shared" si="12"/>
        <v>6.5</v>
      </c>
      <c r="EZ121" s="227">
        <f t="shared" si="16"/>
        <v>5.333333333333333</v>
      </c>
    </row>
    <row r="122" spans="1:156" x14ac:dyDescent="0.25">
      <c r="A122" s="177">
        <f t="shared" si="13"/>
        <v>4</v>
      </c>
      <c r="B122" s="723"/>
      <c r="C122" s="510" t="s">
        <v>173</v>
      </c>
      <c r="D122" s="514">
        <v>44672</v>
      </c>
      <c r="E122" s="397"/>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t="s">
        <v>230</v>
      </c>
      <c r="AD122" s="212" t="s">
        <v>230</v>
      </c>
      <c r="AE122" s="212" t="s">
        <v>230</v>
      </c>
      <c r="AF122" s="212" t="s">
        <v>230</v>
      </c>
      <c r="AG122" s="212" t="s">
        <v>230</v>
      </c>
      <c r="AH122" s="212" t="s">
        <v>230</v>
      </c>
      <c r="AI122" s="212" t="s">
        <v>230</v>
      </c>
      <c r="AJ122" s="212" t="s">
        <v>230</v>
      </c>
      <c r="AK122" s="212" t="s">
        <v>230</v>
      </c>
      <c r="AL122" s="212" t="s">
        <v>230</v>
      </c>
      <c r="AM122" s="212" t="s">
        <v>230</v>
      </c>
      <c r="AN122" s="212" t="s">
        <v>230</v>
      </c>
      <c r="AO122" s="375" t="s">
        <v>52</v>
      </c>
      <c r="AP122" s="375" t="s">
        <v>52</v>
      </c>
      <c r="AQ122" s="375" t="s">
        <v>52</v>
      </c>
      <c r="AR122" s="375" t="s">
        <v>52</v>
      </c>
      <c r="AS122" s="375" t="s">
        <v>52</v>
      </c>
      <c r="AT122" s="375" t="s">
        <v>52</v>
      </c>
      <c r="AU122" s="375" t="s">
        <v>52</v>
      </c>
      <c r="AV122" s="375" t="s">
        <v>52</v>
      </c>
      <c r="AW122" s="375" t="s">
        <v>52</v>
      </c>
      <c r="AX122" s="375" t="s">
        <v>52</v>
      </c>
      <c r="AY122" s="375" t="s">
        <v>52</v>
      </c>
      <c r="AZ122" s="375" t="s">
        <v>52</v>
      </c>
      <c r="BA122" s="375" t="s">
        <v>52</v>
      </c>
      <c r="BB122" s="375" t="s">
        <v>52</v>
      </c>
      <c r="BC122" s="375" t="s">
        <v>52</v>
      </c>
      <c r="BD122" s="375" t="s">
        <v>52</v>
      </c>
      <c r="BE122" s="375" t="s">
        <v>52</v>
      </c>
      <c r="BF122" s="375" t="s">
        <v>52</v>
      </c>
      <c r="BG122" s="375" t="s">
        <v>52</v>
      </c>
      <c r="BH122" s="375" t="s">
        <v>52</v>
      </c>
      <c r="BI122" s="375" t="s">
        <v>52</v>
      </c>
      <c r="BJ122" s="375" t="s">
        <v>52</v>
      </c>
      <c r="BK122" s="375" t="s">
        <v>52</v>
      </c>
      <c r="BL122" s="375" t="s">
        <v>52</v>
      </c>
      <c r="BM122" s="375" t="s">
        <v>52</v>
      </c>
      <c r="BN122" s="375" t="s">
        <v>52</v>
      </c>
      <c r="BO122" s="375" t="s">
        <v>52</v>
      </c>
      <c r="BP122" s="375" t="s">
        <v>52</v>
      </c>
      <c r="BQ122" s="375" t="s">
        <v>52</v>
      </c>
      <c r="BR122" s="375" t="s">
        <v>52</v>
      </c>
      <c r="BS122" s="375" t="s">
        <v>52</v>
      </c>
      <c r="BT122" s="375" t="s">
        <v>52</v>
      </c>
      <c r="BU122" s="375" t="s">
        <v>52</v>
      </c>
      <c r="BV122" s="375" t="s">
        <v>52</v>
      </c>
      <c r="BW122" s="375" t="s">
        <v>52</v>
      </c>
      <c r="BX122" s="375" t="s">
        <v>52</v>
      </c>
      <c r="BY122" s="375" t="s">
        <v>52</v>
      </c>
      <c r="BZ122" s="375" t="s">
        <v>52</v>
      </c>
      <c r="CA122" s="375" t="s">
        <v>52</v>
      </c>
      <c r="CB122" s="375" t="s">
        <v>52</v>
      </c>
      <c r="CC122" s="375" t="s">
        <v>52</v>
      </c>
      <c r="CD122" s="375" t="s">
        <v>52</v>
      </c>
      <c r="CE122" s="375" t="s">
        <v>52</v>
      </c>
      <c r="CF122" s="375" t="s">
        <v>52</v>
      </c>
      <c r="CG122" s="375" t="s">
        <v>52</v>
      </c>
      <c r="CH122" s="375" t="s">
        <v>52</v>
      </c>
      <c r="CI122" s="375" t="s">
        <v>52</v>
      </c>
      <c r="CJ122" s="375" t="s">
        <v>52</v>
      </c>
      <c r="CK122" s="375" t="s">
        <v>52</v>
      </c>
      <c r="CL122" s="375" t="s">
        <v>52</v>
      </c>
      <c r="CM122" s="375" t="s">
        <v>52</v>
      </c>
      <c r="CN122" s="375" t="s">
        <v>52</v>
      </c>
      <c r="CO122" s="375" t="s">
        <v>52</v>
      </c>
      <c r="CP122" s="375" t="s">
        <v>52</v>
      </c>
      <c r="CQ122" s="375" t="s">
        <v>52</v>
      </c>
      <c r="CR122" s="375" t="s">
        <v>52</v>
      </c>
      <c r="CS122" s="375" t="s">
        <v>52</v>
      </c>
      <c r="CT122" s="375" t="s">
        <v>52</v>
      </c>
      <c r="CU122" s="375" t="s">
        <v>52</v>
      </c>
      <c r="CV122" s="375" t="s">
        <v>52</v>
      </c>
      <c r="CW122" s="375" t="s">
        <v>52</v>
      </c>
      <c r="CX122" s="375" t="s">
        <v>52</v>
      </c>
      <c r="CY122" s="375" t="s">
        <v>52</v>
      </c>
      <c r="CZ122" s="212" t="s">
        <v>728</v>
      </c>
      <c r="DA122" s="212" t="s">
        <v>53</v>
      </c>
      <c r="DB122" s="212" t="s">
        <v>53</v>
      </c>
      <c r="DC122" s="212" t="s">
        <v>53</v>
      </c>
      <c r="DD122" s="212" t="s">
        <v>53</v>
      </c>
      <c r="DE122" s="212" t="s">
        <v>53</v>
      </c>
      <c r="DF122" s="212" t="s">
        <v>53</v>
      </c>
      <c r="DG122" s="212" t="s">
        <v>53</v>
      </c>
      <c r="DH122" s="212" t="s">
        <v>53</v>
      </c>
      <c r="DI122" s="212" t="s">
        <v>53</v>
      </c>
      <c r="DJ122" s="212" t="s">
        <v>53</v>
      </c>
      <c r="DK122" s="212" t="s">
        <v>53</v>
      </c>
      <c r="DL122" s="212" t="s">
        <v>53</v>
      </c>
      <c r="DM122" s="212" t="s">
        <v>344</v>
      </c>
      <c r="DN122" s="212" t="s">
        <v>53</v>
      </c>
      <c r="DO122" s="212" t="s">
        <v>53</v>
      </c>
      <c r="DP122" s="212" t="s">
        <v>53</v>
      </c>
      <c r="DQ122" s="212" t="s">
        <v>53</v>
      </c>
      <c r="DR122" s="212" t="s">
        <v>53</v>
      </c>
      <c r="DS122" s="212" t="s">
        <v>53</v>
      </c>
      <c r="DT122" s="212" t="s">
        <v>53</v>
      </c>
      <c r="DU122" s="212" t="s">
        <v>53</v>
      </c>
      <c r="DV122" s="212" t="s">
        <v>53</v>
      </c>
      <c r="DW122" s="212" t="s">
        <v>53</v>
      </c>
      <c r="DX122" s="212" t="s">
        <v>53</v>
      </c>
      <c r="DY122" s="212" t="s">
        <v>53</v>
      </c>
      <c r="DZ122" s="212" t="s">
        <v>230</v>
      </c>
      <c r="EA122" s="212" t="s">
        <v>230</v>
      </c>
      <c r="EB122" s="212" t="s">
        <v>230</v>
      </c>
      <c r="EC122" s="212" t="s">
        <v>230</v>
      </c>
      <c r="ED122" s="212" t="s">
        <v>230</v>
      </c>
      <c r="EE122" s="212" t="s">
        <v>230</v>
      </c>
      <c r="EF122" s="212" t="s">
        <v>230</v>
      </c>
      <c r="EG122" s="212" t="s">
        <v>230</v>
      </c>
      <c r="EH122" s="212" t="s">
        <v>230</v>
      </c>
      <c r="EI122" s="212" t="s">
        <v>230</v>
      </c>
      <c r="EJ122" s="212"/>
      <c r="EK122" s="212"/>
      <c r="EL122" s="212"/>
      <c r="EM122" s="212"/>
      <c r="EN122" s="212"/>
      <c r="EO122" s="212"/>
      <c r="EP122" s="212"/>
      <c r="EQ122" s="212"/>
      <c r="ER122" s="212"/>
      <c r="ES122" s="227">
        <f t="shared" si="18"/>
        <v>10.5</v>
      </c>
      <c r="ET122" s="413">
        <f t="shared" si="19"/>
        <v>4</v>
      </c>
      <c r="EU122" s="227">
        <f t="shared" si="11"/>
        <v>0</v>
      </c>
      <c r="EV122" s="385">
        <f t="shared" si="14"/>
        <v>0</v>
      </c>
      <c r="EW122" s="412">
        <f t="shared" si="17"/>
        <v>0</v>
      </c>
      <c r="EX122" s="412">
        <f t="shared" si="15"/>
        <v>0</v>
      </c>
      <c r="EY122" s="210">
        <f t="shared" si="12"/>
        <v>14.5</v>
      </c>
      <c r="EZ122" s="227">
        <f t="shared" si="16"/>
        <v>3.6666666666666665</v>
      </c>
    </row>
    <row r="123" spans="1:156" x14ac:dyDescent="0.25">
      <c r="A123" s="177">
        <f t="shared" si="13"/>
        <v>4</v>
      </c>
      <c r="B123" s="723"/>
      <c r="C123" s="510" t="s">
        <v>184</v>
      </c>
      <c r="D123" s="514">
        <v>44673</v>
      </c>
      <c r="E123" s="397"/>
      <c r="F123" s="212"/>
      <c r="G123" s="212"/>
      <c r="H123" s="212"/>
      <c r="I123" s="212"/>
      <c r="J123" s="212"/>
      <c r="K123" s="212"/>
      <c r="L123" s="212"/>
      <c r="M123" s="212"/>
      <c r="N123" s="212"/>
      <c r="O123" s="212"/>
      <c r="P123" s="212"/>
      <c r="Q123" s="212"/>
      <c r="R123" s="212"/>
      <c r="S123" s="212"/>
      <c r="T123" s="212"/>
      <c r="U123" s="212"/>
      <c r="V123" s="212"/>
      <c r="W123" s="212" t="s">
        <v>230</v>
      </c>
      <c r="X123" s="212" t="s">
        <v>230</v>
      </c>
      <c r="Y123" s="212" t="s">
        <v>230</v>
      </c>
      <c r="Z123" s="212" t="s">
        <v>230</v>
      </c>
      <c r="AA123" s="212" t="s">
        <v>230</v>
      </c>
      <c r="AB123" s="212" t="s">
        <v>230</v>
      </c>
      <c r="AC123" s="212" t="s">
        <v>230</v>
      </c>
      <c r="AD123" s="212" t="s">
        <v>230</v>
      </c>
      <c r="AE123" s="212" t="s">
        <v>230</v>
      </c>
      <c r="AF123" s="212" t="s">
        <v>230</v>
      </c>
      <c r="AG123" s="212" t="s">
        <v>230</v>
      </c>
      <c r="AH123" s="212" t="s">
        <v>230</v>
      </c>
      <c r="AI123" s="375" t="s">
        <v>52</v>
      </c>
      <c r="AJ123" s="375" t="s">
        <v>52</v>
      </c>
      <c r="AK123" s="375" t="s">
        <v>52</v>
      </c>
      <c r="AL123" s="375" t="s">
        <v>52</v>
      </c>
      <c r="AM123" s="375" t="s">
        <v>52</v>
      </c>
      <c r="AN123" s="375" t="s">
        <v>52</v>
      </c>
      <c r="AO123" s="375" t="s">
        <v>52</v>
      </c>
      <c r="AP123" s="375" t="s">
        <v>52</v>
      </c>
      <c r="AQ123" s="375" t="s">
        <v>52</v>
      </c>
      <c r="AR123" s="375" t="s">
        <v>52</v>
      </c>
      <c r="AS123" s="375" t="s">
        <v>52</v>
      </c>
      <c r="AT123" s="375" t="s">
        <v>52</v>
      </c>
      <c r="AU123" s="375" t="s">
        <v>52</v>
      </c>
      <c r="AV123" s="375" t="s">
        <v>52</v>
      </c>
      <c r="AW123" s="375" t="s">
        <v>52</v>
      </c>
      <c r="AX123" s="375" t="s">
        <v>52</v>
      </c>
      <c r="AY123" s="375" t="s">
        <v>52</v>
      </c>
      <c r="AZ123" s="375" t="s">
        <v>52</v>
      </c>
      <c r="BA123" s="375" t="s">
        <v>52</v>
      </c>
      <c r="BB123" s="375" t="s">
        <v>52</v>
      </c>
      <c r="BC123" s="375" t="s">
        <v>52</v>
      </c>
      <c r="BD123" s="375" t="s">
        <v>52</v>
      </c>
      <c r="BE123" s="375" t="s">
        <v>52</v>
      </c>
      <c r="BF123" s="375" t="s">
        <v>52</v>
      </c>
      <c r="BG123" s="375" t="s">
        <v>52</v>
      </c>
      <c r="BH123" s="375" t="s">
        <v>52</v>
      </c>
      <c r="BI123" s="375" t="s">
        <v>52</v>
      </c>
      <c r="BJ123" s="375" t="s">
        <v>52</v>
      </c>
      <c r="BK123" s="375" t="s">
        <v>52</v>
      </c>
      <c r="BL123" s="375" t="s">
        <v>52</v>
      </c>
      <c r="BM123" s="375" t="s">
        <v>52</v>
      </c>
      <c r="BN123" s="375" t="s">
        <v>52</v>
      </c>
      <c r="BO123" s="375" t="s">
        <v>52</v>
      </c>
      <c r="BP123" s="375" t="s">
        <v>52</v>
      </c>
      <c r="BQ123" s="375" t="s">
        <v>52</v>
      </c>
      <c r="BR123" s="375" t="s">
        <v>52</v>
      </c>
      <c r="BS123" s="212" t="s">
        <v>230</v>
      </c>
      <c r="BT123" s="212" t="s">
        <v>230</v>
      </c>
      <c r="BU123" s="212" t="s">
        <v>230</v>
      </c>
      <c r="BV123" s="212" t="s">
        <v>230</v>
      </c>
      <c r="BW123" s="212" t="s">
        <v>230</v>
      </c>
      <c r="BX123" s="212" t="s">
        <v>230</v>
      </c>
      <c r="BY123" s="212" t="s">
        <v>230</v>
      </c>
      <c r="BZ123" s="212" t="s">
        <v>230</v>
      </c>
      <c r="CA123" s="212" t="s">
        <v>230</v>
      </c>
      <c r="CB123" s="212" t="s">
        <v>230</v>
      </c>
      <c r="CC123" s="212" t="s">
        <v>230</v>
      </c>
      <c r="CD123" s="212" t="s">
        <v>230</v>
      </c>
      <c r="CE123" s="212" t="s">
        <v>230</v>
      </c>
      <c r="CF123" s="212" t="s">
        <v>230</v>
      </c>
      <c r="CG123" s="212" t="s">
        <v>230</v>
      </c>
      <c r="CH123" s="212" t="s">
        <v>230</v>
      </c>
      <c r="CI123" s="212" t="s">
        <v>230</v>
      </c>
      <c r="CJ123" s="212" t="s">
        <v>230</v>
      </c>
      <c r="CK123" s="212" t="s">
        <v>230</v>
      </c>
      <c r="CL123" s="212" t="s">
        <v>230</v>
      </c>
      <c r="CM123" s="212" t="s">
        <v>230</v>
      </c>
      <c r="CN123" s="212" t="s">
        <v>230</v>
      </c>
      <c r="CO123" s="212" t="s">
        <v>230</v>
      </c>
      <c r="CP123" s="212" t="s">
        <v>230</v>
      </c>
      <c r="CQ123" s="375" t="s">
        <v>52</v>
      </c>
      <c r="CR123" s="375" t="s">
        <v>52</v>
      </c>
      <c r="CS123" s="375" t="s">
        <v>52</v>
      </c>
      <c r="CT123" s="375" t="s">
        <v>52</v>
      </c>
      <c r="CU123" s="375" t="s">
        <v>52</v>
      </c>
      <c r="CV123" s="375" t="s">
        <v>52</v>
      </c>
      <c r="CW123" s="375" t="s">
        <v>52</v>
      </c>
      <c r="CX123" s="375" t="s">
        <v>52</v>
      </c>
      <c r="CY123" s="375" t="s">
        <v>52</v>
      </c>
      <c r="CZ123" s="375" t="s">
        <v>52</v>
      </c>
      <c r="DA123" s="375" t="s">
        <v>52</v>
      </c>
      <c r="DB123" s="375" t="s">
        <v>52</v>
      </c>
      <c r="DC123" s="375" t="s">
        <v>52</v>
      </c>
      <c r="DD123" s="375" t="s">
        <v>52</v>
      </c>
      <c r="DE123" s="375" t="s">
        <v>52</v>
      </c>
      <c r="DF123" s="375" t="s">
        <v>52</v>
      </c>
      <c r="DG123" s="375" t="s">
        <v>52</v>
      </c>
      <c r="DH123" s="375" t="s">
        <v>52</v>
      </c>
      <c r="DI123" s="375" t="s">
        <v>52</v>
      </c>
      <c r="DJ123" s="375" t="s">
        <v>52</v>
      </c>
      <c r="DK123" s="375" t="s">
        <v>52</v>
      </c>
      <c r="DL123" s="375" t="s">
        <v>52</v>
      </c>
      <c r="DM123" s="375" t="s">
        <v>52</v>
      </c>
      <c r="DN123" s="375" t="s">
        <v>52</v>
      </c>
      <c r="DO123" s="375" t="s">
        <v>52</v>
      </c>
      <c r="DP123" s="375" t="s">
        <v>52</v>
      </c>
      <c r="DQ123" s="375" t="s">
        <v>52</v>
      </c>
      <c r="DR123" s="212" t="s">
        <v>230</v>
      </c>
      <c r="DS123" s="212" t="s">
        <v>230</v>
      </c>
      <c r="DT123" s="212" t="s">
        <v>230</v>
      </c>
      <c r="DU123" s="212" t="s">
        <v>230</v>
      </c>
      <c r="DV123" s="212" t="s">
        <v>230</v>
      </c>
      <c r="DW123" s="212" t="s">
        <v>230</v>
      </c>
      <c r="DX123" s="212" t="s">
        <v>230</v>
      </c>
      <c r="DY123" s="212" t="s">
        <v>230</v>
      </c>
      <c r="DZ123" s="212" t="s">
        <v>230</v>
      </c>
      <c r="EA123" s="212" t="s">
        <v>230</v>
      </c>
      <c r="EB123" s="212"/>
      <c r="EC123" s="212"/>
      <c r="ED123" s="212"/>
      <c r="EE123" s="212"/>
      <c r="EF123" s="212"/>
      <c r="EG123" s="212"/>
      <c r="EH123" s="212"/>
      <c r="EI123" s="212"/>
      <c r="EJ123" s="212"/>
      <c r="EK123" s="212"/>
      <c r="EL123" s="212"/>
      <c r="EM123" s="212"/>
      <c r="EN123" s="212"/>
      <c r="EO123" s="212"/>
      <c r="EP123" s="212"/>
      <c r="EQ123" s="212"/>
      <c r="ER123" s="212"/>
      <c r="ES123" s="227">
        <f t="shared" si="18"/>
        <v>10.5</v>
      </c>
      <c r="ET123" s="413">
        <f t="shared" si="19"/>
        <v>0</v>
      </c>
      <c r="EU123" s="227">
        <f t="shared" si="11"/>
        <v>0</v>
      </c>
      <c r="EV123" s="385">
        <f t="shared" si="14"/>
        <v>0</v>
      </c>
      <c r="EW123" s="412">
        <f t="shared" si="17"/>
        <v>0</v>
      </c>
      <c r="EX123" s="412">
        <f t="shared" si="15"/>
        <v>0</v>
      </c>
      <c r="EY123" s="210">
        <f t="shared" si="12"/>
        <v>10.5</v>
      </c>
      <c r="EZ123" s="227">
        <f t="shared" si="16"/>
        <v>7.6666666666666661</v>
      </c>
    </row>
    <row r="124" spans="1:156" x14ac:dyDescent="0.25">
      <c r="A124" s="177">
        <f t="shared" si="13"/>
        <v>4</v>
      </c>
      <c r="B124" s="723"/>
      <c r="C124" s="511" t="s">
        <v>181</v>
      </c>
      <c r="D124" s="515">
        <v>44674</v>
      </c>
      <c r="E124" s="397"/>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c r="AK124" s="212"/>
      <c r="AL124" s="212"/>
      <c r="AM124" s="212"/>
      <c r="AN124" s="212"/>
      <c r="AO124" s="212" t="s">
        <v>230</v>
      </c>
      <c r="AP124" s="212" t="s">
        <v>230</v>
      </c>
      <c r="AQ124" s="212" t="s">
        <v>230</v>
      </c>
      <c r="AR124" s="212" t="s">
        <v>230</v>
      </c>
      <c r="AS124" s="212" t="s">
        <v>230</v>
      </c>
      <c r="AT124" s="212" t="s">
        <v>230</v>
      </c>
      <c r="AU124" s="212" t="s">
        <v>230</v>
      </c>
      <c r="AV124" s="212" t="s">
        <v>230</v>
      </c>
      <c r="AW124" s="212" t="s">
        <v>230</v>
      </c>
      <c r="AX124" s="375" t="s">
        <v>52</v>
      </c>
      <c r="AY124" s="375" t="s">
        <v>52</v>
      </c>
      <c r="AZ124" s="375" t="s">
        <v>52</v>
      </c>
      <c r="BA124" s="375" t="s">
        <v>52</v>
      </c>
      <c r="BB124" s="375" t="s">
        <v>52</v>
      </c>
      <c r="BC124" s="375" t="s">
        <v>52</v>
      </c>
      <c r="BD124" s="375" t="s">
        <v>52</v>
      </c>
      <c r="BE124" s="375" t="s">
        <v>52</v>
      </c>
      <c r="BF124" s="375" t="s">
        <v>52</v>
      </c>
      <c r="BG124" s="375" t="s">
        <v>52</v>
      </c>
      <c r="BH124" s="375" t="s">
        <v>52</v>
      </c>
      <c r="BI124" s="375" t="s">
        <v>52</v>
      </c>
      <c r="BJ124" s="375" t="s">
        <v>52</v>
      </c>
      <c r="BK124" s="375" t="s">
        <v>52</v>
      </c>
      <c r="BL124" s="375" t="s">
        <v>52</v>
      </c>
      <c r="BM124" s="375" t="s">
        <v>52</v>
      </c>
      <c r="BN124" s="375" t="s">
        <v>52</v>
      </c>
      <c r="BO124" s="375" t="s">
        <v>52</v>
      </c>
      <c r="BP124" s="375" t="s">
        <v>52</v>
      </c>
      <c r="BQ124" s="375" t="s">
        <v>52</v>
      </c>
      <c r="BR124" s="375" t="s">
        <v>52</v>
      </c>
      <c r="BS124" s="375" t="s">
        <v>52</v>
      </c>
      <c r="BT124" s="375" t="s">
        <v>52</v>
      </c>
      <c r="BU124" s="375" t="s">
        <v>52</v>
      </c>
      <c r="BV124" s="375" t="s">
        <v>52</v>
      </c>
      <c r="BW124" s="375" t="s">
        <v>52</v>
      </c>
      <c r="BX124" s="375" t="s">
        <v>52</v>
      </c>
      <c r="BY124" s="212" t="s">
        <v>230</v>
      </c>
      <c r="BZ124" s="212" t="s">
        <v>230</v>
      </c>
      <c r="CA124" s="212" t="s">
        <v>230</v>
      </c>
      <c r="CB124" s="212" t="s">
        <v>230</v>
      </c>
      <c r="CC124" s="212" t="s">
        <v>230</v>
      </c>
      <c r="CD124" s="212" t="s">
        <v>230</v>
      </c>
      <c r="CE124" s="212" t="s">
        <v>577</v>
      </c>
      <c r="CF124" s="212" t="s">
        <v>577</v>
      </c>
      <c r="CG124" s="212" t="s">
        <v>577</v>
      </c>
      <c r="CH124" s="212" t="s">
        <v>577</v>
      </c>
      <c r="CI124" s="212" t="s">
        <v>577</v>
      </c>
      <c r="CJ124" s="212" t="s">
        <v>577</v>
      </c>
      <c r="CK124" s="212" t="s">
        <v>577</v>
      </c>
      <c r="CL124" s="212" t="s">
        <v>577</v>
      </c>
      <c r="CM124" s="212" t="s">
        <v>577</v>
      </c>
      <c r="CN124" s="212" t="s">
        <v>577</v>
      </c>
      <c r="CO124" s="212" t="s">
        <v>577</v>
      </c>
      <c r="CP124" s="212" t="s">
        <v>577</v>
      </c>
      <c r="CQ124" s="212" t="s">
        <v>577</v>
      </c>
      <c r="CR124" s="212" t="s">
        <v>577</v>
      </c>
      <c r="CS124" s="212" t="s">
        <v>577</v>
      </c>
      <c r="CT124" s="212" t="s">
        <v>577</v>
      </c>
      <c r="CU124" s="212" t="s">
        <v>577</v>
      </c>
      <c r="CV124" s="212" t="s">
        <v>577</v>
      </c>
      <c r="CW124" s="212" t="s">
        <v>577</v>
      </c>
      <c r="CX124" s="212" t="s">
        <v>577</v>
      </c>
      <c r="CY124" s="212" t="s">
        <v>577</v>
      </c>
      <c r="CZ124" s="212" t="s">
        <v>577</v>
      </c>
      <c r="DA124" s="212" t="s">
        <v>577</v>
      </c>
      <c r="DB124" s="212" t="s">
        <v>577</v>
      </c>
      <c r="DC124" s="212" t="s">
        <v>577</v>
      </c>
      <c r="DD124" s="212" t="s">
        <v>577</v>
      </c>
      <c r="DE124" s="212" t="s">
        <v>577</v>
      </c>
      <c r="DF124" s="212" t="s">
        <v>577</v>
      </c>
      <c r="DG124" s="212" t="s">
        <v>577</v>
      </c>
      <c r="DH124" s="212" t="s">
        <v>577</v>
      </c>
      <c r="DI124" s="212" t="s">
        <v>577</v>
      </c>
      <c r="DJ124" s="212" t="s">
        <v>577</v>
      </c>
      <c r="DK124" s="212" t="s">
        <v>577</v>
      </c>
      <c r="DL124" s="212" t="s">
        <v>577</v>
      </c>
      <c r="DM124" s="212" t="s">
        <v>577</v>
      </c>
      <c r="DN124" s="212" t="s">
        <v>577</v>
      </c>
      <c r="DO124" s="212" t="s">
        <v>53</v>
      </c>
      <c r="DP124" s="212" t="s">
        <v>53</v>
      </c>
      <c r="DQ124" s="212" t="s">
        <v>53</v>
      </c>
      <c r="DR124" s="212" t="s">
        <v>53</v>
      </c>
      <c r="DS124" s="212" t="s">
        <v>53</v>
      </c>
      <c r="DT124" s="212" t="s">
        <v>53</v>
      </c>
      <c r="DU124" s="212" t="s">
        <v>53</v>
      </c>
      <c r="DV124" s="212" t="s">
        <v>53</v>
      </c>
      <c r="DW124" s="212" t="s">
        <v>53</v>
      </c>
      <c r="DX124" s="212" t="s">
        <v>53</v>
      </c>
      <c r="DY124" s="212" t="s">
        <v>53</v>
      </c>
      <c r="DZ124" s="212" t="s">
        <v>53</v>
      </c>
      <c r="EA124" s="212" t="s">
        <v>230</v>
      </c>
      <c r="EB124" s="212" t="s">
        <v>230</v>
      </c>
      <c r="EC124" s="212" t="s">
        <v>230</v>
      </c>
      <c r="ED124" s="212" t="s">
        <v>230</v>
      </c>
      <c r="EE124" s="212" t="s">
        <v>230</v>
      </c>
      <c r="EF124" s="212" t="s">
        <v>230</v>
      </c>
      <c r="EG124" s="212" t="s">
        <v>230</v>
      </c>
      <c r="EH124" s="212" t="s">
        <v>230</v>
      </c>
      <c r="EI124" s="212" t="s">
        <v>230</v>
      </c>
      <c r="EJ124" s="212"/>
      <c r="EK124" s="212"/>
      <c r="EL124" s="212"/>
      <c r="EM124" s="212"/>
      <c r="EN124" s="212"/>
      <c r="EO124" s="212"/>
      <c r="EP124" s="212"/>
      <c r="EQ124" s="212"/>
      <c r="ER124" s="212"/>
      <c r="ES124" s="227">
        <f t="shared" si="18"/>
        <v>4.5</v>
      </c>
      <c r="ET124" s="413">
        <f t="shared" si="19"/>
        <v>2</v>
      </c>
      <c r="EU124" s="227">
        <f t="shared" ref="EU124:EU187" si="20">(COUNTIF($E124:$ER124,$EU$11))*(10/60)+((COUNTIF($E124:$ER124,"CE"))*(10/60))</f>
        <v>6</v>
      </c>
      <c r="EV124" s="385">
        <f t="shared" si="14"/>
        <v>0</v>
      </c>
      <c r="EW124" s="412">
        <f t="shared" si="17"/>
        <v>0</v>
      </c>
      <c r="EX124" s="412">
        <f t="shared" si="15"/>
        <v>0</v>
      </c>
      <c r="EY124" s="210">
        <f t="shared" si="12"/>
        <v>12.5</v>
      </c>
      <c r="EZ124" s="227">
        <f t="shared" si="16"/>
        <v>4</v>
      </c>
    </row>
    <row r="125" spans="1:156" x14ac:dyDescent="0.25">
      <c r="A125" s="177">
        <f t="shared" si="13"/>
        <v>4</v>
      </c>
      <c r="B125" s="723"/>
      <c r="C125" s="511" t="s">
        <v>167</v>
      </c>
      <c r="D125" s="515">
        <v>44675</v>
      </c>
      <c r="E125" s="504"/>
      <c r="F125" s="503"/>
      <c r="G125" s="503"/>
      <c r="H125" s="503"/>
      <c r="I125" s="503"/>
      <c r="J125" s="503"/>
      <c r="K125" s="503"/>
      <c r="L125" s="503"/>
      <c r="M125" s="503"/>
      <c r="N125" s="503"/>
      <c r="O125" s="503"/>
      <c r="P125" s="503"/>
      <c r="Q125" s="503"/>
      <c r="R125" s="503"/>
      <c r="S125" s="503"/>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212" t="s">
        <v>230</v>
      </c>
      <c r="AP125" s="212" t="s">
        <v>230</v>
      </c>
      <c r="AQ125" s="212" t="s">
        <v>230</v>
      </c>
      <c r="AR125" s="212" t="s">
        <v>230</v>
      </c>
      <c r="AS125" s="212" t="s">
        <v>230</v>
      </c>
      <c r="AT125" s="212" t="s">
        <v>230</v>
      </c>
      <c r="AU125" s="212" t="s">
        <v>230</v>
      </c>
      <c r="AV125" s="212" t="s">
        <v>230</v>
      </c>
      <c r="AW125" s="212" t="s">
        <v>230</v>
      </c>
      <c r="AX125" s="212" t="s">
        <v>230</v>
      </c>
      <c r="AY125" s="212" t="s">
        <v>230</v>
      </c>
      <c r="AZ125" s="212" t="s">
        <v>230</v>
      </c>
      <c r="BA125" s="375" t="s">
        <v>52</v>
      </c>
      <c r="BB125" s="375" t="s">
        <v>52</v>
      </c>
      <c r="BC125" s="375" t="s">
        <v>52</v>
      </c>
      <c r="BD125" s="375" t="s">
        <v>52</v>
      </c>
      <c r="BE125" s="375" t="s">
        <v>52</v>
      </c>
      <c r="BF125" s="375" t="s">
        <v>52</v>
      </c>
      <c r="BG125" s="375" t="s">
        <v>52</v>
      </c>
      <c r="BH125" s="375" t="s">
        <v>52</v>
      </c>
      <c r="BI125" s="375" t="s">
        <v>52</v>
      </c>
      <c r="BJ125" s="375" t="s">
        <v>52</v>
      </c>
      <c r="BK125" s="375" t="s">
        <v>52</v>
      </c>
      <c r="BL125" s="375" t="s">
        <v>52</v>
      </c>
      <c r="BM125" s="375" t="s">
        <v>52</v>
      </c>
      <c r="BN125" s="375" t="s">
        <v>52</v>
      </c>
      <c r="BO125" s="375" t="s">
        <v>52</v>
      </c>
      <c r="BP125" s="375" t="s">
        <v>52</v>
      </c>
      <c r="BQ125" s="375" t="s">
        <v>52</v>
      </c>
      <c r="BR125" s="375" t="s">
        <v>52</v>
      </c>
      <c r="BS125" s="375" t="s">
        <v>52</v>
      </c>
      <c r="BT125" s="375" t="s">
        <v>52</v>
      </c>
      <c r="BU125" s="375" t="s">
        <v>52</v>
      </c>
      <c r="BV125" s="375" t="s">
        <v>52</v>
      </c>
      <c r="BW125" s="375" t="s">
        <v>52</v>
      </c>
      <c r="BX125" s="375" t="s">
        <v>52</v>
      </c>
      <c r="BY125" s="375" t="s">
        <v>52</v>
      </c>
      <c r="BZ125" s="375" t="s">
        <v>52</v>
      </c>
      <c r="CA125" s="375" t="s">
        <v>52</v>
      </c>
      <c r="CB125" s="375" t="s">
        <v>52</v>
      </c>
      <c r="CC125" s="375" t="s">
        <v>52</v>
      </c>
      <c r="CD125" s="375" t="s">
        <v>52</v>
      </c>
      <c r="CE125" s="375" t="s">
        <v>52</v>
      </c>
      <c r="CF125" s="375" t="s">
        <v>52</v>
      </c>
      <c r="CG125" s="375" t="s">
        <v>52</v>
      </c>
      <c r="CH125" s="375" t="s">
        <v>52</v>
      </c>
      <c r="CI125" s="375" t="s">
        <v>52</v>
      </c>
      <c r="CJ125" s="375" t="s">
        <v>52</v>
      </c>
      <c r="CK125" s="375" t="s">
        <v>52</v>
      </c>
      <c r="CL125" s="375" t="s">
        <v>52</v>
      </c>
      <c r="CM125" s="375" t="s">
        <v>52</v>
      </c>
      <c r="CN125" s="375" t="s">
        <v>52</v>
      </c>
      <c r="CO125" s="375" t="s">
        <v>52</v>
      </c>
      <c r="CP125" s="375" t="s">
        <v>52</v>
      </c>
      <c r="CQ125" s="375" t="s">
        <v>52</v>
      </c>
      <c r="CR125" s="375" t="s">
        <v>52</v>
      </c>
      <c r="CS125" s="375" t="s">
        <v>52</v>
      </c>
      <c r="CT125" s="375" t="s">
        <v>52</v>
      </c>
      <c r="CU125" s="375" t="s">
        <v>52</v>
      </c>
      <c r="CV125" s="375" t="s">
        <v>52</v>
      </c>
      <c r="CW125" s="375" t="s">
        <v>52</v>
      </c>
      <c r="CX125" s="375" t="s">
        <v>52</v>
      </c>
      <c r="CY125" s="375" t="s">
        <v>52</v>
      </c>
      <c r="CZ125" s="375" t="s">
        <v>52</v>
      </c>
      <c r="DA125" s="375" t="s">
        <v>52</v>
      </c>
      <c r="DB125" s="375" t="s">
        <v>52</v>
      </c>
      <c r="DC125" s="212" t="s">
        <v>230</v>
      </c>
      <c r="DD125" s="212" t="s">
        <v>230</v>
      </c>
      <c r="DE125" s="212" t="s">
        <v>230</v>
      </c>
      <c r="DF125" s="212" t="s">
        <v>230</v>
      </c>
      <c r="DG125" s="212" t="s">
        <v>230</v>
      </c>
      <c r="DH125" s="212" t="s">
        <v>230</v>
      </c>
      <c r="DI125" s="212" t="s">
        <v>230</v>
      </c>
      <c r="DJ125" s="212" t="s">
        <v>230</v>
      </c>
      <c r="DK125" s="212" t="s">
        <v>230</v>
      </c>
      <c r="DL125" s="212" t="s">
        <v>230</v>
      </c>
      <c r="DM125" s="212" t="s">
        <v>230</v>
      </c>
      <c r="DN125" s="212" t="s">
        <v>230</v>
      </c>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227">
        <f t="shared" si="18"/>
        <v>9</v>
      </c>
      <c r="ET125" s="413">
        <f t="shared" si="19"/>
        <v>0</v>
      </c>
      <c r="EU125" s="227">
        <f t="shared" si="20"/>
        <v>0</v>
      </c>
      <c r="EV125" s="385">
        <f t="shared" si="14"/>
        <v>0</v>
      </c>
      <c r="EW125" s="412">
        <f t="shared" si="17"/>
        <v>0</v>
      </c>
      <c r="EX125" s="412">
        <f t="shared" si="15"/>
        <v>0</v>
      </c>
      <c r="EY125" s="210">
        <f t="shared" si="12"/>
        <v>9</v>
      </c>
      <c r="EZ125" s="227">
        <f t="shared" si="16"/>
        <v>4</v>
      </c>
    </row>
    <row r="126" spans="1:156" x14ac:dyDescent="0.25">
      <c r="A126" s="177">
        <f t="shared" si="13"/>
        <v>4</v>
      </c>
      <c r="B126" s="723"/>
      <c r="C126" s="510" t="s">
        <v>175</v>
      </c>
      <c r="D126" s="514">
        <v>44676</v>
      </c>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t="s">
        <v>230</v>
      </c>
      <c r="AJ126" s="212" t="s">
        <v>230</v>
      </c>
      <c r="AK126" s="212" t="s">
        <v>230</v>
      </c>
      <c r="AL126" s="212" t="s">
        <v>230</v>
      </c>
      <c r="AM126" s="212" t="s">
        <v>230</v>
      </c>
      <c r="AN126" s="212" t="s">
        <v>230</v>
      </c>
      <c r="AO126" s="212" t="s">
        <v>230</v>
      </c>
      <c r="AP126" s="212" t="s">
        <v>230</v>
      </c>
      <c r="AQ126" s="212" t="s">
        <v>230</v>
      </c>
      <c r="AR126" s="212" t="s">
        <v>230</v>
      </c>
      <c r="AS126" s="212" t="s">
        <v>230</v>
      </c>
      <c r="AT126" s="212" t="s">
        <v>230</v>
      </c>
      <c r="AU126" s="212" t="s">
        <v>230</v>
      </c>
      <c r="AV126" s="212" t="s">
        <v>230</v>
      </c>
      <c r="AW126" s="212" t="s">
        <v>230</v>
      </c>
      <c r="AX126" s="212" t="s">
        <v>230</v>
      </c>
      <c r="AY126" s="212" t="s">
        <v>230</v>
      </c>
      <c r="AZ126" s="212" t="s">
        <v>230</v>
      </c>
      <c r="BA126" s="212" t="s">
        <v>230</v>
      </c>
      <c r="BB126" s="212" t="s">
        <v>230</v>
      </c>
      <c r="BC126" s="212" t="s">
        <v>230</v>
      </c>
      <c r="BD126" s="212" t="s">
        <v>230</v>
      </c>
      <c r="BE126" s="212" t="s">
        <v>230</v>
      </c>
      <c r="BF126" s="212" t="s">
        <v>230</v>
      </c>
      <c r="BG126" s="212" t="s">
        <v>230</v>
      </c>
      <c r="BH126" s="212" t="s">
        <v>230</v>
      </c>
      <c r="BI126" s="212" t="s">
        <v>230</v>
      </c>
      <c r="BJ126" s="212" t="s">
        <v>230</v>
      </c>
      <c r="BK126" s="212" t="s">
        <v>230</v>
      </c>
      <c r="BL126" s="212" t="s">
        <v>230</v>
      </c>
      <c r="BM126" s="212" t="s">
        <v>53</v>
      </c>
      <c r="BN126" s="212" t="s">
        <v>53</v>
      </c>
      <c r="BO126" s="212" t="s">
        <v>53</v>
      </c>
      <c r="BP126" s="212" t="s">
        <v>53</v>
      </c>
      <c r="BQ126" s="212" t="s">
        <v>53</v>
      </c>
      <c r="BR126" s="212" t="s">
        <v>53</v>
      </c>
      <c r="BS126" s="212" t="s">
        <v>53</v>
      </c>
      <c r="BT126" s="212" t="s">
        <v>53</v>
      </c>
      <c r="BU126" s="212" t="s">
        <v>53</v>
      </c>
      <c r="BV126" s="212" t="s">
        <v>53</v>
      </c>
      <c r="BW126" s="212" t="s">
        <v>53</v>
      </c>
      <c r="BX126" s="212" t="s">
        <v>53</v>
      </c>
      <c r="BY126" s="212" t="s">
        <v>53</v>
      </c>
      <c r="BZ126" s="212" t="s">
        <v>53</v>
      </c>
      <c r="CA126" s="212" t="s">
        <v>53</v>
      </c>
      <c r="CB126" s="212" t="s">
        <v>53</v>
      </c>
      <c r="CC126" s="212" t="s">
        <v>53</v>
      </c>
      <c r="CD126" s="212" t="s">
        <v>53</v>
      </c>
      <c r="CE126" s="212" t="s">
        <v>53</v>
      </c>
      <c r="CF126" s="212" t="s">
        <v>53</v>
      </c>
      <c r="CG126" s="212" t="s">
        <v>53</v>
      </c>
      <c r="CH126" s="212" t="s">
        <v>53</v>
      </c>
      <c r="CI126" s="212" t="s">
        <v>53</v>
      </c>
      <c r="CJ126" s="212" t="s">
        <v>53</v>
      </c>
      <c r="CK126" s="212" t="s">
        <v>53</v>
      </c>
      <c r="CL126" s="212" t="s">
        <v>53</v>
      </c>
      <c r="CM126" s="212" t="s">
        <v>53</v>
      </c>
      <c r="CN126" s="212" t="s">
        <v>53</v>
      </c>
      <c r="CO126" s="212" t="s">
        <v>53</v>
      </c>
      <c r="CP126" s="212" t="s">
        <v>53</v>
      </c>
      <c r="CQ126" s="212" t="s">
        <v>53</v>
      </c>
      <c r="CR126" s="212" t="s">
        <v>53</v>
      </c>
      <c r="CS126" s="212" t="s">
        <v>53</v>
      </c>
      <c r="CT126" s="212" t="s">
        <v>53</v>
      </c>
      <c r="CU126" s="212" t="s">
        <v>53</v>
      </c>
      <c r="CV126" s="212" t="s">
        <v>53</v>
      </c>
      <c r="CW126" s="212" t="s">
        <v>728</v>
      </c>
      <c r="CX126" s="375" t="s">
        <v>52</v>
      </c>
      <c r="CY126" s="375" t="s">
        <v>52</v>
      </c>
      <c r="CZ126" s="375" t="s">
        <v>52</v>
      </c>
      <c r="DA126" s="375" t="s">
        <v>52</v>
      </c>
      <c r="DB126" s="375" t="s">
        <v>52</v>
      </c>
      <c r="DC126" s="375" t="s">
        <v>52</v>
      </c>
      <c r="DD126" s="375" t="s">
        <v>52</v>
      </c>
      <c r="DE126" s="375" t="s">
        <v>52</v>
      </c>
      <c r="DF126" s="375" t="s">
        <v>52</v>
      </c>
      <c r="DG126" s="375" t="s">
        <v>52</v>
      </c>
      <c r="DH126" s="375" t="s">
        <v>52</v>
      </c>
      <c r="DI126" s="375" t="s">
        <v>52</v>
      </c>
      <c r="DJ126" s="375" t="s">
        <v>52</v>
      </c>
      <c r="DK126" s="375" t="s">
        <v>52</v>
      </c>
      <c r="DL126" s="375" t="s">
        <v>52</v>
      </c>
      <c r="DM126" s="375" t="s">
        <v>52</v>
      </c>
      <c r="DN126" s="375" t="s">
        <v>52</v>
      </c>
      <c r="DO126" s="375" t="s">
        <v>52</v>
      </c>
      <c r="DP126" s="375" t="s">
        <v>52</v>
      </c>
      <c r="DQ126" s="375" t="s">
        <v>52</v>
      </c>
      <c r="DR126" s="375" t="s">
        <v>52</v>
      </c>
      <c r="DS126" s="375" t="s">
        <v>52</v>
      </c>
      <c r="DT126" s="375" t="s">
        <v>52</v>
      </c>
      <c r="DU126" s="375" t="s">
        <v>52</v>
      </c>
      <c r="DV126" s="375" t="s">
        <v>52</v>
      </c>
      <c r="DW126" s="375" t="s">
        <v>52</v>
      </c>
      <c r="DX126" s="375" t="s">
        <v>52</v>
      </c>
      <c r="DY126" s="375" t="s">
        <v>52</v>
      </c>
      <c r="DZ126" s="375" t="s">
        <v>52</v>
      </c>
      <c r="EA126" s="375" t="s">
        <v>52</v>
      </c>
      <c r="EB126" s="375" t="s">
        <v>52</v>
      </c>
      <c r="EC126" s="375" t="s">
        <v>52</v>
      </c>
      <c r="ED126" s="375" t="s">
        <v>52</v>
      </c>
      <c r="EE126" s="375" t="s">
        <v>52</v>
      </c>
      <c r="EF126" s="375" t="s">
        <v>52</v>
      </c>
      <c r="EG126" s="375" t="s">
        <v>52</v>
      </c>
      <c r="EH126" s="212" t="s">
        <v>230</v>
      </c>
      <c r="EI126" s="212" t="s">
        <v>230</v>
      </c>
      <c r="EJ126" s="212" t="s">
        <v>230</v>
      </c>
      <c r="EK126" s="212" t="s">
        <v>230</v>
      </c>
      <c r="EL126" s="212" t="s">
        <v>230</v>
      </c>
      <c r="EM126" s="212" t="s">
        <v>230</v>
      </c>
      <c r="EN126" s="212" t="s">
        <v>230</v>
      </c>
      <c r="EO126" s="212" t="s">
        <v>230</v>
      </c>
      <c r="EP126" s="212" t="s">
        <v>230</v>
      </c>
      <c r="EQ126" s="212" t="s">
        <v>230</v>
      </c>
      <c r="ER126" s="212" t="s">
        <v>230</v>
      </c>
      <c r="ES126" s="227">
        <f>((COUNTIF($E126:$ER126,$ES$11))*(10/60))</f>
        <v>6</v>
      </c>
      <c r="ET126" s="413">
        <f>(COUNTIF($E126:$ER126,$ET$11))*(10/60)+((COUNTIF($E126:$ER126,"EJB"))*(10/60))</f>
        <v>6</v>
      </c>
      <c r="EU126" s="227">
        <f>(COUNTIF($E126:$ER126,$EU$11))*(10/60)+((COUNTIF($E126:$ER126,"CE"))*(10/60))</f>
        <v>0</v>
      </c>
      <c r="EV126" s="385">
        <f>(COUNTIF($E126:$ER126,$EV$11))*(10/60)</f>
        <v>0</v>
      </c>
      <c r="EW126" s="412">
        <f>(COUNTIF($E126:$ER126,$EW$11))*(10/60)</f>
        <v>0</v>
      </c>
      <c r="EX126" s="412">
        <f>(COUNTIF($E126:$ER126,$EX$11))*(10/60)</f>
        <v>0</v>
      </c>
      <c r="EY126" s="210">
        <f t="shared" si="12"/>
        <v>12</v>
      </c>
      <c r="EZ126" s="227">
        <f>(COUNTIF($E126:$ER126,$EZ$11))*(10/60)</f>
        <v>6.833333333333333</v>
      </c>
    </row>
    <row r="127" spans="1:156" x14ac:dyDescent="0.25">
      <c r="A127" s="177">
        <f t="shared" si="13"/>
        <v>4</v>
      </c>
      <c r="B127" s="723"/>
      <c r="C127" s="510" t="s">
        <v>176</v>
      </c>
      <c r="D127" s="514">
        <v>44677</v>
      </c>
      <c r="E127" s="212" t="s">
        <v>230</v>
      </c>
      <c r="F127" s="212" t="s">
        <v>230</v>
      </c>
      <c r="G127" s="212" t="s">
        <v>230</v>
      </c>
      <c r="H127" s="212" t="s">
        <v>230</v>
      </c>
      <c r="I127" s="212" t="s">
        <v>230</v>
      </c>
      <c r="J127" s="212" t="s">
        <v>230</v>
      </c>
      <c r="K127" s="212" t="s">
        <v>230</v>
      </c>
      <c r="L127" s="212" t="s">
        <v>230</v>
      </c>
      <c r="M127" s="212" t="s">
        <v>230</v>
      </c>
      <c r="N127" s="212" t="s">
        <v>230</v>
      </c>
      <c r="O127" s="212" t="s">
        <v>230</v>
      </c>
      <c r="P127" s="212" t="s">
        <v>230</v>
      </c>
      <c r="Q127" s="212" t="s">
        <v>230</v>
      </c>
      <c r="R127" s="212" t="s">
        <v>230</v>
      </c>
      <c r="S127" s="212" t="s">
        <v>230</v>
      </c>
      <c r="T127" s="212" t="s">
        <v>230</v>
      </c>
      <c r="U127" s="212" t="s">
        <v>230</v>
      </c>
      <c r="V127" s="212" t="s">
        <v>230</v>
      </c>
      <c r="W127" s="212" t="s">
        <v>230</v>
      </c>
      <c r="X127" s="212" t="s">
        <v>230</v>
      </c>
      <c r="Y127" s="212" t="s">
        <v>230</v>
      </c>
      <c r="Z127" s="212" t="s">
        <v>230</v>
      </c>
      <c r="AA127" s="212" t="s">
        <v>230</v>
      </c>
      <c r="AB127" s="212" t="s">
        <v>230</v>
      </c>
      <c r="AC127" s="212" t="s">
        <v>230</v>
      </c>
      <c r="AD127" s="212" t="s">
        <v>230</v>
      </c>
      <c r="AE127" s="212" t="s">
        <v>230</v>
      </c>
      <c r="AF127" s="212" t="s">
        <v>230</v>
      </c>
      <c r="AG127" s="212" t="s">
        <v>230</v>
      </c>
      <c r="AH127" s="212" t="s">
        <v>230</v>
      </c>
      <c r="AI127" s="212" t="s">
        <v>230</v>
      </c>
      <c r="AJ127" s="212" t="s">
        <v>230</v>
      </c>
      <c r="AK127" s="212" t="s">
        <v>230</v>
      </c>
      <c r="AL127" s="212" t="s">
        <v>230</v>
      </c>
      <c r="AM127" s="212" t="s">
        <v>230</v>
      </c>
      <c r="AN127" s="212" t="s">
        <v>230</v>
      </c>
      <c r="AO127" s="212" t="s">
        <v>53</v>
      </c>
      <c r="AP127" s="212" t="s">
        <v>53</v>
      </c>
      <c r="AQ127" s="212" t="s">
        <v>53</v>
      </c>
      <c r="AR127" s="212" t="s">
        <v>53</v>
      </c>
      <c r="AS127" s="212" t="s">
        <v>53</v>
      </c>
      <c r="AT127" s="212" t="s">
        <v>53</v>
      </c>
      <c r="AU127" s="212" t="s">
        <v>53</v>
      </c>
      <c r="AV127" s="212" t="s">
        <v>53</v>
      </c>
      <c r="AW127" s="212" t="s">
        <v>53</v>
      </c>
      <c r="AX127" s="212" t="s">
        <v>53</v>
      </c>
      <c r="AY127" s="212" t="s">
        <v>53</v>
      </c>
      <c r="AZ127" s="212" t="s">
        <v>53</v>
      </c>
      <c r="BA127" s="212" t="s">
        <v>53</v>
      </c>
      <c r="BB127" s="212" t="s">
        <v>53</v>
      </c>
      <c r="BC127" s="212" t="s">
        <v>53</v>
      </c>
      <c r="BD127" s="212" t="s">
        <v>53</v>
      </c>
      <c r="BE127" s="212" t="s">
        <v>53</v>
      </c>
      <c r="BF127" s="212" t="s">
        <v>53</v>
      </c>
      <c r="BG127" s="212" t="s">
        <v>53</v>
      </c>
      <c r="BH127" s="212" t="s">
        <v>53</v>
      </c>
      <c r="BI127" s="212" t="s">
        <v>53</v>
      </c>
      <c r="BJ127" s="212" t="s">
        <v>53</v>
      </c>
      <c r="BK127" s="212" t="s">
        <v>53</v>
      </c>
      <c r="BL127" s="212" t="s">
        <v>53</v>
      </c>
      <c r="BM127" s="212" t="s">
        <v>53</v>
      </c>
      <c r="BN127" s="212" t="s">
        <v>53</v>
      </c>
      <c r="BO127" s="212" t="s">
        <v>53</v>
      </c>
      <c r="BP127" s="212" t="s">
        <v>53</v>
      </c>
      <c r="BQ127" s="212" t="s">
        <v>53</v>
      </c>
      <c r="BR127" s="212" t="s">
        <v>53</v>
      </c>
      <c r="BS127" s="212" t="s">
        <v>53</v>
      </c>
      <c r="BT127" s="212" t="s">
        <v>53</v>
      </c>
      <c r="BU127" s="212" t="s">
        <v>53</v>
      </c>
      <c r="BV127" s="212" t="s">
        <v>53</v>
      </c>
      <c r="BW127" s="212" t="s">
        <v>53</v>
      </c>
      <c r="BX127" s="212" t="s">
        <v>53</v>
      </c>
      <c r="BY127" s="212" t="s">
        <v>53</v>
      </c>
      <c r="BZ127" s="212" t="s">
        <v>53</v>
      </c>
      <c r="CA127" s="212" t="s">
        <v>53</v>
      </c>
      <c r="CB127" s="212" t="s">
        <v>53</v>
      </c>
      <c r="CC127" s="212" t="s">
        <v>53</v>
      </c>
      <c r="CD127" s="212" t="s">
        <v>53</v>
      </c>
      <c r="CE127" s="212" t="s">
        <v>53</v>
      </c>
      <c r="CF127" s="212" t="s">
        <v>53</v>
      </c>
      <c r="CG127" s="212" t="s">
        <v>53</v>
      </c>
      <c r="CH127" s="212" t="s">
        <v>53</v>
      </c>
      <c r="CI127" s="212" t="s">
        <v>53</v>
      </c>
      <c r="CJ127" s="212" t="s">
        <v>53</v>
      </c>
      <c r="CK127" s="212" t="s">
        <v>53</v>
      </c>
      <c r="CL127" s="212" t="s">
        <v>53</v>
      </c>
      <c r="CM127" s="212" t="s">
        <v>53</v>
      </c>
      <c r="CN127" s="212" t="s">
        <v>53</v>
      </c>
      <c r="CO127" s="212" t="s">
        <v>53</v>
      </c>
      <c r="CP127" s="212" t="s">
        <v>53</v>
      </c>
      <c r="CQ127" s="212" t="s">
        <v>53</v>
      </c>
      <c r="CR127" s="212" t="s">
        <v>53</v>
      </c>
      <c r="CS127" s="212" t="s">
        <v>53</v>
      </c>
      <c r="CT127" s="212" t="s">
        <v>53</v>
      </c>
      <c r="CU127" s="212" t="s">
        <v>53</v>
      </c>
      <c r="CV127" s="212" t="s">
        <v>53</v>
      </c>
      <c r="CW127" s="212" t="s">
        <v>53</v>
      </c>
      <c r="CX127" s="212" t="s">
        <v>53</v>
      </c>
      <c r="CY127" s="212" t="s">
        <v>53</v>
      </c>
      <c r="CZ127" s="212" t="s">
        <v>53</v>
      </c>
      <c r="DA127" s="212" t="s">
        <v>53</v>
      </c>
      <c r="DB127" s="212" t="s">
        <v>53</v>
      </c>
      <c r="DC127" s="212" t="s">
        <v>53</v>
      </c>
      <c r="DD127" s="212" t="s">
        <v>53</v>
      </c>
      <c r="DE127" s="212" t="s">
        <v>53</v>
      </c>
      <c r="DF127" s="212" t="s">
        <v>53</v>
      </c>
      <c r="DG127" s="212" t="s">
        <v>53</v>
      </c>
      <c r="DH127" s="212" t="s">
        <v>53</v>
      </c>
      <c r="DI127" s="212" t="s">
        <v>728</v>
      </c>
      <c r="DJ127" s="375" t="s">
        <v>52</v>
      </c>
      <c r="DK127" s="375" t="s">
        <v>52</v>
      </c>
      <c r="DL127" s="375" t="s">
        <v>52</v>
      </c>
      <c r="DM127" s="375" t="s">
        <v>52</v>
      </c>
      <c r="DN127" s="375" t="s">
        <v>52</v>
      </c>
      <c r="DO127" s="375" t="s">
        <v>52</v>
      </c>
      <c r="DP127" s="375" t="s">
        <v>52</v>
      </c>
      <c r="DQ127" s="375" t="s">
        <v>52</v>
      </c>
      <c r="DR127" s="375" t="s">
        <v>52</v>
      </c>
      <c r="DS127" s="375" t="s">
        <v>52</v>
      </c>
      <c r="DT127" s="375" t="s">
        <v>52</v>
      </c>
      <c r="DU127" s="375" t="s">
        <v>52</v>
      </c>
      <c r="DV127" s="375" t="s">
        <v>52</v>
      </c>
      <c r="DW127" s="375" t="s">
        <v>52</v>
      </c>
      <c r="DX127" s="375" t="s">
        <v>52</v>
      </c>
      <c r="DY127" s="375" t="s">
        <v>52</v>
      </c>
      <c r="DZ127" s="375" t="s">
        <v>52</v>
      </c>
      <c r="EA127" s="375" t="s">
        <v>52</v>
      </c>
      <c r="EB127" s="375" t="s">
        <v>52</v>
      </c>
      <c r="EC127" s="375" t="s">
        <v>52</v>
      </c>
      <c r="ED127" s="375" t="s">
        <v>52</v>
      </c>
      <c r="EE127" s="375" t="s">
        <v>52</v>
      </c>
      <c r="EF127" s="375" t="s">
        <v>52</v>
      </c>
      <c r="EG127" s="375" t="s">
        <v>52</v>
      </c>
      <c r="EH127" s="375" t="s">
        <v>52</v>
      </c>
      <c r="EI127" s="375" t="s">
        <v>52</v>
      </c>
      <c r="EJ127" s="375" t="s">
        <v>52</v>
      </c>
      <c r="EK127" s="375" t="s">
        <v>52</v>
      </c>
      <c r="EL127" s="375" t="s">
        <v>52</v>
      </c>
      <c r="EM127" s="375" t="s">
        <v>52</v>
      </c>
      <c r="EN127" s="375" t="s">
        <v>52</v>
      </c>
      <c r="EO127" s="375" t="s">
        <v>52</v>
      </c>
      <c r="EP127" s="375" t="s">
        <v>52</v>
      </c>
      <c r="EQ127" s="375" t="s">
        <v>52</v>
      </c>
      <c r="ER127" s="375" t="s">
        <v>52</v>
      </c>
      <c r="ES127" s="227">
        <f>((COUNTIF($E127:$ER127,$ES$11))*(10/60))</f>
        <v>5.833333333333333</v>
      </c>
      <c r="ET127" s="413">
        <f>(COUNTIF($E127:$ER127,$ET$11))*(10/60)+((COUNTIF($E127:$ER127,"EJB"))*(10/60))</f>
        <v>12</v>
      </c>
      <c r="EU127" s="227">
        <f>(COUNTIF($E127:$ER127,$EU$11))*(10/60)+((COUNTIF($E127:$ER127,"CE"))*(10/60))</f>
        <v>0</v>
      </c>
      <c r="EV127" s="385">
        <f>(COUNTIF($E127:$ER127,$EV$11))*(10/60)</f>
        <v>0</v>
      </c>
      <c r="EW127" s="412">
        <f>(COUNTIF($E127:$ER127,$EW$11))*(10/60)</f>
        <v>0</v>
      </c>
      <c r="EX127" s="412">
        <f>(COUNTIF($E127:$ER127,$EX$11))*(10/60)</f>
        <v>0</v>
      </c>
      <c r="EY127" s="210">
        <f t="shared" si="12"/>
        <v>17.833333333333332</v>
      </c>
      <c r="EZ127" s="227">
        <f>(COUNTIF($E127:$ER127,$EZ$11))*(10/60)</f>
        <v>6</v>
      </c>
    </row>
    <row r="128" spans="1:156" x14ac:dyDescent="0.25">
      <c r="A128" s="177">
        <f t="shared" si="13"/>
        <v>4</v>
      </c>
      <c r="B128" s="723"/>
      <c r="C128" s="510" t="s">
        <v>176</v>
      </c>
      <c r="D128" s="514">
        <v>44678</v>
      </c>
      <c r="E128" s="375" t="s">
        <v>52</v>
      </c>
      <c r="F128" s="212" t="s">
        <v>230</v>
      </c>
      <c r="G128" s="212" t="s">
        <v>230</v>
      </c>
      <c r="H128" s="212" t="s">
        <v>230</v>
      </c>
      <c r="I128" s="212" t="s">
        <v>230</v>
      </c>
      <c r="J128" s="212" t="s">
        <v>230</v>
      </c>
      <c r="K128" s="212" t="s">
        <v>230</v>
      </c>
      <c r="L128" s="212" t="s">
        <v>230</v>
      </c>
      <c r="M128" s="212" t="s">
        <v>230</v>
      </c>
      <c r="N128" s="212" t="s">
        <v>230</v>
      </c>
      <c r="O128" s="212" t="s">
        <v>230</v>
      </c>
      <c r="P128" s="212" t="s">
        <v>230</v>
      </c>
      <c r="Q128" s="212" t="s">
        <v>230</v>
      </c>
      <c r="R128" s="212" t="s">
        <v>230</v>
      </c>
      <c r="S128" s="212" t="s">
        <v>230</v>
      </c>
      <c r="T128" s="212" t="s">
        <v>230</v>
      </c>
      <c r="U128" s="212" t="s">
        <v>230</v>
      </c>
      <c r="V128" s="212" t="s">
        <v>230</v>
      </c>
      <c r="W128" s="212" t="s">
        <v>230</v>
      </c>
      <c r="X128" s="212" t="s">
        <v>230</v>
      </c>
      <c r="Y128" s="212" t="s">
        <v>230</v>
      </c>
      <c r="Z128" s="212" t="s">
        <v>230</v>
      </c>
      <c r="AA128" s="212" t="s">
        <v>230</v>
      </c>
      <c r="AB128" s="212" t="s">
        <v>230</v>
      </c>
      <c r="AC128" s="212" t="s">
        <v>230</v>
      </c>
      <c r="AD128" s="212" t="s">
        <v>230</v>
      </c>
      <c r="AE128" s="212" t="s">
        <v>230</v>
      </c>
      <c r="AF128" s="212" t="s">
        <v>230</v>
      </c>
      <c r="AG128" s="212" t="s">
        <v>230</v>
      </c>
      <c r="AH128" s="212" t="s">
        <v>230</v>
      </c>
      <c r="AI128" s="212" t="s">
        <v>230</v>
      </c>
      <c r="AJ128" s="212" t="s">
        <v>230</v>
      </c>
      <c r="AK128" s="212" t="s">
        <v>230</v>
      </c>
      <c r="AL128" s="212" t="s">
        <v>230</v>
      </c>
      <c r="AM128" s="212" t="s">
        <v>230</v>
      </c>
      <c r="AN128" s="212" t="s">
        <v>230</v>
      </c>
      <c r="AO128" s="212" t="s">
        <v>53</v>
      </c>
      <c r="AP128" s="212" t="s">
        <v>53</v>
      </c>
      <c r="AQ128" s="212" t="s">
        <v>53</v>
      </c>
      <c r="AR128" s="212" t="s">
        <v>53</v>
      </c>
      <c r="AS128" s="212" t="s">
        <v>53</v>
      </c>
      <c r="AT128" s="212" t="s">
        <v>53</v>
      </c>
      <c r="AU128" s="212" t="s">
        <v>53</v>
      </c>
      <c r="AV128" s="212" t="s">
        <v>53</v>
      </c>
      <c r="AW128" s="212" t="s">
        <v>53</v>
      </c>
      <c r="AX128" s="212" t="s">
        <v>53</v>
      </c>
      <c r="AY128" s="212" t="s">
        <v>53</v>
      </c>
      <c r="AZ128" s="212" t="s">
        <v>53</v>
      </c>
      <c r="BA128" s="212" t="s">
        <v>53</v>
      </c>
      <c r="BB128" s="212" t="s">
        <v>53</v>
      </c>
      <c r="BC128" s="212" t="s">
        <v>53</v>
      </c>
      <c r="BD128" s="212" t="s">
        <v>53</v>
      </c>
      <c r="BE128" s="212" t="s">
        <v>53</v>
      </c>
      <c r="BF128" s="212" t="s">
        <v>53</v>
      </c>
      <c r="BG128" s="212" t="s">
        <v>53</v>
      </c>
      <c r="BH128" s="212" t="s">
        <v>53</v>
      </c>
      <c r="BI128" s="212" t="s">
        <v>53</v>
      </c>
      <c r="BJ128" s="212" t="s">
        <v>53</v>
      </c>
      <c r="BK128" s="212" t="s">
        <v>53</v>
      </c>
      <c r="BL128" s="212" t="s">
        <v>53</v>
      </c>
      <c r="BM128" s="212" t="s">
        <v>53</v>
      </c>
      <c r="BN128" s="212" t="s">
        <v>53</v>
      </c>
      <c r="BO128" s="212" t="s">
        <v>53</v>
      </c>
      <c r="BP128" s="212" t="s">
        <v>53</v>
      </c>
      <c r="BQ128" s="212" t="s">
        <v>53</v>
      </c>
      <c r="BR128" s="212" t="s">
        <v>53</v>
      </c>
      <c r="BS128" s="212" t="s">
        <v>53</v>
      </c>
      <c r="BT128" s="212" t="s">
        <v>53</v>
      </c>
      <c r="BU128" s="212" t="s">
        <v>53</v>
      </c>
      <c r="BV128" s="212" t="s">
        <v>53</v>
      </c>
      <c r="BW128" s="212" t="s">
        <v>53</v>
      </c>
      <c r="BX128" s="212" t="s">
        <v>53</v>
      </c>
      <c r="BY128" s="212" t="s">
        <v>53</v>
      </c>
      <c r="BZ128" s="212" t="s">
        <v>53</v>
      </c>
      <c r="CA128" s="212" t="s">
        <v>53</v>
      </c>
      <c r="CB128" s="212" t="s">
        <v>53</v>
      </c>
      <c r="CC128" s="212" t="s">
        <v>53</v>
      </c>
      <c r="CD128" s="212" t="s">
        <v>53</v>
      </c>
      <c r="CE128" s="212" t="s">
        <v>53</v>
      </c>
      <c r="CF128" s="212" t="s">
        <v>53</v>
      </c>
      <c r="CG128" s="212" t="s">
        <v>53</v>
      </c>
      <c r="CH128" s="212" t="s">
        <v>53</v>
      </c>
      <c r="CI128" s="212" t="s">
        <v>53</v>
      </c>
      <c r="CJ128" s="212" t="s">
        <v>53</v>
      </c>
      <c r="CK128" s="212" t="s">
        <v>53</v>
      </c>
      <c r="CL128" s="212" t="s">
        <v>53</v>
      </c>
      <c r="CM128" s="212" t="s">
        <v>53</v>
      </c>
      <c r="CN128" s="212" t="s">
        <v>53</v>
      </c>
      <c r="CO128" s="212" t="s">
        <v>53</v>
      </c>
      <c r="CP128" s="212" t="s">
        <v>53</v>
      </c>
      <c r="CQ128" s="212" t="s">
        <v>53</v>
      </c>
      <c r="CR128" s="212" t="s">
        <v>53</v>
      </c>
      <c r="CS128" s="212" t="s">
        <v>53</v>
      </c>
      <c r="CT128" s="212" t="s">
        <v>53</v>
      </c>
      <c r="CU128" s="212" t="s">
        <v>53</v>
      </c>
      <c r="CV128" s="212" t="s">
        <v>53</v>
      </c>
      <c r="CW128" s="212" t="s">
        <v>53</v>
      </c>
      <c r="CX128" s="212" t="s">
        <v>53</v>
      </c>
      <c r="CY128" s="212" t="s">
        <v>53</v>
      </c>
      <c r="CZ128" s="212" t="s">
        <v>53</v>
      </c>
      <c r="DA128" s="212" t="s">
        <v>53</v>
      </c>
      <c r="DB128" s="212" t="s">
        <v>53</v>
      </c>
      <c r="DC128" s="212" t="s">
        <v>53</v>
      </c>
      <c r="DD128" s="212" t="s">
        <v>53</v>
      </c>
      <c r="DE128" s="212" t="s">
        <v>53</v>
      </c>
      <c r="DF128" s="212" t="s">
        <v>53</v>
      </c>
      <c r="DG128" s="212" t="s">
        <v>53</v>
      </c>
      <c r="DH128" s="212" t="s">
        <v>53</v>
      </c>
      <c r="DI128" s="212" t="s">
        <v>728</v>
      </c>
      <c r="DJ128" s="375" t="s">
        <v>52</v>
      </c>
      <c r="DK128" s="375" t="s">
        <v>52</v>
      </c>
      <c r="DL128" s="375" t="s">
        <v>52</v>
      </c>
      <c r="DM128" s="375" t="s">
        <v>52</v>
      </c>
      <c r="DN128" s="375" t="s">
        <v>52</v>
      </c>
      <c r="DO128" s="375" t="s">
        <v>52</v>
      </c>
      <c r="DP128" s="375" t="s">
        <v>52</v>
      </c>
      <c r="DQ128" s="375" t="s">
        <v>52</v>
      </c>
      <c r="DR128" s="375" t="s">
        <v>52</v>
      </c>
      <c r="DS128" s="375" t="s">
        <v>52</v>
      </c>
      <c r="DT128" s="375" t="s">
        <v>52</v>
      </c>
      <c r="DU128" s="375" t="s">
        <v>52</v>
      </c>
      <c r="DV128" s="375" t="s">
        <v>52</v>
      </c>
      <c r="DW128" s="375" t="s">
        <v>52</v>
      </c>
      <c r="DX128" s="375" t="s">
        <v>52</v>
      </c>
      <c r="DY128" s="375" t="s">
        <v>52</v>
      </c>
      <c r="DZ128" s="375" t="s">
        <v>52</v>
      </c>
      <c r="EA128" s="375" t="s">
        <v>52</v>
      </c>
      <c r="EB128" s="375" t="s">
        <v>52</v>
      </c>
      <c r="EC128" s="375" t="s">
        <v>52</v>
      </c>
      <c r="ED128" s="375" t="s">
        <v>52</v>
      </c>
      <c r="EE128" s="375" t="s">
        <v>52</v>
      </c>
      <c r="EF128" s="375" t="s">
        <v>52</v>
      </c>
      <c r="EG128" s="375" t="s">
        <v>52</v>
      </c>
      <c r="EH128" s="375" t="s">
        <v>52</v>
      </c>
      <c r="EI128" s="375" t="s">
        <v>52</v>
      </c>
      <c r="EJ128" s="375" t="s">
        <v>52</v>
      </c>
      <c r="EK128" s="375" t="s">
        <v>52</v>
      </c>
      <c r="EL128" s="375" t="s">
        <v>52</v>
      </c>
      <c r="EM128" s="375" t="s">
        <v>52</v>
      </c>
      <c r="EN128" s="375" t="s">
        <v>52</v>
      </c>
      <c r="EO128" s="375" t="s">
        <v>52</v>
      </c>
      <c r="EP128" s="375" t="s">
        <v>52</v>
      </c>
      <c r="EQ128" s="375" t="s">
        <v>52</v>
      </c>
      <c r="ER128" s="375" t="s">
        <v>52</v>
      </c>
      <c r="ES128" s="227">
        <f>((COUNTIF($E128:$ER128,$ES$11))*(10/60))</f>
        <v>6</v>
      </c>
      <c r="ET128" s="413">
        <f>(COUNTIF($E128:$ER128,$ET$11))*(10/60)+((COUNTIF($E128:$ER128,"EJB"))*(10/60))</f>
        <v>12</v>
      </c>
      <c r="EU128" s="227">
        <f>(COUNTIF($E128:$ER128,$EU$11))*(10/60)+((COUNTIF($E128:$ER128,"CE"))*(10/60))</f>
        <v>0</v>
      </c>
      <c r="EV128" s="385">
        <f>(COUNTIF($E128:$ER128,$EV$11))*(10/60)</f>
        <v>0</v>
      </c>
      <c r="EW128" s="412">
        <f>(COUNTIF($E128:$ER128,$EW$11))*(10/60)</f>
        <v>0</v>
      </c>
      <c r="EX128" s="412">
        <f>(COUNTIF($E128:$ER128,$EX$11))*(10/60)</f>
        <v>0</v>
      </c>
      <c r="EY128" s="210">
        <f t="shared" si="12"/>
        <v>18</v>
      </c>
      <c r="EZ128" s="227">
        <f>(COUNTIF($E128:$ER128,$EZ$11))*(10/60)</f>
        <v>5.833333333333333</v>
      </c>
    </row>
    <row r="129" spans="1:156" ht="16.5" x14ac:dyDescent="0.25">
      <c r="A129" s="177">
        <f t="shared" si="13"/>
        <v>4</v>
      </c>
      <c r="B129" s="723"/>
      <c r="C129" s="510" t="s">
        <v>173</v>
      </c>
      <c r="D129" s="514">
        <v>44679</v>
      </c>
      <c r="E129" s="375" t="s">
        <v>52</v>
      </c>
      <c r="F129" s="212" t="s">
        <v>230</v>
      </c>
      <c r="G129" s="212" t="s">
        <v>230</v>
      </c>
      <c r="H129" s="212" t="s">
        <v>230</v>
      </c>
      <c r="I129" s="212" t="s">
        <v>230</v>
      </c>
      <c r="J129" s="212" t="s">
        <v>230</v>
      </c>
      <c r="K129" s="212" t="s">
        <v>230</v>
      </c>
      <c r="L129" s="212" t="s">
        <v>230</v>
      </c>
      <c r="M129" s="212" t="s">
        <v>230</v>
      </c>
      <c r="N129" s="212" t="s">
        <v>230</v>
      </c>
      <c r="O129" s="212" t="s">
        <v>230</v>
      </c>
      <c r="P129" s="212" t="s">
        <v>230</v>
      </c>
      <c r="Q129" s="212" t="s">
        <v>230</v>
      </c>
      <c r="R129" s="212" t="s">
        <v>230</v>
      </c>
      <c r="S129" s="212" t="s">
        <v>230</v>
      </c>
      <c r="T129" s="212" t="s">
        <v>230</v>
      </c>
      <c r="U129" s="212" t="s">
        <v>230</v>
      </c>
      <c r="V129" s="212" t="s">
        <v>230</v>
      </c>
      <c r="W129" s="212" t="s">
        <v>230</v>
      </c>
      <c r="X129" s="212" t="s">
        <v>230</v>
      </c>
      <c r="Y129" s="212" t="s">
        <v>230</v>
      </c>
      <c r="Z129" s="212" t="s">
        <v>230</v>
      </c>
      <c r="AA129" s="212" t="s">
        <v>230</v>
      </c>
      <c r="AB129" s="212" t="s">
        <v>230</v>
      </c>
      <c r="AC129" s="212" t="s">
        <v>230</v>
      </c>
      <c r="AD129" s="212" t="s">
        <v>230</v>
      </c>
      <c r="AE129" s="212" t="s">
        <v>230</v>
      </c>
      <c r="AF129" s="212" t="s">
        <v>230</v>
      </c>
      <c r="AG129" s="212" t="s">
        <v>230</v>
      </c>
      <c r="AH129" s="212" t="s">
        <v>230</v>
      </c>
      <c r="AI129" s="212" t="s">
        <v>230</v>
      </c>
      <c r="AJ129" s="212" t="s">
        <v>230</v>
      </c>
      <c r="AK129" s="212" t="s">
        <v>230</v>
      </c>
      <c r="AL129" s="212" t="s">
        <v>230</v>
      </c>
      <c r="AM129" s="212" t="s">
        <v>230</v>
      </c>
      <c r="AN129" s="212" t="s">
        <v>230</v>
      </c>
      <c r="AO129" s="212" t="s">
        <v>53</v>
      </c>
      <c r="AP129" s="212" t="s">
        <v>53</v>
      </c>
      <c r="AQ129" s="212" t="s">
        <v>53</v>
      </c>
      <c r="AR129" s="212" t="s">
        <v>53</v>
      </c>
      <c r="AS129" s="212" t="s">
        <v>53</v>
      </c>
      <c r="AT129" s="212" t="s">
        <v>53</v>
      </c>
      <c r="AU129" s="212" t="s">
        <v>53</v>
      </c>
      <c r="AV129" s="212" t="s">
        <v>53</v>
      </c>
      <c r="AW129" s="212" t="s">
        <v>53</v>
      </c>
      <c r="AX129" s="212" t="s">
        <v>53</v>
      </c>
      <c r="AY129" s="212" t="s">
        <v>53</v>
      </c>
      <c r="AZ129" s="212" t="s">
        <v>53</v>
      </c>
      <c r="BA129" s="212" t="s">
        <v>53</v>
      </c>
      <c r="BB129" s="212" t="s">
        <v>53</v>
      </c>
      <c r="BC129" s="212" t="s">
        <v>53</v>
      </c>
      <c r="BD129" s="212" t="s">
        <v>53</v>
      </c>
      <c r="BE129" s="212" t="s">
        <v>53</v>
      </c>
      <c r="BF129" s="212" t="s">
        <v>53</v>
      </c>
      <c r="BG129" s="212" t="s">
        <v>53</v>
      </c>
      <c r="BH129" s="212" t="s">
        <v>53</v>
      </c>
      <c r="BI129" s="212" t="s">
        <v>53</v>
      </c>
      <c r="BJ129" s="212" t="s">
        <v>53</v>
      </c>
      <c r="BK129" s="212" t="s">
        <v>53</v>
      </c>
      <c r="BL129" s="212" t="s">
        <v>53</v>
      </c>
      <c r="BM129" s="212" t="s">
        <v>53</v>
      </c>
      <c r="BN129" s="212" t="s">
        <v>53</v>
      </c>
      <c r="BO129" s="212" t="s">
        <v>53</v>
      </c>
      <c r="BP129" s="212" t="s">
        <v>53</v>
      </c>
      <c r="BQ129" s="212" t="s">
        <v>53</v>
      </c>
      <c r="BR129" s="212" t="s">
        <v>53</v>
      </c>
      <c r="BS129" s="212" t="s">
        <v>53</v>
      </c>
      <c r="BT129" s="212" t="s">
        <v>53</v>
      </c>
      <c r="BU129" s="212" t="s">
        <v>53</v>
      </c>
      <c r="BV129" s="212" t="s">
        <v>53</v>
      </c>
      <c r="BW129" s="212" t="s">
        <v>53</v>
      </c>
      <c r="BX129" s="212" t="s">
        <v>53</v>
      </c>
      <c r="BY129" s="212" t="s">
        <v>53</v>
      </c>
      <c r="BZ129" s="212" t="s">
        <v>53</v>
      </c>
      <c r="CA129" s="212" t="s">
        <v>53</v>
      </c>
      <c r="CB129" s="212" t="s">
        <v>53</v>
      </c>
      <c r="CC129" s="212" t="s">
        <v>53</v>
      </c>
      <c r="CD129" s="212" t="s">
        <v>53</v>
      </c>
      <c r="CE129" s="212" t="s">
        <v>53</v>
      </c>
      <c r="CF129" s="212" t="s">
        <v>53</v>
      </c>
      <c r="CG129" s="212" t="s">
        <v>53</v>
      </c>
      <c r="CH129" s="212" t="s">
        <v>53</v>
      </c>
      <c r="CI129" s="212" t="s">
        <v>53</v>
      </c>
      <c r="CJ129" s="212" t="s">
        <v>53</v>
      </c>
      <c r="CK129" s="212" t="s">
        <v>53</v>
      </c>
      <c r="CL129" s="212" t="s">
        <v>53</v>
      </c>
      <c r="CM129" s="212" t="s">
        <v>53</v>
      </c>
      <c r="CN129" s="212" t="s">
        <v>53</v>
      </c>
      <c r="CO129" s="212" t="s">
        <v>53</v>
      </c>
      <c r="CP129" s="212" t="s">
        <v>53</v>
      </c>
      <c r="CQ129" s="212" t="s">
        <v>53</v>
      </c>
      <c r="CR129" s="212" t="s">
        <v>53</v>
      </c>
      <c r="CS129" s="212" t="s">
        <v>53</v>
      </c>
      <c r="CT129" s="212" t="s">
        <v>53</v>
      </c>
      <c r="CU129" s="212" t="s">
        <v>53</v>
      </c>
      <c r="CV129" s="212" t="s">
        <v>53</v>
      </c>
      <c r="CW129" s="212" t="s">
        <v>53</v>
      </c>
      <c r="CX129" s="212" t="s">
        <v>53</v>
      </c>
      <c r="CY129" s="212" t="s">
        <v>53</v>
      </c>
      <c r="CZ129" s="212" t="s">
        <v>53</v>
      </c>
      <c r="DA129" s="212" t="s">
        <v>53</v>
      </c>
      <c r="DB129" s="212" t="s">
        <v>53</v>
      </c>
      <c r="DC129" s="212" t="s">
        <v>53</v>
      </c>
      <c r="DD129" s="212" t="s">
        <v>53</v>
      </c>
      <c r="DE129" s="212" t="s">
        <v>53</v>
      </c>
      <c r="DF129" s="212" t="s">
        <v>53</v>
      </c>
      <c r="DG129" s="212" t="s">
        <v>53</v>
      </c>
      <c r="DH129" s="212" t="s">
        <v>53</v>
      </c>
      <c r="DI129" s="212" t="s">
        <v>728</v>
      </c>
      <c r="DJ129" s="375" t="s">
        <v>52</v>
      </c>
      <c r="DK129" s="375" t="s">
        <v>52</v>
      </c>
      <c r="DL129" s="375" t="s">
        <v>52</v>
      </c>
      <c r="DM129" s="375" t="s">
        <v>52</v>
      </c>
      <c r="DN129" s="375" t="s">
        <v>52</v>
      </c>
      <c r="DO129" s="375" t="s">
        <v>52</v>
      </c>
      <c r="DP129" s="375" t="s">
        <v>52</v>
      </c>
      <c r="DQ129" s="375" t="s">
        <v>52</v>
      </c>
      <c r="DR129" s="375" t="s">
        <v>52</v>
      </c>
      <c r="DS129" s="375" t="s">
        <v>52</v>
      </c>
      <c r="DT129" s="375" t="s">
        <v>52</v>
      </c>
      <c r="DU129" s="375" t="s">
        <v>52</v>
      </c>
      <c r="DV129" s="375" t="s">
        <v>52</v>
      </c>
      <c r="DW129" s="375" t="s">
        <v>52</v>
      </c>
      <c r="DX129" s="375" t="s">
        <v>52</v>
      </c>
      <c r="DY129" s="375" t="s">
        <v>52</v>
      </c>
      <c r="DZ129" s="375" t="s">
        <v>52</v>
      </c>
      <c r="EA129" s="375" t="s">
        <v>52</v>
      </c>
      <c r="EB129" s="375" t="s">
        <v>52</v>
      </c>
      <c r="EC129" s="375" t="s">
        <v>52</v>
      </c>
      <c r="ED129" s="375" t="s">
        <v>52</v>
      </c>
      <c r="EE129" s="375" t="s">
        <v>52</v>
      </c>
      <c r="EF129" s="375" t="s">
        <v>52</v>
      </c>
      <c r="EG129" s="375" t="s">
        <v>52</v>
      </c>
      <c r="EH129" s="375" t="s">
        <v>52</v>
      </c>
      <c r="EI129" s="375" t="s">
        <v>52</v>
      </c>
      <c r="EJ129" s="375" t="s">
        <v>52</v>
      </c>
      <c r="EK129" s="212" t="s">
        <v>230</v>
      </c>
      <c r="EL129" s="212" t="s">
        <v>230</v>
      </c>
      <c r="EM129" s="212" t="s">
        <v>230</v>
      </c>
      <c r="EN129" s="212" t="s">
        <v>230</v>
      </c>
      <c r="EO129" s="212" t="s">
        <v>230</v>
      </c>
      <c r="EP129" s="212" t="s">
        <v>230</v>
      </c>
      <c r="EQ129" s="212" t="s">
        <v>230</v>
      </c>
      <c r="ER129" s="212" t="s">
        <v>1310</v>
      </c>
      <c r="ES129" s="227">
        <f>((COUNTIF($E129:$ER129,$ES$11))*(10/60))</f>
        <v>4.6666666666666661</v>
      </c>
      <c r="ET129" s="413">
        <f>(COUNTIF($E129:$ER129,$ET$11))*(10/60)+((COUNTIF($E129:$ER129,"EJB"))*(10/60))</f>
        <v>12</v>
      </c>
      <c r="EU129" s="227">
        <f>(COUNTIF($E129:$ER129,$EU$11))*(10/60)+((COUNTIF($E129:$ER129,"CE"))*(10/60))</f>
        <v>0</v>
      </c>
      <c r="EV129" s="385">
        <f>(COUNTIF($E129:$ER129,$EV$11))*(10/60)</f>
        <v>0</v>
      </c>
      <c r="EW129" s="412">
        <f>(COUNTIF($E129:$ER129,$EW$11))*(10/60)</f>
        <v>0</v>
      </c>
      <c r="EX129" s="412">
        <f>(COUNTIF($E129:$ER129,$EX$11))*(10/60)</f>
        <v>0</v>
      </c>
      <c r="EY129" s="210">
        <f t="shared" si="12"/>
        <v>16.666666666666664</v>
      </c>
      <c r="EZ129" s="227">
        <f>(COUNTIF($E129:$ER129,$EZ$11))*(10/60)</f>
        <v>7</v>
      </c>
    </row>
    <row r="130" spans="1:156" ht="16.5" x14ac:dyDescent="0.25">
      <c r="A130" s="177">
        <f t="shared" si="13"/>
        <v>4</v>
      </c>
      <c r="B130" s="723"/>
      <c r="C130" s="510" t="s">
        <v>184</v>
      </c>
      <c r="D130" s="514">
        <v>44680</v>
      </c>
      <c r="E130" s="212" t="s">
        <v>230</v>
      </c>
      <c r="F130" s="212" t="s">
        <v>230</v>
      </c>
      <c r="G130" s="212" t="s">
        <v>230</v>
      </c>
      <c r="H130" s="212" t="s">
        <v>230</v>
      </c>
      <c r="I130" s="212" t="s">
        <v>230</v>
      </c>
      <c r="J130" s="212" t="s">
        <v>230</v>
      </c>
      <c r="K130" s="212" t="s">
        <v>230</v>
      </c>
      <c r="L130" s="212" t="s">
        <v>230</v>
      </c>
      <c r="M130" s="212" t="s">
        <v>230</v>
      </c>
      <c r="N130" s="212" t="s">
        <v>230</v>
      </c>
      <c r="O130" s="212" t="s">
        <v>230</v>
      </c>
      <c r="P130" s="212" t="s">
        <v>230</v>
      </c>
      <c r="Q130" s="212" t="s">
        <v>230</v>
      </c>
      <c r="R130" s="212" t="s">
        <v>230</v>
      </c>
      <c r="S130" s="212" t="s">
        <v>230</v>
      </c>
      <c r="T130" s="212" t="s">
        <v>230</v>
      </c>
      <c r="U130" s="212" t="s">
        <v>230</v>
      </c>
      <c r="V130" s="212" t="s">
        <v>230</v>
      </c>
      <c r="W130" s="212" t="s">
        <v>230</v>
      </c>
      <c r="X130" s="212" t="s">
        <v>230</v>
      </c>
      <c r="Y130" s="212" t="s">
        <v>230</v>
      </c>
      <c r="Z130" s="212" t="s">
        <v>230</v>
      </c>
      <c r="AA130" s="212" t="s">
        <v>230</v>
      </c>
      <c r="AB130" s="212" t="s">
        <v>230</v>
      </c>
      <c r="AC130" s="212" t="s">
        <v>230</v>
      </c>
      <c r="AD130" s="212" t="s">
        <v>230</v>
      </c>
      <c r="AE130" s="212" t="s">
        <v>230</v>
      </c>
      <c r="AF130" s="212" t="s">
        <v>230</v>
      </c>
      <c r="AG130" s="212" t="s">
        <v>230</v>
      </c>
      <c r="AH130" s="212" t="s">
        <v>230</v>
      </c>
      <c r="AI130" s="212" t="s">
        <v>230</v>
      </c>
      <c r="AJ130" s="212" t="s">
        <v>230</v>
      </c>
      <c r="AK130" s="212" t="s">
        <v>230</v>
      </c>
      <c r="AL130" s="212" t="s">
        <v>230</v>
      </c>
      <c r="AM130" s="212" t="s">
        <v>230</v>
      </c>
      <c r="AN130" s="212" t="s">
        <v>230</v>
      </c>
      <c r="AO130" s="212" t="s">
        <v>53</v>
      </c>
      <c r="AP130" s="212" t="s">
        <v>53</v>
      </c>
      <c r="AQ130" s="212" t="s">
        <v>53</v>
      </c>
      <c r="AR130" s="212" t="s">
        <v>53</v>
      </c>
      <c r="AS130" s="212" t="s">
        <v>53</v>
      </c>
      <c r="AT130" s="212" t="s">
        <v>53</v>
      </c>
      <c r="AU130" s="212" t="s">
        <v>53</v>
      </c>
      <c r="AV130" s="212" t="s">
        <v>53</v>
      </c>
      <c r="AW130" s="212" t="s">
        <v>53</v>
      </c>
      <c r="AX130" s="212" t="s">
        <v>53</v>
      </c>
      <c r="AY130" s="212" t="s">
        <v>53</v>
      </c>
      <c r="AZ130" s="212" t="s">
        <v>53</v>
      </c>
      <c r="BA130" s="212" t="s">
        <v>53</v>
      </c>
      <c r="BB130" s="212" t="s">
        <v>53</v>
      </c>
      <c r="BC130" s="212" t="s">
        <v>53</v>
      </c>
      <c r="BD130" s="212" t="s">
        <v>53</v>
      </c>
      <c r="BE130" s="212" t="s">
        <v>53</v>
      </c>
      <c r="BF130" s="212" t="s">
        <v>53</v>
      </c>
      <c r="BG130" s="212" t="s">
        <v>53</v>
      </c>
      <c r="BH130" s="212" t="s">
        <v>53</v>
      </c>
      <c r="BI130" s="212" t="s">
        <v>53</v>
      </c>
      <c r="BJ130" s="212" t="s">
        <v>53</v>
      </c>
      <c r="BK130" s="212" t="s">
        <v>53</v>
      </c>
      <c r="BL130" s="212" t="s">
        <v>53</v>
      </c>
      <c r="BM130" s="212" t="s">
        <v>53</v>
      </c>
      <c r="BN130" s="212" t="s">
        <v>53</v>
      </c>
      <c r="BO130" s="212" t="s">
        <v>53</v>
      </c>
      <c r="BP130" s="212" t="s">
        <v>53</v>
      </c>
      <c r="BQ130" s="212" t="s">
        <v>53</v>
      </c>
      <c r="BR130" s="212" t="s">
        <v>53</v>
      </c>
      <c r="BS130" s="212" t="s">
        <v>53</v>
      </c>
      <c r="BT130" s="212" t="s">
        <v>53</v>
      </c>
      <c r="BU130" s="212" t="s">
        <v>53</v>
      </c>
      <c r="BV130" s="212" t="s">
        <v>53</v>
      </c>
      <c r="BW130" s="212" t="s">
        <v>53</v>
      </c>
      <c r="BX130" s="212" t="s">
        <v>53</v>
      </c>
      <c r="BY130" s="212" t="s">
        <v>53</v>
      </c>
      <c r="BZ130" s="212" t="s">
        <v>53</v>
      </c>
      <c r="CA130" s="212" t="s">
        <v>53</v>
      </c>
      <c r="CB130" s="212" t="s">
        <v>53</v>
      </c>
      <c r="CC130" s="212" t="s">
        <v>53</v>
      </c>
      <c r="CD130" s="212" t="s">
        <v>53</v>
      </c>
      <c r="CE130" s="212" t="s">
        <v>53</v>
      </c>
      <c r="CF130" s="212" t="s">
        <v>53</v>
      </c>
      <c r="CG130" s="212" t="s">
        <v>53</v>
      </c>
      <c r="CH130" s="212" t="s">
        <v>53</v>
      </c>
      <c r="CI130" s="212" t="s">
        <v>53</v>
      </c>
      <c r="CJ130" s="212" t="s">
        <v>53</v>
      </c>
      <c r="CK130" s="212" t="s">
        <v>728</v>
      </c>
      <c r="CL130" s="212" t="s">
        <v>52</v>
      </c>
      <c r="CM130" s="212" t="s">
        <v>52</v>
      </c>
      <c r="CN130" s="212" t="s">
        <v>52</v>
      </c>
      <c r="CO130" s="212" t="s">
        <v>52</v>
      </c>
      <c r="CP130" s="212" t="s">
        <v>52</v>
      </c>
      <c r="CQ130" s="375" t="s">
        <v>52</v>
      </c>
      <c r="CR130" s="375" t="s">
        <v>52</v>
      </c>
      <c r="CS130" s="375" t="s">
        <v>52</v>
      </c>
      <c r="CT130" s="212" t="s">
        <v>52</v>
      </c>
      <c r="CU130" s="212" t="s">
        <v>728</v>
      </c>
      <c r="CV130" s="212" t="s">
        <v>728</v>
      </c>
      <c r="CW130" s="212" t="s">
        <v>728</v>
      </c>
      <c r="CX130" s="212" t="s">
        <v>728</v>
      </c>
      <c r="CY130" s="212" t="s">
        <v>728</v>
      </c>
      <c r="CZ130" s="212" t="s">
        <v>728</v>
      </c>
      <c r="DA130" s="212" t="s">
        <v>728</v>
      </c>
      <c r="DB130" s="212" t="s">
        <v>728</v>
      </c>
      <c r="DC130" s="212" t="s">
        <v>728</v>
      </c>
      <c r="DD130" s="212" t="s">
        <v>728</v>
      </c>
      <c r="DE130" s="212" t="s">
        <v>53</v>
      </c>
      <c r="DF130" s="212" t="s">
        <v>53</v>
      </c>
      <c r="DG130" s="212" t="s">
        <v>53</v>
      </c>
      <c r="DH130" s="212" t="s">
        <v>53</v>
      </c>
      <c r="DI130" s="212" t="s">
        <v>53</v>
      </c>
      <c r="DJ130" s="212" t="s">
        <v>53</v>
      </c>
      <c r="DK130" s="212" t="s">
        <v>53</v>
      </c>
      <c r="DL130" s="212" t="s">
        <v>53</v>
      </c>
      <c r="DM130" s="212" t="s">
        <v>53</v>
      </c>
      <c r="DN130" s="212" t="s">
        <v>53</v>
      </c>
      <c r="DO130" s="212" t="s">
        <v>53</v>
      </c>
      <c r="DP130" s="212" t="s">
        <v>53</v>
      </c>
      <c r="DQ130" s="212" t="s">
        <v>53</v>
      </c>
      <c r="DR130" s="212" t="s">
        <v>53</v>
      </c>
      <c r="DS130" s="212" t="s">
        <v>53</v>
      </c>
      <c r="DT130" s="212" t="s">
        <v>53</v>
      </c>
      <c r="DU130" s="212" t="s">
        <v>53</v>
      </c>
      <c r="DV130" s="212" t="s">
        <v>53</v>
      </c>
      <c r="DW130" s="212" t="s">
        <v>53</v>
      </c>
      <c r="DX130" s="212" t="s">
        <v>53</v>
      </c>
      <c r="DY130" s="212" t="s">
        <v>53</v>
      </c>
      <c r="DZ130" s="212" t="s">
        <v>53</v>
      </c>
      <c r="EA130" s="212" t="s">
        <v>53</v>
      </c>
      <c r="EB130" s="212" t="s">
        <v>53</v>
      </c>
      <c r="EC130" s="212" t="s">
        <v>53</v>
      </c>
      <c r="ED130" s="212" t="s">
        <v>53</v>
      </c>
      <c r="EE130" s="212" t="s">
        <v>53</v>
      </c>
      <c r="EF130" s="212" t="s">
        <v>53</v>
      </c>
      <c r="EG130" s="212" t="s">
        <v>53</v>
      </c>
      <c r="EH130" s="212" t="s">
        <v>53</v>
      </c>
      <c r="EI130" s="212" t="s">
        <v>53</v>
      </c>
      <c r="EJ130" s="212" t="s">
        <v>53</v>
      </c>
      <c r="EK130" s="212" t="s">
        <v>53</v>
      </c>
      <c r="EL130" s="212" t="s">
        <v>53</v>
      </c>
      <c r="EM130" s="212" t="s">
        <v>53</v>
      </c>
      <c r="EN130" s="212" t="s">
        <v>53</v>
      </c>
      <c r="EO130" s="212" t="s">
        <v>230</v>
      </c>
      <c r="EP130" s="212" t="s">
        <v>230</v>
      </c>
      <c r="EQ130" s="212" t="s">
        <v>230</v>
      </c>
      <c r="ER130" s="212" t="s">
        <v>1310</v>
      </c>
      <c r="ES130" s="227">
        <f>((COUNTIF($E130:$ER130,$ES$11))*(10/60))</f>
        <v>1.5</v>
      </c>
      <c r="ET130" s="413">
        <f>(COUNTIF($E130:$ER130,$ET$11))*(10/60)+((COUNTIF($E130:$ER130,"EJB"))*(10/60))</f>
        <v>14</v>
      </c>
      <c r="EU130" s="227">
        <f>(COUNTIF($E130:$ER130,$EU$11))*(10/60)+((COUNTIF($E130:$ER130,"CE"))*(10/60))</f>
        <v>0</v>
      </c>
      <c r="EV130" s="385">
        <f>(COUNTIF($E130:$ER130,$EV$11))*(10/60)</f>
        <v>0</v>
      </c>
      <c r="EW130" s="412">
        <f>(COUNTIF($E130:$ER130,$EW$11))*(10/60)</f>
        <v>0</v>
      </c>
      <c r="EX130" s="412">
        <f>(COUNTIF($E130:$ER130,$EX$11))*(10/60)</f>
        <v>0</v>
      </c>
      <c r="EY130" s="210">
        <f t="shared" si="12"/>
        <v>15.5</v>
      </c>
      <c r="EZ130" s="227">
        <f>(COUNTIF($E130:$ER130,$EZ$11))*(10/60)</f>
        <v>6.5</v>
      </c>
    </row>
    <row r="131" spans="1:156" ht="15.75" thickBot="1" x14ac:dyDescent="0.3">
      <c r="A131" s="177">
        <f t="shared" si="13"/>
        <v>4</v>
      </c>
      <c r="B131" s="724"/>
      <c r="C131" s="526" t="s">
        <v>181</v>
      </c>
      <c r="D131" s="525">
        <v>44681</v>
      </c>
      <c r="E131" s="214" t="s">
        <v>230</v>
      </c>
      <c r="F131" s="214" t="s">
        <v>230</v>
      </c>
      <c r="G131" s="214" t="s">
        <v>230</v>
      </c>
      <c r="H131" s="214" t="s">
        <v>230</v>
      </c>
      <c r="I131" s="214" t="s">
        <v>230</v>
      </c>
      <c r="J131" s="214" t="s">
        <v>230</v>
      </c>
      <c r="K131" s="214" t="s">
        <v>230</v>
      </c>
      <c r="L131" s="214"/>
      <c r="M131" s="214"/>
      <c r="N131" s="214"/>
      <c r="O131" s="214"/>
      <c r="P131" s="214"/>
      <c r="Q131" s="214"/>
      <c r="R131" s="214"/>
      <c r="S131" s="214"/>
      <c r="T131" s="214"/>
      <c r="U131" s="214"/>
      <c r="V131" s="214"/>
      <c r="W131" s="214"/>
      <c r="X131" s="214"/>
      <c r="Y131" s="214"/>
      <c r="Z131" s="214"/>
      <c r="AA131" s="214"/>
      <c r="AB131" s="214"/>
      <c r="AC131" s="214"/>
      <c r="AD131" s="214"/>
      <c r="AE131" s="214"/>
      <c r="AF131" s="214"/>
      <c r="AG131" s="214"/>
      <c r="AH131" s="214"/>
      <c r="AI131" s="214" t="s">
        <v>230</v>
      </c>
      <c r="AJ131" s="214" t="s">
        <v>230</v>
      </c>
      <c r="AK131" s="214" t="s">
        <v>230</v>
      </c>
      <c r="AL131" s="214" t="s">
        <v>230</v>
      </c>
      <c r="AM131" s="214" t="s">
        <v>230</v>
      </c>
      <c r="AN131" s="214" t="s">
        <v>230</v>
      </c>
      <c r="AO131" s="214" t="s">
        <v>230</v>
      </c>
      <c r="AP131" s="214" t="s">
        <v>230</v>
      </c>
      <c r="AQ131" s="214" t="s">
        <v>230</v>
      </c>
      <c r="AR131" s="214" t="s">
        <v>230</v>
      </c>
      <c r="AS131" s="214" t="s">
        <v>230</v>
      </c>
      <c r="AT131" s="214" t="s">
        <v>230</v>
      </c>
      <c r="AU131" s="214" t="s">
        <v>53</v>
      </c>
      <c r="AV131" s="214" t="s">
        <v>53</v>
      </c>
      <c r="AW131" s="214" t="s">
        <v>53</v>
      </c>
      <c r="AX131" s="214" t="s">
        <v>53</v>
      </c>
      <c r="AY131" s="214" t="s">
        <v>53</v>
      </c>
      <c r="AZ131" s="214" t="s">
        <v>53</v>
      </c>
      <c r="BA131" s="214" t="s">
        <v>53</v>
      </c>
      <c r="BB131" s="214" t="s">
        <v>53</v>
      </c>
      <c r="BC131" s="214" t="s">
        <v>53</v>
      </c>
      <c r="BD131" s="214" t="s">
        <v>53</v>
      </c>
      <c r="BE131" s="214" t="s">
        <v>53</v>
      </c>
      <c r="BF131" s="214" t="s">
        <v>53</v>
      </c>
      <c r="BG131" s="214" t="s">
        <v>728</v>
      </c>
      <c r="BH131" s="214" t="s">
        <v>53</v>
      </c>
      <c r="BI131" s="214" t="s">
        <v>53</v>
      </c>
      <c r="BJ131" s="214" t="s">
        <v>53</v>
      </c>
      <c r="BK131" s="214" t="s">
        <v>53</v>
      </c>
      <c r="BL131" s="214" t="s">
        <v>53</v>
      </c>
      <c r="BM131" s="214" t="s">
        <v>53</v>
      </c>
      <c r="BN131" s="214" t="s">
        <v>53</v>
      </c>
      <c r="BO131" s="214" t="s">
        <v>53</v>
      </c>
      <c r="BP131" s="214" t="s">
        <v>53</v>
      </c>
      <c r="BQ131" s="214" t="s">
        <v>53</v>
      </c>
      <c r="BR131" s="214" t="s">
        <v>53</v>
      </c>
      <c r="BS131" s="214" t="s">
        <v>53</v>
      </c>
      <c r="BT131" s="214" t="s">
        <v>728</v>
      </c>
      <c r="BU131" s="214" t="s">
        <v>53</v>
      </c>
      <c r="BV131" s="214" t="s">
        <v>53</v>
      </c>
      <c r="BW131" s="214" t="s">
        <v>53</v>
      </c>
      <c r="BX131" s="214" t="s">
        <v>53</v>
      </c>
      <c r="BY131" s="214" t="s">
        <v>53</v>
      </c>
      <c r="BZ131" s="214" t="s">
        <v>53</v>
      </c>
      <c r="CA131" s="214" t="s">
        <v>53</v>
      </c>
      <c r="CB131" s="214" t="s">
        <v>53</v>
      </c>
      <c r="CC131" s="214" t="s">
        <v>53</v>
      </c>
      <c r="CD131" s="214" t="s">
        <v>230</v>
      </c>
      <c r="CE131" s="214" t="s">
        <v>230</v>
      </c>
      <c r="CF131" s="214" t="s">
        <v>230</v>
      </c>
      <c r="CG131" s="214" t="s">
        <v>230</v>
      </c>
      <c r="CH131" s="214" t="s">
        <v>230</v>
      </c>
      <c r="CI131" s="214" t="s">
        <v>230</v>
      </c>
      <c r="CJ131" s="214" t="s">
        <v>230</v>
      </c>
      <c r="CK131" s="214" t="s">
        <v>230</v>
      </c>
      <c r="CL131" s="214" t="s">
        <v>230</v>
      </c>
      <c r="CM131" s="214" t="s">
        <v>230</v>
      </c>
      <c r="CN131" s="214" t="s">
        <v>230</v>
      </c>
      <c r="CO131" s="214" t="s">
        <v>230</v>
      </c>
      <c r="CP131" s="214"/>
      <c r="CQ131" s="214"/>
      <c r="CR131" s="214"/>
      <c r="CS131" s="214"/>
      <c r="CT131" s="214"/>
      <c r="CU131" s="214"/>
      <c r="CV131" s="214"/>
      <c r="CW131" s="214"/>
      <c r="CX131" s="214"/>
      <c r="CY131" s="214"/>
      <c r="CZ131" s="214"/>
      <c r="DA131" s="214"/>
      <c r="DB131" s="214"/>
      <c r="DC131" s="214"/>
      <c r="DD131" s="214"/>
      <c r="DE131" s="214"/>
      <c r="DF131" s="214"/>
      <c r="DG131" s="214"/>
      <c r="DH131" s="214"/>
      <c r="DI131" s="214"/>
      <c r="DJ131" s="214"/>
      <c r="DK131" s="214"/>
      <c r="DL131" s="214"/>
      <c r="DM131" s="214"/>
      <c r="DN131" s="214"/>
      <c r="DO131" s="214"/>
      <c r="DP131" s="214"/>
      <c r="DQ131" s="214"/>
      <c r="DR131" s="214"/>
      <c r="DS131" s="214"/>
      <c r="DT131" s="214"/>
      <c r="DU131" s="214"/>
      <c r="DV131" s="214"/>
      <c r="DW131" s="214"/>
      <c r="DX131" s="214"/>
      <c r="DY131" s="214"/>
      <c r="DZ131" s="214"/>
      <c r="EA131" s="214"/>
      <c r="EB131" s="214"/>
      <c r="EC131" s="214"/>
      <c r="ED131" s="214"/>
      <c r="EE131" s="214"/>
      <c r="EF131" s="214"/>
      <c r="EG131" s="214"/>
      <c r="EH131" s="214"/>
      <c r="EI131" s="214"/>
      <c r="EJ131" s="214"/>
      <c r="EK131" s="214"/>
      <c r="EL131" s="214"/>
      <c r="EM131" s="214"/>
      <c r="EN131" s="214"/>
      <c r="EO131" s="214"/>
      <c r="EP131" s="214"/>
      <c r="EQ131" s="214"/>
      <c r="ER131" s="435"/>
      <c r="ES131" s="227">
        <f t="shared" si="18"/>
        <v>0</v>
      </c>
      <c r="ET131" s="413">
        <f t="shared" si="19"/>
        <v>5.5</v>
      </c>
      <c r="EU131" s="227">
        <f t="shared" si="20"/>
        <v>0</v>
      </c>
      <c r="EV131" s="385">
        <f t="shared" si="14"/>
        <v>0</v>
      </c>
      <c r="EW131" s="412">
        <f t="shared" si="17"/>
        <v>0</v>
      </c>
      <c r="EX131" s="412">
        <f t="shared" si="15"/>
        <v>0</v>
      </c>
      <c r="EY131" s="210">
        <f t="shared" si="12"/>
        <v>5.5</v>
      </c>
      <c r="EZ131" s="227">
        <f t="shared" si="16"/>
        <v>5.1666666666666661</v>
      </c>
    </row>
    <row r="132" spans="1:156" ht="15" customHeight="1" x14ac:dyDescent="0.25">
      <c r="A132" s="177">
        <f t="shared" ref="A132:A161" si="21">MONTH(D132)</f>
        <v>5</v>
      </c>
      <c r="B132" s="722" t="s">
        <v>4</v>
      </c>
      <c r="C132" s="528" t="s">
        <v>167</v>
      </c>
      <c r="D132" s="523">
        <v>44682</v>
      </c>
      <c r="E132" s="374" t="s">
        <v>342</v>
      </c>
      <c r="F132" s="374" t="s">
        <v>342</v>
      </c>
      <c r="G132" s="375" t="s">
        <v>342</v>
      </c>
      <c r="H132" s="375" t="s">
        <v>342</v>
      </c>
      <c r="I132" s="375" t="s">
        <v>342</v>
      </c>
      <c r="J132" s="375" t="s">
        <v>342</v>
      </c>
      <c r="K132" s="375" t="s">
        <v>342</v>
      </c>
      <c r="L132" s="375" t="s">
        <v>342</v>
      </c>
      <c r="M132" s="375" t="s">
        <v>342</v>
      </c>
      <c r="N132" s="375" t="s">
        <v>342</v>
      </c>
      <c r="O132" s="375" t="s">
        <v>342</v>
      </c>
      <c r="P132" s="375" t="s">
        <v>342</v>
      </c>
      <c r="Q132" s="375" t="s">
        <v>342</v>
      </c>
      <c r="R132" s="375" t="s">
        <v>342</v>
      </c>
      <c r="S132" s="375" t="s">
        <v>342</v>
      </c>
      <c r="T132" s="375" t="s">
        <v>342</v>
      </c>
      <c r="U132" s="375" t="s">
        <v>342</v>
      </c>
      <c r="V132" s="375" t="s">
        <v>342</v>
      </c>
      <c r="W132" s="375" t="s">
        <v>342</v>
      </c>
      <c r="X132" s="375" t="s">
        <v>342</v>
      </c>
      <c r="Y132" s="375" t="s">
        <v>342</v>
      </c>
      <c r="Z132" s="375" t="s">
        <v>342</v>
      </c>
      <c r="AA132" s="535" t="s">
        <v>342</v>
      </c>
      <c r="AB132" s="535" t="s">
        <v>342</v>
      </c>
      <c r="AC132" s="535" t="s">
        <v>342</v>
      </c>
      <c r="AD132" s="535" t="s">
        <v>342</v>
      </c>
      <c r="AE132" s="535" t="s">
        <v>342</v>
      </c>
      <c r="AF132" s="373" t="s">
        <v>342</v>
      </c>
      <c r="AG132" s="373" t="s">
        <v>342</v>
      </c>
      <c r="AH132" s="373" t="s">
        <v>342</v>
      </c>
      <c r="AI132" s="373" t="s">
        <v>342</v>
      </c>
      <c r="AJ132" s="373" t="s">
        <v>342</v>
      </c>
      <c r="AK132" s="373" t="s">
        <v>342</v>
      </c>
      <c r="AL132" s="373" t="s">
        <v>342</v>
      </c>
      <c r="AM132" s="373" t="s">
        <v>342</v>
      </c>
      <c r="AN132" s="373" t="s">
        <v>342</v>
      </c>
      <c r="AO132" s="373" t="s">
        <v>230</v>
      </c>
      <c r="AP132" s="373" t="s">
        <v>230</v>
      </c>
      <c r="AQ132" s="373" t="s">
        <v>230</v>
      </c>
      <c r="AR132" s="373" t="s">
        <v>230</v>
      </c>
      <c r="AS132" s="373" t="s">
        <v>230</v>
      </c>
      <c r="AT132" s="373" t="s">
        <v>230</v>
      </c>
      <c r="AU132" s="373" t="s">
        <v>230</v>
      </c>
      <c r="AV132" s="373" t="s">
        <v>230</v>
      </c>
      <c r="AW132" s="373" t="s">
        <v>230</v>
      </c>
      <c r="AX132" s="373" t="s">
        <v>230</v>
      </c>
      <c r="AY132" s="373" t="s">
        <v>230</v>
      </c>
      <c r="AZ132" s="373" t="s">
        <v>230</v>
      </c>
      <c r="BA132" s="535" t="s">
        <v>52</v>
      </c>
      <c r="BB132" s="535" t="s">
        <v>52</v>
      </c>
      <c r="BC132" s="535" t="s">
        <v>52</v>
      </c>
      <c r="BD132" s="535" t="s">
        <v>52</v>
      </c>
      <c r="BE132" s="535" t="s">
        <v>52</v>
      </c>
      <c r="BF132" s="535" t="s">
        <v>52</v>
      </c>
      <c r="BG132" s="535" t="s">
        <v>52</v>
      </c>
      <c r="BH132" s="535" t="s">
        <v>52</v>
      </c>
      <c r="BI132" s="535" t="s">
        <v>52</v>
      </c>
      <c r="BJ132" s="535" t="s">
        <v>728</v>
      </c>
      <c r="BK132" s="535" t="s">
        <v>52</v>
      </c>
      <c r="BL132" s="535" t="s">
        <v>52</v>
      </c>
      <c r="BM132" s="535" t="s">
        <v>52</v>
      </c>
      <c r="BN132" s="535" t="s">
        <v>52</v>
      </c>
      <c r="BO132" s="535" t="s">
        <v>52</v>
      </c>
      <c r="BP132" s="535" t="s">
        <v>52</v>
      </c>
      <c r="BQ132" s="535" t="s">
        <v>52</v>
      </c>
      <c r="BR132" s="535" t="s">
        <v>52</v>
      </c>
      <c r="BS132" s="535" t="s">
        <v>52</v>
      </c>
      <c r="BT132" s="535" t="s">
        <v>728</v>
      </c>
      <c r="BU132" s="535" t="s">
        <v>52</v>
      </c>
      <c r="BV132" s="535" t="s">
        <v>52</v>
      </c>
      <c r="BW132" s="535" t="s">
        <v>52</v>
      </c>
      <c r="BX132" s="535" t="s">
        <v>52</v>
      </c>
      <c r="BY132" s="535" t="s">
        <v>52</v>
      </c>
      <c r="BZ132" s="535" t="s">
        <v>52</v>
      </c>
      <c r="CA132" s="535" t="s">
        <v>52</v>
      </c>
      <c r="CB132" s="535" t="s">
        <v>52</v>
      </c>
      <c r="CC132" s="535" t="s">
        <v>52</v>
      </c>
      <c r="CD132" s="373" t="s">
        <v>230</v>
      </c>
      <c r="CE132" s="373" t="s">
        <v>230</v>
      </c>
      <c r="CF132" s="373" t="s">
        <v>230</v>
      </c>
      <c r="CG132" s="373" t="s">
        <v>230</v>
      </c>
      <c r="CH132" s="373" t="s">
        <v>230</v>
      </c>
      <c r="CI132" s="373" t="s">
        <v>230</v>
      </c>
      <c r="CJ132" s="373" t="s">
        <v>230</v>
      </c>
      <c r="CK132" s="373" t="s">
        <v>230</v>
      </c>
      <c r="CL132" s="373" t="s">
        <v>230</v>
      </c>
      <c r="CM132" s="373" t="s">
        <v>342</v>
      </c>
      <c r="CN132" s="373" t="s">
        <v>342</v>
      </c>
      <c r="CO132" s="373" t="s">
        <v>342</v>
      </c>
      <c r="CP132" s="373" t="s">
        <v>342</v>
      </c>
      <c r="CQ132" s="373" t="s">
        <v>342</v>
      </c>
      <c r="CR132" s="373" t="s">
        <v>342</v>
      </c>
      <c r="CS132" s="373" t="s">
        <v>342</v>
      </c>
      <c r="CT132" s="373" t="s">
        <v>342</v>
      </c>
      <c r="CU132" s="373" t="s">
        <v>342</v>
      </c>
      <c r="CV132" s="373" t="s">
        <v>342</v>
      </c>
      <c r="CW132" s="373" t="s">
        <v>342</v>
      </c>
      <c r="CX132" s="373" t="s">
        <v>342</v>
      </c>
      <c r="CY132" s="373" t="s">
        <v>342</v>
      </c>
      <c r="CZ132" s="373" t="s">
        <v>342</v>
      </c>
      <c r="DA132" s="373" t="s">
        <v>342</v>
      </c>
      <c r="DB132" s="373" t="s">
        <v>342</v>
      </c>
      <c r="DC132" s="373" t="s">
        <v>342</v>
      </c>
      <c r="DD132" s="373" t="s">
        <v>342</v>
      </c>
      <c r="DE132" s="373" t="s">
        <v>342</v>
      </c>
      <c r="DF132" s="373" t="s">
        <v>342</v>
      </c>
      <c r="DG132" s="373" t="s">
        <v>342</v>
      </c>
      <c r="DH132" s="373" t="s">
        <v>342</v>
      </c>
      <c r="DI132" s="373" t="s">
        <v>342</v>
      </c>
      <c r="DJ132" s="373" t="s">
        <v>342</v>
      </c>
      <c r="DK132" s="373" t="s">
        <v>342</v>
      </c>
      <c r="DL132" s="373" t="s">
        <v>342</v>
      </c>
      <c r="DM132" s="373" t="s">
        <v>342</v>
      </c>
      <c r="DN132" s="373" t="s">
        <v>342</v>
      </c>
      <c r="DO132" s="373" t="s">
        <v>342</v>
      </c>
      <c r="DP132" s="373" t="s">
        <v>342</v>
      </c>
      <c r="DQ132" s="373" t="s">
        <v>342</v>
      </c>
      <c r="DR132" s="373" t="s">
        <v>342</v>
      </c>
      <c r="DS132" s="373" t="s">
        <v>342</v>
      </c>
      <c r="DT132" s="373" t="s">
        <v>342</v>
      </c>
      <c r="DU132" s="373" t="s">
        <v>342</v>
      </c>
      <c r="DV132" s="373" t="s">
        <v>342</v>
      </c>
      <c r="DW132" s="373" t="s">
        <v>342</v>
      </c>
      <c r="DX132" s="373" t="s">
        <v>342</v>
      </c>
      <c r="DY132" s="373" t="s">
        <v>342</v>
      </c>
      <c r="DZ132" s="373" t="s">
        <v>342</v>
      </c>
      <c r="EA132" s="373" t="s">
        <v>342</v>
      </c>
      <c r="EB132" s="373" t="s">
        <v>342</v>
      </c>
      <c r="EC132" s="373" t="s">
        <v>342</v>
      </c>
      <c r="ED132" s="373" t="s">
        <v>342</v>
      </c>
      <c r="EE132" s="373" t="s">
        <v>342</v>
      </c>
      <c r="EF132" s="373" t="s">
        <v>342</v>
      </c>
      <c r="EG132" s="373" t="s">
        <v>342</v>
      </c>
      <c r="EH132" s="373" t="s">
        <v>342</v>
      </c>
      <c r="EI132" s="373" t="s">
        <v>342</v>
      </c>
      <c r="EJ132" s="373" t="s">
        <v>342</v>
      </c>
      <c r="EK132" s="373" t="s">
        <v>342</v>
      </c>
      <c r="EL132" s="373" t="s">
        <v>342</v>
      </c>
      <c r="EM132" s="373" t="s">
        <v>342</v>
      </c>
      <c r="EN132" s="212" t="s">
        <v>342</v>
      </c>
      <c r="EO132" s="212" t="s">
        <v>342</v>
      </c>
      <c r="EP132" s="212" t="s">
        <v>342</v>
      </c>
      <c r="EQ132" s="212" t="s">
        <v>342</v>
      </c>
      <c r="ER132" s="424" t="s">
        <v>342</v>
      </c>
      <c r="ES132" s="227">
        <f t="shared" si="18"/>
        <v>4.5</v>
      </c>
      <c r="ET132" s="413">
        <f t="shared" si="19"/>
        <v>0</v>
      </c>
      <c r="EU132" s="227">
        <f t="shared" si="20"/>
        <v>0</v>
      </c>
      <c r="EV132" s="385">
        <f t="shared" si="14"/>
        <v>0</v>
      </c>
      <c r="EW132" s="412">
        <f t="shared" si="17"/>
        <v>0</v>
      </c>
      <c r="EX132" s="412">
        <f t="shared" si="15"/>
        <v>0</v>
      </c>
      <c r="EY132" s="210">
        <f t="shared" si="12"/>
        <v>4.5</v>
      </c>
      <c r="EZ132" s="227">
        <f t="shared" si="16"/>
        <v>3.5</v>
      </c>
    </row>
    <row r="133" spans="1:156" ht="15" customHeight="1" x14ac:dyDescent="0.25">
      <c r="A133" s="177">
        <f t="shared" si="21"/>
        <v>5</v>
      </c>
      <c r="B133" s="723"/>
      <c r="C133" s="510" t="s">
        <v>175</v>
      </c>
      <c r="D133" s="514">
        <v>44683</v>
      </c>
      <c r="E133" s="397"/>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t="s">
        <v>230</v>
      </c>
      <c r="AD133" s="212" t="s">
        <v>230</v>
      </c>
      <c r="AE133" s="212" t="s">
        <v>230</v>
      </c>
      <c r="AF133" s="212" t="s">
        <v>230</v>
      </c>
      <c r="AG133" s="212" t="s">
        <v>230</v>
      </c>
      <c r="AH133" s="212" t="s">
        <v>230</v>
      </c>
      <c r="AI133" s="212" t="s">
        <v>230</v>
      </c>
      <c r="AJ133" s="212" t="s">
        <v>230</v>
      </c>
      <c r="AK133" s="212" t="s">
        <v>230</v>
      </c>
      <c r="AL133" s="212" t="s">
        <v>230</v>
      </c>
      <c r="AM133" s="212" t="s">
        <v>230</v>
      </c>
      <c r="AN133" s="212" t="s">
        <v>230</v>
      </c>
      <c r="AO133" s="212" t="s">
        <v>52</v>
      </c>
      <c r="AP133" s="212" t="s">
        <v>52</v>
      </c>
      <c r="AQ133" s="212" t="s">
        <v>52</v>
      </c>
      <c r="AR133" s="212" t="s">
        <v>52</v>
      </c>
      <c r="AS133" s="212" t="s">
        <v>52</v>
      </c>
      <c r="AT133" s="212" t="s">
        <v>52</v>
      </c>
      <c r="AU133" s="212" t="s">
        <v>52</v>
      </c>
      <c r="AV133" s="212" t="s">
        <v>52</v>
      </c>
      <c r="AW133" s="212" t="s">
        <v>52</v>
      </c>
      <c r="AX133" s="212" t="s">
        <v>52</v>
      </c>
      <c r="AY133" s="212" t="s">
        <v>52</v>
      </c>
      <c r="AZ133" s="212" t="s">
        <v>52</v>
      </c>
      <c r="BA133" s="212" t="s">
        <v>52</v>
      </c>
      <c r="BB133" s="212" t="s">
        <v>52</v>
      </c>
      <c r="BC133" s="212" t="s">
        <v>52</v>
      </c>
      <c r="BD133" s="212" t="s">
        <v>52</v>
      </c>
      <c r="BE133" s="212" t="s">
        <v>52</v>
      </c>
      <c r="BF133" s="212" t="s">
        <v>52</v>
      </c>
      <c r="BG133" s="212" t="s">
        <v>728</v>
      </c>
      <c r="BH133" s="212" t="s">
        <v>52</v>
      </c>
      <c r="BI133" s="212" t="s">
        <v>52</v>
      </c>
      <c r="BJ133" s="212" t="s">
        <v>52</v>
      </c>
      <c r="BK133" s="212" t="s">
        <v>52</v>
      </c>
      <c r="BL133" s="212" t="s">
        <v>52</v>
      </c>
      <c r="BM133" s="212" t="s">
        <v>52</v>
      </c>
      <c r="BN133" s="212" t="s">
        <v>52</v>
      </c>
      <c r="BO133" s="212" t="s">
        <v>52</v>
      </c>
      <c r="BP133" s="212" t="s">
        <v>52</v>
      </c>
      <c r="BQ133" s="212" t="s">
        <v>52</v>
      </c>
      <c r="BR133" s="212" t="s">
        <v>52</v>
      </c>
      <c r="BS133" s="212" t="s">
        <v>52</v>
      </c>
      <c r="BT133" s="212" t="s">
        <v>52</v>
      </c>
      <c r="BU133" s="212" t="s">
        <v>52</v>
      </c>
      <c r="BV133" s="212" t="s">
        <v>52</v>
      </c>
      <c r="BW133" s="212" t="s">
        <v>52</v>
      </c>
      <c r="BX133" s="212" t="s">
        <v>52</v>
      </c>
      <c r="BY133" s="212" t="s">
        <v>52</v>
      </c>
      <c r="BZ133" s="212" t="s">
        <v>728</v>
      </c>
      <c r="CA133" s="212" t="s">
        <v>52</v>
      </c>
      <c r="CB133" s="212" t="s">
        <v>52</v>
      </c>
      <c r="CC133" s="212" t="s">
        <v>52</v>
      </c>
      <c r="CD133" s="212" t="s">
        <v>52</v>
      </c>
      <c r="CE133" s="212" t="s">
        <v>52</v>
      </c>
      <c r="CF133" s="212" t="s">
        <v>52</v>
      </c>
      <c r="CG133" s="212" t="s">
        <v>52</v>
      </c>
      <c r="CH133" s="212" t="s">
        <v>52</v>
      </c>
      <c r="CI133" s="212" t="s">
        <v>52</v>
      </c>
      <c r="CJ133" s="212" t="s">
        <v>728</v>
      </c>
      <c r="CK133" s="212" t="s">
        <v>53</v>
      </c>
      <c r="CL133" s="212" t="s">
        <v>53</v>
      </c>
      <c r="CM133" s="212" t="s">
        <v>53</v>
      </c>
      <c r="CN133" s="212" t="s">
        <v>53</v>
      </c>
      <c r="CO133" s="212" t="s">
        <v>53</v>
      </c>
      <c r="CP133" s="212" t="s">
        <v>53</v>
      </c>
      <c r="CQ133" s="212" t="s">
        <v>53</v>
      </c>
      <c r="CR133" s="212" t="s">
        <v>53</v>
      </c>
      <c r="CS133" s="212" t="s">
        <v>53</v>
      </c>
      <c r="CT133" s="212" t="s">
        <v>53</v>
      </c>
      <c r="CU133" s="212" t="s">
        <v>53</v>
      </c>
      <c r="CV133" s="212" t="s">
        <v>53</v>
      </c>
      <c r="CW133" s="212" t="s">
        <v>728</v>
      </c>
      <c r="CX133" s="212" t="s">
        <v>52</v>
      </c>
      <c r="CY133" s="212" t="s">
        <v>52</v>
      </c>
      <c r="CZ133" s="212" t="s">
        <v>52</v>
      </c>
      <c r="DA133" s="212" t="s">
        <v>52</v>
      </c>
      <c r="DB133" s="212" t="s">
        <v>52</v>
      </c>
      <c r="DC133" s="212" t="s">
        <v>52</v>
      </c>
      <c r="DD133" s="212" t="s">
        <v>52</v>
      </c>
      <c r="DE133" s="212" t="s">
        <v>52</v>
      </c>
      <c r="DF133" s="212" t="s">
        <v>52</v>
      </c>
      <c r="DG133" s="212" t="s">
        <v>728</v>
      </c>
      <c r="DH133" s="212" t="s">
        <v>53</v>
      </c>
      <c r="DI133" s="212" t="s">
        <v>53</v>
      </c>
      <c r="DJ133" s="212" t="s">
        <v>53</v>
      </c>
      <c r="DK133" s="212" t="s">
        <v>53</v>
      </c>
      <c r="DL133" s="212" t="s">
        <v>53</v>
      </c>
      <c r="DM133" s="212" t="s">
        <v>53</v>
      </c>
      <c r="DN133" s="212" t="s">
        <v>53</v>
      </c>
      <c r="DO133" s="212" t="s">
        <v>53</v>
      </c>
      <c r="DP133" s="212" t="s">
        <v>53</v>
      </c>
      <c r="DQ133" s="212" t="s">
        <v>53</v>
      </c>
      <c r="DR133" s="212" t="s">
        <v>53</v>
      </c>
      <c r="DS133" s="212" t="s">
        <v>53</v>
      </c>
      <c r="DT133" s="212" t="s">
        <v>230</v>
      </c>
      <c r="DU133" s="212" t="s">
        <v>230</v>
      </c>
      <c r="DV133" s="212" t="s">
        <v>230</v>
      </c>
      <c r="DW133" s="212" t="s">
        <v>230</v>
      </c>
      <c r="DX133" s="212" t="s">
        <v>230</v>
      </c>
      <c r="DY133" s="212" t="s">
        <v>230</v>
      </c>
      <c r="DZ133" s="212" t="s">
        <v>230</v>
      </c>
      <c r="EA133" s="212" t="s">
        <v>230</v>
      </c>
      <c r="EB133" s="212" t="s">
        <v>230</v>
      </c>
      <c r="EC133" s="212"/>
      <c r="ED133" s="212"/>
      <c r="EE133" s="212"/>
      <c r="EF133" s="212"/>
      <c r="EG133" s="212"/>
      <c r="EH133" s="212"/>
      <c r="EI133" s="212"/>
      <c r="EJ133" s="212"/>
      <c r="EK133" s="212"/>
      <c r="EL133" s="212"/>
      <c r="EM133" s="212"/>
      <c r="EN133" s="212"/>
      <c r="EO133" s="212"/>
      <c r="EP133" s="212"/>
      <c r="EQ133" s="212"/>
      <c r="ER133" s="424"/>
      <c r="ES133" s="227">
        <f t="shared" si="18"/>
        <v>9</v>
      </c>
      <c r="ET133" s="413">
        <f t="shared" si="19"/>
        <v>4</v>
      </c>
      <c r="EU133" s="227">
        <f t="shared" si="20"/>
        <v>0</v>
      </c>
      <c r="EV133" s="385">
        <f t="shared" si="14"/>
        <v>0</v>
      </c>
      <c r="EW133" s="412">
        <f t="shared" si="17"/>
        <v>0</v>
      </c>
      <c r="EX133" s="412">
        <f t="shared" si="15"/>
        <v>0</v>
      </c>
      <c r="EY133" s="210">
        <f t="shared" si="12"/>
        <v>13</v>
      </c>
      <c r="EZ133" s="227">
        <f t="shared" si="16"/>
        <v>3.5</v>
      </c>
    </row>
    <row r="134" spans="1:156" x14ac:dyDescent="0.25">
      <c r="A134" s="177">
        <f t="shared" si="21"/>
        <v>5</v>
      </c>
      <c r="B134" s="723"/>
      <c r="C134" s="510" t="s">
        <v>176</v>
      </c>
      <c r="D134" s="514">
        <v>44684</v>
      </c>
      <c r="E134" s="397"/>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375"/>
      <c r="AB134" s="375"/>
      <c r="AC134" s="375"/>
      <c r="AD134" s="375"/>
      <c r="AE134" s="375"/>
      <c r="AF134" s="375"/>
      <c r="AG134" s="375"/>
      <c r="AH134" s="375"/>
      <c r="AI134" s="375"/>
      <c r="AJ134" s="375"/>
      <c r="AK134" s="375"/>
      <c r="AL134" s="375"/>
      <c r="AM134" s="375"/>
      <c r="AN134" s="375"/>
      <c r="AO134" s="535" t="s">
        <v>230</v>
      </c>
      <c r="AP134" s="535" t="s">
        <v>230</v>
      </c>
      <c r="AQ134" s="535" t="s">
        <v>230</v>
      </c>
      <c r="AR134" s="535" t="s">
        <v>230</v>
      </c>
      <c r="AS134" s="535" t="s">
        <v>230</v>
      </c>
      <c r="AT134" s="535" t="s">
        <v>230</v>
      </c>
      <c r="AU134" s="535" t="s">
        <v>230</v>
      </c>
      <c r="AV134" s="535" t="s">
        <v>230</v>
      </c>
      <c r="AW134" s="535" t="s">
        <v>230</v>
      </c>
      <c r="AX134" s="535" t="s">
        <v>230</v>
      </c>
      <c r="AY134" s="535" t="s">
        <v>230</v>
      </c>
      <c r="AZ134" s="535" t="s">
        <v>230</v>
      </c>
      <c r="BA134" s="375" t="s">
        <v>52</v>
      </c>
      <c r="BB134" s="375" t="s">
        <v>52</v>
      </c>
      <c r="BC134" s="375" t="s">
        <v>52</v>
      </c>
      <c r="BD134" s="375" t="s">
        <v>52</v>
      </c>
      <c r="BE134" s="375" t="s">
        <v>52</v>
      </c>
      <c r="BF134" s="375" t="s">
        <v>52</v>
      </c>
      <c r="BG134" s="375" t="s">
        <v>52</v>
      </c>
      <c r="BH134" s="375" t="s">
        <v>52</v>
      </c>
      <c r="BI134" s="375" t="s">
        <v>52</v>
      </c>
      <c r="BJ134" s="375" t="s">
        <v>728</v>
      </c>
      <c r="BK134" s="375" t="s">
        <v>52</v>
      </c>
      <c r="BL134" s="375" t="s">
        <v>52</v>
      </c>
      <c r="BM134" s="375" t="s">
        <v>52</v>
      </c>
      <c r="BN134" s="375" t="s">
        <v>52</v>
      </c>
      <c r="BO134" s="375" t="s">
        <v>52</v>
      </c>
      <c r="BP134" s="375" t="s">
        <v>52</v>
      </c>
      <c r="BQ134" s="375" t="s">
        <v>52</v>
      </c>
      <c r="BR134" s="375" t="s">
        <v>52</v>
      </c>
      <c r="BS134" s="375" t="s">
        <v>52</v>
      </c>
      <c r="BT134" s="375" t="s">
        <v>728</v>
      </c>
      <c r="BU134" s="375" t="s">
        <v>52</v>
      </c>
      <c r="BV134" s="375" t="s">
        <v>52</v>
      </c>
      <c r="BW134" s="375" t="s">
        <v>52</v>
      </c>
      <c r="BX134" s="375" t="s">
        <v>52</v>
      </c>
      <c r="BY134" s="375" t="s">
        <v>52</v>
      </c>
      <c r="BZ134" s="375" t="s">
        <v>52</v>
      </c>
      <c r="CA134" s="375" t="s">
        <v>52</v>
      </c>
      <c r="CB134" s="375" t="s">
        <v>52</v>
      </c>
      <c r="CC134" s="375" t="s">
        <v>52</v>
      </c>
      <c r="CD134" s="375" t="s">
        <v>728</v>
      </c>
      <c r="CE134" s="375" t="s">
        <v>52</v>
      </c>
      <c r="CF134" s="375" t="s">
        <v>52</v>
      </c>
      <c r="CG134" s="375" t="s">
        <v>52</v>
      </c>
      <c r="CH134" s="375" t="s">
        <v>52</v>
      </c>
      <c r="CI134" s="375" t="s">
        <v>52</v>
      </c>
      <c r="CJ134" s="375" t="s">
        <v>52</v>
      </c>
      <c r="CK134" s="375" t="s">
        <v>52</v>
      </c>
      <c r="CL134" s="375" t="s">
        <v>52</v>
      </c>
      <c r="CM134" s="375" t="s">
        <v>52</v>
      </c>
      <c r="CN134" s="375" t="s">
        <v>728</v>
      </c>
      <c r="CO134" s="375" t="s">
        <v>52</v>
      </c>
      <c r="CP134" s="375" t="s">
        <v>52</v>
      </c>
      <c r="CQ134" s="375" t="s">
        <v>52</v>
      </c>
      <c r="CR134" s="375" t="s">
        <v>52</v>
      </c>
      <c r="CS134" s="375" t="s">
        <v>52</v>
      </c>
      <c r="CT134" s="375" t="s">
        <v>52</v>
      </c>
      <c r="CU134" s="375" t="s">
        <v>52</v>
      </c>
      <c r="CV134" s="375" t="s">
        <v>52</v>
      </c>
      <c r="CW134" s="375" t="s">
        <v>52</v>
      </c>
      <c r="CX134" s="212" t="s">
        <v>53</v>
      </c>
      <c r="CY134" s="212" t="s">
        <v>53</v>
      </c>
      <c r="CZ134" s="212" t="s">
        <v>53</v>
      </c>
      <c r="DA134" s="212" t="s">
        <v>53</v>
      </c>
      <c r="DB134" s="212" t="s">
        <v>53</v>
      </c>
      <c r="DC134" s="212" t="s">
        <v>53</v>
      </c>
      <c r="DD134" s="212" t="s">
        <v>53</v>
      </c>
      <c r="DE134" s="212" t="s">
        <v>53</v>
      </c>
      <c r="DF134" s="212" t="s">
        <v>53</v>
      </c>
      <c r="DG134" s="212" t="s">
        <v>53</v>
      </c>
      <c r="DH134" s="212" t="s">
        <v>53</v>
      </c>
      <c r="DI134" s="212" t="s">
        <v>53</v>
      </c>
      <c r="DJ134" s="212" t="s">
        <v>53</v>
      </c>
      <c r="DK134" s="212" t="s">
        <v>53</v>
      </c>
      <c r="DL134" s="212" t="s">
        <v>53</v>
      </c>
      <c r="DM134" s="212" t="s">
        <v>53</v>
      </c>
      <c r="DN134" s="212" t="s">
        <v>53</v>
      </c>
      <c r="DO134" s="212" t="s">
        <v>53</v>
      </c>
      <c r="DP134" s="212" t="s">
        <v>53</v>
      </c>
      <c r="DQ134" s="212" t="s">
        <v>53</v>
      </c>
      <c r="DR134" s="212" t="s">
        <v>53</v>
      </c>
      <c r="DS134" s="212" t="s">
        <v>53</v>
      </c>
      <c r="DT134" s="212" t="s">
        <v>53</v>
      </c>
      <c r="DU134" s="212" t="s">
        <v>53</v>
      </c>
      <c r="DV134" s="375" t="s">
        <v>230</v>
      </c>
      <c r="DW134" s="375" t="s">
        <v>230</v>
      </c>
      <c r="DX134" s="375" t="s">
        <v>230</v>
      </c>
      <c r="DY134" s="375" t="s">
        <v>230</v>
      </c>
      <c r="DZ134" s="375" t="s">
        <v>230</v>
      </c>
      <c r="EA134" s="375" t="s">
        <v>230</v>
      </c>
      <c r="EB134" s="375" t="s">
        <v>230</v>
      </c>
      <c r="EC134" s="375" t="s">
        <v>230</v>
      </c>
      <c r="ED134" s="375"/>
      <c r="EE134" s="375"/>
      <c r="EF134" s="375"/>
      <c r="EG134" s="375"/>
      <c r="EH134" s="375"/>
      <c r="EI134" s="375"/>
      <c r="EJ134" s="375"/>
      <c r="EK134" s="375"/>
      <c r="EL134" s="375"/>
      <c r="EM134" s="375"/>
      <c r="EN134" s="212"/>
      <c r="EO134" s="212"/>
      <c r="EP134" s="212"/>
      <c r="EQ134" s="212"/>
      <c r="ER134" s="424"/>
      <c r="ES134" s="227">
        <f t="shared" si="18"/>
        <v>7.5</v>
      </c>
      <c r="ET134" s="413">
        <f t="shared" si="19"/>
        <v>4</v>
      </c>
      <c r="EU134" s="227">
        <f t="shared" si="20"/>
        <v>0</v>
      </c>
      <c r="EV134" s="385">
        <f t="shared" si="14"/>
        <v>0</v>
      </c>
      <c r="EW134" s="412">
        <f t="shared" si="17"/>
        <v>0</v>
      </c>
      <c r="EX134" s="412">
        <f t="shared" si="15"/>
        <v>0</v>
      </c>
      <c r="EY134" s="210">
        <f t="shared" si="12"/>
        <v>11.5</v>
      </c>
      <c r="EZ134" s="227">
        <f t="shared" si="16"/>
        <v>3.333333333333333</v>
      </c>
    </row>
    <row r="135" spans="1:156" x14ac:dyDescent="0.25">
      <c r="A135" s="177">
        <f t="shared" si="21"/>
        <v>5</v>
      </c>
      <c r="B135" s="723"/>
      <c r="C135" s="510" t="s">
        <v>176</v>
      </c>
      <c r="D135" s="514">
        <v>44685</v>
      </c>
      <c r="E135" s="397"/>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373" t="s">
        <v>230</v>
      </c>
      <c r="AJ135" s="373" t="s">
        <v>230</v>
      </c>
      <c r="AK135" s="373" t="s">
        <v>230</v>
      </c>
      <c r="AL135" s="373" t="s">
        <v>230</v>
      </c>
      <c r="AM135" s="373" t="s">
        <v>230</v>
      </c>
      <c r="AN135" s="373" t="s">
        <v>230</v>
      </c>
      <c r="AO135" s="373" t="s">
        <v>230</v>
      </c>
      <c r="AP135" s="373" t="s">
        <v>230</v>
      </c>
      <c r="AQ135" s="373" t="s">
        <v>230</v>
      </c>
      <c r="AR135" s="373" t="s">
        <v>230</v>
      </c>
      <c r="AS135" s="373" t="s">
        <v>230</v>
      </c>
      <c r="AT135" s="373" t="s">
        <v>230</v>
      </c>
      <c r="AU135" s="212" t="s">
        <v>52</v>
      </c>
      <c r="AV135" s="212" t="s">
        <v>52</v>
      </c>
      <c r="AW135" s="212" t="s">
        <v>52</v>
      </c>
      <c r="AX135" s="212" t="s">
        <v>52</v>
      </c>
      <c r="AY135" s="212" t="s">
        <v>52</v>
      </c>
      <c r="AZ135" s="212" t="s">
        <v>52</v>
      </c>
      <c r="BA135" s="212" t="s">
        <v>52</v>
      </c>
      <c r="BB135" s="212" t="s">
        <v>52</v>
      </c>
      <c r="BC135" s="212" t="s">
        <v>52</v>
      </c>
      <c r="BD135" s="212" t="s">
        <v>52</v>
      </c>
      <c r="BE135" s="212" t="s">
        <v>52</v>
      </c>
      <c r="BF135" s="212" t="s">
        <v>52</v>
      </c>
      <c r="BG135" s="212" t="s">
        <v>52</v>
      </c>
      <c r="BH135" s="212" t="s">
        <v>52</v>
      </c>
      <c r="BI135" s="212" t="s">
        <v>52</v>
      </c>
      <c r="BJ135" s="212" t="s">
        <v>52</v>
      </c>
      <c r="BK135" s="212" t="s">
        <v>52</v>
      </c>
      <c r="BL135" s="212" t="s">
        <v>52</v>
      </c>
      <c r="BM135" s="212" t="s">
        <v>728</v>
      </c>
      <c r="BN135" s="212" t="s">
        <v>52</v>
      </c>
      <c r="BO135" s="212" t="s">
        <v>52</v>
      </c>
      <c r="BP135" s="212" t="s">
        <v>52</v>
      </c>
      <c r="BQ135" s="212" t="s">
        <v>52</v>
      </c>
      <c r="BR135" s="212" t="s">
        <v>52</v>
      </c>
      <c r="BS135" s="212" t="s">
        <v>52</v>
      </c>
      <c r="BT135" s="212" t="s">
        <v>52</v>
      </c>
      <c r="BU135" s="212" t="s">
        <v>52</v>
      </c>
      <c r="BV135" s="212" t="s">
        <v>52</v>
      </c>
      <c r="BW135" s="212" t="s">
        <v>52</v>
      </c>
      <c r="BX135" s="212" t="s">
        <v>52</v>
      </c>
      <c r="BY135" s="212" t="s">
        <v>52</v>
      </c>
      <c r="BZ135" s="212" t="s">
        <v>52</v>
      </c>
      <c r="CA135" s="212" t="s">
        <v>52</v>
      </c>
      <c r="CB135" s="212" t="s">
        <v>52</v>
      </c>
      <c r="CC135" s="212" t="s">
        <v>52</v>
      </c>
      <c r="CD135" s="212" t="s">
        <v>52</v>
      </c>
      <c r="CE135" s="212" t="s">
        <v>52</v>
      </c>
      <c r="CF135" s="212" t="s">
        <v>728</v>
      </c>
      <c r="CG135" s="212" t="s">
        <v>52</v>
      </c>
      <c r="CH135" s="212" t="s">
        <v>52</v>
      </c>
      <c r="CI135" s="212" t="s">
        <v>52</v>
      </c>
      <c r="CJ135" s="212" t="s">
        <v>52</v>
      </c>
      <c r="CK135" s="212" t="s">
        <v>52</v>
      </c>
      <c r="CL135" s="212" t="s">
        <v>52</v>
      </c>
      <c r="CM135" s="212" t="s">
        <v>52</v>
      </c>
      <c r="CN135" s="212" t="s">
        <v>52</v>
      </c>
      <c r="CO135" s="212" t="s">
        <v>52</v>
      </c>
      <c r="CP135" s="212" t="s">
        <v>230</v>
      </c>
      <c r="CQ135" s="212" t="s">
        <v>230</v>
      </c>
      <c r="CR135" s="212" t="s">
        <v>230</v>
      </c>
      <c r="CS135" s="212" t="s">
        <v>230</v>
      </c>
      <c r="CT135" s="212" t="s">
        <v>230</v>
      </c>
      <c r="CU135" s="212" t="s">
        <v>230</v>
      </c>
      <c r="CV135" s="212" t="s">
        <v>230</v>
      </c>
      <c r="CW135" s="212" t="s">
        <v>230</v>
      </c>
      <c r="CX135" s="212" t="s">
        <v>230</v>
      </c>
      <c r="CY135" s="212" t="s">
        <v>230</v>
      </c>
      <c r="CZ135" s="212" t="s">
        <v>230</v>
      </c>
      <c r="DA135" s="212" t="s">
        <v>230</v>
      </c>
      <c r="DB135" s="212" t="s">
        <v>230</v>
      </c>
      <c r="DC135" s="212"/>
      <c r="DD135" s="212"/>
      <c r="DE135" s="212"/>
      <c r="DF135" s="212"/>
      <c r="DG135" s="212"/>
      <c r="DH135" s="212"/>
      <c r="DI135" s="212"/>
      <c r="DJ135" s="212"/>
      <c r="DK135" s="212"/>
      <c r="DL135" s="212"/>
      <c r="DM135" s="212"/>
      <c r="DN135" s="212"/>
      <c r="DO135" s="212"/>
      <c r="DP135" s="212"/>
      <c r="DQ135" s="212"/>
      <c r="DR135" s="212"/>
      <c r="DS135" s="212"/>
      <c r="DT135" s="212"/>
      <c r="DU135" s="212"/>
      <c r="DV135" s="212"/>
      <c r="DW135" s="212"/>
      <c r="DX135" s="212"/>
      <c r="DY135" s="212"/>
      <c r="DZ135" s="212"/>
      <c r="EA135" s="212"/>
      <c r="EB135" s="212"/>
      <c r="EC135" s="212"/>
      <c r="ED135" s="212"/>
      <c r="EE135" s="212"/>
      <c r="EF135" s="212"/>
      <c r="EG135" s="212"/>
      <c r="EH135" s="212"/>
      <c r="EI135" s="212"/>
      <c r="EJ135" s="212"/>
      <c r="EK135" s="212"/>
      <c r="EL135" s="212"/>
      <c r="EM135" s="212"/>
      <c r="EN135" s="212"/>
      <c r="EO135" s="212"/>
      <c r="EP135" s="212"/>
      <c r="EQ135" s="212"/>
      <c r="ER135" s="424"/>
      <c r="ES135" s="227">
        <f t="shared" si="18"/>
        <v>7.5</v>
      </c>
      <c r="ET135" s="413">
        <f t="shared" si="19"/>
        <v>0</v>
      </c>
      <c r="EU135" s="227">
        <f t="shared" si="20"/>
        <v>0</v>
      </c>
      <c r="EV135" s="385">
        <f t="shared" si="14"/>
        <v>0</v>
      </c>
      <c r="EW135" s="412">
        <f t="shared" si="17"/>
        <v>0</v>
      </c>
      <c r="EX135" s="412">
        <f t="shared" si="15"/>
        <v>0</v>
      </c>
      <c r="EY135" s="210">
        <f t="shared" si="12"/>
        <v>7.5</v>
      </c>
      <c r="EZ135" s="227">
        <f t="shared" si="16"/>
        <v>4.1666666666666661</v>
      </c>
    </row>
    <row r="136" spans="1:156" x14ac:dyDescent="0.25">
      <c r="A136" s="177">
        <f t="shared" si="21"/>
        <v>5</v>
      </c>
      <c r="B136" s="723"/>
      <c r="C136" s="510" t="s">
        <v>173</v>
      </c>
      <c r="D136" s="514">
        <v>44686</v>
      </c>
      <c r="E136" s="397"/>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c r="AK136" s="212"/>
      <c r="AL136" s="212"/>
      <c r="AM136" s="212"/>
      <c r="AN136" s="212"/>
      <c r="AO136" s="212" t="s">
        <v>230</v>
      </c>
      <c r="AP136" s="212" t="s">
        <v>230</v>
      </c>
      <c r="AQ136" s="212" t="s">
        <v>230</v>
      </c>
      <c r="AR136" s="212" t="s">
        <v>230</v>
      </c>
      <c r="AS136" s="212" t="s">
        <v>230</v>
      </c>
      <c r="AT136" s="212" t="s">
        <v>230</v>
      </c>
      <c r="AU136" s="212" t="s">
        <v>230</v>
      </c>
      <c r="AV136" s="212" t="s">
        <v>230</v>
      </c>
      <c r="AW136" s="212" t="s">
        <v>230</v>
      </c>
      <c r="AX136" s="212" t="s">
        <v>230</v>
      </c>
      <c r="AY136" s="212" t="s">
        <v>230</v>
      </c>
      <c r="AZ136" s="212" t="s">
        <v>230</v>
      </c>
      <c r="BA136" s="375" t="s">
        <v>52</v>
      </c>
      <c r="BB136" s="375" t="s">
        <v>52</v>
      </c>
      <c r="BC136" s="375" t="s">
        <v>52</v>
      </c>
      <c r="BD136" s="375" t="s">
        <v>52</v>
      </c>
      <c r="BE136" s="375" t="s">
        <v>52</v>
      </c>
      <c r="BF136" s="375" t="s">
        <v>52</v>
      </c>
      <c r="BG136" s="375" t="s">
        <v>52</v>
      </c>
      <c r="BH136" s="375" t="s">
        <v>52</v>
      </c>
      <c r="BI136" s="375" t="s">
        <v>52</v>
      </c>
      <c r="BJ136" s="375" t="s">
        <v>728</v>
      </c>
      <c r="BK136" s="375" t="s">
        <v>52</v>
      </c>
      <c r="BL136" s="375" t="s">
        <v>52</v>
      </c>
      <c r="BM136" s="375" t="s">
        <v>52</v>
      </c>
      <c r="BN136" s="375" t="s">
        <v>52</v>
      </c>
      <c r="BO136" s="375" t="s">
        <v>52</v>
      </c>
      <c r="BP136" s="375" t="s">
        <v>52</v>
      </c>
      <c r="BQ136" s="375" t="s">
        <v>52</v>
      </c>
      <c r="BR136" s="375" t="s">
        <v>52</v>
      </c>
      <c r="BS136" s="375" t="s">
        <v>52</v>
      </c>
      <c r="BT136" s="375" t="s">
        <v>728</v>
      </c>
      <c r="BU136" s="375" t="s">
        <v>52</v>
      </c>
      <c r="BV136" s="375" t="s">
        <v>52</v>
      </c>
      <c r="BW136" s="375" t="s">
        <v>52</v>
      </c>
      <c r="BX136" s="375" t="s">
        <v>52</v>
      </c>
      <c r="BY136" s="375" t="s">
        <v>52</v>
      </c>
      <c r="BZ136" s="375" t="s">
        <v>52</v>
      </c>
      <c r="CA136" s="375" t="s">
        <v>52</v>
      </c>
      <c r="CB136" s="375" t="s">
        <v>52</v>
      </c>
      <c r="CC136" s="375" t="s">
        <v>52</v>
      </c>
      <c r="CD136" s="375" t="s">
        <v>728</v>
      </c>
      <c r="CE136" s="375" t="s">
        <v>52</v>
      </c>
      <c r="CF136" s="375" t="s">
        <v>52</v>
      </c>
      <c r="CG136" s="375" t="s">
        <v>52</v>
      </c>
      <c r="CH136" s="375" t="s">
        <v>52</v>
      </c>
      <c r="CI136" s="375" t="s">
        <v>52</v>
      </c>
      <c r="CJ136" s="375" t="s">
        <v>52</v>
      </c>
      <c r="CK136" s="375" t="s">
        <v>52</v>
      </c>
      <c r="CL136" s="375" t="s">
        <v>52</v>
      </c>
      <c r="CM136" s="375" t="s">
        <v>52</v>
      </c>
      <c r="CN136" s="375" t="s">
        <v>728</v>
      </c>
      <c r="CO136" s="375" t="s">
        <v>52</v>
      </c>
      <c r="CP136" s="375" t="s">
        <v>52</v>
      </c>
      <c r="CQ136" s="375" t="s">
        <v>52</v>
      </c>
      <c r="CR136" s="375" t="s">
        <v>52</v>
      </c>
      <c r="CS136" s="375" t="s">
        <v>52</v>
      </c>
      <c r="CT136" s="375" t="s">
        <v>52</v>
      </c>
      <c r="CU136" s="375" t="s">
        <v>52</v>
      </c>
      <c r="CV136" s="375" t="s">
        <v>52</v>
      </c>
      <c r="CW136" s="375" t="s">
        <v>52</v>
      </c>
      <c r="CX136" s="212" t="s">
        <v>230</v>
      </c>
      <c r="CY136" s="212" t="s">
        <v>230</v>
      </c>
      <c r="CZ136" s="212" t="s">
        <v>230</v>
      </c>
      <c r="DA136" s="212" t="s">
        <v>230</v>
      </c>
      <c r="DB136" s="212" t="s">
        <v>230</v>
      </c>
      <c r="DC136" s="212" t="s">
        <v>230</v>
      </c>
      <c r="DD136" s="212" t="s">
        <v>230</v>
      </c>
      <c r="DE136" s="212" t="s">
        <v>230</v>
      </c>
      <c r="DF136" s="212" t="s">
        <v>230</v>
      </c>
      <c r="DG136" s="212" t="s">
        <v>230</v>
      </c>
      <c r="DH136" s="212" t="s">
        <v>230</v>
      </c>
      <c r="DI136" s="212"/>
      <c r="DJ136" s="212"/>
      <c r="DK136" s="212"/>
      <c r="DL136" s="212"/>
      <c r="DM136" s="212"/>
      <c r="DN136" s="212"/>
      <c r="DO136" s="212"/>
      <c r="DP136" s="212"/>
      <c r="DQ136" s="212"/>
      <c r="DR136" s="212"/>
      <c r="DS136" s="212"/>
      <c r="DT136" s="212"/>
      <c r="DU136" s="212"/>
      <c r="DV136" s="212"/>
      <c r="DW136" s="212"/>
      <c r="DX136" s="212"/>
      <c r="DY136" s="212"/>
      <c r="DZ136" s="212"/>
      <c r="EA136" s="212"/>
      <c r="EB136" s="212"/>
      <c r="EC136" s="212"/>
      <c r="ED136" s="212"/>
      <c r="EE136" s="212"/>
      <c r="EF136" s="212"/>
      <c r="EG136" s="212"/>
      <c r="EH136" s="212"/>
      <c r="EI136" s="212"/>
      <c r="EJ136" s="212"/>
      <c r="EK136" s="212"/>
      <c r="EL136" s="212"/>
      <c r="EM136" s="212"/>
      <c r="EN136" s="212"/>
      <c r="EO136" s="212"/>
      <c r="EP136" s="212"/>
      <c r="EQ136" s="212"/>
      <c r="ER136" s="424"/>
      <c r="ES136" s="227">
        <f t="shared" si="18"/>
        <v>7.5</v>
      </c>
      <c r="ET136" s="413">
        <f t="shared" si="19"/>
        <v>0</v>
      </c>
      <c r="EU136" s="227">
        <f t="shared" si="20"/>
        <v>0</v>
      </c>
      <c r="EV136" s="385">
        <f t="shared" si="14"/>
        <v>0</v>
      </c>
      <c r="EW136" s="412">
        <f t="shared" si="17"/>
        <v>0</v>
      </c>
      <c r="EX136" s="412">
        <f t="shared" si="15"/>
        <v>0</v>
      </c>
      <c r="EY136" s="210">
        <f t="shared" si="12"/>
        <v>7.5</v>
      </c>
      <c r="EZ136" s="227">
        <f t="shared" si="16"/>
        <v>3.833333333333333</v>
      </c>
    </row>
    <row r="137" spans="1:156" x14ac:dyDescent="0.25">
      <c r="A137" s="177">
        <f t="shared" si="21"/>
        <v>5</v>
      </c>
      <c r="B137" s="723"/>
      <c r="C137" s="510" t="s">
        <v>184</v>
      </c>
      <c r="D137" s="514">
        <v>44687</v>
      </c>
      <c r="E137" s="397"/>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t="s">
        <v>230</v>
      </c>
      <c r="AD137" s="212" t="s">
        <v>230</v>
      </c>
      <c r="AE137" s="212" t="s">
        <v>230</v>
      </c>
      <c r="AF137" s="212" t="s">
        <v>230</v>
      </c>
      <c r="AG137" s="212" t="s">
        <v>230</v>
      </c>
      <c r="AH137" s="212" t="s">
        <v>230</v>
      </c>
      <c r="AI137" s="212" t="s">
        <v>230</v>
      </c>
      <c r="AJ137" s="212" t="s">
        <v>230</v>
      </c>
      <c r="AK137" s="212" t="s">
        <v>230</v>
      </c>
      <c r="AL137" s="212" t="s">
        <v>230</v>
      </c>
      <c r="AM137" s="212" t="s">
        <v>230</v>
      </c>
      <c r="AN137" s="212" t="s">
        <v>230</v>
      </c>
      <c r="AO137" s="212" t="s">
        <v>53</v>
      </c>
      <c r="AP137" s="212" t="s">
        <v>53</v>
      </c>
      <c r="AQ137" s="212" t="s">
        <v>53</v>
      </c>
      <c r="AR137" s="212" t="s">
        <v>53</v>
      </c>
      <c r="AS137" s="212" t="s">
        <v>53</v>
      </c>
      <c r="AT137" s="212" t="s">
        <v>53</v>
      </c>
      <c r="AU137" s="212" t="s">
        <v>53</v>
      </c>
      <c r="AV137" s="212" t="s">
        <v>53</v>
      </c>
      <c r="AW137" s="212" t="s">
        <v>53</v>
      </c>
      <c r="AX137" s="212" t="s">
        <v>53</v>
      </c>
      <c r="AY137" s="212" t="s">
        <v>53</v>
      </c>
      <c r="AZ137" s="212" t="s">
        <v>53</v>
      </c>
      <c r="BA137" s="375" t="s">
        <v>52</v>
      </c>
      <c r="BB137" s="375" t="s">
        <v>52</v>
      </c>
      <c r="BC137" s="375" t="s">
        <v>52</v>
      </c>
      <c r="BD137" s="375" t="s">
        <v>52</v>
      </c>
      <c r="BE137" s="375" t="s">
        <v>52</v>
      </c>
      <c r="BF137" s="375" t="s">
        <v>52</v>
      </c>
      <c r="BG137" s="375" t="s">
        <v>52</v>
      </c>
      <c r="BH137" s="375" t="s">
        <v>52</v>
      </c>
      <c r="BI137" s="375" t="s">
        <v>52</v>
      </c>
      <c r="BJ137" s="375" t="s">
        <v>728</v>
      </c>
      <c r="BK137" s="375" t="s">
        <v>52</v>
      </c>
      <c r="BL137" s="375" t="s">
        <v>52</v>
      </c>
      <c r="BM137" s="375" t="s">
        <v>52</v>
      </c>
      <c r="BN137" s="375" t="s">
        <v>52</v>
      </c>
      <c r="BO137" s="375" t="s">
        <v>52</v>
      </c>
      <c r="BP137" s="375" t="s">
        <v>52</v>
      </c>
      <c r="BQ137" s="375" t="s">
        <v>52</v>
      </c>
      <c r="BR137" s="375" t="s">
        <v>52</v>
      </c>
      <c r="BS137" s="375" t="s">
        <v>52</v>
      </c>
      <c r="BT137" s="375" t="s">
        <v>728</v>
      </c>
      <c r="BU137" s="375" t="s">
        <v>52</v>
      </c>
      <c r="BV137" s="375" t="s">
        <v>52</v>
      </c>
      <c r="BW137" s="375" t="s">
        <v>52</v>
      </c>
      <c r="BX137" s="375" t="s">
        <v>52</v>
      </c>
      <c r="BY137" s="375" t="s">
        <v>52</v>
      </c>
      <c r="BZ137" s="375" t="s">
        <v>52</v>
      </c>
      <c r="CA137" s="375" t="s">
        <v>52</v>
      </c>
      <c r="CB137" s="375" t="s">
        <v>52</v>
      </c>
      <c r="CC137" s="375" t="s">
        <v>52</v>
      </c>
      <c r="CD137" s="212" t="s">
        <v>230</v>
      </c>
      <c r="CE137" s="212" t="s">
        <v>230</v>
      </c>
      <c r="CF137" s="212" t="s">
        <v>230</v>
      </c>
      <c r="CG137" s="212" t="s">
        <v>230</v>
      </c>
      <c r="CH137" s="212" t="s">
        <v>230</v>
      </c>
      <c r="CI137" s="212" t="s">
        <v>230</v>
      </c>
      <c r="CJ137" s="212" t="s">
        <v>230</v>
      </c>
      <c r="CK137" s="212" t="s">
        <v>53</v>
      </c>
      <c r="CL137" s="212" t="s">
        <v>53</v>
      </c>
      <c r="CM137" s="212" t="s">
        <v>53</v>
      </c>
      <c r="CN137" s="212" t="s">
        <v>53</v>
      </c>
      <c r="CO137" s="212" t="s">
        <v>53</v>
      </c>
      <c r="CP137" s="212" t="s">
        <v>53</v>
      </c>
      <c r="CQ137" s="212" t="s">
        <v>53</v>
      </c>
      <c r="CR137" s="212" t="s">
        <v>53</v>
      </c>
      <c r="CS137" s="212" t="s">
        <v>53</v>
      </c>
      <c r="CT137" s="212" t="s">
        <v>53</v>
      </c>
      <c r="CU137" s="212" t="s">
        <v>53</v>
      </c>
      <c r="CV137" s="212" t="s">
        <v>53</v>
      </c>
      <c r="CW137" s="212" t="s">
        <v>230</v>
      </c>
      <c r="CX137" s="212" t="s">
        <v>230</v>
      </c>
      <c r="CY137" s="212" t="s">
        <v>230</v>
      </c>
      <c r="CZ137" s="212" t="s">
        <v>230</v>
      </c>
      <c r="DA137" s="212" t="s">
        <v>230</v>
      </c>
      <c r="DB137" s="212" t="s">
        <v>230</v>
      </c>
      <c r="DC137" s="212" t="s">
        <v>230</v>
      </c>
      <c r="DD137" s="212" t="s">
        <v>230</v>
      </c>
      <c r="DE137" s="212" t="s">
        <v>230</v>
      </c>
      <c r="DF137" s="212"/>
      <c r="DG137" s="212"/>
      <c r="DH137" s="212"/>
      <c r="DI137" s="212"/>
      <c r="DJ137" s="212"/>
      <c r="DK137" s="212"/>
      <c r="DL137" s="212"/>
      <c r="DM137" s="212"/>
      <c r="DN137" s="212"/>
      <c r="DO137" s="212"/>
      <c r="DP137" s="212"/>
      <c r="DQ137" s="212"/>
      <c r="DR137" s="212"/>
      <c r="DS137" s="212"/>
      <c r="DT137" s="212"/>
      <c r="DU137" s="212"/>
      <c r="DV137" s="212"/>
      <c r="DW137" s="212"/>
      <c r="DX137" s="212"/>
      <c r="DY137" s="212"/>
      <c r="DZ137" s="212"/>
      <c r="EA137" s="212"/>
      <c r="EB137" s="212"/>
      <c r="EC137" s="212"/>
      <c r="ED137" s="212"/>
      <c r="EE137" s="212"/>
      <c r="EF137" s="212"/>
      <c r="EG137" s="212"/>
      <c r="EH137" s="212"/>
      <c r="EI137" s="212"/>
      <c r="EJ137" s="212"/>
      <c r="EK137" s="212"/>
      <c r="EL137" s="212"/>
      <c r="EM137" s="212"/>
      <c r="EN137" s="212"/>
      <c r="EO137" s="212"/>
      <c r="EP137" s="212"/>
      <c r="EQ137" s="212"/>
      <c r="ER137" s="424"/>
      <c r="ES137" s="227">
        <f t="shared" si="18"/>
        <v>4.5</v>
      </c>
      <c r="ET137" s="413">
        <f t="shared" si="19"/>
        <v>4</v>
      </c>
      <c r="EU137" s="227">
        <f t="shared" si="20"/>
        <v>0</v>
      </c>
      <c r="EV137" s="385">
        <f t="shared" si="14"/>
        <v>0</v>
      </c>
      <c r="EW137" s="412">
        <f t="shared" si="17"/>
        <v>0</v>
      </c>
      <c r="EX137" s="412">
        <f t="shared" si="15"/>
        <v>0</v>
      </c>
      <c r="EY137" s="210">
        <f t="shared" si="12"/>
        <v>8.5</v>
      </c>
      <c r="EZ137" s="227">
        <f t="shared" si="16"/>
        <v>4.6666666666666661</v>
      </c>
    </row>
    <row r="138" spans="1:156" x14ac:dyDescent="0.25">
      <c r="A138" s="177">
        <f t="shared" si="21"/>
        <v>5</v>
      </c>
      <c r="B138" s="723"/>
      <c r="C138" s="511" t="s">
        <v>181</v>
      </c>
      <c r="D138" s="515">
        <v>44688</v>
      </c>
      <c r="E138" s="397"/>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c r="AK138" s="212"/>
      <c r="AL138" s="212"/>
      <c r="AM138" s="212"/>
      <c r="AN138" s="212"/>
      <c r="AO138" s="212" t="s">
        <v>230</v>
      </c>
      <c r="AP138" s="212" t="s">
        <v>230</v>
      </c>
      <c r="AQ138" s="212" t="s">
        <v>230</v>
      </c>
      <c r="AR138" s="212" t="s">
        <v>230</v>
      </c>
      <c r="AS138" s="212" t="s">
        <v>230</v>
      </c>
      <c r="AT138" s="212" t="s">
        <v>230</v>
      </c>
      <c r="AU138" s="212" t="s">
        <v>230</v>
      </c>
      <c r="AV138" s="212" t="s">
        <v>230</v>
      </c>
      <c r="AW138" s="212" t="s">
        <v>230</v>
      </c>
      <c r="AX138" s="212" t="s">
        <v>230</v>
      </c>
      <c r="AY138" s="212" t="s">
        <v>230</v>
      </c>
      <c r="AZ138" s="212" t="s">
        <v>230</v>
      </c>
      <c r="BA138" s="212" t="s">
        <v>53</v>
      </c>
      <c r="BB138" s="212" t="s">
        <v>53</v>
      </c>
      <c r="BC138" s="212" t="s">
        <v>53</v>
      </c>
      <c r="BD138" s="212" t="s">
        <v>53</v>
      </c>
      <c r="BE138" s="212" t="s">
        <v>53</v>
      </c>
      <c r="BF138" s="212" t="s">
        <v>53</v>
      </c>
      <c r="BG138" s="212" t="s">
        <v>53</v>
      </c>
      <c r="BH138" s="212" t="s">
        <v>53</v>
      </c>
      <c r="BI138" s="212" t="s">
        <v>53</v>
      </c>
      <c r="BJ138" s="212" t="s">
        <v>53</v>
      </c>
      <c r="BK138" s="212" t="s">
        <v>53</v>
      </c>
      <c r="BL138" s="212" t="s">
        <v>53</v>
      </c>
      <c r="BM138" s="212" t="s">
        <v>344</v>
      </c>
      <c r="BN138" s="212" t="s">
        <v>53</v>
      </c>
      <c r="BO138" s="212" t="s">
        <v>53</v>
      </c>
      <c r="BP138" s="212" t="s">
        <v>53</v>
      </c>
      <c r="BQ138" s="212" t="s">
        <v>53</v>
      </c>
      <c r="BR138" s="212" t="s">
        <v>53</v>
      </c>
      <c r="BS138" s="212" t="s">
        <v>53</v>
      </c>
      <c r="BT138" s="212" t="s">
        <v>53</v>
      </c>
      <c r="BU138" s="212" t="s">
        <v>53</v>
      </c>
      <c r="BV138" s="212" t="s">
        <v>53</v>
      </c>
      <c r="BW138" s="212" t="s">
        <v>53</v>
      </c>
      <c r="BX138" s="212" t="s">
        <v>53</v>
      </c>
      <c r="BY138" s="212" t="s">
        <v>53</v>
      </c>
      <c r="BZ138" s="212" t="s">
        <v>344</v>
      </c>
      <c r="CA138" s="212" t="s">
        <v>344</v>
      </c>
      <c r="CB138" s="212" t="s">
        <v>344</v>
      </c>
      <c r="CC138" s="212" t="s">
        <v>344</v>
      </c>
      <c r="CD138" s="212" t="s">
        <v>344</v>
      </c>
      <c r="CE138" s="212" t="s">
        <v>53</v>
      </c>
      <c r="CF138" s="212" t="s">
        <v>53</v>
      </c>
      <c r="CG138" s="212" t="s">
        <v>53</v>
      </c>
      <c r="CH138" s="212" t="s">
        <v>53</v>
      </c>
      <c r="CI138" s="212" t="s">
        <v>53</v>
      </c>
      <c r="CJ138" s="212" t="s">
        <v>53</v>
      </c>
      <c r="CK138" s="212" t="s">
        <v>53</v>
      </c>
      <c r="CL138" s="212" t="s">
        <v>53</v>
      </c>
      <c r="CM138" s="212" t="s">
        <v>53</v>
      </c>
      <c r="CN138" s="212" t="s">
        <v>53</v>
      </c>
      <c r="CO138" s="212" t="s">
        <v>53</v>
      </c>
      <c r="CP138" s="212" t="s">
        <v>53</v>
      </c>
      <c r="CQ138" s="212" t="s">
        <v>344</v>
      </c>
      <c r="CR138" s="212" t="s">
        <v>53</v>
      </c>
      <c r="CS138" s="212" t="s">
        <v>53</v>
      </c>
      <c r="CT138" s="212" t="s">
        <v>53</v>
      </c>
      <c r="CU138" s="212" t="s">
        <v>53</v>
      </c>
      <c r="CV138" s="212" t="s">
        <v>53</v>
      </c>
      <c r="CW138" s="212" t="s">
        <v>53</v>
      </c>
      <c r="CX138" s="212" t="s">
        <v>53</v>
      </c>
      <c r="CY138" s="212" t="s">
        <v>53</v>
      </c>
      <c r="CZ138" s="212" t="s">
        <v>53</v>
      </c>
      <c r="DA138" s="212" t="s">
        <v>53</v>
      </c>
      <c r="DB138" s="212" t="s">
        <v>53</v>
      </c>
      <c r="DC138" s="212" t="s">
        <v>53</v>
      </c>
      <c r="DD138" s="212" t="s">
        <v>230</v>
      </c>
      <c r="DE138" s="212" t="s">
        <v>230</v>
      </c>
      <c r="DF138" s="212" t="s">
        <v>230</v>
      </c>
      <c r="DG138" s="212" t="s">
        <v>230</v>
      </c>
      <c r="DH138" s="212" t="s">
        <v>230</v>
      </c>
      <c r="DI138" s="212" t="s">
        <v>230</v>
      </c>
      <c r="DJ138" s="212" t="s">
        <v>230</v>
      </c>
      <c r="DK138" s="212" t="s">
        <v>230</v>
      </c>
      <c r="DL138" s="212" t="s">
        <v>230</v>
      </c>
      <c r="DM138" s="212"/>
      <c r="DN138" s="212"/>
      <c r="DO138" s="212"/>
      <c r="DP138" s="212"/>
      <c r="DQ138" s="212"/>
      <c r="DR138" s="212"/>
      <c r="DS138" s="212"/>
      <c r="DT138" s="212"/>
      <c r="DU138" s="212"/>
      <c r="DV138" s="212"/>
      <c r="DW138" s="212"/>
      <c r="DX138" s="212"/>
      <c r="DY138" s="212"/>
      <c r="DZ138" s="212"/>
      <c r="EA138" s="212"/>
      <c r="EB138" s="212"/>
      <c r="EC138" s="212"/>
      <c r="ED138" s="212"/>
      <c r="EE138" s="212"/>
      <c r="EF138" s="212"/>
      <c r="EG138" s="212"/>
      <c r="EH138" s="212"/>
      <c r="EI138" s="212"/>
      <c r="EJ138" s="212"/>
      <c r="EK138" s="212"/>
      <c r="EL138" s="212"/>
      <c r="EM138" s="212"/>
      <c r="EN138" s="212"/>
      <c r="EO138" s="212"/>
      <c r="EP138" s="212"/>
      <c r="EQ138" s="212"/>
      <c r="ER138" s="424"/>
      <c r="ES138" s="227">
        <f t="shared" si="18"/>
        <v>0</v>
      </c>
      <c r="ET138" s="413">
        <f t="shared" si="19"/>
        <v>8</v>
      </c>
      <c r="EU138" s="227">
        <f t="shared" si="20"/>
        <v>0</v>
      </c>
      <c r="EV138" s="385">
        <f t="shared" si="14"/>
        <v>0</v>
      </c>
      <c r="EW138" s="412">
        <f t="shared" si="17"/>
        <v>0</v>
      </c>
      <c r="EX138" s="412">
        <f t="shared" si="15"/>
        <v>0</v>
      </c>
      <c r="EY138" s="210">
        <f t="shared" si="12"/>
        <v>8</v>
      </c>
      <c r="EZ138" s="227">
        <f t="shared" si="16"/>
        <v>3.5</v>
      </c>
    </row>
    <row r="139" spans="1:156" x14ac:dyDescent="0.25">
      <c r="A139" s="177">
        <f t="shared" si="21"/>
        <v>5</v>
      </c>
      <c r="B139" s="723"/>
      <c r="C139" s="511" t="s">
        <v>167</v>
      </c>
      <c r="D139" s="515">
        <v>44689</v>
      </c>
      <c r="E139" s="211" t="s">
        <v>342</v>
      </c>
      <c r="F139" s="212" t="s">
        <v>342</v>
      </c>
      <c r="G139" s="212" t="s">
        <v>342</v>
      </c>
      <c r="H139" s="212" t="s">
        <v>342</v>
      </c>
      <c r="I139" s="212" t="s">
        <v>342</v>
      </c>
      <c r="J139" s="212" t="s">
        <v>342</v>
      </c>
      <c r="K139" s="212" t="s">
        <v>342</v>
      </c>
      <c r="L139" s="212" t="s">
        <v>342</v>
      </c>
      <c r="M139" s="212" t="s">
        <v>342</v>
      </c>
      <c r="N139" s="212" t="s">
        <v>342</v>
      </c>
      <c r="O139" s="212" t="s">
        <v>342</v>
      </c>
      <c r="P139" s="212" t="s">
        <v>342</v>
      </c>
      <c r="Q139" s="212" t="s">
        <v>342</v>
      </c>
      <c r="R139" s="212" t="s">
        <v>342</v>
      </c>
      <c r="S139" s="212" t="s">
        <v>342</v>
      </c>
      <c r="T139" s="212" t="s">
        <v>342</v>
      </c>
      <c r="U139" s="212" t="s">
        <v>342</v>
      </c>
      <c r="V139" s="212" t="s">
        <v>342</v>
      </c>
      <c r="W139" s="212" t="s">
        <v>342</v>
      </c>
      <c r="X139" s="212" t="s">
        <v>342</v>
      </c>
      <c r="Y139" s="212" t="s">
        <v>342</v>
      </c>
      <c r="Z139" s="212" t="s">
        <v>342</v>
      </c>
      <c r="AA139" s="212" t="s">
        <v>342</v>
      </c>
      <c r="AB139" s="212" t="s">
        <v>342</v>
      </c>
      <c r="AC139" s="212" t="s">
        <v>342</v>
      </c>
      <c r="AD139" s="212" t="s">
        <v>342</v>
      </c>
      <c r="AE139" s="212" t="s">
        <v>342</v>
      </c>
      <c r="AF139" s="212" t="s">
        <v>342</v>
      </c>
      <c r="AG139" s="212" t="s">
        <v>342</v>
      </c>
      <c r="AH139" s="212" t="s">
        <v>342</v>
      </c>
      <c r="AI139" s="212" t="s">
        <v>342</v>
      </c>
      <c r="AJ139" s="212" t="s">
        <v>342</v>
      </c>
      <c r="AK139" s="212" t="s">
        <v>342</v>
      </c>
      <c r="AL139" s="212" t="s">
        <v>342</v>
      </c>
      <c r="AM139" s="212" t="s">
        <v>342</v>
      </c>
      <c r="AN139" s="212" t="s">
        <v>342</v>
      </c>
      <c r="AO139" s="212" t="s">
        <v>342</v>
      </c>
      <c r="AP139" s="212" t="s">
        <v>342</v>
      </c>
      <c r="AQ139" s="212" t="s">
        <v>342</v>
      </c>
      <c r="AR139" s="212" t="s">
        <v>342</v>
      </c>
      <c r="AS139" s="212" t="s">
        <v>342</v>
      </c>
      <c r="AT139" s="212" t="s">
        <v>342</v>
      </c>
      <c r="AU139" s="212" t="s">
        <v>342</v>
      </c>
      <c r="AV139" s="212" t="s">
        <v>342</v>
      </c>
      <c r="AW139" s="212" t="s">
        <v>342</v>
      </c>
      <c r="AX139" s="212" t="s">
        <v>342</v>
      </c>
      <c r="AY139" s="212" t="s">
        <v>342</v>
      </c>
      <c r="AZ139" s="212" t="s">
        <v>342</v>
      </c>
      <c r="BA139" s="212" t="s">
        <v>342</v>
      </c>
      <c r="BB139" s="212" t="s">
        <v>342</v>
      </c>
      <c r="BC139" s="212" t="s">
        <v>342</v>
      </c>
      <c r="BD139" s="212" t="s">
        <v>342</v>
      </c>
      <c r="BE139" s="212" t="s">
        <v>342</v>
      </c>
      <c r="BF139" s="212" t="s">
        <v>342</v>
      </c>
      <c r="BG139" s="212" t="s">
        <v>342</v>
      </c>
      <c r="BH139" s="212" t="s">
        <v>342</v>
      </c>
      <c r="BI139" s="212" t="s">
        <v>342</v>
      </c>
      <c r="BJ139" s="212" t="s">
        <v>342</v>
      </c>
      <c r="BK139" s="212" t="s">
        <v>342</v>
      </c>
      <c r="BL139" s="212" t="s">
        <v>342</v>
      </c>
      <c r="BM139" s="212" t="s">
        <v>342</v>
      </c>
      <c r="BN139" s="212" t="s">
        <v>342</v>
      </c>
      <c r="BO139" s="212" t="s">
        <v>342</v>
      </c>
      <c r="BP139" s="212" t="s">
        <v>342</v>
      </c>
      <c r="BQ139" s="212" t="s">
        <v>342</v>
      </c>
      <c r="BR139" s="212" t="s">
        <v>342</v>
      </c>
      <c r="BS139" s="212" t="s">
        <v>342</v>
      </c>
      <c r="BT139" s="212" t="s">
        <v>342</v>
      </c>
      <c r="BU139" s="212" t="s">
        <v>342</v>
      </c>
      <c r="BV139" s="212" t="s">
        <v>342</v>
      </c>
      <c r="BW139" s="212" t="s">
        <v>342</v>
      </c>
      <c r="BX139" s="212" t="s">
        <v>342</v>
      </c>
      <c r="BY139" s="212" t="s">
        <v>342</v>
      </c>
      <c r="BZ139" s="212" t="s">
        <v>342</v>
      </c>
      <c r="CA139" s="212" t="s">
        <v>342</v>
      </c>
      <c r="CB139" s="212" t="s">
        <v>342</v>
      </c>
      <c r="CC139" s="212" t="s">
        <v>342</v>
      </c>
      <c r="CD139" s="212" t="s">
        <v>342</v>
      </c>
      <c r="CE139" s="212" t="s">
        <v>342</v>
      </c>
      <c r="CF139" s="212" t="s">
        <v>342</v>
      </c>
      <c r="CG139" s="212" t="s">
        <v>342</v>
      </c>
      <c r="CH139" s="212" t="s">
        <v>342</v>
      </c>
      <c r="CI139" s="212" t="s">
        <v>342</v>
      </c>
      <c r="CJ139" s="212" t="s">
        <v>342</v>
      </c>
      <c r="CK139" s="212" t="s">
        <v>342</v>
      </c>
      <c r="CL139" s="212" t="s">
        <v>342</v>
      </c>
      <c r="CM139" s="212" t="s">
        <v>342</v>
      </c>
      <c r="CN139" s="212" t="s">
        <v>342</v>
      </c>
      <c r="CO139" s="212" t="s">
        <v>342</v>
      </c>
      <c r="CP139" s="212" t="s">
        <v>342</v>
      </c>
      <c r="CQ139" s="212" t="s">
        <v>342</v>
      </c>
      <c r="CR139" s="212" t="s">
        <v>342</v>
      </c>
      <c r="CS139" s="212" t="s">
        <v>342</v>
      </c>
      <c r="CT139" s="212" t="s">
        <v>342</v>
      </c>
      <c r="CU139" s="212" t="s">
        <v>342</v>
      </c>
      <c r="CV139" s="212" t="s">
        <v>342</v>
      </c>
      <c r="CW139" s="212" t="s">
        <v>342</v>
      </c>
      <c r="CX139" s="212" t="s">
        <v>342</v>
      </c>
      <c r="CY139" s="212" t="s">
        <v>342</v>
      </c>
      <c r="CZ139" s="212" t="s">
        <v>342</v>
      </c>
      <c r="DA139" s="212" t="s">
        <v>342</v>
      </c>
      <c r="DB139" s="212" t="s">
        <v>342</v>
      </c>
      <c r="DC139" s="212" t="s">
        <v>342</v>
      </c>
      <c r="DD139" s="212" t="s">
        <v>342</v>
      </c>
      <c r="DE139" s="212" t="s">
        <v>342</v>
      </c>
      <c r="DF139" s="212" t="s">
        <v>342</v>
      </c>
      <c r="DG139" s="212" t="s">
        <v>342</v>
      </c>
      <c r="DH139" s="212" t="s">
        <v>342</v>
      </c>
      <c r="DI139" s="212" t="s">
        <v>342</v>
      </c>
      <c r="DJ139" s="212" t="s">
        <v>342</v>
      </c>
      <c r="DK139" s="212" t="s">
        <v>342</v>
      </c>
      <c r="DL139" s="212" t="s">
        <v>342</v>
      </c>
      <c r="DM139" s="212" t="s">
        <v>342</v>
      </c>
      <c r="DN139" s="212" t="s">
        <v>342</v>
      </c>
      <c r="DO139" s="212" t="s">
        <v>342</v>
      </c>
      <c r="DP139" s="212" t="s">
        <v>342</v>
      </c>
      <c r="DQ139" s="212" t="s">
        <v>342</v>
      </c>
      <c r="DR139" s="212" t="s">
        <v>342</v>
      </c>
      <c r="DS139" s="212" t="s">
        <v>342</v>
      </c>
      <c r="DT139" s="212" t="s">
        <v>342</v>
      </c>
      <c r="DU139" s="212" t="s">
        <v>342</v>
      </c>
      <c r="DV139" s="212" t="s">
        <v>342</v>
      </c>
      <c r="DW139" s="212" t="s">
        <v>342</v>
      </c>
      <c r="DX139" s="212" t="s">
        <v>342</v>
      </c>
      <c r="DY139" s="212" t="s">
        <v>342</v>
      </c>
      <c r="DZ139" s="212" t="s">
        <v>342</v>
      </c>
      <c r="EA139" s="212" t="s">
        <v>342</v>
      </c>
      <c r="EB139" s="212" t="s">
        <v>342</v>
      </c>
      <c r="EC139" s="212" t="s">
        <v>342</v>
      </c>
      <c r="ED139" s="212" t="s">
        <v>342</v>
      </c>
      <c r="EE139" s="212" t="s">
        <v>342</v>
      </c>
      <c r="EF139" s="212" t="s">
        <v>342</v>
      </c>
      <c r="EG139" s="212" t="s">
        <v>342</v>
      </c>
      <c r="EH139" s="212" t="s">
        <v>342</v>
      </c>
      <c r="EI139" s="212" t="s">
        <v>342</v>
      </c>
      <c r="EJ139" s="212" t="s">
        <v>342</v>
      </c>
      <c r="EK139" s="212" t="s">
        <v>342</v>
      </c>
      <c r="EL139" s="212" t="s">
        <v>342</v>
      </c>
      <c r="EM139" s="212" t="s">
        <v>342</v>
      </c>
      <c r="EN139" s="212" t="s">
        <v>342</v>
      </c>
      <c r="EO139" s="212" t="s">
        <v>342</v>
      </c>
      <c r="EP139" s="212" t="s">
        <v>342</v>
      </c>
      <c r="EQ139" s="212" t="s">
        <v>342</v>
      </c>
      <c r="ER139" s="424" t="s">
        <v>342</v>
      </c>
      <c r="ES139" s="227">
        <f t="shared" si="18"/>
        <v>0</v>
      </c>
      <c r="ET139" s="413">
        <f t="shared" si="19"/>
        <v>0</v>
      </c>
      <c r="EU139" s="227">
        <f t="shared" si="20"/>
        <v>0</v>
      </c>
      <c r="EV139" s="385">
        <f t="shared" si="14"/>
        <v>0</v>
      </c>
      <c r="EW139" s="412">
        <f t="shared" si="17"/>
        <v>0</v>
      </c>
      <c r="EX139" s="412">
        <f t="shared" si="15"/>
        <v>0</v>
      </c>
      <c r="EY139" s="210">
        <f t="shared" ref="EY139:EY202" si="22">SUM(ES139:EW139)</f>
        <v>0</v>
      </c>
      <c r="EZ139" s="227">
        <f t="shared" si="16"/>
        <v>0</v>
      </c>
    </row>
    <row r="140" spans="1:156" x14ac:dyDescent="0.25">
      <c r="A140" s="177">
        <f t="shared" si="21"/>
        <v>5</v>
      </c>
      <c r="B140" s="723"/>
      <c r="C140" s="510" t="s">
        <v>175</v>
      </c>
      <c r="D140" s="514">
        <v>44690</v>
      </c>
      <c r="E140" s="397"/>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t="s">
        <v>230</v>
      </c>
      <c r="AD140" s="212" t="s">
        <v>230</v>
      </c>
      <c r="AE140" s="212" t="s">
        <v>230</v>
      </c>
      <c r="AF140" s="212" t="s">
        <v>230</v>
      </c>
      <c r="AG140" s="212" t="s">
        <v>230</v>
      </c>
      <c r="AH140" s="212" t="s">
        <v>230</v>
      </c>
      <c r="AI140" s="212" t="s">
        <v>230</v>
      </c>
      <c r="AJ140" s="212" t="s">
        <v>230</v>
      </c>
      <c r="AK140" s="212" t="s">
        <v>230</v>
      </c>
      <c r="AL140" s="212" t="s">
        <v>230</v>
      </c>
      <c r="AM140" s="212" t="s">
        <v>230</v>
      </c>
      <c r="AN140" s="212" t="s">
        <v>230</v>
      </c>
      <c r="AO140" s="212" t="s">
        <v>577</v>
      </c>
      <c r="AP140" s="212" t="s">
        <v>577</v>
      </c>
      <c r="AQ140" s="212" t="s">
        <v>577</v>
      </c>
      <c r="AR140" s="212" t="s">
        <v>577</v>
      </c>
      <c r="AS140" s="212" t="s">
        <v>577</v>
      </c>
      <c r="AT140" s="212" t="s">
        <v>577</v>
      </c>
      <c r="AU140" s="212" t="s">
        <v>577</v>
      </c>
      <c r="AV140" s="212" t="s">
        <v>577</v>
      </c>
      <c r="AW140" s="212" t="s">
        <v>577</v>
      </c>
      <c r="AX140" s="212" t="s">
        <v>577</v>
      </c>
      <c r="AY140" s="212" t="s">
        <v>577</v>
      </c>
      <c r="AZ140" s="212" t="s">
        <v>577</v>
      </c>
      <c r="BA140" s="212" t="s">
        <v>577</v>
      </c>
      <c r="BB140" s="212" t="s">
        <v>577</v>
      </c>
      <c r="BC140" s="212" t="s">
        <v>577</v>
      </c>
      <c r="BD140" s="212" t="s">
        <v>577</v>
      </c>
      <c r="BE140" s="212" t="s">
        <v>577</v>
      </c>
      <c r="BF140" s="212" t="s">
        <v>577</v>
      </c>
      <c r="BG140" s="212" t="s">
        <v>577</v>
      </c>
      <c r="BH140" s="212" t="s">
        <v>577</v>
      </c>
      <c r="BI140" s="212" t="s">
        <v>577</v>
      </c>
      <c r="BJ140" s="212" t="s">
        <v>577</v>
      </c>
      <c r="BK140" s="212" t="s">
        <v>577</v>
      </c>
      <c r="BL140" s="212" t="s">
        <v>577</v>
      </c>
      <c r="BM140" s="212" t="s">
        <v>577</v>
      </c>
      <c r="BN140" s="212" t="s">
        <v>577</v>
      </c>
      <c r="BO140" s="212" t="s">
        <v>577</v>
      </c>
      <c r="BP140" s="212" t="s">
        <v>577</v>
      </c>
      <c r="BQ140" s="212" t="s">
        <v>577</v>
      </c>
      <c r="BR140" s="212" t="s">
        <v>577</v>
      </c>
      <c r="BS140" s="212" t="s">
        <v>577</v>
      </c>
      <c r="BT140" s="212" t="s">
        <v>577</v>
      </c>
      <c r="BU140" s="212" t="s">
        <v>577</v>
      </c>
      <c r="BV140" s="212" t="s">
        <v>577</v>
      </c>
      <c r="BW140" s="212" t="s">
        <v>577</v>
      </c>
      <c r="BX140" s="212" t="s">
        <v>577</v>
      </c>
      <c r="BY140" s="212" t="s">
        <v>728</v>
      </c>
      <c r="BZ140" s="212" t="s">
        <v>52</v>
      </c>
      <c r="CA140" s="212" t="s">
        <v>52</v>
      </c>
      <c r="CB140" s="212" t="s">
        <v>52</v>
      </c>
      <c r="CC140" s="212" t="s">
        <v>52</v>
      </c>
      <c r="CD140" s="212" t="s">
        <v>52</v>
      </c>
      <c r="CE140" s="212" t="s">
        <v>52</v>
      </c>
      <c r="CF140" s="212" t="s">
        <v>52</v>
      </c>
      <c r="CG140" s="212" t="s">
        <v>52</v>
      </c>
      <c r="CH140" s="212" t="s">
        <v>52</v>
      </c>
      <c r="CI140" s="212" t="s">
        <v>52</v>
      </c>
      <c r="CJ140" s="212" t="s">
        <v>52</v>
      </c>
      <c r="CK140" s="212" t="s">
        <v>52</v>
      </c>
      <c r="CL140" s="212" t="s">
        <v>52</v>
      </c>
      <c r="CM140" s="212" t="s">
        <v>52</v>
      </c>
      <c r="CN140" s="212" t="s">
        <v>52</v>
      </c>
      <c r="CO140" s="212" t="s">
        <v>52</v>
      </c>
      <c r="CP140" s="212" t="s">
        <v>52</v>
      </c>
      <c r="CQ140" s="212" t="s">
        <v>52</v>
      </c>
      <c r="CR140" s="212" t="s">
        <v>52</v>
      </c>
      <c r="CS140" s="212" t="s">
        <v>52</v>
      </c>
      <c r="CT140" s="212" t="s">
        <v>52</v>
      </c>
      <c r="CU140" s="212" t="s">
        <v>52</v>
      </c>
      <c r="CV140" s="212" t="s">
        <v>52</v>
      </c>
      <c r="CW140" s="212" t="s">
        <v>52</v>
      </c>
      <c r="CX140" s="212" t="s">
        <v>52</v>
      </c>
      <c r="CY140" s="212" t="s">
        <v>52</v>
      </c>
      <c r="CZ140" s="212" t="s">
        <v>52</v>
      </c>
      <c r="DA140" s="212" t="s">
        <v>52</v>
      </c>
      <c r="DB140" s="212" t="s">
        <v>52</v>
      </c>
      <c r="DC140" s="212" t="s">
        <v>52</v>
      </c>
      <c r="DD140" s="212" t="s">
        <v>52</v>
      </c>
      <c r="DE140" s="212" t="s">
        <v>52</v>
      </c>
      <c r="DF140" s="212" t="s">
        <v>52</v>
      </c>
      <c r="DG140" s="212" t="s">
        <v>52</v>
      </c>
      <c r="DH140" s="212" t="s">
        <v>52</v>
      </c>
      <c r="DI140" s="212" t="s">
        <v>52</v>
      </c>
      <c r="DJ140" s="212" t="s">
        <v>52</v>
      </c>
      <c r="DK140" s="212" t="s">
        <v>52</v>
      </c>
      <c r="DL140" s="212" t="s">
        <v>52</v>
      </c>
      <c r="DM140" s="212" t="s">
        <v>52</v>
      </c>
      <c r="DN140" s="212" t="s">
        <v>52</v>
      </c>
      <c r="DO140" s="212" t="s">
        <v>52</v>
      </c>
      <c r="DP140" s="212" t="s">
        <v>52</v>
      </c>
      <c r="DQ140" s="212" t="s">
        <v>52</v>
      </c>
      <c r="DR140" s="212" t="s">
        <v>52</v>
      </c>
      <c r="DS140" s="212" t="s">
        <v>728</v>
      </c>
      <c r="DT140" s="212" t="s">
        <v>53</v>
      </c>
      <c r="DU140" s="212" t="s">
        <v>53</v>
      </c>
      <c r="DV140" s="212" t="s">
        <v>53</v>
      </c>
      <c r="DW140" s="212" t="s">
        <v>53</v>
      </c>
      <c r="DX140" s="212" t="s">
        <v>53</v>
      </c>
      <c r="DY140" s="212" t="s">
        <v>53</v>
      </c>
      <c r="DZ140" s="212" t="s">
        <v>53</v>
      </c>
      <c r="EA140" s="212" t="s">
        <v>53</v>
      </c>
      <c r="EB140" s="212" t="s">
        <v>53</v>
      </c>
      <c r="EC140" s="212" t="s">
        <v>53</v>
      </c>
      <c r="ED140" s="212" t="s">
        <v>53</v>
      </c>
      <c r="EE140" s="212" t="s">
        <v>53</v>
      </c>
      <c r="EF140" s="212" t="s">
        <v>344</v>
      </c>
      <c r="EG140" s="212" t="s">
        <v>53</v>
      </c>
      <c r="EH140" s="212" t="s">
        <v>53</v>
      </c>
      <c r="EI140" s="212" t="s">
        <v>53</v>
      </c>
      <c r="EJ140" s="212" t="s">
        <v>53</v>
      </c>
      <c r="EK140" s="212" t="s">
        <v>53</v>
      </c>
      <c r="EL140" s="212" t="s">
        <v>53</v>
      </c>
      <c r="EM140" s="212" t="s">
        <v>53</v>
      </c>
      <c r="EN140" s="212" t="s">
        <v>53</v>
      </c>
      <c r="EO140" s="212" t="s">
        <v>53</v>
      </c>
      <c r="EP140" s="212" t="s">
        <v>53</v>
      </c>
      <c r="EQ140" s="212" t="s">
        <v>53</v>
      </c>
      <c r="ER140" s="212" t="s">
        <v>53</v>
      </c>
      <c r="ES140" s="227">
        <f t="shared" si="18"/>
        <v>7.5</v>
      </c>
      <c r="ET140" s="413">
        <f t="shared" si="19"/>
        <v>4</v>
      </c>
      <c r="EU140" s="227">
        <f t="shared" si="20"/>
        <v>6</v>
      </c>
      <c r="EV140" s="385">
        <f t="shared" si="14"/>
        <v>0</v>
      </c>
      <c r="EW140" s="412">
        <f t="shared" si="17"/>
        <v>0</v>
      </c>
      <c r="EX140" s="412">
        <f t="shared" si="15"/>
        <v>0</v>
      </c>
      <c r="EY140" s="210">
        <f t="shared" si="22"/>
        <v>17.5</v>
      </c>
      <c r="EZ140" s="227">
        <f t="shared" si="16"/>
        <v>2</v>
      </c>
    </row>
    <row r="141" spans="1:156" x14ac:dyDescent="0.25">
      <c r="A141" s="177">
        <f t="shared" si="21"/>
        <v>5</v>
      </c>
      <c r="B141" s="723"/>
      <c r="C141" s="510" t="s">
        <v>176</v>
      </c>
      <c r="D141" s="514">
        <v>44691</v>
      </c>
      <c r="E141" s="212" t="s">
        <v>230</v>
      </c>
      <c r="F141" s="212" t="s">
        <v>230</v>
      </c>
      <c r="G141" s="212" t="s">
        <v>230</v>
      </c>
      <c r="H141" s="212" t="s">
        <v>230</v>
      </c>
      <c r="I141" s="212" t="s">
        <v>230</v>
      </c>
      <c r="J141" s="212" t="s">
        <v>230</v>
      </c>
      <c r="K141" s="212"/>
      <c r="L141" s="212"/>
      <c r="M141" s="212"/>
      <c r="N141" s="212"/>
      <c r="O141" s="212"/>
      <c r="P141" s="212"/>
      <c r="Q141" s="212"/>
      <c r="R141" s="212"/>
      <c r="S141" s="212"/>
      <c r="T141" s="212"/>
      <c r="U141" s="212"/>
      <c r="V141" s="212"/>
      <c r="W141" s="212"/>
      <c r="X141" s="212"/>
      <c r="Y141" s="212"/>
      <c r="Z141" s="212"/>
      <c r="AA141" s="212"/>
      <c r="AB141" s="212"/>
      <c r="AC141" s="212"/>
      <c r="AD141" s="212"/>
      <c r="AE141" s="212"/>
      <c r="AF141" s="212"/>
      <c r="AG141" s="212"/>
      <c r="AH141" s="212"/>
      <c r="AI141" s="212" t="s">
        <v>230</v>
      </c>
      <c r="AJ141" s="212" t="s">
        <v>230</v>
      </c>
      <c r="AK141" s="212" t="s">
        <v>230</v>
      </c>
      <c r="AL141" s="212" t="s">
        <v>230</v>
      </c>
      <c r="AM141" s="212" t="s">
        <v>230</v>
      </c>
      <c r="AN141" s="212" t="s">
        <v>230</v>
      </c>
      <c r="AO141" s="212" t="s">
        <v>230</v>
      </c>
      <c r="AP141" s="212" t="s">
        <v>230</v>
      </c>
      <c r="AQ141" s="212" t="s">
        <v>230</v>
      </c>
      <c r="AR141" s="212" t="s">
        <v>230</v>
      </c>
      <c r="AS141" s="212" t="s">
        <v>230</v>
      </c>
      <c r="AT141" s="212" t="s">
        <v>230</v>
      </c>
      <c r="AU141" s="212" t="s">
        <v>52</v>
      </c>
      <c r="AV141" s="212" t="s">
        <v>52</v>
      </c>
      <c r="AW141" s="212" t="s">
        <v>52</v>
      </c>
      <c r="AX141" s="212" t="s">
        <v>52</v>
      </c>
      <c r="AY141" s="212" t="s">
        <v>52</v>
      </c>
      <c r="AZ141" s="212" t="s">
        <v>52</v>
      </c>
      <c r="BA141" s="212" t="s">
        <v>52</v>
      </c>
      <c r="BB141" s="212" t="s">
        <v>52</v>
      </c>
      <c r="BC141" s="212" t="s">
        <v>52</v>
      </c>
      <c r="BD141" s="212" t="s">
        <v>52</v>
      </c>
      <c r="BE141" s="212" t="s">
        <v>52</v>
      </c>
      <c r="BF141" s="212" t="s">
        <v>52</v>
      </c>
      <c r="BG141" s="212" t="s">
        <v>52</v>
      </c>
      <c r="BH141" s="212" t="s">
        <v>52</v>
      </c>
      <c r="BI141" s="212" t="s">
        <v>52</v>
      </c>
      <c r="BJ141" s="212" t="s">
        <v>52</v>
      </c>
      <c r="BK141" s="212" t="s">
        <v>52</v>
      </c>
      <c r="BL141" s="212" t="s">
        <v>52</v>
      </c>
      <c r="BM141" s="212" t="s">
        <v>52</v>
      </c>
      <c r="BN141" s="212" t="s">
        <v>52</v>
      </c>
      <c r="BO141" s="212" t="s">
        <v>52</v>
      </c>
      <c r="BP141" s="212" t="s">
        <v>52</v>
      </c>
      <c r="BQ141" s="212" t="s">
        <v>52</v>
      </c>
      <c r="BR141" s="212" t="s">
        <v>52</v>
      </c>
      <c r="BS141" s="212" t="s">
        <v>52</v>
      </c>
      <c r="BT141" s="212" t="s">
        <v>52</v>
      </c>
      <c r="BU141" s="212" t="s">
        <v>52</v>
      </c>
      <c r="BV141" s="212" t="s">
        <v>52</v>
      </c>
      <c r="BW141" s="212" t="s">
        <v>52</v>
      </c>
      <c r="BX141" s="212" t="s">
        <v>52</v>
      </c>
      <c r="BY141" s="212" t="s">
        <v>52</v>
      </c>
      <c r="BZ141" s="212" t="s">
        <v>52</v>
      </c>
      <c r="CA141" s="212" t="s">
        <v>52</v>
      </c>
      <c r="CB141" s="212" t="s">
        <v>52</v>
      </c>
      <c r="CC141" s="212" t="s">
        <v>52</v>
      </c>
      <c r="CD141" s="212" t="s">
        <v>52</v>
      </c>
      <c r="CE141" s="212" t="s">
        <v>52</v>
      </c>
      <c r="CF141" s="212" t="s">
        <v>52</v>
      </c>
      <c r="CG141" s="212" t="s">
        <v>52</v>
      </c>
      <c r="CH141" s="212" t="s">
        <v>52</v>
      </c>
      <c r="CI141" s="212" t="s">
        <v>52</v>
      </c>
      <c r="CJ141" s="212" t="s">
        <v>52</v>
      </c>
      <c r="CK141" s="212" t="s">
        <v>52</v>
      </c>
      <c r="CL141" s="212" t="s">
        <v>52</v>
      </c>
      <c r="CM141" s="212" t="s">
        <v>52</v>
      </c>
      <c r="CN141" s="212" t="s">
        <v>728</v>
      </c>
      <c r="CO141" s="212" t="s">
        <v>53</v>
      </c>
      <c r="CP141" s="212" t="s">
        <v>53</v>
      </c>
      <c r="CQ141" s="212" t="s">
        <v>53</v>
      </c>
      <c r="CR141" s="212" t="s">
        <v>53</v>
      </c>
      <c r="CS141" s="212" t="s">
        <v>53</v>
      </c>
      <c r="CT141" s="212" t="s">
        <v>53</v>
      </c>
      <c r="CU141" s="212" t="s">
        <v>53</v>
      </c>
      <c r="CV141" s="212" t="s">
        <v>53</v>
      </c>
      <c r="CW141" s="212" t="s">
        <v>53</v>
      </c>
      <c r="CX141" s="212" t="s">
        <v>53</v>
      </c>
      <c r="CY141" s="212" t="s">
        <v>53</v>
      </c>
      <c r="CZ141" s="212" t="s">
        <v>53</v>
      </c>
      <c r="DA141" s="212" t="s">
        <v>344</v>
      </c>
      <c r="DB141" s="212" t="s">
        <v>53</v>
      </c>
      <c r="DC141" s="212" t="s">
        <v>53</v>
      </c>
      <c r="DD141" s="212" t="s">
        <v>53</v>
      </c>
      <c r="DE141" s="212" t="s">
        <v>53</v>
      </c>
      <c r="DF141" s="212" t="s">
        <v>53</v>
      </c>
      <c r="DG141" s="212" t="s">
        <v>53</v>
      </c>
      <c r="DH141" s="212" t="s">
        <v>53</v>
      </c>
      <c r="DI141" s="212" t="s">
        <v>53</v>
      </c>
      <c r="DJ141" s="212" t="s">
        <v>53</v>
      </c>
      <c r="DK141" s="212" t="s">
        <v>53</v>
      </c>
      <c r="DL141" s="212" t="s">
        <v>53</v>
      </c>
      <c r="DM141" s="212" t="s">
        <v>53</v>
      </c>
      <c r="DN141" s="212" t="s">
        <v>344</v>
      </c>
      <c r="DO141" s="212" t="s">
        <v>53</v>
      </c>
      <c r="DP141" s="212" t="s">
        <v>53</v>
      </c>
      <c r="DQ141" s="212" t="s">
        <v>53</v>
      </c>
      <c r="DR141" s="212" t="s">
        <v>53</v>
      </c>
      <c r="DS141" s="212" t="s">
        <v>53</v>
      </c>
      <c r="DT141" s="212" t="s">
        <v>53</v>
      </c>
      <c r="DU141" s="212" t="s">
        <v>53</v>
      </c>
      <c r="DV141" s="212" t="s">
        <v>53</v>
      </c>
      <c r="DW141" s="212" t="s">
        <v>53</v>
      </c>
      <c r="DX141" s="212" t="s">
        <v>53</v>
      </c>
      <c r="DY141" s="212" t="s">
        <v>53</v>
      </c>
      <c r="DZ141" s="212" t="s">
        <v>53</v>
      </c>
      <c r="EA141" s="212" t="s">
        <v>344</v>
      </c>
      <c r="EB141" s="212" t="s">
        <v>53</v>
      </c>
      <c r="EC141" s="212" t="s">
        <v>53</v>
      </c>
      <c r="ED141" s="212" t="s">
        <v>53</v>
      </c>
      <c r="EE141" s="212" t="s">
        <v>53</v>
      </c>
      <c r="EF141" s="212" t="s">
        <v>53</v>
      </c>
      <c r="EG141" s="212" t="s">
        <v>53</v>
      </c>
      <c r="EH141" s="212" t="s">
        <v>53</v>
      </c>
      <c r="EI141" s="212" t="s">
        <v>53</v>
      </c>
      <c r="EJ141" s="212" t="s">
        <v>53</v>
      </c>
      <c r="EK141" s="212" t="s">
        <v>53</v>
      </c>
      <c r="EL141" s="212" t="s">
        <v>53</v>
      </c>
      <c r="EM141" s="212" t="s">
        <v>53</v>
      </c>
      <c r="EN141" s="212" t="s">
        <v>230</v>
      </c>
      <c r="EO141" s="212" t="s">
        <v>230</v>
      </c>
      <c r="EP141" s="212" t="s">
        <v>230</v>
      </c>
      <c r="EQ141" s="212" t="s">
        <v>230</v>
      </c>
      <c r="ER141" s="212" t="s">
        <v>230</v>
      </c>
      <c r="ES141" s="227">
        <f t="shared" si="18"/>
        <v>7.5</v>
      </c>
      <c r="ET141" s="413">
        <f t="shared" si="19"/>
        <v>8</v>
      </c>
      <c r="EU141" s="227">
        <f t="shared" si="20"/>
        <v>0</v>
      </c>
      <c r="EV141" s="385">
        <f t="shared" si="14"/>
        <v>0</v>
      </c>
      <c r="EW141" s="412">
        <f t="shared" si="17"/>
        <v>0</v>
      </c>
      <c r="EX141" s="412">
        <f t="shared" si="15"/>
        <v>0</v>
      </c>
      <c r="EY141" s="210">
        <f t="shared" si="22"/>
        <v>15.5</v>
      </c>
      <c r="EZ141" s="227">
        <f t="shared" si="16"/>
        <v>3.833333333333333</v>
      </c>
    </row>
    <row r="142" spans="1:156" x14ac:dyDescent="0.25">
      <c r="A142" s="177">
        <f t="shared" si="21"/>
        <v>5</v>
      </c>
      <c r="B142" s="723"/>
      <c r="C142" s="510" t="s">
        <v>176</v>
      </c>
      <c r="D142" s="514">
        <v>44692</v>
      </c>
      <c r="E142" s="212" t="s">
        <v>230</v>
      </c>
      <c r="F142" s="212" t="s">
        <v>230</v>
      </c>
      <c r="G142" s="212" t="s">
        <v>230</v>
      </c>
      <c r="H142" s="212" t="s">
        <v>230</v>
      </c>
      <c r="I142" s="212" t="s">
        <v>230</v>
      </c>
      <c r="J142" s="212" t="s">
        <v>230</v>
      </c>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c r="AK142" s="212"/>
      <c r="AL142" s="212"/>
      <c r="AM142" s="212"/>
      <c r="AN142" s="212"/>
      <c r="AO142" s="212" t="s">
        <v>230</v>
      </c>
      <c r="AP142" s="212" t="s">
        <v>230</v>
      </c>
      <c r="AQ142" s="212" t="s">
        <v>230</v>
      </c>
      <c r="AR142" s="212" t="s">
        <v>230</v>
      </c>
      <c r="AS142" s="212" t="s">
        <v>230</v>
      </c>
      <c r="AT142" s="212" t="s">
        <v>230</v>
      </c>
      <c r="AU142" s="212" t="s">
        <v>230</v>
      </c>
      <c r="AV142" s="212" t="s">
        <v>230</v>
      </c>
      <c r="AW142" s="212" t="s">
        <v>230</v>
      </c>
      <c r="AX142" s="212" t="s">
        <v>230</v>
      </c>
      <c r="AY142" s="212" t="s">
        <v>230</v>
      </c>
      <c r="AZ142" s="212" t="s">
        <v>230</v>
      </c>
      <c r="BA142" s="212" t="s">
        <v>52</v>
      </c>
      <c r="BB142" s="212" t="s">
        <v>52</v>
      </c>
      <c r="BC142" s="212" t="s">
        <v>52</v>
      </c>
      <c r="BD142" s="212" t="s">
        <v>52</v>
      </c>
      <c r="BE142" s="212" t="s">
        <v>52</v>
      </c>
      <c r="BF142" s="212" t="s">
        <v>52</v>
      </c>
      <c r="BG142" s="212" t="s">
        <v>52</v>
      </c>
      <c r="BH142" s="212" t="s">
        <v>52</v>
      </c>
      <c r="BI142" s="212" t="s">
        <v>52</v>
      </c>
      <c r="BJ142" s="212" t="s">
        <v>52</v>
      </c>
      <c r="BK142" s="212" t="s">
        <v>52</v>
      </c>
      <c r="BL142" s="212" t="s">
        <v>52</v>
      </c>
      <c r="BM142" s="212" t="s">
        <v>52</v>
      </c>
      <c r="BN142" s="212" t="s">
        <v>52</v>
      </c>
      <c r="BO142" s="212" t="s">
        <v>52</v>
      </c>
      <c r="BP142" s="212" t="s">
        <v>52</v>
      </c>
      <c r="BQ142" s="212" t="s">
        <v>52</v>
      </c>
      <c r="BR142" s="212" t="s">
        <v>52</v>
      </c>
      <c r="BS142" s="212" t="s">
        <v>52</v>
      </c>
      <c r="BT142" s="212" t="s">
        <v>52</v>
      </c>
      <c r="BU142" s="212" t="s">
        <v>52</v>
      </c>
      <c r="BV142" s="212" t="s">
        <v>52</v>
      </c>
      <c r="BW142" s="212" t="s">
        <v>52</v>
      </c>
      <c r="BX142" s="212" t="s">
        <v>52</v>
      </c>
      <c r="BY142" s="212" t="s">
        <v>52</v>
      </c>
      <c r="BZ142" s="212" t="s">
        <v>52</v>
      </c>
      <c r="CA142" s="212" t="s">
        <v>52</v>
      </c>
      <c r="CB142" s="212" t="s">
        <v>230</v>
      </c>
      <c r="CC142" s="212" t="s">
        <v>230</v>
      </c>
      <c r="CD142" s="212" t="s">
        <v>230</v>
      </c>
      <c r="CE142" s="212" t="s">
        <v>230</v>
      </c>
      <c r="CF142" s="212" t="s">
        <v>230</v>
      </c>
      <c r="CG142" s="212" t="s">
        <v>230</v>
      </c>
      <c r="CH142" s="212" t="s">
        <v>230</v>
      </c>
      <c r="CI142" s="212" t="s">
        <v>230</v>
      </c>
      <c r="CJ142" s="212" t="s">
        <v>230</v>
      </c>
      <c r="CK142" s="212" t="s">
        <v>230</v>
      </c>
      <c r="CL142" s="212" t="s">
        <v>230</v>
      </c>
      <c r="CM142" s="212" t="s">
        <v>230</v>
      </c>
      <c r="CN142" s="212" t="s">
        <v>230</v>
      </c>
      <c r="CO142" s="212" t="s">
        <v>230</v>
      </c>
      <c r="CP142" s="212" t="s">
        <v>230</v>
      </c>
      <c r="CQ142" s="212" t="s">
        <v>230</v>
      </c>
      <c r="CR142" s="212" t="s">
        <v>230</v>
      </c>
      <c r="CS142" s="212" t="s">
        <v>230</v>
      </c>
      <c r="CT142" s="212" t="s">
        <v>230</v>
      </c>
      <c r="CU142" s="212" t="s">
        <v>230</v>
      </c>
      <c r="CV142" s="212" t="s">
        <v>230</v>
      </c>
      <c r="CW142" s="212" t="s">
        <v>230</v>
      </c>
      <c r="CX142" s="212" t="s">
        <v>230</v>
      </c>
      <c r="CY142" s="212" t="s">
        <v>230</v>
      </c>
      <c r="CZ142" s="212" t="s">
        <v>230</v>
      </c>
      <c r="DA142" s="212" t="s">
        <v>230</v>
      </c>
      <c r="DB142" s="212" t="s">
        <v>230</v>
      </c>
      <c r="DC142" s="212"/>
      <c r="DD142" s="212"/>
      <c r="DE142" s="212"/>
      <c r="DF142" s="212"/>
      <c r="DG142" s="212"/>
      <c r="DH142" s="212"/>
      <c r="DI142" s="212"/>
      <c r="DJ142" s="212"/>
      <c r="DK142" s="212"/>
      <c r="DL142" s="212"/>
      <c r="DM142" s="212"/>
      <c r="DN142" s="212"/>
      <c r="DO142" s="212"/>
      <c r="DP142" s="212"/>
      <c r="DQ142" s="212"/>
      <c r="DR142" s="212"/>
      <c r="DS142" s="212"/>
      <c r="DT142" s="212"/>
      <c r="DU142" s="212"/>
      <c r="DV142" s="212"/>
      <c r="DW142" s="212"/>
      <c r="DX142" s="212"/>
      <c r="DY142" s="212"/>
      <c r="DZ142" s="212"/>
      <c r="EA142" s="212"/>
      <c r="EB142" s="212"/>
      <c r="EC142" s="212"/>
      <c r="ED142" s="212"/>
      <c r="EE142" s="212"/>
      <c r="EF142" s="212"/>
      <c r="EG142" s="212"/>
      <c r="EH142" s="212"/>
      <c r="EI142" s="212"/>
      <c r="EJ142" s="212"/>
      <c r="EK142" s="212"/>
      <c r="EL142" s="212"/>
      <c r="EM142" s="212"/>
      <c r="EN142" s="212"/>
      <c r="EO142" s="212"/>
      <c r="EP142" s="212"/>
      <c r="EQ142" s="212"/>
      <c r="ER142" s="424"/>
      <c r="ES142" s="227">
        <f t="shared" si="18"/>
        <v>4.5</v>
      </c>
      <c r="ET142" s="413">
        <f t="shared" si="19"/>
        <v>0</v>
      </c>
      <c r="EU142" s="227">
        <f t="shared" si="20"/>
        <v>0</v>
      </c>
      <c r="EV142" s="385">
        <f t="shared" ref="EV142:EV205" si="23">(COUNTIF($E142:$ER142,$EV$11))*(10/60)</f>
        <v>0</v>
      </c>
      <c r="EW142" s="412">
        <f t="shared" si="17"/>
        <v>0</v>
      </c>
      <c r="EX142" s="412">
        <f t="shared" ref="EX142:EX205" si="24">(COUNTIF($E142:$ER142,$EX$11))*(10/60)</f>
        <v>0</v>
      </c>
      <c r="EY142" s="210">
        <f t="shared" si="22"/>
        <v>4.5</v>
      </c>
      <c r="EZ142" s="227">
        <f t="shared" ref="EZ142:EZ205" si="25">(COUNTIF($E142:$ER142,$EZ$11))*(10/60)</f>
        <v>7.5</v>
      </c>
    </row>
    <row r="143" spans="1:156" x14ac:dyDescent="0.25">
      <c r="A143" s="177">
        <f t="shared" si="21"/>
        <v>5</v>
      </c>
      <c r="B143" s="723"/>
      <c r="C143" s="510" t="s">
        <v>173</v>
      </c>
      <c r="D143" s="514">
        <v>44693</v>
      </c>
      <c r="E143" s="397"/>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c r="AF143" s="212"/>
      <c r="AG143" s="212"/>
      <c r="AH143" s="212"/>
      <c r="AI143" s="212"/>
      <c r="AJ143" s="212"/>
      <c r="AK143" s="212"/>
      <c r="AL143" s="212"/>
      <c r="AM143" s="212"/>
      <c r="AN143" s="212"/>
      <c r="AO143" s="212"/>
      <c r="AP143" s="212"/>
      <c r="AQ143" s="212"/>
      <c r="AR143" s="212"/>
      <c r="AS143" s="212"/>
      <c r="AT143" s="212"/>
      <c r="AU143" s="212" t="s">
        <v>230</v>
      </c>
      <c r="AV143" s="212" t="s">
        <v>230</v>
      </c>
      <c r="AW143" s="212" t="s">
        <v>230</v>
      </c>
      <c r="AX143" s="212" t="s">
        <v>230</v>
      </c>
      <c r="AY143" s="212" t="s">
        <v>230</v>
      </c>
      <c r="AZ143" s="212" t="s">
        <v>230</v>
      </c>
      <c r="BA143" s="212" t="s">
        <v>230</v>
      </c>
      <c r="BB143" s="212" t="s">
        <v>230</v>
      </c>
      <c r="BC143" s="212" t="s">
        <v>230</v>
      </c>
      <c r="BD143" s="212" t="s">
        <v>230</v>
      </c>
      <c r="BE143" s="212" t="s">
        <v>230</v>
      </c>
      <c r="BF143" s="212" t="s">
        <v>230</v>
      </c>
      <c r="BG143" s="212" t="s">
        <v>230</v>
      </c>
      <c r="BH143" s="212" t="s">
        <v>52</v>
      </c>
      <c r="BI143" s="212" t="s">
        <v>52</v>
      </c>
      <c r="BJ143" s="212" t="s">
        <v>52</v>
      </c>
      <c r="BK143" s="212" t="s">
        <v>52</v>
      </c>
      <c r="BL143" s="212" t="s">
        <v>52</v>
      </c>
      <c r="BM143" s="212" t="s">
        <v>52</v>
      </c>
      <c r="BN143" s="212" t="s">
        <v>52</v>
      </c>
      <c r="BO143" s="212" t="s">
        <v>52</v>
      </c>
      <c r="BP143" s="212" t="s">
        <v>52</v>
      </c>
      <c r="BQ143" s="212" t="s">
        <v>52</v>
      </c>
      <c r="BR143" s="212" t="s">
        <v>52</v>
      </c>
      <c r="BS143" s="212" t="s">
        <v>52</v>
      </c>
      <c r="BT143" s="212" t="s">
        <v>52</v>
      </c>
      <c r="BU143" s="212" t="s">
        <v>52</v>
      </c>
      <c r="BV143" s="212" t="s">
        <v>52</v>
      </c>
      <c r="BW143" s="212" t="s">
        <v>52</v>
      </c>
      <c r="BX143" s="212" t="s">
        <v>52</v>
      </c>
      <c r="BY143" s="212" t="s">
        <v>52</v>
      </c>
      <c r="BZ143" s="212" t="s">
        <v>52</v>
      </c>
      <c r="CA143" s="212" t="s">
        <v>52</v>
      </c>
      <c r="CB143" s="212" t="s">
        <v>52</v>
      </c>
      <c r="CC143" s="212" t="s">
        <v>52</v>
      </c>
      <c r="CD143" s="212" t="s">
        <v>52</v>
      </c>
      <c r="CE143" s="212" t="s">
        <v>52</v>
      </c>
      <c r="CF143" s="212" t="s">
        <v>52</v>
      </c>
      <c r="CG143" s="212" t="s">
        <v>52</v>
      </c>
      <c r="CH143" s="212" t="s">
        <v>52</v>
      </c>
      <c r="CI143" s="212" t="s">
        <v>728</v>
      </c>
      <c r="CJ143" s="212" t="s">
        <v>53</v>
      </c>
      <c r="CK143" s="212" t="s">
        <v>53</v>
      </c>
      <c r="CL143" s="212" t="s">
        <v>53</v>
      </c>
      <c r="CM143" s="212" t="s">
        <v>53</v>
      </c>
      <c r="CN143" s="212" t="s">
        <v>53</v>
      </c>
      <c r="CO143" s="212" t="s">
        <v>53</v>
      </c>
      <c r="CP143" s="212" t="s">
        <v>53</v>
      </c>
      <c r="CQ143" s="212" t="s">
        <v>53</v>
      </c>
      <c r="CR143" s="212" t="s">
        <v>53</v>
      </c>
      <c r="CS143" s="212" t="s">
        <v>53</v>
      </c>
      <c r="CT143" s="212" t="s">
        <v>53</v>
      </c>
      <c r="CU143" s="212" t="s">
        <v>53</v>
      </c>
      <c r="CV143" s="212" t="s">
        <v>728</v>
      </c>
      <c r="CW143" s="212" t="s">
        <v>53</v>
      </c>
      <c r="CX143" s="212" t="s">
        <v>53</v>
      </c>
      <c r="CY143" s="212" t="s">
        <v>53</v>
      </c>
      <c r="CZ143" s="212" t="s">
        <v>53</v>
      </c>
      <c r="DA143" s="212" t="s">
        <v>53</v>
      </c>
      <c r="DB143" s="212" t="s">
        <v>53</v>
      </c>
      <c r="DC143" s="212" t="s">
        <v>53</v>
      </c>
      <c r="DD143" s="212" t="s">
        <v>53</v>
      </c>
      <c r="DE143" s="212" t="s">
        <v>53</v>
      </c>
      <c r="DF143" s="212" t="s">
        <v>53</v>
      </c>
      <c r="DG143" s="212" t="s">
        <v>53</v>
      </c>
      <c r="DH143" s="212" t="s">
        <v>53</v>
      </c>
      <c r="DI143" s="212" t="s">
        <v>230</v>
      </c>
      <c r="DJ143" s="212" t="s">
        <v>230</v>
      </c>
      <c r="DK143" s="212" t="s">
        <v>230</v>
      </c>
      <c r="DL143" s="212" t="s">
        <v>230</v>
      </c>
      <c r="DM143" s="212" t="s">
        <v>230</v>
      </c>
      <c r="DN143" s="212" t="s">
        <v>230</v>
      </c>
      <c r="DO143" s="212" t="s">
        <v>230</v>
      </c>
      <c r="DP143" s="212" t="s">
        <v>230</v>
      </c>
      <c r="DQ143" s="212" t="s">
        <v>230</v>
      </c>
      <c r="DR143" s="212"/>
      <c r="DS143" s="212"/>
      <c r="DT143" s="212"/>
      <c r="DU143" s="212"/>
      <c r="DV143" s="212"/>
      <c r="DW143" s="212"/>
      <c r="DX143" s="212"/>
      <c r="DY143" s="212"/>
      <c r="DZ143" s="212"/>
      <c r="EA143" s="212"/>
      <c r="EB143" s="212"/>
      <c r="EC143" s="212"/>
      <c r="ED143" s="212"/>
      <c r="EE143" s="212"/>
      <c r="EF143" s="212"/>
      <c r="EG143" s="212"/>
      <c r="EH143" s="212"/>
      <c r="EI143" s="212"/>
      <c r="EJ143" s="212"/>
      <c r="EK143" s="212"/>
      <c r="EL143" s="212"/>
      <c r="EM143" s="212"/>
      <c r="EN143" s="212"/>
      <c r="EO143" s="212"/>
      <c r="EP143" s="212"/>
      <c r="EQ143" s="212"/>
      <c r="ER143" s="424"/>
      <c r="ES143" s="227">
        <f t="shared" si="18"/>
        <v>4.5</v>
      </c>
      <c r="ET143" s="413">
        <f t="shared" si="19"/>
        <v>4</v>
      </c>
      <c r="EU143" s="227">
        <f t="shared" si="20"/>
        <v>0</v>
      </c>
      <c r="EV143" s="385">
        <f t="shared" si="23"/>
        <v>0</v>
      </c>
      <c r="EW143" s="412">
        <f t="shared" ref="EW143:EW206" si="26">(COUNTIF($E143:$ER143,$EW$11))*(10/60)</f>
        <v>0</v>
      </c>
      <c r="EX143" s="412">
        <f t="shared" si="24"/>
        <v>0</v>
      </c>
      <c r="EY143" s="210">
        <f t="shared" si="22"/>
        <v>8.5</v>
      </c>
      <c r="EZ143" s="227">
        <f t="shared" si="25"/>
        <v>3.6666666666666665</v>
      </c>
    </row>
    <row r="144" spans="1:156" x14ac:dyDescent="0.25">
      <c r="A144" s="177">
        <f t="shared" si="21"/>
        <v>5</v>
      </c>
      <c r="B144" s="723"/>
      <c r="C144" s="510" t="s">
        <v>184</v>
      </c>
      <c r="D144" s="514">
        <v>44694</v>
      </c>
      <c r="E144" s="397"/>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c r="AF144" s="212"/>
      <c r="AG144" s="212"/>
      <c r="AH144" s="212"/>
      <c r="AI144" s="212"/>
      <c r="AJ144" s="212"/>
      <c r="AK144" s="212"/>
      <c r="AL144" s="212"/>
      <c r="AM144" s="212"/>
      <c r="AN144" s="212"/>
      <c r="AO144" s="212" t="s">
        <v>230</v>
      </c>
      <c r="AP144" s="212" t="s">
        <v>230</v>
      </c>
      <c r="AQ144" s="212" t="s">
        <v>230</v>
      </c>
      <c r="AR144" s="212" t="s">
        <v>230</v>
      </c>
      <c r="AS144" s="212" t="s">
        <v>230</v>
      </c>
      <c r="AT144" s="212" t="s">
        <v>230</v>
      </c>
      <c r="AU144" s="212" t="s">
        <v>230</v>
      </c>
      <c r="AV144" s="212" t="s">
        <v>230</v>
      </c>
      <c r="AW144" s="212" t="s">
        <v>230</v>
      </c>
      <c r="AX144" s="212" t="s">
        <v>230</v>
      </c>
      <c r="AY144" s="212" t="s">
        <v>230</v>
      </c>
      <c r="AZ144" s="212" t="s">
        <v>230</v>
      </c>
      <c r="BA144" s="212" t="s">
        <v>52</v>
      </c>
      <c r="BB144" s="212" t="s">
        <v>52</v>
      </c>
      <c r="BC144" s="212" t="s">
        <v>52</v>
      </c>
      <c r="BD144" s="212" t="s">
        <v>52</v>
      </c>
      <c r="BE144" s="212" t="s">
        <v>52</v>
      </c>
      <c r="BF144" s="212" t="s">
        <v>52</v>
      </c>
      <c r="BG144" s="212" t="s">
        <v>52</v>
      </c>
      <c r="BH144" s="212" t="s">
        <v>52</v>
      </c>
      <c r="BI144" s="212" t="s">
        <v>52</v>
      </c>
      <c r="BJ144" s="212" t="s">
        <v>52</v>
      </c>
      <c r="BK144" s="212" t="s">
        <v>52</v>
      </c>
      <c r="BL144" s="212" t="s">
        <v>52</v>
      </c>
      <c r="BM144" s="212" t="s">
        <v>52</v>
      </c>
      <c r="BN144" s="212" t="s">
        <v>52</v>
      </c>
      <c r="BO144" s="212" t="s">
        <v>52</v>
      </c>
      <c r="BP144" s="212" t="s">
        <v>52</v>
      </c>
      <c r="BQ144" s="212" t="s">
        <v>52</v>
      </c>
      <c r="BR144" s="212" t="s">
        <v>52</v>
      </c>
      <c r="BS144" s="212" t="s">
        <v>52</v>
      </c>
      <c r="BT144" s="212" t="s">
        <v>52</v>
      </c>
      <c r="BU144" s="212" t="s">
        <v>52</v>
      </c>
      <c r="BV144" s="212" t="s">
        <v>52</v>
      </c>
      <c r="BW144" s="212" t="s">
        <v>52</v>
      </c>
      <c r="BX144" s="212" t="s">
        <v>52</v>
      </c>
      <c r="BY144" s="212" t="s">
        <v>52</v>
      </c>
      <c r="BZ144" s="212" t="s">
        <v>52</v>
      </c>
      <c r="CA144" s="212" t="s">
        <v>52</v>
      </c>
      <c r="CB144" s="212" t="s">
        <v>52</v>
      </c>
      <c r="CC144" s="212" t="s">
        <v>52</v>
      </c>
      <c r="CD144" s="212" t="s">
        <v>52</v>
      </c>
      <c r="CE144" s="212" t="s">
        <v>52</v>
      </c>
      <c r="CF144" s="212" t="s">
        <v>52</v>
      </c>
      <c r="CG144" s="212" t="s">
        <v>52</v>
      </c>
      <c r="CH144" s="212" t="s">
        <v>52</v>
      </c>
      <c r="CI144" s="212" t="s">
        <v>52</v>
      </c>
      <c r="CJ144" s="212" t="s">
        <v>52</v>
      </c>
      <c r="CK144" s="212" t="s">
        <v>728</v>
      </c>
      <c r="CL144" s="212" t="s">
        <v>728</v>
      </c>
      <c r="CM144" s="212" t="s">
        <v>728</v>
      </c>
      <c r="CN144" s="212" t="s">
        <v>728</v>
      </c>
      <c r="CO144" s="212" t="s">
        <v>728</v>
      </c>
      <c r="CP144" s="212" t="s">
        <v>728</v>
      </c>
      <c r="CQ144" s="212" t="s">
        <v>728</v>
      </c>
      <c r="CR144" s="212" t="s">
        <v>728</v>
      </c>
      <c r="CS144" s="212" t="s">
        <v>728</v>
      </c>
      <c r="CT144" s="212" t="s">
        <v>728</v>
      </c>
      <c r="CU144" s="212" t="s">
        <v>53</v>
      </c>
      <c r="CV144" s="212" t="s">
        <v>53</v>
      </c>
      <c r="CW144" s="212" t="s">
        <v>53</v>
      </c>
      <c r="CX144" s="212" t="s">
        <v>53</v>
      </c>
      <c r="CY144" s="212" t="s">
        <v>53</v>
      </c>
      <c r="CZ144" s="212" t="s">
        <v>53</v>
      </c>
      <c r="DA144" s="212" t="s">
        <v>53</v>
      </c>
      <c r="DB144" s="212" t="s">
        <v>53</v>
      </c>
      <c r="DC144" s="212" t="s">
        <v>53</v>
      </c>
      <c r="DD144" s="212" t="s">
        <v>53</v>
      </c>
      <c r="DE144" s="212" t="s">
        <v>53</v>
      </c>
      <c r="DF144" s="212" t="s">
        <v>53</v>
      </c>
      <c r="DG144" s="212" t="s">
        <v>728</v>
      </c>
      <c r="DH144" s="212" t="s">
        <v>53</v>
      </c>
      <c r="DI144" s="212" t="s">
        <v>53</v>
      </c>
      <c r="DJ144" s="212" t="s">
        <v>53</v>
      </c>
      <c r="DK144" s="212" t="s">
        <v>53</v>
      </c>
      <c r="DL144" s="212" t="s">
        <v>53</v>
      </c>
      <c r="DM144" s="212" t="s">
        <v>53</v>
      </c>
      <c r="DN144" s="212" t="s">
        <v>53</v>
      </c>
      <c r="DO144" s="212" t="s">
        <v>53</v>
      </c>
      <c r="DP144" s="212" t="s">
        <v>53</v>
      </c>
      <c r="DQ144" s="212" t="s">
        <v>53</v>
      </c>
      <c r="DR144" s="212" t="s">
        <v>53</v>
      </c>
      <c r="DS144" s="212" t="s">
        <v>53</v>
      </c>
      <c r="DT144" s="212" t="s">
        <v>230</v>
      </c>
      <c r="DU144" s="212" t="s">
        <v>230</v>
      </c>
      <c r="DV144" s="212" t="s">
        <v>230</v>
      </c>
      <c r="DW144" s="212" t="s">
        <v>230</v>
      </c>
      <c r="DX144" s="212" t="s">
        <v>230</v>
      </c>
      <c r="DY144" s="212" t="s">
        <v>230</v>
      </c>
      <c r="DZ144" s="212" t="s">
        <v>230</v>
      </c>
      <c r="EA144" s="212" t="s">
        <v>230</v>
      </c>
      <c r="EB144" s="212" t="s">
        <v>230</v>
      </c>
      <c r="EC144" s="212"/>
      <c r="ED144" s="212"/>
      <c r="EE144" s="212"/>
      <c r="EF144" s="212"/>
      <c r="EG144" s="212"/>
      <c r="EH144" s="212"/>
      <c r="EI144" s="212"/>
      <c r="EJ144" s="212"/>
      <c r="EK144" s="212"/>
      <c r="EL144" s="212"/>
      <c r="EM144" s="212"/>
      <c r="EN144" s="212"/>
      <c r="EO144" s="212"/>
      <c r="EP144" s="212"/>
      <c r="EQ144" s="212"/>
      <c r="ER144" s="424"/>
      <c r="ES144" s="227">
        <f t="shared" si="18"/>
        <v>6</v>
      </c>
      <c r="ET144" s="413">
        <f t="shared" si="19"/>
        <v>4</v>
      </c>
      <c r="EU144" s="227">
        <f t="shared" si="20"/>
        <v>0</v>
      </c>
      <c r="EV144" s="385">
        <f t="shared" si="23"/>
        <v>0</v>
      </c>
      <c r="EW144" s="412">
        <f t="shared" si="26"/>
        <v>0</v>
      </c>
      <c r="EX144" s="412">
        <f t="shared" si="24"/>
        <v>0</v>
      </c>
      <c r="EY144" s="210">
        <f t="shared" si="22"/>
        <v>10</v>
      </c>
      <c r="EZ144" s="227">
        <f t="shared" si="25"/>
        <v>3.5</v>
      </c>
    </row>
    <row r="145" spans="1:156" x14ac:dyDescent="0.25">
      <c r="A145" s="177">
        <f t="shared" si="21"/>
        <v>5</v>
      </c>
      <c r="B145" s="723"/>
      <c r="C145" s="511" t="s">
        <v>181</v>
      </c>
      <c r="D145" s="515">
        <v>44695</v>
      </c>
      <c r="E145" s="397"/>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c r="AF145" s="212"/>
      <c r="AG145" s="212"/>
      <c r="AH145" s="212"/>
      <c r="AI145" s="212"/>
      <c r="AJ145" s="212"/>
      <c r="AK145" s="212"/>
      <c r="AL145" s="212"/>
      <c r="AM145" s="212"/>
      <c r="AN145" s="212"/>
      <c r="AO145" s="212" t="s">
        <v>230</v>
      </c>
      <c r="AP145" s="212" t="s">
        <v>230</v>
      </c>
      <c r="AQ145" s="212" t="s">
        <v>230</v>
      </c>
      <c r="AR145" s="212" t="s">
        <v>230</v>
      </c>
      <c r="AS145" s="212" t="s">
        <v>230</v>
      </c>
      <c r="AT145" s="212" t="s">
        <v>230</v>
      </c>
      <c r="AU145" s="212" t="s">
        <v>230</v>
      </c>
      <c r="AV145" s="212" t="s">
        <v>230</v>
      </c>
      <c r="AW145" s="212" t="s">
        <v>230</v>
      </c>
      <c r="AX145" s="212" t="s">
        <v>230</v>
      </c>
      <c r="AY145" s="212" t="s">
        <v>230</v>
      </c>
      <c r="AZ145" s="212" t="s">
        <v>230</v>
      </c>
      <c r="BA145" s="212" t="s">
        <v>52</v>
      </c>
      <c r="BB145" s="212" t="s">
        <v>52</v>
      </c>
      <c r="BC145" s="212" t="s">
        <v>52</v>
      </c>
      <c r="BD145" s="212" t="s">
        <v>52</v>
      </c>
      <c r="BE145" s="212" t="s">
        <v>52</v>
      </c>
      <c r="BF145" s="212" t="s">
        <v>52</v>
      </c>
      <c r="BG145" s="212" t="s">
        <v>52</v>
      </c>
      <c r="BH145" s="212" t="s">
        <v>52</v>
      </c>
      <c r="BI145" s="212" t="s">
        <v>52</v>
      </c>
      <c r="BJ145" s="212" t="s">
        <v>52</v>
      </c>
      <c r="BK145" s="212" t="s">
        <v>52</v>
      </c>
      <c r="BL145" s="212" t="s">
        <v>52</v>
      </c>
      <c r="BM145" s="212" t="s">
        <v>52</v>
      </c>
      <c r="BN145" s="212" t="s">
        <v>52</v>
      </c>
      <c r="BO145" s="212" t="s">
        <v>52</v>
      </c>
      <c r="BP145" s="212" t="s">
        <v>52</v>
      </c>
      <c r="BQ145" s="212" t="s">
        <v>52</v>
      </c>
      <c r="BR145" s="212" t="s">
        <v>52</v>
      </c>
      <c r="BS145" s="212" t="s">
        <v>52</v>
      </c>
      <c r="BT145" s="212" t="s">
        <v>52</v>
      </c>
      <c r="BU145" s="212" t="s">
        <v>52</v>
      </c>
      <c r="BV145" s="212" t="s">
        <v>52</v>
      </c>
      <c r="BW145" s="212" t="s">
        <v>52</v>
      </c>
      <c r="BX145" s="212" t="s">
        <v>52</v>
      </c>
      <c r="BY145" s="212" t="s">
        <v>52</v>
      </c>
      <c r="BZ145" s="212" t="s">
        <v>52</v>
      </c>
      <c r="CA145" s="212" t="s">
        <v>52</v>
      </c>
      <c r="CB145" s="212" t="s">
        <v>344</v>
      </c>
      <c r="CC145" s="212" t="s">
        <v>53</v>
      </c>
      <c r="CD145" s="212" t="s">
        <v>53</v>
      </c>
      <c r="CE145" s="212" t="s">
        <v>53</v>
      </c>
      <c r="CF145" s="212" t="s">
        <v>53</v>
      </c>
      <c r="CG145" s="212" t="s">
        <v>53</v>
      </c>
      <c r="CH145" s="212" t="s">
        <v>53</v>
      </c>
      <c r="CI145" s="212" t="s">
        <v>53</v>
      </c>
      <c r="CJ145" s="212" t="s">
        <v>53</v>
      </c>
      <c r="CK145" s="212" t="s">
        <v>53</v>
      </c>
      <c r="CL145" s="212" t="s">
        <v>344</v>
      </c>
      <c r="CM145" s="212" t="s">
        <v>53</v>
      </c>
      <c r="CN145" s="212" t="s">
        <v>53</v>
      </c>
      <c r="CO145" s="212" t="s">
        <v>53</v>
      </c>
      <c r="CP145" s="212" t="s">
        <v>53</v>
      </c>
      <c r="CQ145" s="212" t="s">
        <v>53</v>
      </c>
      <c r="CR145" s="212" t="s">
        <v>53</v>
      </c>
      <c r="CS145" s="212" t="s">
        <v>53</v>
      </c>
      <c r="CT145" s="212" t="s">
        <v>53</v>
      </c>
      <c r="CU145" s="212" t="s">
        <v>53</v>
      </c>
      <c r="CV145" s="212" t="s">
        <v>344</v>
      </c>
      <c r="CW145" s="212" t="s">
        <v>53</v>
      </c>
      <c r="CX145" s="212" t="s">
        <v>53</v>
      </c>
      <c r="CY145" s="212" t="s">
        <v>53</v>
      </c>
      <c r="CZ145" s="212" t="s">
        <v>53</v>
      </c>
      <c r="DA145" s="212" t="s">
        <v>53</v>
      </c>
      <c r="DB145" s="212" t="s">
        <v>53</v>
      </c>
      <c r="DC145" s="212" t="s">
        <v>230</v>
      </c>
      <c r="DD145" s="212" t="s">
        <v>230</v>
      </c>
      <c r="DE145" s="212" t="s">
        <v>230</v>
      </c>
      <c r="DF145" s="212" t="s">
        <v>230</v>
      </c>
      <c r="DG145" s="212" t="s">
        <v>230</v>
      </c>
      <c r="DH145" s="212" t="s">
        <v>230</v>
      </c>
      <c r="DI145" s="212" t="s">
        <v>230</v>
      </c>
      <c r="DJ145" s="212" t="s">
        <v>230</v>
      </c>
      <c r="DK145" s="212" t="s">
        <v>230</v>
      </c>
      <c r="DL145" s="212"/>
      <c r="DM145" s="212"/>
      <c r="DN145" s="212"/>
      <c r="DO145" s="212"/>
      <c r="DP145" s="212"/>
      <c r="DQ145" s="212"/>
      <c r="DR145" s="212"/>
      <c r="DS145" s="212"/>
      <c r="DT145" s="212"/>
      <c r="DU145" s="212"/>
      <c r="DV145" s="212"/>
      <c r="DW145" s="212"/>
      <c r="DX145" s="212"/>
      <c r="DY145" s="212"/>
      <c r="DZ145" s="212"/>
      <c r="EA145" s="212"/>
      <c r="EB145" s="212"/>
      <c r="EC145" s="212"/>
      <c r="ED145" s="212"/>
      <c r="EE145" s="212"/>
      <c r="EF145" s="212"/>
      <c r="EG145" s="212"/>
      <c r="EH145" s="212"/>
      <c r="EI145" s="212"/>
      <c r="EJ145" s="212"/>
      <c r="EK145" s="212"/>
      <c r="EL145" s="212"/>
      <c r="EM145" s="212"/>
      <c r="EN145" s="212"/>
      <c r="EO145" s="212"/>
      <c r="EP145" s="212"/>
      <c r="EQ145" s="212"/>
      <c r="ER145" s="424"/>
      <c r="ES145" s="227">
        <f t="shared" ref="ES145:ES208" si="27">((COUNTIF($E145:$ER145,$ES$11))*(10/60))</f>
        <v>4.5</v>
      </c>
      <c r="ET145" s="413">
        <f t="shared" si="19"/>
        <v>4</v>
      </c>
      <c r="EU145" s="227">
        <f t="shared" si="20"/>
        <v>0</v>
      </c>
      <c r="EV145" s="385">
        <f t="shared" si="23"/>
        <v>0</v>
      </c>
      <c r="EW145" s="412">
        <f t="shared" si="26"/>
        <v>0</v>
      </c>
      <c r="EX145" s="412">
        <f t="shared" si="24"/>
        <v>0</v>
      </c>
      <c r="EY145" s="210">
        <f t="shared" si="22"/>
        <v>8.5</v>
      </c>
      <c r="EZ145" s="227">
        <f t="shared" si="25"/>
        <v>3.5</v>
      </c>
    </row>
    <row r="146" spans="1:156" x14ac:dyDescent="0.25">
      <c r="A146" s="177">
        <f t="shared" si="21"/>
        <v>5</v>
      </c>
      <c r="B146" s="723"/>
      <c r="C146" s="511" t="s">
        <v>167</v>
      </c>
      <c r="D146" s="515">
        <v>44696</v>
      </c>
      <c r="E146" s="211" t="s">
        <v>342</v>
      </c>
      <c r="F146" s="212" t="s">
        <v>342</v>
      </c>
      <c r="G146" s="212" t="s">
        <v>342</v>
      </c>
      <c r="H146" s="212" t="s">
        <v>342</v>
      </c>
      <c r="I146" s="212" t="s">
        <v>342</v>
      </c>
      <c r="J146" s="212" t="s">
        <v>342</v>
      </c>
      <c r="K146" s="212" t="s">
        <v>342</v>
      </c>
      <c r="L146" s="212" t="s">
        <v>342</v>
      </c>
      <c r="M146" s="212" t="s">
        <v>342</v>
      </c>
      <c r="N146" s="212" t="s">
        <v>342</v>
      </c>
      <c r="O146" s="212" t="s">
        <v>342</v>
      </c>
      <c r="P146" s="212" t="s">
        <v>342</v>
      </c>
      <c r="Q146" s="212" t="s">
        <v>342</v>
      </c>
      <c r="R146" s="212" t="s">
        <v>342</v>
      </c>
      <c r="S146" s="212" t="s">
        <v>342</v>
      </c>
      <c r="T146" s="212" t="s">
        <v>342</v>
      </c>
      <c r="U146" s="212" t="s">
        <v>342</v>
      </c>
      <c r="V146" s="212" t="s">
        <v>342</v>
      </c>
      <c r="W146" s="212" t="s">
        <v>342</v>
      </c>
      <c r="X146" s="212" t="s">
        <v>342</v>
      </c>
      <c r="Y146" s="212" t="s">
        <v>342</v>
      </c>
      <c r="Z146" s="212" t="s">
        <v>342</v>
      </c>
      <c r="AA146" s="212" t="s">
        <v>342</v>
      </c>
      <c r="AB146" s="212" t="s">
        <v>342</v>
      </c>
      <c r="AC146" s="212" t="s">
        <v>342</v>
      </c>
      <c r="AD146" s="212" t="s">
        <v>342</v>
      </c>
      <c r="AE146" s="212" t="s">
        <v>342</v>
      </c>
      <c r="AF146" s="212" t="s">
        <v>342</v>
      </c>
      <c r="AG146" s="212" t="s">
        <v>342</v>
      </c>
      <c r="AH146" s="212" t="s">
        <v>342</v>
      </c>
      <c r="AI146" s="212" t="s">
        <v>342</v>
      </c>
      <c r="AJ146" s="212" t="s">
        <v>342</v>
      </c>
      <c r="AK146" s="212" t="s">
        <v>342</v>
      </c>
      <c r="AL146" s="212" t="s">
        <v>342</v>
      </c>
      <c r="AM146" s="212" t="s">
        <v>342</v>
      </c>
      <c r="AN146" s="212" t="s">
        <v>342</v>
      </c>
      <c r="AO146" s="212" t="s">
        <v>342</v>
      </c>
      <c r="AP146" s="212" t="s">
        <v>342</v>
      </c>
      <c r="AQ146" s="212" t="s">
        <v>342</v>
      </c>
      <c r="AR146" s="212" t="s">
        <v>342</v>
      </c>
      <c r="AS146" s="212" t="s">
        <v>342</v>
      </c>
      <c r="AT146" s="212" t="s">
        <v>342</v>
      </c>
      <c r="AU146" s="212" t="s">
        <v>342</v>
      </c>
      <c r="AV146" s="212" t="s">
        <v>342</v>
      </c>
      <c r="AW146" s="212" t="s">
        <v>342</v>
      </c>
      <c r="AX146" s="212" t="s">
        <v>342</v>
      </c>
      <c r="AY146" s="212" t="s">
        <v>342</v>
      </c>
      <c r="AZ146" s="212" t="s">
        <v>342</v>
      </c>
      <c r="BA146" s="212" t="s">
        <v>342</v>
      </c>
      <c r="BB146" s="212" t="s">
        <v>342</v>
      </c>
      <c r="BC146" s="212" t="s">
        <v>342</v>
      </c>
      <c r="BD146" s="212" t="s">
        <v>342</v>
      </c>
      <c r="BE146" s="212" t="s">
        <v>342</v>
      </c>
      <c r="BF146" s="212" t="s">
        <v>342</v>
      </c>
      <c r="BG146" s="212" t="s">
        <v>342</v>
      </c>
      <c r="BH146" s="212" t="s">
        <v>342</v>
      </c>
      <c r="BI146" s="212" t="s">
        <v>342</v>
      </c>
      <c r="BJ146" s="212" t="s">
        <v>342</v>
      </c>
      <c r="BK146" s="212" t="s">
        <v>342</v>
      </c>
      <c r="BL146" s="212" t="s">
        <v>342</v>
      </c>
      <c r="BM146" s="212" t="s">
        <v>342</v>
      </c>
      <c r="BN146" s="212" t="s">
        <v>342</v>
      </c>
      <c r="BO146" s="212" t="s">
        <v>342</v>
      </c>
      <c r="BP146" s="212" t="s">
        <v>342</v>
      </c>
      <c r="BQ146" s="212" t="s">
        <v>342</v>
      </c>
      <c r="BR146" s="212" t="s">
        <v>342</v>
      </c>
      <c r="BS146" s="212" t="s">
        <v>342</v>
      </c>
      <c r="BT146" s="212" t="s">
        <v>342</v>
      </c>
      <c r="BU146" s="212" t="s">
        <v>342</v>
      </c>
      <c r="BV146" s="212" t="s">
        <v>342</v>
      </c>
      <c r="BW146" s="212" t="s">
        <v>342</v>
      </c>
      <c r="BX146" s="212" t="s">
        <v>342</v>
      </c>
      <c r="BY146" s="212" t="s">
        <v>342</v>
      </c>
      <c r="BZ146" s="212" t="s">
        <v>342</v>
      </c>
      <c r="CA146" s="212" t="s">
        <v>342</v>
      </c>
      <c r="CB146" s="212" t="s">
        <v>342</v>
      </c>
      <c r="CC146" s="212" t="s">
        <v>342</v>
      </c>
      <c r="CD146" s="212" t="s">
        <v>342</v>
      </c>
      <c r="CE146" s="212" t="s">
        <v>342</v>
      </c>
      <c r="CF146" s="212" t="s">
        <v>342</v>
      </c>
      <c r="CG146" s="212" t="s">
        <v>342</v>
      </c>
      <c r="CH146" s="212" t="s">
        <v>342</v>
      </c>
      <c r="CI146" s="212" t="s">
        <v>342</v>
      </c>
      <c r="CJ146" s="212" t="s">
        <v>342</v>
      </c>
      <c r="CK146" s="212" t="s">
        <v>342</v>
      </c>
      <c r="CL146" s="212" t="s">
        <v>342</v>
      </c>
      <c r="CM146" s="212" t="s">
        <v>342</v>
      </c>
      <c r="CN146" s="212" t="s">
        <v>342</v>
      </c>
      <c r="CO146" s="212" t="s">
        <v>342</v>
      </c>
      <c r="CP146" s="212" t="s">
        <v>342</v>
      </c>
      <c r="CQ146" s="212" t="s">
        <v>342</v>
      </c>
      <c r="CR146" s="212" t="s">
        <v>342</v>
      </c>
      <c r="CS146" s="212" t="s">
        <v>342</v>
      </c>
      <c r="CT146" s="212" t="s">
        <v>342</v>
      </c>
      <c r="CU146" s="212" t="s">
        <v>342</v>
      </c>
      <c r="CV146" s="212" t="s">
        <v>342</v>
      </c>
      <c r="CW146" s="212" t="s">
        <v>342</v>
      </c>
      <c r="CX146" s="212" t="s">
        <v>342</v>
      </c>
      <c r="CY146" s="212" t="s">
        <v>342</v>
      </c>
      <c r="CZ146" s="212" t="s">
        <v>342</v>
      </c>
      <c r="DA146" s="212" t="s">
        <v>342</v>
      </c>
      <c r="DB146" s="212" t="s">
        <v>342</v>
      </c>
      <c r="DC146" s="212" t="s">
        <v>342</v>
      </c>
      <c r="DD146" s="212" t="s">
        <v>342</v>
      </c>
      <c r="DE146" s="212" t="s">
        <v>342</v>
      </c>
      <c r="DF146" s="212" t="s">
        <v>342</v>
      </c>
      <c r="DG146" s="212" t="s">
        <v>342</v>
      </c>
      <c r="DH146" s="212" t="s">
        <v>342</v>
      </c>
      <c r="DI146" s="212" t="s">
        <v>342</v>
      </c>
      <c r="DJ146" s="212" t="s">
        <v>342</v>
      </c>
      <c r="DK146" s="212" t="s">
        <v>342</v>
      </c>
      <c r="DL146" s="212" t="s">
        <v>342</v>
      </c>
      <c r="DM146" s="212" t="s">
        <v>342</v>
      </c>
      <c r="DN146" s="212" t="s">
        <v>342</v>
      </c>
      <c r="DO146" s="212" t="s">
        <v>342</v>
      </c>
      <c r="DP146" s="212" t="s">
        <v>342</v>
      </c>
      <c r="DQ146" s="212" t="s">
        <v>342</v>
      </c>
      <c r="DR146" s="212" t="s">
        <v>342</v>
      </c>
      <c r="DS146" s="212" t="s">
        <v>342</v>
      </c>
      <c r="DT146" s="212" t="s">
        <v>342</v>
      </c>
      <c r="DU146" s="212" t="s">
        <v>342</v>
      </c>
      <c r="DV146" s="212" t="s">
        <v>342</v>
      </c>
      <c r="DW146" s="212" t="s">
        <v>342</v>
      </c>
      <c r="DX146" s="212" t="s">
        <v>342</v>
      </c>
      <c r="DY146" s="212" t="s">
        <v>342</v>
      </c>
      <c r="DZ146" s="212" t="s">
        <v>342</v>
      </c>
      <c r="EA146" s="212" t="s">
        <v>342</v>
      </c>
      <c r="EB146" s="212" t="s">
        <v>342</v>
      </c>
      <c r="EC146" s="212" t="s">
        <v>342</v>
      </c>
      <c r="ED146" s="212" t="s">
        <v>342</v>
      </c>
      <c r="EE146" s="212" t="s">
        <v>342</v>
      </c>
      <c r="EF146" s="212" t="s">
        <v>342</v>
      </c>
      <c r="EG146" s="212" t="s">
        <v>342</v>
      </c>
      <c r="EH146" s="212" t="s">
        <v>342</v>
      </c>
      <c r="EI146" s="212" t="s">
        <v>342</v>
      </c>
      <c r="EJ146" s="212" t="s">
        <v>342</v>
      </c>
      <c r="EK146" s="212" t="s">
        <v>342</v>
      </c>
      <c r="EL146" s="212" t="s">
        <v>342</v>
      </c>
      <c r="EM146" s="212" t="s">
        <v>342</v>
      </c>
      <c r="EN146" s="212" t="s">
        <v>342</v>
      </c>
      <c r="EO146" s="212" t="s">
        <v>342</v>
      </c>
      <c r="EP146" s="212" t="s">
        <v>342</v>
      </c>
      <c r="EQ146" s="212" t="s">
        <v>342</v>
      </c>
      <c r="ER146" s="424" t="s">
        <v>342</v>
      </c>
      <c r="ES146" s="227">
        <f t="shared" si="27"/>
        <v>0</v>
      </c>
      <c r="ET146" s="413">
        <f t="shared" si="19"/>
        <v>0</v>
      </c>
      <c r="EU146" s="227">
        <f t="shared" si="20"/>
        <v>0</v>
      </c>
      <c r="EV146" s="385">
        <f t="shared" si="23"/>
        <v>0</v>
      </c>
      <c r="EW146" s="412">
        <f t="shared" si="26"/>
        <v>0</v>
      </c>
      <c r="EX146" s="412">
        <f t="shared" si="24"/>
        <v>0</v>
      </c>
      <c r="EY146" s="210">
        <f t="shared" si="22"/>
        <v>0</v>
      </c>
      <c r="EZ146" s="227">
        <f t="shared" si="25"/>
        <v>0</v>
      </c>
    </row>
    <row r="147" spans="1:156" x14ac:dyDescent="0.25">
      <c r="A147" s="177">
        <f t="shared" si="21"/>
        <v>5</v>
      </c>
      <c r="B147" s="723"/>
      <c r="C147" s="512" t="s">
        <v>175</v>
      </c>
      <c r="D147" s="514">
        <v>44697</v>
      </c>
      <c r="E147" s="397"/>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c r="AF147" s="212"/>
      <c r="AG147" s="212"/>
      <c r="AH147" s="212"/>
      <c r="AI147" s="212" t="s">
        <v>230</v>
      </c>
      <c r="AJ147" s="212" t="s">
        <v>230</v>
      </c>
      <c r="AK147" s="212" t="s">
        <v>230</v>
      </c>
      <c r="AL147" s="212" t="s">
        <v>230</v>
      </c>
      <c r="AM147" s="212" t="s">
        <v>230</v>
      </c>
      <c r="AN147" s="212" t="s">
        <v>230</v>
      </c>
      <c r="AO147" s="212" t="s">
        <v>230</v>
      </c>
      <c r="AP147" s="212" t="s">
        <v>230</v>
      </c>
      <c r="AQ147" s="212" t="s">
        <v>230</v>
      </c>
      <c r="AR147" s="212" t="s">
        <v>230</v>
      </c>
      <c r="AS147" s="212" t="s">
        <v>230</v>
      </c>
      <c r="AT147" s="212" t="s">
        <v>230</v>
      </c>
      <c r="AU147" s="212" t="s">
        <v>52</v>
      </c>
      <c r="AV147" s="212" t="s">
        <v>52</v>
      </c>
      <c r="AW147" s="212" t="s">
        <v>52</v>
      </c>
      <c r="AX147" s="212" t="s">
        <v>52</v>
      </c>
      <c r="AY147" s="212" t="s">
        <v>52</v>
      </c>
      <c r="AZ147" s="212" t="s">
        <v>52</v>
      </c>
      <c r="BA147" s="212" t="s">
        <v>52</v>
      </c>
      <c r="BB147" s="212" t="s">
        <v>52</v>
      </c>
      <c r="BC147" s="212" t="s">
        <v>52</v>
      </c>
      <c r="BD147" s="212" t="s">
        <v>52</v>
      </c>
      <c r="BE147" s="212" t="s">
        <v>52</v>
      </c>
      <c r="BF147" s="212" t="s">
        <v>52</v>
      </c>
      <c r="BG147" s="212" t="s">
        <v>52</v>
      </c>
      <c r="BH147" s="212" t="s">
        <v>52</v>
      </c>
      <c r="BI147" s="212" t="s">
        <v>52</v>
      </c>
      <c r="BJ147" s="212" t="s">
        <v>52</v>
      </c>
      <c r="BK147" s="212" t="s">
        <v>52</v>
      </c>
      <c r="BL147" s="212" t="s">
        <v>52</v>
      </c>
      <c r="BM147" s="212" t="s">
        <v>52</v>
      </c>
      <c r="BN147" s="212" t="s">
        <v>52</v>
      </c>
      <c r="BO147" s="212" t="s">
        <v>52</v>
      </c>
      <c r="BP147" s="212" t="s">
        <v>52</v>
      </c>
      <c r="BQ147" s="212" t="s">
        <v>52</v>
      </c>
      <c r="BR147" s="212" t="s">
        <v>52</v>
      </c>
      <c r="BS147" s="212" t="s">
        <v>52</v>
      </c>
      <c r="BT147" s="212" t="s">
        <v>52</v>
      </c>
      <c r="BU147" s="212" t="s">
        <v>52</v>
      </c>
      <c r="BV147" s="212" t="s">
        <v>52</v>
      </c>
      <c r="BW147" s="212" t="s">
        <v>52</v>
      </c>
      <c r="BX147" s="212" t="s">
        <v>52</v>
      </c>
      <c r="BY147" s="212" t="s">
        <v>52</v>
      </c>
      <c r="BZ147" s="212" t="s">
        <v>52</v>
      </c>
      <c r="CA147" s="212" t="s">
        <v>52</v>
      </c>
      <c r="CB147" s="212" t="s">
        <v>52</v>
      </c>
      <c r="CC147" s="212" t="s">
        <v>52</v>
      </c>
      <c r="CD147" s="212" t="s">
        <v>52</v>
      </c>
      <c r="CE147" s="212" t="s">
        <v>52</v>
      </c>
      <c r="CF147" s="212" t="s">
        <v>52</v>
      </c>
      <c r="CG147" s="212" t="s">
        <v>52</v>
      </c>
      <c r="CH147" s="212" t="s">
        <v>52</v>
      </c>
      <c r="CI147" s="212" t="s">
        <v>52</v>
      </c>
      <c r="CJ147" s="212" t="s">
        <v>52</v>
      </c>
      <c r="CK147" s="212" t="s">
        <v>52</v>
      </c>
      <c r="CL147" s="212" t="s">
        <v>52</v>
      </c>
      <c r="CM147" s="212" t="s">
        <v>52</v>
      </c>
      <c r="CN147" s="212" t="s">
        <v>52</v>
      </c>
      <c r="CO147" s="212" t="s">
        <v>52</v>
      </c>
      <c r="CP147" s="212" t="s">
        <v>52</v>
      </c>
      <c r="CQ147" s="212" t="s">
        <v>52</v>
      </c>
      <c r="CR147" s="212" t="s">
        <v>52</v>
      </c>
      <c r="CS147" s="212" t="s">
        <v>52</v>
      </c>
      <c r="CT147" s="212" t="s">
        <v>52</v>
      </c>
      <c r="CU147" s="212" t="s">
        <v>52</v>
      </c>
      <c r="CV147" s="212" t="s">
        <v>52</v>
      </c>
      <c r="CW147" s="212" t="s">
        <v>728</v>
      </c>
      <c r="CX147" s="212" t="s">
        <v>53</v>
      </c>
      <c r="CY147" s="212" t="s">
        <v>53</v>
      </c>
      <c r="CZ147" s="212" t="s">
        <v>53</v>
      </c>
      <c r="DA147" s="212" t="s">
        <v>53</v>
      </c>
      <c r="DB147" s="212" t="s">
        <v>53</v>
      </c>
      <c r="DC147" s="212" t="s">
        <v>53</v>
      </c>
      <c r="DD147" s="212" t="s">
        <v>53</v>
      </c>
      <c r="DE147" s="212" t="s">
        <v>53</v>
      </c>
      <c r="DF147" s="212" t="s">
        <v>53</v>
      </c>
      <c r="DG147" s="212" t="s">
        <v>230</v>
      </c>
      <c r="DH147" s="212" t="s">
        <v>230</v>
      </c>
      <c r="DI147" s="212" t="s">
        <v>230</v>
      </c>
      <c r="DJ147" s="212" t="s">
        <v>230</v>
      </c>
      <c r="DK147" s="212" t="s">
        <v>230</v>
      </c>
      <c r="DL147" s="212" t="s">
        <v>230</v>
      </c>
      <c r="DM147" s="212" t="s">
        <v>230</v>
      </c>
      <c r="DN147" s="212" t="s">
        <v>230</v>
      </c>
      <c r="DO147" s="212" t="s">
        <v>230</v>
      </c>
      <c r="DQ147" s="212"/>
      <c r="DR147" s="212"/>
      <c r="DS147" s="212"/>
      <c r="DT147" s="212"/>
      <c r="DU147" s="212"/>
      <c r="DV147" s="212"/>
      <c r="DW147" s="212"/>
      <c r="DX147" s="212"/>
      <c r="DY147" s="212"/>
      <c r="DZ147" s="212"/>
      <c r="EA147" s="212"/>
      <c r="EB147" s="212"/>
      <c r="EC147" s="212"/>
      <c r="ED147" s="212"/>
      <c r="EE147" s="212"/>
      <c r="EF147" s="212"/>
      <c r="EG147" s="212"/>
      <c r="EH147" s="212"/>
      <c r="EI147" s="212"/>
      <c r="EJ147" s="212"/>
      <c r="EK147" s="212"/>
      <c r="EL147" s="212"/>
      <c r="EM147" s="212"/>
      <c r="EN147" s="212"/>
      <c r="EO147" s="212"/>
      <c r="EP147" s="212"/>
      <c r="EQ147" s="212"/>
      <c r="ER147" s="424"/>
      <c r="ES147" s="227">
        <f t="shared" si="27"/>
        <v>9</v>
      </c>
      <c r="ET147" s="413">
        <f t="shared" si="19"/>
        <v>1.5</v>
      </c>
      <c r="EU147" s="227">
        <f t="shared" si="20"/>
        <v>0</v>
      </c>
      <c r="EV147" s="385">
        <f t="shared" si="23"/>
        <v>0</v>
      </c>
      <c r="EW147" s="412">
        <f t="shared" si="26"/>
        <v>0</v>
      </c>
      <c r="EX147" s="412">
        <f t="shared" si="24"/>
        <v>0</v>
      </c>
      <c r="EY147" s="210">
        <f t="shared" si="22"/>
        <v>10.5</v>
      </c>
      <c r="EZ147" s="227">
        <f t="shared" si="25"/>
        <v>3.5</v>
      </c>
    </row>
    <row r="148" spans="1:156" x14ac:dyDescent="0.25">
      <c r="A148" s="177">
        <f t="shared" si="21"/>
        <v>5</v>
      </c>
      <c r="B148" s="723"/>
      <c r="C148" s="510" t="s">
        <v>176</v>
      </c>
      <c r="D148" s="514">
        <v>44698</v>
      </c>
      <c r="E148" s="397"/>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t="s">
        <v>230</v>
      </c>
      <c r="AD148" s="212" t="s">
        <v>230</v>
      </c>
      <c r="AE148" s="212" t="s">
        <v>230</v>
      </c>
      <c r="AF148" s="212" t="s">
        <v>230</v>
      </c>
      <c r="AG148" s="212" t="s">
        <v>230</v>
      </c>
      <c r="AH148" s="212" t="s">
        <v>230</v>
      </c>
      <c r="AI148" s="212" t="s">
        <v>230</v>
      </c>
      <c r="AJ148" s="212" t="s">
        <v>230</v>
      </c>
      <c r="AK148" s="212" t="s">
        <v>230</v>
      </c>
      <c r="AL148" s="212" t="s">
        <v>230</v>
      </c>
      <c r="AM148" s="212" t="s">
        <v>230</v>
      </c>
      <c r="AN148" s="212" t="s">
        <v>230</v>
      </c>
      <c r="AO148" s="212" t="s">
        <v>52</v>
      </c>
      <c r="AP148" s="212" t="s">
        <v>52</v>
      </c>
      <c r="AQ148" s="212" t="s">
        <v>52</v>
      </c>
      <c r="AR148" s="212" t="s">
        <v>52</v>
      </c>
      <c r="AS148" s="212" t="s">
        <v>52</v>
      </c>
      <c r="AT148" s="212" t="s">
        <v>52</v>
      </c>
      <c r="AU148" s="212" t="s">
        <v>52</v>
      </c>
      <c r="AV148" s="212" t="s">
        <v>52</v>
      </c>
      <c r="AW148" s="212" t="s">
        <v>52</v>
      </c>
      <c r="AX148" s="212" t="s">
        <v>52</v>
      </c>
      <c r="AY148" s="212" t="s">
        <v>52</v>
      </c>
      <c r="AZ148" s="212" t="s">
        <v>52</v>
      </c>
      <c r="BA148" s="212" t="s">
        <v>52</v>
      </c>
      <c r="BB148" s="212" t="s">
        <v>52</v>
      </c>
      <c r="BC148" s="212" t="s">
        <v>52</v>
      </c>
      <c r="BD148" s="212" t="s">
        <v>52</v>
      </c>
      <c r="BE148" s="212" t="s">
        <v>52</v>
      </c>
      <c r="BF148" s="212" t="s">
        <v>52</v>
      </c>
      <c r="BG148" s="212" t="s">
        <v>52</v>
      </c>
      <c r="BH148" s="212" t="s">
        <v>52</v>
      </c>
      <c r="BI148" s="212" t="s">
        <v>52</v>
      </c>
      <c r="BJ148" s="212" t="s">
        <v>52</v>
      </c>
      <c r="BK148" s="212" t="s">
        <v>52</v>
      </c>
      <c r="BL148" s="212" t="s">
        <v>52</v>
      </c>
      <c r="BM148" s="212" t="s">
        <v>52</v>
      </c>
      <c r="BN148" s="212" t="s">
        <v>52</v>
      </c>
      <c r="BO148" s="212" t="s">
        <v>52</v>
      </c>
      <c r="BP148" s="212" t="s">
        <v>52</v>
      </c>
      <c r="BQ148" s="212" t="s">
        <v>52</v>
      </c>
      <c r="BR148" s="212" t="s">
        <v>52</v>
      </c>
      <c r="BS148" s="212" t="s">
        <v>52</v>
      </c>
      <c r="BT148" s="212" t="s">
        <v>52</v>
      </c>
      <c r="BU148" s="212" t="s">
        <v>52</v>
      </c>
      <c r="BV148" s="212" t="s">
        <v>52</v>
      </c>
      <c r="BW148" s="212" t="s">
        <v>52</v>
      </c>
      <c r="BX148" s="212" t="s">
        <v>52</v>
      </c>
      <c r="BY148" s="212" t="s">
        <v>52</v>
      </c>
      <c r="BZ148" s="212" t="s">
        <v>52</v>
      </c>
      <c r="CA148" s="212" t="s">
        <v>52</v>
      </c>
      <c r="CB148" s="212" t="s">
        <v>52</v>
      </c>
      <c r="CC148" s="212" t="s">
        <v>52</v>
      </c>
      <c r="CD148" s="212" t="s">
        <v>52</v>
      </c>
      <c r="CE148" s="212" t="s">
        <v>52</v>
      </c>
      <c r="CF148" s="212" t="s">
        <v>52</v>
      </c>
      <c r="CG148" s="212" t="s">
        <v>52</v>
      </c>
      <c r="CH148" s="212" t="s">
        <v>52</v>
      </c>
      <c r="CI148" s="212" t="s">
        <v>52</v>
      </c>
      <c r="CJ148" s="212" t="s">
        <v>52</v>
      </c>
      <c r="CK148" s="212" t="s">
        <v>52</v>
      </c>
      <c r="CL148" s="212" t="s">
        <v>52</v>
      </c>
      <c r="CM148" s="212" t="s">
        <v>52</v>
      </c>
      <c r="CN148" s="212" t="s">
        <v>52</v>
      </c>
      <c r="CO148" s="212" t="s">
        <v>52</v>
      </c>
      <c r="CP148" s="212" t="s">
        <v>52</v>
      </c>
      <c r="CQ148" s="212" t="s">
        <v>53</v>
      </c>
      <c r="CR148" s="212" t="s">
        <v>53</v>
      </c>
      <c r="CS148" s="212" t="s">
        <v>53</v>
      </c>
      <c r="CT148" s="212" t="s">
        <v>53</v>
      </c>
      <c r="CU148" s="212" t="s">
        <v>53</v>
      </c>
      <c r="CV148" s="212" t="s">
        <v>53</v>
      </c>
      <c r="CW148" s="212" t="s">
        <v>53</v>
      </c>
      <c r="CX148" s="212" t="s">
        <v>53</v>
      </c>
      <c r="CY148" s="212" t="s">
        <v>53</v>
      </c>
      <c r="CZ148" s="212" t="s">
        <v>53</v>
      </c>
      <c r="DA148" s="212" t="s">
        <v>53</v>
      </c>
      <c r="DB148" s="212" t="s">
        <v>53</v>
      </c>
      <c r="DC148" s="212" t="s">
        <v>53</v>
      </c>
      <c r="DD148" s="212" t="s">
        <v>53</v>
      </c>
      <c r="DE148" s="212" t="s">
        <v>53</v>
      </c>
      <c r="DF148" s="212" t="s">
        <v>53</v>
      </c>
      <c r="DG148" s="212" t="s">
        <v>53</v>
      </c>
      <c r="DH148" s="212" t="s">
        <v>53</v>
      </c>
      <c r="DI148" s="212" t="s">
        <v>53</v>
      </c>
      <c r="DJ148" s="212" t="s">
        <v>53</v>
      </c>
      <c r="DK148" s="212" t="s">
        <v>53</v>
      </c>
      <c r="DL148" s="212" t="s">
        <v>53</v>
      </c>
      <c r="DM148" s="212" t="s">
        <v>53</v>
      </c>
      <c r="DN148" s="212" t="s">
        <v>53</v>
      </c>
      <c r="DO148" s="212" t="s">
        <v>53</v>
      </c>
      <c r="DP148" s="212" t="s">
        <v>53</v>
      </c>
      <c r="DQ148" s="212" t="s">
        <v>53</v>
      </c>
      <c r="DR148" s="212" t="s">
        <v>53</v>
      </c>
      <c r="DS148" s="212" t="s">
        <v>53</v>
      </c>
      <c r="DT148" s="212" t="s">
        <v>53</v>
      </c>
      <c r="DU148" s="212" t="s">
        <v>53</v>
      </c>
      <c r="DV148" s="212" t="s">
        <v>53</v>
      </c>
      <c r="DW148" s="212" t="s">
        <v>53</v>
      </c>
      <c r="DX148" s="212" t="s">
        <v>53</v>
      </c>
      <c r="DY148" s="212" t="s">
        <v>53</v>
      </c>
      <c r="DZ148" s="212" t="s">
        <v>53</v>
      </c>
      <c r="EA148" s="212" t="s">
        <v>53</v>
      </c>
      <c r="EB148" s="212" t="s">
        <v>53</v>
      </c>
      <c r="EC148" s="212" t="s">
        <v>53</v>
      </c>
      <c r="ED148" s="212" t="s">
        <v>53</v>
      </c>
      <c r="EE148" s="212" t="s">
        <v>53</v>
      </c>
      <c r="EF148" s="212" t="s">
        <v>53</v>
      </c>
      <c r="EG148" s="212" t="s">
        <v>53</v>
      </c>
      <c r="EH148" s="212" t="s">
        <v>53</v>
      </c>
      <c r="EI148" s="212" t="s">
        <v>53</v>
      </c>
      <c r="EJ148" s="212" t="s">
        <v>53</v>
      </c>
      <c r="EK148" s="212" t="s">
        <v>53</v>
      </c>
      <c r="EL148" s="212" t="s">
        <v>53</v>
      </c>
      <c r="EM148" s="212" t="s">
        <v>230</v>
      </c>
      <c r="EN148" s="212" t="s">
        <v>230</v>
      </c>
      <c r="EO148" s="212" t="s">
        <v>230</v>
      </c>
      <c r="EP148" s="212" t="s">
        <v>230</v>
      </c>
      <c r="EQ148" s="212" t="s">
        <v>230</v>
      </c>
      <c r="ER148" s="212" t="s">
        <v>230</v>
      </c>
      <c r="ES148" s="227">
        <f t="shared" si="27"/>
        <v>9</v>
      </c>
      <c r="ET148" s="413">
        <f t="shared" si="19"/>
        <v>8</v>
      </c>
      <c r="EU148" s="227">
        <f t="shared" si="20"/>
        <v>0</v>
      </c>
      <c r="EV148" s="385">
        <f t="shared" si="23"/>
        <v>0</v>
      </c>
      <c r="EW148" s="412">
        <f t="shared" si="26"/>
        <v>0</v>
      </c>
      <c r="EX148" s="412">
        <f t="shared" si="24"/>
        <v>0</v>
      </c>
      <c r="EY148" s="210">
        <f t="shared" si="22"/>
        <v>17</v>
      </c>
      <c r="EZ148" s="227">
        <f t="shared" si="25"/>
        <v>3</v>
      </c>
    </row>
    <row r="149" spans="1:156" x14ac:dyDescent="0.25">
      <c r="A149" s="177">
        <f t="shared" si="21"/>
        <v>5</v>
      </c>
      <c r="B149" s="723"/>
      <c r="C149" s="510" t="s">
        <v>176</v>
      </c>
      <c r="D149" s="514">
        <v>44699</v>
      </c>
      <c r="E149" s="212" t="s">
        <v>230</v>
      </c>
      <c r="F149" s="212" t="s">
        <v>230</v>
      </c>
      <c r="G149" s="212" t="s">
        <v>230</v>
      </c>
      <c r="H149" s="212" t="s">
        <v>230</v>
      </c>
      <c r="I149" s="212" t="s">
        <v>230</v>
      </c>
      <c r="J149" s="212" t="s">
        <v>230</v>
      </c>
      <c r="K149" s="212"/>
      <c r="L149" s="212"/>
      <c r="M149" s="212"/>
      <c r="N149" s="212"/>
      <c r="O149" s="212"/>
      <c r="P149" s="212"/>
      <c r="Q149" s="212"/>
      <c r="R149" s="212"/>
      <c r="S149" s="212"/>
      <c r="T149" s="212"/>
      <c r="U149" s="212"/>
      <c r="V149" s="212"/>
      <c r="W149" s="212"/>
      <c r="X149" s="212"/>
      <c r="Y149" s="212"/>
      <c r="Z149" s="212"/>
      <c r="AA149" s="212"/>
      <c r="AB149" s="212"/>
      <c r="AC149" s="212" t="s">
        <v>230</v>
      </c>
      <c r="AD149" s="212" t="s">
        <v>230</v>
      </c>
      <c r="AE149" s="212" t="s">
        <v>230</v>
      </c>
      <c r="AF149" s="212" t="s">
        <v>230</v>
      </c>
      <c r="AG149" s="212" t="s">
        <v>230</v>
      </c>
      <c r="AH149" s="212" t="s">
        <v>230</v>
      </c>
      <c r="AI149" s="212" t="s">
        <v>230</v>
      </c>
      <c r="AJ149" s="212" t="s">
        <v>230</v>
      </c>
      <c r="AK149" s="212" t="s">
        <v>230</v>
      </c>
      <c r="AL149" s="212" t="s">
        <v>230</v>
      </c>
      <c r="AM149" s="212" t="s">
        <v>230</v>
      </c>
      <c r="AN149" s="212" t="s">
        <v>230</v>
      </c>
      <c r="AO149" s="212" t="s">
        <v>52</v>
      </c>
      <c r="AP149" s="212" t="s">
        <v>52</v>
      </c>
      <c r="AQ149" s="212" t="s">
        <v>52</v>
      </c>
      <c r="AR149" s="212" t="s">
        <v>52</v>
      </c>
      <c r="AS149" s="212" t="s">
        <v>52</v>
      </c>
      <c r="AT149" s="212" t="s">
        <v>52</v>
      </c>
      <c r="AU149" s="212" t="s">
        <v>52</v>
      </c>
      <c r="AV149" s="212" t="s">
        <v>52</v>
      </c>
      <c r="AW149" s="212" t="s">
        <v>52</v>
      </c>
      <c r="AX149" s="212" t="s">
        <v>52</v>
      </c>
      <c r="AY149" s="212" t="s">
        <v>52</v>
      </c>
      <c r="AZ149" s="212" t="s">
        <v>52</v>
      </c>
      <c r="BA149" s="212" t="s">
        <v>52</v>
      </c>
      <c r="BB149" s="212" t="s">
        <v>52</v>
      </c>
      <c r="BC149" s="212" t="s">
        <v>52</v>
      </c>
      <c r="BD149" s="212" t="s">
        <v>52</v>
      </c>
      <c r="BE149" s="212" t="s">
        <v>52</v>
      </c>
      <c r="BF149" s="212" t="s">
        <v>52</v>
      </c>
      <c r="BG149" s="212" t="s">
        <v>52</v>
      </c>
      <c r="BH149" s="212" t="s">
        <v>52</v>
      </c>
      <c r="BI149" s="212" t="s">
        <v>52</v>
      </c>
      <c r="BJ149" s="212" t="s">
        <v>52</v>
      </c>
      <c r="BK149" s="212" t="s">
        <v>52</v>
      </c>
      <c r="BL149" s="212" t="s">
        <v>52</v>
      </c>
      <c r="BM149" s="212" t="s">
        <v>52</v>
      </c>
      <c r="BN149" s="212" t="s">
        <v>52</v>
      </c>
      <c r="BO149" s="212" t="s">
        <v>52</v>
      </c>
      <c r="BP149" s="212" t="s">
        <v>52</v>
      </c>
      <c r="BQ149" s="212" t="s">
        <v>52</v>
      </c>
      <c r="BR149" s="212" t="s">
        <v>52</v>
      </c>
      <c r="BS149" s="212" t="s">
        <v>52</v>
      </c>
      <c r="BT149" s="212" t="s">
        <v>52</v>
      </c>
      <c r="BU149" s="212" t="s">
        <v>52</v>
      </c>
      <c r="BV149" s="212" t="s">
        <v>52</v>
      </c>
      <c r="BW149" s="212" t="s">
        <v>52</v>
      </c>
      <c r="BX149" s="212" t="s">
        <v>52</v>
      </c>
      <c r="BY149" s="212" t="s">
        <v>52</v>
      </c>
      <c r="BZ149" s="212" t="s">
        <v>52</v>
      </c>
      <c r="CA149" s="212" t="s">
        <v>52</v>
      </c>
      <c r="CB149" s="212" t="s">
        <v>52</v>
      </c>
      <c r="CC149" s="212" t="s">
        <v>52</v>
      </c>
      <c r="CD149" s="212" t="s">
        <v>52</v>
      </c>
      <c r="CE149" s="212" t="s">
        <v>52</v>
      </c>
      <c r="CF149" s="212" t="s">
        <v>52</v>
      </c>
      <c r="CG149" s="212" t="s">
        <v>52</v>
      </c>
      <c r="CH149" s="212" t="s">
        <v>52</v>
      </c>
      <c r="CI149" s="212" t="s">
        <v>52</v>
      </c>
      <c r="CJ149" s="212" t="s">
        <v>52</v>
      </c>
      <c r="CK149" s="212" t="s">
        <v>52</v>
      </c>
      <c r="CL149" s="212" t="s">
        <v>52</v>
      </c>
      <c r="CM149" s="212" t="s">
        <v>52</v>
      </c>
      <c r="CN149" s="212" t="s">
        <v>52</v>
      </c>
      <c r="CO149" s="212" t="s">
        <v>52</v>
      </c>
      <c r="CP149" s="212" t="s">
        <v>52</v>
      </c>
      <c r="CQ149" s="212" t="s">
        <v>728</v>
      </c>
      <c r="CR149" s="212" t="s">
        <v>53</v>
      </c>
      <c r="CS149" s="212" t="s">
        <v>53</v>
      </c>
      <c r="CT149" s="212" t="s">
        <v>53</v>
      </c>
      <c r="CU149" s="212" t="s">
        <v>53</v>
      </c>
      <c r="CV149" s="212" t="s">
        <v>53</v>
      </c>
      <c r="CW149" s="212" t="s">
        <v>53</v>
      </c>
      <c r="CX149" s="212" t="s">
        <v>53</v>
      </c>
      <c r="CY149" s="212" t="s">
        <v>53</v>
      </c>
      <c r="CZ149" s="212" t="s">
        <v>53</v>
      </c>
      <c r="DA149" s="212" t="s">
        <v>53</v>
      </c>
      <c r="DB149" s="212" t="s">
        <v>53</v>
      </c>
      <c r="DC149" s="212" t="s">
        <v>53</v>
      </c>
      <c r="DD149" s="212" t="s">
        <v>728</v>
      </c>
      <c r="DE149" s="212" t="s">
        <v>53</v>
      </c>
      <c r="DF149" s="212" t="s">
        <v>53</v>
      </c>
      <c r="DG149" s="212" t="s">
        <v>53</v>
      </c>
      <c r="DH149" s="212" t="s">
        <v>53</v>
      </c>
      <c r="DI149" s="212" t="s">
        <v>53</v>
      </c>
      <c r="DJ149" s="212" t="s">
        <v>53</v>
      </c>
      <c r="DK149" s="212" t="s">
        <v>53</v>
      </c>
      <c r="DL149" s="212" t="s">
        <v>53</v>
      </c>
      <c r="DM149" s="212" t="s">
        <v>53</v>
      </c>
      <c r="DN149" s="212" t="s">
        <v>53</v>
      </c>
      <c r="DO149" s="212" t="s">
        <v>53</v>
      </c>
      <c r="DP149" s="212" t="s">
        <v>53</v>
      </c>
      <c r="DQ149" s="212" t="s">
        <v>728</v>
      </c>
      <c r="DR149" s="212" t="s">
        <v>53</v>
      </c>
      <c r="DS149" s="212" t="s">
        <v>53</v>
      </c>
      <c r="DT149" s="212" t="s">
        <v>53</v>
      </c>
      <c r="DU149" s="212" t="s">
        <v>53</v>
      </c>
      <c r="DV149" s="212" t="s">
        <v>53</v>
      </c>
      <c r="DW149" s="212" t="s">
        <v>53</v>
      </c>
      <c r="DX149" s="212" t="s">
        <v>53</v>
      </c>
      <c r="DY149" s="212" t="s">
        <v>53</v>
      </c>
      <c r="DZ149" s="212" t="s">
        <v>53</v>
      </c>
      <c r="EA149" s="212" t="s">
        <v>53</v>
      </c>
      <c r="EB149" s="212" t="s">
        <v>53</v>
      </c>
      <c r="EC149" s="212" t="s">
        <v>53</v>
      </c>
      <c r="ED149" s="212" t="s">
        <v>728</v>
      </c>
      <c r="EE149" s="212" t="s">
        <v>53</v>
      </c>
      <c r="EF149" s="212" t="s">
        <v>53</v>
      </c>
      <c r="EG149" s="212" t="s">
        <v>53</v>
      </c>
      <c r="EH149" s="212" t="s">
        <v>53</v>
      </c>
      <c r="EI149" s="212" t="s">
        <v>53</v>
      </c>
      <c r="EJ149" s="212" t="s">
        <v>53</v>
      </c>
      <c r="EK149" s="212" t="s">
        <v>230</v>
      </c>
      <c r="EL149" s="212" t="s">
        <v>230</v>
      </c>
      <c r="EM149" s="212" t="s">
        <v>230</v>
      </c>
      <c r="EN149" s="212" t="s">
        <v>230</v>
      </c>
      <c r="EO149" s="212" t="s">
        <v>230</v>
      </c>
      <c r="EP149" s="212" t="s">
        <v>230</v>
      </c>
      <c r="EQ149" s="212" t="s">
        <v>230</v>
      </c>
      <c r="ER149" s="212" t="s">
        <v>230</v>
      </c>
      <c r="ES149" s="227">
        <f t="shared" si="27"/>
        <v>9</v>
      </c>
      <c r="ET149" s="413">
        <f t="shared" si="19"/>
        <v>7</v>
      </c>
      <c r="EU149" s="227">
        <f t="shared" si="20"/>
        <v>0</v>
      </c>
      <c r="EV149" s="385">
        <f t="shared" si="23"/>
        <v>0</v>
      </c>
      <c r="EW149" s="412">
        <f t="shared" si="26"/>
        <v>0</v>
      </c>
      <c r="EX149" s="412">
        <f t="shared" si="24"/>
        <v>0</v>
      </c>
      <c r="EY149" s="210">
        <f t="shared" si="22"/>
        <v>16</v>
      </c>
      <c r="EZ149" s="227">
        <f t="shared" si="25"/>
        <v>4.333333333333333</v>
      </c>
    </row>
    <row r="150" spans="1:156" x14ac:dyDescent="0.25">
      <c r="A150" s="177">
        <f t="shared" si="21"/>
        <v>5</v>
      </c>
      <c r="B150" s="723"/>
      <c r="C150" s="510" t="s">
        <v>173</v>
      </c>
      <c r="D150" s="514">
        <v>44700</v>
      </c>
      <c r="E150" s="212" t="s">
        <v>230</v>
      </c>
      <c r="F150" s="212" t="s">
        <v>230</v>
      </c>
      <c r="G150" s="212" t="s">
        <v>230</v>
      </c>
      <c r="H150" s="212" t="s">
        <v>230</v>
      </c>
      <c r="I150" s="212" t="s">
        <v>230</v>
      </c>
      <c r="J150" s="212" t="s">
        <v>230</v>
      </c>
      <c r="K150" s="212"/>
      <c r="L150" s="212"/>
      <c r="M150" s="212"/>
      <c r="N150" s="212"/>
      <c r="O150" s="212"/>
      <c r="P150" s="212"/>
      <c r="Q150" s="212"/>
      <c r="R150" s="212"/>
      <c r="S150" s="212"/>
      <c r="T150" s="212"/>
      <c r="U150" s="212"/>
      <c r="V150" s="212"/>
      <c r="W150" s="212"/>
      <c r="X150" s="212"/>
      <c r="Y150" s="212"/>
      <c r="Z150" s="212"/>
      <c r="AA150" s="212"/>
      <c r="AB150" s="212"/>
      <c r="AC150" s="212" t="s">
        <v>230</v>
      </c>
      <c r="AD150" s="212" t="s">
        <v>230</v>
      </c>
      <c r="AE150" s="212" t="s">
        <v>230</v>
      </c>
      <c r="AF150" s="212" t="s">
        <v>230</v>
      </c>
      <c r="AG150" s="212" t="s">
        <v>230</v>
      </c>
      <c r="AH150" s="212" t="s">
        <v>230</v>
      </c>
      <c r="AI150" s="212" t="s">
        <v>230</v>
      </c>
      <c r="AJ150" s="212" t="s">
        <v>230</v>
      </c>
      <c r="AK150" s="212" t="s">
        <v>230</v>
      </c>
      <c r="AL150" s="212" t="s">
        <v>230</v>
      </c>
      <c r="AM150" s="212" t="s">
        <v>230</v>
      </c>
      <c r="AN150" s="212" t="s">
        <v>230</v>
      </c>
      <c r="AO150" s="212" t="s">
        <v>52</v>
      </c>
      <c r="AP150" s="212" t="s">
        <v>52</v>
      </c>
      <c r="AQ150" s="212" t="s">
        <v>52</v>
      </c>
      <c r="AR150" s="212" t="s">
        <v>52</v>
      </c>
      <c r="AS150" s="212" t="s">
        <v>52</v>
      </c>
      <c r="AT150" s="212" t="s">
        <v>52</v>
      </c>
      <c r="AU150" s="212" t="s">
        <v>52</v>
      </c>
      <c r="AV150" s="212" t="s">
        <v>52</v>
      </c>
      <c r="AW150" s="212" t="s">
        <v>52</v>
      </c>
      <c r="AX150" s="212" t="s">
        <v>52</v>
      </c>
      <c r="AY150" s="212" t="s">
        <v>52</v>
      </c>
      <c r="AZ150" s="212" t="s">
        <v>52</v>
      </c>
      <c r="BA150" s="212" t="s">
        <v>52</v>
      </c>
      <c r="BB150" s="212" t="s">
        <v>52</v>
      </c>
      <c r="BC150" s="212" t="s">
        <v>52</v>
      </c>
      <c r="BD150" s="212" t="s">
        <v>52</v>
      </c>
      <c r="BE150" s="212" t="s">
        <v>52</v>
      </c>
      <c r="BF150" s="212" t="s">
        <v>52</v>
      </c>
      <c r="BG150" s="212" t="s">
        <v>52</v>
      </c>
      <c r="BH150" s="212" t="s">
        <v>52</v>
      </c>
      <c r="BI150" s="212" t="s">
        <v>52</v>
      </c>
      <c r="BJ150" s="212" t="s">
        <v>52</v>
      </c>
      <c r="BK150" s="212" t="s">
        <v>52</v>
      </c>
      <c r="BL150" s="212" t="s">
        <v>52</v>
      </c>
      <c r="BM150" s="212" t="s">
        <v>52</v>
      </c>
      <c r="BN150" s="212" t="s">
        <v>52</v>
      </c>
      <c r="BO150" s="212" t="s">
        <v>52</v>
      </c>
      <c r="BP150" s="212" t="s">
        <v>52</v>
      </c>
      <c r="BQ150" s="212" t="s">
        <v>52</v>
      </c>
      <c r="BR150" s="212" t="s">
        <v>52</v>
      </c>
      <c r="BS150" s="212" t="s">
        <v>52</v>
      </c>
      <c r="BT150" s="212" t="s">
        <v>52</v>
      </c>
      <c r="BU150" s="212" t="s">
        <v>52</v>
      </c>
      <c r="BV150" s="212" t="s">
        <v>52</v>
      </c>
      <c r="BW150" s="212" t="s">
        <v>52</v>
      </c>
      <c r="BX150" s="212" t="s">
        <v>52</v>
      </c>
      <c r="BY150" s="212" t="s">
        <v>52</v>
      </c>
      <c r="BZ150" s="212" t="s">
        <v>52</v>
      </c>
      <c r="CA150" s="212" t="s">
        <v>52</v>
      </c>
      <c r="CB150" s="212" t="s">
        <v>52</v>
      </c>
      <c r="CC150" s="212" t="s">
        <v>52</v>
      </c>
      <c r="CD150" s="212" t="s">
        <v>52</v>
      </c>
      <c r="CE150" s="212" t="s">
        <v>52</v>
      </c>
      <c r="CF150" s="212" t="s">
        <v>52</v>
      </c>
      <c r="CG150" s="212" t="s">
        <v>52</v>
      </c>
      <c r="CH150" s="212" t="s">
        <v>52</v>
      </c>
      <c r="CI150" s="212" t="s">
        <v>52</v>
      </c>
      <c r="CJ150" s="212" t="s">
        <v>52</v>
      </c>
      <c r="CK150" s="212" t="s">
        <v>52</v>
      </c>
      <c r="CL150" s="212" t="s">
        <v>52</v>
      </c>
      <c r="CM150" s="212" t="s">
        <v>52</v>
      </c>
      <c r="CN150" s="212" t="s">
        <v>52</v>
      </c>
      <c r="CO150" s="212" t="s">
        <v>52</v>
      </c>
      <c r="CP150" s="212" t="s">
        <v>52</v>
      </c>
      <c r="CQ150" s="212" t="s">
        <v>728</v>
      </c>
      <c r="CR150" s="212" t="s">
        <v>53</v>
      </c>
      <c r="CS150" s="212" t="s">
        <v>53</v>
      </c>
      <c r="CT150" s="212" t="s">
        <v>53</v>
      </c>
      <c r="CU150" s="212" t="s">
        <v>53</v>
      </c>
      <c r="CV150" s="212" t="s">
        <v>53</v>
      </c>
      <c r="CW150" s="212" t="s">
        <v>53</v>
      </c>
      <c r="CX150" s="212" t="s">
        <v>53</v>
      </c>
      <c r="CY150" s="212" t="s">
        <v>53</v>
      </c>
      <c r="CZ150" s="212" t="s">
        <v>53</v>
      </c>
      <c r="DA150" s="212" t="s">
        <v>53</v>
      </c>
      <c r="DB150" s="212" t="s">
        <v>53</v>
      </c>
      <c r="DC150" s="212" t="s">
        <v>53</v>
      </c>
      <c r="DD150" s="212" t="s">
        <v>728</v>
      </c>
      <c r="DE150" s="212" t="s">
        <v>53</v>
      </c>
      <c r="DF150" s="212" t="s">
        <v>53</v>
      </c>
      <c r="DG150" s="212" t="s">
        <v>53</v>
      </c>
      <c r="DH150" s="212" t="s">
        <v>53</v>
      </c>
      <c r="DI150" s="212" t="s">
        <v>53</v>
      </c>
      <c r="DJ150" s="212" t="s">
        <v>53</v>
      </c>
      <c r="DK150" s="212" t="s">
        <v>53</v>
      </c>
      <c r="DL150" s="212" t="s">
        <v>53</v>
      </c>
      <c r="DM150" s="212" t="s">
        <v>53</v>
      </c>
      <c r="DN150" s="212" t="s">
        <v>53</v>
      </c>
      <c r="DO150" s="212" t="s">
        <v>53</v>
      </c>
      <c r="DP150" s="212" t="s">
        <v>53</v>
      </c>
      <c r="DQ150" s="212" t="s">
        <v>728</v>
      </c>
      <c r="DR150" s="212" t="s">
        <v>53</v>
      </c>
      <c r="DS150" s="212" t="s">
        <v>53</v>
      </c>
      <c r="DT150" s="212" t="s">
        <v>53</v>
      </c>
      <c r="DU150" s="212" t="s">
        <v>53</v>
      </c>
      <c r="DV150" s="212" t="s">
        <v>53</v>
      </c>
      <c r="DW150" s="212" t="s">
        <v>53</v>
      </c>
      <c r="DX150" s="212" t="s">
        <v>53</v>
      </c>
      <c r="DY150" s="212" t="s">
        <v>53</v>
      </c>
      <c r="DZ150" s="212" t="s">
        <v>53</v>
      </c>
      <c r="EA150" s="212" t="s">
        <v>53</v>
      </c>
      <c r="EB150" s="212" t="s">
        <v>53</v>
      </c>
      <c r="EC150" s="212" t="s">
        <v>53</v>
      </c>
      <c r="ED150" s="212" t="s">
        <v>728</v>
      </c>
      <c r="EE150" s="212" t="s">
        <v>52</v>
      </c>
      <c r="EF150" s="212" t="s">
        <v>52</v>
      </c>
      <c r="EG150" s="212" t="s">
        <v>52</v>
      </c>
      <c r="EH150" s="212" t="s">
        <v>52</v>
      </c>
      <c r="EI150" s="212" t="s">
        <v>52</v>
      </c>
      <c r="EJ150" s="212" t="s">
        <v>52</v>
      </c>
      <c r="EK150" s="212" t="s">
        <v>52</v>
      </c>
      <c r="EL150" s="212" t="s">
        <v>52</v>
      </c>
      <c r="EM150" s="212" t="s">
        <v>52</v>
      </c>
      <c r="EN150" s="212" t="s">
        <v>230</v>
      </c>
      <c r="EO150" s="212" t="s">
        <v>230</v>
      </c>
      <c r="EP150" s="212" t="s">
        <v>230</v>
      </c>
      <c r="EQ150" s="212" t="s">
        <v>230</v>
      </c>
      <c r="ER150" s="212" t="s">
        <v>230</v>
      </c>
      <c r="ES150" s="227">
        <f t="shared" si="27"/>
        <v>10.5</v>
      </c>
      <c r="ET150" s="413">
        <f t="shared" si="19"/>
        <v>6</v>
      </c>
      <c r="EU150" s="227">
        <f t="shared" si="20"/>
        <v>0</v>
      </c>
      <c r="EV150" s="385">
        <f t="shared" si="23"/>
        <v>0</v>
      </c>
      <c r="EW150" s="412">
        <f t="shared" si="26"/>
        <v>0</v>
      </c>
      <c r="EX150" s="412">
        <f t="shared" si="24"/>
        <v>0</v>
      </c>
      <c r="EY150" s="210">
        <f t="shared" si="22"/>
        <v>16.5</v>
      </c>
      <c r="EZ150" s="227">
        <f t="shared" si="25"/>
        <v>3.833333333333333</v>
      </c>
    </row>
    <row r="151" spans="1:156" x14ac:dyDescent="0.25">
      <c r="A151" s="177">
        <f t="shared" si="21"/>
        <v>5</v>
      </c>
      <c r="B151" s="723"/>
      <c r="C151" s="510" t="s">
        <v>184</v>
      </c>
      <c r="D151" s="514">
        <v>44701</v>
      </c>
      <c r="E151" s="397"/>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t="s">
        <v>230</v>
      </c>
      <c r="AJ151" s="212" t="s">
        <v>230</v>
      </c>
      <c r="AK151" s="212" t="s">
        <v>230</v>
      </c>
      <c r="AL151" s="212" t="s">
        <v>230</v>
      </c>
      <c r="AM151" s="212" t="s">
        <v>230</v>
      </c>
      <c r="AN151" s="212" t="s">
        <v>230</v>
      </c>
      <c r="AO151" s="212" t="s">
        <v>230</v>
      </c>
      <c r="AP151" s="212" t="s">
        <v>230</v>
      </c>
      <c r="AQ151" s="212" t="s">
        <v>230</v>
      </c>
      <c r="AR151" s="212" t="s">
        <v>230</v>
      </c>
      <c r="AS151" s="212" t="s">
        <v>230</v>
      </c>
      <c r="AT151" s="212" t="s">
        <v>230</v>
      </c>
      <c r="AU151" s="212" t="s">
        <v>52</v>
      </c>
      <c r="AV151" s="212" t="s">
        <v>52</v>
      </c>
      <c r="AW151" s="212" t="s">
        <v>52</v>
      </c>
      <c r="AX151" s="212" t="s">
        <v>52</v>
      </c>
      <c r="AY151" s="212" t="s">
        <v>52</v>
      </c>
      <c r="AZ151" s="212" t="s">
        <v>52</v>
      </c>
      <c r="BA151" s="212" t="s">
        <v>230</v>
      </c>
      <c r="BB151" s="212" t="s">
        <v>230</v>
      </c>
      <c r="BC151" s="212" t="s">
        <v>230</v>
      </c>
      <c r="BD151" s="212" t="s">
        <v>230</v>
      </c>
      <c r="BE151" s="212" t="s">
        <v>230</v>
      </c>
      <c r="BF151" s="212" t="s">
        <v>230</v>
      </c>
      <c r="BG151" s="212" t="s">
        <v>230</v>
      </c>
      <c r="BH151" s="212" t="s">
        <v>230</v>
      </c>
      <c r="BI151" s="212" t="s">
        <v>230</v>
      </c>
      <c r="BJ151" s="212" t="s">
        <v>230</v>
      </c>
      <c r="BK151" s="212" t="s">
        <v>230</v>
      </c>
      <c r="BL151" s="212" t="s">
        <v>230</v>
      </c>
      <c r="BM151" s="212" t="s">
        <v>230</v>
      </c>
      <c r="BN151" s="212" t="s">
        <v>230</v>
      </c>
      <c r="BO151" s="212" t="s">
        <v>53</v>
      </c>
      <c r="BP151" s="212" t="s">
        <v>53</v>
      </c>
      <c r="BQ151" s="212" t="s">
        <v>53</v>
      </c>
      <c r="BR151" s="212" t="s">
        <v>53</v>
      </c>
      <c r="BS151" s="212" t="s">
        <v>53</v>
      </c>
      <c r="BT151" s="212" t="s">
        <v>53</v>
      </c>
      <c r="BU151" s="212" t="s">
        <v>230</v>
      </c>
      <c r="BV151" s="212" t="s">
        <v>230</v>
      </c>
      <c r="BW151" s="212" t="s">
        <v>230</v>
      </c>
      <c r="BX151" s="212" t="s">
        <v>230</v>
      </c>
      <c r="BY151" s="212" t="s">
        <v>53</v>
      </c>
      <c r="BZ151" s="212" t="s">
        <v>53</v>
      </c>
      <c r="CA151" s="212" t="s">
        <v>53</v>
      </c>
      <c r="CB151" s="212" t="s">
        <v>53</v>
      </c>
      <c r="CC151" s="212" t="s">
        <v>53</v>
      </c>
      <c r="CD151" s="212" t="s">
        <v>53</v>
      </c>
      <c r="CE151" s="212" t="s">
        <v>53</v>
      </c>
      <c r="CF151" s="212" t="s">
        <v>53</v>
      </c>
      <c r="CG151" s="212" t="s">
        <v>53</v>
      </c>
      <c r="CH151" s="212" t="s">
        <v>53</v>
      </c>
      <c r="CI151" s="212" t="s">
        <v>53</v>
      </c>
      <c r="CJ151" s="212" t="s">
        <v>53</v>
      </c>
      <c r="CK151" s="212" t="s">
        <v>728</v>
      </c>
      <c r="CL151" s="212" t="s">
        <v>53</v>
      </c>
      <c r="CM151" s="212" t="s">
        <v>53</v>
      </c>
      <c r="CN151" s="212" t="s">
        <v>53</v>
      </c>
      <c r="CO151" s="212" t="s">
        <v>53</v>
      </c>
      <c r="CP151" s="212" t="s">
        <v>53</v>
      </c>
      <c r="CQ151" s="212" t="s">
        <v>53</v>
      </c>
      <c r="CR151" s="212" t="s">
        <v>53</v>
      </c>
      <c r="CS151" s="212" t="s">
        <v>53</v>
      </c>
      <c r="CT151" s="212" t="s">
        <v>53</v>
      </c>
      <c r="CU151" s="212" t="s">
        <v>53</v>
      </c>
      <c r="CV151" s="212" t="s">
        <v>53</v>
      </c>
      <c r="CW151" s="212" t="s">
        <v>53</v>
      </c>
      <c r="CX151" s="212" t="s">
        <v>728</v>
      </c>
      <c r="CY151" s="212" t="s">
        <v>53</v>
      </c>
      <c r="CZ151" s="212" t="s">
        <v>53</v>
      </c>
      <c r="DA151" s="212" t="s">
        <v>53</v>
      </c>
      <c r="DB151" s="212" t="s">
        <v>53</v>
      </c>
      <c r="DC151" s="212" t="s">
        <v>53</v>
      </c>
      <c r="DD151" s="212" t="s">
        <v>53</v>
      </c>
      <c r="DE151" s="212" t="s">
        <v>53</v>
      </c>
      <c r="DF151" s="212" t="s">
        <v>53</v>
      </c>
      <c r="DG151" s="212" t="s">
        <v>53</v>
      </c>
      <c r="DH151" s="212" t="s">
        <v>53</v>
      </c>
      <c r="DI151" s="212" t="s">
        <v>53</v>
      </c>
      <c r="DJ151" s="212" t="s">
        <v>53</v>
      </c>
      <c r="DK151" s="212" t="s">
        <v>230</v>
      </c>
      <c r="DL151" s="212" t="s">
        <v>230</v>
      </c>
      <c r="DM151" s="212" t="s">
        <v>230</v>
      </c>
      <c r="DN151" s="212" t="s">
        <v>230</v>
      </c>
      <c r="DO151" s="212" t="s">
        <v>230</v>
      </c>
      <c r="DP151" s="212" t="s">
        <v>230</v>
      </c>
      <c r="DQ151" s="212" t="s">
        <v>230</v>
      </c>
      <c r="DR151" s="212" t="s">
        <v>230</v>
      </c>
      <c r="DS151" s="212" t="s">
        <v>230</v>
      </c>
      <c r="DT151" s="212"/>
      <c r="DU151" s="212"/>
      <c r="DV151" s="212"/>
      <c r="DW151" s="212"/>
      <c r="DX151" s="212"/>
      <c r="DY151" s="212"/>
      <c r="DZ151" s="212"/>
      <c r="EA151" s="212"/>
      <c r="EB151" s="212"/>
      <c r="EC151" s="212"/>
      <c r="ED151" s="212"/>
      <c r="EE151" s="212"/>
      <c r="EF151" s="212"/>
      <c r="EG151" s="212"/>
      <c r="EH151" s="212"/>
      <c r="EI151" s="212"/>
      <c r="EJ151" s="212"/>
      <c r="EK151" s="212"/>
      <c r="EL151" s="212"/>
      <c r="EM151" s="212"/>
      <c r="EN151" s="212"/>
      <c r="EO151" s="212"/>
      <c r="EP151" s="212"/>
      <c r="EQ151" s="212"/>
      <c r="ER151" s="424"/>
      <c r="ES151" s="227">
        <f t="shared" si="27"/>
        <v>1</v>
      </c>
      <c r="ET151" s="413">
        <f t="shared" si="19"/>
        <v>7</v>
      </c>
      <c r="EU151" s="227">
        <f t="shared" si="20"/>
        <v>0</v>
      </c>
      <c r="EV151" s="385">
        <f t="shared" si="23"/>
        <v>0</v>
      </c>
      <c r="EW151" s="412">
        <f t="shared" si="26"/>
        <v>0</v>
      </c>
      <c r="EX151" s="412">
        <f t="shared" si="24"/>
        <v>0</v>
      </c>
      <c r="EY151" s="210">
        <f t="shared" si="22"/>
        <v>8</v>
      </c>
      <c r="EZ151" s="227">
        <f t="shared" si="25"/>
        <v>6.5</v>
      </c>
    </row>
    <row r="152" spans="1:156" x14ac:dyDescent="0.25">
      <c r="A152" s="177">
        <f t="shared" si="21"/>
        <v>5</v>
      </c>
      <c r="B152" s="723"/>
      <c r="C152" s="511" t="s">
        <v>181</v>
      </c>
      <c r="D152" s="515">
        <v>44702</v>
      </c>
      <c r="E152" s="397"/>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c r="AK152" s="212"/>
      <c r="AL152" s="212"/>
      <c r="AM152" s="212"/>
      <c r="AN152" s="212"/>
      <c r="AO152" s="212" t="s">
        <v>230</v>
      </c>
      <c r="AP152" s="212" t="s">
        <v>230</v>
      </c>
      <c r="AQ152" s="212" t="s">
        <v>230</v>
      </c>
      <c r="AR152" s="212" t="s">
        <v>230</v>
      </c>
      <c r="AS152" s="212" t="s">
        <v>230</v>
      </c>
      <c r="AT152" s="212" t="s">
        <v>230</v>
      </c>
      <c r="AU152" s="212" t="s">
        <v>230</v>
      </c>
      <c r="AV152" s="212" t="s">
        <v>230</v>
      </c>
      <c r="AW152" s="212" t="s">
        <v>230</v>
      </c>
      <c r="AX152" s="212" t="s">
        <v>230</v>
      </c>
      <c r="AY152" s="212" t="s">
        <v>230</v>
      </c>
      <c r="AZ152" s="212" t="s">
        <v>230</v>
      </c>
      <c r="BA152" s="212" t="s">
        <v>53</v>
      </c>
      <c r="BB152" s="212" t="s">
        <v>53</v>
      </c>
      <c r="BC152" s="212" t="s">
        <v>53</v>
      </c>
      <c r="BD152" s="212" t="s">
        <v>53</v>
      </c>
      <c r="BE152" s="212" t="s">
        <v>53</v>
      </c>
      <c r="BF152" s="212" t="s">
        <v>53</v>
      </c>
      <c r="BG152" s="212" t="s">
        <v>728</v>
      </c>
      <c r="BH152" s="212" t="s">
        <v>53</v>
      </c>
      <c r="BI152" s="212" t="s">
        <v>53</v>
      </c>
      <c r="BJ152" s="212" t="s">
        <v>53</v>
      </c>
      <c r="BK152" s="212" t="s">
        <v>53</v>
      </c>
      <c r="BL152" s="212" t="s">
        <v>53</v>
      </c>
      <c r="BM152" s="212" t="s">
        <v>53</v>
      </c>
      <c r="BN152" s="212" t="s">
        <v>728</v>
      </c>
      <c r="BO152" s="212" t="s">
        <v>53</v>
      </c>
      <c r="BP152" s="212" t="s">
        <v>53</v>
      </c>
      <c r="BQ152" s="212" t="s">
        <v>53</v>
      </c>
      <c r="BR152" s="212" t="s">
        <v>53</v>
      </c>
      <c r="BS152" s="212" t="s">
        <v>53</v>
      </c>
      <c r="BT152" s="212" t="s">
        <v>53</v>
      </c>
      <c r="BU152" s="212" t="s">
        <v>53</v>
      </c>
      <c r="BV152" s="212" t="s">
        <v>53</v>
      </c>
      <c r="BW152" s="212" t="s">
        <v>53</v>
      </c>
      <c r="BX152" s="212" t="s">
        <v>53</v>
      </c>
      <c r="BY152" s="212" t="s">
        <v>53</v>
      </c>
      <c r="BZ152" s="212" t="s">
        <v>53</v>
      </c>
      <c r="CA152" s="212" t="s">
        <v>728</v>
      </c>
      <c r="CB152" s="212" t="s">
        <v>53</v>
      </c>
      <c r="CC152" s="212" t="s">
        <v>53</v>
      </c>
      <c r="CD152" s="212" t="s">
        <v>53</v>
      </c>
      <c r="CE152" s="212" t="s">
        <v>53</v>
      </c>
      <c r="CF152" s="212" t="s">
        <v>53</v>
      </c>
      <c r="CG152" s="212" t="s">
        <v>53</v>
      </c>
      <c r="CH152" s="212" t="s">
        <v>230</v>
      </c>
      <c r="CI152" s="212" t="s">
        <v>230</v>
      </c>
      <c r="CJ152" s="212" t="s">
        <v>230</v>
      </c>
      <c r="CK152" s="212" t="s">
        <v>230</v>
      </c>
      <c r="CL152" s="212" t="s">
        <v>230</v>
      </c>
      <c r="CM152" s="212" t="s">
        <v>230</v>
      </c>
      <c r="CN152" s="212" t="s">
        <v>230</v>
      </c>
      <c r="CO152" s="212" t="s">
        <v>230</v>
      </c>
      <c r="CP152" s="212" t="s">
        <v>230</v>
      </c>
      <c r="CQ152" s="212"/>
      <c r="CR152" s="212"/>
      <c r="CS152" s="212"/>
      <c r="CT152" s="212"/>
      <c r="CU152" s="212"/>
      <c r="CV152" s="212"/>
      <c r="CW152" s="212"/>
      <c r="CX152" s="212"/>
      <c r="CY152" s="212"/>
      <c r="CZ152" s="212"/>
      <c r="DA152" s="212"/>
      <c r="DB152" s="212"/>
      <c r="DC152" s="212"/>
      <c r="DD152" s="212"/>
      <c r="DE152" s="212"/>
      <c r="DF152" s="212"/>
      <c r="DG152" s="212"/>
      <c r="DH152" s="212"/>
      <c r="DI152" s="212"/>
      <c r="DJ152" s="212"/>
      <c r="DK152" s="212"/>
      <c r="DL152" s="212"/>
      <c r="DM152" s="212"/>
      <c r="DN152" s="212"/>
      <c r="DO152" s="212"/>
      <c r="DP152" s="212"/>
      <c r="DQ152" s="212"/>
      <c r="DR152" s="212"/>
      <c r="DS152" s="212"/>
      <c r="DT152" s="212"/>
      <c r="DU152" s="212"/>
      <c r="DV152" s="212"/>
      <c r="DW152" s="212"/>
      <c r="DX152" s="212"/>
      <c r="DY152" s="212"/>
      <c r="DZ152" s="212"/>
      <c r="EA152" s="212"/>
      <c r="EB152" s="212"/>
      <c r="EC152" s="212"/>
      <c r="ED152" s="212"/>
      <c r="EE152" s="212"/>
      <c r="EF152" s="212"/>
      <c r="EG152" s="212"/>
      <c r="EH152" s="212"/>
      <c r="EI152" s="212"/>
      <c r="EJ152" s="212"/>
      <c r="EK152" s="212"/>
      <c r="EL152" s="212"/>
      <c r="EM152" s="212"/>
      <c r="EN152" s="212"/>
      <c r="EO152" s="212"/>
      <c r="EP152" s="212"/>
      <c r="EQ152" s="212"/>
      <c r="ER152" s="424"/>
      <c r="ES152" s="227">
        <f t="shared" si="27"/>
        <v>0</v>
      </c>
      <c r="ET152" s="413">
        <f t="shared" si="19"/>
        <v>5</v>
      </c>
      <c r="EU152" s="227">
        <f t="shared" si="20"/>
        <v>0</v>
      </c>
      <c r="EV152" s="385">
        <f t="shared" si="23"/>
        <v>0</v>
      </c>
      <c r="EW152" s="412">
        <f t="shared" si="26"/>
        <v>0</v>
      </c>
      <c r="EX152" s="412">
        <f t="shared" si="24"/>
        <v>0</v>
      </c>
      <c r="EY152" s="210">
        <f t="shared" si="22"/>
        <v>5</v>
      </c>
      <c r="EZ152" s="227">
        <f t="shared" si="25"/>
        <v>3.5</v>
      </c>
    </row>
    <row r="153" spans="1:156" x14ac:dyDescent="0.25">
      <c r="A153" s="177">
        <f t="shared" si="21"/>
        <v>5</v>
      </c>
      <c r="B153" s="723"/>
      <c r="C153" s="511" t="s">
        <v>167</v>
      </c>
      <c r="D153" s="515">
        <v>44703</v>
      </c>
      <c r="E153" s="211" t="s">
        <v>342</v>
      </c>
      <c r="F153" s="212" t="s">
        <v>342</v>
      </c>
      <c r="G153" s="212" t="s">
        <v>342</v>
      </c>
      <c r="H153" s="212" t="s">
        <v>342</v>
      </c>
      <c r="I153" s="212" t="s">
        <v>342</v>
      </c>
      <c r="J153" s="212" t="s">
        <v>342</v>
      </c>
      <c r="K153" s="212" t="s">
        <v>342</v>
      </c>
      <c r="L153" s="212" t="s">
        <v>342</v>
      </c>
      <c r="M153" s="212" t="s">
        <v>342</v>
      </c>
      <c r="N153" s="212" t="s">
        <v>342</v>
      </c>
      <c r="O153" s="212" t="s">
        <v>342</v>
      </c>
      <c r="P153" s="212" t="s">
        <v>342</v>
      </c>
      <c r="Q153" s="212" t="s">
        <v>342</v>
      </c>
      <c r="R153" s="212" t="s">
        <v>342</v>
      </c>
      <c r="S153" s="212" t="s">
        <v>342</v>
      </c>
      <c r="T153" s="212" t="s">
        <v>342</v>
      </c>
      <c r="U153" s="212" t="s">
        <v>342</v>
      </c>
      <c r="V153" s="212" t="s">
        <v>342</v>
      </c>
      <c r="W153" s="212" t="s">
        <v>342</v>
      </c>
      <c r="X153" s="212" t="s">
        <v>342</v>
      </c>
      <c r="Y153" s="212" t="s">
        <v>342</v>
      </c>
      <c r="Z153" s="212" t="s">
        <v>342</v>
      </c>
      <c r="AA153" s="212" t="s">
        <v>342</v>
      </c>
      <c r="AB153" s="212" t="s">
        <v>342</v>
      </c>
      <c r="AC153" s="212" t="s">
        <v>342</v>
      </c>
      <c r="AD153" s="212" t="s">
        <v>342</v>
      </c>
      <c r="AE153" s="212" t="s">
        <v>342</v>
      </c>
      <c r="AF153" s="212" t="s">
        <v>342</v>
      </c>
      <c r="AG153" s="212" t="s">
        <v>342</v>
      </c>
      <c r="AH153" s="212" t="s">
        <v>342</v>
      </c>
      <c r="AI153" s="212" t="s">
        <v>342</v>
      </c>
      <c r="AJ153" s="212" t="s">
        <v>342</v>
      </c>
      <c r="AK153" s="212" t="s">
        <v>342</v>
      </c>
      <c r="AL153" s="212" t="s">
        <v>342</v>
      </c>
      <c r="AM153" s="212" t="s">
        <v>342</v>
      </c>
      <c r="AN153" s="212" t="s">
        <v>342</v>
      </c>
      <c r="AO153" s="212" t="s">
        <v>342</v>
      </c>
      <c r="AP153" s="212" t="s">
        <v>342</v>
      </c>
      <c r="AQ153" s="212" t="s">
        <v>342</v>
      </c>
      <c r="AR153" s="212" t="s">
        <v>342</v>
      </c>
      <c r="AS153" s="212" t="s">
        <v>342</v>
      </c>
      <c r="AT153" s="212" t="s">
        <v>342</v>
      </c>
      <c r="AU153" s="212" t="s">
        <v>342</v>
      </c>
      <c r="AV153" s="212" t="s">
        <v>342</v>
      </c>
      <c r="AW153" s="212" t="s">
        <v>342</v>
      </c>
      <c r="AX153" s="212" t="s">
        <v>342</v>
      </c>
      <c r="AY153" s="212" t="s">
        <v>342</v>
      </c>
      <c r="AZ153" s="212" t="s">
        <v>342</v>
      </c>
      <c r="BA153" s="212" t="s">
        <v>230</v>
      </c>
      <c r="BB153" s="212" t="s">
        <v>230</v>
      </c>
      <c r="BC153" s="212" t="s">
        <v>230</v>
      </c>
      <c r="BD153" s="212" t="s">
        <v>230</v>
      </c>
      <c r="BE153" s="212" t="s">
        <v>230</v>
      </c>
      <c r="BF153" s="212" t="s">
        <v>230</v>
      </c>
      <c r="BG153" s="212" t="s">
        <v>230</v>
      </c>
      <c r="BH153" s="212" t="s">
        <v>230</v>
      </c>
      <c r="BI153" s="212" t="s">
        <v>230</v>
      </c>
      <c r="BJ153" s="212" t="s">
        <v>230</v>
      </c>
      <c r="BK153" s="212" t="s">
        <v>230</v>
      </c>
      <c r="BL153" s="212" t="s">
        <v>230</v>
      </c>
      <c r="BM153" s="212" t="s">
        <v>230</v>
      </c>
      <c r="BN153" s="212" t="s">
        <v>230</v>
      </c>
      <c r="BO153" s="212" t="s">
        <v>230</v>
      </c>
      <c r="BP153" s="212" t="s">
        <v>230</v>
      </c>
      <c r="BQ153" s="212" t="s">
        <v>230</v>
      </c>
      <c r="BR153" s="212" t="s">
        <v>230</v>
      </c>
      <c r="BS153" s="212" t="s">
        <v>230</v>
      </c>
      <c r="BT153" s="212" t="s">
        <v>230</v>
      </c>
      <c r="BU153" s="212" t="s">
        <v>230</v>
      </c>
      <c r="BV153" s="212" t="s">
        <v>230</v>
      </c>
      <c r="BW153" s="212" t="s">
        <v>230</v>
      </c>
      <c r="BX153" s="212" t="s">
        <v>230</v>
      </c>
      <c r="BY153" s="212" t="s">
        <v>230</v>
      </c>
      <c r="BZ153" s="212" t="s">
        <v>230</v>
      </c>
      <c r="CA153" s="212" t="s">
        <v>230</v>
      </c>
      <c r="CB153" s="212" t="s">
        <v>230</v>
      </c>
      <c r="CC153" s="212" t="s">
        <v>230</v>
      </c>
      <c r="CD153" s="212" t="s">
        <v>230</v>
      </c>
      <c r="CE153" s="212" t="s">
        <v>230</v>
      </c>
      <c r="CF153" s="212" t="s">
        <v>230</v>
      </c>
      <c r="CG153" s="212" t="s">
        <v>230</v>
      </c>
      <c r="CH153" s="212" t="s">
        <v>230</v>
      </c>
      <c r="CI153" s="212" t="s">
        <v>230</v>
      </c>
      <c r="CJ153" s="212" t="s">
        <v>230</v>
      </c>
      <c r="CK153" s="212" t="s">
        <v>230</v>
      </c>
      <c r="CL153" s="212" t="s">
        <v>230</v>
      </c>
      <c r="CM153" s="212" t="s">
        <v>230</v>
      </c>
      <c r="CN153" s="212" t="s">
        <v>230</v>
      </c>
      <c r="CO153" s="212" t="s">
        <v>230</v>
      </c>
      <c r="CP153" s="212" t="s">
        <v>230</v>
      </c>
      <c r="CQ153" s="212" t="s">
        <v>230</v>
      </c>
      <c r="CR153" s="212" t="s">
        <v>230</v>
      </c>
      <c r="CS153" s="212" t="s">
        <v>230</v>
      </c>
      <c r="CT153" s="212" t="s">
        <v>230</v>
      </c>
      <c r="CU153" s="212" t="s">
        <v>230</v>
      </c>
      <c r="CV153" s="212" t="s">
        <v>230</v>
      </c>
      <c r="CW153" s="212" t="s">
        <v>342</v>
      </c>
      <c r="CX153" s="212" t="s">
        <v>342</v>
      </c>
      <c r="CY153" s="212" t="s">
        <v>342</v>
      </c>
      <c r="CZ153" s="212" t="s">
        <v>342</v>
      </c>
      <c r="DA153" s="212" t="s">
        <v>342</v>
      </c>
      <c r="DB153" s="212" t="s">
        <v>342</v>
      </c>
      <c r="DC153" s="212" t="s">
        <v>342</v>
      </c>
      <c r="DD153" s="212" t="s">
        <v>342</v>
      </c>
      <c r="DE153" s="212" t="s">
        <v>342</v>
      </c>
      <c r="DF153" s="212" t="s">
        <v>342</v>
      </c>
      <c r="DG153" s="212" t="s">
        <v>342</v>
      </c>
      <c r="DH153" s="212" t="s">
        <v>342</v>
      </c>
      <c r="DI153" s="212" t="s">
        <v>342</v>
      </c>
      <c r="DJ153" s="212" t="s">
        <v>342</v>
      </c>
      <c r="DK153" s="212" t="s">
        <v>342</v>
      </c>
      <c r="DL153" s="212" t="s">
        <v>342</v>
      </c>
      <c r="DM153" s="212" t="s">
        <v>342</v>
      </c>
      <c r="DN153" s="212" t="s">
        <v>342</v>
      </c>
      <c r="DO153" s="212" t="s">
        <v>342</v>
      </c>
      <c r="DP153" s="212" t="s">
        <v>342</v>
      </c>
      <c r="DQ153" s="212" t="s">
        <v>342</v>
      </c>
      <c r="DR153" s="212" t="s">
        <v>342</v>
      </c>
      <c r="DS153" s="212" t="s">
        <v>342</v>
      </c>
      <c r="DT153" s="212" t="s">
        <v>342</v>
      </c>
      <c r="DU153" s="212" t="s">
        <v>342</v>
      </c>
      <c r="DV153" s="212" t="s">
        <v>342</v>
      </c>
      <c r="DW153" s="212" t="s">
        <v>342</v>
      </c>
      <c r="DX153" s="212" t="s">
        <v>342</v>
      </c>
      <c r="DY153" s="212" t="s">
        <v>342</v>
      </c>
      <c r="DZ153" s="212" t="s">
        <v>342</v>
      </c>
      <c r="EA153" s="212" t="s">
        <v>342</v>
      </c>
      <c r="EB153" s="212" t="s">
        <v>342</v>
      </c>
      <c r="EC153" s="212" t="s">
        <v>342</v>
      </c>
      <c r="ED153" s="212" t="s">
        <v>342</v>
      </c>
      <c r="EE153" s="212" t="s">
        <v>342</v>
      </c>
      <c r="EF153" s="212" t="s">
        <v>342</v>
      </c>
      <c r="EG153" s="212" t="s">
        <v>342</v>
      </c>
      <c r="EH153" s="212" t="s">
        <v>342</v>
      </c>
      <c r="EI153" s="212" t="s">
        <v>342</v>
      </c>
      <c r="EJ153" s="212" t="s">
        <v>342</v>
      </c>
      <c r="EK153" s="212" t="s">
        <v>342</v>
      </c>
      <c r="EL153" s="212" t="s">
        <v>342</v>
      </c>
      <c r="EM153" s="212" t="s">
        <v>342</v>
      </c>
      <c r="EN153" s="212" t="s">
        <v>342</v>
      </c>
      <c r="EO153" s="212" t="s">
        <v>342</v>
      </c>
      <c r="EP153" s="212" t="s">
        <v>342</v>
      </c>
      <c r="EQ153" s="212" t="s">
        <v>342</v>
      </c>
      <c r="ER153" s="424" t="s">
        <v>342</v>
      </c>
      <c r="ES153" s="227">
        <f t="shared" si="27"/>
        <v>0</v>
      </c>
      <c r="ET153" s="413">
        <f t="shared" si="19"/>
        <v>0</v>
      </c>
      <c r="EU153" s="227">
        <f t="shared" si="20"/>
        <v>0</v>
      </c>
      <c r="EV153" s="385">
        <f t="shared" si="23"/>
        <v>0</v>
      </c>
      <c r="EW153" s="412">
        <f t="shared" si="26"/>
        <v>0</v>
      </c>
      <c r="EX153" s="412">
        <f t="shared" si="24"/>
        <v>0</v>
      </c>
      <c r="EY153" s="210">
        <f t="shared" si="22"/>
        <v>0</v>
      </c>
      <c r="EZ153" s="227">
        <f t="shared" si="25"/>
        <v>8</v>
      </c>
    </row>
    <row r="154" spans="1:156" x14ac:dyDescent="0.25">
      <c r="A154" s="177">
        <f t="shared" si="21"/>
        <v>5</v>
      </c>
      <c r="B154" s="723"/>
      <c r="C154" s="510" t="s">
        <v>175</v>
      </c>
      <c r="D154" s="514">
        <v>44704</v>
      </c>
      <c r="E154" s="397"/>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t="s">
        <v>230</v>
      </c>
      <c r="AJ154" s="212" t="s">
        <v>230</v>
      </c>
      <c r="AK154" s="212" t="s">
        <v>230</v>
      </c>
      <c r="AL154" s="212" t="s">
        <v>230</v>
      </c>
      <c r="AM154" s="212" t="s">
        <v>230</v>
      </c>
      <c r="AN154" s="212" t="s">
        <v>230</v>
      </c>
      <c r="AO154" s="212" t="s">
        <v>230</v>
      </c>
      <c r="AP154" s="212" t="s">
        <v>230</v>
      </c>
      <c r="AQ154" s="212" t="s">
        <v>230</v>
      </c>
      <c r="AR154" s="212" t="s">
        <v>230</v>
      </c>
      <c r="AS154" s="212" t="s">
        <v>230</v>
      </c>
      <c r="AT154" s="212" t="s">
        <v>230</v>
      </c>
      <c r="AU154" s="212" t="s">
        <v>230</v>
      </c>
      <c r="AV154" s="212" t="s">
        <v>230</v>
      </c>
      <c r="AW154" s="212" t="s">
        <v>230</v>
      </c>
      <c r="AX154" s="212" t="s">
        <v>53</v>
      </c>
      <c r="AY154" s="212" t="s">
        <v>53</v>
      </c>
      <c r="AZ154" s="212" t="s">
        <v>53</v>
      </c>
      <c r="BA154" s="212" t="s">
        <v>53</v>
      </c>
      <c r="BB154" s="212" t="s">
        <v>53</v>
      </c>
      <c r="BC154" s="212" t="s">
        <v>53</v>
      </c>
      <c r="BD154" s="212" t="s">
        <v>53</v>
      </c>
      <c r="BE154" s="212" t="s">
        <v>53</v>
      </c>
      <c r="BF154" s="212" t="s">
        <v>53</v>
      </c>
      <c r="BG154" s="212" t="s">
        <v>53</v>
      </c>
      <c r="BH154" s="212" t="s">
        <v>53</v>
      </c>
      <c r="BI154" s="212" t="s">
        <v>53</v>
      </c>
      <c r="BJ154" s="212" t="s">
        <v>53</v>
      </c>
      <c r="BK154" s="212" t="s">
        <v>53</v>
      </c>
      <c r="BL154" s="212" t="s">
        <v>53</v>
      </c>
      <c r="BM154" s="212" t="s">
        <v>53</v>
      </c>
      <c r="BN154" s="212" t="s">
        <v>53</v>
      </c>
      <c r="BO154" s="212" t="s">
        <v>53</v>
      </c>
      <c r="BP154" s="212" t="s">
        <v>344</v>
      </c>
      <c r="BQ154" s="212" t="s">
        <v>53</v>
      </c>
      <c r="BR154" s="212" t="s">
        <v>53</v>
      </c>
      <c r="BS154" s="212" t="s">
        <v>53</v>
      </c>
      <c r="BT154" s="212" t="s">
        <v>53</v>
      </c>
      <c r="BU154" s="212" t="s">
        <v>53</v>
      </c>
      <c r="BV154" s="212" t="s">
        <v>53</v>
      </c>
      <c r="BW154" s="212" t="s">
        <v>53</v>
      </c>
      <c r="BX154" s="212" t="s">
        <v>53</v>
      </c>
      <c r="BY154" s="212" t="s">
        <v>53</v>
      </c>
      <c r="BZ154" s="212" t="s">
        <v>53</v>
      </c>
      <c r="CA154" s="212" t="s">
        <v>53</v>
      </c>
      <c r="CB154" s="212" t="s">
        <v>53</v>
      </c>
      <c r="CC154" s="212" t="s">
        <v>53</v>
      </c>
      <c r="CD154" s="212" t="s">
        <v>53</v>
      </c>
      <c r="CE154" s="212" t="s">
        <v>53</v>
      </c>
      <c r="CF154" s="212" t="s">
        <v>53</v>
      </c>
      <c r="CG154" s="212" t="s">
        <v>53</v>
      </c>
      <c r="CH154" s="212" t="s">
        <v>53</v>
      </c>
      <c r="CI154" s="212" t="s">
        <v>344</v>
      </c>
      <c r="CJ154" s="212" t="s">
        <v>53</v>
      </c>
      <c r="CK154" s="212" t="s">
        <v>53</v>
      </c>
      <c r="CL154" s="212" t="s">
        <v>53</v>
      </c>
      <c r="CM154" s="212" t="s">
        <v>53</v>
      </c>
      <c r="CN154" s="212" t="s">
        <v>53</v>
      </c>
      <c r="CO154" s="212" t="s">
        <v>53</v>
      </c>
      <c r="CP154" s="212" t="s">
        <v>53</v>
      </c>
      <c r="CQ154" s="212" t="s">
        <v>53</v>
      </c>
      <c r="CR154" s="212" t="s">
        <v>53</v>
      </c>
      <c r="CS154" s="212" t="s">
        <v>53</v>
      </c>
      <c r="CT154" s="212" t="s">
        <v>53</v>
      </c>
      <c r="CU154" s="212" t="s">
        <v>53</v>
      </c>
      <c r="CV154" s="212" t="s">
        <v>53</v>
      </c>
      <c r="CW154" s="212" t="s">
        <v>53</v>
      </c>
      <c r="CX154" s="212" t="s">
        <v>53</v>
      </c>
      <c r="CY154" s="212" t="s">
        <v>53</v>
      </c>
      <c r="CZ154" s="212" t="s">
        <v>53</v>
      </c>
      <c r="DA154" s="212" t="s">
        <v>53</v>
      </c>
      <c r="DB154" s="212" t="s">
        <v>344</v>
      </c>
      <c r="DC154" s="212" t="s">
        <v>53</v>
      </c>
      <c r="DD154" s="212" t="s">
        <v>53</v>
      </c>
      <c r="DE154" s="212" t="s">
        <v>53</v>
      </c>
      <c r="DF154" s="212" t="s">
        <v>53</v>
      </c>
      <c r="DG154" s="212" t="s">
        <v>53</v>
      </c>
      <c r="DH154" s="212" t="s">
        <v>53</v>
      </c>
      <c r="DI154" s="212" t="s">
        <v>53</v>
      </c>
      <c r="DJ154" s="212" t="s">
        <v>53</v>
      </c>
      <c r="DK154" s="212" t="s">
        <v>53</v>
      </c>
      <c r="DL154" s="535" t="s">
        <v>344</v>
      </c>
      <c r="DM154" s="212" t="s">
        <v>1541</v>
      </c>
      <c r="DN154" s="212" t="s">
        <v>1541</v>
      </c>
      <c r="DO154" s="212" t="s">
        <v>1541</v>
      </c>
      <c r="DP154" s="212" t="s">
        <v>1541</v>
      </c>
      <c r="DQ154" s="212" t="s">
        <v>1541</v>
      </c>
      <c r="DR154" s="212" t="s">
        <v>1541</v>
      </c>
      <c r="DS154" s="212" t="s">
        <v>1541</v>
      </c>
      <c r="DT154" s="212" t="s">
        <v>1541</v>
      </c>
      <c r="DU154" s="212" t="s">
        <v>1541</v>
      </c>
      <c r="DV154" s="212" t="s">
        <v>1541</v>
      </c>
      <c r="DW154" s="212" t="s">
        <v>1541</v>
      </c>
      <c r="DX154" s="212" t="s">
        <v>1541</v>
      </c>
      <c r="DY154" s="212" t="s">
        <v>1541</v>
      </c>
      <c r="DZ154" s="212" t="s">
        <v>1541</v>
      </c>
      <c r="EA154" s="212" t="s">
        <v>1541</v>
      </c>
      <c r="EB154" s="212" t="s">
        <v>1541</v>
      </c>
      <c r="EC154" s="212" t="s">
        <v>1541</v>
      </c>
      <c r="ED154" s="212" t="s">
        <v>1541</v>
      </c>
      <c r="EE154" s="212" t="s">
        <v>1541</v>
      </c>
      <c r="EF154" s="212" t="s">
        <v>1541</v>
      </c>
      <c r="EG154" s="212" t="s">
        <v>1541</v>
      </c>
      <c r="EH154" s="212" t="s">
        <v>1541</v>
      </c>
      <c r="EI154" s="212" t="s">
        <v>1541</v>
      </c>
      <c r="EJ154" s="212" t="s">
        <v>1541</v>
      </c>
      <c r="EK154" s="212" t="s">
        <v>1541</v>
      </c>
      <c r="EL154" s="212" t="s">
        <v>1541</v>
      </c>
      <c r="EM154" s="212" t="s">
        <v>1541</v>
      </c>
      <c r="EN154" s="212" t="s">
        <v>1541</v>
      </c>
      <c r="EO154" s="212" t="s">
        <v>1541</v>
      </c>
      <c r="EP154" s="212" t="s">
        <v>1541</v>
      </c>
      <c r="EQ154" s="212" t="s">
        <v>230</v>
      </c>
      <c r="ER154" s="212" t="s">
        <v>230</v>
      </c>
      <c r="ES154" s="227">
        <f t="shared" si="27"/>
        <v>5</v>
      </c>
      <c r="ET154" s="413">
        <f t="shared" si="19"/>
        <v>10.5</v>
      </c>
      <c r="EU154" s="227">
        <f t="shared" si="20"/>
        <v>0</v>
      </c>
      <c r="EV154" s="385">
        <f t="shared" si="23"/>
        <v>0</v>
      </c>
      <c r="EW154" s="412">
        <f t="shared" si="26"/>
        <v>0</v>
      </c>
      <c r="EX154" s="412">
        <f t="shared" si="24"/>
        <v>0</v>
      </c>
      <c r="EY154" s="210">
        <f t="shared" si="22"/>
        <v>15.5</v>
      </c>
      <c r="EZ154" s="227">
        <f t="shared" si="25"/>
        <v>2.833333333333333</v>
      </c>
    </row>
    <row r="155" spans="1:156" x14ac:dyDescent="0.25">
      <c r="A155" s="177">
        <f t="shared" si="21"/>
        <v>5</v>
      </c>
      <c r="B155" s="723"/>
      <c r="C155" s="510" t="s">
        <v>176</v>
      </c>
      <c r="D155" s="514">
        <v>44705</v>
      </c>
      <c r="E155" s="212" t="s">
        <v>230</v>
      </c>
      <c r="F155" s="212" t="s">
        <v>230</v>
      </c>
      <c r="G155" s="212" t="s">
        <v>230</v>
      </c>
      <c r="H155" s="212" t="s">
        <v>230</v>
      </c>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t="s">
        <v>230</v>
      </c>
      <c r="AJ155" s="212" t="s">
        <v>230</v>
      </c>
      <c r="AK155" s="212" t="s">
        <v>230</v>
      </c>
      <c r="AL155" s="212" t="s">
        <v>230</v>
      </c>
      <c r="AM155" s="212" t="s">
        <v>230</v>
      </c>
      <c r="AN155" s="212" t="s">
        <v>230</v>
      </c>
      <c r="AO155" s="212" t="s">
        <v>230</v>
      </c>
      <c r="AP155" s="212" t="s">
        <v>230</v>
      </c>
      <c r="AQ155" s="212" t="s">
        <v>230</v>
      </c>
      <c r="AR155" s="212" t="s">
        <v>230</v>
      </c>
      <c r="AS155" s="212" t="s">
        <v>230</v>
      </c>
      <c r="AT155" s="212" t="s">
        <v>230</v>
      </c>
      <c r="AU155" s="212" t="s">
        <v>230</v>
      </c>
      <c r="AV155" s="212" t="s">
        <v>230</v>
      </c>
      <c r="AW155" s="212" t="s">
        <v>1541</v>
      </c>
      <c r="AX155" s="212" t="s">
        <v>1541</v>
      </c>
      <c r="AY155" s="212" t="s">
        <v>1541</v>
      </c>
      <c r="AZ155" s="212" t="s">
        <v>1541</v>
      </c>
      <c r="BA155" s="212" t="s">
        <v>1541</v>
      </c>
      <c r="BB155" s="212" t="s">
        <v>1541</v>
      </c>
      <c r="BC155" s="212" t="s">
        <v>1541</v>
      </c>
      <c r="BD155" s="212" t="s">
        <v>1541</v>
      </c>
      <c r="BE155" s="212" t="s">
        <v>1541</v>
      </c>
      <c r="BF155" s="212" t="s">
        <v>1541</v>
      </c>
      <c r="BG155" s="212" t="s">
        <v>1541</v>
      </c>
      <c r="BH155" s="212" t="s">
        <v>1541</v>
      </c>
      <c r="BI155" s="212" t="s">
        <v>1541</v>
      </c>
      <c r="BJ155" s="212" t="s">
        <v>1541</v>
      </c>
      <c r="BK155" s="212" t="s">
        <v>1541</v>
      </c>
      <c r="BL155" s="212" t="s">
        <v>1541</v>
      </c>
      <c r="BM155" s="212" t="s">
        <v>1541</v>
      </c>
      <c r="BN155" s="212" t="s">
        <v>1541</v>
      </c>
      <c r="BO155" s="212" t="s">
        <v>1541</v>
      </c>
      <c r="BP155" s="212" t="s">
        <v>1541</v>
      </c>
      <c r="BQ155" s="212" t="s">
        <v>1541</v>
      </c>
      <c r="BR155" s="212" t="s">
        <v>1541</v>
      </c>
      <c r="BS155" s="212" t="s">
        <v>1541</v>
      </c>
      <c r="BT155" s="212" t="s">
        <v>1541</v>
      </c>
      <c r="BU155" s="212" t="s">
        <v>1541</v>
      </c>
      <c r="BV155" s="212" t="s">
        <v>1541</v>
      </c>
      <c r="BW155" s="212" t="s">
        <v>1541</v>
      </c>
      <c r="BX155" s="212" t="s">
        <v>728</v>
      </c>
      <c r="BY155" s="212" t="s">
        <v>53</v>
      </c>
      <c r="BZ155" s="212" t="s">
        <v>53</v>
      </c>
      <c r="CA155" s="212" t="s">
        <v>53</v>
      </c>
      <c r="CB155" s="212" t="s">
        <v>53</v>
      </c>
      <c r="CC155" s="212" t="s">
        <v>53</v>
      </c>
      <c r="CD155" s="212" t="s">
        <v>53</v>
      </c>
      <c r="CE155" s="212" t="s">
        <v>53</v>
      </c>
      <c r="CF155" s="212" t="s">
        <v>53</v>
      </c>
      <c r="CG155" s="212" t="s">
        <v>53</v>
      </c>
      <c r="CH155" s="212" t="s">
        <v>53</v>
      </c>
      <c r="CI155" s="212" t="s">
        <v>53</v>
      </c>
      <c r="CJ155" s="212" t="s">
        <v>53</v>
      </c>
      <c r="CK155" s="212" t="s">
        <v>53</v>
      </c>
      <c r="CL155" s="212" t="s">
        <v>53</v>
      </c>
      <c r="CM155" s="212" t="s">
        <v>53</v>
      </c>
      <c r="CN155" s="212" t="s">
        <v>53</v>
      </c>
      <c r="CO155" s="212" t="s">
        <v>53</v>
      </c>
      <c r="CP155" s="212" t="s">
        <v>53</v>
      </c>
      <c r="CQ155" s="212" t="s">
        <v>53</v>
      </c>
      <c r="CR155" s="212" t="s">
        <v>53</v>
      </c>
      <c r="CS155" s="212" t="s">
        <v>53</v>
      </c>
      <c r="CT155" s="212" t="s">
        <v>53</v>
      </c>
      <c r="CU155" s="212" t="s">
        <v>53</v>
      </c>
      <c r="CV155" s="212" t="s">
        <v>53</v>
      </c>
      <c r="CW155" s="212" t="s">
        <v>53</v>
      </c>
      <c r="CX155" s="212" t="s">
        <v>53</v>
      </c>
      <c r="CY155" s="212" t="s">
        <v>53</v>
      </c>
      <c r="CZ155" s="212" t="s">
        <v>53</v>
      </c>
      <c r="DA155" s="212" t="s">
        <v>53</v>
      </c>
      <c r="DB155" s="212" t="s">
        <v>53</v>
      </c>
      <c r="DC155" s="212" t="s">
        <v>53</v>
      </c>
      <c r="DD155" s="212" t="s">
        <v>53</v>
      </c>
      <c r="DE155" s="212" t="s">
        <v>53</v>
      </c>
      <c r="DF155" s="212" t="s">
        <v>53</v>
      </c>
      <c r="DG155" s="212" t="s">
        <v>53</v>
      </c>
      <c r="DH155" s="212" t="s">
        <v>53</v>
      </c>
      <c r="DI155" s="212" t="s">
        <v>53</v>
      </c>
      <c r="DJ155" s="212" t="s">
        <v>53</v>
      </c>
      <c r="DK155" s="212" t="s">
        <v>53</v>
      </c>
      <c r="DL155" s="212" t="s">
        <v>53</v>
      </c>
      <c r="DM155" s="212" t="s">
        <v>53</v>
      </c>
      <c r="DN155" s="212" t="s">
        <v>53</v>
      </c>
      <c r="DO155" s="212" t="s">
        <v>53</v>
      </c>
      <c r="DP155" s="212" t="s">
        <v>53</v>
      </c>
      <c r="DQ155" s="212" t="s">
        <v>53</v>
      </c>
      <c r="DR155" s="212" t="s">
        <v>53</v>
      </c>
      <c r="DS155" s="212" t="s">
        <v>53</v>
      </c>
      <c r="DT155" s="212" t="s">
        <v>53</v>
      </c>
      <c r="DU155" s="212" t="s">
        <v>53</v>
      </c>
      <c r="DV155" s="212" t="s">
        <v>53</v>
      </c>
      <c r="DW155" s="212" t="s">
        <v>53</v>
      </c>
      <c r="DX155" s="212" t="s">
        <v>53</v>
      </c>
      <c r="DY155" s="212" t="s">
        <v>53</v>
      </c>
      <c r="DZ155" s="212" t="s">
        <v>53</v>
      </c>
      <c r="EA155" s="212" t="s">
        <v>53</v>
      </c>
      <c r="EB155" s="212" t="s">
        <v>53</v>
      </c>
      <c r="EC155" s="212" t="s">
        <v>53</v>
      </c>
      <c r="ED155" s="212" t="s">
        <v>53</v>
      </c>
      <c r="EE155" s="212" t="s">
        <v>53</v>
      </c>
      <c r="EF155" s="212" t="s">
        <v>53</v>
      </c>
      <c r="EG155" s="212" t="s">
        <v>53</v>
      </c>
      <c r="EH155" s="212" t="s">
        <v>53</v>
      </c>
      <c r="EI155" s="212" t="s">
        <v>53</v>
      </c>
      <c r="EJ155" s="212" t="s">
        <v>230</v>
      </c>
      <c r="EK155" s="212" t="s">
        <v>230</v>
      </c>
      <c r="EL155" s="212" t="s">
        <v>230</v>
      </c>
      <c r="EM155" s="212" t="s">
        <v>230</v>
      </c>
      <c r="EN155" s="212" t="s">
        <v>230</v>
      </c>
      <c r="EO155" s="212" t="s">
        <v>230</v>
      </c>
      <c r="EP155" s="212" t="s">
        <v>230</v>
      </c>
      <c r="EQ155" s="212" t="s">
        <v>230</v>
      </c>
      <c r="ER155" s="212" t="s">
        <v>230</v>
      </c>
      <c r="ES155" s="227">
        <f t="shared" si="27"/>
        <v>4.5</v>
      </c>
      <c r="ET155" s="413">
        <f t="shared" si="19"/>
        <v>10.5</v>
      </c>
      <c r="EU155" s="227">
        <f t="shared" si="20"/>
        <v>0</v>
      </c>
      <c r="EV155" s="385">
        <f t="shared" si="23"/>
        <v>0</v>
      </c>
      <c r="EW155" s="412">
        <f t="shared" si="26"/>
        <v>0</v>
      </c>
      <c r="EX155" s="412">
        <f t="shared" si="24"/>
        <v>0</v>
      </c>
      <c r="EY155" s="210">
        <f t="shared" si="22"/>
        <v>15</v>
      </c>
      <c r="EZ155" s="227">
        <f t="shared" si="25"/>
        <v>4.5</v>
      </c>
    </row>
    <row r="156" spans="1:156" x14ac:dyDescent="0.25">
      <c r="A156" s="177">
        <f t="shared" si="21"/>
        <v>5</v>
      </c>
      <c r="B156" s="723"/>
      <c r="C156" s="510" t="s">
        <v>176</v>
      </c>
      <c r="D156" s="514">
        <v>44706</v>
      </c>
      <c r="E156" s="212" t="s">
        <v>230</v>
      </c>
      <c r="F156" s="212" t="s">
        <v>230</v>
      </c>
      <c r="G156" s="212" t="s">
        <v>230</v>
      </c>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t="s">
        <v>230</v>
      </c>
      <c r="AJ156" s="212" t="s">
        <v>230</v>
      </c>
      <c r="AK156" s="212" t="s">
        <v>230</v>
      </c>
      <c r="AL156" s="212" t="s">
        <v>230</v>
      </c>
      <c r="AM156" s="212" t="s">
        <v>230</v>
      </c>
      <c r="AN156" s="212" t="s">
        <v>230</v>
      </c>
      <c r="AO156" s="212" t="s">
        <v>230</v>
      </c>
      <c r="AP156" s="212" t="s">
        <v>230</v>
      </c>
      <c r="AQ156" s="212" t="s">
        <v>230</v>
      </c>
      <c r="AR156" s="212" t="s">
        <v>230</v>
      </c>
      <c r="AS156" s="212" t="s">
        <v>230</v>
      </c>
      <c r="AT156" s="212" t="s">
        <v>230</v>
      </c>
      <c r="AU156" s="212" t="s">
        <v>230</v>
      </c>
      <c r="AV156" s="212" t="s">
        <v>230</v>
      </c>
      <c r="AW156" s="212" t="s">
        <v>1541</v>
      </c>
      <c r="AX156" s="212" t="s">
        <v>1541</v>
      </c>
      <c r="AY156" s="212" t="s">
        <v>1541</v>
      </c>
      <c r="AZ156" s="212" t="s">
        <v>1541</v>
      </c>
      <c r="BA156" s="212" t="s">
        <v>1541</v>
      </c>
      <c r="BB156" s="212" t="s">
        <v>1541</v>
      </c>
      <c r="BC156" s="212" t="s">
        <v>1541</v>
      </c>
      <c r="BD156" s="212" t="s">
        <v>1541</v>
      </c>
      <c r="BE156" s="212" t="s">
        <v>1541</v>
      </c>
      <c r="BF156" s="212" t="s">
        <v>1541</v>
      </c>
      <c r="BG156" s="212" t="s">
        <v>1541</v>
      </c>
      <c r="BH156" s="212" t="s">
        <v>1541</v>
      </c>
      <c r="BI156" s="212" t="s">
        <v>1541</v>
      </c>
      <c r="BJ156" s="212" t="s">
        <v>1541</v>
      </c>
      <c r="BK156" s="212" t="s">
        <v>1541</v>
      </c>
      <c r="BL156" s="212" t="s">
        <v>1541</v>
      </c>
      <c r="BM156" s="212" t="s">
        <v>1541</v>
      </c>
      <c r="BN156" s="212" t="s">
        <v>1541</v>
      </c>
      <c r="BO156" s="212" t="s">
        <v>1541</v>
      </c>
      <c r="BP156" s="212" t="s">
        <v>1541</v>
      </c>
      <c r="BQ156" s="212" t="s">
        <v>1541</v>
      </c>
      <c r="BR156" s="212" t="s">
        <v>1541</v>
      </c>
      <c r="BS156" s="212" t="s">
        <v>1541</v>
      </c>
      <c r="BT156" s="212" t="s">
        <v>1541</v>
      </c>
      <c r="BU156" s="212" t="s">
        <v>1541</v>
      </c>
      <c r="BV156" s="212" t="s">
        <v>1541</v>
      </c>
      <c r="BW156" s="212" t="s">
        <v>1541</v>
      </c>
      <c r="BX156" s="212" t="s">
        <v>728</v>
      </c>
      <c r="BY156" s="212" t="s">
        <v>53</v>
      </c>
      <c r="BZ156" s="212" t="s">
        <v>53</v>
      </c>
      <c r="CA156" s="212" t="s">
        <v>53</v>
      </c>
      <c r="CB156" s="212" t="s">
        <v>53</v>
      </c>
      <c r="CC156" s="212" t="s">
        <v>53</v>
      </c>
      <c r="CD156" s="212" t="s">
        <v>53</v>
      </c>
      <c r="CE156" s="212" t="s">
        <v>53</v>
      </c>
      <c r="CF156" s="212" t="s">
        <v>53</v>
      </c>
      <c r="CG156" s="212" t="s">
        <v>53</v>
      </c>
      <c r="CH156" s="212" t="s">
        <v>53</v>
      </c>
      <c r="CI156" s="212" t="s">
        <v>53</v>
      </c>
      <c r="CJ156" s="212" t="s">
        <v>53</v>
      </c>
      <c r="CK156" s="212" t="s">
        <v>53</v>
      </c>
      <c r="CL156" s="212" t="s">
        <v>53</v>
      </c>
      <c r="CM156" s="212" t="s">
        <v>53</v>
      </c>
      <c r="CN156" s="212" t="s">
        <v>53</v>
      </c>
      <c r="CO156" s="212" t="s">
        <v>53</v>
      </c>
      <c r="CP156" s="212" t="s">
        <v>53</v>
      </c>
      <c r="CQ156" s="212" t="s">
        <v>53</v>
      </c>
      <c r="CR156" s="212" t="s">
        <v>53</v>
      </c>
      <c r="CS156" s="212" t="s">
        <v>53</v>
      </c>
      <c r="CT156" s="212" t="s">
        <v>53</v>
      </c>
      <c r="CU156" s="212" t="s">
        <v>53</v>
      </c>
      <c r="CV156" s="212" t="s">
        <v>53</v>
      </c>
      <c r="CW156" s="212" t="s">
        <v>53</v>
      </c>
      <c r="CX156" s="212" t="s">
        <v>53</v>
      </c>
      <c r="CY156" s="212" t="s">
        <v>53</v>
      </c>
      <c r="CZ156" s="212" t="s">
        <v>53</v>
      </c>
      <c r="DA156" s="212" t="s">
        <v>53</v>
      </c>
      <c r="DB156" s="212" t="s">
        <v>53</v>
      </c>
      <c r="DC156" s="212" t="s">
        <v>53</v>
      </c>
      <c r="DD156" s="212" t="s">
        <v>53</v>
      </c>
      <c r="DE156" s="212" t="s">
        <v>53</v>
      </c>
      <c r="DF156" s="212" t="s">
        <v>53</v>
      </c>
      <c r="DG156" s="212" t="s">
        <v>53</v>
      </c>
      <c r="DH156" s="212" t="s">
        <v>53</v>
      </c>
      <c r="DI156" s="212" t="s">
        <v>53</v>
      </c>
      <c r="DJ156" s="212" t="s">
        <v>53</v>
      </c>
      <c r="DK156" s="212" t="s">
        <v>53</v>
      </c>
      <c r="DL156" s="212" t="s">
        <v>53</v>
      </c>
      <c r="DM156" s="212" t="s">
        <v>53</v>
      </c>
      <c r="DN156" s="212" t="s">
        <v>53</v>
      </c>
      <c r="DO156" s="212" t="s">
        <v>53</v>
      </c>
      <c r="DP156" s="212" t="s">
        <v>53</v>
      </c>
      <c r="DQ156" s="212" t="s">
        <v>53</v>
      </c>
      <c r="DR156" s="212" t="s">
        <v>53</v>
      </c>
      <c r="DS156" s="212" t="s">
        <v>53</v>
      </c>
      <c r="DT156" s="212" t="s">
        <v>53</v>
      </c>
      <c r="DU156" s="212" t="s">
        <v>53</v>
      </c>
      <c r="DV156" s="212" t="s">
        <v>53</v>
      </c>
      <c r="DW156" s="212" t="s">
        <v>53</v>
      </c>
      <c r="DX156" s="212" t="s">
        <v>53</v>
      </c>
      <c r="DY156" s="212" t="s">
        <v>53</v>
      </c>
      <c r="DZ156" s="212" t="s">
        <v>53</v>
      </c>
      <c r="EA156" s="212" t="s">
        <v>53</v>
      </c>
      <c r="EB156" s="212" t="s">
        <v>53</v>
      </c>
      <c r="EC156" s="212" t="s">
        <v>53</v>
      </c>
      <c r="ED156" s="212" t="s">
        <v>53</v>
      </c>
      <c r="EE156" s="212" t="s">
        <v>53</v>
      </c>
      <c r="EF156" s="212" t="s">
        <v>53</v>
      </c>
      <c r="EG156" s="212" t="s">
        <v>53</v>
      </c>
      <c r="EH156" s="212" t="s">
        <v>53</v>
      </c>
      <c r="EI156" s="212" t="s">
        <v>53</v>
      </c>
      <c r="EJ156" s="212" t="s">
        <v>230</v>
      </c>
      <c r="EK156" s="212" t="s">
        <v>230</v>
      </c>
      <c r="EL156" s="212" t="s">
        <v>230</v>
      </c>
      <c r="EM156" s="212" t="s">
        <v>230</v>
      </c>
      <c r="EN156" s="212" t="s">
        <v>230</v>
      </c>
      <c r="EO156" s="212" t="s">
        <v>230</v>
      </c>
      <c r="EP156" s="212" t="s">
        <v>230</v>
      </c>
      <c r="EQ156" s="212" t="s">
        <v>230</v>
      </c>
      <c r="ER156" s="212" t="s">
        <v>230</v>
      </c>
      <c r="ES156" s="227">
        <f t="shared" si="27"/>
        <v>4.5</v>
      </c>
      <c r="ET156" s="413">
        <f t="shared" si="19"/>
        <v>10.5</v>
      </c>
      <c r="EU156" s="227">
        <f t="shared" si="20"/>
        <v>0</v>
      </c>
      <c r="EV156" s="385">
        <f t="shared" si="23"/>
        <v>0</v>
      </c>
      <c r="EW156" s="412">
        <f t="shared" si="26"/>
        <v>0</v>
      </c>
      <c r="EX156" s="412">
        <f t="shared" si="24"/>
        <v>0</v>
      </c>
      <c r="EY156" s="210">
        <f t="shared" si="22"/>
        <v>15</v>
      </c>
      <c r="EZ156" s="227">
        <f t="shared" si="25"/>
        <v>4.333333333333333</v>
      </c>
    </row>
    <row r="157" spans="1:156" x14ac:dyDescent="0.25">
      <c r="A157" s="177">
        <f t="shared" si="21"/>
        <v>5</v>
      </c>
      <c r="B157" s="723"/>
      <c r="C157" s="510" t="s">
        <v>173</v>
      </c>
      <c r="D157" s="514">
        <v>44707</v>
      </c>
      <c r="E157" s="212" t="s">
        <v>230</v>
      </c>
      <c r="F157" s="212" t="s">
        <v>230</v>
      </c>
      <c r="G157" s="212" t="s">
        <v>230</v>
      </c>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t="s">
        <v>230</v>
      </c>
      <c r="AG157" s="212" t="s">
        <v>230</v>
      </c>
      <c r="AH157" s="212" t="s">
        <v>230</v>
      </c>
      <c r="AI157" s="212" t="s">
        <v>230</v>
      </c>
      <c r="AJ157" s="212" t="s">
        <v>230</v>
      </c>
      <c r="AK157" s="212" t="s">
        <v>230</v>
      </c>
      <c r="AL157" s="212" t="s">
        <v>230</v>
      </c>
      <c r="AM157" s="212" t="s">
        <v>230</v>
      </c>
      <c r="AN157" s="212" t="s">
        <v>230</v>
      </c>
      <c r="AO157" s="212" t="s">
        <v>230</v>
      </c>
      <c r="AP157" s="212" t="s">
        <v>230</v>
      </c>
      <c r="AQ157" s="212" t="s">
        <v>53</v>
      </c>
      <c r="AR157" s="212" t="s">
        <v>53</v>
      </c>
      <c r="AS157" s="212" t="s">
        <v>53</v>
      </c>
      <c r="AT157" s="212" t="s">
        <v>53</v>
      </c>
      <c r="AU157" s="212" t="s">
        <v>53</v>
      </c>
      <c r="AV157" s="212" t="s">
        <v>53</v>
      </c>
      <c r="AW157" s="212" t="s">
        <v>1541</v>
      </c>
      <c r="AX157" s="212" t="s">
        <v>1541</v>
      </c>
      <c r="AY157" s="212" t="s">
        <v>1541</v>
      </c>
      <c r="AZ157" s="212" t="s">
        <v>1541</v>
      </c>
      <c r="BA157" s="212" t="s">
        <v>1541</v>
      </c>
      <c r="BB157" s="212" t="s">
        <v>1541</v>
      </c>
      <c r="BC157" s="212" t="s">
        <v>1541</v>
      </c>
      <c r="BD157" s="212" t="s">
        <v>1541</v>
      </c>
      <c r="BE157" s="212" t="s">
        <v>1541</v>
      </c>
      <c r="BF157" s="212" t="s">
        <v>1541</v>
      </c>
      <c r="BG157" s="212" t="s">
        <v>1541</v>
      </c>
      <c r="BH157" s="212" t="s">
        <v>1541</v>
      </c>
      <c r="BI157" s="212" t="s">
        <v>1541</v>
      </c>
      <c r="BJ157" s="212" t="s">
        <v>1541</v>
      </c>
      <c r="BK157" s="212" t="s">
        <v>1541</v>
      </c>
      <c r="BL157" s="212" t="s">
        <v>1541</v>
      </c>
      <c r="BM157" s="212" t="s">
        <v>1541</v>
      </c>
      <c r="BN157" s="212" t="s">
        <v>1541</v>
      </c>
      <c r="BO157" s="212" t="s">
        <v>1541</v>
      </c>
      <c r="BP157" s="212" t="s">
        <v>1541</v>
      </c>
      <c r="BQ157" s="212" t="s">
        <v>1541</v>
      </c>
      <c r="BR157" s="212" t="s">
        <v>1541</v>
      </c>
      <c r="BS157" s="212" t="s">
        <v>1541</v>
      </c>
      <c r="BT157" s="212" t="s">
        <v>1541</v>
      </c>
      <c r="BU157" s="212" t="s">
        <v>1541</v>
      </c>
      <c r="BV157" s="212" t="s">
        <v>1541</v>
      </c>
      <c r="BW157" s="212" t="s">
        <v>1541</v>
      </c>
      <c r="BX157" s="212" t="s">
        <v>728</v>
      </c>
      <c r="BY157" s="212" t="s">
        <v>53</v>
      </c>
      <c r="BZ157" s="212" t="s">
        <v>53</v>
      </c>
      <c r="CA157" s="212" t="s">
        <v>53</v>
      </c>
      <c r="CB157" s="212" t="s">
        <v>53</v>
      </c>
      <c r="CC157" s="212" t="s">
        <v>53</v>
      </c>
      <c r="CD157" s="212" t="s">
        <v>53</v>
      </c>
      <c r="CE157" s="212" t="s">
        <v>53</v>
      </c>
      <c r="CF157" s="212" t="s">
        <v>53</v>
      </c>
      <c r="CG157" s="212" t="s">
        <v>53</v>
      </c>
      <c r="CH157" s="212" t="s">
        <v>53</v>
      </c>
      <c r="CI157" s="212" t="s">
        <v>53</v>
      </c>
      <c r="CJ157" s="212" t="s">
        <v>53</v>
      </c>
      <c r="CK157" s="212" t="s">
        <v>53</v>
      </c>
      <c r="CL157" s="212" t="s">
        <v>53</v>
      </c>
      <c r="CM157" s="212" t="s">
        <v>53</v>
      </c>
      <c r="CN157" s="212" t="s">
        <v>53</v>
      </c>
      <c r="CO157" s="212" t="s">
        <v>53</v>
      </c>
      <c r="CP157" s="212" t="s">
        <v>53</v>
      </c>
      <c r="CQ157" s="212" t="s">
        <v>53</v>
      </c>
      <c r="CR157" s="212" t="s">
        <v>53</v>
      </c>
      <c r="CS157" s="212" t="s">
        <v>53</v>
      </c>
      <c r="CT157" s="212" t="s">
        <v>53</v>
      </c>
      <c r="CU157" s="212" t="s">
        <v>53</v>
      </c>
      <c r="CV157" s="212" t="s">
        <v>53</v>
      </c>
      <c r="CW157" s="212" t="s">
        <v>53</v>
      </c>
      <c r="CX157" s="212" t="s">
        <v>53</v>
      </c>
      <c r="CY157" s="212" t="s">
        <v>53</v>
      </c>
      <c r="CZ157" s="212" t="s">
        <v>53</v>
      </c>
      <c r="DA157" s="212" t="s">
        <v>53</v>
      </c>
      <c r="DB157" s="212" t="s">
        <v>53</v>
      </c>
      <c r="DC157" s="212" t="s">
        <v>53</v>
      </c>
      <c r="DD157" s="212" t="s">
        <v>53</v>
      </c>
      <c r="DE157" s="212" t="s">
        <v>53</v>
      </c>
      <c r="DF157" s="212" t="s">
        <v>53</v>
      </c>
      <c r="DG157" s="212" t="s">
        <v>53</v>
      </c>
      <c r="DH157" s="212" t="s">
        <v>53</v>
      </c>
      <c r="DI157" s="212" t="s">
        <v>53</v>
      </c>
      <c r="DJ157" s="212" t="s">
        <v>53</v>
      </c>
      <c r="DK157" s="212" t="s">
        <v>53</v>
      </c>
      <c r="DL157" s="212" t="s">
        <v>53</v>
      </c>
      <c r="DM157" s="212" t="s">
        <v>53</v>
      </c>
      <c r="DN157" s="212" t="s">
        <v>53</v>
      </c>
      <c r="DO157" s="212" t="s">
        <v>53</v>
      </c>
      <c r="DP157" s="212" t="s">
        <v>53</v>
      </c>
      <c r="DQ157" s="212" t="s">
        <v>53</v>
      </c>
      <c r="DR157" s="212" t="s">
        <v>53</v>
      </c>
      <c r="DS157" s="212" t="s">
        <v>53</v>
      </c>
      <c r="DT157" s="212" t="s">
        <v>53</v>
      </c>
      <c r="DU157" s="212" t="s">
        <v>53</v>
      </c>
      <c r="DV157" s="212" t="s">
        <v>53</v>
      </c>
      <c r="DW157" s="212" t="s">
        <v>53</v>
      </c>
      <c r="DX157" s="212" t="s">
        <v>53</v>
      </c>
      <c r="DY157" s="212" t="s">
        <v>53</v>
      </c>
      <c r="DZ157" s="212" t="s">
        <v>53</v>
      </c>
      <c r="EA157" s="212" t="s">
        <v>53</v>
      </c>
      <c r="EB157" s="212" t="s">
        <v>53</v>
      </c>
      <c r="EC157" s="212" t="s">
        <v>53</v>
      </c>
      <c r="ED157" s="212" t="s">
        <v>53</v>
      </c>
      <c r="EE157" s="212" t="s">
        <v>53</v>
      </c>
      <c r="EF157" s="212" t="s">
        <v>53</v>
      </c>
      <c r="EG157" s="212" t="s">
        <v>53</v>
      </c>
      <c r="EH157" s="212" t="s">
        <v>53</v>
      </c>
      <c r="EI157" s="212" t="s">
        <v>53</v>
      </c>
      <c r="EJ157" s="212" t="s">
        <v>230</v>
      </c>
      <c r="EK157" s="212" t="s">
        <v>230</v>
      </c>
      <c r="EL157" s="212" t="s">
        <v>230</v>
      </c>
      <c r="EM157" s="212" t="s">
        <v>230</v>
      </c>
      <c r="EN157" s="212" t="s">
        <v>230</v>
      </c>
      <c r="EO157" s="212" t="s">
        <v>230</v>
      </c>
      <c r="EP157" s="212" t="s">
        <v>230</v>
      </c>
      <c r="EQ157" s="212" t="s">
        <v>230</v>
      </c>
      <c r="ER157" s="212" t="s">
        <v>230</v>
      </c>
      <c r="ES157" s="227">
        <f t="shared" si="27"/>
        <v>4.5</v>
      </c>
      <c r="ET157" s="413">
        <f t="shared" si="19"/>
        <v>11.5</v>
      </c>
      <c r="EU157" s="227">
        <f t="shared" si="20"/>
        <v>0</v>
      </c>
      <c r="EV157" s="385">
        <f t="shared" si="23"/>
        <v>0</v>
      </c>
      <c r="EW157" s="412">
        <f t="shared" si="26"/>
        <v>0</v>
      </c>
      <c r="EX157" s="412">
        <f t="shared" si="24"/>
        <v>0</v>
      </c>
      <c r="EY157" s="210">
        <f t="shared" si="22"/>
        <v>16</v>
      </c>
      <c r="EZ157" s="227">
        <f t="shared" si="25"/>
        <v>3.833333333333333</v>
      </c>
    </row>
    <row r="158" spans="1:156" x14ac:dyDescent="0.25">
      <c r="A158" s="177">
        <f t="shared" si="21"/>
        <v>5</v>
      </c>
      <c r="B158" s="723"/>
      <c r="C158" s="510" t="s">
        <v>184</v>
      </c>
      <c r="D158" s="514">
        <v>44708</v>
      </c>
      <c r="E158" s="212" t="s">
        <v>230</v>
      </c>
      <c r="F158" s="212" t="s">
        <v>230</v>
      </c>
      <c r="G158" s="212" t="s">
        <v>230</v>
      </c>
      <c r="H158" s="212"/>
      <c r="I158" s="212"/>
      <c r="J158" s="212"/>
      <c r="K158" s="212"/>
      <c r="L158" s="212"/>
      <c r="M158" s="212"/>
      <c r="N158" s="212"/>
      <c r="O158" s="212"/>
      <c r="P158" s="212"/>
      <c r="Q158" s="212"/>
      <c r="R158" s="212"/>
      <c r="S158" s="212"/>
      <c r="T158" s="212"/>
      <c r="U158" s="212"/>
      <c r="V158" s="212"/>
      <c r="W158" s="212" t="s">
        <v>230</v>
      </c>
      <c r="X158" s="212" t="s">
        <v>230</v>
      </c>
      <c r="Y158" s="212" t="s">
        <v>230</v>
      </c>
      <c r="Z158" s="212" t="s">
        <v>230</v>
      </c>
      <c r="AA158" s="212" t="s">
        <v>230</v>
      </c>
      <c r="AB158" s="212" t="s">
        <v>230</v>
      </c>
      <c r="AC158" s="212" t="s">
        <v>230</v>
      </c>
      <c r="AD158" s="212" t="s">
        <v>230</v>
      </c>
      <c r="AE158" s="212" t="s">
        <v>230</v>
      </c>
      <c r="AF158" s="212" t="s">
        <v>230</v>
      </c>
      <c r="AG158" s="212" t="s">
        <v>230</v>
      </c>
      <c r="AH158" s="212" t="s">
        <v>230</v>
      </c>
      <c r="AI158" s="212" t="s">
        <v>1541</v>
      </c>
      <c r="AJ158" s="212" t="s">
        <v>1541</v>
      </c>
      <c r="AK158" s="212" t="s">
        <v>1541</v>
      </c>
      <c r="AL158" s="212" t="s">
        <v>1541</v>
      </c>
      <c r="AM158" s="212" t="s">
        <v>1541</v>
      </c>
      <c r="AN158" s="212" t="s">
        <v>1541</v>
      </c>
      <c r="AO158" s="212" t="s">
        <v>1541</v>
      </c>
      <c r="AP158" s="212" t="s">
        <v>1541</v>
      </c>
      <c r="AQ158" s="212" t="s">
        <v>1541</v>
      </c>
      <c r="AR158" s="212" t="s">
        <v>1541</v>
      </c>
      <c r="AS158" s="212" t="s">
        <v>1541</v>
      </c>
      <c r="AT158" s="212" t="s">
        <v>1541</v>
      </c>
      <c r="AU158" s="212" t="s">
        <v>1541</v>
      </c>
      <c r="AV158" s="212" t="s">
        <v>1541</v>
      </c>
      <c r="AW158" s="212" t="s">
        <v>1541</v>
      </c>
      <c r="AX158" s="212" t="s">
        <v>1541</v>
      </c>
      <c r="AY158" s="212" t="s">
        <v>1541</v>
      </c>
      <c r="AZ158" s="212" t="s">
        <v>1541</v>
      </c>
      <c r="BA158" s="212" t="s">
        <v>1541</v>
      </c>
      <c r="BB158" s="212" t="s">
        <v>1541</v>
      </c>
      <c r="BC158" s="212" t="s">
        <v>1541</v>
      </c>
      <c r="BD158" s="212" t="s">
        <v>1541</v>
      </c>
      <c r="BE158" s="212" t="s">
        <v>1541</v>
      </c>
      <c r="BF158" s="212" t="s">
        <v>1541</v>
      </c>
      <c r="BG158" s="212" t="s">
        <v>1541</v>
      </c>
      <c r="BH158" s="212" t="s">
        <v>1541</v>
      </c>
      <c r="BI158" s="212" t="s">
        <v>1541</v>
      </c>
      <c r="BJ158" s="212" t="s">
        <v>728</v>
      </c>
      <c r="BK158" s="212" t="s">
        <v>53</v>
      </c>
      <c r="BL158" s="212" t="s">
        <v>53</v>
      </c>
      <c r="BM158" s="212" t="s">
        <v>53</v>
      </c>
      <c r="BN158" s="212" t="s">
        <v>53</v>
      </c>
      <c r="BO158" s="212" t="s">
        <v>53</v>
      </c>
      <c r="BP158" s="212" t="s">
        <v>53</v>
      </c>
      <c r="BQ158" s="212" t="s">
        <v>53</v>
      </c>
      <c r="BR158" s="212" t="s">
        <v>53</v>
      </c>
      <c r="BS158" s="212" t="s">
        <v>53</v>
      </c>
      <c r="BT158" s="212" t="s">
        <v>53</v>
      </c>
      <c r="BU158" s="212" t="s">
        <v>53</v>
      </c>
      <c r="BV158" s="212" t="s">
        <v>53</v>
      </c>
      <c r="BW158" s="212" t="s">
        <v>53</v>
      </c>
      <c r="BX158" s="212" t="s">
        <v>53</v>
      </c>
      <c r="BY158" s="212" t="s">
        <v>53</v>
      </c>
      <c r="BZ158" s="212" t="s">
        <v>53</v>
      </c>
      <c r="CA158" s="212" t="s">
        <v>53</v>
      </c>
      <c r="CB158" s="212" t="s">
        <v>53</v>
      </c>
      <c r="CC158" s="212" t="s">
        <v>53</v>
      </c>
      <c r="CD158" s="212" t="s">
        <v>53</v>
      </c>
      <c r="CE158" s="212" t="s">
        <v>53</v>
      </c>
      <c r="CF158" s="212" t="s">
        <v>53</v>
      </c>
      <c r="CG158" s="212" t="s">
        <v>53</v>
      </c>
      <c r="CH158" s="212" t="s">
        <v>53</v>
      </c>
      <c r="CI158" s="212" t="s">
        <v>53</v>
      </c>
      <c r="CJ158" s="212" t="s">
        <v>53</v>
      </c>
      <c r="CK158" s="212" t="s">
        <v>53</v>
      </c>
      <c r="CL158" s="212" t="s">
        <v>53</v>
      </c>
      <c r="CM158" s="212" t="s">
        <v>53</v>
      </c>
      <c r="CN158" s="212" t="s">
        <v>53</v>
      </c>
      <c r="CO158" s="212" t="s">
        <v>53</v>
      </c>
      <c r="CP158" s="212" t="s">
        <v>53</v>
      </c>
      <c r="CQ158" s="212" t="s">
        <v>53</v>
      </c>
      <c r="CR158" s="212" t="s">
        <v>53</v>
      </c>
      <c r="CS158" s="212" t="s">
        <v>53</v>
      </c>
      <c r="CT158" s="212" t="s">
        <v>53</v>
      </c>
      <c r="CU158" s="212" t="s">
        <v>53</v>
      </c>
      <c r="CV158" s="212" t="s">
        <v>53</v>
      </c>
      <c r="CW158" s="212" t="s">
        <v>53</v>
      </c>
      <c r="CX158" s="212" t="s">
        <v>53</v>
      </c>
      <c r="CY158" s="212" t="s">
        <v>53</v>
      </c>
      <c r="CZ158" s="212" t="s">
        <v>53</v>
      </c>
      <c r="DA158" s="212" t="s">
        <v>53</v>
      </c>
      <c r="DB158" s="212" t="s">
        <v>53</v>
      </c>
      <c r="DC158" s="212" t="s">
        <v>53</v>
      </c>
      <c r="DD158" s="212" t="s">
        <v>53</v>
      </c>
      <c r="DE158" s="212" t="s">
        <v>53</v>
      </c>
      <c r="DF158" s="212" t="s">
        <v>53</v>
      </c>
      <c r="DG158" s="212" t="s">
        <v>53</v>
      </c>
      <c r="DH158" s="212" t="s">
        <v>53</v>
      </c>
      <c r="DI158" s="212" t="s">
        <v>53</v>
      </c>
      <c r="DJ158" s="212" t="s">
        <v>53</v>
      </c>
      <c r="DK158" s="212" t="s">
        <v>53</v>
      </c>
      <c r="DL158" s="212" t="s">
        <v>53</v>
      </c>
      <c r="DM158" s="212" t="s">
        <v>53</v>
      </c>
      <c r="DN158" s="212" t="s">
        <v>53</v>
      </c>
      <c r="DO158" s="212" t="s">
        <v>53</v>
      </c>
      <c r="DP158" s="212" t="s">
        <v>53</v>
      </c>
      <c r="DQ158" s="212" t="s">
        <v>53</v>
      </c>
      <c r="DR158" s="212" t="s">
        <v>53</v>
      </c>
      <c r="DS158" s="212" t="s">
        <v>53</v>
      </c>
      <c r="DT158" s="212" t="s">
        <v>53</v>
      </c>
      <c r="DU158" s="212" t="s">
        <v>53</v>
      </c>
      <c r="DV158" s="212" t="s">
        <v>53</v>
      </c>
      <c r="DW158" s="212" t="s">
        <v>53</v>
      </c>
      <c r="DX158" s="212" t="s">
        <v>53</v>
      </c>
      <c r="DY158" s="212" t="s">
        <v>53</v>
      </c>
      <c r="DZ158" s="212" t="s">
        <v>53</v>
      </c>
      <c r="EA158" s="212" t="s">
        <v>53</v>
      </c>
      <c r="EB158" s="212" t="s">
        <v>53</v>
      </c>
      <c r="EC158" s="212" t="s">
        <v>53</v>
      </c>
      <c r="ED158" s="212" t="s">
        <v>53</v>
      </c>
      <c r="EE158" s="212" t="s">
        <v>53</v>
      </c>
      <c r="EF158" s="212" t="s">
        <v>53</v>
      </c>
      <c r="EG158" s="212" t="s">
        <v>53</v>
      </c>
      <c r="EH158" s="212" t="s">
        <v>53</v>
      </c>
      <c r="EI158" s="212" t="s">
        <v>53</v>
      </c>
      <c r="EJ158" s="212" t="s">
        <v>53</v>
      </c>
      <c r="EK158" s="212" t="s">
        <v>53</v>
      </c>
      <c r="EL158" s="212" t="s">
        <v>53</v>
      </c>
      <c r="EM158" s="212" t="s">
        <v>53</v>
      </c>
      <c r="EN158" s="212" t="s">
        <v>53</v>
      </c>
      <c r="EO158" s="212" t="s">
        <v>53</v>
      </c>
      <c r="EP158" s="212" t="s">
        <v>53</v>
      </c>
      <c r="EQ158" s="212" t="s">
        <v>230</v>
      </c>
      <c r="ER158" s="212" t="s">
        <v>230</v>
      </c>
      <c r="ES158" s="227">
        <f t="shared" si="27"/>
        <v>4.5</v>
      </c>
      <c r="ET158" s="413">
        <f t="shared" si="19"/>
        <v>14</v>
      </c>
      <c r="EU158" s="227">
        <f t="shared" si="20"/>
        <v>0</v>
      </c>
      <c r="EV158" s="385">
        <f t="shared" si="23"/>
        <v>0</v>
      </c>
      <c r="EW158" s="412">
        <f t="shared" si="26"/>
        <v>0</v>
      </c>
      <c r="EX158" s="412">
        <f t="shared" si="24"/>
        <v>0</v>
      </c>
      <c r="EY158" s="210">
        <f t="shared" si="22"/>
        <v>18.5</v>
      </c>
      <c r="EZ158" s="227">
        <f t="shared" si="25"/>
        <v>2.833333333333333</v>
      </c>
    </row>
    <row r="159" spans="1:156" x14ac:dyDescent="0.25">
      <c r="A159" s="177">
        <f t="shared" si="21"/>
        <v>5</v>
      </c>
      <c r="B159" s="723"/>
      <c r="C159" s="511" t="s">
        <v>181</v>
      </c>
      <c r="D159" s="515">
        <v>44709</v>
      </c>
      <c r="E159" s="212" t="s">
        <v>230</v>
      </c>
      <c r="F159" s="212" t="s">
        <v>230</v>
      </c>
      <c r="G159" s="212" t="s">
        <v>230</v>
      </c>
      <c r="H159" s="212" t="s">
        <v>230</v>
      </c>
      <c r="I159" s="212" t="s">
        <v>230</v>
      </c>
      <c r="J159" s="212" t="s">
        <v>230</v>
      </c>
      <c r="K159" s="212" t="s">
        <v>230</v>
      </c>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t="s">
        <v>230</v>
      </c>
      <c r="AJ159" s="212" t="s">
        <v>230</v>
      </c>
      <c r="AK159" s="212" t="s">
        <v>230</v>
      </c>
      <c r="AL159" s="212" t="s">
        <v>230</v>
      </c>
      <c r="AM159" s="212" t="s">
        <v>230</v>
      </c>
      <c r="AN159" s="212" t="s">
        <v>230</v>
      </c>
      <c r="AO159" s="212" t="s">
        <v>230</v>
      </c>
      <c r="AP159" s="212" t="s">
        <v>230</v>
      </c>
      <c r="AQ159" s="212" t="s">
        <v>230</v>
      </c>
      <c r="AR159" s="212" t="s">
        <v>230</v>
      </c>
      <c r="AS159" s="212" t="s">
        <v>230</v>
      </c>
      <c r="AT159" s="212" t="s">
        <v>230</v>
      </c>
      <c r="AU159" s="212" t="s">
        <v>53</v>
      </c>
      <c r="AV159" s="212" t="s">
        <v>53</v>
      </c>
      <c r="AW159" s="212" t="s">
        <v>53</v>
      </c>
      <c r="AX159" s="212" t="s">
        <v>53</v>
      </c>
      <c r="AY159" s="212" t="s">
        <v>53</v>
      </c>
      <c r="AZ159" s="212" t="s">
        <v>53</v>
      </c>
      <c r="BA159" s="212" t="s">
        <v>53</v>
      </c>
      <c r="BB159" s="212" t="s">
        <v>53</v>
      </c>
      <c r="BC159" s="212" t="s">
        <v>53</v>
      </c>
      <c r="BD159" s="212" t="s">
        <v>53</v>
      </c>
      <c r="BE159" s="212" t="s">
        <v>53</v>
      </c>
      <c r="BF159" s="212" t="s">
        <v>53</v>
      </c>
      <c r="BG159" s="212" t="s">
        <v>53</v>
      </c>
      <c r="BH159" s="212" t="s">
        <v>53</v>
      </c>
      <c r="BI159" s="212" t="s">
        <v>53</v>
      </c>
      <c r="BJ159" s="212" t="s">
        <v>53</v>
      </c>
      <c r="BK159" s="212" t="s">
        <v>53</v>
      </c>
      <c r="BL159" s="212" t="s">
        <v>53</v>
      </c>
      <c r="BM159" s="212" t="s">
        <v>53</v>
      </c>
      <c r="BN159" s="212" t="s">
        <v>53</v>
      </c>
      <c r="BO159" s="212" t="s">
        <v>53</v>
      </c>
      <c r="BP159" s="212" t="s">
        <v>53</v>
      </c>
      <c r="BQ159" s="212" t="s">
        <v>53</v>
      </c>
      <c r="BR159" s="212" t="s">
        <v>53</v>
      </c>
      <c r="BS159" s="212" t="s">
        <v>230</v>
      </c>
      <c r="BT159" s="212" t="s">
        <v>230</v>
      </c>
      <c r="BU159" s="212" t="s">
        <v>230</v>
      </c>
      <c r="BV159" s="212" t="s">
        <v>230</v>
      </c>
      <c r="BW159" s="212" t="s">
        <v>230</v>
      </c>
      <c r="BX159" s="212" t="s">
        <v>230</v>
      </c>
      <c r="BY159" s="212" t="s">
        <v>230</v>
      </c>
      <c r="BZ159" s="212" t="s">
        <v>230</v>
      </c>
      <c r="CA159" s="212" t="s">
        <v>230</v>
      </c>
      <c r="CB159" s="212"/>
      <c r="CC159" s="212"/>
      <c r="CD159" s="212"/>
      <c r="CE159" s="212"/>
      <c r="CF159" s="212"/>
      <c r="CG159" s="212"/>
      <c r="CH159" s="212"/>
      <c r="CI159" s="212"/>
      <c r="CJ159" s="212"/>
      <c r="CK159" s="212"/>
      <c r="CL159" s="212"/>
      <c r="CM159" s="212"/>
      <c r="CN159" s="212"/>
      <c r="CO159" s="212"/>
      <c r="CP159" s="212"/>
      <c r="CQ159" s="212"/>
      <c r="CR159" s="212"/>
      <c r="CS159" s="212"/>
      <c r="CT159" s="212"/>
      <c r="CU159" s="212"/>
      <c r="CV159" s="212"/>
      <c r="CW159" s="212"/>
      <c r="CX159" s="212"/>
      <c r="CY159" s="212"/>
      <c r="CZ159" s="212"/>
      <c r="DA159" s="212"/>
      <c r="DB159" s="212"/>
      <c r="DC159" s="212"/>
      <c r="DD159" s="212"/>
      <c r="DE159" s="212"/>
      <c r="DF159" s="212"/>
      <c r="DG159" s="212"/>
      <c r="DH159" s="212"/>
      <c r="DI159" s="212"/>
      <c r="DJ159" s="212"/>
      <c r="DK159" s="212"/>
      <c r="DL159" s="212"/>
      <c r="DM159" s="212"/>
      <c r="DN159" s="212"/>
      <c r="DO159" s="212"/>
      <c r="DP159" s="212"/>
      <c r="DQ159" s="212"/>
      <c r="DR159" s="212"/>
      <c r="DS159" s="212"/>
      <c r="DT159" s="212"/>
      <c r="DU159" s="212"/>
      <c r="DV159" s="212"/>
      <c r="DW159" s="212"/>
      <c r="DX159" s="212"/>
      <c r="DY159" s="212"/>
      <c r="DZ159" s="212"/>
      <c r="EA159" s="212"/>
      <c r="EB159" s="212"/>
      <c r="EC159" s="212"/>
      <c r="ED159" s="212"/>
      <c r="EE159" s="212"/>
      <c r="EF159" s="212"/>
      <c r="EG159" s="212"/>
      <c r="EH159" s="212"/>
      <c r="EI159" s="212"/>
      <c r="EJ159" s="212"/>
      <c r="EK159" s="212"/>
      <c r="EL159" s="212"/>
      <c r="EM159" s="212"/>
      <c r="EN159" s="212"/>
      <c r="EO159" s="212"/>
      <c r="EP159" s="212"/>
      <c r="EQ159" s="212"/>
      <c r="ER159" s="424"/>
      <c r="ES159" s="227">
        <f t="shared" si="27"/>
        <v>0</v>
      </c>
      <c r="ET159" s="413">
        <f t="shared" si="19"/>
        <v>4</v>
      </c>
      <c r="EU159" s="227">
        <f t="shared" si="20"/>
        <v>0</v>
      </c>
      <c r="EV159" s="385">
        <f t="shared" si="23"/>
        <v>0</v>
      </c>
      <c r="EW159" s="412">
        <f t="shared" si="26"/>
        <v>0</v>
      </c>
      <c r="EX159" s="412">
        <f t="shared" si="24"/>
        <v>0</v>
      </c>
      <c r="EY159" s="210">
        <f t="shared" si="22"/>
        <v>4</v>
      </c>
      <c r="EZ159" s="227">
        <f t="shared" si="25"/>
        <v>4.6666666666666661</v>
      </c>
    </row>
    <row r="160" spans="1:156" x14ac:dyDescent="0.25">
      <c r="A160" s="177">
        <f t="shared" si="21"/>
        <v>5</v>
      </c>
      <c r="B160" s="723"/>
      <c r="C160" s="511" t="s">
        <v>167</v>
      </c>
      <c r="D160" s="515">
        <v>44710</v>
      </c>
      <c r="E160" s="211" t="s">
        <v>342</v>
      </c>
      <c r="F160" s="212" t="s">
        <v>342</v>
      </c>
      <c r="G160" s="212" t="s">
        <v>342</v>
      </c>
      <c r="H160" s="212" t="s">
        <v>342</v>
      </c>
      <c r="I160" s="212" t="s">
        <v>342</v>
      </c>
      <c r="J160" s="212" t="s">
        <v>342</v>
      </c>
      <c r="K160" s="212" t="s">
        <v>342</v>
      </c>
      <c r="L160" s="212" t="s">
        <v>342</v>
      </c>
      <c r="M160" s="212" t="s">
        <v>342</v>
      </c>
      <c r="N160" s="212" t="s">
        <v>342</v>
      </c>
      <c r="O160" s="212" t="s">
        <v>342</v>
      </c>
      <c r="P160" s="212" t="s">
        <v>342</v>
      </c>
      <c r="Q160" s="212" t="s">
        <v>342</v>
      </c>
      <c r="R160" s="212" t="s">
        <v>342</v>
      </c>
      <c r="S160" s="212" t="s">
        <v>342</v>
      </c>
      <c r="T160" s="212" t="s">
        <v>342</v>
      </c>
      <c r="U160" s="212" t="s">
        <v>342</v>
      </c>
      <c r="V160" s="212" t="s">
        <v>342</v>
      </c>
      <c r="W160" s="212" t="s">
        <v>342</v>
      </c>
      <c r="X160" s="212" t="s">
        <v>342</v>
      </c>
      <c r="Y160" s="212" t="s">
        <v>342</v>
      </c>
      <c r="Z160" s="212" t="s">
        <v>342</v>
      </c>
      <c r="AA160" s="212" t="s">
        <v>342</v>
      </c>
      <c r="AB160" s="212" t="s">
        <v>342</v>
      </c>
      <c r="AC160" s="212" t="s">
        <v>342</v>
      </c>
      <c r="AD160" s="212" t="s">
        <v>342</v>
      </c>
      <c r="AE160" s="212" t="s">
        <v>342</v>
      </c>
      <c r="AF160" s="212" t="s">
        <v>342</v>
      </c>
      <c r="AG160" s="212" t="s">
        <v>342</v>
      </c>
      <c r="AH160" s="212" t="s">
        <v>342</v>
      </c>
      <c r="AI160" s="212" t="s">
        <v>342</v>
      </c>
      <c r="AJ160" s="212" t="s">
        <v>342</v>
      </c>
      <c r="AK160" s="212" t="s">
        <v>342</v>
      </c>
      <c r="AL160" s="212" t="s">
        <v>342</v>
      </c>
      <c r="AM160" s="212" t="s">
        <v>342</v>
      </c>
      <c r="AN160" s="212" t="s">
        <v>342</v>
      </c>
      <c r="AO160" s="212" t="s">
        <v>342</v>
      </c>
      <c r="AP160" s="212" t="s">
        <v>342</v>
      </c>
      <c r="AQ160" s="212" t="s">
        <v>342</v>
      </c>
      <c r="AR160" s="212" t="s">
        <v>342</v>
      </c>
      <c r="AS160" s="212" t="s">
        <v>342</v>
      </c>
      <c r="AT160" s="212" t="s">
        <v>342</v>
      </c>
      <c r="AU160" s="212" t="s">
        <v>342</v>
      </c>
      <c r="AV160" s="212" t="s">
        <v>342</v>
      </c>
      <c r="AW160" s="212" t="s">
        <v>342</v>
      </c>
      <c r="AX160" s="212" t="s">
        <v>342</v>
      </c>
      <c r="AY160" s="212" t="s">
        <v>342</v>
      </c>
      <c r="AZ160" s="212" t="s">
        <v>342</v>
      </c>
      <c r="BA160" s="212" t="s">
        <v>342</v>
      </c>
      <c r="BB160" s="212" t="s">
        <v>342</v>
      </c>
      <c r="BC160" s="212" t="s">
        <v>342</v>
      </c>
      <c r="BD160" s="212" t="s">
        <v>342</v>
      </c>
      <c r="BE160" s="212" t="s">
        <v>342</v>
      </c>
      <c r="BF160" s="212" t="s">
        <v>342</v>
      </c>
      <c r="BG160" s="212" t="s">
        <v>342</v>
      </c>
      <c r="BH160" s="212" t="s">
        <v>342</v>
      </c>
      <c r="BI160" s="212" t="s">
        <v>342</v>
      </c>
      <c r="BJ160" s="212" t="s">
        <v>342</v>
      </c>
      <c r="BK160" s="212" t="s">
        <v>342</v>
      </c>
      <c r="BL160" s="212" t="s">
        <v>342</v>
      </c>
      <c r="BM160" s="212" t="s">
        <v>342</v>
      </c>
      <c r="BN160" s="212" t="s">
        <v>342</v>
      </c>
      <c r="BO160" s="212" t="s">
        <v>342</v>
      </c>
      <c r="BP160" s="212" t="s">
        <v>342</v>
      </c>
      <c r="BQ160" s="212" t="s">
        <v>342</v>
      </c>
      <c r="BR160" s="212" t="s">
        <v>342</v>
      </c>
      <c r="BS160" s="212" t="s">
        <v>342</v>
      </c>
      <c r="BT160" s="212" t="s">
        <v>342</v>
      </c>
      <c r="BU160" s="212" t="s">
        <v>342</v>
      </c>
      <c r="BV160" s="212" t="s">
        <v>342</v>
      </c>
      <c r="BW160" s="212" t="s">
        <v>342</v>
      </c>
      <c r="BX160" s="212" t="s">
        <v>342</v>
      </c>
      <c r="BY160" s="212" t="s">
        <v>342</v>
      </c>
      <c r="BZ160" s="212" t="s">
        <v>342</v>
      </c>
      <c r="CA160" s="212" t="s">
        <v>342</v>
      </c>
      <c r="CB160" s="212" t="s">
        <v>342</v>
      </c>
      <c r="CC160" s="212" t="s">
        <v>342</v>
      </c>
      <c r="CD160" s="212" t="s">
        <v>342</v>
      </c>
      <c r="CE160" s="212" t="s">
        <v>342</v>
      </c>
      <c r="CF160" s="212" t="s">
        <v>342</v>
      </c>
      <c r="CG160" s="212" t="s">
        <v>342</v>
      </c>
      <c r="CH160" s="212" t="s">
        <v>342</v>
      </c>
      <c r="CI160" s="212" t="s">
        <v>342</v>
      </c>
      <c r="CJ160" s="212" t="s">
        <v>342</v>
      </c>
      <c r="CK160" s="212" t="s">
        <v>342</v>
      </c>
      <c r="CL160" s="212" t="s">
        <v>342</v>
      </c>
      <c r="CM160" s="212" t="s">
        <v>342</v>
      </c>
      <c r="CN160" s="212" t="s">
        <v>342</v>
      </c>
      <c r="CO160" s="212" t="s">
        <v>342</v>
      </c>
      <c r="CP160" s="212" t="s">
        <v>342</v>
      </c>
      <c r="CQ160" s="212" t="s">
        <v>342</v>
      </c>
      <c r="CR160" s="212" t="s">
        <v>342</v>
      </c>
      <c r="CS160" s="212" t="s">
        <v>342</v>
      </c>
      <c r="CT160" s="212" t="s">
        <v>342</v>
      </c>
      <c r="CU160" s="212" t="s">
        <v>342</v>
      </c>
      <c r="CV160" s="212" t="s">
        <v>342</v>
      </c>
      <c r="CW160" s="212" t="s">
        <v>342</v>
      </c>
      <c r="CX160" s="212" t="s">
        <v>342</v>
      </c>
      <c r="CY160" s="212" t="s">
        <v>342</v>
      </c>
      <c r="CZ160" s="212" t="s">
        <v>342</v>
      </c>
      <c r="DA160" s="212" t="s">
        <v>342</v>
      </c>
      <c r="DB160" s="212" t="s">
        <v>342</v>
      </c>
      <c r="DC160" s="212" t="s">
        <v>342</v>
      </c>
      <c r="DD160" s="212" t="s">
        <v>342</v>
      </c>
      <c r="DE160" s="212" t="s">
        <v>342</v>
      </c>
      <c r="DF160" s="212" t="s">
        <v>342</v>
      </c>
      <c r="DG160" s="212" t="s">
        <v>342</v>
      </c>
      <c r="DH160" s="212" t="s">
        <v>342</v>
      </c>
      <c r="DI160" s="212" t="s">
        <v>342</v>
      </c>
      <c r="DJ160" s="212" t="s">
        <v>342</v>
      </c>
      <c r="DK160" s="212" t="s">
        <v>342</v>
      </c>
      <c r="DL160" s="212" t="s">
        <v>342</v>
      </c>
      <c r="DM160" s="212" t="s">
        <v>342</v>
      </c>
      <c r="DN160" s="212" t="s">
        <v>342</v>
      </c>
      <c r="DO160" s="212" t="s">
        <v>342</v>
      </c>
      <c r="DP160" s="212" t="s">
        <v>342</v>
      </c>
      <c r="DQ160" s="212" t="s">
        <v>342</v>
      </c>
      <c r="DR160" s="212" t="s">
        <v>342</v>
      </c>
      <c r="DS160" s="212" t="s">
        <v>342</v>
      </c>
      <c r="DT160" s="212" t="s">
        <v>342</v>
      </c>
      <c r="DU160" s="212" t="s">
        <v>342</v>
      </c>
      <c r="DV160" s="212" t="s">
        <v>342</v>
      </c>
      <c r="DW160" s="212" t="s">
        <v>342</v>
      </c>
      <c r="DX160" s="212" t="s">
        <v>342</v>
      </c>
      <c r="DY160" s="212" t="s">
        <v>342</v>
      </c>
      <c r="DZ160" s="212" t="s">
        <v>342</v>
      </c>
      <c r="EA160" s="212" t="s">
        <v>342</v>
      </c>
      <c r="EB160" s="212" t="s">
        <v>342</v>
      </c>
      <c r="EC160" s="212" t="s">
        <v>342</v>
      </c>
      <c r="ED160" s="212" t="s">
        <v>342</v>
      </c>
      <c r="EE160" s="212" t="s">
        <v>342</v>
      </c>
      <c r="EF160" s="212" t="s">
        <v>342</v>
      </c>
      <c r="EG160" s="212" t="s">
        <v>342</v>
      </c>
      <c r="EH160" s="212" t="s">
        <v>342</v>
      </c>
      <c r="EI160" s="212" t="s">
        <v>342</v>
      </c>
      <c r="EJ160" s="212" t="s">
        <v>342</v>
      </c>
      <c r="EK160" s="212" t="s">
        <v>342</v>
      </c>
      <c r="EL160" s="212" t="s">
        <v>342</v>
      </c>
      <c r="EM160" s="212" t="s">
        <v>342</v>
      </c>
      <c r="EN160" s="212" t="s">
        <v>342</v>
      </c>
      <c r="EO160" s="212" t="s">
        <v>342</v>
      </c>
      <c r="EP160" s="212" t="s">
        <v>342</v>
      </c>
      <c r="EQ160" s="212" t="s">
        <v>342</v>
      </c>
      <c r="ER160" s="424" t="s">
        <v>342</v>
      </c>
      <c r="ES160" s="227">
        <f t="shared" si="27"/>
        <v>0</v>
      </c>
      <c r="ET160" s="413">
        <f t="shared" si="19"/>
        <v>0</v>
      </c>
      <c r="EU160" s="227">
        <f t="shared" si="20"/>
        <v>0</v>
      </c>
      <c r="EV160" s="385">
        <f t="shared" si="23"/>
        <v>0</v>
      </c>
      <c r="EW160" s="412">
        <f t="shared" si="26"/>
        <v>0</v>
      </c>
      <c r="EX160" s="412">
        <f t="shared" si="24"/>
        <v>0</v>
      </c>
      <c r="EY160" s="210">
        <f t="shared" si="22"/>
        <v>0</v>
      </c>
      <c r="EZ160" s="227">
        <f t="shared" si="25"/>
        <v>0</v>
      </c>
    </row>
    <row r="161" spans="1:156" x14ac:dyDescent="0.25">
      <c r="A161" s="177">
        <f t="shared" si="21"/>
        <v>5</v>
      </c>
      <c r="B161" s="723"/>
      <c r="C161" s="511" t="s">
        <v>175</v>
      </c>
      <c r="D161" s="515">
        <v>44711</v>
      </c>
      <c r="E161" s="403"/>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c r="AN161" s="404"/>
      <c r="AO161" s="404"/>
      <c r="AP161" s="404"/>
      <c r="AQ161" s="404"/>
      <c r="AR161" s="404"/>
      <c r="AS161" s="404"/>
      <c r="AT161" s="404"/>
      <c r="AU161" s="404" t="s">
        <v>230</v>
      </c>
      <c r="AV161" s="404" t="s">
        <v>230</v>
      </c>
      <c r="AW161" s="404" t="s">
        <v>230</v>
      </c>
      <c r="AX161" s="404" t="s">
        <v>230</v>
      </c>
      <c r="AY161" s="404" t="s">
        <v>230</v>
      </c>
      <c r="AZ161" s="404" t="s">
        <v>230</v>
      </c>
      <c r="BA161" s="404" t="s">
        <v>230</v>
      </c>
      <c r="BB161" s="404" t="s">
        <v>230</v>
      </c>
      <c r="BC161" s="404" t="s">
        <v>230</v>
      </c>
      <c r="BD161" s="404" t="s">
        <v>230</v>
      </c>
      <c r="BE161" s="404" t="s">
        <v>230</v>
      </c>
      <c r="BF161" s="404" t="s">
        <v>230</v>
      </c>
      <c r="BG161" s="404" t="s">
        <v>230</v>
      </c>
      <c r="BH161" s="404" t="s">
        <v>230</v>
      </c>
      <c r="BI161" s="404" t="s">
        <v>230</v>
      </c>
      <c r="BJ161" s="404" t="s">
        <v>230</v>
      </c>
      <c r="BK161" s="404" t="s">
        <v>230</v>
      </c>
      <c r="BL161" s="404" t="s">
        <v>230</v>
      </c>
      <c r="BM161" s="404" t="s">
        <v>230</v>
      </c>
      <c r="BN161" s="404" t="s">
        <v>230</v>
      </c>
      <c r="BO161" s="404" t="s">
        <v>230</v>
      </c>
      <c r="BP161" s="404" t="s">
        <v>230</v>
      </c>
      <c r="BQ161" s="404" t="s">
        <v>230</v>
      </c>
      <c r="BR161" s="404" t="s">
        <v>230</v>
      </c>
      <c r="BS161" s="404" t="s">
        <v>230</v>
      </c>
      <c r="BT161" s="404" t="s">
        <v>230</v>
      </c>
      <c r="BU161" s="404" t="s">
        <v>230</v>
      </c>
      <c r="BV161" s="212" t="s">
        <v>52</v>
      </c>
      <c r="BW161" s="212" t="s">
        <v>52</v>
      </c>
      <c r="BX161" s="212" t="s">
        <v>52</v>
      </c>
      <c r="BY161" s="212" t="s">
        <v>52</v>
      </c>
      <c r="BZ161" s="212" t="s">
        <v>52</v>
      </c>
      <c r="CA161" s="212" t="s">
        <v>52</v>
      </c>
      <c r="CB161" s="212" t="s">
        <v>52</v>
      </c>
      <c r="CC161" s="212" t="s">
        <v>52</v>
      </c>
      <c r="CD161" s="212" t="s">
        <v>52</v>
      </c>
      <c r="CE161" s="212" t="s">
        <v>52</v>
      </c>
      <c r="CF161" s="212" t="s">
        <v>52</v>
      </c>
      <c r="CG161" s="212" t="s">
        <v>52</v>
      </c>
      <c r="CH161" s="212" t="s">
        <v>52</v>
      </c>
      <c r="CI161" s="212" t="s">
        <v>52</v>
      </c>
      <c r="CJ161" s="212" t="s">
        <v>52</v>
      </c>
      <c r="CK161" s="212" t="s">
        <v>52</v>
      </c>
      <c r="CL161" s="212" t="s">
        <v>52</v>
      </c>
      <c r="CM161" s="212" t="s">
        <v>52</v>
      </c>
      <c r="CN161" s="212" t="s">
        <v>396</v>
      </c>
      <c r="CO161" s="212" t="s">
        <v>396</v>
      </c>
      <c r="CP161" s="212" t="s">
        <v>396</v>
      </c>
      <c r="CQ161" s="212" t="s">
        <v>396</v>
      </c>
      <c r="CR161" s="212" t="s">
        <v>396</v>
      </c>
      <c r="CS161" s="212" t="s">
        <v>396</v>
      </c>
      <c r="CT161" s="212" t="s">
        <v>396</v>
      </c>
      <c r="CU161" s="212" t="s">
        <v>396</v>
      </c>
      <c r="CV161" s="212" t="s">
        <v>396</v>
      </c>
      <c r="CW161" s="212" t="s">
        <v>396</v>
      </c>
      <c r="CX161" s="212" t="s">
        <v>396</v>
      </c>
      <c r="CY161" s="212" t="s">
        <v>396</v>
      </c>
      <c r="CZ161" s="212" t="s">
        <v>396</v>
      </c>
      <c r="DA161" s="212" t="s">
        <v>396</v>
      </c>
      <c r="DB161" s="212" t="s">
        <v>396</v>
      </c>
      <c r="DC161" s="212" t="s">
        <v>396</v>
      </c>
      <c r="DD161" s="212" t="s">
        <v>396</v>
      </c>
      <c r="DE161" s="212" t="s">
        <v>396</v>
      </c>
      <c r="DF161" s="212" t="s">
        <v>396</v>
      </c>
      <c r="DG161" s="212" t="s">
        <v>396</v>
      </c>
      <c r="DH161" s="212" t="s">
        <v>396</v>
      </c>
      <c r="DI161" s="212" t="s">
        <v>396</v>
      </c>
      <c r="DJ161" s="212" t="s">
        <v>396</v>
      </c>
      <c r="DK161" s="212" t="s">
        <v>396</v>
      </c>
      <c r="DL161" s="212" t="s">
        <v>396</v>
      </c>
      <c r="DM161" s="212" t="s">
        <v>396</v>
      </c>
      <c r="DN161" s="212" t="s">
        <v>396</v>
      </c>
      <c r="DO161" s="212" t="s">
        <v>396</v>
      </c>
      <c r="DP161" s="212" t="s">
        <v>396</v>
      </c>
      <c r="DQ161" s="212" t="s">
        <v>396</v>
      </c>
      <c r="DR161" s="212" t="s">
        <v>396</v>
      </c>
      <c r="DS161" s="212" t="s">
        <v>396</v>
      </c>
      <c r="DT161" s="212" t="s">
        <v>396</v>
      </c>
      <c r="DU161" s="212" t="s">
        <v>396</v>
      </c>
      <c r="DV161" s="212" t="s">
        <v>396</v>
      </c>
      <c r="DW161" s="212" t="s">
        <v>396</v>
      </c>
      <c r="DX161" s="212" t="s">
        <v>396</v>
      </c>
      <c r="DY161" s="212" t="s">
        <v>396</v>
      </c>
      <c r="DZ161" s="212" t="s">
        <v>396</v>
      </c>
      <c r="EA161" s="212" t="s">
        <v>396</v>
      </c>
      <c r="EB161" s="212" t="s">
        <v>396</v>
      </c>
      <c r="EC161" s="212" t="s">
        <v>396</v>
      </c>
      <c r="ED161" s="212" t="s">
        <v>396</v>
      </c>
      <c r="EE161" s="212" t="s">
        <v>396</v>
      </c>
      <c r="EF161" s="212" t="s">
        <v>396</v>
      </c>
      <c r="EG161" s="212" t="s">
        <v>396</v>
      </c>
      <c r="EH161" s="212" t="s">
        <v>396</v>
      </c>
      <c r="EI161" s="212" t="s">
        <v>396</v>
      </c>
      <c r="EJ161" s="212" t="s">
        <v>396</v>
      </c>
      <c r="EK161" s="212" t="s">
        <v>396</v>
      </c>
      <c r="EL161" s="212" t="s">
        <v>396</v>
      </c>
      <c r="EM161" s="212" t="s">
        <v>396</v>
      </c>
      <c r="EN161" s="212" t="s">
        <v>396</v>
      </c>
      <c r="EO161" s="212" t="s">
        <v>396</v>
      </c>
      <c r="EP161" s="404" t="s">
        <v>230</v>
      </c>
      <c r="EQ161" s="404" t="s">
        <v>230</v>
      </c>
      <c r="ER161" s="434" t="s">
        <v>230</v>
      </c>
      <c r="ES161" s="227">
        <f t="shared" si="27"/>
        <v>3</v>
      </c>
      <c r="ET161" s="413">
        <f t="shared" si="19"/>
        <v>0</v>
      </c>
      <c r="EU161" s="227">
        <f t="shared" si="20"/>
        <v>0</v>
      </c>
      <c r="EV161" s="385">
        <f t="shared" si="23"/>
        <v>9</v>
      </c>
      <c r="EW161" s="412">
        <f t="shared" si="26"/>
        <v>0</v>
      </c>
      <c r="EX161" s="412">
        <f t="shared" si="24"/>
        <v>0</v>
      </c>
      <c r="EY161" s="210">
        <f t="shared" si="22"/>
        <v>12</v>
      </c>
      <c r="EZ161" s="227">
        <f t="shared" si="25"/>
        <v>5</v>
      </c>
    </row>
    <row r="162" spans="1:156" ht="15" customHeight="1" thickBot="1" x14ac:dyDescent="0.3">
      <c r="A162" s="177">
        <f t="shared" ref="A162:A225" si="28">MONTH(D162)</f>
        <v>5</v>
      </c>
      <c r="B162" s="724"/>
      <c r="C162" s="518" t="s">
        <v>176</v>
      </c>
      <c r="D162" s="517">
        <v>44712</v>
      </c>
      <c r="E162" s="550" t="s">
        <v>230</v>
      </c>
      <c r="F162" s="551" t="s">
        <v>230</v>
      </c>
      <c r="G162" s="551" t="s">
        <v>230</v>
      </c>
      <c r="H162" s="551" t="s">
        <v>230</v>
      </c>
      <c r="I162" s="551" t="s">
        <v>230</v>
      </c>
      <c r="J162" s="551" t="s">
        <v>230</v>
      </c>
      <c r="K162" s="214"/>
      <c r="L162" s="214"/>
      <c r="M162" s="214"/>
      <c r="N162" s="214"/>
      <c r="O162" s="214"/>
      <c r="P162" s="214"/>
      <c r="Q162" s="214"/>
      <c r="R162" s="214"/>
      <c r="S162" s="214"/>
      <c r="T162" s="214"/>
      <c r="U162" s="214"/>
      <c r="V162" s="214"/>
      <c r="W162" s="214" t="s">
        <v>230</v>
      </c>
      <c r="X162" s="214" t="s">
        <v>230</v>
      </c>
      <c r="Y162" s="214" t="s">
        <v>230</v>
      </c>
      <c r="Z162" s="214" t="s">
        <v>230</v>
      </c>
      <c r="AA162" s="214" t="s">
        <v>230</v>
      </c>
      <c r="AB162" s="214" t="s">
        <v>230</v>
      </c>
      <c r="AC162" s="214" t="s">
        <v>230</v>
      </c>
      <c r="AD162" s="214" t="s">
        <v>230</v>
      </c>
      <c r="AE162" s="214" t="s">
        <v>230</v>
      </c>
      <c r="AF162" s="214" t="s">
        <v>230</v>
      </c>
      <c r="AG162" s="214" t="s">
        <v>230</v>
      </c>
      <c r="AH162" s="214" t="s">
        <v>230</v>
      </c>
      <c r="AI162" s="214" t="s">
        <v>396</v>
      </c>
      <c r="AJ162" s="214" t="s">
        <v>396</v>
      </c>
      <c r="AK162" s="214" t="s">
        <v>396</v>
      </c>
      <c r="AL162" s="214" t="s">
        <v>396</v>
      </c>
      <c r="AM162" s="214" t="s">
        <v>396</v>
      </c>
      <c r="AN162" s="214" t="s">
        <v>396</v>
      </c>
      <c r="AO162" s="214" t="s">
        <v>396</v>
      </c>
      <c r="AP162" s="214" t="s">
        <v>396</v>
      </c>
      <c r="AQ162" s="214" t="s">
        <v>396</v>
      </c>
      <c r="AR162" s="214" t="s">
        <v>396</v>
      </c>
      <c r="AS162" s="214" t="s">
        <v>396</v>
      </c>
      <c r="AT162" s="214" t="s">
        <v>396</v>
      </c>
      <c r="AU162" s="214" t="s">
        <v>396</v>
      </c>
      <c r="AV162" s="214" t="s">
        <v>396</v>
      </c>
      <c r="AW162" s="214" t="s">
        <v>396</v>
      </c>
      <c r="AX162" s="214" t="s">
        <v>396</v>
      </c>
      <c r="AY162" s="214" t="s">
        <v>396</v>
      </c>
      <c r="AZ162" s="214" t="s">
        <v>396</v>
      </c>
      <c r="BA162" s="214" t="s">
        <v>396</v>
      </c>
      <c r="BB162" s="214" t="s">
        <v>396</v>
      </c>
      <c r="BC162" s="214" t="s">
        <v>396</v>
      </c>
      <c r="BD162" s="214" t="s">
        <v>396</v>
      </c>
      <c r="BE162" s="214" t="s">
        <v>396</v>
      </c>
      <c r="BF162" s="214" t="s">
        <v>396</v>
      </c>
      <c r="BG162" s="214" t="s">
        <v>396</v>
      </c>
      <c r="BH162" s="214" t="s">
        <v>396</v>
      </c>
      <c r="BI162" s="214" t="s">
        <v>396</v>
      </c>
      <c r="BJ162" s="214" t="s">
        <v>396</v>
      </c>
      <c r="BK162" s="214" t="s">
        <v>396</v>
      </c>
      <c r="BL162" s="214" t="s">
        <v>396</v>
      </c>
      <c r="BM162" s="214" t="s">
        <v>396</v>
      </c>
      <c r="BN162" s="214" t="s">
        <v>396</v>
      </c>
      <c r="BO162" s="214" t="s">
        <v>396</v>
      </c>
      <c r="BP162" s="214" t="s">
        <v>396</v>
      </c>
      <c r="BQ162" s="214" t="s">
        <v>396</v>
      </c>
      <c r="BR162" s="214" t="s">
        <v>396</v>
      </c>
      <c r="BS162" s="214" t="s">
        <v>396</v>
      </c>
      <c r="BT162" s="214" t="s">
        <v>396</v>
      </c>
      <c r="BU162" s="214" t="s">
        <v>396</v>
      </c>
      <c r="BV162" s="214" t="s">
        <v>396</v>
      </c>
      <c r="BW162" s="214" t="s">
        <v>396</v>
      </c>
      <c r="BX162" s="214" t="s">
        <v>396</v>
      </c>
      <c r="BY162" s="214" t="s">
        <v>396</v>
      </c>
      <c r="BZ162" s="214" t="s">
        <v>396</v>
      </c>
      <c r="CA162" s="214" t="s">
        <v>396</v>
      </c>
      <c r="CB162" s="214" t="s">
        <v>396</v>
      </c>
      <c r="CC162" s="214" t="s">
        <v>396</v>
      </c>
      <c r="CD162" s="214" t="s">
        <v>396</v>
      </c>
      <c r="CE162" s="214" t="s">
        <v>396</v>
      </c>
      <c r="CF162" s="214" t="s">
        <v>396</v>
      </c>
      <c r="CG162" s="214" t="s">
        <v>396</v>
      </c>
      <c r="CH162" s="214" t="s">
        <v>396</v>
      </c>
      <c r="CI162" s="214" t="s">
        <v>396</v>
      </c>
      <c r="CJ162" s="214" t="s">
        <v>396</v>
      </c>
      <c r="CK162" s="214" t="s">
        <v>396</v>
      </c>
      <c r="CL162" s="214" t="s">
        <v>396</v>
      </c>
      <c r="CM162" s="214" t="s">
        <v>396</v>
      </c>
      <c r="CN162" s="214" t="s">
        <v>396</v>
      </c>
      <c r="CO162" s="214" t="s">
        <v>396</v>
      </c>
      <c r="CP162" s="214" t="s">
        <v>396</v>
      </c>
      <c r="CQ162" s="214" t="s">
        <v>396</v>
      </c>
      <c r="CR162" s="214" t="s">
        <v>396</v>
      </c>
      <c r="CS162" s="214" t="s">
        <v>396</v>
      </c>
      <c r="CT162" s="214" t="s">
        <v>396</v>
      </c>
      <c r="CU162" s="214" t="s">
        <v>396</v>
      </c>
      <c r="CV162" s="214" t="s">
        <v>396</v>
      </c>
      <c r="CW162" s="214" t="s">
        <v>396</v>
      </c>
      <c r="CX162" s="214" t="s">
        <v>396</v>
      </c>
      <c r="CY162" s="214" t="s">
        <v>396</v>
      </c>
      <c r="CZ162" s="214" t="s">
        <v>396</v>
      </c>
      <c r="DA162" s="214" t="s">
        <v>396</v>
      </c>
      <c r="DB162" s="214" t="s">
        <v>396</v>
      </c>
      <c r="DC162" s="214" t="s">
        <v>344</v>
      </c>
      <c r="DD162" s="214" t="s">
        <v>52</v>
      </c>
      <c r="DE162" s="214" t="s">
        <v>52</v>
      </c>
      <c r="DF162" s="214" t="s">
        <v>52</v>
      </c>
      <c r="DG162" s="214" t="s">
        <v>52</v>
      </c>
      <c r="DH162" s="214" t="s">
        <v>52</v>
      </c>
      <c r="DI162" s="214" t="s">
        <v>52</v>
      </c>
      <c r="DJ162" s="214" t="s">
        <v>52</v>
      </c>
      <c r="DK162" s="214" t="s">
        <v>52</v>
      </c>
      <c r="DL162" s="214" t="s">
        <v>52</v>
      </c>
      <c r="DM162" s="214" t="s">
        <v>52</v>
      </c>
      <c r="DN162" s="214" t="s">
        <v>52</v>
      </c>
      <c r="DO162" s="214" t="s">
        <v>52</v>
      </c>
      <c r="DP162" s="214" t="s">
        <v>52</v>
      </c>
      <c r="DQ162" s="214" t="s">
        <v>52</v>
      </c>
      <c r="DR162" s="214" t="s">
        <v>52</v>
      </c>
      <c r="DS162" s="214" t="s">
        <v>52</v>
      </c>
      <c r="DT162" s="214" t="s">
        <v>52</v>
      </c>
      <c r="DU162" s="214" t="s">
        <v>52</v>
      </c>
      <c r="DV162" s="214" t="s">
        <v>728</v>
      </c>
      <c r="DW162" s="214" t="s">
        <v>53</v>
      </c>
      <c r="DX162" s="214" t="s">
        <v>53</v>
      </c>
      <c r="DY162" s="214" t="s">
        <v>53</v>
      </c>
      <c r="DZ162" s="214" t="s">
        <v>53</v>
      </c>
      <c r="EA162" s="214" t="s">
        <v>53</v>
      </c>
      <c r="EB162" s="214" t="s">
        <v>53</v>
      </c>
      <c r="EC162" s="214" t="s">
        <v>53</v>
      </c>
      <c r="ED162" s="214" t="s">
        <v>53</v>
      </c>
      <c r="EE162" s="214" t="s">
        <v>53</v>
      </c>
      <c r="EF162" s="214" t="s">
        <v>53</v>
      </c>
      <c r="EG162" s="214" t="s">
        <v>53</v>
      </c>
      <c r="EH162" s="214" t="s">
        <v>53</v>
      </c>
      <c r="EI162" s="214" t="s">
        <v>230</v>
      </c>
      <c r="EJ162" s="214" t="s">
        <v>230</v>
      </c>
      <c r="EK162" s="214" t="s">
        <v>230</v>
      </c>
      <c r="EL162" s="214" t="s">
        <v>230</v>
      </c>
      <c r="EM162" s="214" t="s">
        <v>230</v>
      </c>
      <c r="EN162" s="214" t="s">
        <v>230</v>
      </c>
      <c r="EO162" s="214" t="s">
        <v>230</v>
      </c>
      <c r="EP162" s="214" t="s">
        <v>230</v>
      </c>
      <c r="EQ162" s="214" t="s">
        <v>230</v>
      </c>
      <c r="ER162" s="435"/>
      <c r="ES162" s="227">
        <f t="shared" si="27"/>
        <v>3</v>
      </c>
      <c r="ET162" s="413">
        <f t="shared" si="19"/>
        <v>2</v>
      </c>
      <c r="EU162" s="227">
        <f>(COUNTIF($E162:$DB162,$EU$11))*(10/60)+((COUNTIF($E162:$DB162,"CE"))*(10/60))</f>
        <v>0</v>
      </c>
      <c r="EV162" s="385">
        <f>(COUNTIF($E162:$DB162,$EV$11))*(10/60)</f>
        <v>12</v>
      </c>
      <c r="EW162" s="412">
        <f>(COUNTIF($E162:$DB162,$EW$11))*(10/60)</f>
        <v>0</v>
      </c>
      <c r="EX162" s="412">
        <f>(COUNTIF($E162:$DB162,$EX$11))*(10/60)</f>
        <v>0</v>
      </c>
      <c r="EY162" s="210">
        <f t="shared" si="22"/>
        <v>17</v>
      </c>
      <c r="EZ162" s="227">
        <f>(COUNTIF($E162:$DB162,$EZ$11))*(10/60)</f>
        <v>3</v>
      </c>
    </row>
    <row r="163" spans="1:156" ht="15" customHeight="1" x14ac:dyDescent="0.25">
      <c r="A163" s="177">
        <f t="shared" si="28"/>
        <v>6</v>
      </c>
      <c r="B163" s="722" t="s">
        <v>5</v>
      </c>
      <c r="C163" s="509" t="s">
        <v>176</v>
      </c>
      <c r="D163" s="513">
        <v>44713</v>
      </c>
      <c r="E163" s="375"/>
      <c r="F163" s="375"/>
      <c r="G163" s="375"/>
      <c r="H163" s="375"/>
      <c r="I163" s="375"/>
      <c r="J163" s="213"/>
      <c r="K163" s="213"/>
      <c r="L163" s="213"/>
      <c r="M163" s="213"/>
      <c r="N163" s="213"/>
      <c r="O163" s="213"/>
      <c r="P163" s="213"/>
      <c r="Q163" s="213"/>
      <c r="R163" s="213"/>
      <c r="S163" s="213"/>
      <c r="T163" s="213"/>
      <c r="U163" s="213"/>
      <c r="V163" s="213"/>
      <c r="W163" s="534" t="s">
        <v>230</v>
      </c>
      <c r="X163" s="534" t="s">
        <v>230</v>
      </c>
      <c r="Y163" s="534" t="s">
        <v>230</v>
      </c>
      <c r="Z163" s="534" t="s">
        <v>230</v>
      </c>
      <c r="AA163" s="534" t="s">
        <v>230</v>
      </c>
      <c r="AB163" s="534" t="s">
        <v>230</v>
      </c>
      <c r="AC163" s="534" t="s">
        <v>230</v>
      </c>
      <c r="AD163" s="534" t="s">
        <v>230</v>
      </c>
      <c r="AE163" s="534" t="s">
        <v>230</v>
      </c>
      <c r="AF163" s="534" t="s">
        <v>230</v>
      </c>
      <c r="AG163" s="534" t="s">
        <v>230</v>
      </c>
      <c r="AH163" s="534" t="s">
        <v>230</v>
      </c>
      <c r="AI163" s="375" t="s">
        <v>396</v>
      </c>
      <c r="AJ163" s="375" t="s">
        <v>396</v>
      </c>
      <c r="AK163" s="375" t="s">
        <v>396</v>
      </c>
      <c r="AL163" s="375" t="s">
        <v>396</v>
      </c>
      <c r="AM163" s="375" t="s">
        <v>396</v>
      </c>
      <c r="AN163" s="375" t="s">
        <v>396</v>
      </c>
      <c r="AO163" s="375" t="s">
        <v>396</v>
      </c>
      <c r="AP163" s="375" t="s">
        <v>396</v>
      </c>
      <c r="AQ163" s="375" t="s">
        <v>396</v>
      </c>
      <c r="AR163" s="375" t="s">
        <v>396</v>
      </c>
      <c r="AS163" s="375" t="s">
        <v>396</v>
      </c>
      <c r="AT163" s="375" t="s">
        <v>396</v>
      </c>
      <c r="AU163" s="375" t="s">
        <v>396</v>
      </c>
      <c r="AV163" s="375" t="s">
        <v>396</v>
      </c>
      <c r="AW163" s="375" t="s">
        <v>396</v>
      </c>
      <c r="AX163" s="375" t="s">
        <v>396</v>
      </c>
      <c r="AY163" s="375" t="s">
        <v>396</v>
      </c>
      <c r="AZ163" s="375" t="s">
        <v>396</v>
      </c>
      <c r="BA163" s="375" t="s">
        <v>396</v>
      </c>
      <c r="BB163" s="375" t="s">
        <v>396</v>
      </c>
      <c r="BC163" s="375" t="s">
        <v>396</v>
      </c>
      <c r="BD163" s="375" t="s">
        <v>396</v>
      </c>
      <c r="BE163" s="375" t="s">
        <v>396</v>
      </c>
      <c r="BF163" s="375" t="s">
        <v>396</v>
      </c>
      <c r="BG163" s="375" t="s">
        <v>396</v>
      </c>
      <c r="BH163" s="375" t="s">
        <v>396</v>
      </c>
      <c r="BI163" s="375" t="s">
        <v>396</v>
      </c>
      <c r="BJ163" s="375" t="s">
        <v>396</v>
      </c>
      <c r="BK163" s="375" t="s">
        <v>396</v>
      </c>
      <c r="BL163" s="375" t="s">
        <v>396</v>
      </c>
      <c r="BM163" s="375" t="s">
        <v>396</v>
      </c>
      <c r="BN163" s="375" t="s">
        <v>396</v>
      </c>
      <c r="BO163" s="375" t="s">
        <v>396</v>
      </c>
      <c r="BP163" s="375" t="s">
        <v>396</v>
      </c>
      <c r="BQ163" s="375" t="s">
        <v>396</v>
      </c>
      <c r="BR163" s="375" t="s">
        <v>396</v>
      </c>
      <c r="BS163" s="375" t="s">
        <v>396</v>
      </c>
      <c r="BT163" s="375" t="s">
        <v>396</v>
      </c>
      <c r="BU163" s="375" t="s">
        <v>396</v>
      </c>
      <c r="BV163" s="375" t="s">
        <v>396</v>
      </c>
      <c r="BW163" s="375" t="s">
        <v>396</v>
      </c>
      <c r="BX163" s="375" t="s">
        <v>396</v>
      </c>
      <c r="BY163" s="375" t="s">
        <v>396</v>
      </c>
      <c r="BZ163" s="375" t="s">
        <v>396</v>
      </c>
      <c r="CA163" s="375" t="s">
        <v>396</v>
      </c>
      <c r="CB163" s="375" t="s">
        <v>396</v>
      </c>
      <c r="CC163" s="375" t="s">
        <v>396</v>
      </c>
      <c r="CD163" s="375" t="s">
        <v>396</v>
      </c>
      <c r="CE163" s="375" t="s">
        <v>396</v>
      </c>
      <c r="CF163" s="375" t="s">
        <v>396</v>
      </c>
      <c r="CG163" s="375" t="s">
        <v>396</v>
      </c>
      <c r="CH163" s="375" t="s">
        <v>396</v>
      </c>
      <c r="CI163" s="375" t="s">
        <v>396</v>
      </c>
      <c r="CJ163" s="375" t="s">
        <v>396</v>
      </c>
      <c r="CK163" s="375" t="s">
        <v>396</v>
      </c>
      <c r="CL163" s="375" t="s">
        <v>396</v>
      </c>
      <c r="CM163" s="375" t="s">
        <v>396</v>
      </c>
      <c r="CN163" s="375" t="s">
        <v>396</v>
      </c>
      <c r="CO163" s="375" t="s">
        <v>396</v>
      </c>
      <c r="CP163" s="375" t="s">
        <v>396</v>
      </c>
      <c r="CQ163" s="375" t="s">
        <v>396</v>
      </c>
      <c r="CR163" s="375" t="s">
        <v>396</v>
      </c>
      <c r="CS163" s="375" t="s">
        <v>396</v>
      </c>
      <c r="CT163" s="375" t="s">
        <v>396</v>
      </c>
      <c r="CU163" s="375" t="s">
        <v>396</v>
      </c>
      <c r="CV163" s="375" t="s">
        <v>396</v>
      </c>
      <c r="CW163" s="375" t="s">
        <v>396</v>
      </c>
      <c r="CX163" s="375" t="s">
        <v>396</v>
      </c>
      <c r="CY163" s="375" t="s">
        <v>396</v>
      </c>
      <c r="CZ163" s="375" t="s">
        <v>396</v>
      </c>
      <c r="DA163" s="375" t="s">
        <v>396</v>
      </c>
      <c r="DB163" s="375" t="s">
        <v>396</v>
      </c>
      <c r="DC163" s="375" t="s">
        <v>344</v>
      </c>
      <c r="DD163" s="375" t="s">
        <v>52</v>
      </c>
      <c r="DE163" s="375" t="s">
        <v>52</v>
      </c>
      <c r="DF163" s="375" t="s">
        <v>52</v>
      </c>
      <c r="DG163" s="375" t="s">
        <v>52</v>
      </c>
      <c r="DH163" s="375" t="s">
        <v>52</v>
      </c>
      <c r="DI163" s="375" t="s">
        <v>52</v>
      </c>
      <c r="DJ163" s="375" t="s">
        <v>52</v>
      </c>
      <c r="DK163" s="375" t="s">
        <v>52</v>
      </c>
      <c r="DL163" s="375" t="s">
        <v>52</v>
      </c>
      <c r="DM163" s="375" t="s">
        <v>52</v>
      </c>
      <c r="DN163" s="375" t="s">
        <v>52</v>
      </c>
      <c r="DO163" s="375" t="s">
        <v>52</v>
      </c>
      <c r="DP163" s="375" t="s">
        <v>52</v>
      </c>
      <c r="DQ163" s="375" t="s">
        <v>52</v>
      </c>
      <c r="DR163" s="375" t="s">
        <v>52</v>
      </c>
      <c r="DS163" s="375" t="s">
        <v>52</v>
      </c>
      <c r="DT163" s="375" t="s">
        <v>52</v>
      </c>
      <c r="DU163" s="375" t="s">
        <v>52</v>
      </c>
      <c r="DV163" s="375" t="s">
        <v>230</v>
      </c>
      <c r="DW163" s="375" t="s">
        <v>230</v>
      </c>
      <c r="DX163" s="375" t="s">
        <v>230</v>
      </c>
      <c r="DY163" s="375" t="s">
        <v>230</v>
      </c>
      <c r="DZ163" s="375" t="s">
        <v>230</v>
      </c>
      <c r="EA163" s="375" t="s">
        <v>230</v>
      </c>
      <c r="EB163" s="375" t="s">
        <v>230</v>
      </c>
      <c r="EC163" s="375" t="s">
        <v>230</v>
      </c>
      <c r="ED163" s="375" t="s">
        <v>230</v>
      </c>
      <c r="EE163" s="375" t="s">
        <v>230</v>
      </c>
      <c r="EF163" s="375" t="s">
        <v>230</v>
      </c>
      <c r="EG163" s="375" t="s">
        <v>230</v>
      </c>
      <c r="EH163" s="375"/>
      <c r="EI163" s="375"/>
      <c r="EJ163" s="375"/>
      <c r="EK163" s="375"/>
      <c r="EL163" s="375"/>
      <c r="EM163" s="375"/>
      <c r="EN163" s="375"/>
      <c r="EO163" s="375"/>
      <c r="EP163" s="375"/>
      <c r="EQ163" s="375"/>
      <c r="ER163" s="479"/>
      <c r="ES163" s="227">
        <f t="shared" si="27"/>
        <v>3</v>
      </c>
      <c r="ET163" s="413">
        <f>(COUNTIF($E163:$DB163,$ET$11))*(10/60)+((COUNTIF($E163:$DB163,"EJB"))*(10/60))</f>
        <v>0</v>
      </c>
      <c r="EU163" s="227">
        <f>(COUNTIF($E163:$DB163,$EU$11))*(10/60)+((COUNTIF($E163:$DB163,"CE"))*(10/60))</f>
        <v>0</v>
      </c>
      <c r="EV163" s="385">
        <f>(COUNTIF($E163:$DB163,$EV$11))*(10/60)</f>
        <v>12</v>
      </c>
      <c r="EW163" s="412">
        <f>(COUNTIF($E163:$DB163,$EW$11))*(10/60)</f>
        <v>0</v>
      </c>
      <c r="EX163" s="412">
        <f>(COUNTIF($E163:$DB163,$EX$11))*(10/60)</f>
        <v>0</v>
      </c>
      <c r="EY163" s="210">
        <f t="shared" si="22"/>
        <v>15</v>
      </c>
      <c r="EZ163" s="227">
        <f>(COUNTIF($E163:$DB163,$EZ$11))*(10/60)</f>
        <v>2</v>
      </c>
    </row>
    <row r="164" spans="1:156" ht="15" customHeight="1" x14ac:dyDescent="0.25">
      <c r="A164" s="177">
        <f t="shared" si="28"/>
        <v>6</v>
      </c>
      <c r="B164" s="723"/>
      <c r="C164" s="510" t="s">
        <v>173</v>
      </c>
      <c r="D164" s="514">
        <v>44714</v>
      </c>
      <c r="E164" s="212"/>
      <c r="F164" s="212"/>
      <c r="G164" s="212"/>
      <c r="H164" s="212"/>
      <c r="I164" s="212"/>
      <c r="J164" s="212"/>
      <c r="K164" s="212"/>
      <c r="L164" s="212"/>
      <c r="M164" s="212"/>
      <c r="N164" s="212"/>
      <c r="O164" s="212"/>
      <c r="P164" s="212"/>
      <c r="Q164" s="212"/>
      <c r="R164" s="212"/>
      <c r="S164" s="212"/>
      <c r="T164" s="212"/>
      <c r="U164" s="212"/>
      <c r="V164" s="212"/>
      <c r="W164" s="212" t="s">
        <v>230</v>
      </c>
      <c r="X164" s="212" t="s">
        <v>230</v>
      </c>
      <c r="Y164" s="212" t="s">
        <v>230</v>
      </c>
      <c r="Z164" s="212" t="s">
        <v>230</v>
      </c>
      <c r="AA164" s="212" t="s">
        <v>230</v>
      </c>
      <c r="AB164" s="212" t="s">
        <v>230</v>
      </c>
      <c r="AC164" s="212" t="s">
        <v>230</v>
      </c>
      <c r="AD164" s="212" t="s">
        <v>230</v>
      </c>
      <c r="AE164" s="212" t="s">
        <v>230</v>
      </c>
      <c r="AF164" s="212" t="s">
        <v>230</v>
      </c>
      <c r="AG164" s="212" t="s">
        <v>230</v>
      </c>
      <c r="AH164" s="212" t="s">
        <v>230</v>
      </c>
      <c r="AI164" s="212" t="s">
        <v>396</v>
      </c>
      <c r="AJ164" s="212" t="s">
        <v>396</v>
      </c>
      <c r="AK164" s="212" t="s">
        <v>396</v>
      </c>
      <c r="AL164" s="212" t="s">
        <v>396</v>
      </c>
      <c r="AM164" s="212" t="s">
        <v>396</v>
      </c>
      <c r="AN164" s="212" t="s">
        <v>396</v>
      </c>
      <c r="AO164" s="212" t="s">
        <v>396</v>
      </c>
      <c r="AP164" s="212" t="s">
        <v>396</v>
      </c>
      <c r="AQ164" s="212" t="s">
        <v>396</v>
      </c>
      <c r="AR164" s="212" t="s">
        <v>396</v>
      </c>
      <c r="AS164" s="212" t="s">
        <v>396</v>
      </c>
      <c r="AT164" s="212" t="s">
        <v>396</v>
      </c>
      <c r="AU164" s="212" t="s">
        <v>396</v>
      </c>
      <c r="AV164" s="212" t="s">
        <v>396</v>
      </c>
      <c r="AW164" s="212" t="s">
        <v>396</v>
      </c>
      <c r="AX164" s="212" t="s">
        <v>396</v>
      </c>
      <c r="AY164" s="212" t="s">
        <v>396</v>
      </c>
      <c r="AZ164" s="212" t="s">
        <v>396</v>
      </c>
      <c r="BA164" s="212" t="s">
        <v>396</v>
      </c>
      <c r="BB164" s="212" t="s">
        <v>396</v>
      </c>
      <c r="BC164" s="212" t="s">
        <v>396</v>
      </c>
      <c r="BD164" s="212" t="s">
        <v>396</v>
      </c>
      <c r="BE164" s="212" t="s">
        <v>396</v>
      </c>
      <c r="BF164" s="212" t="s">
        <v>396</v>
      </c>
      <c r="BG164" s="212" t="s">
        <v>396</v>
      </c>
      <c r="BH164" s="212" t="s">
        <v>396</v>
      </c>
      <c r="BI164" s="212" t="s">
        <v>396</v>
      </c>
      <c r="BJ164" s="212" t="s">
        <v>396</v>
      </c>
      <c r="BK164" s="212" t="s">
        <v>396</v>
      </c>
      <c r="BL164" s="212" t="s">
        <v>396</v>
      </c>
      <c r="BM164" s="212" t="s">
        <v>396</v>
      </c>
      <c r="BN164" s="212" t="s">
        <v>396</v>
      </c>
      <c r="BO164" s="212" t="s">
        <v>396</v>
      </c>
      <c r="BP164" s="212" t="s">
        <v>396</v>
      </c>
      <c r="BQ164" s="212" t="s">
        <v>396</v>
      </c>
      <c r="BR164" s="212" t="s">
        <v>396</v>
      </c>
      <c r="BS164" s="212" t="s">
        <v>396</v>
      </c>
      <c r="BT164" s="212" t="s">
        <v>396</v>
      </c>
      <c r="BU164" s="212" t="s">
        <v>396</v>
      </c>
      <c r="BV164" s="212" t="s">
        <v>396</v>
      </c>
      <c r="BW164" s="212" t="s">
        <v>396</v>
      </c>
      <c r="BX164" s="212" t="s">
        <v>396</v>
      </c>
      <c r="BY164" s="212" t="s">
        <v>396</v>
      </c>
      <c r="BZ164" s="212" t="s">
        <v>396</v>
      </c>
      <c r="CA164" s="212" t="s">
        <v>396</v>
      </c>
      <c r="CB164" s="212" t="s">
        <v>396</v>
      </c>
      <c r="CC164" s="212" t="s">
        <v>396</v>
      </c>
      <c r="CD164" s="212" t="s">
        <v>396</v>
      </c>
      <c r="CE164" s="212" t="s">
        <v>396</v>
      </c>
      <c r="CF164" s="212" t="s">
        <v>396</v>
      </c>
      <c r="CG164" s="212" t="s">
        <v>396</v>
      </c>
      <c r="CH164" s="212" t="s">
        <v>396</v>
      </c>
      <c r="CI164" s="212" t="s">
        <v>396</v>
      </c>
      <c r="CJ164" s="212" t="s">
        <v>396</v>
      </c>
      <c r="CK164" s="212" t="s">
        <v>396</v>
      </c>
      <c r="CL164" s="212" t="s">
        <v>396</v>
      </c>
      <c r="CM164" s="212" t="s">
        <v>396</v>
      </c>
      <c r="CN164" s="212" t="s">
        <v>396</v>
      </c>
      <c r="CO164" s="212" t="s">
        <v>396</v>
      </c>
      <c r="CP164" s="212" t="s">
        <v>396</v>
      </c>
      <c r="CQ164" s="212" t="s">
        <v>396</v>
      </c>
      <c r="CR164" s="212" t="s">
        <v>396</v>
      </c>
      <c r="CS164" s="212" t="s">
        <v>396</v>
      </c>
      <c r="CT164" s="212" t="s">
        <v>396</v>
      </c>
      <c r="CU164" s="212" t="s">
        <v>396</v>
      </c>
      <c r="CV164" s="212" t="s">
        <v>396</v>
      </c>
      <c r="CW164" s="212" t="s">
        <v>396</v>
      </c>
      <c r="CX164" s="212" t="s">
        <v>396</v>
      </c>
      <c r="CY164" s="212" t="s">
        <v>396</v>
      </c>
      <c r="CZ164" s="212" t="s">
        <v>396</v>
      </c>
      <c r="DA164" s="212" t="s">
        <v>396</v>
      </c>
      <c r="DB164" s="212" t="s">
        <v>396</v>
      </c>
      <c r="DC164" s="212" t="s">
        <v>344</v>
      </c>
      <c r="DD164" s="212" t="s">
        <v>52</v>
      </c>
      <c r="DE164" s="212" t="s">
        <v>52</v>
      </c>
      <c r="DF164" s="212" t="s">
        <v>52</v>
      </c>
      <c r="DG164" s="212" t="s">
        <v>52</v>
      </c>
      <c r="DH164" s="212" t="s">
        <v>52</v>
      </c>
      <c r="DI164" s="212" t="s">
        <v>52</v>
      </c>
      <c r="DJ164" s="212" t="s">
        <v>52</v>
      </c>
      <c r="DK164" s="212" t="s">
        <v>52</v>
      </c>
      <c r="DL164" s="212" t="s">
        <v>52</v>
      </c>
      <c r="DM164" s="212" t="s">
        <v>52</v>
      </c>
      <c r="DN164" s="212" t="s">
        <v>52</v>
      </c>
      <c r="DO164" s="212" t="s">
        <v>52</v>
      </c>
      <c r="DP164" s="212" t="s">
        <v>52</v>
      </c>
      <c r="DQ164" s="212" t="s">
        <v>52</v>
      </c>
      <c r="DR164" s="212" t="s">
        <v>52</v>
      </c>
      <c r="DS164" s="212" t="s">
        <v>52</v>
      </c>
      <c r="DT164" s="212" t="s">
        <v>52</v>
      </c>
      <c r="DU164" s="212" t="s">
        <v>52</v>
      </c>
      <c r="DV164" s="212" t="s">
        <v>344</v>
      </c>
      <c r="DW164" s="212" t="s">
        <v>52</v>
      </c>
      <c r="DX164" s="212" t="s">
        <v>52</v>
      </c>
      <c r="DY164" s="212" t="s">
        <v>52</v>
      </c>
      <c r="DZ164" s="212" t="s">
        <v>52</v>
      </c>
      <c r="EA164" s="212" t="s">
        <v>52</v>
      </c>
      <c r="EB164" s="212" t="s">
        <v>52</v>
      </c>
      <c r="EC164" s="212" t="s">
        <v>52</v>
      </c>
      <c r="ED164" s="212" t="s">
        <v>52</v>
      </c>
      <c r="EE164" s="212" t="s">
        <v>52</v>
      </c>
      <c r="EF164" s="212" t="s">
        <v>230</v>
      </c>
      <c r="EG164" s="212" t="s">
        <v>230</v>
      </c>
      <c r="EH164" s="212" t="s">
        <v>230</v>
      </c>
      <c r="EI164" s="212" t="s">
        <v>230</v>
      </c>
      <c r="EJ164" s="212" t="s">
        <v>230</v>
      </c>
      <c r="EK164" s="212" t="s">
        <v>230</v>
      </c>
      <c r="EL164" s="212" t="s">
        <v>230</v>
      </c>
      <c r="EM164" s="212" t="s">
        <v>230</v>
      </c>
      <c r="EN164" s="212" t="s">
        <v>230</v>
      </c>
      <c r="EO164" s="212" t="s">
        <v>230</v>
      </c>
      <c r="EP164" s="212"/>
      <c r="EQ164" s="212"/>
      <c r="ER164" s="424"/>
      <c r="ES164" s="227">
        <f t="shared" si="27"/>
        <v>4.5</v>
      </c>
      <c r="ET164" s="413">
        <f>(COUNTIF($E164:$DB164,$ET$11))*(10/60)+((COUNTIF($E164:$DB164,"EJB"))*(10/60))</f>
        <v>0</v>
      </c>
      <c r="EU164" s="227">
        <f>(COUNTIF($E164:$DB164,$EU$11))*(10/60)+((COUNTIF($E164:$DB164,"CE"))*(10/60))</f>
        <v>0</v>
      </c>
      <c r="EV164" s="385">
        <f>(COUNTIF($E164:$DB164,$EV$11))*(10/60)</f>
        <v>12</v>
      </c>
      <c r="EW164" s="412">
        <f>(COUNTIF($E164:$DB164,$EW$11))*(10/60)</f>
        <v>0</v>
      </c>
      <c r="EX164" s="412">
        <f>(COUNTIF($E164:$DB164,$EX$11))*(10/60)</f>
        <v>0</v>
      </c>
      <c r="EY164" s="210">
        <f t="shared" si="22"/>
        <v>16.5</v>
      </c>
      <c r="EZ164" s="227">
        <f>(COUNTIF($E164:$DB164,$EZ$11))*(10/60)</f>
        <v>2</v>
      </c>
    </row>
    <row r="165" spans="1:156" x14ac:dyDescent="0.25">
      <c r="A165" s="177">
        <f t="shared" si="28"/>
        <v>6</v>
      </c>
      <c r="B165" s="723"/>
      <c r="C165" s="510" t="s">
        <v>184</v>
      </c>
      <c r="D165" s="514">
        <v>44715</v>
      </c>
      <c r="E165" s="397"/>
      <c r="F165" s="212"/>
      <c r="G165" s="212"/>
      <c r="H165" s="212"/>
      <c r="I165" s="212"/>
      <c r="J165" s="212"/>
      <c r="K165" s="212"/>
      <c r="L165" s="212"/>
      <c r="M165" s="212"/>
      <c r="N165" s="212"/>
      <c r="O165" s="212"/>
      <c r="P165" s="212"/>
      <c r="Q165" s="212"/>
      <c r="R165" s="212"/>
      <c r="S165" s="212"/>
      <c r="T165" s="212"/>
      <c r="U165" s="212"/>
      <c r="V165" s="212"/>
      <c r="W165" s="212"/>
      <c r="X165" s="212"/>
      <c r="Y165" s="212"/>
      <c r="Z165" s="212"/>
      <c r="AA165" s="212"/>
      <c r="AB165" s="212"/>
      <c r="AC165" s="212"/>
      <c r="AD165" s="212"/>
      <c r="AE165" s="212"/>
      <c r="AF165" s="212"/>
      <c r="AG165" s="212"/>
      <c r="AH165" s="212"/>
      <c r="AI165" s="212"/>
      <c r="AJ165" s="212"/>
      <c r="AK165" s="212"/>
      <c r="AL165" s="212"/>
      <c r="AM165" s="212"/>
      <c r="AN165" s="212"/>
      <c r="AO165" s="212"/>
      <c r="AP165" s="212"/>
      <c r="AQ165" s="212"/>
      <c r="AR165" s="212"/>
      <c r="AS165" s="212"/>
      <c r="AT165" s="212"/>
      <c r="AU165" s="212"/>
      <c r="AV165" s="212"/>
      <c r="AW165" s="212"/>
      <c r="AX165" s="212"/>
      <c r="AY165" s="212"/>
      <c r="AZ165" s="212"/>
      <c r="BA165" s="212" t="s">
        <v>230</v>
      </c>
      <c r="BB165" s="212" t="s">
        <v>230</v>
      </c>
      <c r="BC165" s="212" t="s">
        <v>230</v>
      </c>
      <c r="BD165" s="212" t="s">
        <v>230</v>
      </c>
      <c r="BE165" s="212" t="s">
        <v>230</v>
      </c>
      <c r="BF165" s="212" t="s">
        <v>230</v>
      </c>
      <c r="BG165" s="212" t="s">
        <v>230</v>
      </c>
      <c r="BH165" s="212" t="s">
        <v>230</v>
      </c>
      <c r="BI165" s="212" t="s">
        <v>230</v>
      </c>
      <c r="BJ165" s="212" t="s">
        <v>230</v>
      </c>
      <c r="BK165" s="212" t="s">
        <v>230</v>
      </c>
      <c r="BL165" s="212" t="s">
        <v>230</v>
      </c>
      <c r="BM165" s="212" t="s">
        <v>230</v>
      </c>
      <c r="BN165" s="212" t="s">
        <v>230</v>
      </c>
      <c r="BO165" s="212" t="s">
        <v>230</v>
      </c>
      <c r="BP165" s="212" t="s">
        <v>230</v>
      </c>
      <c r="BQ165" s="212" t="s">
        <v>230</v>
      </c>
      <c r="BR165" s="212" t="s">
        <v>230</v>
      </c>
      <c r="BS165" s="212" t="s">
        <v>230</v>
      </c>
      <c r="BT165" s="212" t="s">
        <v>230</v>
      </c>
      <c r="BU165" s="212" t="s">
        <v>230</v>
      </c>
      <c r="BV165" s="212" t="s">
        <v>230</v>
      </c>
      <c r="BW165" s="212" t="s">
        <v>230</v>
      </c>
      <c r="BX165" s="212" t="s">
        <v>230</v>
      </c>
      <c r="BY165" s="212" t="s">
        <v>230</v>
      </c>
      <c r="BZ165" s="212" t="s">
        <v>230</v>
      </c>
      <c r="CA165" s="212" t="s">
        <v>230</v>
      </c>
      <c r="CB165" s="212" t="s">
        <v>230</v>
      </c>
      <c r="CC165" s="212" t="s">
        <v>230</v>
      </c>
      <c r="CD165" s="212" t="s">
        <v>230</v>
      </c>
      <c r="CE165" s="212" t="s">
        <v>230</v>
      </c>
      <c r="CF165" s="212" t="s">
        <v>230</v>
      </c>
      <c r="CG165" s="212" t="s">
        <v>230</v>
      </c>
      <c r="CH165" s="212" t="s">
        <v>230</v>
      </c>
      <c r="CI165" s="212" t="s">
        <v>230</v>
      </c>
      <c r="CJ165" s="212" t="s">
        <v>230</v>
      </c>
      <c r="CK165" s="212" t="s">
        <v>230</v>
      </c>
      <c r="CL165" s="212" t="s">
        <v>230</v>
      </c>
      <c r="CM165" s="212" t="s">
        <v>230</v>
      </c>
      <c r="CN165" s="212" t="s">
        <v>230</v>
      </c>
      <c r="CO165" s="212" t="s">
        <v>230</v>
      </c>
      <c r="CP165" s="212" t="s">
        <v>230</v>
      </c>
      <c r="CQ165" s="212" t="s">
        <v>52</v>
      </c>
      <c r="CR165" s="212" t="s">
        <v>52</v>
      </c>
      <c r="CS165" s="212" t="s">
        <v>52</v>
      </c>
      <c r="CT165" s="212" t="s">
        <v>52</v>
      </c>
      <c r="CU165" s="212" t="s">
        <v>52</v>
      </c>
      <c r="CV165" s="212" t="s">
        <v>52</v>
      </c>
      <c r="CW165" s="212" t="s">
        <v>52</v>
      </c>
      <c r="CX165" s="212" t="s">
        <v>52</v>
      </c>
      <c r="CY165" s="212" t="s">
        <v>52</v>
      </c>
      <c r="CZ165" s="212" t="s">
        <v>52</v>
      </c>
      <c r="DA165" s="212" t="s">
        <v>52</v>
      </c>
      <c r="DB165" s="212" t="s">
        <v>52</v>
      </c>
      <c r="DC165" s="212" t="s">
        <v>52</v>
      </c>
      <c r="DD165" s="212" t="s">
        <v>52</v>
      </c>
      <c r="DE165" s="212" t="s">
        <v>52</v>
      </c>
      <c r="DF165" s="212" t="s">
        <v>52</v>
      </c>
      <c r="DG165" s="212" t="s">
        <v>52</v>
      </c>
      <c r="DH165" s="212" t="s">
        <v>52</v>
      </c>
      <c r="DI165" s="212" t="s">
        <v>344</v>
      </c>
      <c r="DJ165" s="212" t="s">
        <v>52</v>
      </c>
      <c r="DK165" s="212" t="s">
        <v>52</v>
      </c>
      <c r="DL165" s="212" t="s">
        <v>52</v>
      </c>
      <c r="DM165" s="212" t="s">
        <v>52</v>
      </c>
      <c r="DN165" s="212" t="s">
        <v>52</v>
      </c>
      <c r="DO165" s="212" t="s">
        <v>52</v>
      </c>
      <c r="DP165" s="212" t="s">
        <v>52</v>
      </c>
      <c r="DQ165" s="212" t="s">
        <v>52</v>
      </c>
      <c r="DR165" s="212" t="s">
        <v>52</v>
      </c>
      <c r="DS165" s="212" t="s">
        <v>344</v>
      </c>
      <c r="DT165" s="212" t="s">
        <v>53</v>
      </c>
      <c r="DU165" s="212" t="s">
        <v>53</v>
      </c>
      <c r="DV165" s="212" t="s">
        <v>53</v>
      </c>
      <c r="DW165" s="212" t="s">
        <v>53</v>
      </c>
      <c r="DX165" s="212" t="s">
        <v>53</v>
      </c>
      <c r="DY165" s="212" t="s">
        <v>53</v>
      </c>
      <c r="DZ165" s="212" t="s">
        <v>230</v>
      </c>
      <c r="EA165" s="212" t="s">
        <v>230</v>
      </c>
      <c r="EB165" s="212" t="s">
        <v>230</v>
      </c>
      <c r="EC165" s="212" t="s">
        <v>230</v>
      </c>
      <c r="ED165" s="212" t="s">
        <v>230</v>
      </c>
      <c r="EE165" s="212" t="s">
        <v>230</v>
      </c>
      <c r="EF165" s="212" t="s">
        <v>230</v>
      </c>
      <c r="EG165" s="212" t="s">
        <v>230</v>
      </c>
      <c r="EH165" s="212" t="s">
        <v>230</v>
      </c>
      <c r="EI165" s="212"/>
      <c r="EJ165" s="212"/>
      <c r="EK165" s="212"/>
      <c r="EL165" s="212"/>
      <c r="EM165" s="212"/>
      <c r="EN165" s="212"/>
      <c r="EO165" s="212"/>
      <c r="EP165" s="212"/>
      <c r="EQ165" s="212"/>
      <c r="ER165" s="424"/>
      <c r="ES165" s="227">
        <f t="shared" si="27"/>
        <v>4.5</v>
      </c>
      <c r="ET165" s="413">
        <f t="shared" ref="ET165:ET228" si="29">(COUNTIF($E165:$ER165,$ET$11))*(10/60)+((COUNTIF($E165:$ER165,"EJB"))*(10/60))</f>
        <v>1</v>
      </c>
      <c r="EU165" s="227">
        <f t="shared" si="20"/>
        <v>0</v>
      </c>
      <c r="EV165" s="385">
        <f t="shared" si="23"/>
        <v>0</v>
      </c>
      <c r="EW165" s="412">
        <f t="shared" si="26"/>
        <v>0</v>
      </c>
      <c r="EX165" s="412">
        <f t="shared" si="24"/>
        <v>0</v>
      </c>
      <c r="EY165" s="210">
        <f t="shared" si="22"/>
        <v>5.5</v>
      </c>
      <c r="EZ165" s="227">
        <f t="shared" si="25"/>
        <v>8.5</v>
      </c>
    </row>
    <row r="166" spans="1:156" x14ac:dyDescent="0.25">
      <c r="A166" s="177">
        <f t="shared" si="28"/>
        <v>6</v>
      </c>
      <c r="B166" s="723"/>
      <c r="C166" s="511" t="s">
        <v>181</v>
      </c>
      <c r="D166" s="515">
        <v>44716</v>
      </c>
      <c r="E166" s="397"/>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c r="AK166" s="212"/>
      <c r="AL166" s="212"/>
      <c r="AM166" s="212"/>
      <c r="AN166" s="212"/>
      <c r="AO166" s="212"/>
      <c r="AP166" s="212"/>
      <c r="AQ166" s="212"/>
      <c r="AR166" s="212"/>
      <c r="AS166" s="212"/>
      <c r="AT166" s="212"/>
      <c r="AU166" s="212"/>
      <c r="AV166" s="212"/>
      <c r="AW166" s="212"/>
      <c r="AX166" s="212"/>
      <c r="AY166" s="212"/>
      <c r="AZ166" s="212"/>
      <c r="BA166" s="212"/>
      <c r="BB166" s="212"/>
      <c r="BC166" s="212"/>
      <c r="BD166" s="212"/>
      <c r="BE166" s="212"/>
      <c r="BF166" s="212"/>
      <c r="BG166" s="212"/>
      <c r="BH166" s="212"/>
      <c r="BI166" s="212"/>
      <c r="BJ166" s="212"/>
      <c r="BK166" s="212"/>
      <c r="BL166" s="212"/>
      <c r="BM166" s="212"/>
      <c r="BN166" s="212"/>
      <c r="BO166" s="212"/>
      <c r="BP166" s="212"/>
      <c r="BQ166" s="212"/>
      <c r="BR166" s="212"/>
      <c r="BS166" s="212"/>
      <c r="BT166" s="212"/>
      <c r="BU166" s="212"/>
      <c r="BV166" s="212"/>
      <c r="BW166" s="212"/>
      <c r="BX166" s="212"/>
      <c r="BY166" s="212"/>
      <c r="BZ166" s="212"/>
      <c r="CA166" s="212"/>
      <c r="CB166" s="212"/>
      <c r="CC166" s="212"/>
      <c r="CD166" s="212"/>
      <c r="CE166" s="212"/>
      <c r="CF166" s="212"/>
      <c r="CG166" s="212"/>
      <c r="CH166" s="212"/>
      <c r="CI166" s="212"/>
      <c r="CJ166" s="212"/>
      <c r="CK166" s="212"/>
      <c r="CL166" s="212"/>
      <c r="CM166" s="212"/>
      <c r="CN166" s="212"/>
      <c r="CO166" s="212"/>
      <c r="CP166" s="212"/>
      <c r="CQ166" s="212"/>
      <c r="CR166" s="212"/>
      <c r="CS166" s="212"/>
      <c r="CT166" s="212"/>
      <c r="CU166" s="212"/>
      <c r="CV166" s="212"/>
      <c r="CW166" s="212"/>
      <c r="CX166" s="212"/>
      <c r="CY166" s="212"/>
      <c r="CZ166" s="212"/>
      <c r="DA166" s="212"/>
      <c r="DB166" s="212"/>
      <c r="DC166" s="212"/>
      <c r="DD166" s="212"/>
      <c r="DE166" s="212"/>
      <c r="DF166" s="212"/>
      <c r="DG166" s="212"/>
      <c r="DH166" s="212"/>
      <c r="DI166" s="212"/>
      <c r="DJ166" s="212"/>
      <c r="DK166" s="212"/>
      <c r="DL166" s="212"/>
      <c r="DM166" s="212"/>
      <c r="DN166" s="212"/>
      <c r="DO166" s="212"/>
      <c r="DP166" s="212"/>
      <c r="DQ166" s="212"/>
      <c r="DR166" s="212"/>
      <c r="DS166" s="212"/>
      <c r="DT166" s="212"/>
      <c r="DU166" s="212"/>
      <c r="DV166" s="212"/>
      <c r="DW166" s="212"/>
      <c r="DX166" s="212"/>
      <c r="DY166" s="212"/>
      <c r="DZ166" s="212"/>
      <c r="EA166" s="212"/>
      <c r="EB166" s="212"/>
      <c r="EC166" s="212"/>
      <c r="ED166" s="212"/>
      <c r="EE166" s="212"/>
      <c r="EF166" s="212"/>
      <c r="EG166" s="212"/>
      <c r="EH166" s="212"/>
      <c r="EI166" s="212"/>
      <c r="EJ166" s="212"/>
      <c r="EK166" s="212"/>
      <c r="EL166" s="212"/>
      <c r="EM166" s="212"/>
      <c r="EN166" s="212"/>
      <c r="EO166" s="212"/>
      <c r="EP166" s="212"/>
      <c r="EQ166" s="212"/>
      <c r="ER166" s="424"/>
      <c r="ES166" s="227">
        <f t="shared" si="27"/>
        <v>0</v>
      </c>
      <c r="ET166" s="413">
        <f t="shared" si="29"/>
        <v>0</v>
      </c>
      <c r="EU166" s="227">
        <f t="shared" si="20"/>
        <v>0</v>
      </c>
      <c r="EV166" s="385">
        <f t="shared" si="23"/>
        <v>0</v>
      </c>
      <c r="EW166" s="412">
        <f t="shared" si="26"/>
        <v>0</v>
      </c>
      <c r="EX166" s="412">
        <f t="shared" si="24"/>
        <v>0</v>
      </c>
      <c r="EY166" s="210">
        <f t="shared" si="22"/>
        <v>0</v>
      </c>
      <c r="EZ166" s="227">
        <f t="shared" si="25"/>
        <v>0</v>
      </c>
    </row>
    <row r="167" spans="1:156" x14ac:dyDescent="0.25">
      <c r="A167" s="177">
        <f t="shared" si="28"/>
        <v>6</v>
      </c>
      <c r="B167" s="723"/>
      <c r="C167" s="511" t="s">
        <v>167</v>
      </c>
      <c r="D167" s="515">
        <v>44717</v>
      </c>
      <c r="E167" s="211" t="s">
        <v>342</v>
      </c>
      <c r="F167" s="212" t="s">
        <v>342</v>
      </c>
      <c r="G167" s="212" t="s">
        <v>342</v>
      </c>
      <c r="H167" s="212" t="s">
        <v>342</v>
      </c>
      <c r="I167" s="212" t="s">
        <v>342</v>
      </c>
      <c r="J167" s="212" t="s">
        <v>342</v>
      </c>
      <c r="K167" s="212" t="s">
        <v>342</v>
      </c>
      <c r="L167" s="212" t="s">
        <v>342</v>
      </c>
      <c r="M167" s="212" t="s">
        <v>342</v>
      </c>
      <c r="N167" s="212" t="s">
        <v>342</v>
      </c>
      <c r="O167" s="212" t="s">
        <v>342</v>
      </c>
      <c r="P167" s="212" t="s">
        <v>342</v>
      </c>
      <c r="Q167" s="212" t="s">
        <v>342</v>
      </c>
      <c r="R167" s="212" t="s">
        <v>342</v>
      </c>
      <c r="S167" s="212" t="s">
        <v>342</v>
      </c>
      <c r="T167" s="212" t="s">
        <v>342</v>
      </c>
      <c r="U167" s="212" t="s">
        <v>342</v>
      </c>
      <c r="V167" s="212" t="s">
        <v>342</v>
      </c>
      <c r="W167" s="212" t="s">
        <v>342</v>
      </c>
      <c r="X167" s="212" t="s">
        <v>342</v>
      </c>
      <c r="Y167" s="212" t="s">
        <v>342</v>
      </c>
      <c r="Z167" s="212" t="s">
        <v>342</v>
      </c>
      <c r="AA167" s="212" t="s">
        <v>342</v>
      </c>
      <c r="AB167" s="212" t="s">
        <v>342</v>
      </c>
      <c r="AC167" s="212" t="s">
        <v>342</v>
      </c>
      <c r="AD167" s="212" t="s">
        <v>342</v>
      </c>
      <c r="AE167" s="212" t="s">
        <v>342</v>
      </c>
      <c r="AF167" s="212" t="s">
        <v>342</v>
      </c>
      <c r="AG167" s="212" t="s">
        <v>342</v>
      </c>
      <c r="AH167" s="212" t="s">
        <v>342</v>
      </c>
      <c r="AI167" s="212" t="s">
        <v>342</v>
      </c>
      <c r="AJ167" s="212" t="s">
        <v>342</v>
      </c>
      <c r="AK167" s="212" t="s">
        <v>342</v>
      </c>
      <c r="AL167" s="212" t="s">
        <v>342</v>
      </c>
      <c r="AM167" s="212" t="s">
        <v>342</v>
      </c>
      <c r="AN167" s="212" t="s">
        <v>342</v>
      </c>
      <c r="AO167" s="212" t="s">
        <v>342</v>
      </c>
      <c r="AP167" s="212" t="s">
        <v>342</v>
      </c>
      <c r="AQ167" s="212" t="s">
        <v>342</v>
      </c>
      <c r="AR167" s="212" t="s">
        <v>342</v>
      </c>
      <c r="AS167" s="212" t="s">
        <v>342</v>
      </c>
      <c r="AT167" s="212" t="s">
        <v>342</v>
      </c>
      <c r="AU167" s="212" t="s">
        <v>342</v>
      </c>
      <c r="AV167" s="212" t="s">
        <v>342</v>
      </c>
      <c r="AW167" s="212" t="s">
        <v>342</v>
      </c>
      <c r="AX167" s="212" t="s">
        <v>342</v>
      </c>
      <c r="AY167" s="212" t="s">
        <v>342</v>
      </c>
      <c r="AZ167" s="212" t="s">
        <v>342</v>
      </c>
      <c r="BA167" s="212" t="s">
        <v>342</v>
      </c>
      <c r="BB167" s="212" t="s">
        <v>342</v>
      </c>
      <c r="BC167" s="212" t="s">
        <v>342</v>
      </c>
      <c r="BD167" s="212" t="s">
        <v>342</v>
      </c>
      <c r="BE167" s="212" t="s">
        <v>342</v>
      </c>
      <c r="BF167" s="212" t="s">
        <v>342</v>
      </c>
      <c r="BG167" s="212" t="s">
        <v>342</v>
      </c>
      <c r="BH167" s="212" t="s">
        <v>342</v>
      </c>
      <c r="BI167" s="212" t="s">
        <v>342</v>
      </c>
      <c r="BJ167" s="212" t="s">
        <v>342</v>
      </c>
      <c r="BK167" s="212" t="s">
        <v>342</v>
      </c>
      <c r="BL167" s="212" t="s">
        <v>342</v>
      </c>
      <c r="BM167" s="212" t="s">
        <v>342</v>
      </c>
      <c r="BN167" s="212" t="s">
        <v>342</v>
      </c>
      <c r="BO167" s="212" t="s">
        <v>342</v>
      </c>
      <c r="BP167" s="212" t="s">
        <v>342</v>
      </c>
      <c r="BQ167" s="212" t="s">
        <v>342</v>
      </c>
      <c r="BR167" s="212" t="s">
        <v>342</v>
      </c>
      <c r="BS167" s="212" t="s">
        <v>342</v>
      </c>
      <c r="BT167" s="212" t="s">
        <v>342</v>
      </c>
      <c r="BU167" s="212" t="s">
        <v>342</v>
      </c>
      <c r="BV167" s="212" t="s">
        <v>342</v>
      </c>
      <c r="BW167" s="212" t="s">
        <v>342</v>
      </c>
      <c r="BX167" s="212" t="s">
        <v>342</v>
      </c>
      <c r="BY167" s="212" t="s">
        <v>342</v>
      </c>
      <c r="BZ167" s="212" t="s">
        <v>342</v>
      </c>
      <c r="CA167" s="212" t="s">
        <v>342</v>
      </c>
      <c r="CB167" s="212" t="s">
        <v>342</v>
      </c>
      <c r="CC167" s="212" t="s">
        <v>342</v>
      </c>
      <c r="CD167" s="212" t="s">
        <v>342</v>
      </c>
      <c r="CE167" s="212" t="s">
        <v>342</v>
      </c>
      <c r="CF167" s="212" t="s">
        <v>342</v>
      </c>
      <c r="CG167" s="212" t="s">
        <v>342</v>
      </c>
      <c r="CH167" s="212" t="s">
        <v>342</v>
      </c>
      <c r="CI167" s="212" t="s">
        <v>342</v>
      </c>
      <c r="CJ167" s="212" t="s">
        <v>342</v>
      </c>
      <c r="CK167" s="212" t="s">
        <v>342</v>
      </c>
      <c r="CL167" s="212" t="s">
        <v>342</v>
      </c>
      <c r="CM167" s="212" t="s">
        <v>342</v>
      </c>
      <c r="CN167" s="212" t="s">
        <v>342</v>
      </c>
      <c r="CO167" s="212" t="s">
        <v>342</v>
      </c>
      <c r="CP167" s="212" t="s">
        <v>342</v>
      </c>
      <c r="CQ167" s="212" t="s">
        <v>342</v>
      </c>
      <c r="CR167" s="212" t="s">
        <v>342</v>
      </c>
      <c r="CS167" s="212" t="s">
        <v>342</v>
      </c>
      <c r="CT167" s="212" t="s">
        <v>342</v>
      </c>
      <c r="CU167" s="212" t="s">
        <v>342</v>
      </c>
      <c r="CV167" s="212" t="s">
        <v>342</v>
      </c>
      <c r="CW167" s="212" t="s">
        <v>342</v>
      </c>
      <c r="CX167" s="212" t="s">
        <v>342</v>
      </c>
      <c r="CY167" s="212" t="s">
        <v>342</v>
      </c>
      <c r="CZ167" s="212" t="s">
        <v>342</v>
      </c>
      <c r="DA167" s="212" t="s">
        <v>342</v>
      </c>
      <c r="DB167" s="212" t="s">
        <v>342</v>
      </c>
      <c r="DC167" s="212" t="s">
        <v>342</v>
      </c>
      <c r="DD167" s="212" t="s">
        <v>342</v>
      </c>
      <c r="DE167" s="212" t="s">
        <v>342</v>
      </c>
      <c r="DF167" s="212" t="s">
        <v>342</v>
      </c>
      <c r="DG167" s="212" t="s">
        <v>342</v>
      </c>
      <c r="DH167" s="212" t="s">
        <v>342</v>
      </c>
      <c r="DI167" s="212" t="s">
        <v>342</v>
      </c>
      <c r="DJ167" s="212" t="s">
        <v>342</v>
      </c>
      <c r="DK167" s="212" t="s">
        <v>342</v>
      </c>
      <c r="DL167" s="212" t="s">
        <v>342</v>
      </c>
      <c r="DM167" s="212" t="s">
        <v>342</v>
      </c>
      <c r="DN167" s="212" t="s">
        <v>342</v>
      </c>
      <c r="DO167" s="212" t="s">
        <v>342</v>
      </c>
      <c r="DP167" s="212" t="s">
        <v>342</v>
      </c>
      <c r="DQ167" s="212" t="s">
        <v>342</v>
      </c>
      <c r="DR167" s="212" t="s">
        <v>342</v>
      </c>
      <c r="DS167" s="212" t="s">
        <v>342</v>
      </c>
      <c r="DT167" s="212" t="s">
        <v>342</v>
      </c>
      <c r="DU167" s="212" t="s">
        <v>342</v>
      </c>
      <c r="DV167" s="212" t="s">
        <v>342</v>
      </c>
      <c r="DW167" s="212" t="s">
        <v>342</v>
      </c>
      <c r="DX167" s="212" t="s">
        <v>342</v>
      </c>
      <c r="DY167" s="212" t="s">
        <v>342</v>
      </c>
      <c r="DZ167" s="212" t="s">
        <v>342</v>
      </c>
      <c r="EA167" s="212" t="s">
        <v>342</v>
      </c>
      <c r="EB167" s="212" t="s">
        <v>342</v>
      </c>
      <c r="EC167" s="212" t="s">
        <v>342</v>
      </c>
      <c r="ED167" s="212" t="s">
        <v>342</v>
      </c>
      <c r="EE167" s="212" t="s">
        <v>342</v>
      </c>
      <c r="EF167" s="212" t="s">
        <v>342</v>
      </c>
      <c r="EG167" s="212" t="s">
        <v>342</v>
      </c>
      <c r="EH167" s="212" t="s">
        <v>342</v>
      </c>
      <c r="EI167" s="212" t="s">
        <v>342</v>
      </c>
      <c r="EJ167" s="212" t="s">
        <v>342</v>
      </c>
      <c r="EK167" s="212" t="s">
        <v>342</v>
      </c>
      <c r="EL167" s="212" t="s">
        <v>342</v>
      </c>
      <c r="EM167" s="212" t="s">
        <v>342</v>
      </c>
      <c r="EN167" s="212" t="s">
        <v>342</v>
      </c>
      <c r="EO167" s="212" t="s">
        <v>342</v>
      </c>
      <c r="EP167" s="212" t="s">
        <v>342</v>
      </c>
      <c r="EQ167" s="212" t="s">
        <v>342</v>
      </c>
      <c r="ER167" s="424" t="s">
        <v>342</v>
      </c>
      <c r="ES167" s="227">
        <f t="shared" si="27"/>
        <v>0</v>
      </c>
      <c r="ET167" s="413">
        <f t="shared" si="29"/>
        <v>0</v>
      </c>
      <c r="EU167" s="227">
        <f t="shared" si="20"/>
        <v>0</v>
      </c>
      <c r="EV167" s="385">
        <f t="shared" si="23"/>
        <v>0</v>
      </c>
      <c r="EW167" s="412">
        <f t="shared" si="26"/>
        <v>0</v>
      </c>
      <c r="EX167" s="412">
        <f t="shared" si="24"/>
        <v>0</v>
      </c>
      <c r="EY167" s="210">
        <f t="shared" si="22"/>
        <v>0</v>
      </c>
      <c r="EZ167" s="227">
        <f t="shared" si="25"/>
        <v>0</v>
      </c>
    </row>
    <row r="168" spans="1:156" x14ac:dyDescent="0.25">
      <c r="A168" s="177">
        <f t="shared" si="28"/>
        <v>6</v>
      </c>
      <c r="B168" s="723"/>
      <c r="C168" s="512" t="s">
        <v>175</v>
      </c>
      <c r="D168" s="514">
        <v>44718</v>
      </c>
      <c r="E168" s="397"/>
      <c r="F168" s="212"/>
      <c r="G168" s="212"/>
      <c r="H168" s="212"/>
      <c r="I168" s="212"/>
      <c r="J168" s="212"/>
      <c r="K168" s="212"/>
      <c r="L168" s="212"/>
      <c r="M168" s="212"/>
      <c r="N168" s="212"/>
      <c r="O168" s="212"/>
      <c r="P168" s="212"/>
      <c r="Q168" s="212"/>
      <c r="R168" s="212"/>
      <c r="S168" s="212"/>
      <c r="T168" s="212"/>
      <c r="U168" s="212"/>
      <c r="V168" s="212"/>
      <c r="W168" s="212"/>
      <c r="X168" s="212"/>
      <c r="Y168" s="212"/>
      <c r="Z168" s="212"/>
      <c r="AA168" s="212"/>
      <c r="AB168" s="212"/>
      <c r="AC168" s="212"/>
      <c r="AD168" s="212"/>
      <c r="AE168" s="212"/>
      <c r="AF168" s="212"/>
      <c r="AG168" s="212"/>
      <c r="AH168" s="212"/>
      <c r="AI168" s="212"/>
      <c r="AJ168" s="212"/>
      <c r="AK168" s="212"/>
      <c r="AL168" s="212" t="s">
        <v>230</v>
      </c>
      <c r="AM168" s="212" t="s">
        <v>230</v>
      </c>
      <c r="AN168" s="212" t="s">
        <v>230</v>
      </c>
      <c r="AO168" s="212" t="s">
        <v>230</v>
      </c>
      <c r="AP168" s="212" t="s">
        <v>230</v>
      </c>
      <c r="AQ168" s="212" t="s">
        <v>230</v>
      </c>
      <c r="AR168" s="212" t="s">
        <v>230</v>
      </c>
      <c r="AS168" s="212" t="s">
        <v>230</v>
      </c>
      <c r="AT168" s="212" t="s">
        <v>230</v>
      </c>
      <c r="AU168" s="212" t="s">
        <v>230</v>
      </c>
      <c r="AV168" s="212" t="s">
        <v>230</v>
      </c>
      <c r="AW168" s="212" t="s">
        <v>230</v>
      </c>
      <c r="AX168" s="212" t="s">
        <v>230</v>
      </c>
      <c r="AY168" s="212" t="s">
        <v>230</v>
      </c>
      <c r="AZ168" s="212" t="s">
        <v>230</v>
      </c>
      <c r="BA168" s="212" t="s">
        <v>230</v>
      </c>
      <c r="BB168" s="212" t="s">
        <v>230</v>
      </c>
      <c r="BC168" s="212" t="s">
        <v>230</v>
      </c>
      <c r="BD168" s="212" t="s">
        <v>230</v>
      </c>
      <c r="BE168" s="212" t="s">
        <v>230</v>
      </c>
      <c r="BF168" s="212" t="s">
        <v>230</v>
      </c>
      <c r="BG168" s="212" t="s">
        <v>230</v>
      </c>
      <c r="BH168" s="212" t="s">
        <v>230</v>
      </c>
      <c r="BI168" s="212" t="s">
        <v>230</v>
      </c>
      <c r="BJ168" s="212" t="s">
        <v>52</v>
      </c>
      <c r="BK168" s="212" t="s">
        <v>52</v>
      </c>
      <c r="BL168" s="212" t="s">
        <v>52</v>
      </c>
      <c r="BM168" s="212" t="s">
        <v>52</v>
      </c>
      <c r="BN168" s="212" t="s">
        <v>52</v>
      </c>
      <c r="BO168" s="212" t="s">
        <v>52</v>
      </c>
      <c r="BP168" s="212" t="s">
        <v>52</v>
      </c>
      <c r="BQ168" s="212" t="s">
        <v>52</v>
      </c>
      <c r="BR168" s="212" t="s">
        <v>52</v>
      </c>
      <c r="BS168" s="212" t="s">
        <v>52</v>
      </c>
      <c r="BT168" s="212" t="s">
        <v>52</v>
      </c>
      <c r="BU168" s="212" t="s">
        <v>52</v>
      </c>
      <c r="BV168" s="212" t="s">
        <v>52</v>
      </c>
      <c r="BW168" s="212" t="s">
        <v>52</v>
      </c>
      <c r="BX168" s="212" t="s">
        <v>52</v>
      </c>
      <c r="BY168" s="212" t="s">
        <v>52</v>
      </c>
      <c r="BZ168" s="212" t="s">
        <v>52</v>
      </c>
      <c r="CA168" s="212" t="s">
        <v>52</v>
      </c>
      <c r="CB168" s="212" t="s">
        <v>728</v>
      </c>
      <c r="CC168" s="212" t="s">
        <v>52</v>
      </c>
      <c r="CD168" s="212" t="s">
        <v>52</v>
      </c>
      <c r="CE168" s="212" t="s">
        <v>52</v>
      </c>
      <c r="CF168" s="212" t="s">
        <v>52</v>
      </c>
      <c r="CG168" s="212" t="s">
        <v>52</v>
      </c>
      <c r="CH168" s="212" t="s">
        <v>52</v>
      </c>
      <c r="CI168" s="212" t="s">
        <v>52</v>
      </c>
      <c r="CJ168" s="212" t="s">
        <v>52</v>
      </c>
      <c r="CK168" s="212" t="s">
        <v>52</v>
      </c>
      <c r="CL168" s="212" t="s">
        <v>52</v>
      </c>
      <c r="CM168" s="212" t="s">
        <v>52</v>
      </c>
      <c r="CN168" s="212" t="s">
        <v>52</v>
      </c>
      <c r="CO168" s="212" t="s">
        <v>52</v>
      </c>
      <c r="CP168" s="212" t="s">
        <v>52</v>
      </c>
      <c r="CQ168" s="212" t="s">
        <v>52</v>
      </c>
      <c r="CR168" s="212" t="s">
        <v>52</v>
      </c>
      <c r="CS168" s="212" t="s">
        <v>52</v>
      </c>
      <c r="CT168" s="212" t="s">
        <v>52</v>
      </c>
      <c r="CU168" s="212" t="s">
        <v>728</v>
      </c>
      <c r="CV168" s="212" t="s">
        <v>53</v>
      </c>
      <c r="CW168" s="212" t="s">
        <v>53</v>
      </c>
      <c r="CX168" s="212" t="s">
        <v>53</v>
      </c>
      <c r="CY168" s="212" t="s">
        <v>53</v>
      </c>
      <c r="CZ168" s="212" t="s">
        <v>53</v>
      </c>
      <c r="DA168" s="212" t="s">
        <v>53</v>
      </c>
      <c r="DB168" s="212" t="s">
        <v>230</v>
      </c>
      <c r="DC168" s="212" t="s">
        <v>230</v>
      </c>
      <c r="DD168" s="212" t="s">
        <v>230</v>
      </c>
      <c r="DE168" s="212" t="s">
        <v>230</v>
      </c>
      <c r="DF168" s="212" t="s">
        <v>230</v>
      </c>
      <c r="DG168" s="212" t="s">
        <v>230</v>
      </c>
      <c r="DH168" s="212" t="s">
        <v>230</v>
      </c>
      <c r="DI168" s="212" t="s">
        <v>230</v>
      </c>
      <c r="DJ168" s="212"/>
      <c r="DK168" s="212"/>
      <c r="DL168" s="212"/>
      <c r="DM168" s="212"/>
      <c r="DN168" s="212"/>
      <c r="DO168" s="212"/>
      <c r="DP168" s="212"/>
      <c r="DQ168" s="212"/>
      <c r="DR168" s="212"/>
      <c r="DS168" s="212"/>
      <c r="DT168" s="212"/>
      <c r="DU168" s="212"/>
      <c r="DV168" s="212"/>
      <c r="DW168" s="212"/>
      <c r="DX168" s="212"/>
      <c r="DY168" s="212"/>
      <c r="DZ168" s="212"/>
      <c r="EA168" s="212"/>
      <c r="EB168" s="212"/>
      <c r="EC168" s="212"/>
      <c r="ED168" s="212"/>
      <c r="EE168" s="212"/>
      <c r="EF168" s="212"/>
      <c r="EG168" s="212"/>
      <c r="EH168" s="212"/>
      <c r="EI168" s="212"/>
      <c r="EJ168" s="212"/>
      <c r="EK168" s="212"/>
      <c r="EL168" s="212"/>
      <c r="EM168" s="212"/>
      <c r="EN168" s="212"/>
      <c r="EO168" s="212"/>
      <c r="EP168" s="212"/>
      <c r="EQ168" s="212"/>
      <c r="ER168" s="424"/>
      <c r="ES168" s="227">
        <f t="shared" si="27"/>
        <v>6</v>
      </c>
      <c r="ET168" s="413">
        <f t="shared" si="29"/>
        <v>1</v>
      </c>
      <c r="EU168" s="227">
        <f t="shared" si="20"/>
        <v>0</v>
      </c>
      <c r="EV168" s="385">
        <f t="shared" si="23"/>
        <v>0</v>
      </c>
      <c r="EW168" s="412">
        <f t="shared" si="26"/>
        <v>0</v>
      </c>
      <c r="EX168" s="412">
        <f t="shared" si="24"/>
        <v>0</v>
      </c>
      <c r="EY168" s="210">
        <f t="shared" si="22"/>
        <v>7</v>
      </c>
      <c r="EZ168" s="227">
        <f t="shared" si="25"/>
        <v>5.333333333333333</v>
      </c>
    </row>
    <row r="169" spans="1:156" x14ac:dyDescent="0.25">
      <c r="A169" s="177">
        <f t="shared" si="28"/>
        <v>6</v>
      </c>
      <c r="B169" s="723"/>
      <c r="C169" s="510" t="s">
        <v>176</v>
      </c>
      <c r="D169" s="514">
        <v>44719</v>
      </c>
      <c r="E169" s="397"/>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c r="AB169" s="212"/>
      <c r="AC169" s="212"/>
      <c r="AD169" s="212"/>
      <c r="AE169" s="212"/>
      <c r="AF169" s="212"/>
      <c r="AG169" s="212"/>
      <c r="AH169" s="212"/>
      <c r="AI169" s="212"/>
      <c r="AJ169" s="212"/>
      <c r="AK169" s="212"/>
      <c r="AL169" s="212" t="s">
        <v>230</v>
      </c>
      <c r="AM169" s="212" t="s">
        <v>230</v>
      </c>
      <c r="AN169" s="212" t="s">
        <v>230</v>
      </c>
      <c r="AO169" s="212" t="s">
        <v>230</v>
      </c>
      <c r="AP169" s="212" t="s">
        <v>230</v>
      </c>
      <c r="AQ169" s="212" t="s">
        <v>230</v>
      </c>
      <c r="AR169" s="212" t="s">
        <v>230</v>
      </c>
      <c r="AS169" s="212" t="s">
        <v>230</v>
      </c>
      <c r="AT169" s="212" t="s">
        <v>230</v>
      </c>
      <c r="AU169" s="212" t="s">
        <v>230</v>
      </c>
      <c r="AV169" s="212" t="s">
        <v>230</v>
      </c>
      <c r="AW169" s="212" t="s">
        <v>230</v>
      </c>
      <c r="AX169" s="212" t="s">
        <v>230</v>
      </c>
      <c r="AY169" s="212" t="s">
        <v>230</v>
      </c>
      <c r="AZ169" s="212" t="s">
        <v>230</v>
      </c>
      <c r="BA169" s="212" t="s">
        <v>52</v>
      </c>
      <c r="BB169" s="212" t="s">
        <v>52</v>
      </c>
      <c r="BC169" s="212" t="s">
        <v>52</v>
      </c>
      <c r="BD169" s="212" t="s">
        <v>52</v>
      </c>
      <c r="BE169" s="212" t="s">
        <v>52</v>
      </c>
      <c r="BF169" s="212" t="s">
        <v>52</v>
      </c>
      <c r="BG169" s="212" t="s">
        <v>52</v>
      </c>
      <c r="BH169" s="212" t="s">
        <v>52</v>
      </c>
      <c r="BI169" s="212" t="s">
        <v>52</v>
      </c>
      <c r="BJ169" s="212" t="s">
        <v>52</v>
      </c>
      <c r="BK169" s="212" t="s">
        <v>52</v>
      </c>
      <c r="BL169" s="212" t="s">
        <v>52</v>
      </c>
      <c r="BM169" s="212" t="s">
        <v>52</v>
      </c>
      <c r="BN169" s="212" t="s">
        <v>52</v>
      </c>
      <c r="BO169" s="212" t="s">
        <v>52</v>
      </c>
      <c r="BP169" s="212" t="s">
        <v>52</v>
      </c>
      <c r="BQ169" s="212" t="s">
        <v>52</v>
      </c>
      <c r="BR169" s="212" t="s">
        <v>52</v>
      </c>
      <c r="BS169" s="212" t="s">
        <v>728</v>
      </c>
      <c r="BT169" s="212" t="s">
        <v>52</v>
      </c>
      <c r="BU169" s="212" t="s">
        <v>52</v>
      </c>
      <c r="BV169" s="212" t="s">
        <v>52</v>
      </c>
      <c r="BW169" s="212" t="s">
        <v>52</v>
      </c>
      <c r="BX169" s="212" t="s">
        <v>52</v>
      </c>
      <c r="BY169" s="212" t="s">
        <v>52</v>
      </c>
      <c r="BZ169" s="212" t="s">
        <v>52</v>
      </c>
      <c r="CA169" s="212" t="s">
        <v>52</v>
      </c>
      <c r="CB169" s="212" t="s">
        <v>52</v>
      </c>
      <c r="CC169" s="212" t="s">
        <v>52</v>
      </c>
      <c r="CD169" s="212" t="s">
        <v>52</v>
      </c>
      <c r="CE169" s="212" t="s">
        <v>52</v>
      </c>
      <c r="CF169" s="212" t="s">
        <v>52</v>
      </c>
      <c r="CG169" s="212" t="s">
        <v>52</v>
      </c>
      <c r="CH169" s="212" t="s">
        <v>52</v>
      </c>
      <c r="CI169" s="212" t="s">
        <v>52</v>
      </c>
      <c r="CJ169" s="212" t="s">
        <v>52</v>
      </c>
      <c r="CK169" s="212" t="s">
        <v>52</v>
      </c>
      <c r="CL169" s="212" t="s">
        <v>344</v>
      </c>
      <c r="CM169" s="212" t="s">
        <v>52</v>
      </c>
      <c r="CN169" s="212" t="s">
        <v>52</v>
      </c>
      <c r="CO169" s="212" t="s">
        <v>52</v>
      </c>
      <c r="CP169" s="212" t="s">
        <v>52</v>
      </c>
      <c r="CQ169" s="212" t="s">
        <v>52</v>
      </c>
      <c r="CR169" s="212" t="s">
        <v>52</v>
      </c>
      <c r="CS169" s="212" t="s">
        <v>52</v>
      </c>
      <c r="CT169" s="212" t="s">
        <v>52</v>
      </c>
      <c r="CU169" s="212" t="s">
        <v>52</v>
      </c>
      <c r="CV169" s="212" t="s">
        <v>230</v>
      </c>
      <c r="CW169" s="212" t="s">
        <v>230</v>
      </c>
      <c r="CX169" s="212" t="s">
        <v>230</v>
      </c>
      <c r="CY169" s="212" t="s">
        <v>230</v>
      </c>
      <c r="CZ169" s="212" t="s">
        <v>230</v>
      </c>
      <c r="DA169" s="212" t="s">
        <v>230</v>
      </c>
      <c r="DB169" s="212" t="s">
        <v>230</v>
      </c>
      <c r="DC169" s="212"/>
      <c r="DD169" s="212"/>
      <c r="DE169" s="212"/>
      <c r="DF169" s="212"/>
      <c r="DG169" s="212"/>
      <c r="DH169" s="212"/>
      <c r="DI169" s="212"/>
      <c r="DJ169" s="212"/>
      <c r="DK169" s="212"/>
      <c r="DL169" s="212"/>
      <c r="DM169" s="212"/>
      <c r="DN169" s="212"/>
      <c r="DO169" s="212"/>
      <c r="DP169" s="212"/>
      <c r="DQ169" s="212"/>
      <c r="DR169" s="212"/>
      <c r="DS169" s="212"/>
      <c r="DT169" s="212"/>
      <c r="DU169" s="212"/>
      <c r="DV169" s="212"/>
      <c r="DW169" s="212"/>
      <c r="DX169" s="212"/>
      <c r="DY169" s="212"/>
      <c r="DZ169" s="212"/>
      <c r="EA169" s="212"/>
      <c r="EB169" s="212"/>
      <c r="EC169" s="212"/>
      <c r="ED169" s="212"/>
      <c r="EE169" s="212"/>
      <c r="EF169" s="212"/>
      <c r="EG169" s="212"/>
      <c r="EH169" s="212"/>
      <c r="EI169" s="212"/>
      <c r="EJ169" s="212"/>
      <c r="EK169" s="212"/>
      <c r="EL169" s="212"/>
      <c r="EM169" s="212"/>
      <c r="EN169" s="212"/>
      <c r="EO169" s="212"/>
      <c r="EP169" s="212"/>
      <c r="EQ169" s="212"/>
      <c r="ER169" s="424"/>
      <c r="ES169" s="227">
        <f t="shared" si="27"/>
        <v>7.5</v>
      </c>
      <c r="ET169" s="413">
        <f t="shared" si="29"/>
        <v>0</v>
      </c>
      <c r="EU169" s="227">
        <f t="shared" si="20"/>
        <v>0</v>
      </c>
      <c r="EV169" s="385">
        <f t="shared" si="23"/>
        <v>0</v>
      </c>
      <c r="EW169" s="412">
        <f t="shared" si="26"/>
        <v>0</v>
      </c>
      <c r="EX169" s="412">
        <f t="shared" si="24"/>
        <v>0</v>
      </c>
      <c r="EY169" s="210">
        <f t="shared" si="22"/>
        <v>7.5</v>
      </c>
      <c r="EZ169" s="227">
        <f t="shared" si="25"/>
        <v>3.6666666666666665</v>
      </c>
    </row>
    <row r="170" spans="1:156" x14ac:dyDescent="0.25">
      <c r="A170" s="177">
        <f t="shared" si="28"/>
        <v>6</v>
      </c>
      <c r="B170" s="723"/>
      <c r="C170" s="510" t="s">
        <v>176</v>
      </c>
      <c r="D170" s="514">
        <v>44720</v>
      </c>
      <c r="E170" s="397"/>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c r="AK170" s="212"/>
      <c r="AL170" s="212" t="s">
        <v>230</v>
      </c>
      <c r="AM170" s="212" t="s">
        <v>230</v>
      </c>
      <c r="AN170" s="212" t="s">
        <v>230</v>
      </c>
      <c r="AO170" s="212" t="s">
        <v>230</v>
      </c>
      <c r="AP170" s="212" t="s">
        <v>230</v>
      </c>
      <c r="AQ170" s="212" t="s">
        <v>230</v>
      </c>
      <c r="AR170" s="212" t="s">
        <v>230</v>
      </c>
      <c r="AS170" s="212" t="s">
        <v>230</v>
      </c>
      <c r="AT170" s="212" t="s">
        <v>230</v>
      </c>
      <c r="AU170" s="212" t="s">
        <v>230</v>
      </c>
      <c r="AV170" s="212" t="s">
        <v>230</v>
      </c>
      <c r="AW170" s="212" t="s">
        <v>230</v>
      </c>
      <c r="AX170" s="212" t="s">
        <v>230</v>
      </c>
      <c r="AY170" s="212" t="s">
        <v>230</v>
      </c>
      <c r="AZ170" s="212" t="s">
        <v>230</v>
      </c>
      <c r="BA170" s="212" t="s">
        <v>52</v>
      </c>
      <c r="BB170" s="212" t="s">
        <v>52</v>
      </c>
      <c r="BC170" s="212" t="s">
        <v>52</v>
      </c>
      <c r="BD170" s="212" t="s">
        <v>52</v>
      </c>
      <c r="BE170" s="212" t="s">
        <v>52</v>
      </c>
      <c r="BF170" s="212" t="s">
        <v>52</v>
      </c>
      <c r="BG170" s="212" t="s">
        <v>52</v>
      </c>
      <c r="BH170" s="212" t="s">
        <v>52</v>
      </c>
      <c r="BI170" s="212" t="s">
        <v>52</v>
      </c>
      <c r="BJ170" s="212" t="s">
        <v>52</v>
      </c>
      <c r="BK170" s="212" t="s">
        <v>52</v>
      </c>
      <c r="BL170" s="212" t="s">
        <v>52</v>
      </c>
      <c r="BM170" s="212" t="s">
        <v>52</v>
      </c>
      <c r="BN170" s="212" t="s">
        <v>52</v>
      </c>
      <c r="BO170" s="212" t="s">
        <v>52</v>
      </c>
      <c r="BP170" s="212" t="s">
        <v>52</v>
      </c>
      <c r="BQ170" s="212" t="s">
        <v>52</v>
      </c>
      <c r="BR170" s="212" t="s">
        <v>52</v>
      </c>
      <c r="BS170" s="212" t="s">
        <v>728</v>
      </c>
      <c r="BT170" s="212" t="s">
        <v>52</v>
      </c>
      <c r="BU170" s="212" t="s">
        <v>52</v>
      </c>
      <c r="BV170" s="212" t="s">
        <v>52</v>
      </c>
      <c r="BW170" s="212" t="s">
        <v>52</v>
      </c>
      <c r="BX170" s="212" t="s">
        <v>52</v>
      </c>
      <c r="BY170" s="212" t="s">
        <v>52</v>
      </c>
      <c r="BZ170" s="212" t="s">
        <v>52</v>
      </c>
      <c r="CA170" s="212" t="s">
        <v>52</v>
      </c>
      <c r="CB170" s="212" t="s">
        <v>52</v>
      </c>
      <c r="CC170" s="212" t="s">
        <v>52</v>
      </c>
      <c r="CD170" s="212" t="s">
        <v>52</v>
      </c>
      <c r="CE170" s="212" t="s">
        <v>52</v>
      </c>
      <c r="CF170" s="212" t="s">
        <v>52</v>
      </c>
      <c r="CG170" s="212" t="s">
        <v>52</v>
      </c>
      <c r="CH170" s="212" t="s">
        <v>52</v>
      </c>
      <c r="CI170" s="212" t="s">
        <v>52</v>
      </c>
      <c r="CJ170" s="212" t="s">
        <v>52</v>
      </c>
      <c r="CK170" s="212" t="s">
        <v>52</v>
      </c>
      <c r="CL170" s="212" t="s">
        <v>344</v>
      </c>
      <c r="CM170" s="212" t="s">
        <v>52</v>
      </c>
      <c r="CN170" s="212" t="s">
        <v>52</v>
      </c>
      <c r="CO170" s="212" t="s">
        <v>52</v>
      </c>
      <c r="CP170" s="212" t="s">
        <v>52</v>
      </c>
      <c r="CQ170" s="212" t="s">
        <v>52</v>
      </c>
      <c r="CR170" s="212" t="s">
        <v>52</v>
      </c>
      <c r="CS170" s="212" t="s">
        <v>52</v>
      </c>
      <c r="CT170" s="212" t="s">
        <v>52</v>
      </c>
      <c r="CU170" s="212" t="s">
        <v>52</v>
      </c>
      <c r="CV170" s="212" t="s">
        <v>230</v>
      </c>
      <c r="CW170" s="212" t="s">
        <v>230</v>
      </c>
      <c r="CX170" s="212" t="s">
        <v>230</v>
      </c>
      <c r="CY170" s="212" t="s">
        <v>230</v>
      </c>
      <c r="CZ170" s="212" t="s">
        <v>230</v>
      </c>
      <c r="DA170" s="212" t="s">
        <v>230</v>
      </c>
      <c r="DB170" s="212" t="s">
        <v>230</v>
      </c>
      <c r="DC170" s="212"/>
      <c r="DD170" s="212"/>
      <c r="DE170" s="212"/>
      <c r="DF170" s="212"/>
      <c r="DG170" s="212"/>
      <c r="DH170" s="212"/>
      <c r="DI170" s="212"/>
      <c r="DJ170" s="212"/>
      <c r="DK170" s="212"/>
      <c r="DL170" s="212"/>
      <c r="DM170" s="212"/>
      <c r="DN170" s="212"/>
      <c r="DO170" s="212"/>
      <c r="DP170" s="212"/>
      <c r="DQ170" s="212"/>
      <c r="DR170" s="212"/>
      <c r="DS170" s="212"/>
      <c r="DT170" s="212"/>
      <c r="DU170" s="212"/>
      <c r="DV170" s="212"/>
      <c r="DW170" s="212"/>
      <c r="DX170" s="212"/>
      <c r="DY170" s="212"/>
      <c r="DZ170" s="212"/>
      <c r="EA170" s="212"/>
      <c r="EB170" s="212"/>
      <c r="EC170" s="212"/>
      <c r="ED170" s="212"/>
      <c r="EE170" s="212"/>
      <c r="EF170" s="212"/>
      <c r="EG170" s="212"/>
      <c r="EH170" s="212"/>
      <c r="EI170" s="212"/>
      <c r="EJ170" s="212"/>
      <c r="EK170" s="212"/>
      <c r="EL170" s="212"/>
      <c r="EM170" s="212"/>
      <c r="EN170" s="212"/>
      <c r="EO170" s="212"/>
      <c r="EP170" s="212"/>
      <c r="EQ170" s="212"/>
      <c r="ER170" s="424"/>
      <c r="ES170" s="227">
        <f t="shared" si="27"/>
        <v>7.5</v>
      </c>
      <c r="ET170" s="413">
        <f t="shared" si="29"/>
        <v>0</v>
      </c>
      <c r="EU170" s="227">
        <f t="shared" si="20"/>
        <v>0</v>
      </c>
      <c r="EV170" s="385">
        <f t="shared" si="23"/>
        <v>0</v>
      </c>
      <c r="EW170" s="412">
        <f t="shared" si="26"/>
        <v>0</v>
      </c>
      <c r="EX170" s="412">
        <f t="shared" si="24"/>
        <v>0</v>
      </c>
      <c r="EY170" s="210">
        <f t="shared" si="22"/>
        <v>7.5</v>
      </c>
      <c r="EZ170" s="227">
        <f t="shared" si="25"/>
        <v>3.6666666666666665</v>
      </c>
    </row>
    <row r="171" spans="1:156" x14ac:dyDescent="0.25">
      <c r="A171" s="177">
        <f t="shared" si="28"/>
        <v>6</v>
      </c>
      <c r="B171" s="723"/>
      <c r="C171" s="510" t="s">
        <v>173</v>
      </c>
      <c r="D171" s="514">
        <v>44721</v>
      </c>
      <c r="E171" s="397"/>
      <c r="F171" s="212"/>
      <c r="G171" s="212"/>
      <c r="H171" s="212"/>
      <c r="I171" s="212"/>
      <c r="J171" s="212"/>
      <c r="K171" s="212"/>
      <c r="L171" s="212"/>
      <c r="M171" s="212"/>
      <c r="N171" s="212"/>
      <c r="O171" s="212"/>
      <c r="P171" s="212"/>
      <c r="Q171" s="212"/>
      <c r="R171" s="212"/>
      <c r="S171" s="212"/>
      <c r="T171" s="212"/>
      <c r="U171" s="212"/>
      <c r="V171" s="212"/>
      <c r="W171" s="212"/>
      <c r="X171" s="212"/>
      <c r="Y171" s="212"/>
      <c r="Z171" s="212"/>
      <c r="AA171" s="212"/>
      <c r="AB171" s="212"/>
      <c r="AC171" s="212"/>
      <c r="AD171" s="212"/>
      <c r="AE171" s="212"/>
      <c r="AF171" s="212"/>
      <c r="AG171" s="212"/>
      <c r="AH171" s="212"/>
      <c r="AI171" s="212"/>
      <c r="AJ171" s="212"/>
      <c r="AK171" s="212"/>
      <c r="AL171" s="212" t="s">
        <v>230</v>
      </c>
      <c r="AM171" s="212" t="s">
        <v>230</v>
      </c>
      <c r="AN171" s="212" t="s">
        <v>230</v>
      </c>
      <c r="AO171" s="212" t="s">
        <v>230</v>
      </c>
      <c r="AP171" s="212" t="s">
        <v>230</v>
      </c>
      <c r="AQ171" s="212" t="s">
        <v>230</v>
      </c>
      <c r="AR171" s="212" t="s">
        <v>230</v>
      </c>
      <c r="AS171" s="212" t="s">
        <v>230</v>
      </c>
      <c r="AT171" s="212" t="s">
        <v>230</v>
      </c>
      <c r="AU171" s="212" t="s">
        <v>230</v>
      </c>
      <c r="AV171" s="212" t="s">
        <v>230</v>
      </c>
      <c r="AW171" s="212" t="s">
        <v>230</v>
      </c>
      <c r="AX171" s="212" t="s">
        <v>230</v>
      </c>
      <c r="AY171" s="212" t="s">
        <v>230</v>
      </c>
      <c r="AZ171" s="212" t="s">
        <v>230</v>
      </c>
      <c r="BA171" s="212" t="s">
        <v>52</v>
      </c>
      <c r="BB171" s="212" t="s">
        <v>52</v>
      </c>
      <c r="BC171" s="212" t="s">
        <v>52</v>
      </c>
      <c r="BD171" s="212" t="s">
        <v>52</v>
      </c>
      <c r="BE171" s="212" t="s">
        <v>52</v>
      </c>
      <c r="BF171" s="212" t="s">
        <v>52</v>
      </c>
      <c r="BG171" s="212" t="s">
        <v>52</v>
      </c>
      <c r="BH171" s="212" t="s">
        <v>52</v>
      </c>
      <c r="BI171" s="212" t="s">
        <v>52</v>
      </c>
      <c r="BJ171" s="212" t="s">
        <v>52</v>
      </c>
      <c r="BK171" s="212" t="s">
        <v>52</v>
      </c>
      <c r="BL171" s="212" t="s">
        <v>52</v>
      </c>
      <c r="BM171" s="212" t="s">
        <v>52</v>
      </c>
      <c r="BN171" s="212" t="s">
        <v>52</v>
      </c>
      <c r="BO171" s="212" t="s">
        <v>52</v>
      </c>
      <c r="BP171" s="212" t="s">
        <v>52</v>
      </c>
      <c r="BQ171" s="212" t="s">
        <v>52</v>
      </c>
      <c r="BR171" s="212" t="s">
        <v>52</v>
      </c>
      <c r="BS171" s="212" t="s">
        <v>728</v>
      </c>
      <c r="BT171" s="212" t="s">
        <v>52</v>
      </c>
      <c r="BU171" s="212" t="s">
        <v>52</v>
      </c>
      <c r="BV171" s="212" t="s">
        <v>52</v>
      </c>
      <c r="BW171" s="212" t="s">
        <v>52</v>
      </c>
      <c r="BX171" s="212" t="s">
        <v>52</v>
      </c>
      <c r="BY171" s="212" t="s">
        <v>52</v>
      </c>
      <c r="BZ171" s="212" t="s">
        <v>52</v>
      </c>
      <c r="CA171" s="212" t="s">
        <v>52</v>
      </c>
      <c r="CB171" s="212" t="s">
        <v>52</v>
      </c>
      <c r="CC171" s="212" t="s">
        <v>52</v>
      </c>
      <c r="CD171" s="212" t="s">
        <v>52</v>
      </c>
      <c r="CE171" s="212" t="s">
        <v>52</v>
      </c>
      <c r="CF171" s="212" t="s">
        <v>52</v>
      </c>
      <c r="CG171" s="212" t="s">
        <v>52</v>
      </c>
      <c r="CH171" s="212" t="s">
        <v>52</v>
      </c>
      <c r="CI171" s="212" t="s">
        <v>52</v>
      </c>
      <c r="CJ171" s="212" t="s">
        <v>52</v>
      </c>
      <c r="CK171" s="212" t="s">
        <v>52</v>
      </c>
      <c r="CL171" s="212" t="s">
        <v>344</v>
      </c>
      <c r="CM171" s="212" t="s">
        <v>52</v>
      </c>
      <c r="CN171" s="212" t="s">
        <v>52</v>
      </c>
      <c r="CO171" s="212" t="s">
        <v>52</v>
      </c>
      <c r="CP171" s="212" t="s">
        <v>52</v>
      </c>
      <c r="CQ171" s="212" t="s">
        <v>52</v>
      </c>
      <c r="CR171" s="212" t="s">
        <v>52</v>
      </c>
      <c r="CS171" s="212" t="s">
        <v>52</v>
      </c>
      <c r="CT171" s="212" t="s">
        <v>52</v>
      </c>
      <c r="CU171" s="212" t="s">
        <v>52</v>
      </c>
      <c r="CV171" s="212" t="s">
        <v>230</v>
      </c>
      <c r="CW171" s="212" t="s">
        <v>230</v>
      </c>
      <c r="CX171" s="212" t="s">
        <v>230</v>
      </c>
      <c r="CY171" s="212" t="s">
        <v>230</v>
      </c>
      <c r="CZ171" s="212" t="s">
        <v>230</v>
      </c>
      <c r="DA171" s="212" t="s">
        <v>230</v>
      </c>
      <c r="DB171" s="212" t="s">
        <v>230</v>
      </c>
      <c r="DC171" s="212"/>
      <c r="DD171" s="212"/>
      <c r="DE171" s="212"/>
      <c r="DF171" s="212"/>
      <c r="DG171" s="212"/>
      <c r="DH171" s="212"/>
      <c r="DI171" s="212"/>
      <c r="DJ171" s="212"/>
      <c r="DK171" s="212"/>
      <c r="DL171" s="212"/>
      <c r="DM171" s="212"/>
      <c r="DN171" s="212"/>
      <c r="DO171" s="212"/>
      <c r="DP171" s="212"/>
      <c r="DQ171" s="212"/>
      <c r="DR171" s="212"/>
      <c r="DS171" s="212"/>
      <c r="DT171" s="212"/>
      <c r="DU171" s="212"/>
      <c r="DV171" s="212"/>
      <c r="DW171" s="212"/>
      <c r="DX171" s="212"/>
      <c r="DY171" s="212"/>
      <c r="DZ171" s="212"/>
      <c r="EA171" s="212"/>
      <c r="EB171" s="212"/>
      <c r="EC171" s="212"/>
      <c r="ED171" s="212"/>
      <c r="EE171" s="212"/>
      <c r="EF171" s="212"/>
      <c r="EG171" s="212"/>
      <c r="EH171" s="212"/>
      <c r="EI171" s="212"/>
      <c r="EJ171" s="212"/>
      <c r="EK171" s="212"/>
      <c r="EL171" s="212"/>
      <c r="EM171" s="212"/>
      <c r="EN171" s="212"/>
      <c r="EO171" s="212"/>
      <c r="EP171" s="212"/>
      <c r="EQ171" s="212"/>
      <c r="ER171" s="424"/>
      <c r="ES171" s="227">
        <f t="shared" si="27"/>
        <v>7.5</v>
      </c>
      <c r="ET171" s="413">
        <f t="shared" si="29"/>
        <v>0</v>
      </c>
      <c r="EU171" s="227">
        <f t="shared" si="20"/>
        <v>0</v>
      </c>
      <c r="EV171" s="385">
        <f t="shared" si="23"/>
        <v>0</v>
      </c>
      <c r="EW171" s="412">
        <f t="shared" si="26"/>
        <v>0</v>
      </c>
      <c r="EX171" s="412">
        <f t="shared" si="24"/>
        <v>0</v>
      </c>
      <c r="EY171" s="210">
        <f t="shared" si="22"/>
        <v>7.5</v>
      </c>
      <c r="EZ171" s="227">
        <f t="shared" si="25"/>
        <v>3.6666666666666665</v>
      </c>
    </row>
    <row r="172" spans="1:156" x14ac:dyDescent="0.25">
      <c r="A172" s="177">
        <f t="shared" si="28"/>
        <v>6</v>
      </c>
      <c r="B172" s="723"/>
      <c r="C172" s="510" t="s">
        <v>184</v>
      </c>
      <c r="D172" s="514">
        <v>44722</v>
      </c>
      <c r="E172" s="397"/>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c r="AK172" s="212"/>
      <c r="AL172" s="212" t="s">
        <v>230</v>
      </c>
      <c r="AM172" s="212" t="s">
        <v>230</v>
      </c>
      <c r="AN172" s="212" t="s">
        <v>230</v>
      </c>
      <c r="AO172" s="212" t="s">
        <v>230</v>
      </c>
      <c r="AP172" s="212" t="s">
        <v>230</v>
      </c>
      <c r="AQ172" s="212" t="s">
        <v>230</v>
      </c>
      <c r="AR172" s="212" t="s">
        <v>230</v>
      </c>
      <c r="AS172" s="212" t="s">
        <v>230</v>
      </c>
      <c r="AT172" s="212" t="s">
        <v>230</v>
      </c>
      <c r="AU172" s="212" t="s">
        <v>230</v>
      </c>
      <c r="AV172" s="212" t="s">
        <v>230</v>
      </c>
      <c r="AW172" s="212" t="s">
        <v>230</v>
      </c>
      <c r="AX172" s="212" t="s">
        <v>230</v>
      </c>
      <c r="AY172" s="212" t="s">
        <v>230</v>
      </c>
      <c r="AZ172" s="212" t="s">
        <v>230</v>
      </c>
      <c r="BA172" s="212" t="s">
        <v>52</v>
      </c>
      <c r="BB172" s="212" t="s">
        <v>52</v>
      </c>
      <c r="BC172" s="212" t="s">
        <v>52</v>
      </c>
      <c r="BD172" s="212" t="s">
        <v>52</v>
      </c>
      <c r="BE172" s="212" t="s">
        <v>52</v>
      </c>
      <c r="BF172" s="212" t="s">
        <v>52</v>
      </c>
      <c r="BG172" s="212" t="s">
        <v>52</v>
      </c>
      <c r="BH172" s="212" t="s">
        <v>52</v>
      </c>
      <c r="BI172" s="212" t="s">
        <v>52</v>
      </c>
      <c r="BJ172" s="212" t="s">
        <v>52</v>
      </c>
      <c r="BK172" s="212" t="s">
        <v>52</v>
      </c>
      <c r="BL172" s="212" t="s">
        <v>52</v>
      </c>
      <c r="BM172" s="212" t="s">
        <v>52</v>
      </c>
      <c r="BN172" s="212" t="s">
        <v>52</v>
      </c>
      <c r="BO172" s="212" t="s">
        <v>52</v>
      </c>
      <c r="BP172" s="212" t="s">
        <v>52</v>
      </c>
      <c r="BQ172" s="212" t="s">
        <v>52</v>
      </c>
      <c r="BR172" s="212" t="s">
        <v>52</v>
      </c>
      <c r="BS172" s="212" t="s">
        <v>728</v>
      </c>
      <c r="BT172" s="212" t="s">
        <v>52</v>
      </c>
      <c r="BU172" s="212" t="s">
        <v>52</v>
      </c>
      <c r="BV172" s="212" t="s">
        <v>52</v>
      </c>
      <c r="BW172" s="212" t="s">
        <v>52</v>
      </c>
      <c r="BX172" s="212" t="s">
        <v>52</v>
      </c>
      <c r="BY172" s="212" t="s">
        <v>52</v>
      </c>
      <c r="BZ172" s="212" t="s">
        <v>52</v>
      </c>
      <c r="CA172" s="212" t="s">
        <v>52</v>
      </c>
      <c r="CB172" s="212" t="s">
        <v>52</v>
      </c>
      <c r="CC172" s="212" t="s">
        <v>52</v>
      </c>
      <c r="CD172" s="212" t="s">
        <v>52</v>
      </c>
      <c r="CE172" s="212" t="s">
        <v>52</v>
      </c>
      <c r="CF172" s="212" t="s">
        <v>52</v>
      </c>
      <c r="CG172" s="212" t="s">
        <v>52</v>
      </c>
      <c r="CH172" s="212" t="s">
        <v>52</v>
      </c>
      <c r="CI172" s="212" t="s">
        <v>52</v>
      </c>
      <c r="CJ172" s="212" t="s">
        <v>52</v>
      </c>
      <c r="CK172" s="212" t="s">
        <v>52</v>
      </c>
      <c r="CL172" s="212" t="s">
        <v>344</v>
      </c>
      <c r="CM172" s="212" t="s">
        <v>52</v>
      </c>
      <c r="CN172" s="212" t="s">
        <v>52</v>
      </c>
      <c r="CO172" s="212" t="s">
        <v>52</v>
      </c>
      <c r="CP172" s="212" t="s">
        <v>52</v>
      </c>
      <c r="CQ172" s="212" t="s">
        <v>52</v>
      </c>
      <c r="CR172" s="212" t="s">
        <v>52</v>
      </c>
      <c r="CS172" s="212" t="s">
        <v>52</v>
      </c>
      <c r="CT172" s="212" t="s">
        <v>52</v>
      </c>
      <c r="CU172" s="212" t="s">
        <v>52</v>
      </c>
      <c r="CV172" s="212" t="s">
        <v>230</v>
      </c>
      <c r="CW172" s="212" t="s">
        <v>230</v>
      </c>
      <c r="CX172" s="212" t="s">
        <v>230</v>
      </c>
      <c r="CY172" s="212" t="s">
        <v>230</v>
      </c>
      <c r="CZ172" s="212" t="s">
        <v>230</v>
      </c>
      <c r="DA172" s="212" t="s">
        <v>230</v>
      </c>
      <c r="DB172" s="212" t="s">
        <v>230</v>
      </c>
      <c r="DC172" s="212"/>
      <c r="DD172" s="212"/>
      <c r="DE172" s="212"/>
      <c r="DF172" s="212"/>
      <c r="DG172" s="212"/>
      <c r="DH172" s="212"/>
      <c r="DI172" s="212"/>
      <c r="DJ172" s="212"/>
      <c r="DK172" s="212"/>
      <c r="DL172" s="212"/>
      <c r="DM172" s="212"/>
      <c r="DN172" s="212"/>
      <c r="DO172" s="212"/>
      <c r="DP172" s="212"/>
      <c r="DQ172" s="212"/>
      <c r="DR172" s="212"/>
      <c r="DS172" s="212"/>
      <c r="DT172" s="212"/>
      <c r="DU172" s="212"/>
      <c r="DV172" s="212"/>
      <c r="DW172" s="212"/>
      <c r="DX172" s="212"/>
      <c r="DY172" s="212"/>
      <c r="DZ172" s="212"/>
      <c r="EA172" s="212"/>
      <c r="EB172" s="212"/>
      <c r="EC172" s="212"/>
      <c r="ED172" s="212"/>
      <c r="EE172" s="212"/>
      <c r="EF172" s="212"/>
      <c r="EG172" s="212"/>
      <c r="EH172" s="212"/>
      <c r="EI172" s="212"/>
      <c r="EJ172" s="212"/>
      <c r="EK172" s="212"/>
      <c r="EL172" s="212"/>
      <c r="EM172" s="212"/>
      <c r="EN172" s="212"/>
      <c r="EO172" s="212"/>
      <c r="EP172" s="212"/>
      <c r="EQ172" s="212"/>
      <c r="ER172" s="424"/>
      <c r="ES172" s="227">
        <f t="shared" si="27"/>
        <v>7.5</v>
      </c>
      <c r="ET172" s="413">
        <f t="shared" si="29"/>
        <v>0</v>
      </c>
      <c r="EU172" s="227">
        <f t="shared" si="20"/>
        <v>0</v>
      </c>
      <c r="EV172" s="385">
        <f t="shared" si="23"/>
        <v>0</v>
      </c>
      <c r="EW172" s="412">
        <f t="shared" si="26"/>
        <v>0</v>
      </c>
      <c r="EX172" s="412">
        <f t="shared" si="24"/>
        <v>0</v>
      </c>
      <c r="EY172" s="210">
        <f t="shared" si="22"/>
        <v>7.5</v>
      </c>
      <c r="EZ172" s="227">
        <f t="shared" si="25"/>
        <v>3.6666666666666665</v>
      </c>
    </row>
    <row r="173" spans="1:156" x14ac:dyDescent="0.25">
      <c r="A173" s="177">
        <f t="shared" si="28"/>
        <v>6</v>
      </c>
      <c r="B173" s="723"/>
      <c r="C173" s="511" t="s">
        <v>181</v>
      </c>
      <c r="D173" s="515">
        <v>44723</v>
      </c>
      <c r="E173" s="397"/>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c r="AK173" s="212"/>
      <c r="AL173" s="212"/>
      <c r="AM173" s="212"/>
      <c r="AN173" s="212"/>
      <c r="AO173" s="212"/>
      <c r="AP173" s="212"/>
      <c r="AQ173" s="212"/>
      <c r="AR173" s="212"/>
      <c r="AS173" s="212"/>
      <c r="AT173" s="212"/>
      <c r="AU173" s="212"/>
      <c r="AV173" s="212"/>
      <c r="AW173" s="212"/>
      <c r="AX173" s="212"/>
      <c r="AY173" s="212"/>
      <c r="AZ173" s="212"/>
      <c r="BA173" s="212"/>
      <c r="BB173" s="212"/>
      <c r="BC173" s="212"/>
      <c r="BD173" s="212"/>
      <c r="BE173" s="212"/>
      <c r="BF173" s="212"/>
      <c r="BG173" s="212"/>
      <c r="BH173" s="212"/>
      <c r="BI173" s="212"/>
      <c r="BJ173" s="212"/>
      <c r="BK173" s="212"/>
      <c r="BL173" s="212"/>
      <c r="BM173" s="212"/>
      <c r="BN173" s="212"/>
      <c r="BO173" s="212"/>
      <c r="BP173" s="212"/>
      <c r="BQ173" s="212"/>
      <c r="BR173" s="212"/>
      <c r="BS173" s="212"/>
      <c r="BT173" s="212"/>
      <c r="BU173" s="212"/>
      <c r="BV173" s="212"/>
      <c r="BW173" s="212"/>
      <c r="BX173" s="212"/>
      <c r="BY173" s="212"/>
      <c r="BZ173" s="212"/>
      <c r="CA173" s="212"/>
      <c r="CB173" s="212"/>
      <c r="CC173" s="212"/>
      <c r="CD173" s="212"/>
      <c r="CE173" s="212"/>
      <c r="CF173" s="212"/>
      <c r="CG173" s="212"/>
      <c r="CH173" s="212"/>
      <c r="CI173" s="212"/>
      <c r="CJ173" s="212"/>
      <c r="CK173" s="212"/>
      <c r="CL173" s="212"/>
      <c r="CM173" s="212"/>
      <c r="CN173" s="212"/>
      <c r="CO173" s="212"/>
      <c r="CP173" s="212"/>
      <c r="CQ173" s="212"/>
      <c r="CR173" s="212"/>
      <c r="CS173" s="212"/>
      <c r="CT173" s="212"/>
      <c r="CU173" s="212"/>
      <c r="CV173" s="212"/>
      <c r="CW173" s="212"/>
      <c r="CX173" s="212"/>
      <c r="CY173" s="212"/>
      <c r="CZ173" s="212"/>
      <c r="DA173" s="212"/>
      <c r="DB173" s="212"/>
      <c r="DC173" s="212"/>
      <c r="DD173" s="212"/>
      <c r="DE173" s="212"/>
      <c r="DF173" s="212"/>
      <c r="DG173" s="212"/>
      <c r="DH173" s="212"/>
      <c r="DI173" s="212"/>
      <c r="DJ173" s="212"/>
      <c r="DK173" s="212"/>
      <c r="DL173" s="212"/>
      <c r="DM173" s="212"/>
      <c r="DN173" s="212"/>
      <c r="DO173" s="212"/>
      <c r="DP173" s="212"/>
      <c r="DQ173" s="212"/>
      <c r="DR173" s="212"/>
      <c r="DS173" s="212"/>
      <c r="DT173" s="212"/>
      <c r="DU173" s="212"/>
      <c r="DV173" s="212"/>
      <c r="DW173" s="212"/>
      <c r="DX173" s="212"/>
      <c r="DY173" s="212"/>
      <c r="DZ173" s="212"/>
      <c r="EA173" s="212"/>
      <c r="EB173" s="212"/>
      <c r="EC173" s="212"/>
      <c r="ED173" s="212"/>
      <c r="EE173" s="212"/>
      <c r="EF173" s="212"/>
      <c r="EG173" s="212"/>
      <c r="EH173" s="212"/>
      <c r="EI173" s="212"/>
      <c r="EJ173" s="212"/>
      <c r="EK173" s="212"/>
      <c r="EL173" s="212"/>
      <c r="EM173" s="212"/>
      <c r="EN173" s="212"/>
      <c r="EO173" s="212"/>
      <c r="EP173" s="212"/>
      <c r="EQ173" s="212"/>
      <c r="ER173" s="424"/>
      <c r="ES173" s="227">
        <f t="shared" si="27"/>
        <v>0</v>
      </c>
      <c r="ET173" s="413">
        <f t="shared" si="29"/>
        <v>0</v>
      </c>
      <c r="EU173" s="227">
        <f t="shared" si="20"/>
        <v>0</v>
      </c>
      <c r="EV173" s="385">
        <f t="shared" si="23"/>
        <v>0</v>
      </c>
      <c r="EW173" s="412">
        <f t="shared" si="26"/>
        <v>0</v>
      </c>
      <c r="EX173" s="412">
        <f t="shared" si="24"/>
        <v>0</v>
      </c>
      <c r="EY173" s="210">
        <f t="shared" si="22"/>
        <v>0</v>
      </c>
      <c r="EZ173" s="227">
        <f t="shared" si="25"/>
        <v>0</v>
      </c>
    </row>
    <row r="174" spans="1:156" x14ac:dyDescent="0.25">
      <c r="A174" s="177">
        <f t="shared" si="28"/>
        <v>6</v>
      </c>
      <c r="B174" s="723"/>
      <c r="C174" s="511" t="s">
        <v>167</v>
      </c>
      <c r="D174" s="515">
        <v>44724</v>
      </c>
      <c r="E174" s="211" t="s">
        <v>342</v>
      </c>
      <c r="F174" s="212" t="s">
        <v>342</v>
      </c>
      <c r="G174" s="212" t="s">
        <v>342</v>
      </c>
      <c r="H174" s="212" t="s">
        <v>342</v>
      </c>
      <c r="I174" s="212" t="s">
        <v>342</v>
      </c>
      <c r="J174" s="212" t="s">
        <v>342</v>
      </c>
      <c r="K174" s="212" t="s">
        <v>342</v>
      </c>
      <c r="L174" s="212" t="s">
        <v>342</v>
      </c>
      <c r="M174" s="212" t="s">
        <v>342</v>
      </c>
      <c r="N174" s="212" t="s">
        <v>342</v>
      </c>
      <c r="O174" s="212" t="s">
        <v>342</v>
      </c>
      <c r="P174" s="212" t="s">
        <v>342</v>
      </c>
      <c r="Q174" s="212" t="s">
        <v>342</v>
      </c>
      <c r="R174" s="212" t="s">
        <v>342</v>
      </c>
      <c r="S174" s="212" t="s">
        <v>342</v>
      </c>
      <c r="T174" s="212" t="s">
        <v>342</v>
      </c>
      <c r="U174" s="212" t="s">
        <v>342</v>
      </c>
      <c r="V174" s="212" t="s">
        <v>342</v>
      </c>
      <c r="W174" s="212" t="s">
        <v>342</v>
      </c>
      <c r="X174" s="212" t="s">
        <v>342</v>
      </c>
      <c r="Y174" s="212" t="s">
        <v>342</v>
      </c>
      <c r="Z174" s="212" t="s">
        <v>342</v>
      </c>
      <c r="AA174" s="212" t="s">
        <v>342</v>
      </c>
      <c r="AB174" s="212" t="s">
        <v>342</v>
      </c>
      <c r="AC174" s="212" t="s">
        <v>342</v>
      </c>
      <c r="AD174" s="212" t="s">
        <v>342</v>
      </c>
      <c r="AE174" s="212" t="s">
        <v>342</v>
      </c>
      <c r="AF174" s="212" t="s">
        <v>342</v>
      </c>
      <c r="AG174" s="212" t="s">
        <v>342</v>
      </c>
      <c r="AH174" s="212" t="s">
        <v>342</v>
      </c>
      <c r="AI174" s="212" t="s">
        <v>342</v>
      </c>
      <c r="AJ174" s="212" t="s">
        <v>342</v>
      </c>
      <c r="AK174" s="212" t="s">
        <v>342</v>
      </c>
      <c r="AL174" s="212" t="s">
        <v>342</v>
      </c>
      <c r="AM174" s="212" t="s">
        <v>342</v>
      </c>
      <c r="AN174" s="212" t="s">
        <v>342</v>
      </c>
      <c r="AO174" s="212" t="s">
        <v>230</v>
      </c>
      <c r="AP174" s="212" t="s">
        <v>230</v>
      </c>
      <c r="AQ174" s="212" t="s">
        <v>230</v>
      </c>
      <c r="AR174" s="212" t="s">
        <v>230</v>
      </c>
      <c r="AS174" s="212" t="s">
        <v>230</v>
      </c>
      <c r="AT174" s="212" t="s">
        <v>230</v>
      </c>
      <c r="AU174" s="212" t="s">
        <v>230</v>
      </c>
      <c r="AV174" s="212" t="s">
        <v>230</v>
      </c>
      <c r="AW174" s="212" t="s">
        <v>230</v>
      </c>
      <c r="AX174" s="212" t="s">
        <v>230</v>
      </c>
      <c r="AY174" s="212" t="s">
        <v>230</v>
      </c>
      <c r="AZ174" s="212" t="s">
        <v>230</v>
      </c>
      <c r="BA174" s="212" t="s">
        <v>52</v>
      </c>
      <c r="BB174" s="212" t="s">
        <v>52</v>
      </c>
      <c r="BC174" s="212" t="s">
        <v>52</v>
      </c>
      <c r="BD174" s="212" t="s">
        <v>52</v>
      </c>
      <c r="BE174" s="212" t="s">
        <v>52</v>
      </c>
      <c r="BF174" s="212" t="s">
        <v>52</v>
      </c>
      <c r="BG174" s="212" t="s">
        <v>52</v>
      </c>
      <c r="BH174" s="212" t="s">
        <v>52</v>
      </c>
      <c r="BI174" s="212" t="s">
        <v>52</v>
      </c>
      <c r="BJ174" s="212" t="s">
        <v>52</v>
      </c>
      <c r="BK174" s="212" t="s">
        <v>52</v>
      </c>
      <c r="BL174" s="212" t="s">
        <v>52</v>
      </c>
      <c r="BM174" s="212" t="s">
        <v>52</v>
      </c>
      <c r="BN174" s="212" t="s">
        <v>52</v>
      </c>
      <c r="BO174" s="212" t="s">
        <v>52</v>
      </c>
      <c r="BP174" s="212" t="s">
        <v>52</v>
      </c>
      <c r="BQ174" s="212" t="s">
        <v>52</v>
      </c>
      <c r="BR174" s="212" t="s">
        <v>52</v>
      </c>
      <c r="BS174" s="212" t="s">
        <v>344</v>
      </c>
      <c r="BT174" s="212" t="s">
        <v>52</v>
      </c>
      <c r="BU174" s="212" t="s">
        <v>52</v>
      </c>
      <c r="BV174" s="212" t="s">
        <v>52</v>
      </c>
      <c r="BW174" s="212" t="s">
        <v>52</v>
      </c>
      <c r="BX174" s="212" t="s">
        <v>52</v>
      </c>
      <c r="BY174" s="212" t="s">
        <v>52</v>
      </c>
      <c r="BZ174" s="212" t="s">
        <v>52</v>
      </c>
      <c r="CA174" s="212" t="s">
        <v>52</v>
      </c>
      <c r="CB174" s="212" t="s">
        <v>52</v>
      </c>
      <c r="CC174" s="212" t="s">
        <v>52</v>
      </c>
      <c r="CD174" s="212" t="s">
        <v>52</v>
      </c>
      <c r="CE174" s="212" t="s">
        <v>52</v>
      </c>
      <c r="CF174" s="212" t="s">
        <v>52</v>
      </c>
      <c r="CG174" s="212" t="s">
        <v>52</v>
      </c>
      <c r="CH174" s="212" t="s">
        <v>52</v>
      </c>
      <c r="CI174" s="212" t="s">
        <v>52</v>
      </c>
      <c r="CJ174" s="212" t="s">
        <v>52</v>
      </c>
      <c r="CK174" s="212" t="s">
        <v>52</v>
      </c>
      <c r="CL174" s="212" t="s">
        <v>230</v>
      </c>
      <c r="CM174" s="212" t="s">
        <v>230</v>
      </c>
      <c r="CN174" s="212" t="s">
        <v>230</v>
      </c>
      <c r="CO174" s="212" t="s">
        <v>230</v>
      </c>
      <c r="CP174" s="212" t="s">
        <v>230</v>
      </c>
      <c r="CQ174" s="212" t="s">
        <v>230</v>
      </c>
      <c r="CR174" s="212" t="s">
        <v>230</v>
      </c>
      <c r="CS174" s="212" t="s">
        <v>230</v>
      </c>
      <c r="CT174" s="212" t="s">
        <v>230</v>
      </c>
      <c r="CU174" s="212" t="s">
        <v>342</v>
      </c>
      <c r="CV174" s="212" t="s">
        <v>342</v>
      </c>
      <c r="CW174" s="212" t="s">
        <v>342</v>
      </c>
      <c r="CX174" s="212" t="s">
        <v>342</v>
      </c>
      <c r="CY174" s="212" t="s">
        <v>342</v>
      </c>
      <c r="CZ174" s="212" t="s">
        <v>342</v>
      </c>
      <c r="DA174" s="212" t="s">
        <v>342</v>
      </c>
      <c r="DB174" s="212" t="s">
        <v>342</v>
      </c>
      <c r="DC174" s="212" t="s">
        <v>342</v>
      </c>
      <c r="DD174" s="212" t="s">
        <v>342</v>
      </c>
      <c r="DE174" s="212" t="s">
        <v>342</v>
      </c>
      <c r="DF174" s="212" t="s">
        <v>342</v>
      </c>
      <c r="DG174" s="212" t="s">
        <v>342</v>
      </c>
      <c r="DH174" s="212" t="s">
        <v>342</v>
      </c>
      <c r="DI174" s="212" t="s">
        <v>342</v>
      </c>
      <c r="DJ174" s="212" t="s">
        <v>342</v>
      </c>
      <c r="DK174" s="212" t="s">
        <v>342</v>
      </c>
      <c r="DL174" s="212" t="s">
        <v>342</v>
      </c>
      <c r="DM174" s="212" t="s">
        <v>342</v>
      </c>
      <c r="DN174" s="212" t="s">
        <v>342</v>
      </c>
      <c r="DO174" s="212" t="s">
        <v>342</v>
      </c>
      <c r="DP174" s="212" t="s">
        <v>342</v>
      </c>
      <c r="DQ174" s="212" t="s">
        <v>342</v>
      </c>
      <c r="DR174" s="212" t="s">
        <v>342</v>
      </c>
      <c r="DS174" s="212" t="s">
        <v>342</v>
      </c>
      <c r="DT174" s="212" t="s">
        <v>342</v>
      </c>
      <c r="DU174" s="212" t="s">
        <v>342</v>
      </c>
      <c r="DV174" s="212" t="s">
        <v>342</v>
      </c>
      <c r="DW174" s="212" t="s">
        <v>342</v>
      </c>
      <c r="DX174" s="212" t="s">
        <v>342</v>
      </c>
      <c r="DY174" s="212" t="s">
        <v>342</v>
      </c>
      <c r="DZ174" s="212" t="s">
        <v>342</v>
      </c>
      <c r="EA174" s="212" t="s">
        <v>342</v>
      </c>
      <c r="EB174" s="212" t="s">
        <v>342</v>
      </c>
      <c r="EC174" s="212" t="s">
        <v>342</v>
      </c>
      <c r="ED174" s="212" t="s">
        <v>342</v>
      </c>
      <c r="EE174" s="212" t="s">
        <v>342</v>
      </c>
      <c r="EF174" s="212" t="s">
        <v>342</v>
      </c>
      <c r="EG174" s="212" t="s">
        <v>342</v>
      </c>
      <c r="EH174" s="212" t="s">
        <v>342</v>
      </c>
      <c r="EI174" s="212" t="s">
        <v>342</v>
      </c>
      <c r="EJ174" s="212" t="s">
        <v>342</v>
      </c>
      <c r="EK174" s="212" t="s">
        <v>342</v>
      </c>
      <c r="EL174" s="212" t="s">
        <v>342</v>
      </c>
      <c r="EM174" s="212" t="s">
        <v>342</v>
      </c>
      <c r="EN174" s="212" t="s">
        <v>342</v>
      </c>
      <c r="EO174" s="212" t="s">
        <v>342</v>
      </c>
      <c r="EP174" s="212" t="s">
        <v>342</v>
      </c>
      <c r="EQ174" s="212" t="s">
        <v>342</v>
      </c>
      <c r="ER174" s="424" t="s">
        <v>342</v>
      </c>
      <c r="ES174" s="227">
        <f t="shared" si="27"/>
        <v>6</v>
      </c>
      <c r="ET174" s="413">
        <f t="shared" si="29"/>
        <v>0</v>
      </c>
      <c r="EU174" s="227">
        <f t="shared" si="20"/>
        <v>0</v>
      </c>
      <c r="EV174" s="385">
        <f t="shared" si="23"/>
        <v>0</v>
      </c>
      <c r="EW174" s="412">
        <f t="shared" si="26"/>
        <v>0</v>
      </c>
      <c r="EX174" s="412">
        <f t="shared" si="24"/>
        <v>0</v>
      </c>
      <c r="EY174" s="210">
        <f t="shared" si="22"/>
        <v>6</v>
      </c>
      <c r="EZ174" s="227">
        <f t="shared" si="25"/>
        <v>3.5</v>
      </c>
    </row>
    <row r="175" spans="1:156" x14ac:dyDescent="0.25">
      <c r="A175" s="177">
        <f t="shared" si="28"/>
        <v>6</v>
      </c>
      <c r="B175" s="723"/>
      <c r="C175" s="512" t="s">
        <v>175</v>
      </c>
      <c r="D175" s="514">
        <v>44725</v>
      </c>
      <c r="E175" s="397"/>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c r="AK175" s="212"/>
      <c r="AL175" s="212"/>
      <c r="AM175" s="212"/>
      <c r="AN175" s="212"/>
      <c r="AO175" s="212" t="s">
        <v>230</v>
      </c>
      <c r="AP175" s="212" t="s">
        <v>230</v>
      </c>
      <c r="AQ175" s="212" t="s">
        <v>230</v>
      </c>
      <c r="AR175" s="212" t="s">
        <v>230</v>
      </c>
      <c r="AS175" s="212" t="s">
        <v>230</v>
      </c>
      <c r="AT175" s="212" t="s">
        <v>230</v>
      </c>
      <c r="AU175" s="212" t="s">
        <v>230</v>
      </c>
      <c r="AV175" s="212" t="s">
        <v>230</v>
      </c>
      <c r="AW175" s="212" t="s">
        <v>230</v>
      </c>
      <c r="AX175" s="212" t="s">
        <v>230</v>
      </c>
      <c r="AY175" s="212" t="s">
        <v>230</v>
      </c>
      <c r="AZ175" s="212" t="s">
        <v>230</v>
      </c>
      <c r="BA175" s="212" t="s">
        <v>52</v>
      </c>
      <c r="BB175" s="212" t="s">
        <v>52</v>
      </c>
      <c r="BC175" s="212" t="s">
        <v>52</v>
      </c>
      <c r="BD175" s="212" t="s">
        <v>52</v>
      </c>
      <c r="BE175" s="212" t="s">
        <v>52</v>
      </c>
      <c r="BF175" s="212" t="s">
        <v>52</v>
      </c>
      <c r="BG175" s="212" t="s">
        <v>52</v>
      </c>
      <c r="BH175" s="212" t="s">
        <v>52</v>
      </c>
      <c r="BI175" s="212" t="s">
        <v>52</v>
      </c>
      <c r="BJ175" s="212" t="s">
        <v>52</v>
      </c>
      <c r="BK175" s="212" t="s">
        <v>52</v>
      </c>
      <c r="BL175" s="212" t="s">
        <v>52</v>
      </c>
      <c r="BM175" s="212" t="s">
        <v>52</v>
      </c>
      <c r="BN175" s="212" t="s">
        <v>52</v>
      </c>
      <c r="BO175" s="212" t="s">
        <v>52</v>
      </c>
      <c r="BP175" s="212" t="s">
        <v>52</v>
      </c>
      <c r="BQ175" s="212" t="s">
        <v>52</v>
      </c>
      <c r="BR175" s="212" t="s">
        <v>52</v>
      </c>
      <c r="BS175" s="212" t="s">
        <v>344</v>
      </c>
      <c r="BT175" s="212" t="s">
        <v>52</v>
      </c>
      <c r="BU175" s="212" t="s">
        <v>52</v>
      </c>
      <c r="BV175" s="212" t="s">
        <v>52</v>
      </c>
      <c r="BW175" s="212" t="s">
        <v>52</v>
      </c>
      <c r="BX175" s="212" t="s">
        <v>52</v>
      </c>
      <c r="BY175" s="212" t="s">
        <v>52</v>
      </c>
      <c r="BZ175" s="212" t="s">
        <v>52</v>
      </c>
      <c r="CA175" s="212" t="s">
        <v>52</v>
      </c>
      <c r="CB175" s="212" t="s">
        <v>52</v>
      </c>
      <c r="CC175" s="212" t="s">
        <v>52</v>
      </c>
      <c r="CD175" s="212" t="s">
        <v>52</v>
      </c>
      <c r="CE175" s="212" t="s">
        <v>52</v>
      </c>
      <c r="CF175" s="212" t="s">
        <v>52</v>
      </c>
      <c r="CG175" s="212" t="s">
        <v>52</v>
      </c>
      <c r="CH175" s="212" t="s">
        <v>52</v>
      </c>
      <c r="CI175" s="212" t="s">
        <v>52</v>
      </c>
      <c r="CJ175" s="212" t="s">
        <v>52</v>
      </c>
      <c r="CK175" s="212" t="s">
        <v>52</v>
      </c>
      <c r="CL175" s="212" t="s">
        <v>344</v>
      </c>
      <c r="CM175" s="212" t="s">
        <v>396</v>
      </c>
      <c r="CN175" s="212" t="s">
        <v>396</v>
      </c>
      <c r="CO175" s="212" t="s">
        <v>396</v>
      </c>
      <c r="CP175" s="212" t="s">
        <v>396</v>
      </c>
      <c r="CQ175" s="212" t="s">
        <v>396</v>
      </c>
      <c r="CR175" s="212" t="s">
        <v>396</v>
      </c>
      <c r="CS175" s="212" t="s">
        <v>396</v>
      </c>
      <c r="CT175" s="212" t="s">
        <v>396</v>
      </c>
      <c r="CU175" s="212" t="s">
        <v>396</v>
      </c>
      <c r="CV175" s="212" t="s">
        <v>396</v>
      </c>
      <c r="CW175" s="212" t="s">
        <v>396</v>
      </c>
      <c r="CX175" s="212" t="s">
        <v>396</v>
      </c>
      <c r="CY175" s="212" t="s">
        <v>396</v>
      </c>
      <c r="CZ175" s="212" t="s">
        <v>396</v>
      </c>
      <c r="DA175" s="212" t="s">
        <v>396</v>
      </c>
      <c r="DB175" s="212" t="s">
        <v>396</v>
      </c>
      <c r="DC175" s="212" t="s">
        <v>396</v>
      </c>
      <c r="DD175" s="212" t="s">
        <v>396</v>
      </c>
      <c r="DE175" s="212" t="s">
        <v>396</v>
      </c>
      <c r="DF175" s="212" t="s">
        <v>396</v>
      </c>
      <c r="DG175" s="212" t="s">
        <v>396</v>
      </c>
      <c r="DH175" s="212" t="s">
        <v>396</v>
      </c>
      <c r="DI175" s="212" t="s">
        <v>396</v>
      </c>
      <c r="DJ175" s="212" t="s">
        <v>396</v>
      </c>
      <c r="DK175" s="212" t="s">
        <v>396</v>
      </c>
      <c r="DL175" s="212" t="s">
        <v>396</v>
      </c>
      <c r="DM175" s="212" t="s">
        <v>396</v>
      </c>
      <c r="DN175" s="212" t="s">
        <v>396</v>
      </c>
      <c r="DO175" s="212" t="s">
        <v>396</v>
      </c>
      <c r="DP175" s="212" t="s">
        <v>396</v>
      </c>
      <c r="DQ175" s="212" t="s">
        <v>396</v>
      </c>
      <c r="DR175" s="212" t="s">
        <v>396</v>
      </c>
      <c r="DS175" s="212" t="s">
        <v>396</v>
      </c>
      <c r="DT175" s="212" t="s">
        <v>396</v>
      </c>
      <c r="DU175" s="212" t="s">
        <v>396</v>
      </c>
      <c r="DV175" s="212" t="s">
        <v>396</v>
      </c>
      <c r="DW175" s="212" t="s">
        <v>396</v>
      </c>
      <c r="DX175" s="212" t="s">
        <v>396</v>
      </c>
      <c r="DY175" s="212" t="s">
        <v>396</v>
      </c>
      <c r="DZ175" s="212" t="s">
        <v>396</v>
      </c>
      <c r="EA175" s="212" t="s">
        <v>396</v>
      </c>
      <c r="EB175" s="212" t="s">
        <v>396</v>
      </c>
      <c r="EC175" s="212" t="s">
        <v>396</v>
      </c>
      <c r="ED175" s="212" t="s">
        <v>396</v>
      </c>
      <c r="EE175" s="212" t="s">
        <v>396</v>
      </c>
      <c r="EF175" s="212" t="s">
        <v>396</v>
      </c>
      <c r="EG175" s="212" t="s">
        <v>396</v>
      </c>
      <c r="EH175" s="212" t="s">
        <v>396</v>
      </c>
      <c r="EI175" s="212" t="s">
        <v>728</v>
      </c>
      <c r="EJ175" s="212" t="s">
        <v>53</v>
      </c>
      <c r="EK175" s="212" t="s">
        <v>53</v>
      </c>
      <c r="EL175" s="212" t="s">
        <v>53</v>
      </c>
      <c r="EM175" s="212" t="s">
        <v>53</v>
      </c>
      <c r="EN175" s="212" t="s">
        <v>53</v>
      </c>
      <c r="EO175" s="212" t="s">
        <v>53</v>
      </c>
      <c r="EP175" s="212" t="s">
        <v>230</v>
      </c>
      <c r="EQ175" s="212" t="s">
        <v>230</v>
      </c>
      <c r="ER175" s="212" t="s">
        <v>230</v>
      </c>
      <c r="ES175" s="227">
        <f t="shared" si="27"/>
        <v>6</v>
      </c>
      <c r="ET175" s="413">
        <f t="shared" si="29"/>
        <v>1</v>
      </c>
      <c r="EU175" s="227">
        <f t="shared" si="20"/>
        <v>0</v>
      </c>
      <c r="EV175" s="385">
        <f t="shared" si="23"/>
        <v>8</v>
      </c>
      <c r="EW175" s="412">
        <f t="shared" si="26"/>
        <v>0</v>
      </c>
      <c r="EX175" s="412">
        <f t="shared" si="24"/>
        <v>0</v>
      </c>
      <c r="EY175" s="210">
        <f t="shared" si="22"/>
        <v>15</v>
      </c>
      <c r="EZ175" s="227">
        <f t="shared" si="25"/>
        <v>2.5</v>
      </c>
    </row>
    <row r="176" spans="1:156" x14ac:dyDescent="0.25">
      <c r="A176" s="177">
        <f t="shared" si="28"/>
        <v>6</v>
      </c>
      <c r="B176" s="723"/>
      <c r="C176" s="510" t="s">
        <v>176</v>
      </c>
      <c r="D176" s="514">
        <v>44726</v>
      </c>
      <c r="E176" s="212" t="s">
        <v>230</v>
      </c>
      <c r="F176" s="212" t="s">
        <v>230</v>
      </c>
      <c r="G176" s="212" t="s">
        <v>230</v>
      </c>
      <c r="H176" s="212" t="s">
        <v>230</v>
      </c>
      <c r="I176" s="212" t="s">
        <v>230</v>
      </c>
      <c r="J176" s="212" t="s">
        <v>230</v>
      </c>
      <c r="K176" s="212" t="s">
        <v>230</v>
      </c>
      <c r="L176" s="212" t="s">
        <v>230</v>
      </c>
      <c r="M176" s="212" t="s">
        <v>230</v>
      </c>
      <c r="N176" s="212" t="s">
        <v>230</v>
      </c>
      <c r="O176" s="212" t="s">
        <v>230</v>
      </c>
      <c r="P176" s="212" t="s">
        <v>230</v>
      </c>
      <c r="Q176" s="212" t="s">
        <v>230</v>
      </c>
      <c r="R176" s="212" t="s">
        <v>230</v>
      </c>
      <c r="S176" s="212" t="s">
        <v>230</v>
      </c>
      <c r="T176" s="212" t="s">
        <v>230</v>
      </c>
      <c r="U176" s="212" t="s">
        <v>230</v>
      </c>
      <c r="V176" s="212" t="s">
        <v>230</v>
      </c>
      <c r="W176" s="212" t="s">
        <v>230</v>
      </c>
      <c r="X176" s="212" t="s">
        <v>230</v>
      </c>
      <c r="Y176" s="212" t="s">
        <v>230</v>
      </c>
      <c r="Z176" s="212" t="s">
        <v>230</v>
      </c>
      <c r="AA176" s="212" t="s">
        <v>230</v>
      </c>
      <c r="AB176" s="212" t="s">
        <v>230</v>
      </c>
      <c r="AC176" s="212" t="s">
        <v>230</v>
      </c>
      <c r="AD176" s="212" t="s">
        <v>230</v>
      </c>
      <c r="AE176" s="212" t="s">
        <v>230</v>
      </c>
      <c r="AF176" s="212" t="s">
        <v>230</v>
      </c>
      <c r="AG176" s="212" t="s">
        <v>230</v>
      </c>
      <c r="AH176" s="212" t="s">
        <v>230</v>
      </c>
      <c r="AI176" s="212" t="s">
        <v>52</v>
      </c>
      <c r="AJ176" s="212" t="s">
        <v>52</v>
      </c>
      <c r="AK176" s="212" t="s">
        <v>52</v>
      </c>
      <c r="AL176" s="212" t="s">
        <v>52</v>
      </c>
      <c r="AM176" s="212" t="s">
        <v>52</v>
      </c>
      <c r="AN176" s="212" t="s">
        <v>52</v>
      </c>
      <c r="AO176" s="212" t="s">
        <v>52</v>
      </c>
      <c r="AP176" s="212" t="s">
        <v>52</v>
      </c>
      <c r="AQ176" s="212" t="s">
        <v>52</v>
      </c>
      <c r="AR176" s="212" t="s">
        <v>52</v>
      </c>
      <c r="AS176" s="212" t="s">
        <v>52</v>
      </c>
      <c r="AT176" s="212" t="s">
        <v>52</v>
      </c>
      <c r="AU176" s="212" t="s">
        <v>52</v>
      </c>
      <c r="AV176" s="212" t="s">
        <v>52</v>
      </c>
      <c r="AW176" s="212" t="s">
        <v>52</v>
      </c>
      <c r="AX176" s="212" t="s">
        <v>52</v>
      </c>
      <c r="AY176" s="212" t="s">
        <v>52</v>
      </c>
      <c r="AZ176" s="212" t="s">
        <v>52</v>
      </c>
      <c r="BA176" s="212" t="s">
        <v>344</v>
      </c>
      <c r="BB176" s="212" t="s">
        <v>396</v>
      </c>
      <c r="BC176" s="212" t="s">
        <v>396</v>
      </c>
      <c r="BD176" s="212" t="s">
        <v>396</v>
      </c>
      <c r="BE176" s="212" t="s">
        <v>396</v>
      </c>
      <c r="BF176" s="212" t="s">
        <v>396</v>
      </c>
      <c r="BG176" s="212" t="s">
        <v>396</v>
      </c>
      <c r="BH176" s="212" t="s">
        <v>396</v>
      </c>
      <c r="BI176" s="212" t="s">
        <v>396</v>
      </c>
      <c r="BJ176" s="212" t="s">
        <v>396</v>
      </c>
      <c r="BK176" s="212" t="s">
        <v>396</v>
      </c>
      <c r="BL176" s="212" t="s">
        <v>396</v>
      </c>
      <c r="BM176" s="212" t="s">
        <v>396</v>
      </c>
      <c r="BN176" s="212" t="s">
        <v>396</v>
      </c>
      <c r="BO176" s="212" t="s">
        <v>396</v>
      </c>
      <c r="BP176" s="212" t="s">
        <v>396</v>
      </c>
      <c r="BQ176" s="212" t="s">
        <v>396</v>
      </c>
      <c r="BR176" s="212" t="s">
        <v>396</v>
      </c>
      <c r="BS176" s="212" t="s">
        <v>396</v>
      </c>
      <c r="BT176" s="212" t="s">
        <v>396</v>
      </c>
      <c r="BU176" s="212" t="s">
        <v>396</v>
      </c>
      <c r="BV176" s="212" t="s">
        <v>396</v>
      </c>
      <c r="BW176" s="212" t="s">
        <v>396</v>
      </c>
      <c r="BX176" s="212" t="s">
        <v>396</v>
      </c>
      <c r="BY176" s="212" t="s">
        <v>396</v>
      </c>
      <c r="BZ176" s="212" t="s">
        <v>396</v>
      </c>
      <c r="CA176" s="212" t="s">
        <v>396</v>
      </c>
      <c r="CB176" s="212" t="s">
        <v>396</v>
      </c>
      <c r="CC176" s="212" t="s">
        <v>396</v>
      </c>
      <c r="CD176" s="212" t="s">
        <v>396</v>
      </c>
      <c r="CE176" s="212" t="s">
        <v>396</v>
      </c>
      <c r="CF176" s="212" t="s">
        <v>396</v>
      </c>
      <c r="CG176" s="212" t="s">
        <v>396</v>
      </c>
      <c r="CH176" s="212" t="s">
        <v>396</v>
      </c>
      <c r="CI176" s="212" t="s">
        <v>396</v>
      </c>
      <c r="CJ176" s="212" t="s">
        <v>396</v>
      </c>
      <c r="CK176" s="212" t="s">
        <v>396</v>
      </c>
      <c r="CL176" s="212" t="s">
        <v>396</v>
      </c>
      <c r="CM176" s="212" t="s">
        <v>396</v>
      </c>
      <c r="CN176" s="212" t="s">
        <v>396</v>
      </c>
      <c r="CO176" s="212" t="s">
        <v>396</v>
      </c>
      <c r="CP176" s="212" t="s">
        <v>396</v>
      </c>
      <c r="CQ176" s="212" t="s">
        <v>396</v>
      </c>
      <c r="CR176" s="212" t="s">
        <v>396</v>
      </c>
      <c r="CS176" s="212" t="s">
        <v>396</v>
      </c>
      <c r="CT176" s="212" t="s">
        <v>396</v>
      </c>
      <c r="CU176" s="212" t="s">
        <v>396</v>
      </c>
      <c r="CV176" s="212" t="s">
        <v>396</v>
      </c>
      <c r="CW176" s="212" t="s">
        <v>396</v>
      </c>
      <c r="CX176" s="212" t="s">
        <v>344</v>
      </c>
      <c r="CY176" s="212" t="s">
        <v>52</v>
      </c>
      <c r="CZ176" s="212" t="s">
        <v>52</v>
      </c>
      <c r="DA176" s="212" t="s">
        <v>52</v>
      </c>
      <c r="DB176" s="212" t="s">
        <v>52</v>
      </c>
      <c r="DC176" s="212" t="s">
        <v>52</v>
      </c>
      <c r="DD176" s="212" t="s">
        <v>52</v>
      </c>
      <c r="DE176" s="212" t="s">
        <v>52</v>
      </c>
      <c r="DF176" s="212" t="s">
        <v>52</v>
      </c>
      <c r="DG176" s="212" t="s">
        <v>52</v>
      </c>
      <c r="DH176" s="212" t="s">
        <v>52</v>
      </c>
      <c r="DI176" s="212" t="s">
        <v>52</v>
      </c>
      <c r="DJ176" s="212" t="s">
        <v>52</v>
      </c>
      <c r="DK176" s="212" t="s">
        <v>52</v>
      </c>
      <c r="DL176" s="212" t="s">
        <v>52</v>
      </c>
      <c r="DM176" s="212" t="s">
        <v>52</v>
      </c>
      <c r="DN176" s="212" t="s">
        <v>52</v>
      </c>
      <c r="DO176" s="212" t="s">
        <v>52</v>
      </c>
      <c r="DP176" s="212" t="s">
        <v>52</v>
      </c>
      <c r="DQ176" s="212" t="s">
        <v>53</v>
      </c>
      <c r="DR176" s="212" t="s">
        <v>53</v>
      </c>
      <c r="DS176" s="212" t="s">
        <v>53</v>
      </c>
      <c r="DT176" s="212" t="s">
        <v>53</v>
      </c>
      <c r="DU176" s="212" t="s">
        <v>53</v>
      </c>
      <c r="DV176" s="212" t="s">
        <v>53</v>
      </c>
      <c r="DW176" s="212" t="s">
        <v>53</v>
      </c>
      <c r="DX176" s="212" t="s">
        <v>53</v>
      </c>
      <c r="DY176" s="212" t="s">
        <v>53</v>
      </c>
      <c r="DZ176" s="212" t="s">
        <v>53</v>
      </c>
      <c r="EA176" s="212" t="s">
        <v>53</v>
      </c>
      <c r="EB176" s="212" t="s">
        <v>53</v>
      </c>
      <c r="EC176" s="212" t="s">
        <v>53</v>
      </c>
      <c r="ED176" s="212" t="s">
        <v>53</v>
      </c>
      <c r="EE176" s="212" t="s">
        <v>53</v>
      </c>
      <c r="EF176" s="212" t="s">
        <v>53</v>
      </c>
      <c r="EG176" s="212" t="s">
        <v>53</v>
      </c>
      <c r="EH176" s="212" t="s">
        <v>53</v>
      </c>
      <c r="EI176" s="212" t="s">
        <v>344</v>
      </c>
      <c r="EJ176" s="212" t="s">
        <v>53</v>
      </c>
      <c r="EK176" s="212" t="s">
        <v>53</v>
      </c>
      <c r="EL176" s="212" t="s">
        <v>53</v>
      </c>
      <c r="EM176" s="212" t="s">
        <v>53</v>
      </c>
      <c r="EN176" s="212" t="s">
        <v>53</v>
      </c>
      <c r="EO176" s="212" t="s">
        <v>53</v>
      </c>
      <c r="EP176" s="212" t="s">
        <v>53</v>
      </c>
      <c r="EQ176" s="212" t="s">
        <v>53</v>
      </c>
      <c r="ER176" s="212" t="s">
        <v>53</v>
      </c>
      <c r="ES176" s="227">
        <f>((COUNTIF($E176:$ER176,$ES$11))*(10/60))</f>
        <v>6</v>
      </c>
      <c r="ET176" s="413">
        <f>(COUNTIF($E176:$ER176,$ET$11))*(10/60)+((COUNTIF($E176:$ER176,"EJB"))*(10/60))</f>
        <v>4.5</v>
      </c>
      <c r="EU176" s="227">
        <f>(COUNTIF($E176:$ER176,$EU$11))*(10/60)+((COUNTIF($E176:$ER176,"CE"))*(10/60))</f>
        <v>0</v>
      </c>
      <c r="EV176" s="385">
        <f>(COUNTIF($E176:$ER176,$EV$11))*(10/60)</f>
        <v>8</v>
      </c>
      <c r="EW176" s="412">
        <f>(COUNTIF($E176:$ER176,$EW$11))*(10/60)</f>
        <v>0</v>
      </c>
      <c r="EX176" s="412">
        <f>(COUNTIF($E176:$ER176,$EX$11))*(10/60)</f>
        <v>0</v>
      </c>
      <c r="EY176" s="210">
        <f t="shared" si="22"/>
        <v>18.5</v>
      </c>
      <c r="EZ176" s="227">
        <f>(COUNTIF($E176:$ER176,$EZ$11))*(10/60)</f>
        <v>5</v>
      </c>
    </row>
    <row r="177" spans="1:156" x14ac:dyDescent="0.25">
      <c r="A177" s="177">
        <f t="shared" si="28"/>
        <v>6</v>
      </c>
      <c r="B177" s="723"/>
      <c r="C177" s="510" t="s">
        <v>176</v>
      </c>
      <c r="D177" s="514">
        <v>44727</v>
      </c>
      <c r="E177" s="212" t="s">
        <v>230</v>
      </c>
      <c r="F177" s="212" t="s">
        <v>230</v>
      </c>
      <c r="G177" s="212" t="s">
        <v>230</v>
      </c>
      <c r="H177" s="212" t="s">
        <v>230</v>
      </c>
      <c r="I177" s="212" t="s">
        <v>230</v>
      </c>
      <c r="J177" s="212" t="s">
        <v>230</v>
      </c>
      <c r="K177" s="212" t="s">
        <v>230</v>
      </c>
      <c r="L177" s="212" t="s">
        <v>230</v>
      </c>
      <c r="M177" s="212" t="s">
        <v>230</v>
      </c>
      <c r="N177" s="212" t="s">
        <v>230</v>
      </c>
      <c r="O177" s="212" t="s">
        <v>230</v>
      </c>
      <c r="P177" s="212" t="s">
        <v>230</v>
      </c>
      <c r="Q177" s="212" t="s">
        <v>230</v>
      </c>
      <c r="R177" s="212" t="s">
        <v>230</v>
      </c>
      <c r="S177" s="212" t="s">
        <v>230</v>
      </c>
      <c r="T177" s="212" t="s">
        <v>230</v>
      </c>
      <c r="U177" s="212" t="s">
        <v>230</v>
      </c>
      <c r="V177" s="212" t="s">
        <v>230</v>
      </c>
      <c r="W177" s="212" t="s">
        <v>230</v>
      </c>
      <c r="X177" s="212" t="s">
        <v>230</v>
      </c>
      <c r="Y177" s="212" t="s">
        <v>230</v>
      </c>
      <c r="Z177" s="212" t="s">
        <v>230</v>
      </c>
      <c r="AA177" s="212" t="s">
        <v>230</v>
      </c>
      <c r="AB177" s="212" t="s">
        <v>230</v>
      </c>
      <c r="AC177" s="212" t="s">
        <v>230</v>
      </c>
      <c r="AD177" s="212" t="s">
        <v>230</v>
      </c>
      <c r="AE177" s="212" t="s">
        <v>230</v>
      </c>
      <c r="AF177" s="212" t="s">
        <v>230</v>
      </c>
      <c r="AG177" s="212" t="s">
        <v>230</v>
      </c>
      <c r="AH177" s="212" t="s">
        <v>230</v>
      </c>
      <c r="AI177" s="212" t="s">
        <v>52</v>
      </c>
      <c r="AJ177" s="212" t="s">
        <v>52</v>
      </c>
      <c r="AK177" s="212" t="s">
        <v>52</v>
      </c>
      <c r="AL177" s="212" t="s">
        <v>52</v>
      </c>
      <c r="AM177" s="212" t="s">
        <v>52</v>
      </c>
      <c r="AN177" s="212" t="s">
        <v>52</v>
      </c>
      <c r="AO177" s="212" t="s">
        <v>52</v>
      </c>
      <c r="AP177" s="212" t="s">
        <v>52</v>
      </c>
      <c r="AQ177" s="212" t="s">
        <v>52</v>
      </c>
      <c r="AR177" s="212" t="s">
        <v>52</v>
      </c>
      <c r="AS177" s="212" t="s">
        <v>52</v>
      </c>
      <c r="AT177" s="212" t="s">
        <v>52</v>
      </c>
      <c r="AU177" s="212" t="s">
        <v>52</v>
      </c>
      <c r="AV177" s="212" t="s">
        <v>52</v>
      </c>
      <c r="AW177" s="212" t="s">
        <v>52</v>
      </c>
      <c r="AX177" s="212" t="s">
        <v>52</v>
      </c>
      <c r="AY177" s="212" t="s">
        <v>52</v>
      </c>
      <c r="AZ177" s="212" t="s">
        <v>52</v>
      </c>
      <c r="BA177" s="212" t="s">
        <v>344</v>
      </c>
      <c r="BB177" s="212" t="s">
        <v>396</v>
      </c>
      <c r="BC177" s="212" t="s">
        <v>396</v>
      </c>
      <c r="BD177" s="212" t="s">
        <v>396</v>
      </c>
      <c r="BE177" s="212" t="s">
        <v>396</v>
      </c>
      <c r="BF177" s="212" t="s">
        <v>396</v>
      </c>
      <c r="BG177" s="212" t="s">
        <v>396</v>
      </c>
      <c r="BH177" s="212" t="s">
        <v>396</v>
      </c>
      <c r="BI177" s="212" t="s">
        <v>396</v>
      </c>
      <c r="BJ177" s="212" t="s">
        <v>396</v>
      </c>
      <c r="BK177" s="212" t="s">
        <v>396</v>
      </c>
      <c r="BL177" s="212" t="s">
        <v>396</v>
      </c>
      <c r="BM177" s="212" t="s">
        <v>396</v>
      </c>
      <c r="BN177" s="212" t="s">
        <v>396</v>
      </c>
      <c r="BO177" s="212" t="s">
        <v>396</v>
      </c>
      <c r="BP177" s="212" t="s">
        <v>396</v>
      </c>
      <c r="BQ177" s="212" t="s">
        <v>396</v>
      </c>
      <c r="BR177" s="212" t="s">
        <v>396</v>
      </c>
      <c r="BS177" s="212" t="s">
        <v>396</v>
      </c>
      <c r="BT177" s="212" t="s">
        <v>396</v>
      </c>
      <c r="BU177" s="212" t="s">
        <v>396</v>
      </c>
      <c r="BV177" s="212" t="s">
        <v>396</v>
      </c>
      <c r="BW177" s="212" t="s">
        <v>396</v>
      </c>
      <c r="BX177" s="212" t="s">
        <v>396</v>
      </c>
      <c r="BY177" s="212" t="s">
        <v>396</v>
      </c>
      <c r="BZ177" s="212" t="s">
        <v>396</v>
      </c>
      <c r="CA177" s="212" t="s">
        <v>396</v>
      </c>
      <c r="CB177" s="212" t="s">
        <v>396</v>
      </c>
      <c r="CC177" s="212" t="s">
        <v>396</v>
      </c>
      <c r="CD177" s="212" t="s">
        <v>396</v>
      </c>
      <c r="CE177" s="212" t="s">
        <v>396</v>
      </c>
      <c r="CF177" s="212" t="s">
        <v>396</v>
      </c>
      <c r="CG177" s="212" t="s">
        <v>396</v>
      </c>
      <c r="CH177" s="212" t="s">
        <v>396</v>
      </c>
      <c r="CI177" s="212" t="s">
        <v>396</v>
      </c>
      <c r="CJ177" s="212" t="s">
        <v>396</v>
      </c>
      <c r="CK177" s="212" t="s">
        <v>396</v>
      </c>
      <c r="CL177" s="212" t="s">
        <v>396</v>
      </c>
      <c r="CM177" s="212" t="s">
        <v>396</v>
      </c>
      <c r="CN177" s="212" t="s">
        <v>396</v>
      </c>
      <c r="CO177" s="212" t="s">
        <v>396</v>
      </c>
      <c r="CP177" s="212" t="s">
        <v>396</v>
      </c>
      <c r="CQ177" s="212" t="s">
        <v>396</v>
      </c>
      <c r="CR177" s="212" t="s">
        <v>396</v>
      </c>
      <c r="CS177" s="212" t="s">
        <v>396</v>
      </c>
      <c r="CT177" s="212" t="s">
        <v>396</v>
      </c>
      <c r="CU177" s="212" t="s">
        <v>396</v>
      </c>
      <c r="CV177" s="212" t="s">
        <v>396</v>
      </c>
      <c r="CW177" s="212" t="s">
        <v>396</v>
      </c>
      <c r="CX177" s="212" t="s">
        <v>344</v>
      </c>
      <c r="CY177" s="212" t="s">
        <v>52</v>
      </c>
      <c r="CZ177" s="212" t="s">
        <v>52</v>
      </c>
      <c r="DA177" s="212" t="s">
        <v>52</v>
      </c>
      <c r="DB177" s="212" t="s">
        <v>52</v>
      </c>
      <c r="DC177" s="212" t="s">
        <v>52</v>
      </c>
      <c r="DD177" s="212" t="s">
        <v>52</v>
      </c>
      <c r="DE177" s="212" t="s">
        <v>52</v>
      </c>
      <c r="DF177" s="212" t="s">
        <v>52</v>
      </c>
      <c r="DG177" s="212" t="s">
        <v>52</v>
      </c>
      <c r="DH177" s="212" t="s">
        <v>52</v>
      </c>
      <c r="DI177" s="212" t="s">
        <v>52</v>
      </c>
      <c r="DJ177" s="212" t="s">
        <v>52</v>
      </c>
      <c r="DK177" s="212" t="s">
        <v>52</v>
      </c>
      <c r="DL177" s="212" t="s">
        <v>52</v>
      </c>
      <c r="DM177" s="212" t="s">
        <v>52</v>
      </c>
      <c r="DN177" s="212" t="s">
        <v>52</v>
      </c>
      <c r="DO177" s="212" t="s">
        <v>52</v>
      </c>
      <c r="DP177" s="212" t="s">
        <v>52</v>
      </c>
      <c r="DQ177" s="212" t="s">
        <v>53</v>
      </c>
      <c r="DR177" s="212" t="s">
        <v>53</v>
      </c>
      <c r="DS177" s="212" t="s">
        <v>53</v>
      </c>
      <c r="DT177" s="212" t="s">
        <v>53</v>
      </c>
      <c r="DU177" s="212" t="s">
        <v>53</v>
      </c>
      <c r="DV177" s="212" t="s">
        <v>53</v>
      </c>
      <c r="DW177" s="212" t="s">
        <v>53</v>
      </c>
      <c r="DX177" s="212" t="s">
        <v>53</v>
      </c>
      <c r="DY177" s="212" t="s">
        <v>53</v>
      </c>
      <c r="DZ177" s="212" t="s">
        <v>53</v>
      </c>
      <c r="EA177" s="212" t="s">
        <v>53</v>
      </c>
      <c r="EB177" s="212" t="s">
        <v>53</v>
      </c>
      <c r="EC177" s="212" t="s">
        <v>53</v>
      </c>
      <c r="ED177" s="212" t="s">
        <v>53</v>
      </c>
      <c r="EE177" s="212" t="s">
        <v>53</v>
      </c>
      <c r="EF177" s="212" t="s">
        <v>53</v>
      </c>
      <c r="EG177" s="212" t="s">
        <v>53</v>
      </c>
      <c r="EH177" s="212" t="s">
        <v>53</v>
      </c>
      <c r="EI177" s="212" t="s">
        <v>344</v>
      </c>
      <c r="EJ177" s="212" t="s">
        <v>53</v>
      </c>
      <c r="EK177" s="212" t="s">
        <v>53</v>
      </c>
      <c r="EL177" s="212" t="s">
        <v>53</v>
      </c>
      <c r="EM177" s="212" t="s">
        <v>53</v>
      </c>
      <c r="EN177" s="212" t="s">
        <v>53</v>
      </c>
      <c r="EO177" s="212" t="s">
        <v>53</v>
      </c>
      <c r="EP177" s="212" t="s">
        <v>53</v>
      </c>
      <c r="EQ177" s="212" t="s">
        <v>53</v>
      </c>
      <c r="ER177" s="212" t="s">
        <v>53</v>
      </c>
      <c r="ES177" s="227">
        <f t="shared" si="27"/>
        <v>6</v>
      </c>
      <c r="ET177" s="413">
        <f t="shared" si="29"/>
        <v>4.5</v>
      </c>
      <c r="EU177" s="227">
        <f t="shared" si="20"/>
        <v>0</v>
      </c>
      <c r="EV177" s="385">
        <f t="shared" si="23"/>
        <v>8</v>
      </c>
      <c r="EW177" s="412">
        <f t="shared" si="26"/>
        <v>0</v>
      </c>
      <c r="EX177" s="412">
        <f t="shared" si="24"/>
        <v>0</v>
      </c>
      <c r="EY177" s="210">
        <f t="shared" si="22"/>
        <v>18.5</v>
      </c>
      <c r="EZ177" s="227">
        <f t="shared" si="25"/>
        <v>5</v>
      </c>
    </row>
    <row r="178" spans="1:156" x14ac:dyDescent="0.25">
      <c r="A178" s="177">
        <f t="shared" si="28"/>
        <v>6</v>
      </c>
      <c r="B178" s="723"/>
      <c r="C178" s="510" t="s">
        <v>173</v>
      </c>
      <c r="D178" s="514">
        <v>44728</v>
      </c>
      <c r="E178" s="212" t="s">
        <v>230</v>
      </c>
      <c r="F178" s="212" t="s">
        <v>230</v>
      </c>
      <c r="G178" s="212" t="s">
        <v>230</v>
      </c>
      <c r="H178" s="212" t="s">
        <v>230</v>
      </c>
      <c r="I178" s="212" t="s">
        <v>230</v>
      </c>
      <c r="J178" s="212" t="s">
        <v>230</v>
      </c>
      <c r="K178" s="212" t="s">
        <v>230</v>
      </c>
      <c r="L178" s="212" t="s">
        <v>230</v>
      </c>
      <c r="M178" s="212" t="s">
        <v>230</v>
      </c>
      <c r="N178" s="212" t="s">
        <v>230</v>
      </c>
      <c r="O178" s="212" t="s">
        <v>230</v>
      </c>
      <c r="P178" s="212" t="s">
        <v>230</v>
      </c>
      <c r="Q178" s="212" t="s">
        <v>230</v>
      </c>
      <c r="R178" s="212" t="s">
        <v>230</v>
      </c>
      <c r="S178" s="212" t="s">
        <v>230</v>
      </c>
      <c r="T178" s="212" t="s">
        <v>230</v>
      </c>
      <c r="U178" s="212" t="s">
        <v>230</v>
      </c>
      <c r="V178" s="212" t="s">
        <v>230</v>
      </c>
      <c r="W178" s="212" t="s">
        <v>230</v>
      </c>
      <c r="X178" s="212" t="s">
        <v>230</v>
      </c>
      <c r="Y178" s="212" t="s">
        <v>230</v>
      </c>
      <c r="Z178" s="212" t="s">
        <v>230</v>
      </c>
      <c r="AA178" s="212" t="s">
        <v>230</v>
      </c>
      <c r="AB178" s="212" t="s">
        <v>230</v>
      </c>
      <c r="AC178" s="212" t="s">
        <v>230</v>
      </c>
      <c r="AD178" s="212" t="s">
        <v>230</v>
      </c>
      <c r="AE178" s="212" t="s">
        <v>230</v>
      </c>
      <c r="AF178" s="212" t="s">
        <v>230</v>
      </c>
      <c r="AG178" s="212" t="s">
        <v>230</v>
      </c>
      <c r="AH178" s="212" t="s">
        <v>230</v>
      </c>
      <c r="AI178" s="212" t="s">
        <v>396</v>
      </c>
      <c r="AJ178" s="212" t="s">
        <v>396</v>
      </c>
      <c r="AK178" s="212" t="s">
        <v>396</v>
      </c>
      <c r="AL178" s="212" t="s">
        <v>396</v>
      </c>
      <c r="AM178" s="212" t="s">
        <v>396</v>
      </c>
      <c r="AN178" s="212" t="s">
        <v>396</v>
      </c>
      <c r="AO178" s="212" t="s">
        <v>396</v>
      </c>
      <c r="AP178" s="212" t="s">
        <v>396</v>
      </c>
      <c r="AQ178" s="212" t="s">
        <v>396</v>
      </c>
      <c r="AR178" s="212" t="s">
        <v>396</v>
      </c>
      <c r="AS178" s="212" t="s">
        <v>396</v>
      </c>
      <c r="AT178" s="212" t="s">
        <v>396</v>
      </c>
      <c r="AU178" s="212" t="s">
        <v>396</v>
      </c>
      <c r="AV178" s="212" t="s">
        <v>396</v>
      </c>
      <c r="AW178" s="212" t="s">
        <v>396</v>
      </c>
      <c r="AX178" s="212" t="s">
        <v>396</v>
      </c>
      <c r="AY178" s="212" t="s">
        <v>396</v>
      </c>
      <c r="AZ178" s="212" t="s">
        <v>396</v>
      </c>
      <c r="BA178" s="212" t="s">
        <v>396</v>
      </c>
      <c r="BB178" s="212" t="s">
        <v>396</v>
      </c>
      <c r="BC178" s="212" t="s">
        <v>396</v>
      </c>
      <c r="BD178" s="212" t="s">
        <v>396</v>
      </c>
      <c r="BE178" s="212" t="s">
        <v>396</v>
      </c>
      <c r="BF178" s="212" t="s">
        <v>396</v>
      </c>
      <c r="BG178" s="212" t="s">
        <v>396</v>
      </c>
      <c r="BH178" s="212" t="s">
        <v>396</v>
      </c>
      <c r="BI178" s="212" t="s">
        <v>396</v>
      </c>
      <c r="BJ178" s="212" t="s">
        <v>396</v>
      </c>
      <c r="BK178" s="212" t="s">
        <v>396</v>
      </c>
      <c r="BL178" s="212" t="s">
        <v>396</v>
      </c>
      <c r="BM178" s="212" t="s">
        <v>396</v>
      </c>
      <c r="BN178" s="212" t="s">
        <v>396</v>
      </c>
      <c r="BO178" s="212" t="s">
        <v>396</v>
      </c>
      <c r="BP178" s="212" t="s">
        <v>396</v>
      </c>
      <c r="BQ178" s="212" t="s">
        <v>396</v>
      </c>
      <c r="BR178" s="212" t="s">
        <v>396</v>
      </c>
      <c r="BS178" s="212" t="s">
        <v>344</v>
      </c>
      <c r="BT178" s="212" t="s">
        <v>52</v>
      </c>
      <c r="BU178" s="212" t="s">
        <v>52</v>
      </c>
      <c r="BV178" s="212" t="s">
        <v>52</v>
      </c>
      <c r="BW178" s="212" t="s">
        <v>52</v>
      </c>
      <c r="BX178" s="212" t="s">
        <v>52</v>
      </c>
      <c r="BY178" s="212" t="s">
        <v>52</v>
      </c>
      <c r="BZ178" s="212" t="s">
        <v>52</v>
      </c>
      <c r="CA178" s="212" t="s">
        <v>52</v>
      </c>
      <c r="CB178" s="212" t="s">
        <v>52</v>
      </c>
      <c r="CC178" s="212" t="s">
        <v>52</v>
      </c>
      <c r="CD178" s="212" t="s">
        <v>52</v>
      </c>
      <c r="CE178" s="212" t="s">
        <v>52</v>
      </c>
      <c r="CF178" s="212" t="s">
        <v>52</v>
      </c>
      <c r="CG178" s="212" t="s">
        <v>52</v>
      </c>
      <c r="CH178" s="212" t="s">
        <v>52</v>
      </c>
      <c r="CI178" s="212" t="s">
        <v>52</v>
      </c>
      <c r="CJ178" s="212" t="s">
        <v>52</v>
      </c>
      <c r="CK178" s="212" t="s">
        <v>52</v>
      </c>
      <c r="CL178" s="212" t="s">
        <v>344</v>
      </c>
      <c r="CM178" s="212" t="s">
        <v>52</v>
      </c>
      <c r="CN178" s="212" t="s">
        <v>52</v>
      </c>
      <c r="CO178" s="212" t="s">
        <v>52</v>
      </c>
      <c r="CP178" s="212" t="s">
        <v>52</v>
      </c>
      <c r="CQ178" s="212" t="s">
        <v>52</v>
      </c>
      <c r="CR178" s="212" t="s">
        <v>52</v>
      </c>
      <c r="CS178" s="212" t="s">
        <v>52</v>
      </c>
      <c r="CT178" s="212" t="s">
        <v>52</v>
      </c>
      <c r="CU178" s="212" t="s">
        <v>52</v>
      </c>
      <c r="CV178" s="212" t="s">
        <v>52</v>
      </c>
      <c r="CW178" s="212" t="s">
        <v>52</v>
      </c>
      <c r="CX178" s="212" t="s">
        <v>52</v>
      </c>
      <c r="CY178" s="212" t="s">
        <v>52</v>
      </c>
      <c r="CZ178" s="212" t="s">
        <v>52</v>
      </c>
      <c r="DA178" s="212" t="s">
        <v>52</v>
      </c>
      <c r="DB178" s="212" t="s">
        <v>52</v>
      </c>
      <c r="DC178" s="212" t="s">
        <v>52</v>
      </c>
      <c r="DD178" s="212" t="s">
        <v>52</v>
      </c>
      <c r="DE178" s="212" t="s">
        <v>53</v>
      </c>
      <c r="DF178" s="212" t="s">
        <v>53</v>
      </c>
      <c r="DG178" s="212" t="s">
        <v>53</v>
      </c>
      <c r="DH178" s="212" t="s">
        <v>53</v>
      </c>
      <c r="DI178" s="212" t="s">
        <v>53</v>
      </c>
      <c r="DJ178" s="212" t="s">
        <v>53</v>
      </c>
      <c r="DK178" s="212" t="s">
        <v>53</v>
      </c>
      <c r="DL178" s="212" t="s">
        <v>53</v>
      </c>
      <c r="DM178" s="212" t="s">
        <v>53</v>
      </c>
      <c r="DN178" s="212" t="s">
        <v>53</v>
      </c>
      <c r="DO178" s="212" t="s">
        <v>53</v>
      </c>
      <c r="DP178" s="212" t="s">
        <v>53</v>
      </c>
      <c r="DQ178" s="212" t="s">
        <v>53</v>
      </c>
      <c r="DR178" s="212" t="s">
        <v>53</v>
      </c>
      <c r="DS178" s="212" t="s">
        <v>53</v>
      </c>
      <c r="DT178" s="212" t="s">
        <v>53</v>
      </c>
      <c r="DU178" s="212" t="s">
        <v>53</v>
      </c>
      <c r="DV178" s="212" t="s">
        <v>53</v>
      </c>
      <c r="DW178" s="212" t="s">
        <v>344</v>
      </c>
      <c r="DX178" s="212" t="s">
        <v>53</v>
      </c>
      <c r="DY178" s="212" t="s">
        <v>53</v>
      </c>
      <c r="DZ178" s="212" t="s">
        <v>53</v>
      </c>
      <c r="EA178" s="212" t="s">
        <v>53</v>
      </c>
      <c r="EB178" s="212" t="s">
        <v>53</v>
      </c>
      <c r="EC178" s="212" t="s">
        <v>53</v>
      </c>
      <c r="ED178" s="212" t="s">
        <v>53</v>
      </c>
      <c r="EE178" s="212" t="s">
        <v>53</v>
      </c>
      <c r="EF178" s="212" t="s">
        <v>53</v>
      </c>
      <c r="EG178" s="212" t="s">
        <v>230</v>
      </c>
      <c r="EH178" s="212" t="s">
        <v>230</v>
      </c>
      <c r="EI178" s="212" t="s">
        <v>230</v>
      </c>
      <c r="EJ178" s="212" t="s">
        <v>230</v>
      </c>
      <c r="EK178" s="212" t="s">
        <v>230</v>
      </c>
      <c r="EL178" s="212" t="s">
        <v>230</v>
      </c>
      <c r="EM178" s="212" t="s">
        <v>230</v>
      </c>
      <c r="EN178" s="212" t="s">
        <v>230</v>
      </c>
      <c r="EO178" s="212" t="s">
        <v>230</v>
      </c>
      <c r="EP178" s="212"/>
      <c r="EQ178" s="212"/>
      <c r="ER178" s="424"/>
      <c r="ES178" s="227">
        <f t="shared" si="27"/>
        <v>6</v>
      </c>
      <c r="ET178" s="413">
        <f t="shared" si="29"/>
        <v>4.5</v>
      </c>
      <c r="EU178" s="227">
        <f t="shared" si="20"/>
        <v>0</v>
      </c>
      <c r="EV178" s="385">
        <f t="shared" si="23"/>
        <v>6</v>
      </c>
      <c r="EW178" s="412">
        <f t="shared" si="26"/>
        <v>0</v>
      </c>
      <c r="EX178" s="412">
        <f t="shared" si="24"/>
        <v>0</v>
      </c>
      <c r="EY178" s="210">
        <f t="shared" si="22"/>
        <v>16.5</v>
      </c>
      <c r="EZ178" s="227">
        <f t="shared" si="25"/>
        <v>6.5</v>
      </c>
    </row>
    <row r="179" spans="1:156" x14ac:dyDescent="0.25">
      <c r="A179" s="177">
        <f t="shared" si="28"/>
        <v>6</v>
      </c>
      <c r="B179" s="723"/>
      <c r="C179" s="510" t="s">
        <v>184</v>
      </c>
      <c r="D179" s="514">
        <v>44729</v>
      </c>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t="s">
        <v>230</v>
      </c>
      <c r="AJ179" s="212" t="s">
        <v>230</v>
      </c>
      <c r="AK179" s="212" t="s">
        <v>230</v>
      </c>
      <c r="AL179" s="212" t="s">
        <v>230</v>
      </c>
      <c r="AM179" s="212" t="s">
        <v>230</v>
      </c>
      <c r="AN179" s="212" t="s">
        <v>230</v>
      </c>
      <c r="AO179" s="212" t="s">
        <v>230</v>
      </c>
      <c r="AP179" s="212" t="s">
        <v>230</v>
      </c>
      <c r="AQ179" s="212" t="s">
        <v>230</v>
      </c>
      <c r="AR179" s="212" t="s">
        <v>230</v>
      </c>
      <c r="AS179" s="212" t="s">
        <v>230</v>
      </c>
      <c r="AT179" s="212" t="s">
        <v>230</v>
      </c>
      <c r="AU179" s="212" t="s">
        <v>52</v>
      </c>
      <c r="AV179" s="212" t="s">
        <v>52</v>
      </c>
      <c r="AW179" s="212" t="s">
        <v>52</v>
      </c>
      <c r="AX179" s="212" t="s">
        <v>52</v>
      </c>
      <c r="AY179" s="212" t="s">
        <v>52</v>
      </c>
      <c r="AZ179" s="212" t="s">
        <v>52</v>
      </c>
      <c r="BA179" s="212" t="s">
        <v>52</v>
      </c>
      <c r="BB179" s="212" t="s">
        <v>52</v>
      </c>
      <c r="BC179" s="212" t="s">
        <v>52</v>
      </c>
      <c r="BD179" s="212" t="s">
        <v>52</v>
      </c>
      <c r="BE179" s="212" t="s">
        <v>52</v>
      </c>
      <c r="BF179" s="212" t="s">
        <v>52</v>
      </c>
      <c r="BG179" s="212" t="s">
        <v>52</v>
      </c>
      <c r="BH179" s="212" t="s">
        <v>52</v>
      </c>
      <c r="BI179" s="212" t="s">
        <v>52</v>
      </c>
      <c r="BJ179" s="212" t="s">
        <v>52</v>
      </c>
      <c r="BK179" s="212" t="s">
        <v>52</v>
      </c>
      <c r="BL179" s="212" t="s">
        <v>52</v>
      </c>
      <c r="BM179" s="212" t="s">
        <v>344</v>
      </c>
      <c r="BN179" s="212" t="s">
        <v>52</v>
      </c>
      <c r="BO179" s="212" t="s">
        <v>52</v>
      </c>
      <c r="BP179" s="212" t="s">
        <v>52</v>
      </c>
      <c r="BQ179" s="212" t="s">
        <v>52</v>
      </c>
      <c r="BR179" s="212" t="s">
        <v>52</v>
      </c>
      <c r="BS179" s="212" t="s">
        <v>52</v>
      </c>
      <c r="BT179" s="212" t="s">
        <v>52</v>
      </c>
      <c r="BU179" s="212" t="s">
        <v>52</v>
      </c>
      <c r="BV179" s="212" t="s">
        <v>52</v>
      </c>
      <c r="BW179" s="212" t="s">
        <v>52</v>
      </c>
      <c r="BX179" s="212" t="s">
        <v>52</v>
      </c>
      <c r="BY179" s="212" t="s">
        <v>52</v>
      </c>
      <c r="BZ179" s="212" t="s">
        <v>52</v>
      </c>
      <c r="CA179" s="212" t="s">
        <v>52</v>
      </c>
      <c r="CB179" s="212" t="s">
        <v>52</v>
      </c>
      <c r="CC179" s="212" t="s">
        <v>52</v>
      </c>
      <c r="CD179" s="212" t="s">
        <v>52</v>
      </c>
      <c r="CE179" s="212" t="s">
        <v>52</v>
      </c>
      <c r="CF179" s="212" t="s">
        <v>53</v>
      </c>
      <c r="CG179" s="212" t="s">
        <v>53</v>
      </c>
      <c r="CH179" s="212" t="s">
        <v>53</v>
      </c>
      <c r="CI179" s="212" t="s">
        <v>53</v>
      </c>
      <c r="CJ179" s="212" t="s">
        <v>53</v>
      </c>
      <c r="CK179" s="212" t="s">
        <v>53</v>
      </c>
      <c r="CL179" s="212" t="s">
        <v>53</v>
      </c>
      <c r="CM179" s="212" t="s">
        <v>53</v>
      </c>
      <c r="CN179" s="212" t="s">
        <v>53</v>
      </c>
      <c r="CO179" s="212" t="s">
        <v>53</v>
      </c>
      <c r="CP179" s="212" t="s">
        <v>53</v>
      </c>
      <c r="CQ179" s="212" t="s">
        <v>53</v>
      </c>
      <c r="CR179" s="212" t="s">
        <v>53</v>
      </c>
      <c r="CS179" s="212" t="s">
        <v>53</v>
      </c>
      <c r="CT179" s="212" t="s">
        <v>53</v>
      </c>
      <c r="CU179" s="212" t="s">
        <v>53</v>
      </c>
      <c r="CV179" s="212" t="s">
        <v>53</v>
      </c>
      <c r="CW179" s="212" t="s">
        <v>53</v>
      </c>
      <c r="CX179" s="212" t="s">
        <v>344</v>
      </c>
      <c r="CY179" s="212" t="s">
        <v>53</v>
      </c>
      <c r="CZ179" s="212" t="s">
        <v>53</v>
      </c>
      <c r="DA179" s="212" t="s">
        <v>53</v>
      </c>
      <c r="DB179" s="212" t="s">
        <v>53</v>
      </c>
      <c r="DC179" s="212" t="s">
        <v>53</v>
      </c>
      <c r="DD179" s="212" t="s">
        <v>53</v>
      </c>
      <c r="DE179" s="212" t="s">
        <v>53</v>
      </c>
      <c r="DF179" s="212" t="s">
        <v>53</v>
      </c>
      <c r="DG179" s="212" t="s">
        <v>53</v>
      </c>
      <c r="DH179" s="212" t="s">
        <v>728</v>
      </c>
      <c r="DI179" s="212" t="s">
        <v>53</v>
      </c>
      <c r="DJ179" s="212" t="s">
        <v>53</v>
      </c>
      <c r="DK179" s="212" t="s">
        <v>53</v>
      </c>
      <c r="DL179" s="212" t="s">
        <v>53</v>
      </c>
      <c r="DM179" s="212" t="s">
        <v>53</v>
      </c>
      <c r="DN179" s="212" t="s">
        <v>53</v>
      </c>
      <c r="DO179" s="212" t="s">
        <v>53</v>
      </c>
      <c r="DP179" s="212" t="s">
        <v>53</v>
      </c>
      <c r="DQ179" s="212" t="s">
        <v>53</v>
      </c>
      <c r="DR179" s="212" t="s">
        <v>53</v>
      </c>
      <c r="DS179" s="212" t="s">
        <v>53</v>
      </c>
      <c r="DT179" s="212" t="s">
        <v>53</v>
      </c>
      <c r="DU179" s="212" t="s">
        <v>230</v>
      </c>
      <c r="DV179" s="212" t="s">
        <v>230</v>
      </c>
      <c r="DW179" s="212" t="s">
        <v>230</v>
      </c>
      <c r="DX179" s="212" t="s">
        <v>230</v>
      </c>
      <c r="DY179" s="212" t="s">
        <v>230</v>
      </c>
      <c r="DZ179" s="212" t="s">
        <v>230</v>
      </c>
      <c r="EA179" s="212" t="s">
        <v>230</v>
      </c>
      <c r="EB179" s="212" t="s">
        <v>230</v>
      </c>
      <c r="EC179" s="212" t="s">
        <v>230</v>
      </c>
      <c r="ED179" s="212"/>
      <c r="EE179" s="212"/>
      <c r="EF179" s="212"/>
      <c r="EG179" s="212"/>
      <c r="EH179" s="212"/>
      <c r="EI179" s="212"/>
      <c r="EJ179" s="212"/>
      <c r="EK179" s="212"/>
      <c r="EL179" s="212"/>
      <c r="EM179" s="212"/>
      <c r="EN179" s="212"/>
      <c r="EO179" s="212"/>
      <c r="EP179" s="212"/>
      <c r="EQ179" s="212"/>
      <c r="ER179" s="424"/>
      <c r="ES179" s="227">
        <f t="shared" si="27"/>
        <v>6</v>
      </c>
      <c r="ET179" s="413">
        <f t="shared" si="29"/>
        <v>6.5</v>
      </c>
      <c r="EU179" s="227">
        <f t="shared" si="20"/>
        <v>0</v>
      </c>
      <c r="EV179" s="385">
        <f t="shared" si="23"/>
        <v>0</v>
      </c>
      <c r="EW179" s="412">
        <f t="shared" si="26"/>
        <v>0</v>
      </c>
      <c r="EX179" s="412">
        <f t="shared" si="24"/>
        <v>0</v>
      </c>
      <c r="EY179" s="210">
        <f t="shared" si="22"/>
        <v>12.5</v>
      </c>
      <c r="EZ179" s="227">
        <f t="shared" si="25"/>
        <v>3.5</v>
      </c>
    </row>
    <row r="180" spans="1:156" x14ac:dyDescent="0.25">
      <c r="A180" s="177">
        <f t="shared" si="28"/>
        <v>6</v>
      </c>
      <c r="B180" s="723"/>
      <c r="C180" s="511" t="s">
        <v>181</v>
      </c>
      <c r="D180" s="515">
        <v>44730</v>
      </c>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c r="AA180" s="212"/>
      <c r="AB180" s="212"/>
      <c r="AC180" s="212"/>
      <c r="AD180" s="212"/>
      <c r="AE180" s="212"/>
      <c r="AF180" s="212"/>
      <c r="AG180" s="212"/>
      <c r="AH180" s="212"/>
      <c r="AI180" s="212"/>
      <c r="AJ180" s="212"/>
      <c r="AK180" s="212"/>
      <c r="AL180" s="212"/>
      <c r="AM180" s="212"/>
      <c r="AN180" s="212"/>
      <c r="AO180" s="212" t="s">
        <v>230</v>
      </c>
      <c r="AP180" s="212" t="s">
        <v>230</v>
      </c>
      <c r="AQ180" s="212" t="s">
        <v>230</v>
      </c>
      <c r="AR180" s="212" t="s">
        <v>230</v>
      </c>
      <c r="AS180" s="212" t="s">
        <v>230</v>
      </c>
      <c r="AT180" s="212" t="s">
        <v>230</v>
      </c>
      <c r="AU180" s="212" t="s">
        <v>230</v>
      </c>
      <c r="AV180" s="212" t="s">
        <v>230</v>
      </c>
      <c r="AW180" s="212" t="s">
        <v>230</v>
      </c>
      <c r="AX180" s="212" t="s">
        <v>230</v>
      </c>
      <c r="AY180" s="212" t="s">
        <v>230</v>
      </c>
      <c r="AZ180" s="212" t="s">
        <v>230</v>
      </c>
      <c r="BA180" s="212" t="s">
        <v>53</v>
      </c>
      <c r="BB180" s="212" t="s">
        <v>53</v>
      </c>
      <c r="BC180" s="212" t="s">
        <v>53</v>
      </c>
      <c r="BD180" s="212" t="s">
        <v>53</v>
      </c>
      <c r="BE180" s="212" t="s">
        <v>53</v>
      </c>
      <c r="BF180" s="212" t="s">
        <v>53</v>
      </c>
      <c r="BG180" s="212" t="s">
        <v>53</v>
      </c>
      <c r="BH180" s="212" t="s">
        <v>53</v>
      </c>
      <c r="BI180" s="212" t="s">
        <v>53</v>
      </c>
      <c r="BJ180" s="212" t="s">
        <v>53</v>
      </c>
      <c r="BK180" s="212" t="s">
        <v>53</v>
      </c>
      <c r="BL180" s="212" t="s">
        <v>53</v>
      </c>
      <c r="BM180" s="212" t="s">
        <v>728</v>
      </c>
      <c r="BN180" s="212" t="s">
        <v>53</v>
      </c>
      <c r="BO180" s="212" t="s">
        <v>53</v>
      </c>
      <c r="BP180" s="212" t="s">
        <v>53</v>
      </c>
      <c r="BQ180" s="212" t="s">
        <v>53</v>
      </c>
      <c r="BR180" s="212" t="s">
        <v>53</v>
      </c>
      <c r="BS180" s="212" t="s">
        <v>53</v>
      </c>
      <c r="BT180" s="212" t="s">
        <v>53</v>
      </c>
      <c r="BU180" s="212" t="s">
        <v>53</v>
      </c>
      <c r="BV180" s="212" t="s">
        <v>53</v>
      </c>
      <c r="BW180" s="212" t="s">
        <v>53</v>
      </c>
      <c r="BX180" s="212" t="s">
        <v>53</v>
      </c>
      <c r="BY180" s="212" t="s">
        <v>53</v>
      </c>
      <c r="BZ180" s="212" t="s">
        <v>728</v>
      </c>
      <c r="CA180" s="212" t="s">
        <v>53</v>
      </c>
      <c r="CB180" s="212" t="s">
        <v>53</v>
      </c>
      <c r="CC180" s="212" t="s">
        <v>53</v>
      </c>
      <c r="CD180" s="212" t="s">
        <v>53</v>
      </c>
      <c r="CE180" s="212" t="s">
        <v>53</v>
      </c>
      <c r="CF180" s="212" t="s">
        <v>53</v>
      </c>
      <c r="CG180" s="212" t="s">
        <v>53</v>
      </c>
      <c r="CH180" s="212" t="s">
        <v>53</v>
      </c>
      <c r="CI180" s="212" t="s">
        <v>53</v>
      </c>
      <c r="CJ180" s="212" t="s">
        <v>53</v>
      </c>
      <c r="CK180" s="212" t="s">
        <v>53</v>
      </c>
      <c r="CL180" s="212" t="s">
        <v>53</v>
      </c>
      <c r="CM180" s="212" t="s">
        <v>230</v>
      </c>
      <c r="CN180" s="212" t="s">
        <v>230</v>
      </c>
      <c r="CO180" s="212" t="s">
        <v>230</v>
      </c>
      <c r="CP180" s="212" t="s">
        <v>230</v>
      </c>
      <c r="CQ180" s="212" t="s">
        <v>230</v>
      </c>
      <c r="CR180" s="212" t="s">
        <v>230</v>
      </c>
      <c r="CS180" s="212" t="s">
        <v>230</v>
      </c>
      <c r="CT180" s="212" t="s">
        <v>230</v>
      </c>
      <c r="CU180" s="212" t="s">
        <v>230</v>
      </c>
      <c r="CV180" s="212"/>
      <c r="CW180" s="212"/>
      <c r="CX180" s="212"/>
      <c r="CY180" s="212"/>
      <c r="CZ180" s="212"/>
      <c r="DA180" s="212"/>
      <c r="DB180" s="212"/>
      <c r="DC180" s="212"/>
      <c r="DD180" s="212"/>
      <c r="DE180" s="212"/>
      <c r="DF180" s="212"/>
      <c r="DG180" s="212"/>
      <c r="DH180" s="212"/>
      <c r="DI180" s="212"/>
      <c r="DJ180" s="212"/>
      <c r="DK180" s="212"/>
      <c r="DL180" s="212"/>
      <c r="DM180" s="212"/>
      <c r="DN180" s="212"/>
      <c r="DO180" s="212"/>
      <c r="DP180" s="212"/>
      <c r="DQ180" s="212"/>
      <c r="DR180" s="212"/>
      <c r="DS180" s="212"/>
      <c r="DT180" s="212"/>
      <c r="DU180" s="212"/>
      <c r="DV180" s="212"/>
      <c r="DW180" s="212"/>
      <c r="DX180" s="212"/>
      <c r="DY180" s="212"/>
      <c r="DZ180" s="212"/>
      <c r="EA180" s="212"/>
      <c r="EB180" s="212"/>
      <c r="EC180" s="212"/>
      <c r="ED180" s="212"/>
      <c r="EE180" s="212"/>
      <c r="EF180" s="212"/>
      <c r="EG180" s="212"/>
      <c r="EH180" s="212"/>
      <c r="EI180" s="212"/>
      <c r="EJ180" s="212"/>
      <c r="EK180" s="212"/>
      <c r="EL180" s="212"/>
      <c r="EM180" s="212"/>
      <c r="EN180" s="212"/>
      <c r="EO180" s="212"/>
      <c r="EP180" s="212"/>
      <c r="EQ180" s="212"/>
      <c r="ER180" s="424"/>
      <c r="ES180" s="227">
        <f t="shared" si="27"/>
        <v>0</v>
      </c>
      <c r="ET180" s="413">
        <f t="shared" si="29"/>
        <v>6</v>
      </c>
      <c r="EU180" s="227">
        <f t="shared" si="20"/>
        <v>0</v>
      </c>
      <c r="EV180" s="385">
        <f t="shared" si="23"/>
        <v>0</v>
      </c>
      <c r="EW180" s="412">
        <f t="shared" si="26"/>
        <v>0</v>
      </c>
      <c r="EX180" s="412">
        <f t="shared" si="24"/>
        <v>0</v>
      </c>
      <c r="EY180" s="210">
        <f t="shared" si="22"/>
        <v>6</v>
      </c>
      <c r="EZ180" s="227">
        <f t="shared" si="25"/>
        <v>3.5</v>
      </c>
    </row>
    <row r="181" spans="1:156" x14ac:dyDescent="0.25">
      <c r="A181" s="177">
        <f t="shared" si="28"/>
        <v>6</v>
      </c>
      <c r="B181" s="723"/>
      <c r="C181" s="511" t="s">
        <v>167</v>
      </c>
      <c r="D181" s="515">
        <v>44731</v>
      </c>
      <c r="E181" s="211" t="s">
        <v>342</v>
      </c>
      <c r="F181" s="212" t="s">
        <v>342</v>
      </c>
      <c r="G181" s="212" t="s">
        <v>342</v>
      </c>
      <c r="H181" s="212" t="s">
        <v>342</v>
      </c>
      <c r="I181" s="212" t="s">
        <v>342</v>
      </c>
      <c r="J181" s="212" t="s">
        <v>342</v>
      </c>
      <c r="K181" s="212" t="s">
        <v>342</v>
      </c>
      <c r="L181" s="212" t="s">
        <v>342</v>
      </c>
      <c r="M181" s="212" t="s">
        <v>342</v>
      </c>
      <c r="N181" s="212" t="s">
        <v>342</v>
      </c>
      <c r="O181" s="212" t="s">
        <v>342</v>
      </c>
      <c r="P181" s="212" t="s">
        <v>342</v>
      </c>
      <c r="Q181" s="212" t="s">
        <v>342</v>
      </c>
      <c r="R181" s="212" t="s">
        <v>342</v>
      </c>
      <c r="S181" s="212" t="s">
        <v>342</v>
      </c>
      <c r="T181" s="212" t="s">
        <v>342</v>
      </c>
      <c r="U181" s="212" t="s">
        <v>342</v>
      </c>
      <c r="V181" s="212" t="s">
        <v>342</v>
      </c>
      <c r="W181" s="212" t="s">
        <v>342</v>
      </c>
      <c r="X181" s="212" t="s">
        <v>342</v>
      </c>
      <c r="Y181" s="212" t="s">
        <v>342</v>
      </c>
      <c r="Z181" s="212" t="s">
        <v>342</v>
      </c>
      <c r="AA181" s="212" t="s">
        <v>342</v>
      </c>
      <c r="AB181" s="212" t="s">
        <v>342</v>
      </c>
      <c r="AC181" s="212" t="s">
        <v>342</v>
      </c>
      <c r="AD181" s="212" t="s">
        <v>342</v>
      </c>
      <c r="AE181" s="212" t="s">
        <v>342</v>
      </c>
      <c r="AF181" s="212" t="s">
        <v>342</v>
      </c>
      <c r="AG181" s="212" t="s">
        <v>342</v>
      </c>
      <c r="AH181" s="212" t="s">
        <v>342</v>
      </c>
      <c r="AI181" s="212" t="s">
        <v>342</v>
      </c>
      <c r="AJ181" s="212" t="s">
        <v>342</v>
      </c>
      <c r="AK181" s="212" t="s">
        <v>342</v>
      </c>
      <c r="AL181" s="212" t="s">
        <v>342</v>
      </c>
      <c r="AM181" s="212" t="s">
        <v>342</v>
      </c>
      <c r="AN181" s="212" t="s">
        <v>342</v>
      </c>
      <c r="AO181" s="212" t="s">
        <v>342</v>
      </c>
      <c r="AP181" s="212" t="s">
        <v>342</v>
      </c>
      <c r="AQ181" s="212" t="s">
        <v>342</v>
      </c>
      <c r="AR181" s="212" t="s">
        <v>342</v>
      </c>
      <c r="AS181" s="212" t="s">
        <v>342</v>
      </c>
      <c r="AT181" s="212" t="s">
        <v>342</v>
      </c>
      <c r="AU181" s="212" t="s">
        <v>342</v>
      </c>
      <c r="AV181" s="212" t="s">
        <v>342</v>
      </c>
      <c r="AW181" s="212" t="s">
        <v>342</v>
      </c>
      <c r="AX181" s="212" t="s">
        <v>342</v>
      </c>
      <c r="AY181" s="212" t="s">
        <v>342</v>
      </c>
      <c r="AZ181" s="212" t="s">
        <v>342</v>
      </c>
      <c r="BA181" s="212" t="s">
        <v>342</v>
      </c>
      <c r="BB181" s="212" t="s">
        <v>342</v>
      </c>
      <c r="BC181" s="212" t="s">
        <v>342</v>
      </c>
      <c r="BD181" s="212" t="s">
        <v>342</v>
      </c>
      <c r="BE181" s="212" t="s">
        <v>342</v>
      </c>
      <c r="BF181" s="212" t="s">
        <v>342</v>
      </c>
      <c r="BG181" s="212" t="s">
        <v>342</v>
      </c>
      <c r="BH181" s="212" t="s">
        <v>342</v>
      </c>
      <c r="BI181" s="212" t="s">
        <v>342</v>
      </c>
      <c r="BJ181" s="212" t="s">
        <v>342</v>
      </c>
      <c r="BK181" s="212" t="s">
        <v>342</v>
      </c>
      <c r="BL181" s="212" t="s">
        <v>342</v>
      </c>
      <c r="BM181" s="212" t="s">
        <v>342</v>
      </c>
      <c r="BN181" s="212" t="s">
        <v>342</v>
      </c>
      <c r="BO181" s="212" t="s">
        <v>342</v>
      </c>
      <c r="BP181" s="212" t="s">
        <v>342</v>
      </c>
      <c r="BQ181" s="212" t="s">
        <v>342</v>
      </c>
      <c r="BR181" s="212" t="s">
        <v>342</v>
      </c>
      <c r="BS181" s="212" t="s">
        <v>342</v>
      </c>
      <c r="BT181" s="212" t="s">
        <v>342</v>
      </c>
      <c r="BU181" s="212" t="s">
        <v>342</v>
      </c>
      <c r="BV181" s="212" t="s">
        <v>342</v>
      </c>
      <c r="BW181" s="212" t="s">
        <v>342</v>
      </c>
      <c r="BX181" s="212" t="s">
        <v>342</v>
      </c>
      <c r="BY181" s="212" t="s">
        <v>342</v>
      </c>
      <c r="BZ181" s="212" t="s">
        <v>342</v>
      </c>
      <c r="CA181" s="212" t="s">
        <v>342</v>
      </c>
      <c r="CB181" s="212" t="s">
        <v>342</v>
      </c>
      <c r="CC181" s="212" t="s">
        <v>342</v>
      </c>
      <c r="CD181" s="212" t="s">
        <v>342</v>
      </c>
      <c r="CE181" s="212" t="s">
        <v>342</v>
      </c>
      <c r="CF181" s="212" t="s">
        <v>342</v>
      </c>
      <c r="CG181" s="212" t="s">
        <v>342</v>
      </c>
      <c r="CH181" s="212" t="s">
        <v>342</v>
      </c>
      <c r="CI181" s="212" t="s">
        <v>342</v>
      </c>
      <c r="CJ181" s="212" t="s">
        <v>342</v>
      </c>
      <c r="CK181" s="212" t="s">
        <v>342</v>
      </c>
      <c r="CL181" s="212" t="s">
        <v>342</v>
      </c>
      <c r="CM181" s="212" t="s">
        <v>342</v>
      </c>
      <c r="CN181" s="212" t="s">
        <v>342</v>
      </c>
      <c r="CO181" s="212" t="s">
        <v>342</v>
      </c>
      <c r="CP181" s="212" t="s">
        <v>342</v>
      </c>
      <c r="CQ181" s="212" t="s">
        <v>342</v>
      </c>
      <c r="CR181" s="212" t="s">
        <v>342</v>
      </c>
      <c r="CS181" s="212" t="s">
        <v>342</v>
      </c>
      <c r="CT181" s="212" t="s">
        <v>342</v>
      </c>
      <c r="CU181" s="212" t="s">
        <v>342</v>
      </c>
      <c r="CV181" s="212" t="s">
        <v>342</v>
      </c>
      <c r="CW181" s="212" t="s">
        <v>342</v>
      </c>
      <c r="CX181" s="212" t="s">
        <v>342</v>
      </c>
      <c r="CY181" s="212" t="s">
        <v>342</v>
      </c>
      <c r="CZ181" s="212" t="s">
        <v>342</v>
      </c>
      <c r="DA181" s="212" t="s">
        <v>342</v>
      </c>
      <c r="DB181" s="212" t="s">
        <v>342</v>
      </c>
      <c r="DC181" s="212" t="s">
        <v>342</v>
      </c>
      <c r="DD181" s="212" t="s">
        <v>342</v>
      </c>
      <c r="DE181" s="212" t="s">
        <v>342</v>
      </c>
      <c r="DF181" s="212" t="s">
        <v>342</v>
      </c>
      <c r="DG181" s="212" t="s">
        <v>342</v>
      </c>
      <c r="DH181" s="212" t="s">
        <v>342</v>
      </c>
      <c r="DI181" s="212" t="s">
        <v>342</v>
      </c>
      <c r="DJ181" s="212" t="s">
        <v>342</v>
      </c>
      <c r="DK181" s="212" t="s">
        <v>342</v>
      </c>
      <c r="DL181" s="212" t="s">
        <v>342</v>
      </c>
      <c r="DM181" s="212" t="s">
        <v>342</v>
      </c>
      <c r="DN181" s="212" t="s">
        <v>342</v>
      </c>
      <c r="DO181" s="212" t="s">
        <v>342</v>
      </c>
      <c r="DP181" s="212" t="s">
        <v>342</v>
      </c>
      <c r="DQ181" s="212" t="s">
        <v>342</v>
      </c>
      <c r="DR181" s="212" t="s">
        <v>342</v>
      </c>
      <c r="DS181" s="212" t="s">
        <v>342</v>
      </c>
      <c r="DT181" s="212" t="s">
        <v>342</v>
      </c>
      <c r="DU181" s="212" t="s">
        <v>342</v>
      </c>
      <c r="DV181" s="212" t="s">
        <v>342</v>
      </c>
      <c r="DW181" s="212" t="s">
        <v>342</v>
      </c>
      <c r="DX181" s="212" t="s">
        <v>342</v>
      </c>
      <c r="DY181" s="212" t="s">
        <v>342</v>
      </c>
      <c r="DZ181" s="212" t="s">
        <v>342</v>
      </c>
      <c r="EA181" s="212" t="s">
        <v>342</v>
      </c>
      <c r="EB181" s="212" t="s">
        <v>342</v>
      </c>
      <c r="EC181" s="212" t="s">
        <v>342</v>
      </c>
      <c r="ED181" s="212" t="s">
        <v>342</v>
      </c>
      <c r="EE181" s="212" t="s">
        <v>342</v>
      </c>
      <c r="EF181" s="212" t="s">
        <v>342</v>
      </c>
      <c r="EG181" s="212" t="s">
        <v>342</v>
      </c>
      <c r="EH181" s="212" t="s">
        <v>342</v>
      </c>
      <c r="EI181" s="212" t="s">
        <v>342</v>
      </c>
      <c r="EJ181" s="212" t="s">
        <v>342</v>
      </c>
      <c r="EK181" s="212" t="s">
        <v>342</v>
      </c>
      <c r="EL181" s="212" t="s">
        <v>342</v>
      </c>
      <c r="EM181" s="212" t="s">
        <v>342</v>
      </c>
      <c r="EN181" s="212" t="s">
        <v>342</v>
      </c>
      <c r="EO181" s="212" t="s">
        <v>342</v>
      </c>
      <c r="EP181" s="212" t="s">
        <v>342</v>
      </c>
      <c r="EQ181" s="212" t="s">
        <v>342</v>
      </c>
      <c r="ER181" s="424" t="s">
        <v>342</v>
      </c>
      <c r="ES181" s="227">
        <f t="shared" si="27"/>
        <v>0</v>
      </c>
      <c r="ET181" s="413">
        <f t="shared" si="29"/>
        <v>0</v>
      </c>
      <c r="EU181" s="227">
        <f t="shared" si="20"/>
        <v>0</v>
      </c>
      <c r="EV181" s="385">
        <f t="shared" si="23"/>
        <v>0</v>
      </c>
      <c r="EW181" s="412">
        <f t="shared" si="26"/>
        <v>0</v>
      </c>
      <c r="EX181" s="412">
        <f t="shared" si="24"/>
        <v>0</v>
      </c>
      <c r="EY181" s="210">
        <f t="shared" si="22"/>
        <v>0</v>
      </c>
      <c r="EZ181" s="227">
        <f t="shared" si="25"/>
        <v>0</v>
      </c>
    </row>
    <row r="182" spans="1:156" x14ac:dyDescent="0.25">
      <c r="A182" s="177">
        <f t="shared" si="28"/>
        <v>6</v>
      </c>
      <c r="B182" s="723"/>
      <c r="C182" s="511" t="s">
        <v>175</v>
      </c>
      <c r="D182" s="515">
        <v>44732</v>
      </c>
      <c r="E182" s="403"/>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404"/>
      <c r="AQ182" s="404"/>
      <c r="AR182" s="404"/>
      <c r="AS182" s="404"/>
      <c r="AT182" s="404"/>
      <c r="AU182" s="404"/>
      <c r="AV182" s="404"/>
      <c r="AW182" s="404"/>
      <c r="AX182" s="404"/>
      <c r="AY182" s="404"/>
      <c r="AZ182" s="404"/>
      <c r="BA182" s="404"/>
      <c r="BB182" s="404"/>
      <c r="BC182" s="404"/>
      <c r="BD182" s="404"/>
      <c r="BE182" s="404"/>
      <c r="BF182" s="404"/>
      <c r="BG182" s="404"/>
      <c r="BH182" s="404"/>
      <c r="BI182" s="404"/>
      <c r="BJ182" s="404"/>
      <c r="BK182" s="404"/>
      <c r="BL182" s="404"/>
      <c r="BM182" s="404"/>
      <c r="BN182" s="404"/>
      <c r="BO182" s="404"/>
      <c r="BP182" s="404"/>
      <c r="BQ182" s="404"/>
      <c r="BR182" s="404"/>
      <c r="BS182" s="404"/>
      <c r="BT182" s="404"/>
      <c r="BU182" s="404"/>
      <c r="BV182" s="404"/>
      <c r="BW182" s="404"/>
      <c r="BX182" s="404"/>
      <c r="BY182" s="404"/>
      <c r="BZ182" s="404"/>
      <c r="CA182" s="404"/>
      <c r="CB182" s="404"/>
      <c r="CC182" s="404"/>
      <c r="CD182" s="404"/>
      <c r="CE182" s="404"/>
      <c r="CF182" s="404"/>
      <c r="CG182" s="404"/>
      <c r="CH182" s="404"/>
      <c r="CI182" s="212" t="s">
        <v>230</v>
      </c>
      <c r="CJ182" s="212" t="s">
        <v>230</v>
      </c>
      <c r="CK182" s="212" t="s">
        <v>230</v>
      </c>
      <c r="CL182" s="212" t="s">
        <v>230</v>
      </c>
      <c r="CM182" s="212" t="s">
        <v>230</v>
      </c>
      <c r="CN182" s="212" t="s">
        <v>230</v>
      </c>
      <c r="CO182" s="212" t="s">
        <v>230</v>
      </c>
      <c r="CP182" s="212" t="s">
        <v>230</v>
      </c>
      <c r="CQ182" s="212" t="s">
        <v>230</v>
      </c>
      <c r="CR182" s="212" t="s">
        <v>230</v>
      </c>
      <c r="CS182" s="212" t="s">
        <v>230</v>
      </c>
      <c r="CT182" s="212" t="s">
        <v>230</v>
      </c>
      <c r="CU182" s="212" t="s">
        <v>396</v>
      </c>
      <c r="CV182" s="212" t="s">
        <v>396</v>
      </c>
      <c r="CW182" s="212" t="s">
        <v>396</v>
      </c>
      <c r="CX182" s="212" t="s">
        <v>396</v>
      </c>
      <c r="CY182" s="212" t="s">
        <v>396</v>
      </c>
      <c r="CZ182" s="212" t="s">
        <v>396</v>
      </c>
      <c r="DA182" s="212" t="s">
        <v>396</v>
      </c>
      <c r="DB182" s="212" t="s">
        <v>396</v>
      </c>
      <c r="DC182" s="212" t="s">
        <v>396</v>
      </c>
      <c r="DD182" s="212" t="s">
        <v>396</v>
      </c>
      <c r="DE182" s="212" t="s">
        <v>396</v>
      </c>
      <c r="DF182" s="212" t="s">
        <v>396</v>
      </c>
      <c r="DG182" s="212" t="s">
        <v>728</v>
      </c>
      <c r="DH182" s="212" t="s">
        <v>728</v>
      </c>
      <c r="DI182" s="212" t="s">
        <v>728</v>
      </c>
      <c r="DJ182" s="212" t="s">
        <v>396</v>
      </c>
      <c r="DK182" s="212" t="s">
        <v>396</v>
      </c>
      <c r="DL182" s="212" t="s">
        <v>396</v>
      </c>
      <c r="DM182" s="212" t="s">
        <v>396</v>
      </c>
      <c r="DN182" s="212" t="s">
        <v>396</v>
      </c>
      <c r="DO182" s="212" t="s">
        <v>396</v>
      </c>
      <c r="DP182" s="212" t="s">
        <v>396</v>
      </c>
      <c r="DQ182" s="212" t="s">
        <v>396</v>
      </c>
      <c r="DR182" s="212" t="s">
        <v>396</v>
      </c>
      <c r="DS182" s="212" t="s">
        <v>396</v>
      </c>
      <c r="DT182" s="212" t="s">
        <v>396</v>
      </c>
      <c r="DU182" s="212" t="s">
        <v>396</v>
      </c>
      <c r="DV182" s="212" t="s">
        <v>728</v>
      </c>
      <c r="DW182" s="212" t="s">
        <v>728</v>
      </c>
      <c r="DX182" s="212" t="s">
        <v>728</v>
      </c>
      <c r="DY182" s="212" t="s">
        <v>396</v>
      </c>
      <c r="DZ182" s="212" t="s">
        <v>396</v>
      </c>
      <c r="EA182" s="212" t="s">
        <v>396</v>
      </c>
      <c r="EB182" s="212" t="s">
        <v>396</v>
      </c>
      <c r="EC182" s="212" t="s">
        <v>396</v>
      </c>
      <c r="ED182" s="212" t="s">
        <v>396</v>
      </c>
      <c r="EE182" s="212" t="s">
        <v>396</v>
      </c>
      <c r="EF182" s="212" t="s">
        <v>396</v>
      </c>
      <c r="EG182" s="212" t="s">
        <v>396</v>
      </c>
      <c r="EH182" s="212" t="s">
        <v>396</v>
      </c>
      <c r="EI182" s="212" t="s">
        <v>396</v>
      </c>
      <c r="EJ182" s="212" t="s">
        <v>396</v>
      </c>
      <c r="EK182" s="212" t="s">
        <v>728</v>
      </c>
      <c r="EL182" s="212" t="s">
        <v>728</v>
      </c>
      <c r="EM182" s="212" t="s">
        <v>728</v>
      </c>
      <c r="EN182" s="212" t="s">
        <v>396</v>
      </c>
      <c r="EO182" s="212" t="s">
        <v>396</v>
      </c>
      <c r="EP182" s="212" t="s">
        <v>396</v>
      </c>
      <c r="EQ182" s="212" t="s">
        <v>396</v>
      </c>
      <c r="ER182" s="212" t="s">
        <v>396</v>
      </c>
      <c r="ES182" s="227">
        <f t="shared" si="27"/>
        <v>0</v>
      </c>
      <c r="ET182" s="413">
        <f t="shared" si="29"/>
        <v>0</v>
      </c>
      <c r="EU182" s="227">
        <f t="shared" si="20"/>
        <v>0</v>
      </c>
      <c r="EV182" s="385">
        <f t="shared" si="23"/>
        <v>6.833333333333333</v>
      </c>
      <c r="EW182" s="412">
        <f t="shared" si="26"/>
        <v>0</v>
      </c>
      <c r="EX182" s="412">
        <f t="shared" si="24"/>
        <v>0</v>
      </c>
      <c r="EY182" s="210">
        <f t="shared" si="22"/>
        <v>6.833333333333333</v>
      </c>
      <c r="EZ182" s="227">
        <f t="shared" si="25"/>
        <v>2</v>
      </c>
    </row>
    <row r="183" spans="1:156" x14ac:dyDescent="0.25">
      <c r="A183" s="177">
        <f t="shared" si="28"/>
        <v>6</v>
      </c>
      <c r="B183" s="723"/>
      <c r="C183" s="510" t="s">
        <v>176</v>
      </c>
      <c r="D183" s="514">
        <v>44733</v>
      </c>
      <c r="E183" s="212" t="s">
        <v>396</v>
      </c>
      <c r="F183" s="212" t="s">
        <v>396</v>
      </c>
      <c r="G183" s="212" t="s">
        <v>396</v>
      </c>
      <c r="H183" s="212" t="s">
        <v>396</v>
      </c>
      <c r="I183" s="212" t="s">
        <v>396</v>
      </c>
      <c r="J183" s="212" t="s">
        <v>396</v>
      </c>
      <c r="K183" s="212" t="s">
        <v>396</v>
      </c>
      <c r="L183" s="212" t="s">
        <v>230</v>
      </c>
      <c r="M183" s="212" t="s">
        <v>230</v>
      </c>
      <c r="N183" s="212" t="s">
        <v>230</v>
      </c>
      <c r="O183" s="212" t="s">
        <v>230</v>
      </c>
      <c r="P183" s="212" t="s">
        <v>230</v>
      </c>
      <c r="Q183" s="212" t="s">
        <v>230</v>
      </c>
      <c r="R183" s="212" t="s">
        <v>230</v>
      </c>
      <c r="S183" s="212" t="s">
        <v>230</v>
      </c>
      <c r="T183" s="212" t="s">
        <v>230</v>
      </c>
      <c r="U183" s="212" t="s">
        <v>230</v>
      </c>
      <c r="V183" s="212" t="s">
        <v>230</v>
      </c>
      <c r="W183" s="212" t="s">
        <v>230</v>
      </c>
      <c r="X183" s="212" t="s">
        <v>230</v>
      </c>
      <c r="Y183" s="212" t="s">
        <v>230</v>
      </c>
      <c r="Z183" s="212" t="s">
        <v>230</v>
      </c>
      <c r="AA183" s="212" t="s">
        <v>230</v>
      </c>
      <c r="AB183" s="212" t="s">
        <v>230</v>
      </c>
      <c r="AC183" s="212" t="s">
        <v>230</v>
      </c>
      <c r="AD183" s="212" t="s">
        <v>230</v>
      </c>
      <c r="AE183" s="212" t="s">
        <v>230</v>
      </c>
      <c r="AF183" s="212" t="s">
        <v>230</v>
      </c>
      <c r="AG183" s="212" t="s">
        <v>230</v>
      </c>
      <c r="AH183" s="212" t="s">
        <v>230</v>
      </c>
      <c r="AI183" s="212" t="s">
        <v>230</v>
      </c>
      <c r="AJ183" s="212" t="s">
        <v>230</v>
      </c>
      <c r="AK183" s="212" t="s">
        <v>230</v>
      </c>
      <c r="AL183" s="212" t="s">
        <v>230</v>
      </c>
      <c r="AM183" s="212" t="s">
        <v>230</v>
      </c>
      <c r="AN183" s="212" t="s">
        <v>230</v>
      </c>
      <c r="AO183" s="212" t="s">
        <v>53</v>
      </c>
      <c r="AP183" s="212" t="s">
        <v>53</v>
      </c>
      <c r="AQ183" s="212" t="s">
        <v>53</v>
      </c>
      <c r="AR183" s="212" t="s">
        <v>53</v>
      </c>
      <c r="AS183" s="212" t="s">
        <v>53</v>
      </c>
      <c r="AT183" s="212" t="s">
        <v>53</v>
      </c>
      <c r="AU183" s="212" t="s">
        <v>53</v>
      </c>
      <c r="AV183" s="212" t="s">
        <v>53</v>
      </c>
      <c r="AW183" s="212" t="s">
        <v>53</v>
      </c>
      <c r="AX183" s="212" t="s">
        <v>53</v>
      </c>
      <c r="AY183" s="212" t="s">
        <v>53</v>
      </c>
      <c r="AZ183" s="212" t="s">
        <v>53</v>
      </c>
      <c r="BA183" s="212" t="s">
        <v>53</v>
      </c>
      <c r="BB183" s="212" t="s">
        <v>53</v>
      </c>
      <c r="BC183" s="212" t="s">
        <v>53</v>
      </c>
      <c r="BD183" s="212" t="s">
        <v>53</v>
      </c>
      <c r="BE183" s="212" t="s">
        <v>53</v>
      </c>
      <c r="BF183" s="212" t="s">
        <v>53</v>
      </c>
      <c r="BG183" s="212" t="s">
        <v>53</v>
      </c>
      <c r="BH183" s="212" t="s">
        <v>53</v>
      </c>
      <c r="BI183" s="212" t="s">
        <v>53</v>
      </c>
      <c r="BJ183" s="212" t="s">
        <v>53</v>
      </c>
      <c r="BK183" s="212" t="s">
        <v>53</v>
      </c>
      <c r="BL183" s="212" t="s">
        <v>53</v>
      </c>
      <c r="BM183" s="212" t="s">
        <v>53</v>
      </c>
      <c r="BN183" s="212" t="s">
        <v>53</v>
      </c>
      <c r="BO183" s="212" t="s">
        <v>53</v>
      </c>
      <c r="BP183" s="212" t="s">
        <v>53</v>
      </c>
      <c r="BQ183" s="212" t="s">
        <v>53</v>
      </c>
      <c r="BR183" s="212" t="s">
        <v>53</v>
      </c>
      <c r="BS183" s="212" t="s">
        <v>53</v>
      </c>
      <c r="BT183" s="212" t="s">
        <v>53</v>
      </c>
      <c r="BU183" s="212" t="s">
        <v>53</v>
      </c>
      <c r="BV183" s="212" t="s">
        <v>53</v>
      </c>
      <c r="BW183" s="212" t="s">
        <v>53</v>
      </c>
      <c r="BX183" s="212" t="s">
        <v>53</v>
      </c>
      <c r="BY183" s="212" t="s">
        <v>53</v>
      </c>
      <c r="BZ183" s="212" t="s">
        <v>53</v>
      </c>
      <c r="CA183" s="212" t="s">
        <v>53</v>
      </c>
      <c r="CB183" s="212" t="s">
        <v>53</v>
      </c>
      <c r="CC183" s="212" t="s">
        <v>53</v>
      </c>
      <c r="CD183" s="212" t="s">
        <v>53</v>
      </c>
      <c r="CE183" s="212" t="s">
        <v>53</v>
      </c>
      <c r="CF183" s="212" t="s">
        <v>53</v>
      </c>
      <c r="CG183" s="212" t="s">
        <v>53</v>
      </c>
      <c r="CH183" s="535" t="s">
        <v>728</v>
      </c>
      <c r="CI183" s="212" t="s">
        <v>396</v>
      </c>
      <c r="CJ183" s="212" t="s">
        <v>396</v>
      </c>
      <c r="CK183" s="212" t="s">
        <v>396</v>
      </c>
      <c r="CL183" s="212" t="s">
        <v>396</v>
      </c>
      <c r="CM183" s="212" t="s">
        <v>396</v>
      </c>
      <c r="CN183" s="212" t="s">
        <v>396</v>
      </c>
      <c r="CO183" s="212" t="s">
        <v>396</v>
      </c>
      <c r="CP183" s="212" t="s">
        <v>396</v>
      </c>
      <c r="CQ183" s="212" t="s">
        <v>396</v>
      </c>
      <c r="CR183" s="212" t="s">
        <v>396</v>
      </c>
      <c r="CS183" s="212" t="s">
        <v>396</v>
      </c>
      <c r="CT183" s="212" t="s">
        <v>396</v>
      </c>
      <c r="CU183" s="212" t="s">
        <v>396</v>
      </c>
      <c r="CV183" s="212" t="s">
        <v>396</v>
      </c>
      <c r="CW183" s="212" t="s">
        <v>396</v>
      </c>
      <c r="CX183" s="212" t="s">
        <v>396</v>
      </c>
      <c r="CY183" s="212" t="s">
        <v>396</v>
      </c>
      <c r="CZ183" s="212" t="s">
        <v>396</v>
      </c>
      <c r="DA183" s="212" t="s">
        <v>396</v>
      </c>
      <c r="DB183" s="212" t="s">
        <v>396</v>
      </c>
      <c r="DC183" s="212" t="s">
        <v>396</v>
      </c>
      <c r="DD183" s="212" t="s">
        <v>396</v>
      </c>
      <c r="DE183" s="212" t="s">
        <v>396</v>
      </c>
      <c r="DF183" s="212" t="s">
        <v>396</v>
      </c>
      <c r="DG183" s="212" t="s">
        <v>396</v>
      </c>
      <c r="DH183" s="212" t="s">
        <v>396</v>
      </c>
      <c r="DI183" s="212" t="s">
        <v>396</v>
      </c>
      <c r="DJ183" s="212" t="s">
        <v>396</v>
      </c>
      <c r="DK183" s="212" t="s">
        <v>396</v>
      </c>
      <c r="DL183" s="212" t="s">
        <v>396</v>
      </c>
      <c r="DM183" s="212" t="s">
        <v>396</v>
      </c>
      <c r="DN183" s="212" t="s">
        <v>396</v>
      </c>
      <c r="DO183" s="212" t="s">
        <v>396</v>
      </c>
      <c r="DP183" s="212" t="s">
        <v>396</v>
      </c>
      <c r="DQ183" s="212" t="s">
        <v>396</v>
      </c>
      <c r="DR183" s="212" t="s">
        <v>396</v>
      </c>
      <c r="DS183" s="212" t="s">
        <v>396</v>
      </c>
      <c r="DT183" s="212" t="s">
        <v>396</v>
      </c>
      <c r="DU183" s="212" t="s">
        <v>396</v>
      </c>
      <c r="DV183" s="212" t="s">
        <v>396</v>
      </c>
      <c r="DW183" s="212" t="s">
        <v>396</v>
      </c>
      <c r="DX183" s="212" t="s">
        <v>396</v>
      </c>
      <c r="DY183" s="212" t="s">
        <v>396</v>
      </c>
      <c r="DZ183" s="212" t="s">
        <v>396</v>
      </c>
      <c r="EA183" s="212" t="s">
        <v>396</v>
      </c>
      <c r="EB183" s="212" t="s">
        <v>396</v>
      </c>
      <c r="EC183" s="212" t="s">
        <v>396</v>
      </c>
      <c r="ED183" s="212" t="s">
        <v>396</v>
      </c>
      <c r="EE183" s="212" t="s">
        <v>230</v>
      </c>
      <c r="EF183" s="212" t="s">
        <v>230</v>
      </c>
      <c r="EG183" s="212" t="s">
        <v>230</v>
      </c>
      <c r="EH183" s="212" t="s">
        <v>230</v>
      </c>
      <c r="EI183" s="212" t="s">
        <v>230</v>
      </c>
      <c r="EJ183" s="212" t="s">
        <v>230</v>
      </c>
      <c r="EK183" s="212" t="s">
        <v>230</v>
      </c>
      <c r="EL183" s="212" t="s">
        <v>230</v>
      </c>
      <c r="EM183" s="212" t="s">
        <v>230</v>
      </c>
      <c r="EN183" s="212" t="s">
        <v>230</v>
      </c>
      <c r="EO183" s="212" t="s">
        <v>230</v>
      </c>
      <c r="EP183" s="212"/>
      <c r="EQ183" s="212"/>
      <c r="ER183" s="424"/>
      <c r="ES183" s="227">
        <f t="shared" si="27"/>
        <v>0</v>
      </c>
      <c r="ET183" s="413">
        <f t="shared" si="29"/>
        <v>7.5</v>
      </c>
      <c r="EU183" s="227">
        <f t="shared" si="20"/>
        <v>0</v>
      </c>
      <c r="EV183" s="385">
        <f t="shared" si="23"/>
        <v>9.1666666666666661</v>
      </c>
      <c r="EW183" s="412">
        <f t="shared" si="26"/>
        <v>0</v>
      </c>
      <c r="EX183" s="412">
        <f t="shared" si="24"/>
        <v>0</v>
      </c>
      <c r="EY183" s="210">
        <f t="shared" si="22"/>
        <v>16.666666666666664</v>
      </c>
      <c r="EZ183" s="227">
        <f t="shared" si="25"/>
        <v>6.6666666666666661</v>
      </c>
    </row>
    <row r="184" spans="1:156" x14ac:dyDescent="0.25">
      <c r="A184" s="177">
        <f t="shared" si="28"/>
        <v>6</v>
      </c>
      <c r="B184" s="723"/>
      <c r="C184" s="510" t="s">
        <v>176</v>
      </c>
      <c r="D184" s="514">
        <v>44734</v>
      </c>
      <c r="E184" s="397"/>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t="s">
        <v>230</v>
      </c>
      <c r="AD184" s="212" t="s">
        <v>230</v>
      </c>
      <c r="AE184" s="212" t="s">
        <v>230</v>
      </c>
      <c r="AF184" s="212" t="s">
        <v>230</v>
      </c>
      <c r="AG184" s="212" t="s">
        <v>230</v>
      </c>
      <c r="AH184" s="212" t="s">
        <v>230</v>
      </c>
      <c r="AI184" s="212" t="s">
        <v>230</v>
      </c>
      <c r="AJ184" s="212" t="s">
        <v>230</v>
      </c>
      <c r="AK184" s="212" t="s">
        <v>230</v>
      </c>
      <c r="AL184" s="212" t="s">
        <v>230</v>
      </c>
      <c r="AM184" s="212" t="s">
        <v>230</v>
      </c>
      <c r="AN184" s="212" t="s">
        <v>230</v>
      </c>
      <c r="AO184" s="212" t="s">
        <v>230</v>
      </c>
      <c r="AP184" s="212" t="s">
        <v>230</v>
      </c>
      <c r="AQ184" s="212" t="s">
        <v>53</v>
      </c>
      <c r="AR184" s="212" t="s">
        <v>53</v>
      </c>
      <c r="AS184" s="212" t="s">
        <v>53</v>
      </c>
      <c r="AT184" s="212" t="s">
        <v>53</v>
      </c>
      <c r="AU184" s="212" t="s">
        <v>53</v>
      </c>
      <c r="AV184" s="212" t="s">
        <v>53</v>
      </c>
      <c r="AW184" s="212" t="s">
        <v>53</v>
      </c>
      <c r="AX184" s="212" t="s">
        <v>53</v>
      </c>
      <c r="AY184" s="212" t="s">
        <v>53</v>
      </c>
      <c r="AZ184" s="212" t="s">
        <v>344</v>
      </c>
      <c r="BA184" s="212" t="s">
        <v>53</v>
      </c>
      <c r="BB184" s="212" t="s">
        <v>53</v>
      </c>
      <c r="BC184" s="212" t="s">
        <v>53</v>
      </c>
      <c r="BD184" s="212" t="s">
        <v>53</v>
      </c>
      <c r="BE184" s="212" t="s">
        <v>53</v>
      </c>
      <c r="BF184" s="212" t="s">
        <v>53</v>
      </c>
      <c r="BG184" s="212" t="s">
        <v>53</v>
      </c>
      <c r="BH184" s="212" t="s">
        <v>53</v>
      </c>
      <c r="BI184" s="212" t="s">
        <v>53</v>
      </c>
      <c r="BJ184" s="212" t="s">
        <v>344</v>
      </c>
      <c r="BK184" s="212" t="s">
        <v>53</v>
      </c>
      <c r="BL184" s="212" t="s">
        <v>53</v>
      </c>
      <c r="BM184" s="212" t="s">
        <v>53</v>
      </c>
      <c r="BN184" s="212" t="s">
        <v>53</v>
      </c>
      <c r="BO184" s="212" t="s">
        <v>53</v>
      </c>
      <c r="BP184" s="212" t="s">
        <v>53</v>
      </c>
      <c r="BQ184" s="212" t="s">
        <v>53</v>
      </c>
      <c r="BR184" s="212" t="s">
        <v>53</v>
      </c>
      <c r="BS184" s="212" t="s">
        <v>53</v>
      </c>
      <c r="BT184" s="212" t="s">
        <v>344</v>
      </c>
      <c r="BU184" s="212" t="s">
        <v>53</v>
      </c>
      <c r="BV184" s="212" t="s">
        <v>53</v>
      </c>
      <c r="BW184" s="212" t="s">
        <v>53</v>
      </c>
      <c r="BX184" s="212" t="s">
        <v>53</v>
      </c>
      <c r="BY184" s="212" t="s">
        <v>53</v>
      </c>
      <c r="BZ184" s="212" t="s">
        <v>53</v>
      </c>
      <c r="CA184" s="212" t="s">
        <v>53</v>
      </c>
      <c r="CB184" s="212" t="s">
        <v>53</v>
      </c>
      <c r="CC184" s="212" t="s">
        <v>53</v>
      </c>
      <c r="CD184" s="212" t="s">
        <v>344</v>
      </c>
      <c r="CE184" s="212" t="s">
        <v>577</v>
      </c>
      <c r="CF184" s="212" t="s">
        <v>577</v>
      </c>
      <c r="CG184" s="212" t="s">
        <v>577</v>
      </c>
      <c r="CH184" s="212" t="s">
        <v>577</v>
      </c>
      <c r="CI184" s="212" t="s">
        <v>577</v>
      </c>
      <c r="CJ184" s="212" t="s">
        <v>577</v>
      </c>
      <c r="CK184" s="212" t="s">
        <v>577</v>
      </c>
      <c r="CL184" s="212" t="s">
        <v>577</v>
      </c>
      <c r="CM184" s="212" t="s">
        <v>577</v>
      </c>
      <c r="CN184" s="212" t="s">
        <v>577</v>
      </c>
      <c r="CO184" s="212" t="s">
        <v>577</v>
      </c>
      <c r="CP184" s="212" t="s">
        <v>577</v>
      </c>
      <c r="CQ184" s="212" t="s">
        <v>577</v>
      </c>
      <c r="CR184" s="212" t="s">
        <v>577</v>
      </c>
      <c r="CS184" s="212" t="s">
        <v>577</v>
      </c>
      <c r="CT184" s="212" t="s">
        <v>577</v>
      </c>
      <c r="CU184" s="212" t="s">
        <v>577</v>
      </c>
      <c r="CV184" s="212" t="s">
        <v>577</v>
      </c>
      <c r="CW184" s="212" t="s">
        <v>577</v>
      </c>
      <c r="CX184" s="212" t="s">
        <v>577</v>
      </c>
      <c r="CY184" s="212" t="s">
        <v>577</v>
      </c>
      <c r="CZ184" s="212" t="s">
        <v>577</v>
      </c>
      <c r="DA184" s="212" t="s">
        <v>577</v>
      </c>
      <c r="DB184" s="212" t="s">
        <v>577</v>
      </c>
      <c r="DC184" s="212" t="s">
        <v>577</v>
      </c>
      <c r="DD184" s="212" t="s">
        <v>577</v>
      </c>
      <c r="DE184" s="212" t="s">
        <v>577</v>
      </c>
      <c r="DF184" s="212" t="s">
        <v>728</v>
      </c>
      <c r="DG184" s="212" t="s">
        <v>728</v>
      </c>
      <c r="DH184" s="212" t="s">
        <v>728</v>
      </c>
      <c r="DI184" s="212" t="s">
        <v>728</v>
      </c>
      <c r="DJ184" s="212" t="s">
        <v>728</v>
      </c>
      <c r="DK184" s="212" t="s">
        <v>728</v>
      </c>
      <c r="DL184" s="212" t="s">
        <v>728</v>
      </c>
      <c r="DM184" s="212" t="s">
        <v>728</v>
      </c>
      <c r="DN184" s="212" t="s">
        <v>728</v>
      </c>
      <c r="DO184" s="212" t="s">
        <v>396</v>
      </c>
      <c r="DP184" s="212" t="s">
        <v>396</v>
      </c>
      <c r="DQ184" s="212" t="s">
        <v>396</v>
      </c>
      <c r="DR184" s="212" t="s">
        <v>396</v>
      </c>
      <c r="DS184" s="212" t="s">
        <v>396</v>
      </c>
      <c r="DT184" s="212" t="s">
        <v>396</v>
      </c>
      <c r="DU184" s="212" t="s">
        <v>396</v>
      </c>
      <c r="DV184" s="212" t="s">
        <v>396</v>
      </c>
      <c r="DW184" s="212" t="s">
        <v>396</v>
      </c>
      <c r="DX184" s="212" t="s">
        <v>396</v>
      </c>
      <c r="DY184" s="212" t="s">
        <v>396</v>
      </c>
      <c r="DZ184" s="212" t="s">
        <v>396</v>
      </c>
      <c r="EA184" s="212" t="s">
        <v>396</v>
      </c>
      <c r="EB184" s="212" t="s">
        <v>396</v>
      </c>
      <c r="EC184" s="212" t="s">
        <v>396</v>
      </c>
      <c r="ED184" s="212" t="s">
        <v>396</v>
      </c>
      <c r="EE184" s="212" t="s">
        <v>396</v>
      </c>
      <c r="EF184" s="212" t="s">
        <v>396</v>
      </c>
      <c r="EG184" s="212" t="s">
        <v>396</v>
      </c>
      <c r="EH184" s="212" t="s">
        <v>396</v>
      </c>
      <c r="EI184" s="212" t="s">
        <v>396</v>
      </c>
      <c r="EJ184" s="212" t="s">
        <v>396</v>
      </c>
      <c r="EK184" s="212" t="s">
        <v>396</v>
      </c>
      <c r="EL184" s="212" t="s">
        <v>396</v>
      </c>
      <c r="EM184" s="212" t="s">
        <v>396</v>
      </c>
      <c r="EN184" s="212" t="s">
        <v>396</v>
      </c>
      <c r="EO184" s="212" t="s">
        <v>396</v>
      </c>
      <c r="EP184" s="212" t="s">
        <v>396</v>
      </c>
      <c r="EQ184" s="212" t="s">
        <v>396</v>
      </c>
      <c r="ER184" s="212" t="s">
        <v>396</v>
      </c>
      <c r="ES184" s="227">
        <f t="shared" si="27"/>
        <v>0</v>
      </c>
      <c r="ET184" s="413">
        <f t="shared" si="29"/>
        <v>6</v>
      </c>
      <c r="EU184" s="227">
        <f t="shared" si="20"/>
        <v>4.5</v>
      </c>
      <c r="EV184" s="385">
        <f t="shared" si="23"/>
        <v>5</v>
      </c>
      <c r="EW184" s="412">
        <f t="shared" si="26"/>
        <v>0</v>
      </c>
      <c r="EX184" s="412">
        <f t="shared" si="24"/>
        <v>0</v>
      </c>
      <c r="EY184" s="210">
        <f t="shared" si="22"/>
        <v>15.5</v>
      </c>
      <c r="EZ184" s="227">
        <f t="shared" si="25"/>
        <v>2.333333333333333</v>
      </c>
    </row>
    <row r="185" spans="1:156" x14ac:dyDescent="0.25">
      <c r="A185" s="177">
        <f t="shared" si="28"/>
        <v>6</v>
      </c>
      <c r="B185" s="723"/>
      <c r="C185" s="510" t="s">
        <v>173</v>
      </c>
      <c r="D185" s="514">
        <v>44735</v>
      </c>
      <c r="E185" s="212" t="s">
        <v>396</v>
      </c>
      <c r="F185" s="212" t="s">
        <v>396</v>
      </c>
      <c r="G185" s="212" t="s">
        <v>396</v>
      </c>
      <c r="H185" s="212" t="s">
        <v>396</v>
      </c>
      <c r="I185" s="212" t="s">
        <v>396</v>
      </c>
      <c r="J185" s="212" t="s">
        <v>396</v>
      </c>
      <c r="K185" s="212" t="s">
        <v>396</v>
      </c>
      <c r="L185" s="212" t="s">
        <v>396</v>
      </c>
      <c r="M185" s="212" t="s">
        <v>396</v>
      </c>
      <c r="N185" s="212" t="s">
        <v>396</v>
      </c>
      <c r="O185" s="212" t="s">
        <v>396</v>
      </c>
      <c r="P185" s="212" t="s">
        <v>396</v>
      </c>
      <c r="Q185" s="212" t="s">
        <v>396</v>
      </c>
      <c r="R185" s="212" t="s">
        <v>396</v>
      </c>
      <c r="S185" s="212" t="s">
        <v>396</v>
      </c>
      <c r="T185" s="212" t="s">
        <v>396</v>
      </c>
      <c r="U185" s="212" t="s">
        <v>396</v>
      </c>
      <c r="V185" s="212" t="s">
        <v>396</v>
      </c>
      <c r="W185" s="212" t="s">
        <v>230</v>
      </c>
      <c r="X185" s="212" t="s">
        <v>230</v>
      </c>
      <c r="Y185" s="212" t="s">
        <v>230</v>
      </c>
      <c r="Z185" s="212" t="s">
        <v>230</v>
      </c>
      <c r="AA185" s="212" t="s">
        <v>230</v>
      </c>
      <c r="AB185" s="212" t="s">
        <v>230</v>
      </c>
      <c r="AC185" s="212" t="s">
        <v>230</v>
      </c>
      <c r="AD185" s="212" t="s">
        <v>230</v>
      </c>
      <c r="AE185" s="212" t="s">
        <v>230</v>
      </c>
      <c r="AF185" s="212" t="s">
        <v>230</v>
      </c>
      <c r="AG185" s="212" t="s">
        <v>230</v>
      </c>
      <c r="AH185" s="212" t="s">
        <v>230</v>
      </c>
      <c r="AI185" s="212" t="s">
        <v>230</v>
      </c>
      <c r="AJ185" s="212" t="s">
        <v>230</v>
      </c>
      <c r="AK185" s="212" t="s">
        <v>230</v>
      </c>
      <c r="AL185" s="212" t="s">
        <v>230</v>
      </c>
      <c r="AM185" s="212" t="s">
        <v>230</v>
      </c>
      <c r="AN185" s="212" t="s">
        <v>230</v>
      </c>
      <c r="AO185" s="212" t="s">
        <v>230</v>
      </c>
      <c r="AP185" s="212" t="s">
        <v>230</v>
      </c>
      <c r="AQ185" s="212" t="s">
        <v>53</v>
      </c>
      <c r="AR185" s="212" t="s">
        <v>53</v>
      </c>
      <c r="AS185" s="212" t="s">
        <v>53</v>
      </c>
      <c r="AT185" s="212" t="s">
        <v>53</v>
      </c>
      <c r="AU185" s="212" t="s">
        <v>53</v>
      </c>
      <c r="AV185" s="212" t="s">
        <v>53</v>
      </c>
      <c r="AW185" s="212" t="s">
        <v>53</v>
      </c>
      <c r="AX185" s="212" t="s">
        <v>53</v>
      </c>
      <c r="AY185" s="212" t="s">
        <v>53</v>
      </c>
      <c r="AZ185" s="212" t="s">
        <v>344</v>
      </c>
      <c r="BA185" s="212" t="s">
        <v>53</v>
      </c>
      <c r="BB185" s="212" t="s">
        <v>53</v>
      </c>
      <c r="BC185" s="212" t="s">
        <v>53</v>
      </c>
      <c r="BD185" s="212" t="s">
        <v>53</v>
      </c>
      <c r="BE185" s="212" t="s">
        <v>53</v>
      </c>
      <c r="BF185" s="212" t="s">
        <v>53</v>
      </c>
      <c r="BG185" s="212" t="s">
        <v>53</v>
      </c>
      <c r="BH185" s="212" t="s">
        <v>53</v>
      </c>
      <c r="BI185" s="212" t="s">
        <v>53</v>
      </c>
      <c r="BJ185" s="212" t="s">
        <v>344</v>
      </c>
      <c r="BK185" s="212" t="s">
        <v>53</v>
      </c>
      <c r="BL185" s="212" t="s">
        <v>53</v>
      </c>
      <c r="BM185" s="212" t="s">
        <v>53</v>
      </c>
      <c r="BN185" s="212" t="s">
        <v>53</v>
      </c>
      <c r="BO185" s="212" t="s">
        <v>53</v>
      </c>
      <c r="BP185" s="212" t="s">
        <v>53</v>
      </c>
      <c r="BQ185" s="212" t="s">
        <v>53</v>
      </c>
      <c r="BR185" s="212" t="s">
        <v>53</v>
      </c>
      <c r="BS185" s="212" t="s">
        <v>53</v>
      </c>
      <c r="BT185" s="212" t="s">
        <v>344</v>
      </c>
      <c r="BU185" s="212" t="s">
        <v>53</v>
      </c>
      <c r="BV185" s="212" t="s">
        <v>53</v>
      </c>
      <c r="BW185" s="212" t="s">
        <v>53</v>
      </c>
      <c r="BX185" s="212" t="s">
        <v>53</v>
      </c>
      <c r="BY185" s="212" t="s">
        <v>53</v>
      </c>
      <c r="BZ185" s="212" t="s">
        <v>53</v>
      </c>
      <c r="CA185" s="212" t="s">
        <v>53</v>
      </c>
      <c r="CB185" s="212" t="s">
        <v>53</v>
      </c>
      <c r="CC185" s="212" t="s">
        <v>53</v>
      </c>
      <c r="CD185" s="212" t="s">
        <v>344</v>
      </c>
      <c r="CE185" s="212" t="s">
        <v>396</v>
      </c>
      <c r="CF185" s="212" t="s">
        <v>396</v>
      </c>
      <c r="CG185" s="212" t="s">
        <v>396</v>
      </c>
      <c r="CH185" s="212" t="s">
        <v>396</v>
      </c>
      <c r="CI185" s="212" t="s">
        <v>396</v>
      </c>
      <c r="CJ185" s="212" t="s">
        <v>396</v>
      </c>
      <c r="CK185" s="212" t="s">
        <v>396</v>
      </c>
      <c r="CL185" s="212" t="s">
        <v>396</v>
      </c>
      <c r="CM185" s="212" t="s">
        <v>396</v>
      </c>
      <c r="CN185" s="212" t="s">
        <v>396</v>
      </c>
      <c r="CO185" s="212" t="s">
        <v>396</v>
      </c>
      <c r="CP185" s="212" t="s">
        <v>396</v>
      </c>
      <c r="CQ185" s="212" t="s">
        <v>396</v>
      </c>
      <c r="CR185" s="212" t="s">
        <v>396</v>
      </c>
      <c r="CS185" s="212" t="s">
        <v>396</v>
      </c>
      <c r="CT185" s="212" t="s">
        <v>396</v>
      </c>
      <c r="CU185" s="212" t="s">
        <v>396</v>
      </c>
      <c r="CV185" s="212" t="s">
        <v>396</v>
      </c>
      <c r="CW185" s="212" t="s">
        <v>396</v>
      </c>
      <c r="CX185" s="212" t="s">
        <v>396</v>
      </c>
      <c r="CY185" s="212" t="s">
        <v>396</v>
      </c>
      <c r="CZ185" s="212" t="s">
        <v>396</v>
      </c>
      <c r="DA185" s="212" t="s">
        <v>396</v>
      </c>
      <c r="DB185" s="212" t="s">
        <v>396</v>
      </c>
      <c r="DC185" s="212" t="s">
        <v>396</v>
      </c>
      <c r="DD185" s="212" t="s">
        <v>396</v>
      </c>
      <c r="DE185" s="212" t="s">
        <v>396</v>
      </c>
      <c r="DF185" s="212" t="s">
        <v>396</v>
      </c>
      <c r="DG185" s="212" t="s">
        <v>396</v>
      </c>
      <c r="DH185" s="212" t="s">
        <v>396</v>
      </c>
      <c r="DI185" s="212" t="s">
        <v>396</v>
      </c>
      <c r="DJ185" s="212" t="s">
        <v>396</v>
      </c>
      <c r="DK185" s="212" t="s">
        <v>396</v>
      </c>
      <c r="DL185" s="212" t="s">
        <v>396</v>
      </c>
      <c r="DM185" s="212" t="s">
        <v>396</v>
      </c>
      <c r="DN185" s="212" t="s">
        <v>396</v>
      </c>
      <c r="DO185" s="212" t="s">
        <v>230</v>
      </c>
      <c r="DP185" s="212" t="s">
        <v>230</v>
      </c>
      <c r="DQ185" s="212" t="s">
        <v>230</v>
      </c>
      <c r="DR185" s="212" t="s">
        <v>230</v>
      </c>
      <c r="DS185" s="212" t="s">
        <v>230</v>
      </c>
      <c r="DT185" s="212" t="s">
        <v>230</v>
      </c>
      <c r="DU185" s="212" t="s">
        <v>230</v>
      </c>
      <c r="DV185" s="212" t="s">
        <v>230</v>
      </c>
      <c r="DW185" s="212" t="s">
        <v>230</v>
      </c>
      <c r="DX185" s="212"/>
      <c r="DY185" s="212"/>
      <c r="DZ185" s="212"/>
      <c r="EA185" s="212"/>
      <c r="EB185" s="212"/>
      <c r="EC185" s="212"/>
      <c r="ED185" s="212"/>
      <c r="EE185" s="212"/>
      <c r="EF185" s="212"/>
      <c r="EG185" s="212"/>
      <c r="EH185" s="212"/>
      <c r="EI185" s="212"/>
      <c r="EJ185" s="212"/>
      <c r="EK185" s="212"/>
      <c r="EL185" s="212"/>
      <c r="EM185" s="212"/>
      <c r="EN185" s="212"/>
      <c r="EO185" s="212"/>
      <c r="EP185" s="212"/>
      <c r="EQ185" s="212"/>
      <c r="ER185" s="212"/>
      <c r="ES185" s="227">
        <f t="shared" si="27"/>
        <v>0</v>
      </c>
      <c r="ET185" s="413">
        <f t="shared" si="29"/>
        <v>6</v>
      </c>
      <c r="EU185" s="227">
        <f t="shared" si="20"/>
        <v>0</v>
      </c>
      <c r="EV185" s="385">
        <f t="shared" si="23"/>
        <v>9</v>
      </c>
      <c r="EW185" s="412">
        <f t="shared" si="26"/>
        <v>0</v>
      </c>
      <c r="EX185" s="412">
        <f t="shared" si="24"/>
        <v>0</v>
      </c>
      <c r="EY185" s="210">
        <f t="shared" si="22"/>
        <v>15</v>
      </c>
      <c r="EZ185" s="227">
        <f t="shared" si="25"/>
        <v>4.833333333333333</v>
      </c>
    </row>
    <row r="186" spans="1:156" x14ac:dyDescent="0.25">
      <c r="A186" s="177">
        <f t="shared" si="28"/>
        <v>6</v>
      </c>
      <c r="B186" s="723"/>
      <c r="C186" s="510" t="s">
        <v>184</v>
      </c>
      <c r="D186" s="514">
        <v>44736</v>
      </c>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t="s">
        <v>230</v>
      </c>
      <c r="AD186" s="212" t="s">
        <v>230</v>
      </c>
      <c r="AE186" s="212" t="s">
        <v>230</v>
      </c>
      <c r="AF186" s="212" t="s">
        <v>230</v>
      </c>
      <c r="AG186" s="212" t="s">
        <v>230</v>
      </c>
      <c r="AH186" s="212" t="s">
        <v>230</v>
      </c>
      <c r="AI186" s="212" t="s">
        <v>230</v>
      </c>
      <c r="AJ186" s="212" t="s">
        <v>230</v>
      </c>
      <c r="AK186" s="212" t="s">
        <v>230</v>
      </c>
      <c r="AL186" s="212" t="s">
        <v>230</v>
      </c>
      <c r="AM186" s="212" t="s">
        <v>230</v>
      </c>
      <c r="AN186" s="212" t="s">
        <v>230</v>
      </c>
      <c r="AO186" s="212" t="s">
        <v>53</v>
      </c>
      <c r="AP186" s="212" t="s">
        <v>53</v>
      </c>
      <c r="AQ186" s="212" t="s">
        <v>53</v>
      </c>
      <c r="AR186" s="212" t="s">
        <v>53</v>
      </c>
      <c r="AS186" s="212" t="s">
        <v>53</v>
      </c>
      <c r="AT186" s="212" t="s">
        <v>53</v>
      </c>
      <c r="AU186" s="212" t="s">
        <v>53</v>
      </c>
      <c r="AV186" s="212" t="s">
        <v>53</v>
      </c>
      <c r="AW186" s="212" t="s">
        <v>53</v>
      </c>
      <c r="AX186" s="212" t="s">
        <v>53</v>
      </c>
      <c r="AY186" s="212" t="s">
        <v>53</v>
      </c>
      <c r="AZ186" s="212" t="s">
        <v>53</v>
      </c>
      <c r="BA186" s="212" t="s">
        <v>53</v>
      </c>
      <c r="BB186" s="212" t="s">
        <v>53</v>
      </c>
      <c r="BC186" s="212" t="s">
        <v>53</v>
      </c>
      <c r="BD186" s="212" t="s">
        <v>53</v>
      </c>
      <c r="BE186" s="212" t="s">
        <v>53</v>
      </c>
      <c r="BF186" s="212" t="s">
        <v>53</v>
      </c>
      <c r="BG186" s="212" t="s">
        <v>53</v>
      </c>
      <c r="BH186" s="212" t="s">
        <v>53</v>
      </c>
      <c r="BI186" s="212" t="s">
        <v>53</v>
      </c>
      <c r="BJ186" s="212" t="s">
        <v>53</v>
      </c>
      <c r="BK186" s="212" t="s">
        <v>53</v>
      </c>
      <c r="BL186" s="212" t="s">
        <v>53</v>
      </c>
      <c r="BM186" s="212" t="s">
        <v>53</v>
      </c>
      <c r="BN186" s="212" t="s">
        <v>53</v>
      </c>
      <c r="BO186" s="212" t="s">
        <v>53</v>
      </c>
      <c r="BP186" s="212" t="s">
        <v>53</v>
      </c>
      <c r="BQ186" s="212" t="s">
        <v>53</v>
      </c>
      <c r="BR186" s="212" t="s">
        <v>53</v>
      </c>
      <c r="BS186" s="212" t="s">
        <v>53</v>
      </c>
      <c r="BT186" s="212" t="s">
        <v>53</v>
      </c>
      <c r="BU186" s="212" t="s">
        <v>53</v>
      </c>
      <c r="BV186" s="212" t="s">
        <v>53</v>
      </c>
      <c r="BW186" s="212" t="s">
        <v>53</v>
      </c>
      <c r="BX186" s="212" t="s">
        <v>53</v>
      </c>
      <c r="BY186" s="212" t="s">
        <v>53</v>
      </c>
      <c r="BZ186" s="212" t="s">
        <v>53</v>
      </c>
      <c r="CA186" s="212" t="s">
        <v>53</v>
      </c>
      <c r="CB186" s="212" t="s">
        <v>53</v>
      </c>
      <c r="CC186" s="212" t="s">
        <v>53</v>
      </c>
      <c r="CD186" s="212" t="s">
        <v>53</v>
      </c>
      <c r="CE186" s="212" t="s">
        <v>53</v>
      </c>
      <c r="CF186" s="212" t="s">
        <v>53</v>
      </c>
      <c r="CG186" s="212" t="s">
        <v>53</v>
      </c>
      <c r="CH186" s="535" t="s">
        <v>344</v>
      </c>
      <c r="CI186" s="212" t="s">
        <v>577</v>
      </c>
      <c r="CJ186" s="212" t="s">
        <v>577</v>
      </c>
      <c r="CK186" s="212" t="s">
        <v>577</v>
      </c>
      <c r="CL186" s="212" t="s">
        <v>577</v>
      </c>
      <c r="CM186" s="212" t="s">
        <v>577</v>
      </c>
      <c r="CN186" s="212" t="s">
        <v>577</v>
      </c>
      <c r="CO186" s="212" t="s">
        <v>577</v>
      </c>
      <c r="CP186" s="212" t="s">
        <v>577</v>
      </c>
      <c r="CQ186" s="212" t="s">
        <v>577</v>
      </c>
      <c r="CR186" s="212" t="s">
        <v>577</v>
      </c>
      <c r="CS186" s="212" t="s">
        <v>577</v>
      </c>
      <c r="CT186" s="212" t="s">
        <v>577</v>
      </c>
      <c r="CU186" s="212" t="s">
        <v>577</v>
      </c>
      <c r="CV186" s="212" t="s">
        <v>577</v>
      </c>
      <c r="CW186" s="212" t="s">
        <v>577</v>
      </c>
      <c r="CX186" s="212" t="s">
        <v>577</v>
      </c>
      <c r="CY186" s="212" t="s">
        <v>577</v>
      </c>
      <c r="CZ186" s="212" t="s">
        <v>577</v>
      </c>
      <c r="DA186" s="212" t="s">
        <v>577</v>
      </c>
      <c r="DB186" s="212" t="s">
        <v>577</v>
      </c>
      <c r="DC186" s="212" t="s">
        <v>577</v>
      </c>
      <c r="DD186" s="212" t="s">
        <v>577</v>
      </c>
      <c r="DE186" s="212" t="s">
        <v>577</v>
      </c>
      <c r="DF186" s="212" t="s">
        <v>577</v>
      </c>
      <c r="DG186" s="212" t="s">
        <v>577</v>
      </c>
      <c r="DH186" s="212" t="s">
        <v>577</v>
      </c>
      <c r="DI186" s="212" t="s">
        <v>577</v>
      </c>
      <c r="DJ186" s="212" t="s">
        <v>577</v>
      </c>
      <c r="DK186" s="212" t="s">
        <v>577</v>
      </c>
      <c r="DL186" s="212" t="s">
        <v>577</v>
      </c>
      <c r="DM186" s="212" t="s">
        <v>577</v>
      </c>
      <c r="DN186" s="212" t="s">
        <v>577</v>
      </c>
      <c r="DO186" s="212" t="s">
        <v>577</v>
      </c>
      <c r="DP186" s="212" t="s">
        <v>577</v>
      </c>
      <c r="DQ186" s="212" t="s">
        <v>577</v>
      </c>
      <c r="DR186" s="212" t="s">
        <v>577</v>
      </c>
      <c r="DS186" s="212" t="s">
        <v>53</v>
      </c>
      <c r="DT186" s="212" t="s">
        <v>53</v>
      </c>
      <c r="DU186" s="212" t="s">
        <v>53</v>
      </c>
      <c r="DV186" s="212" t="s">
        <v>53</v>
      </c>
      <c r="DW186" s="212" t="s">
        <v>53</v>
      </c>
      <c r="DX186" s="212" t="s">
        <v>53</v>
      </c>
      <c r="DY186" s="212" t="s">
        <v>53</v>
      </c>
      <c r="DZ186" s="212" t="s">
        <v>53</v>
      </c>
      <c r="EA186" s="212" t="s">
        <v>53</v>
      </c>
      <c r="EB186" s="212" t="s">
        <v>53</v>
      </c>
      <c r="EC186" s="212" t="s">
        <v>53</v>
      </c>
      <c r="ED186" s="212" t="s">
        <v>53</v>
      </c>
      <c r="EE186" s="212" t="s">
        <v>53</v>
      </c>
      <c r="EF186" s="212" t="s">
        <v>53</v>
      </c>
      <c r="EG186" s="212" t="s">
        <v>53</v>
      </c>
      <c r="EH186" s="212" t="s">
        <v>53</v>
      </c>
      <c r="EI186" s="212" t="s">
        <v>53</v>
      </c>
      <c r="EJ186" s="212" t="s">
        <v>53</v>
      </c>
      <c r="EK186" s="212" t="s">
        <v>230</v>
      </c>
      <c r="EL186" s="212" t="s">
        <v>230</v>
      </c>
      <c r="EM186" s="212" t="s">
        <v>230</v>
      </c>
      <c r="EN186" s="212" t="s">
        <v>230</v>
      </c>
      <c r="EO186" s="212" t="s">
        <v>230</v>
      </c>
      <c r="EP186" s="212" t="s">
        <v>230</v>
      </c>
      <c r="EQ186" s="212" t="s">
        <v>230</v>
      </c>
      <c r="ER186" s="212" t="s">
        <v>230</v>
      </c>
      <c r="ES186" s="227">
        <f>((COUNTIF($E186:$ER186,$ES$11))*(10/60))</f>
        <v>0</v>
      </c>
      <c r="ET186" s="413">
        <f>(COUNTIF($E186:$ER186,$ET$11))*(10/60)+((COUNTIF($E186:$ER186,"EJB"))*(10/60))</f>
        <v>10.5</v>
      </c>
      <c r="EU186" s="227">
        <f>(COUNTIF($E186:$ER186,$EU$11))*(10/60)+((COUNTIF($E186:$ER186,"CE"))*(10/60))</f>
        <v>6</v>
      </c>
      <c r="EV186" s="385">
        <f>(COUNTIF($E186:$ER186,$EV$11))*(10/60)</f>
        <v>0</v>
      </c>
      <c r="EW186" s="412">
        <f>(COUNTIF($E186:$ER186,$EW$11))*(10/60)</f>
        <v>0</v>
      </c>
      <c r="EX186" s="412">
        <f>(COUNTIF($E186:$ER186,$EX$11))*(10/60)</f>
        <v>0</v>
      </c>
      <c r="EY186" s="210">
        <f t="shared" si="22"/>
        <v>16.5</v>
      </c>
      <c r="EZ186" s="227">
        <f>(COUNTIF($E186:$ER186,$EZ$11))*(10/60)</f>
        <v>3.333333333333333</v>
      </c>
    </row>
    <row r="187" spans="1:156" x14ac:dyDescent="0.25">
      <c r="A187" s="177">
        <f t="shared" si="28"/>
        <v>6</v>
      </c>
      <c r="B187" s="723"/>
      <c r="C187" s="511" t="s">
        <v>181</v>
      </c>
      <c r="D187" s="515">
        <v>44737</v>
      </c>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t="s">
        <v>230</v>
      </c>
      <c r="AD187" s="212" t="s">
        <v>230</v>
      </c>
      <c r="AE187" s="212" t="s">
        <v>230</v>
      </c>
      <c r="AF187" s="212" t="s">
        <v>230</v>
      </c>
      <c r="AG187" s="212" t="s">
        <v>230</v>
      </c>
      <c r="AH187" s="212" t="s">
        <v>230</v>
      </c>
      <c r="AI187" s="212" t="s">
        <v>230</v>
      </c>
      <c r="AJ187" s="212" t="s">
        <v>230</v>
      </c>
      <c r="AK187" s="212" t="s">
        <v>230</v>
      </c>
      <c r="AL187" s="212" t="s">
        <v>230</v>
      </c>
      <c r="AM187" s="212" t="s">
        <v>230</v>
      </c>
      <c r="AN187" s="212" t="s">
        <v>230</v>
      </c>
      <c r="AO187" s="212" t="s">
        <v>53</v>
      </c>
      <c r="AP187" s="212" t="s">
        <v>53</v>
      </c>
      <c r="AQ187" s="212" t="s">
        <v>53</v>
      </c>
      <c r="AR187" s="212" t="s">
        <v>53</v>
      </c>
      <c r="AS187" s="212" t="s">
        <v>53</v>
      </c>
      <c r="AT187" s="212" t="s">
        <v>53</v>
      </c>
      <c r="AU187" s="212" t="s">
        <v>53</v>
      </c>
      <c r="AV187" s="212" t="s">
        <v>53</v>
      </c>
      <c r="AW187" s="212" t="s">
        <v>53</v>
      </c>
      <c r="AX187" s="212" t="s">
        <v>53</v>
      </c>
      <c r="AY187" s="212" t="s">
        <v>53</v>
      </c>
      <c r="AZ187" s="212" t="s">
        <v>53</v>
      </c>
      <c r="BA187" s="212" t="s">
        <v>53</v>
      </c>
      <c r="BB187" s="212" t="s">
        <v>53</v>
      </c>
      <c r="BC187" s="212" t="s">
        <v>53</v>
      </c>
      <c r="BD187" s="212" t="s">
        <v>53</v>
      </c>
      <c r="BE187" s="212" t="s">
        <v>53</v>
      </c>
      <c r="BF187" s="212" t="s">
        <v>53</v>
      </c>
      <c r="BG187" s="212" t="s">
        <v>53</v>
      </c>
      <c r="BH187" s="212" t="s">
        <v>53</v>
      </c>
      <c r="BI187" s="212" t="s">
        <v>53</v>
      </c>
      <c r="BJ187" s="212" t="s">
        <v>53</v>
      </c>
      <c r="BK187" s="212" t="s">
        <v>53</v>
      </c>
      <c r="BL187" s="212" t="s">
        <v>53</v>
      </c>
      <c r="BM187" s="212" t="s">
        <v>53</v>
      </c>
      <c r="BN187" s="212" t="s">
        <v>53</v>
      </c>
      <c r="BO187" s="212" t="s">
        <v>53</v>
      </c>
      <c r="BP187" s="212" t="s">
        <v>53</v>
      </c>
      <c r="BQ187" s="212" t="s">
        <v>53</v>
      </c>
      <c r="BR187" s="212" t="s">
        <v>53</v>
      </c>
      <c r="BS187" s="212" t="s">
        <v>53</v>
      </c>
      <c r="BT187" s="212" t="s">
        <v>53</v>
      </c>
      <c r="BU187" s="212" t="s">
        <v>53</v>
      </c>
      <c r="BV187" s="212" t="s">
        <v>53</v>
      </c>
      <c r="BW187" s="212" t="s">
        <v>53</v>
      </c>
      <c r="BX187" s="212" t="s">
        <v>53</v>
      </c>
      <c r="BY187" s="212" t="s">
        <v>728</v>
      </c>
      <c r="BZ187" s="212" t="s">
        <v>53</v>
      </c>
      <c r="CA187" s="212" t="s">
        <v>53</v>
      </c>
      <c r="CB187" s="212" t="s">
        <v>53</v>
      </c>
      <c r="CC187" s="212" t="s">
        <v>53</v>
      </c>
      <c r="CD187" s="212" t="s">
        <v>53</v>
      </c>
      <c r="CE187" s="212" t="s">
        <v>53</v>
      </c>
      <c r="CF187" s="212" t="s">
        <v>53</v>
      </c>
      <c r="CG187" s="212" t="s">
        <v>53</v>
      </c>
      <c r="CH187" s="212" t="s">
        <v>53</v>
      </c>
      <c r="CI187" s="212" t="s">
        <v>53</v>
      </c>
      <c r="CJ187" s="212" t="s">
        <v>53</v>
      </c>
      <c r="CK187" s="212" t="s">
        <v>53</v>
      </c>
      <c r="CL187" s="212" t="s">
        <v>728</v>
      </c>
      <c r="CM187" s="212" t="s">
        <v>53</v>
      </c>
      <c r="CN187" s="212" t="s">
        <v>53</v>
      </c>
      <c r="CO187" s="212" t="s">
        <v>53</v>
      </c>
      <c r="CP187" s="212" t="s">
        <v>53</v>
      </c>
      <c r="CQ187" s="212" t="s">
        <v>53</v>
      </c>
      <c r="CR187" s="212" t="s">
        <v>53</v>
      </c>
      <c r="CS187" s="212" t="s">
        <v>53</v>
      </c>
      <c r="CT187" s="212" t="s">
        <v>53</v>
      </c>
      <c r="CU187" s="212" t="s">
        <v>53</v>
      </c>
      <c r="CV187" s="212" t="s">
        <v>53</v>
      </c>
      <c r="CW187" s="212" t="s">
        <v>53</v>
      </c>
      <c r="CX187" s="212" t="s">
        <v>53</v>
      </c>
      <c r="CY187" s="212" t="s">
        <v>344</v>
      </c>
      <c r="CZ187" s="212" t="s">
        <v>53</v>
      </c>
      <c r="DA187" s="212" t="s">
        <v>53</v>
      </c>
      <c r="DB187" s="212" t="s">
        <v>53</v>
      </c>
      <c r="DC187" s="212" t="s">
        <v>53</v>
      </c>
      <c r="DD187" s="212" t="s">
        <v>53</v>
      </c>
      <c r="DE187" s="212" t="s">
        <v>53</v>
      </c>
      <c r="DF187" s="212" t="s">
        <v>53</v>
      </c>
      <c r="DG187" s="212" t="s">
        <v>53</v>
      </c>
      <c r="DH187" s="212" t="s">
        <v>53</v>
      </c>
      <c r="DI187" s="212" t="s">
        <v>53</v>
      </c>
      <c r="DJ187" s="212" t="s">
        <v>53</v>
      </c>
      <c r="DK187" s="212" t="s">
        <v>53</v>
      </c>
      <c r="DL187" s="212" t="s">
        <v>344</v>
      </c>
      <c r="DM187" s="212" t="s">
        <v>53</v>
      </c>
      <c r="DN187" s="212" t="s">
        <v>53</v>
      </c>
      <c r="DO187" s="212" t="s">
        <v>53</v>
      </c>
      <c r="DP187" s="212" t="s">
        <v>53</v>
      </c>
      <c r="DQ187" s="212" t="s">
        <v>53</v>
      </c>
      <c r="DR187" s="212" t="s">
        <v>53</v>
      </c>
      <c r="DS187" s="212" t="s">
        <v>53</v>
      </c>
      <c r="DT187" s="212" t="s">
        <v>53</v>
      </c>
      <c r="DU187" s="212" t="s">
        <v>53</v>
      </c>
      <c r="DV187" s="212" t="s">
        <v>53</v>
      </c>
      <c r="DW187" s="212" t="s">
        <v>53</v>
      </c>
      <c r="DX187" s="212" t="s">
        <v>53</v>
      </c>
      <c r="DY187" s="212" t="s">
        <v>230</v>
      </c>
      <c r="DZ187" s="212" t="s">
        <v>230</v>
      </c>
      <c r="EA187" s="212" t="s">
        <v>230</v>
      </c>
      <c r="EB187" s="212" t="s">
        <v>230</v>
      </c>
      <c r="EC187" s="212" t="s">
        <v>230</v>
      </c>
      <c r="ED187" s="212" t="s">
        <v>230</v>
      </c>
      <c r="EE187" s="212" t="s">
        <v>230</v>
      </c>
      <c r="EF187" s="212" t="s">
        <v>230</v>
      </c>
      <c r="EG187" s="212" t="s">
        <v>230</v>
      </c>
      <c r="EH187" s="212"/>
      <c r="EI187" s="212"/>
      <c r="EJ187" s="212"/>
      <c r="EK187" s="212"/>
      <c r="EL187" s="212"/>
      <c r="EM187" s="212"/>
      <c r="EN187" s="212"/>
      <c r="EO187" s="212"/>
      <c r="EP187" s="212"/>
      <c r="EQ187" s="212"/>
      <c r="ER187" s="212"/>
      <c r="ES187" s="227">
        <f t="shared" si="27"/>
        <v>0</v>
      </c>
      <c r="ET187" s="413">
        <f t="shared" si="29"/>
        <v>14</v>
      </c>
      <c r="EU187" s="227">
        <f t="shared" si="20"/>
        <v>0</v>
      </c>
      <c r="EV187" s="385">
        <f t="shared" si="23"/>
        <v>0</v>
      </c>
      <c r="EW187" s="412">
        <f t="shared" si="26"/>
        <v>0</v>
      </c>
      <c r="EX187" s="412">
        <f t="shared" si="24"/>
        <v>0</v>
      </c>
      <c r="EY187" s="210">
        <f t="shared" si="22"/>
        <v>14</v>
      </c>
      <c r="EZ187" s="227">
        <f t="shared" si="25"/>
        <v>3.5</v>
      </c>
    </row>
    <row r="188" spans="1:156" x14ac:dyDescent="0.25">
      <c r="A188" s="177">
        <f t="shared" si="28"/>
        <v>6</v>
      </c>
      <c r="B188" s="723"/>
      <c r="C188" s="511" t="s">
        <v>167</v>
      </c>
      <c r="D188" s="515">
        <v>44738</v>
      </c>
      <c r="E188" s="211" t="s">
        <v>342</v>
      </c>
      <c r="F188" s="212" t="s">
        <v>342</v>
      </c>
      <c r="G188" s="212" t="s">
        <v>342</v>
      </c>
      <c r="H188" s="212" t="s">
        <v>342</v>
      </c>
      <c r="I188" s="212" t="s">
        <v>342</v>
      </c>
      <c r="J188" s="212" t="s">
        <v>342</v>
      </c>
      <c r="K188" s="212" t="s">
        <v>342</v>
      </c>
      <c r="L188" s="212" t="s">
        <v>342</v>
      </c>
      <c r="M188" s="212" t="s">
        <v>342</v>
      </c>
      <c r="N188" s="212" t="s">
        <v>342</v>
      </c>
      <c r="O188" s="212" t="s">
        <v>342</v>
      </c>
      <c r="P188" s="212" t="s">
        <v>342</v>
      </c>
      <c r="Q188" s="212" t="s">
        <v>342</v>
      </c>
      <c r="R188" s="212" t="s">
        <v>342</v>
      </c>
      <c r="S188" s="212" t="s">
        <v>342</v>
      </c>
      <c r="T188" s="212" t="s">
        <v>342</v>
      </c>
      <c r="U188" s="212" t="s">
        <v>342</v>
      </c>
      <c r="V188" s="212" t="s">
        <v>342</v>
      </c>
      <c r="W188" s="212" t="s">
        <v>342</v>
      </c>
      <c r="X188" s="212" t="s">
        <v>342</v>
      </c>
      <c r="Y188" s="212" t="s">
        <v>342</v>
      </c>
      <c r="Z188" s="212" t="s">
        <v>342</v>
      </c>
      <c r="AA188" s="212" t="s">
        <v>342</v>
      </c>
      <c r="AB188" s="212" t="s">
        <v>342</v>
      </c>
      <c r="AC188" s="212" t="s">
        <v>342</v>
      </c>
      <c r="AD188" s="212" t="s">
        <v>342</v>
      </c>
      <c r="AE188" s="212" t="s">
        <v>342</v>
      </c>
      <c r="AF188" s="212" t="s">
        <v>342</v>
      </c>
      <c r="AG188" s="212" t="s">
        <v>342</v>
      </c>
      <c r="AH188" s="212" t="s">
        <v>342</v>
      </c>
      <c r="AI188" s="212" t="s">
        <v>342</v>
      </c>
      <c r="AJ188" s="212" t="s">
        <v>342</v>
      </c>
      <c r="AK188" s="212" t="s">
        <v>342</v>
      </c>
      <c r="AL188" s="212" t="s">
        <v>342</v>
      </c>
      <c r="AM188" s="212" t="s">
        <v>342</v>
      </c>
      <c r="AN188" s="212" t="s">
        <v>342</v>
      </c>
      <c r="AO188" s="212" t="s">
        <v>230</v>
      </c>
      <c r="AP188" s="212" t="s">
        <v>230</v>
      </c>
      <c r="AQ188" s="212" t="s">
        <v>230</v>
      </c>
      <c r="AR188" s="212" t="s">
        <v>230</v>
      </c>
      <c r="AS188" s="212" t="s">
        <v>230</v>
      </c>
      <c r="AT188" s="212" t="s">
        <v>230</v>
      </c>
      <c r="AU188" s="212" t="s">
        <v>230</v>
      </c>
      <c r="AV188" s="212" t="s">
        <v>230</v>
      </c>
      <c r="AW188" s="212" t="s">
        <v>230</v>
      </c>
      <c r="AX188" s="212" t="s">
        <v>230</v>
      </c>
      <c r="AY188" s="212" t="s">
        <v>230</v>
      </c>
      <c r="AZ188" s="212" t="s">
        <v>230</v>
      </c>
      <c r="BA188" s="212" t="s">
        <v>53</v>
      </c>
      <c r="BB188" s="212" t="s">
        <v>53</v>
      </c>
      <c r="BC188" s="212" t="s">
        <v>53</v>
      </c>
      <c r="BD188" s="212" t="s">
        <v>53</v>
      </c>
      <c r="BE188" s="212" t="s">
        <v>53</v>
      </c>
      <c r="BF188" s="212" t="s">
        <v>53</v>
      </c>
      <c r="BG188" s="212" t="s">
        <v>53</v>
      </c>
      <c r="BH188" s="212" t="s">
        <v>53</v>
      </c>
      <c r="BI188" s="212" t="s">
        <v>53</v>
      </c>
      <c r="BJ188" s="212" t="s">
        <v>53</v>
      </c>
      <c r="BK188" s="212" t="s">
        <v>53</v>
      </c>
      <c r="BL188" s="212" t="s">
        <v>53</v>
      </c>
      <c r="BM188" s="212" t="s">
        <v>344</v>
      </c>
      <c r="BN188" s="212" t="s">
        <v>53</v>
      </c>
      <c r="BO188" s="212" t="s">
        <v>53</v>
      </c>
      <c r="BP188" s="212" t="s">
        <v>53</v>
      </c>
      <c r="BQ188" s="212" t="s">
        <v>53</v>
      </c>
      <c r="BR188" s="212" t="s">
        <v>53</v>
      </c>
      <c r="BS188" s="212" t="s">
        <v>53</v>
      </c>
      <c r="BT188" s="212" t="s">
        <v>53</v>
      </c>
      <c r="BU188" s="212" t="s">
        <v>53</v>
      </c>
      <c r="BV188" s="212" t="s">
        <v>53</v>
      </c>
      <c r="BW188" s="212" t="s">
        <v>53</v>
      </c>
      <c r="BX188" s="212" t="s">
        <v>53</v>
      </c>
      <c r="BY188" s="212" t="s">
        <v>53</v>
      </c>
      <c r="BZ188" s="212" t="s">
        <v>728</v>
      </c>
      <c r="CA188" s="212" t="s">
        <v>53</v>
      </c>
      <c r="CB188" s="212" t="s">
        <v>53</v>
      </c>
      <c r="CC188" s="212" t="s">
        <v>53</v>
      </c>
      <c r="CD188" s="212" t="s">
        <v>53</v>
      </c>
      <c r="CE188" s="212" t="s">
        <v>53</v>
      </c>
      <c r="CF188" s="212" t="s">
        <v>53</v>
      </c>
      <c r="CG188" s="212" t="s">
        <v>53</v>
      </c>
      <c r="CH188" s="212" t="s">
        <v>53</v>
      </c>
      <c r="CI188" s="212" t="s">
        <v>53</v>
      </c>
      <c r="CJ188" s="212" t="s">
        <v>230</v>
      </c>
      <c r="CK188" s="212" t="s">
        <v>230</v>
      </c>
      <c r="CL188" s="212" t="s">
        <v>230</v>
      </c>
      <c r="CM188" s="212" t="s">
        <v>230</v>
      </c>
      <c r="CN188" s="212" t="s">
        <v>230</v>
      </c>
      <c r="CO188" s="212" t="s">
        <v>230</v>
      </c>
      <c r="CP188" s="212" t="s">
        <v>230</v>
      </c>
      <c r="CQ188" s="212" t="s">
        <v>230</v>
      </c>
      <c r="CR188" s="212" t="s">
        <v>230</v>
      </c>
      <c r="CS188" s="212" t="s">
        <v>342</v>
      </c>
      <c r="CT188" s="212" t="s">
        <v>342</v>
      </c>
      <c r="CU188" s="212" t="s">
        <v>342</v>
      </c>
      <c r="CV188" s="212" t="s">
        <v>342</v>
      </c>
      <c r="CW188" s="212" t="s">
        <v>342</v>
      </c>
      <c r="CX188" s="212" t="s">
        <v>342</v>
      </c>
      <c r="CY188" s="212" t="s">
        <v>342</v>
      </c>
      <c r="CZ188" s="212" t="s">
        <v>342</v>
      </c>
      <c r="DA188" s="212" t="s">
        <v>342</v>
      </c>
      <c r="DB188" s="212" t="s">
        <v>342</v>
      </c>
      <c r="DC188" s="212" t="s">
        <v>342</v>
      </c>
      <c r="DD188" s="212" t="s">
        <v>342</v>
      </c>
      <c r="DE188" s="212" t="s">
        <v>342</v>
      </c>
      <c r="DF188" s="212" t="s">
        <v>342</v>
      </c>
      <c r="DG188" s="212" t="s">
        <v>342</v>
      </c>
      <c r="DH188" s="212" t="s">
        <v>342</v>
      </c>
      <c r="DI188" s="212" t="s">
        <v>342</v>
      </c>
      <c r="DJ188" s="212" t="s">
        <v>342</v>
      </c>
      <c r="DK188" s="212" t="s">
        <v>342</v>
      </c>
      <c r="DL188" s="212" t="s">
        <v>342</v>
      </c>
      <c r="DM188" s="212" t="s">
        <v>342</v>
      </c>
      <c r="DN188" s="212" t="s">
        <v>342</v>
      </c>
      <c r="DO188" s="212" t="s">
        <v>342</v>
      </c>
      <c r="DP188" s="212" t="s">
        <v>342</v>
      </c>
      <c r="DQ188" s="212" t="s">
        <v>342</v>
      </c>
      <c r="DR188" s="212" t="s">
        <v>342</v>
      </c>
      <c r="DS188" s="212" t="s">
        <v>342</v>
      </c>
      <c r="DT188" s="212" t="s">
        <v>342</v>
      </c>
      <c r="DU188" s="212" t="s">
        <v>342</v>
      </c>
      <c r="DV188" s="212" t="s">
        <v>342</v>
      </c>
      <c r="DW188" s="212" t="s">
        <v>342</v>
      </c>
      <c r="DX188" s="212" t="s">
        <v>342</v>
      </c>
      <c r="DY188" s="212" t="s">
        <v>342</v>
      </c>
      <c r="DZ188" s="212" t="s">
        <v>342</v>
      </c>
      <c r="EA188" s="212" t="s">
        <v>342</v>
      </c>
      <c r="EB188" s="212" t="s">
        <v>342</v>
      </c>
      <c r="EC188" s="212" t="s">
        <v>342</v>
      </c>
      <c r="ED188" s="212" t="s">
        <v>342</v>
      </c>
      <c r="EE188" s="212" t="s">
        <v>342</v>
      </c>
      <c r="EF188" s="212" t="s">
        <v>342</v>
      </c>
      <c r="EG188" s="212" t="s">
        <v>342</v>
      </c>
      <c r="EH188" s="212" t="s">
        <v>342</v>
      </c>
      <c r="EI188" s="212" t="s">
        <v>342</v>
      </c>
      <c r="EJ188" s="212" t="s">
        <v>342</v>
      </c>
      <c r="EK188" s="212" t="s">
        <v>342</v>
      </c>
      <c r="EL188" s="212" t="s">
        <v>342</v>
      </c>
      <c r="EM188" s="212" t="s">
        <v>342</v>
      </c>
      <c r="EN188" s="212" t="s">
        <v>342</v>
      </c>
      <c r="EO188" s="212" t="s">
        <v>342</v>
      </c>
      <c r="EP188" s="212" t="s">
        <v>342</v>
      </c>
      <c r="EQ188" s="212" t="s">
        <v>342</v>
      </c>
      <c r="ER188" s="424" t="s">
        <v>342</v>
      </c>
      <c r="ES188" s="227">
        <f t="shared" si="27"/>
        <v>0</v>
      </c>
      <c r="ET188" s="413">
        <f t="shared" si="29"/>
        <v>5.5</v>
      </c>
      <c r="EU188" s="227">
        <f t="shared" ref="EU188:EU251" si="30">(COUNTIF($E188:$ER188,$EU$11))*(10/60)+((COUNTIF($E188:$ER188,"CE"))*(10/60))</f>
        <v>0</v>
      </c>
      <c r="EV188" s="385">
        <f t="shared" si="23"/>
        <v>0</v>
      </c>
      <c r="EW188" s="412">
        <f t="shared" si="26"/>
        <v>0</v>
      </c>
      <c r="EX188" s="412">
        <f t="shared" si="24"/>
        <v>0</v>
      </c>
      <c r="EY188" s="210">
        <f t="shared" si="22"/>
        <v>5.5</v>
      </c>
      <c r="EZ188" s="227">
        <f t="shared" si="25"/>
        <v>3.5</v>
      </c>
    </row>
    <row r="189" spans="1:156" x14ac:dyDescent="0.25">
      <c r="A189" s="177">
        <f t="shared" si="28"/>
        <v>6</v>
      </c>
      <c r="B189" s="723"/>
      <c r="C189" s="511" t="s">
        <v>175</v>
      </c>
      <c r="D189" s="515">
        <v>44739</v>
      </c>
      <c r="E189" s="403"/>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c r="AN189" s="404"/>
      <c r="AO189" s="404"/>
      <c r="AP189" s="404"/>
      <c r="AQ189" s="404"/>
      <c r="AR189" s="404"/>
      <c r="AS189" s="404"/>
      <c r="AT189" s="404"/>
      <c r="AU189" s="404"/>
      <c r="AV189" s="404"/>
      <c r="AW189" s="404"/>
      <c r="AX189" s="404"/>
      <c r="AY189" s="404"/>
      <c r="AZ189" s="404"/>
      <c r="BA189" s="404"/>
      <c r="BB189" s="404"/>
      <c r="BC189" s="404"/>
      <c r="BD189" s="404"/>
      <c r="BE189" s="404"/>
      <c r="BF189" s="404"/>
      <c r="BG189" s="404"/>
      <c r="BH189" s="404"/>
      <c r="BI189" s="404"/>
      <c r="BJ189" s="404"/>
      <c r="BK189" s="404"/>
      <c r="BL189" s="404"/>
      <c r="BM189" s="404"/>
      <c r="BN189" s="404"/>
      <c r="BO189" s="404"/>
      <c r="BP189" s="404"/>
      <c r="BQ189" s="404"/>
      <c r="BR189" s="404"/>
      <c r="BS189" s="404"/>
      <c r="BT189" s="404"/>
      <c r="BU189" s="404"/>
      <c r="BV189" s="404"/>
      <c r="BW189" s="404"/>
      <c r="BX189" s="404"/>
      <c r="BY189" s="404"/>
      <c r="BZ189" s="404"/>
      <c r="CA189" s="404"/>
      <c r="CB189" s="404"/>
      <c r="CC189" s="404"/>
      <c r="CD189" s="404"/>
      <c r="CE189" s="404"/>
      <c r="CF189" s="404"/>
      <c r="CG189" s="404"/>
      <c r="CH189" s="404"/>
      <c r="CI189" s="404"/>
      <c r="CJ189" s="404"/>
      <c r="CK189" s="404"/>
      <c r="CL189" s="404"/>
      <c r="CM189" s="404"/>
      <c r="CN189" s="404"/>
      <c r="CO189" s="404"/>
      <c r="CP189" s="404"/>
      <c r="CQ189" s="404"/>
      <c r="CR189" s="404"/>
      <c r="CS189" s="404"/>
      <c r="CT189" s="404"/>
      <c r="CU189" s="404"/>
      <c r="CV189" s="404"/>
      <c r="CW189" s="404"/>
      <c r="CX189" s="404"/>
      <c r="CY189" s="404"/>
      <c r="CZ189" s="404"/>
      <c r="DA189" s="404"/>
      <c r="DB189" s="404"/>
      <c r="DC189" s="404"/>
      <c r="DD189" s="404"/>
      <c r="DE189" s="404"/>
      <c r="DF189" s="404"/>
      <c r="DG189" s="404"/>
      <c r="DH189" s="404"/>
      <c r="DI189" s="404"/>
      <c r="DJ189" s="404"/>
      <c r="DK189" s="404"/>
      <c r="DL189" s="404"/>
      <c r="DM189" s="404"/>
      <c r="DN189" s="404"/>
      <c r="DO189" s="404"/>
      <c r="DP189" s="404"/>
      <c r="DQ189" s="404"/>
      <c r="DR189" s="404"/>
      <c r="DS189" s="404"/>
      <c r="DT189" s="404"/>
      <c r="DU189" s="404"/>
      <c r="DV189" s="404"/>
      <c r="DW189" s="404"/>
      <c r="DX189" s="404"/>
      <c r="DY189" s="404"/>
      <c r="DZ189" s="404"/>
      <c r="EA189" s="404"/>
      <c r="EB189" s="404"/>
      <c r="EC189" s="404"/>
      <c r="ED189" s="404"/>
      <c r="EE189" s="404"/>
      <c r="EF189" s="404"/>
      <c r="EG189" s="404"/>
      <c r="EH189" s="404"/>
      <c r="EI189" s="404"/>
      <c r="EJ189" s="404"/>
      <c r="EK189" s="404"/>
      <c r="EL189" s="404"/>
      <c r="EM189" s="404"/>
      <c r="EN189" s="404"/>
      <c r="EO189" s="404"/>
      <c r="EP189" s="404"/>
      <c r="EQ189" s="404"/>
      <c r="ER189" s="434"/>
      <c r="ES189" s="227">
        <f t="shared" si="27"/>
        <v>0</v>
      </c>
      <c r="ET189" s="413">
        <f t="shared" si="29"/>
        <v>0</v>
      </c>
      <c r="EU189" s="227">
        <f t="shared" si="30"/>
        <v>0</v>
      </c>
      <c r="EV189" s="385">
        <f t="shared" si="23"/>
        <v>0</v>
      </c>
      <c r="EW189" s="412">
        <f t="shared" si="26"/>
        <v>0</v>
      </c>
      <c r="EX189" s="412">
        <f t="shared" si="24"/>
        <v>0</v>
      </c>
      <c r="EY189" s="210">
        <f t="shared" si="22"/>
        <v>0</v>
      </c>
      <c r="EZ189" s="227">
        <f t="shared" si="25"/>
        <v>0</v>
      </c>
    </row>
    <row r="190" spans="1:156" x14ac:dyDescent="0.25">
      <c r="A190" s="177">
        <f t="shared" si="28"/>
        <v>6</v>
      </c>
      <c r="B190" s="723"/>
      <c r="C190" s="510" t="s">
        <v>176</v>
      </c>
      <c r="D190" s="514">
        <v>44740</v>
      </c>
      <c r="E190" s="397"/>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552"/>
      <c r="AF190" s="552"/>
      <c r="AG190" s="552"/>
      <c r="AH190" s="552"/>
      <c r="AI190" s="552" t="s">
        <v>230</v>
      </c>
      <c r="AJ190" s="552" t="s">
        <v>230</v>
      </c>
      <c r="AK190" s="552" t="s">
        <v>230</v>
      </c>
      <c r="AL190" s="552" t="s">
        <v>230</v>
      </c>
      <c r="AM190" s="552" t="s">
        <v>230</v>
      </c>
      <c r="AN190" s="552" t="s">
        <v>230</v>
      </c>
      <c r="AO190" s="552" t="s">
        <v>230</v>
      </c>
      <c r="AP190" s="552" t="s">
        <v>230</v>
      </c>
      <c r="AQ190" s="552" t="s">
        <v>230</v>
      </c>
      <c r="AR190" s="552" t="s">
        <v>230</v>
      </c>
      <c r="AS190" s="552" t="s">
        <v>230</v>
      </c>
      <c r="AT190" s="552" t="s">
        <v>230</v>
      </c>
      <c r="AU190" s="552" t="s">
        <v>230</v>
      </c>
      <c r="AV190" s="552" t="s">
        <v>230</v>
      </c>
      <c r="AW190" s="552" t="s">
        <v>230</v>
      </c>
      <c r="AX190" s="552" t="s">
        <v>230</v>
      </c>
      <c r="AY190" s="552" t="s">
        <v>230</v>
      </c>
      <c r="AZ190" s="552" t="s">
        <v>230</v>
      </c>
      <c r="BA190" s="552" t="s">
        <v>230</v>
      </c>
      <c r="BB190" s="552" t="s">
        <v>230</v>
      </c>
      <c r="BC190" s="552" t="s">
        <v>230</v>
      </c>
      <c r="BD190" s="552" t="s">
        <v>230</v>
      </c>
      <c r="BE190" s="552" t="s">
        <v>230</v>
      </c>
      <c r="BF190" s="552" t="s">
        <v>52</v>
      </c>
      <c r="BG190" s="552" t="s">
        <v>52</v>
      </c>
      <c r="BH190" s="552" t="s">
        <v>52</v>
      </c>
      <c r="BI190" s="552" t="s">
        <v>52</v>
      </c>
      <c r="BJ190" s="552" t="s">
        <v>52</v>
      </c>
      <c r="BK190" s="552" t="s">
        <v>52</v>
      </c>
      <c r="BL190" s="552" t="s">
        <v>52</v>
      </c>
      <c r="BM190" s="552" t="s">
        <v>52</v>
      </c>
      <c r="BN190" s="552" t="s">
        <v>52</v>
      </c>
      <c r="BO190" s="552" t="s">
        <v>344</v>
      </c>
      <c r="BP190" s="552" t="s">
        <v>52</v>
      </c>
      <c r="BQ190" s="552" t="s">
        <v>52</v>
      </c>
      <c r="BR190" s="552" t="s">
        <v>52</v>
      </c>
      <c r="BS190" s="552" t="s">
        <v>52</v>
      </c>
      <c r="BT190" s="552" t="s">
        <v>52</v>
      </c>
      <c r="BU190" s="552" t="s">
        <v>52</v>
      </c>
      <c r="BV190" s="552" t="s">
        <v>52</v>
      </c>
      <c r="BW190" s="552" t="s">
        <v>52</v>
      </c>
      <c r="BX190" s="552" t="s">
        <v>52</v>
      </c>
      <c r="BY190" s="552" t="s">
        <v>344</v>
      </c>
      <c r="BZ190" s="552" t="s">
        <v>52</v>
      </c>
      <c r="CA190" s="552" t="s">
        <v>52</v>
      </c>
      <c r="CB190" s="552" t="s">
        <v>52</v>
      </c>
      <c r="CC190" s="552" t="s">
        <v>52</v>
      </c>
      <c r="CD190" s="552" t="s">
        <v>52</v>
      </c>
      <c r="CE190" s="552" t="s">
        <v>52</v>
      </c>
      <c r="CF190" s="552" t="s">
        <v>52</v>
      </c>
      <c r="CG190" s="552" t="s">
        <v>52</v>
      </c>
      <c r="CH190" s="552" t="s">
        <v>52</v>
      </c>
      <c r="CI190" s="552" t="s">
        <v>344</v>
      </c>
      <c r="CJ190" s="552" t="s">
        <v>577</v>
      </c>
      <c r="CK190" s="552" t="s">
        <v>577</v>
      </c>
      <c r="CL190" s="552" t="s">
        <v>577</v>
      </c>
      <c r="CM190" s="552" t="s">
        <v>577</v>
      </c>
      <c r="CN190" s="552" t="s">
        <v>577</v>
      </c>
      <c r="CO190" s="552" t="s">
        <v>577</v>
      </c>
      <c r="CP190" s="552" t="s">
        <v>577</v>
      </c>
      <c r="CQ190" s="552" t="s">
        <v>577</v>
      </c>
      <c r="CR190" s="552" t="s">
        <v>577</v>
      </c>
      <c r="CS190" s="552" t="s">
        <v>577</v>
      </c>
      <c r="CT190" s="552" t="s">
        <v>577</v>
      </c>
      <c r="CU190" s="552" t="s">
        <v>577</v>
      </c>
      <c r="CV190" s="552" t="s">
        <v>577</v>
      </c>
      <c r="CW190" s="552" t="s">
        <v>577</v>
      </c>
      <c r="CX190" s="552" t="s">
        <v>577</v>
      </c>
      <c r="CY190" s="552" t="s">
        <v>577</v>
      </c>
      <c r="CZ190" s="552" t="s">
        <v>577</v>
      </c>
      <c r="DA190" s="552" t="s">
        <v>577</v>
      </c>
      <c r="DB190" s="552" t="s">
        <v>577</v>
      </c>
      <c r="DC190" s="552" t="s">
        <v>577</v>
      </c>
      <c r="DD190" s="552" t="s">
        <v>577</v>
      </c>
      <c r="DE190" s="552" t="s">
        <v>577</v>
      </c>
      <c r="DF190" s="552" t="s">
        <v>577</v>
      </c>
      <c r="DG190" s="552" t="s">
        <v>577</v>
      </c>
      <c r="DH190" s="552" t="s">
        <v>577</v>
      </c>
      <c r="DI190" s="552" t="s">
        <v>577</v>
      </c>
      <c r="DJ190" s="552" t="s">
        <v>577</v>
      </c>
      <c r="DK190" s="552" t="s">
        <v>728</v>
      </c>
      <c r="DL190" s="552" t="s">
        <v>53</v>
      </c>
      <c r="DM190" s="552" t="s">
        <v>53</v>
      </c>
      <c r="DN190" s="552" t="s">
        <v>53</v>
      </c>
      <c r="DO190" s="552" t="s">
        <v>53</v>
      </c>
      <c r="DP190" s="552" t="s">
        <v>53</v>
      </c>
      <c r="DQ190" s="552" t="s">
        <v>53</v>
      </c>
      <c r="DR190" s="212" t="s">
        <v>230</v>
      </c>
      <c r="DS190" s="212" t="s">
        <v>230</v>
      </c>
      <c r="DT190" s="552" t="s">
        <v>230</v>
      </c>
      <c r="DU190" s="552" t="s">
        <v>230</v>
      </c>
      <c r="DV190" s="552" t="s">
        <v>230</v>
      </c>
      <c r="DW190" s="552" t="s">
        <v>230</v>
      </c>
      <c r="DX190" s="552" t="s">
        <v>230</v>
      </c>
      <c r="DY190" s="552" t="s">
        <v>230</v>
      </c>
      <c r="DZ190" s="552" t="s">
        <v>230</v>
      </c>
      <c r="EA190" s="212" t="s">
        <v>230</v>
      </c>
      <c r="EB190" s="212" t="s">
        <v>230</v>
      </c>
      <c r="EC190" s="552" t="s">
        <v>230</v>
      </c>
      <c r="ED190" s="552" t="s">
        <v>230</v>
      </c>
      <c r="EE190" s="552" t="s">
        <v>230</v>
      </c>
      <c r="EF190" s="552" t="s">
        <v>230</v>
      </c>
      <c r="EG190" s="552" t="s">
        <v>230</v>
      </c>
      <c r="EH190" s="552" t="s">
        <v>230</v>
      </c>
      <c r="EI190" s="552" t="s">
        <v>230</v>
      </c>
      <c r="EJ190" s="212"/>
      <c r="EK190" s="212"/>
      <c r="EL190" s="212"/>
      <c r="EM190" s="212"/>
      <c r="EN190" s="212"/>
      <c r="EO190" s="212"/>
      <c r="EP190" s="212"/>
      <c r="EQ190" s="212"/>
      <c r="ER190" s="424"/>
      <c r="ES190" s="227">
        <f t="shared" si="27"/>
        <v>4.5</v>
      </c>
      <c r="ET190" s="413">
        <f t="shared" si="29"/>
        <v>1</v>
      </c>
      <c r="EU190" s="227">
        <f t="shared" si="30"/>
        <v>4.5</v>
      </c>
      <c r="EV190" s="385">
        <f t="shared" si="23"/>
        <v>0</v>
      </c>
      <c r="EW190" s="412">
        <f t="shared" si="26"/>
        <v>0</v>
      </c>
      <c r="EX190" s="412">
        <f t="shared" si="24"/>
        <v>0</v>
      </c>
      <c r="EY190" s="210">
        <f t="shared" si="22"/>
        <v>10</v>
      </c>
      <c r="EZ190" s="227">
        <f t="shared" si="25"/>
        <v>6.833333333333333</v>
      </c>
    </row>
    <row r="191" spans="1:156" x14ac:dyDescent="0.25">
      <c r="A191" s="177">
        <f t="shared" si="28"/>
        <v>6</v>
      </c>
      <c r="B191" s="723"/>
      <c r="C191" s="510" t="s">
        <v>176</v>
      </c>
      <c r="D191" s="514">
        <v>44741</v>
      </c>
      <c r="E191" s="397"/>
      <c r="F191" s="212"/>
      <c r="G191" s="212"/>
      <c r="H191" s="212"/>
      <c r="I191" s="212"/>
      <c r="J191" s="212"/>
      <c r="K191" s="212"/>
      <c r="L191" s="212"/>
      <c r="M191" s="212"/>
      <c r="N191" s="212"/>
      <c r="O191" s="212"/>
      <c r="P191" s="212"/>
      <c r="Q191" s="212"/>
      <c r="R191" s="212"/>
      <c r="S191" s="212"/>
      <c r="T191" s="212"/>
      <c r="U191" s="212"/>
      <c r="V191" s="212"/>
      <c r="W191" s="212"/>
      <c r="X191" s="212"/>
      <c r="Y191" s="212"/>
      <c r="Z191" s="212"/>
      <c r="AA191" s="212"/>
      <c r="AB191" s="212"/>
      <c r="AC191" s="212" t="s">
        <v>230</v>
      </c>
      <c r="AD191" s="212" t="s">
        <v>230</v>
      </c>
      <c r="AE191" s="552" t="s">
        <v>230</v>
      </c>
      <c r="AF191" s="552" t="s">
        <v>230</v>
      </c>
      <c r="AG191" s="552" t="s">
        <v>230</v>
      </c>
      <c r="AH191" s="552" t="s">
        <v>230</v>
      </c>
      <c r="AI191" s="552" t="s">
        <v>230</v>
      </c>
      <c r="AJ191" s="552" t="s">
        <v>230</v>
      </c>
      <c r="AK191" s="552" t="s">
        <v>230</v>
      </c>
      <c r="AL191" s="552" t="s">
        <v>230</v>
      </c>
      <c r="AM191" s="552" t="s">
        <v>230</v>
      </c>
      <c r="AN191" s="552" t="s">
        <v>230</v>
      </c>
      <c r="AO191" s="552" t="s">
        <v>230</v>
      </c>
      <c r="AP191" s="552" t="s">
        <v>230</v>
      </c>
      <c r="AQ191" s="552" t="s">
        <v>230</v>
      </c>
      <c r="AR191" s="552" t="s">
        <v>230</v>
      </c>
      <c r="AS191" s="552" t="s">
        <v>230</v>
      </c>
      <c r="AT191" s="552" t="s">
        <v>230</v>
      </c>
      <c r="AU191" s="212" t="s">
        <v>53</v>
      </c>
      <c r="AV191" s="212" t="s">
        <v>53</v>
      </c>
      <c r="AW191" s="212" t="s">
        <v>53</v>
      </c>
      <c r="AX191" s="212" t="s">
        <v>53</v>
      </c>
      <c r="AY191" s="212" t="s">
        <v>53</v>
      </c>
      <c r="AZ191" s="212" t="s">
        <v>53</v>
      </c>
      <c r="BA191" s="552" t="s">
        <v>52</v>
      </c>
      <c r="BB191" s="552" t="s">
        <v>52</v>
      </c>
      <c r="BC191" s="552" t="s">
        <v>52</v>
      </c>
      <c r="BD191" s="552" t="s">
        <v>52</v>
      </c>
      <c r="BE191" s="552" t="s">
        <v>52</v>
      </c>
      <c r="BF191" s="552" t="s">
        <v>52</v>
      </c>
      <c r="BG191" s="552" t="s">
        <v>52</v>
      </c>
      <c r="BH191" s="552" t="s">
        <v>52</v>
      </c>
      <c r="BI191" s="552" t="s">
        <v>52</v>
      </c>
      <c r="BJ191" s="552" t="s">
        <v>728</v>
      </c>
      <c r="BK191" s="552" t="s">
        <v>52</v>
      </c>
      <c r="BL191" s="552" t="s">
        <v>52</v>
      </c>
      <c r="BM191" s="552" t="s">
        <v>52</v>
      </c>
      <c r="BN191" s="552" t="s">
        <v>52</v>
      </c>
      <c r="BO191" s="552" t="s">
        <v>52</v>
      </c>
      <c r="BP191" s="552" t="s">
        <v>52</v>
      </c>
      <c r="BQ191" s="552" t="s">
        <v>52</v>
      </c>
      <c r="BR191" s="552" t="s">
        <v>52</v>
      </c>
      <c r="BS191" s="552" t="s">
        <v>52</v>
      </c>
      <c r="BT191" s="552" t="s">
        <v>728</v>
      </c>
      <c r="BU191" s="552" t="s">
        <v>52</v>
      </c>
      <c r="BV191" s="552" t="s">
        <v>52</v>
      </c>
      <c r="BW191" s="552" t="s">
        <v>52</v>
      </c>
      <c r="BX191" s="552" t="s">
        <v>52</v>
      </c>
      <c r="BY191" s="552" t="s">
        <v>52</v>
      </c>
      <c r="BZ191" s="552" t="s">
        <v>52</v>
      </c>
      <c r="CA191" s="552" t="s">
        <v>52</v>
      </c>
      <c r="CB191" s="552" t="s">
        <v>52</v>
      </c>
      <c r="CC191" s="552" t="s">
        <v>52</v>
      </c>
      <c r="CD191" s="552" t="s">
        <v>728</v>
      </c>
      <c r="CE191" s="552" t="s">
        <v>577</v>
      </c>
      <c r="CF191" s="552" t="s">
        <v>577</v>
      </c>
      <c r="CG191" s="552" t="s">
        <v>577</v>
      </c>
      <c r="CH191" s="552" t="s">
        <v>577</v>
      </c>
      <c r="CI191" s="552" t="s">
        <v>577</v>
      </c>
      <c r="CJ191" s="552" t="s">
        <v>577</v>
      </c>
      <c r="CK191" s="552" t="s">
        <v>577</v>
      </c>
      <c r="CL191" s="552" t="s">
        <v>577</v>
      </c>
      <c r="CM191" s="552" t="s">
        <v>577</v>
      </c>
      <c r="CN191" s="552" t="s">
        <v>577</v>
      </c>
      <c r="CO191" s="552" t="s">
        <v>577</v>
      </c>
      <c r="CP191" s="552" t="s">
        <v>577</v>
      </c>
      <c r="CQ191" s="552" t="s">
        <v>577</v>
      </c>
      <c r="CR191" s="552" t="s">
        <v>577</v>
      </c>
      <c r="CS191" s="552" t="s">
        <v>577</v>
      </c>
      <c r="CT191" s="552" t="s">
        <v>577</v>
      </c>
      <c r="CU191" s="552" t="s">
        <v>577</v>
      </c>
      <c r="CV191" s="552" t="s">
        <v>577</v>
      </c>
      <c r="CW191" s="552" t="s">
        <v>577</v>
      </c>
      <c r="CX191" s="552" t="s">
        <v>577</v>
      </c>
      <c r="CY191" s="552" t="s">
        <v>577</v>
      </c>
      <c r="CZ191" s="552" t="s">
        <v>577</v>
      </c>
      <c r="DA191" s="552" t="s">
        <v>577</v>
      </c>
      <c r="DB191" s="552" t="s">
        <v>577</v>
      </c>
      <c r="DC191" s="552" t="s">
        <v>577</v>
      </c>
      <c r="DD191" s="552" t="s">
        <v>577</v>
      </c>
      <c r="DE191" s="552" t="s">
        <v>577</v>
      </c>
      <c r="DF191" s="552" t="s">
        <v>728</v>
      </c>
      <c r="DG191" s="552" t="s">
        <v>53</v>
      </c>
      <c r="DH191" s="552" t="s">
        <v>53</v>
      </c>
      <c r="DI191" s="552" t="s">
        <v>53</v>
      </c>
      <c r="DJ191" s="552" t="s">
        <v>53</v>
      </c>
      <c r="DK191" s="552" t="s">
        <v>53</v>
      </c>
      <c r="DL191" s="552" t="s">
        <v>53</v>
      </c>
      <c r="DM191" s="552" t="s">
        <v>53</v>
      </c>
      <c r="DN191" s="552" t="s">
        <v>53</v>
      </c>
      <c r="DO191" s="552" t="s">
        <v>53</v>
      </c>
      <c r="DP191" s="552" t="s">
        <v>53</v>
      </c>
      <c r="DQ191" s="552" t="s">
        <v>53</v>
      </c>
      <c r="DR191" s="552" t="s">
        <v>53</v>
      </c>
      <c r="DS191" s="212" t="s">
        <v>728</v>
      </c>
      <c r="DT191" s="212" t="s">
        <v>53</v>
      </c>
      <c r="DU191" s="212" t="s">
        <v>53</v>
      </c>
      <c r="DV191" s="212" t="s">
        <v>53</v>
      </c>
      <c r="DW191" s="212" t="s">
        <v>53</v>
      </c>
      <c r="DX191" s="212" t="s">
        <v>53</v>
      </c>
      <c r="DY191" s="212" t="s">
        <v>53</v>
      </c>
      <c r="DZ191" s="535" t="s">
        <v>728</v>
      </c>
      <c r="EA191" s="552" t="s">
        <v>52</v>
      </c>
      <c r="EB191" s="552" t="s">
        <v>52</v>
      </c>
      <c r="EC191" s="552" t="s">
        <v>52</v>
      </c>
      <c r="ED191" s="552" t="s">
        <v>52</v>
      </c>
      <c r="EE191" s="552" t="s">
        <v>52</v>
      </c>
      <c r="EF191" s="552" t="s">
        <v>52</v>
      </c>
      <c r="EG191" s="552" t="s">
        <v>52</v>
      </c>
      <c r="EH191" s="552" t="s">
        <v>52</v>
      </c>
      <c r="EI191" s="552" t="s">
        <v>52</v>
      </c>
      <c r="EJ191" s="552" t="s">
        <v>52</v>
      </c>
      <c r="EK191" s="552" t="s">
        <v>52</v>
      </c>
      <c r="EL191" s="552" t="s">
        <v>52</v>
      </c>
      <c r="EM191" s="552" t="s">
        <v>52</v>
      </c>
      <c r="EN191" s="552" t="s">
        <v>52</v>
      </c>
      <c r="EO191" s="552" t="s">
        <v>52</v>
      </c>
      <c r="EP191" s="552" t="s">
        <v>52</v>
      </c>
      <c r="EQ191" s="552" t="s">
        <v>52</v>
      </c>
      <c r="ER191" s="552" t="s">
        <v>52</v>
      </c>
      <c r="ES191" s="227">
        <f t="shared" si="27"/>
        <v>7.5</v>
      </c>
      <c r="ET191" s="413">
        <f t="shared" si="29"/>
        <v>4</v>
      </c>
      <c r="EU191" s="227">
        <f t="shared" si="30"/>
        <v>4.5</v>
      </c>
      <c r="EV191" s="385">
        <f t="shared" si="23"/>
        <v>0</v>
      </c>
      <c r="EW191" s="412">
        <f t="shared" si="26"/>
        <v>0</v>
      </c>
      <c r="EX191" s="412">
        <f t="shared" si="24"/>
        <v>0</v>
      </c>
      <c r="EY191" s="210">
        <f t="shared" si="22"/>
        <v>16</v>
      </c>
      <c r="EZ191" s="227">
        <f t="shared" si="25"/>
        <v>3</v>
      </c>
    </row>
    <row r="192" spans="1:156" ht="15.75" thickBot="1" x14ac:dyDescent="0.3">
      <c r="A192" s="177">
        <f t="shared" si="28"/>
        <v>6</v>
      </c>
      <c r="B192" s="724"/>
      <c r="C192" s="518" t="s">
        <v>173</v>
      </c>
      <c r="D192" s="517">
        <v>44742</v>
      </c>
      <c r="E192" s="552" t="s">
        <v>52</v>
      </c>
      <c r="F192" s="552" t="s">
        <v>52</v>
      </c>
      <c r="G192" s="552" t="s">
        <v>52</v>
      </c>
      <c r="H192" s="214" t="s">
        <v>230</v>
      </c>
      <c r="I192" s="214" t="s">
        <v>230</v>
      </c>
      <c r="J192" s="553" t="s">
        <v>230</v>
      </c>
      <c r="K192" s="553" t="s">
        <v>230</v>
      </c>
      <c r="L192" s="553" t="s">
        <v>230</v>
      </c>
      <c r="M192" s="214" t="s">
        <v>230</v>
      </c>
      <c r="N192" s="214" t="s">
        <v>230</v>
      </c>
      <c r="O192" s="553" t="s">
        <v>230</v>
      </c>
      <c r="P192" s="214" t="s">
        <v>230</v>
      </c>
      <c r="Q192" s="214"/>
      <c r="R192" s="214"/>
      <c r="S192" s="214"/>
      <c r="T192" s="214"/>
      <c r="U192" s="214"/>
      <c r="V192" s="214"/>
      <c r="W192" s="214"/>
      <c r="X192" s="214"/>
      <c r="Y192" s="214"/>
      <c r="Z192" s="214"/>
      <c r="AA192" s="214"/>
      <c r="AB192" s="214"/>
      <c r="AC192" s="214" t="s">
        <v>230</v>
      </c>
      <c r="AD192" s="214" t="s">
        <v>230</v>
      </c>
      <c r="AE192" s="553" t="s">
        <v>230</v>
      </c>
      <c r="AF192" s="553" t="s">
        <v>230</v>
      </c>
      <c r="AG192" s="553" t="s">
        <v>230</v>
      </c>
      <c r="AH192" s="553" t="s">
        <v>230</v>
      </c>
      <c r="AI192" s="553" t="s">
        <v>230</v>
      </c>
      <c r="AJ192" s="553" t="s">
        <v>230</v>
      </c>
      <c r="AK192" s="553" t="s">
        <v>230</v>
      </c>
      <c r="AL192" s="553" t="s">
        <v>230</v>
      </c>
      <c r="AM192" s="553" t="s">
        <v>230</v>
      </c>
      <c r="AN192" s="553" t="s">
        <v>230</v>
      </c>
      <c r="AO192" s="553" t="s">
        <v>52</v>
      </c>
      <c r="AP192" s="553" t="s">
        <v>52</v>
      </c>
      <c r="AQ192" s="553" t="s">
        <v>52</v>
      </c>
      <c r="AR192" s="553" t="s">
        <v>52</v>
      </c>
      <c r="AS192" s="553" t="s">
        <v>52</v>
      </c>
      <c r="AT192" s="553" t="s">
        <v>52</v>
      </c>
      <c r="AU192" s="553" t="s">
        <v>52</v>
      </c>
      <c r="AV192" s="553" t="s">
        <v>52</v>
      </c>
      <c r="AW192" s="553" t="s">
        <v>52</v>
      </c>
      <c r="AX192" s="553" t="s">
        <v>52</v>
      </c>
      <c r="AY192" s="553" t="s">
        <v>52</v>
      </c>
      <c r="AZ192" s="553" t="s">
        <v>52</v>
      </c>
      <c r="BA192" s="553" t="s">
        <v>52</v>
      </c>
      <c r="BB192" s="553" t="s">
        <v>52</v>
      </c>
      <c r="BC192" s="553" t="s">
        <v>52</v>
      </c>
      <c r="BD192" s="553" t="s">
        <v>52</v>
      </c>
      <c r="BE192" s="553" t="s">
        <v>52</v>
      </c>
      <c r="BF192" s="553" t="s">
        <v>52</v>
      </c>
      <c r="BG192" s="553" t="s">
        <v>728</v>
      </c>
      <c r="BH192" s="553" t="s">
        <v>52</v>
      </c>
      <c r="BI192" s="553" t="s">
        <v>52</v>
      </c>
      <c r="BJ192" s="553" t="s">
        <v>52</v>
      </c>
      <c r="BK192" s="553" t="s">
        <v>52</v>
      </c>
      <c r="BL192" s="553" t="s">
        <v>52</v>
      </c>
      <c r="BM192" s="553" t="s">
        <v>52</v>
      </c>
      <c r="BN192" s="553" t="s">
        <v>52</v>
      </c>
      <c r="BO192" s="553" t="s">
        <v>52</v>
      </c>
      <c r="BP192" s="553" t="s">
        <v>52</v>
      </c>
      <c r="BQ192" s="553" t="s">
        <v>52</v>
      </c>
      <c r="BR192" s="553" t="s">
        <v>52</v>
      </c>
      <c r="BS192" s="553" t="s">
        <v>52</v>
      </c>
      <c r="BT192" s="553" t="s">
        <v>52</v>
      </c>
      <c r="BU192" s="553" t="s">
        <v>52</v>
      </c>
      <c r="BV192" s="553" t="s">
        <v>52</v>
      </c>
      <c r="BW192" s="553" t="s">
        <v>52</v>
      </c>
      <c r="BX192" s="553" t="s">
        <v>52</v>
      </c>
      <c r="BY192" s="553" t="s">
        <v>52</v>
      </c>
      <c r="BZ192" s="553" t="s">
        <v>728</v>
      </c>
      <c r="CA192" s="553" t="s">
        <v>52</v>
      </c>
      <c r="CB192" s="553" t="s">
        <v>52</v>
      </c>
      <c r="CC192" s="553" t="s">
        <v>52</v>
      </c>
      <c r="CD192" s="553" t="s">
        <v>52</v>
      </c>
      <c r="CE192" s="553" t="s">
        <v>52</v>
      </c>
      <c r="CF192" s="553" t="s">
        <v>52</v>
      </c>
      <c r="CG192" s="553" t="s">
        <v>52</v>
      </c>
      <c r="CH192" s="553" t="s">
        <v>52</v>
      </c>
      <c r="CI192" s="553" t="s">
        <v>52</v>
      </c>
      <c r="CJ192" s="553" t="s">
        <v>52</v>
      </c>
      <c r="CK192" s="553" t="s">
        <v>52</v>
      </c>
      <c r="CL192" s="553" t="s">
        <v>52</v>
      </c>
      <c r="CM192" s="553" t="s">
        <v>728</v>
      </c>
      <c r="CN192" s="553" t="s">
        <v>577</v>
      </c>
      <c r="CO192" s="553" t="s">
        <v>577</v>
      </c>
      <c r="CP192" s="553" t="s">
        <v>577</v>
      </c>
      <c r="CQ192" s="553" t="s">
        <v>577</v>
      </c>
      <c r="CR192" s="553" t="s">
        <v>577</v>
      </c>
      <c r="CS192" s="553" t="s">
        <v>577</v>
      </c>
      <c r="CT192" s="553" t="s">
        <v>577</v>
      </c>
      <c r="CU192" s="553" t="s">
        <v>577</v>
      </c>
      <c r="CV192" s="553" t="s">
        <v>577</v>
      </c>
      <c r="CW192" s="553" t="s">
        <v>577</v>
      </c>
      <c r="CX192" s="553" t="s">
        <v>577</v>
      </c>
      <c r="CY192" s="553" t="s">
        <v>577</v>
      </c>
      <c r="CZ192" s="553" t="s">
        <v>577</v>
      </c>
      <c r="DA192" s="553" t="s">
        <v>577</v>
      </c>
      <c r="DB192" s="553" t="s">
        <v>577</v>
      </c>
      <c r="DC192" s="553" t="s">
        <v>577</v>
      </c>
      <c r="DD192" s="553" t="s">
        <v>577</v>
      </c>
      <c r="DE192" s="553" t="s">
        <v>577</v>
      </c>
      <c r="DF192" s="553" t="s">
        <v>577</v>
      </c>
      <c r="DG192" s="553" t="s">
        <v>577</v>
      </c>
      <c r="DH192" s="553" t="s">
        <v>577</v>
      </c>
      <c r="DI192" s="553" t="s">
        <v>577</v>
      </c>
      <c r="DJ192" s="553" t="s">
        <v>577</v>
      </c>
      <c r="DK192" s="553" t="s">
        <v>577</v>
      </c>
      <c r="DL192" s="553" t="s">
        <v>577</v>
      </c>
      <c r="DM192" s="553" t="s">
        <v>577</v>
      </c>
      <c r="DN192" s="553" t="s">
        <v>577</v>
      </c>
      <c r="DO192" s="214" t="s">
        <v>344</v>
      </c>
      <c r="DP192" s="553" t="s">
        <v>53</v>
      </c>
      <c r="DQ192" s="553" t="s">
        <v>53</v>
      </c>
      <c r="DR192" s="553" t="s">
        <v>53</v>
      </c>
      <c r="DS192" s="553" t="s">
        <v>53</v>
      </c>
      <c r="DT192" s="553" t="s">
        <v>53</v>
      </c>
      <c r="DU192" s="553" t="s">
        <v>53</v>
      </c>
      <c r="DV192" s="553" t="s">
        <v>53</v>
      </c>
      <c r="DW192" s="553" t="s">
        <v>53</v>
      </c>
      <c r="DX192" s="553" t="s">
        <v>53</v>
      </c>
      <c r="DY192" s="553" t="s">
        <v>53</v>
      </c>
      <c r="DZ192" s="553" t="s">
        <v>53</v>
      </c>
      <c r="EA192" s="553" t="s">
        <v>53</v>
      </c>
      <c r="EB192" s="553" t="s">
        <v>53</v>
      </c>
      <c r="EC192" s="553" t="s">
        <v>53</v>
      </c>
      <c r="ED192" s="553" t="s">
        <v>53</v>
      </c>
      <c r="EE192" s="214" t="s">
        <v>230</v>
      </c>
      <c r="EF192" s="214" t="s">
        <v>230</v>
      </c>
      <c r="EG192" s="214" t="s">
        <v>230</v>
      </c>
      <c r="EH192" s="214" t="s">
        <v>230</v>
      </c>
      <c r="EI192" s="214" t="s">
        <v>230</v>
      </c>
      <c r="EJ192" s="214" t="s">
        <v>230</v>
      </c>
      <c r="EK192" s="214" t="s">
        <v>230</v>
      </c>
      <c r="EL192" s="214" t="s">
        <v>230</v>
      </c>
      <c r="EM192" s="212"/>
      <c r="EN192" s="212"/>
      <c r="EO192" s="212"/>
      <c r="EP192" s="212"/>
      <c r="EQ192" s="212"/>
      <c r="ER192" s="212"/>
      <c r="ES192" s="227">
        <f t="shared" si="27"/>
        <v>8.5</v>
      </c>
      <c r="ET192" s="413">
        <f t="shared" si="29"/>
        <v>2.5</v>
      </c>
      <c r="EU192" s="227">
        <f t="shared" si="30"/>
        <v>4.5</v>
      </c>
      <c r="EV192" s="385">
        <f t="shared" si="23"/>
        <v>0</v>
      </c>
      <c r="EW192" s="412">
        <f t="shared" si="26"/>
        <v>0</v>
      </c>
      <c r="EX192" s="412">
        <f t="shared" si="24"/>
        <v>0</v>
      </c>
      <c r="EY192" s="210">
        <f t="shared" si="22"/>
        <v>15.5</v>
      </c>
      <c r="EZ192" s="227">
        <f t="shared" si="25"/>
        <v>4.833333333333333</v>
      </c>
    </row>
    <row r="193" spans="1:156" ht="15" customHeight="1" x14ac:dyDescent="0.25">
      <c r="A193" s="177">
        <f t="shared" si="28"/>
        <v>7</v>
      </c>
      <c r="B193" s="722" t="s">
        <v>6</v>
      </c>
      <c r="C193" s="509" t="s">
        <v>184</v>
      </c>
      <c r="D193" s="513">
        <v>44743</v>
      </c>
      <c r="E193" s="506"/>
      <c r="F193" s="213"/>
      <c r="G193" s="213"/>
      <c r="H193" s="213"/>
      <c r="I193" s="213"/>
      <c r="J193" s="213"/>
      <c r="K193" s="213"/>
      <c r="L193" s="213"/>
      <c r="M193" s="213"/>
      <c r="N193" s="213"/>
      <c r="O193" s="213"/>
      <c r="P193" s="213"/>
      <c r="Q193" s="375"/>
      <c r="R193" s="375"/>
      <c r="S193" s="375"/>
      <c r="T193" s="375"/>
      <c r="U193" s="375"/>
      <c r="V193" s="375"/>
      <c r="W193" s="375" t="s">
        <v>230</v>
      </c>
      <c r="X193" s="375" t="s">
        <v>230</v>
      </c>
      <c r="Y193" s="375" t="s">
        <v>230</v>
      </c>
      <c r="Z193" s="375" t="s">
        <v>230</v>
      </c>
      <c r="AA193" s="375" t="s">
        <v>230</v>
      </c>
      <c r="AB193" s="375" t="s">
        <v>230</v>
      </c>
      <c r="AC193" s="375" t="s">
        <v>230</v>
      </c>
      <c r="AD193" s="375" t="s">
        <v>230</v>
      </c>
      <c r="AE193" s="375" t="s">
        <v>230</v>
      </c>
      <c r="AF193" s="375" t="s">
        <v>230</v>
      </c>
      <c r="AG193" s="375" t="s">
        <v>230</v>
      </c>
      <c r="AH193" s="375" t="s">
        <v>230</v>
      </c>
      <c r="AI193" s="375" t="s">
        <v>52</v>
      </c>
      <c r="AJ193" s="375" t="s">
        <v>52</v>
      </c>
      <c r="AK193" s="375" t="s">
        <v>52</v>
      </c>
      <c r="AL193" s="375" t="s">
        <v>52</v>
      </c>
      <c r="AM193" s="375" t="s">
        <v>52</v>
      </c>
      <c r="AN193" s="375" t="s">
        <v>52</v>
      </c>
      <c r="AO193" s="375" t="s">
        <v>52</v>
      </c>
      <c r="AP193" s="375" t="s">
        <v>52</v>
      </c>
      <c r="AQ193" s="375" t="s">
        <v>52</v>
      </c>
      <c r="AR193" s="375" t="s">
        <v>52</v>
      </c>
      <c r="AS193" s="375" t="s">
        <v>52</v>
      </c>
      <c r="AT193" s="375" t="s">
        <v>52</v>
      </c>
      <c r="AU193" s="375" t="s">
        <v>52</v>
      </c>
      <c r="AV193" s="375" t="s">
        <v>52</v>
      </c>
      <c r="AW193" s="375" t="s">
        <v>52</v>
      </c>
      <c r="AX193" s="375" t="s">
        <v>52</v>
      </c>
      <c r="AY193" s="375" t="s">
        <v>52</v>
      </c>
      <c r="AZ193" s="375" t="s">
        <v>52</v>
      </c>
      <c r="BA193" s="375" t="s">
        <v>728</v>
      </c>
      <c r="BB193" s="375" t="s">
        <v>52</v>
      </c>
      <c r="BC193" s="375" t="s">
        <v>52</v>
      </c>
      <c r="BD193" s="375" t="s">
        <v>52</v>
      </c>
      <c r="BE193" s="375" t="s">
        <v>52</v>
      </c>
      <c r="BF193" s="213" t="s">
        <v>52</v>
      </c>
      <c r="BG193" s="213" t="s">
        <v>52</v>
      </c>
      <c r="BH193" s="213" t="s">
        <v>52</v>
      </c>
      <c r="BI193" s="213" t="s">
        <v>52</v>
      </c>
      <c r="BJ193" s="213" t="s">
        <v>52</v>
      </c>
      <c r="BK193" s="213" t="s">
        <v>52</v>
      </c>
      <c r="BL193" s="213" t="s">
        <v>52</v>
      </c>
      <c r="BM193" s="213" t="s">
        <v>52</v>
      </c>
      <c r="BN193" s="213" t="s">
        <v>52</v>
      </c>
      <c r="BO193" s="213" t="s">
        <v>52</v>
      </c>
      <c r="BP193" s="213" t="s">
        <v>52</v>
      </c>
      <c r="BQ193" s="213" t="s">
        <v>52</v>
      </c>
      <c r="BR193" s="213" t="s">
        <v>52</v>
      </c>
      <c r="BS193" s="213" t="s">
        <v>52</v>
      </c>
      <c r="BT193" s="375" t="s">
        <v>728</v>
      </c>
      <c r="BU193" s="375" t="s">
        <v>52</v>
      </c>
      <c r="BV193" s="375" t="s">
        <v>52</v>
      </c>
      <c r="BW193" s="375" t="s">
        <v>52</v>
      </c>
      <c r="BX193" s="375" t="s">
        <v>52</v>
      </c>
      <c r="BY193" s="375" t="s">
        <v>52</v>
      </c>
      <c r="BZ193" s="375" t="s">
        <v>52</v>
      </c>
      <c r="CA193" s="375" t="s">
        <v>52</v>
      </c>
      <c r="CB193" s="375" t="s">
        <v>52</v>
      </c>
      <c r="CC193" s="375" t="s">
        <v>52</v>
      </c>
      <c r="CD193" s="375" t="s">
        <v>52</v>
      </c>
      <c r="CE193" s="375" t="s">
        <v>52</v>
      </c>
      <c r="CF193" s="375" t="s">
        <v>52</v>
      </c>
      <c r="CG193" s="375" t="s">
        <v>728</v>
      </c>
      <c r="CH193" s="552" t="s">
        <v>52</v>
      </c>
      <c r="CI193" s="552" t="s">
        <v>52</v>
      </c>
      <c r="CJ193" s="552" t="s">
        <v>52</v>
      </c>
      <c r="CK193" s="552" t="s">
        <v>52</v>
      </c>
      <c r="CL193" s="552" t="s">
        <v>52</v>
      </c>
      <c r="CM193" s="552" t="s">
        <v>52</v>
      </c>
      <c r="CN193" s="552" t="s">
        <v>52</v>
      </c>
      <c r="CO193" s="552" t="s">
        <v>52</v>
      </c>
      <c r="CP193" s="552" t="s">
        <v>52</v>
      </c>
      <c r="CQ193" s="554" t="s">
        <v>230</v>
      </c>
      <c r="CR193" s="554" t="s">
        <v>230</v>
      </c>
      <c r="CS193" s="554" t="s">
        <v>230</v>
      </c>
      <c r="CT193" s="554" t="s">
        <v>230</v>
      </c>
      <c r="CU193" s="554" t="s">
        <v>230</v>
      </c>
      <c r="CV193" s="554" t="s">
        <v>230</v>
      </c>
      <c r="CW193" s="554" t="s">
        <v>230</v>
      </c>
      <c r="CX193" s="554" t="s">
        <v>230</v>
      </c>
      <c r="CY193" s="554" t="s">
        <v>230</v>
      </c>
      <c r="CZ193" s="554" t="s">
        <v>230</v>
      </c>
      <c r="DA193" s="554" t="s">
        <v>230</v>
      </c>
      <c r="DB193" s="554" t="s">
        <v>230</v>
      </c>
      <c r="DC193" s="375"/>
      <c r="DD193" s="375"/>
      <c r="DE193" s="375"/>
      <c r="DF193" s="375"/>
      <c r="DG193" s="375"/>
      <c r="DH193" s="375"/>
      <c r="DI193" s="375"/>
      <c r="DJ193" s="375"/>
      <c r="DK193" s="375"/>
      <c r="DL193" s="375"/>
      <c r="DM193" s="375"/>
      <c r="DN193" s="375"/>
      <c r="DO193" s="375"/>
      <c r="DP193" s="375"/>
      <c r="DQ193" s="375"/>
      <c r="DR193" s="375"/>
      <c r="DS193" s="375"/>
      <c r="DT193" s="375"/>
      <c r="DU193" s="375"/>
      <c r="DV193" s="375"/>
      <c r="DW193" s="375"/>
      <c r="DX193" s="375"/>
      <c r="DY193" s="375"/>
      <c r="DZ193" s="375"/>
      <c r="EA193" s="375"/>
      <c r="EB193" s="375"/>
      <c r="EC193" s="375"/>
      <c r="ED193" s="375"/>
      <c r="EE193" s="375"/>
      <c r="EF193" s="375"/>
      <c r="EG193" s="375"/>
      <c r="EH193" s="375"/>
      <c r="EI193" s="375"/>
      <c r="EJ193" s="375"/>
      <c r="EK193" s="213"/>
      <c r="EL193" s="213"/>
      <c r="EM193" s="213"/>
      <c r="EN193" s="213"/>
      <c r="EO193" s="213"/>
      <c r="EP193" s="213"/>
      <c r="EQ193" s="213"/>
      <c r="ER193" s="436"/>
      <c r="ES193" s="227">
        <f t="shared" si="27"/>
        <v>9.5</v>
      </c>
      <c r="ET193" s="413">
        <f t="shared" si="29"/>
        <v>0</v>
      </c>
      <c r="EU193" s="227">
        <f t="shared" si="30"/>
        <v>0</v>
      </c>
      <c r="EV193" s="385">
        <f t="shared" si="23"/>
        <v>0</v>
      </c>
      <c r="EW193" s="412">
        <f t="shared" si="26"/>
        <v>0</v>
      </c>
      <c r="EX193" s="412">
        <f t="shared" si="24"/>
        <v>0</v>
      </c>
      <c r="EY193" s="210">
        <f t="shared" si="22"/>
        <v>9.5</v>
      </c>
      <c r="EZ193" s="227">
        <f t="shared" si="25"/>
        <v>4</v>
      </c>
    </row>
    <row r="194" spans="1:156" ht="15" customHeight="1" x14ac:dyDescent="0.25">
      <c r="A194" s="177">
        <f t="shared" si="28"/>
        <v>7</v>
      </c>
      <c r="B194" s="723"/>
      <c r="C194" s="511" t="s">
        <v>181</v>
      </c>
      <c r="D194" s="515">
        <v>44744</v>
      </c>
      <c r="E194" s="211"/>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c r="AK194" s="212"/>
      <c r="AL194" s="212"/>
      <c r="AM194" s="212"/>
      <c r="AN194" s="212"/>
      <c r="AO194" s="212"/>
      <c r="AP194" s="212"/>
      <c r="AQ194" s="212"/>
      <c r="AR194" s="212"/>
      <c r="AS194" s="212"/>
      <c r="AT194" s="212"/>
      <c r="AU194" s="212"/>
      <c r="AV194" s="212"/>
      <c r="AW194" s="212"/>
      <c r="AX194" s="212"/>
      <c r="AY194" s="212"/>
      <c r="AZ194" s="212"/>
      <c r="BA194" s="212"/>
      <c r="BB194" s="212"/>
      <c r="BC194" s="212"/>
      <c r="BD194" s="212"/>
      <c r="BE194" s="212"/>
      <c r="BF194" s="212"/>
      <c r="BG194" s="212"/>
      <c r="BH194" s="212"/>
      <c r="BI194" s="212"/>
      <c r="BJ194" s="212"/>
      <c r="BK194" s="212"/>
      <c r="BL194" s="212"/>
      <c r="BM194" s="212"/>
      <c r="BN194" s="212"/>
      <c r="BO194" s="212"/>
      <c r="BP194" s="212"/>
      <c r="BQ194" s="212"/>
      <c r="BR194" s="212"/>
      <c r="BS194" s="212"/>
      <c r="BT194" s="212"/>
      <c r="BU194" s="212"/>
      <c r="BV194" s="212"/>
      <c r="BW194" s="212"/>
      <c r="BX194" s="212"/>
      <c r="BY194" s="212"/>
      <c r="BZ194" s="212"/>
      <c r="CA194" s="212"/>
      <c r="CB194" s="212"/>
      <c r="CC194" s="212"/>
      <c r="CD194" s="212"/>
      <c r="CE194" s="212"/>
      <c r="CF194" s="212"/>
      <c r="CG194" s="212"/>
      <c r="CH194" s="212"/>
      <c r="CI194" s="212"/>
      <c r="CJ194" s="212"/>
      <c r="CK194" s="212"/>
      <c r="CL194" s="212"/>
      <c r="CM194" s="212"/>
      <c r="CN194" s="212"/>
      <c r="CO194" s="212"/>
      <c r="CP194" s="212"/>
      <c r="CQ194" s="212"/>
      <c r="CR194" s="212"/>
      <c r="CS194" s="212"/>
      <c r="CT194" s="212"/>
      <c r="CU194" s="212"/>
      <c r="CV194" s="212"/>
      <c r="CW194" s="212"/>
      <c r="CX194" s="212"/>
      <c r="CY194" s="212"/>
      <c r="CZ194" s="212"/>
      <c r="DA194" s="212"/>
      <c r="DB194" s="212"/>
      <c r="DC194" s="212"/>
      <c r="DD194" s="212"/>
      <c r="DE194" s="212"/>
      <c r="DF194" s="212"/>
      <c r="DG194" s="212"/>
      <c r="DH194" s="212"/>
      <c r="DI194" s="212"/>
      <c r="DJ194" s="212"/>
      <c r="DK194" s="212"/>
      <c r="DL194" s="212"/>
      <c r="DM194" s="212"/>
      <c r="DN194" s="212"/>
      <c r="DO194" s="212"/>
      <c r="DP194" s="212"/>
      <c r="DQ194" s="212"/>
      <c r="DR194" s="212"/>
      <c r="DS194" s="212"/>
      <c r="DT194" s="212"/>
      <c r="DU194" s="212"/>
      <c r="DV194" s="212"/>
      <c r="DW194" s="212"/>
      <c r="DX194" s="212"/>
      <c r="DY194" s="212"/>
      <c r="DZ194" s="212"/>
      <c r="EA194" s="212"/>
      <c r="EB194" s="212"/>
      <c r="EC194" s="212"/>
      <c r="ED194" s="212"/>
      <c r="EE194" s="212"/>
      <c r="EF194" s="212"/>
      <c r="EG194" s="212"/>
      <c r="EH194" s="212"/>
      <c r="EI194" s="212"/>
      <c r="EJ194" s="212"/>
      <c r="EK194" s="212"/>
      <c r="EL194" s="212"/>
      <c r="EM194" s="212"/>
      <c r="EN194" s="212"/>
      <c r="EO194" s="212"/>
      <c r="EP194" s="212"/>
      <c r="EQ194" s="212"/>
      <c r="ER194" s="424"/>
      <c r="ES194" s="227">
        <f t="shared" si="27"/>
        <v>0</v>
      </c>
      <c r="ET194" s="413">
        <f t="shared" si="29"/>
        <v>0</v>
      </c>
      <c r="EU194" s="227">
        <f t="shared" si="30"/>
        <v>0</v>
      </c>
      <c r="EV194" s="385">
        <f t="shared" si="23"/>
        <v>0</v>
      </c>
      <c r="EW194" s="412">
        <f t="shared" si="26"/>
        <v>0</v>
      </c>
      <c r="EX194" s="412">
        <f t="shared" si="24"/>
        <v>0</v>
      </c>
      <c r="EY194" s="210">
        <f t="shared" si="22"/>
        <v>0</v>
      </c>
      <c r="EZ194" s="227">
        <f t="shared" si="25"/>
        <v>0</v>
      </c>
    </row>
    <row r="195" spans="1:156" x14ac:dyDescent="0.25">
      <c r="A195" s="177">
        <f t="shared" si="28"/>
        <v>7</v>
      </c>
      <c r="B195" s="723"/>
      <c r="C195" s="511" t="s">
        <v>167</v>
      </c>
      <c r="D195" s="515">
        <v>44745</v>
      </c>
      <c r="E195" s="211" t="s">
        <v>342</v>
      </c>
      <c r="F195" s="212" t="s">
        <v>342</v>
      </c>
      <c r="G195" s="212" t="s">
        <v>342</v>
      </c>
      <c r="H195" s="212" t="s">
        <v>342</v>
      </c>
      <c r="I195" s="212" t="s">
        <v>342</v>
      </c>
      <c r="J195" s="212" t="s">
        <v>342</v>
      </c>
      <c r="K195" s="212" t="s">
        <v>342</v>
      </c>
      <c r="L195" s="212" t="s">
        <v>342</v>
      </c>
      <c r="M195" s="212" t="s">
        <v>342</v>
      </c>
      <c r="N195" s="212" t="s">
        <v>342</v>
      </c>
      <c r="O195" s="212" t="s">
        <v>342</v>
      </c>
      <c r="P195" s="212" t="s">
        <v>342</v>
      </c>
      <c r="Q195" s="212" t="s">
        <v>342</v>
      </c>
      <c r="R195" s="212" t="s">
        <v>342</v>
      </c>
      <c r="S195" s="212" t="s">
        <v>342</v>
      </c>
      <c r="T195" s="212" t="s">
        <v>342</v>
      </c>
      <c r="U195" s="212" t="s">
        <v>342</v>
      </c>
      <c r="V195" s="212" t="s">
        <v>342</v>
      </c>
      <c r="W195" s="212" t="s">
        <v>342</v>
      </c>
      <c r="X195" s="212" t="s">
        <v>342</v>
      </c>
      <c r="Y195" s="212" t="s">
        <v>342</v>
      </c>
      <c r="Z195" s="212" t="s">
        <v>342</v>
      </c>
      <c r="AA195" s="212" t="s">
        <v>342</v>
      </c>
      <c r="AB195" s="212" t="s">
        <v>342</v>
      </c>
      <c r="AC195" s="212" t="s">
        <v>342</v>
      </c>
      <c r="AD195" s="212" t="s">
        <v>342</v>
      </c>
      <c r="AE195" s="212" t="s">
        <v>342</v>
      </c>
      <c r="AF195" s="212" t="s">
        <v>342</v>
      </c>
      <c r="AG195" s="212" t="s">
        <v>342</v>
      </c>
      <c r="AH195" s="212" t="s">
        <v>342</v>
      </c>
      <c r="AI195" s="212" t="s">
        <v>342</v>
      </c>
      <c r="AJ195" s="212" t="s">
        <v>342</v>
      </c>
      <c r="AK195" s="212" t="s">
        <v>342</v>
      </c>
      <c r="AL195" s="212" t="s">
        <v>342</v>
      </c>
      <c r="AM195" s="212" t="s">
        <v>342</v>
      </c>
      <c r="AN195" s="212" t="s">
        <v>342</v>
      </c>
      <c r="AO195" s="212" t="s">
        <v>342</v>
      </c>
      <c r="AP195" s="212" t="s">
        <v>342</v>
      </c>
      <c r="AQ195" s="212" t="s">
        <v>342</v>
      </c>
      <c r="AR195" s="212" t="s">
        <v>342</v>
      </c>
      <c r="AS195" s="212" t="s">
        <v>342</v>
      </c>
      <c r="AT195" s="212" t="s">
        <v>342</v>
      </c>
      <c r="AU195" s="212" t="s">
        <v>342</v>
      </c>
      <c r="AV195" s="212" t="s">
        <v>342</v>
      </c>
      <c r="AW195" s="212" t="s">
        <v>342</v>
      </c>
      <c r="AX195" s="212" t="s">
        <v>342</v>
      </c>
      <c r="AY195" s="212" t="s">
        <v>342</v>
      </c>
      <c r="AZ195" s="212" t="s">
        <v>342</v>
      </c>
      <c r="BA195" s="212" t="s">
        <v>342</v>
      </c>
      <c r="BB195" s="212" t="s">
        <v>342</v>
      </c>
      <c r="BC195" s="212" t="s">
        <v>342</v>
      </c>
      <c r="BD195" s="212" t="s">
        <v>342</v>
      </c>
      <c r="BE195" s="212" t="s">
        <v>342</v>
      </c>
      <c r="BF195" s="375" t="s">
        <v>342</v>
      </c>
      <c r="BG195" s="375" t="s">
        <v>342</v>
      </c>
      <c r="BH195" s="375" t="s">
        <v>342</v>
      </c>
      <c r="BI195" s="375" t="s">
        <v>342</v>
      </c>
      <c r="BJ195" s="375" t="s">
        <v>342</v>
      </c>
      <c r="BK195" s="375" t="s">
        <v>342</v>
      </c>
      <c r="BL195" s="375" t="s">
        <v>342</v>
      </c>
      <c r="BM195" s="375" t="s">
        <v>342</v>
      </c>
      <c r="BN195" s="375" t="s">
        <v>342</v>
      </c>
      <c r="BO195" s="375" t="s">
        <v>342</v>
      </c>
      <c r="BP195" s="375" t="s">
        <v>342</v>
      </c>
      <c r="BQ195" s="375" t="s">
        <v>342</v>
      </c>
      <c r="BR195" s="375" t="s">
        <v>342</v>
      </c>
      <c r="BS195" s="375" t="s">
        <v>342</v>
      </c>
      <c r="BT195" s="212" t="s">
        <v>342</v>
      </c>
      <c r="BU195" s="212" t="s">
        <v>342</v>
      </c>
      <c r="BV195" s="212" t="s">
        <v>342</v>
      </c>
      <c r="BW195" s="212" t="s">
        <v>342</v>
      </c>
      <c r="BX195" s="212" t="s">
        <v>342</v>
      </c>
      <c r="BY195" s="212" t="s">
        <v>342</v>
      </c>
      <c r="BZ195" s="212" t="s">
        <v>342</v>
      </c>
      <c r="CA195" s="212" t="s">
        <v>342</v>
      </c>
      <c r="CB195" s="212" t="s">
        <v>342</v>
      </c>
      <c r="CC195" s="212" t="s">
        <v>342</v>
      </c>
      <c r="CD195" s="212" t="s">
        <v>342</v>
      </c>
      <c r="CE195" s="212" t="s">
        <v>342</v>
      </c>
      <c r="CF195" s="212" t="s">
        <v>342</v>
      </c>
      <c r="CG195" s="212" t="s">
        <v>342</v>
      </c>
      <c r="CH195" s="212" t="s">
        <v>342</v>
      </c>
      <c r="CI195" s="212" t="s">
        <v>342</v>
      </c>
      <c r="CJ195" s="212" t="s">
        <v>342</v>
      </c>
      <c r="CK195" s="212" t="s">
        <v>342</v>
      </c>
      <c r="CL195" s="212" t="s">
        <v>342</v>
      </c>
      <c r="CM195" s="212" t="s">
        <v>342</v>
      </c>
      <c r="CN195" s="212" t="s">
        <v>342</v>
      </c>
      <c r="CO195" s="212" t="s">
        <v>342</v>
      </c>
      <c r="CP195" s="212" t="s">
        <v>342</v>
      </c>
      <c r="CQ195" s="212" t="s">
        <v>342</v>
      </c>
      <c r="CR195" s="212" t="s">
        <v>342</v>
      </c>
      <c r="CS195" s="212" t="s">
        <v>342</v>
      </c>
      <c r="CT195" s="212" t="s">
        <v>342</v>
      </c>
      <c r="CU195" s="212" t="s">
        <v>342</v>
      </c>
      <c r="CV195" s="212" t="s">
        <v>342</v>
      </c>
      <c r="CW195" s="212" t="s">
        <v>342</v>
      </c>
      <c r="CX195" s="212" t="s">
        <v>342</v>
      </c>
      <c r="CY195" s="212" t="s">
        <v>342</v>
      </c>
      <c r="CZ195" s="212" t="s">
        <v>342</v>
      </c>
      <c r="DA195" s="212" t="s">
        <v>342</v>
      </c>
      <c r="DB195" s="212" t="s">
        <v>342</v>
      </c>
      <c r="DC195" s="212" t="s">
        <v>342</v>
      </c>
      <c r="DD195" s="212" t="s">
        <v>342</v>
      </c>
      <c r="DE195" s="212" t="s">
        <v>342</v>
      </c>
      <c r="DF195" s="212" t="s">
        <v>342</v>
      </c>
      <c r="DG195" s="212" t="s">
        <v>342</v>
      </c>
      <c r="DH195" s="212" t="s">
        <v>342</v>
      </c>
      <c r="DI195" s="212" t="s">
        <v>342</v>
      </c>
      <c r="DJ195" s="212" t="s">
        <v>342</v>
      </c>
      <c r="DK195" s="212" t="s">
        <v>342</v>
      </c>
      <c r="DL195" s="212" t="s">
        <v>342</v>
      </c>
      <c r="DM195" s="212" t="s">
        <v>342</v>
      </c>
      <c r="DN195" s="212" t="s">
        <v>342</v>
      </c>
      <c r="DO195" s="212" t="s">
        <v>342</v>
      </c>
      <c r="DP195" s="212" t="s">
        <v>342</v>
      </c>
      <c r="DQ195" s="212" t="s">
        <v>342</v>
      </c>
      <c r="DR195" s="212" t="s">
        <v>342</v>
      </c>
      <c r="DS195" s="212" t="s">
        <v>342</v>
      </c>
      <c r="DT195" s="212" t="s">
        <v>342</v>
      </c>
      <c r="DU195" s="212" t="s">
        <v>342</v>
      </c>
      <c r="DV195" s="212" t="s">
        <v>342</v>
      </c>
      <c r="DW195" s="212" t="s">
        <v>342</v>
      </c>
      <c r="DX195" s="212" t="s">
        <v>342</v>
      </c>
      <c r="DY195" s="212" t="s">
        <v>342</v>
      </c>
      <c r="DZ195" s="212" t="s">
        <v>342</v>
      </c>
      <c r="EA195" s="212" t="s">
        <v>342</v>
      </c>
      <c r="EB195" s="212" t="s">
        <v>342</v>
      </c>
      <c r="EC195" s="212" t="s">
        <v>342</v>
      </c>
      <c r="ED195" s="212" t="s">
        <v>342</v>
      </c>
      <c r="EE195" s="212" t="s">
        <v>342</v>
      </c>
      <c r="EF195" s="212" t="s">
        <v>342</v>
      </c>
      <c r="EG195" s="212" t="s">
        <v>342</v>
      </c>
      <c r="EH195" s="212" t="s">
        <v>342</v>
      </c>
      <c r="EI195" s="212" t="s">
        <v>342</v>
      </c>
      <c r="EJ195" s="212" t="s">
        <v>342</v>
      </c>
      <c r="EK195" s="212" t="s">
        <v>342</v>
      </c>
      <c r="EL195" s="212" t="s">
        <v>342</v>
      </c>
      <c r="EM195" s="212" t="s">
        <v>342</v>
      </c>
      <c r="EN195" s="212" t="s">
        <v>342</v>
      </c>
      <c r="EO195" s="212" t="s">
        <v>342</v>
      </c>
      <c r="EP195" s="212" t="s">
        <v>342</v>
      </c>
      <c r="EQ195" s="212" t="s">
        <v>342</v>
      </c>
      <c r="ER195" s="424" t="s">
        <v>342</v>
      </c>
      <c r="ES195" s="227">
        <f t="shared" si="27"/>
        <v>0</v>
      </c>
      <c r="ET195" s="413">
        <f t="shared" si="29"/>
        <v>0</v>
      </c>
      <c r="EU195" s="227">
        <f t="shared" si="30"/>
        <v>0</v>
      </c>
      <c r="EV195" s="385">
        <f t="shared" si="23"/>
        <v>0</v>
      </c>
      <c r="EW195" s="412">
        <f t="shared" si="26"/>
        <v>0</v>
      </c>
      <c r="EX195" s="412">
        <f t="shared" si="24"/>
        <v>0</v>
      </c>
      <c r="EY195" s="210">
        <f t="shared" si="22"/>
        <v>0</v>
      </c>
      <c r="EZ195" s="227">
        <f t="shared" si="25"/>
        <v>0</v>
      </c>
    </row>
    <row r="196" spans="1:156" x14ac:dyDescent="0.25">
      <c r="A196" s="177">
        <f t="shared" si="28"/>
        <v>7</v>
      </c>
      <c r="B196" s="723"/>
      <c r="C196" s="511" t="s">
        <v>175</v>
      </c>
      <c r="D196" s="515">
        <v>44746</v>
      </c>
      <c r="E196" s="459"/>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404"/>
      <c r="AQ196" s="404"/>
      <c r="AR196" s="404"/>
      <c r="AS196" s="404"/>
      <c r="AT196" s="404"/>
      <c r="AU196" s="404"/>
      <c r="AV196" s="404"/>
      <c r="AW196" s="404"/>
      <c r="AX196" s="404"/>
      <c r="AY196" s="404"/>
      <c r="AZ196" s="404"/>
      <c r="BA196" s="404"/>
      <c r="BB196" s="404"/>
      <c r="BC196" s="404"/>
      <c r="BD196" s="404"/>
      <c r="BE196" s="404"/>
      <c r="BF196" s="404"/>
      <c r="BG196" s="404"/>
      <c r="BH196" s="404"/>
      <c r="BI196" s="404"/>
      <c r="BJ196" s="404"/>
      <c r="BK196" s="404"/>
      <c r="BL196" s="404"/>
      <c r="BM196" s="404"/>
      <c r="BN196" s="404"/>
      <c r="BO196" s="404"/>
      <c r="BP196" s="404"/>
      <c r="BQ196" s="404"/>
      <c r="BR196" s="404"/>
      <c r="BS196" s="404"/>
      <c r="BT196" s="404"/>
      <c r="BU196" s="404"/>
      <c r="BV196" s="404"/>
      <c r="BW196" s="404"/>
      <c r="BX196" s="404"/>
      <c r="BY196" s="404"/>
      <c r="BZ196" s="404"/>
      <c r="CA196" s="404"/>
      <c r="CB196" s="404"/>
      <c r="CC196" s="404"/>
      <c r="CD196" s="404"/>
      <c r="CE196" s="404"/>
      <c r="CF196" s="404"/>
      <c r="CG196" s="404"/>
      <c r="CH196" s="404"/>
      <c r="CI196" s="404"/>
      <c r="CJ196" s="404"/>
      <c r="CK196" s="404"/>
      <c r="CL196" s="404"/>
      <c r="CM196" s="404"/>
      <c r="CN196" s="404"/>
      <c r="CO196" s="404"/>
      <c r="CP196" s="404"/>
      <c r="CQ196" s="404"/>
      <c r="CR196" s="404"/>
      <c r="CS196" s="404"/>
      <c r="CT196" s="404"/>
      <c r="CU196" s="404"/>
      <c r="CV196" s="404"/>
      <c r="CW196" s="404"/>
      <c r="CX196" s="404"/>
      <c r="CY196" s="404"/>
      <c r="CZ196" s="404"/>
      <c r="DA196" s="404"/>
      <c r="DB196" s="404"/>
      <c r="DC196" s="404"/>
      <c r="DD196" s="404"/>
      <c r="DE196" s="404"/>
      <c r="DF196" s="404"/>
      <c r="DG196" s="404"/>
      <c r="DH196" s="404"/>
      <c r="DI196" s="404"/>
      <c r="DJ196" s="404"/>
      <c r="DK196" s="404"/>
      <c r="DL196" s="404"/>
      <c r="DM196" s="404"/>
      <c r="DN196" s="404"/>
      <c r="DO196" s="404"/>
      <c r="DP196" s="404"/>
      <c r="DQ196" s="404"/>
      <c r="DR196" s="404"/>
      <c r="DS196" s="404"/>
      <c r="DT196" s="404"/>
      <c r="DU196" s="404"/>
      <c r="DV196" s="404"/>
      <c r="DW196" s="404"/>
      <c r="DX196" s="404"/>
      <c r="DY196" s="404"/>
      <c r="DZ196" s="404"/>
      <c r="EA196" s="404"/>
      <c r="EB196" s="404"/>
      <c r="EC196" s="404"/>
      <c r="ED196" s="404"/>
      <c r="EE196" s="404"/>
      <c r="EF196" s="404"/>
      <c r="EG196" s="404"/>
      <c r="EH196" s="404"/>
      <c r="EI196" s="404"/>
      <c r="EJ196" s="404"/>
      <c r="EK196" s="404"/>
      <c r="EL196" s="404"/>
      <c r="EM196" s="404"/>
      <c r="EN196" s="404"/>
      <c r="EO196" s="404"/>
      <c r="EP196" s="404"/>
      <c r="EQ196" s="404"/>
      <c r="ER196" s="434"/>
      <c r="ES196" s="227">
        <f t="shared" si="27"/>
        <v>0</v>
      </c>
      <c r="ET196" s="413">
        <f t="shared" si="29"/>
        <v>0</v>
      </c>
      <c r="EU196" s="227">
        <f t="shared" si="30"/>
        <v>0</v>
      </c>
      <c r="EV196" s="385">
        <f t="shared" si="23"/>
        <v>0</v>
      </c>
      <c r="EW196" s="412">
        <f t="shared" si="26"/>
        <v>0</v>
      </c>
      <c r="EX196" s="412">
        <f t="shared" si="24"/>
        <v>0</v>
      </c>
      <c r="EY196" s="210">
        <f t="shared" si="22"/>
        <v>0</v>
      </c>
      <c r="EZ196" s="227">
        <f t="shared" si="25"/>
        <v>0</v>
      </c>
    </row>
    <row r="197" spans="1:156" x14ac:dyDescent="0.25">
      <c r="A197" s="177">
        <f t="shared" si="28"/>
        <v>7</v>
      </c>
      <c r="B197" s="723"/>
      <c r="C197" s="510" t="s">
        <v>176</v>
      </c>
      <c r="D197" s="514">
        <v>44747</v>
      </c>
      <c r="E197" s="211"/>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c r="AK197" s="212"/>
      <c r="AL197" s="212" t="s">
        <v>230</v>
      </c>
      <c r="AM197" s="212" t="s">
        <v>230</v>
      </c>
      <c r="AN197" s="212" t="s">
        <v>230</v>
      </c>
      <c r="AO197" s="212" t="s">
        <v>230</v>
      </c>
      <c r="AP197" s="212" t="s">
        <v>230</v>
      </c>
      <c r="AQ197" s="552" t="s">
        <v>230</v>
      </c>
      <c r="AR197" s="552" t="s">
        <v>230</v>
      </c>
      <c r="AS197" s="552" t="s">
        <v>230</v>
      </c>
      <c r="AT197" s="552" t="s">
        <v>230</v>
      </c>
      <c r="AU197" s="212" t="s">
        <v>230</v>
      </c>
      <c r="AV197" s="212" t="s">
        <v>230</v>
      </c>
      <c r="AW197" s="552" t="s">
        <v>230</v>
      </c>
      <c r="AX197" s="552" t="s">
        <v>230</v>
      </c>
      <c r="AY197" s="552" t="s">
        <v>230</v>
      </c>
      <c r="AZ197" s="552" t="s">
        <v>230</v>
      </c>
      <c r="BA197" s="552" t="s">
        <v>52</v>
      </c>
      <c r="BB197" s="552" t="s">
        <v>52</v>
      </c>
      <c r="BC197" s="552" t="s">
        <v>52</v>
      </c>
      <c r="BD197" s="552" t="s">
        <v>52</v>
      </c>
      <c r="BE197" s="552" t="s">
        <v>52</v>
      </c>
      <c r="BF197" s="552" t="s">
        <v>52</v>
      </c>
      <c r="BG197" s="552" t="s">
        <v>52</v>
      </c>
      <c r="BH197" s="552" t="s">
        <v>52</v>
      </c>
      <c r="BI197" s="552" t="s">
        <v>52</v>
      </c>
      <c r="BJ197" s="552" t="s">
        <v>52</v>
      </c>
      <c r="BK197" s="552" t="s">
        <v>52</v>
      </c>
      <c r="BL197" s="552" t="s">
        <v>52</v>
      </c>
      <c r="BM197" s="552" t="s">
        <v>52</v>
      </c>
      <c r="BN197" s="552" t="s">
        <v>52</v>
      </c>
      <c r="BO197" s="552" t="s">
        <v>52</v>
      </c>
      <c r="BP197" s="552" t="s">
        <v>52</v>
      </c>
      <c r="BQ197" s="552" t="s">
        <v>52</v>
      </c>
      <c r="BR197" s="552" t="s">
        <v>52</v>
      </c>
      <c r="BS197" s="552" t="s">
        <v>344</v>
      </c>
      <c r="BT197" s="552" t="s">
        <v>52</v>
      </c>
      <c r="BU197" s="552" t="s">
        <v>52</v>
      </c>
      <c r="BV197" s="552" t="s">
        <v>52</v>
      </c>
      <c r="BW197" s="552" t="s">
        <v>52</v>
      </c>
      <c r="BX197" s="552" t="s">
        <v>52</v>
      </c>
      <c r="BY197" s="552" t="s">
        <v>52</v>
      </c>
      <c r="BZ197" s="552" t="s">
        <v>52</v>
      </c>
      <c r="CA197" s="552" t="s">
        <v>52</v>
      </c>
      <c r="CB197" s="552" t="s">
        <v>52</v>
      </c>
      <c r="CC197" s="552" t="s">
        <v>52</v>
      </c>
      <c r="CD197" s="552" t="s">
        <v>52</v>
      </c>
      <c r="CE197" s="552" t="s">
        <v>52</v>
      </c>
      <c r="CF197" s="552" t="s">
        <v>52</v>
      </c>
      <c r="CG197" s="552" t="s">
        <v>52</v>
      </c>
      <c r="CH197" s="552" t="s">
        <v>52</v>
      </c>
      <c r="CI197" s="552" t="s">
        <v>52</v>
      </c>
      <c r="CJ197" s="552" t="s">
        <v>52</v>
      </c>
      <c r="CK197" s="552" t="s">
        <v>52</v>
      </c>
      <c r="CL197" s="552" t="s">
        <v>344</v>
      </c>
      <c r="CM197" s="552" t="s">
        <v>52</v>
      </c>
      <c r="CN197" s="552" t="s">
        <v>52</v>
      </c>
      <c r="CO197" s="552" t="s">
        <v>52</v>
      </c>
      <c r="CP197" s="552" t="s">
        <v>52</v>
      </c>
      <c r="CQ197" s="552" t="s">
        <v>52</v>
      </c>
      <c r="CR197" s="552" t="s">
        <v>52</v>
      </c>
      <c r="CS197" s="552" t="s">
        <v>52</v>
      </c>
      <c r="CT197" s="552" t="s">
        <v>52</v>
      </c>
      <c r="CU197" s="552" t="s">
        <v>52</v>
      </c>
      <c r="CV197" s="552" t="s">
        <v>52</v>
      </c>
      <c r="CW197" s="552" t="s">
        <v>52</v>
      </c>
      <c r="CX197" s="552" t="s">
        <v>52</v>
      </c>
      <c r="CY197" s="552" t="s">
        <v>52</v>
      </c>
      <c r="CZ197" s="552" t="s">
        <v>52</v>
      </c>
      <c r="DA197" s="552" t="s">
        <v>52</v>
      </c>
      <c r="DB197" s="212" t="s">
        <v>230</v>
      </c>
      <c r="DC197" s="212" t="s">
        <v>230</v>
      </c>
      <c r="DD197" s="212" t="s">
        <v>230</v>
      </c>
      <c r="DE197" s="212" t="s">
        <v>230</v>
      </c>
      <c r="DF197" s="212" t="s">
        <v>230</v>
      </c>
      <c r="DG197" s="212" t="s">
        <v>230</v>
      </c>
      <c r="DH197" s="212" t="s">
        <v>230</v>
      </c>
      <c r="DI197" s="212" t="s">
        <v>230</v>
      </c>
      <c r="DJ197" s="212" t="s">
        <v>230</v>
      </c>
      <c r="DK197" s="212"/>
      <c r="DL197" s="212"/>
      <c r="DM197" s="212"/>
      <c r="DN197" s="212"/>
      <c r="DO197" s="212"/>
      <c r="DP197" s="212"/>
      <c r="DQ197" s="212"/>
      <c r="DR197" s="212"/>
      <c r="DS197" s="212"/>
      <c r="DT197" s="212"/>
      <c r="DU197" s="212"/>
      <c r="DV197" s="212"/>
      <c r="DW197" s="212"/>
      <c r="DX197" s="212"/>
      <c r="DY197" s="212"/>
      <c r="DZ197" s="212"/>
      <c r="EA197" s="212"/>
      <c r="EB197" s="212"/>
      <c r="EC197" s="212"/>
      <c r="ED197" s="212"/>
      <c r="EE197" s="212"/>
      <c r="EF197" s="212"/>
      <c r="EG197" s="212"/>
      <c r="EH197" s="212"/>
      <c r="EI197" s="212"/>
      <c r="EJ197" s="212"/>
      <c r="EK197" s="212"/>
      <c r="EL197" s="212"/>
      <c r="EM197" s="212"/>
      <c r="EN197" s="212"/>
      <c r="EO197" s="212"/>
      <c r="EP197" s="212"/>
      <c r="EQ197" s="212"/>
      <c r="ER197" s="424"/>
      <c r="ES197" s="227">
        <f t="shared" si="27"/>
        <v>8.5</v>
      </c>
      <c r="ET197" s="413">
        <f t="shared" si="29"/>
        <v>0</v>
      </c>
      <c r="EU197" s="227">
        <f t="shared" si="30"/>
        <v>0</v>
      </c>
      <c r="EV197" s="385">
        <f t="shared" si="23"/>
        <v>0</v>
      </c>
      <c r="EW197" s="412">
        <f t="shared" si="26"/>
        <v>0</v>
      </c>
      <c r="EX197" s="412">
        <f t="shared" si="24"/>
        <v>0</v>
      </c>
      <c r="EY197" s="210">
        <f t="shared" si="22"/>
        <v>8.5</v>
      </c>
      <c r="EZ197" s="227">
        <f t="shared" si="25"/>
        <v>4</v>
      </c>
    </row>
    <row r="198" spans="1:156" x14ac:dyDescent="0.25">
      <c r="A198" s="177">
        <f t="shared" si="28"/>
        <v>7</v>
      </c>
      <c r="B198" s="723"/>
      <c r="C198" s="510" t="s">
        <v>176</v>
      </c>
      <c r="D198" s="514">
        <v>44748</v>
      </c>
      <c r="E198" s="211"/>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t="s">
        <v>230</v>
      </c>
      <c r="AD198" s="212" t="s">
        <v>230</v>
      </c>
      <c r="AE198" s="212" t="s">
        <v>230</v>
      </c>
      <c r="AF198" s="212" t="s">
        <v>230</v>
      </c>
      <c r="AG198" s="212" t="s">
        <v>230</v>
      </c>
      <c r="AH198" s="212" t="s">
        <v>230</v>
      </c>
      <c r="AI198" s="212" t="s">
        <v>230</v>
      </c>
      <c r="AJ198" s="212" t="s">
        <v>230</v>
      </c>
      <c r="AK198" s="552" t="s">
        <v>230</v>
      </c>
      <c r="AL198" s="552" t="s">
        <v>230</v>
      </c>
      <c r="AM198" s="552" t="s">
        <v>230</v>
      </c>
      <c r="AN198" s="552" t="s">
        <v>230</v>
      </c>
      <c r="AO198" s="552" t="s">
        <v>52</v>
      </c>
      <c r="AP198" s="552" t="s">
        <v>52</v>
      </c>
      <c r="AQ198" s="552" t="s">
        <v>52</v>
      </c>
      <c r="AR198" s="552" t="s">
        <v>52</v>
      </c>
      <c r="AS198" s="552" t="s">
        <v>52</v>
      </c>
      <c r="AT198" s="552" t="s">
        <v>52</v>
      </c>
      <c r="AU198" s="552" t="s">
        <v>52</v>
      </c>
      <c r="AV198" s="552" t="s">
        <v>52</v>
      </c>
      <c r="AW198" s="552" t="s">
        <v>52</v>
      </c>
      <c r="AX198" s="552" t="s">
        <v>52</v>
      </c>
      <c r="AY198" s="552" t="s">
        <v>52</v>
      </c>
      <c r="AZ198" s="552" t="s">
        <v>52</v>
      </c>
      <c r="BA198" s="552" t="s">
        <v>52</v>
      </c>
      <c r="BB198" s="552" t="s">
        <v>52</v>
      </c>
      <c r="BC198" s="552" t="s">
        <v>52</v>
      </c>
      <c r="BD198" s="552" t="s">
        <v>52</v>
      </c>
      <c r="BE198" s="552" t="s">
        <v>52</v>
      </c>
      <c r="BF198" s="552" t="s">
        <v>52</v>
      </c>
      <c r="BG198" s="552" t="s">
        <v>344</v>
      </c>
      <c r="BH198" s="552" t="s">
        <v>52</v>
      </c>
      <c r="BI198" s="552" t="s">
        <v>52</v>
      </c>
      <c r="BJ198" s="552" t="s">
        <v>52</v>
      </c>
      <c r="BK198" s="552" t="s">
        <v>52</v>
      </c>
      <c r="BL198" s="552" t="s">
        <v>52</v>
      </c>
      <c r="BM198" s="552" t="s">
        <v>52</v>
      </c>
      <c r="BN198" s="552" t="s">
        <v>52</v>
      </c>
      <c r="BO198" s="552" t="s">
        <v>52</v>
      </c>
      <c r="BP198" s="552" t="s">
        <v>52</v>
      </c>
      <c r="BQ198" s="552" t="s">
        <v>52</v>
      </c>
      <c r="BR198" s="552" t="s">
        <v>52</v>
      </c>
      <c r="BS198" s="552" t="s">
        <v>52</v>
      </c>
      <c r="BT198" s="552" t="s">
        <v>52</v>
      </c>
      <c r="BU198" s="552" t="s">
        <v>52</v>
      </c>
      <c r="BV198" s="552" t="s">
        <v>52</v>
      </c>
      <c r="BW198" s="552" t="s">
        <v>52</v>
      </c>
      <c r="BX198" s="552" t="s">
        <v>52</v>
      </c>
      <c r="BY198" s="552" t="s">
        <v>52</v>
      </c>
      <c r="BZ198" s="212" t="s">
        <v>344</v>
      </c>
      <c r="CA198" s="552" t="s">
        <v>52</v>
      </c>
      <c r="CB198" s="552" t="s">
        <v>52</v>
      </c>
      <c r="CC198" s="552" t="s">
        <v>52</v>
      </c>
      <c r="CD198" s="552" t="s">
        <v>52</v>
      </c>
      <c r="CE198" s="552" t="s">
        <v>52</v>
      </c>
      <c r="CF198" s="552" t="s">
        <v>52</v>
      </c>
      <c r="CG198" s="552" t="s">
        <v>52</v>
      </c>
      <c r="CH198" s="552" t="s">
        <v>52</v>
      </c>
      <c r="CI198" s="552" t="s">
        <v>52</v>
      </c>
      <c r="CJ198" s="558" t="s">
        <v>344</v>
      </c>
      <c r="CK198" s="212" t="s">
        <v>577</v>
      </c>
      <c r="CL198" s="212" t="s">
        <v>577</v>
      </c>
      <c r="CM198" s="212" t="s">
        <v>577</v>
      </c>
      <c r="CN198" s="212" t="s">
        <v>577</v>
      </c>
      <c r="CO198" s="212" t="s">
        <v>577</v>
      </c>
      <c r="CP198" s="212" t="s">
        <v>577</v>
      </c>
      <c r="CQ198" s="212" t="s">
        <v>577</v>
      </c>
      <c r="CR198" s="212" t="s">
        <v>577</v>
      </c>
      <c r="CS198" s="212" t="s">
        <v>577</v>
      </c>
      <c r="CT198" s="212" t="s">
        <v>577</v>
      </c>
      <c r="CU198" s="212" t="s">
        <v>577</v>
      </c>
      <c r="CV198" s="212" t="s">
        <v>577</v>
      </c>
      <c r="CW198" s="212" t="s">
        <v>577</v>
      </c>
      <c r="CX198" s="212" t="s">
        <v>577</v>
      </c>
      <c r="CY198" s="212" t="s">
        <v>577</v>
      </c>
      <c r="CZ198" s="212" t="s">
        <v>577</v>
      </c>
      <c r="DA198" s="212" t="s">
        <v>577</v>
      </c>
      <c r="DB198" s="212" t="s">
        <v>577</v>
      </c>
      <c r="DC198" s="212" t="s">
        <v>577</v>
      </c>
      <c r="DD198" s="212" t="s">
        <v>577</v>
      </c>
      <c r="DE198" s="212" t="s">
        <v>577</v>
      </c>
      <c r="DF198" s="212" t="s">
        <v>577</v>
      </c>
      <c r="DG198" s="212" t="s">
        <v>577</v>
      </c>
      <c r="DH198" s="212" t="s">
        <v>577</v>
      </c>
      <c r="DI198" s="212" t="s">
        <v>577</v>
      </c>
      <c r="DJ198" s="212" t="s">
        <v>577</v>
      </c>
      <c r="DK198" s="212" t="s">
        <v>577</v>
      </c>
      <c r="DL198" s="212" t="s">
        <v>728</v>
      </c>
      <c r="DM198" s="552" t="s">
        <v>52</v>
      </c>
      <c r="DN198" s="552" t="s">
        <v>52</v>
      </c>
      <c r="DO198" s="552" t="s">
        <v>52</v>
      </c>
      <c r="DP198" s="552" t="s">
        <v>52</v>
      </c>
      <c r="DQ198" s="552" t="s">
        <v>52</v>
      </c>
      <c r="DR198" s="552" t="s">
        <v>52</v>
      </c>
      <c r="DS198" s="552" t="s">
        <v>52</v>
      </c>
      <c r="DT198" s="552" t="s">
        <v>52</v>
      </c>
      <c r="DU198" s="552" t="s">
        <v>52</v>
      </c>
      <c r="DV198" s="212" t="s">
        <v>230</v>
      </c>
      <c r="DW198" s="212" t="s">
        <v>230</v>
      </c>
      <c r="DX198" s="212" t="s">
        <v>230</v>
      </c>
      <c r="DY198" s="212" t="s">
        <v>230</v>
      </c>
      <c r="DZ198" s="212" t="s">
        <v>230</v>
      </c>
      <c r="EA198" s="212" t="s">
        <v>230</v>
      </c>
      <c r="EB198" s="212" t="s">
        <v>230</v>
      </c>
      <c r="EC198" s="212" t="s">
        <v>230</v>
      </c>
      <c r="ED198" s="212" t="s">
        <v>230</v>
      </c>
      <c r="EE198" s="212"/>
      <c r="EF198" s="212"/>
      <c r="EG198" s="212"/>
      <c r="EH198" s="212"/>
      <c r="EI198" s="212"/>
      <c r="EJ198" s="212"/>
      <c r="EK198" s="212"/>
      <c r="EL198" s="212"/>
      <c r="EM198" s="212"/>
      <c r="EN198" s="212"/>
      <c r="EO198" s="212"/>
      <c r="EP198" s="212"/>
      <c r="EQ198" s="212"/>
      <c r="ER198" s="424"/>
      <c r="ES198" s="227">
        <f t="shared" si="27"/>
        <v>9</v>
      </c>
      <c r="ET198" s="413">
        <f t="shared" si="29"/>
        <v>0</v>
      </c>
      <c r="EU198" s="227">
        <f t="shared" si="30"/>
        <v>4.5</v>
      </c>
      <c r="EV198" s="385">
        <f t="shared" si="23"/>
        <v>0</v>
      </c>
      <c r="EW198" s="412">
        <f t="shared" si="26"/>
        <v>0</v>
      </c>
      <c r="EX198" s="412">
        <f t="shared" si="24"/>
        <v>0</v>
      </c>
      <c r="EY198" s="210">
        <f t="shared" si="22"/>
        <v>13.5</v>
      </c>
      <c r="EZ198" s="227">
        <f t="shared" si="25"/>
        <v>3.5</v>
      </c>
    </row>
    <row r="199" spans="1:156" x14ac:dyDescent="0.25">
      <c r="A199" s="177">
        <f t="shared" si="28"/>
        <v>7</v>
      </c>
      <c r="B199" s="723"/>
      <c r="C199" s="510" t="s">
        <v>173</v>
      </c>
      <c r="D199" s="514">
        <v>44749</v>
      </c>
      <c r="E199" s="211"/>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c r="AK199" s="212"/>
      <c r="AL199" s="212" t="s">
        <v>230</v>
      </c>
      <c r="AM199" s="212" t="s">
        <v>230</v>
      </c>
      <c r="AN199" s="212" t="s">
        <v>230</v>
      </c>
      <c r="AO199" s="212" t="s">
        <v>230</v>
      </c>
      <c r="AP199" s="212" t="s">
        <v>230</v>
      </c>
      <c r="AQ199" s="552" t="s">
        <v>230</v>
      </c>
      <c r="AR199" s="552" t="s">
        <v>230</v>
      </c>
      <c r="AS199" s="552" t="s">
        <v>230</v>
      </c>
      <c r="AT199" s="552" t="s">
        <v>230</v>
      </c>
      <c r="AU199" s="212" t="s">
        <v>230</v>
      </c>
      <c r="AV199" s="212" t="s">
        <v>230</v>
      </c>
      <c r="AW199" s="552" t="s">
        <v>230</v>
      </c>
      <c r="AX199" s="552" t="s">
        <v>230</v>
      </c>
      <c r="AY199" s="552" t="s">
        <v>230</v>
      </c>
      <c r="AZ199" s="552" t="s">
        <v>230</v>
      </c>
      <c r="BA199" s="552" t="s">
        <v>52</v>
      </c>
      <c r="BB199" s="552" t="s">
        <v>52</v>
      </c>
      <c r="BC199" s="552" t="s">
        <v>52</v>
      </c>
      <c r="BD199" s="552" t="s">
        <v>52</v>
      </c>
      <c r="BE199" s="552" t="s">
        <v>52</v>
      </c>
      <c r="BF199" s="552" t="s">
        <v>52</v>
      </c>
      <c r="BG199" s="552" t="s">
        <v>52</v>
      </c>
      <c r="BH199" s="552" t="s">
        <v>52</v>
      </c>
      <c r="BI199" s="552" t="s">
        <v>52</v>
      </c>
      <c r="BJ199" s="552" t="s">
        <v>52</v>
      </c>
      <c r="BK199" s="552" t="s">
        <v>52</v>
      </c>
      <c r="BL199" s="552" t="s">
        <v>52</v>
      </c>
      <c r="BM199" s="552" t="s">
        <v>52</v>
      </c>
      <c r="BN199" s="552" t="s">
        <v>52</v>
      </c>
      <c r="BO199" s="552" t="s">
        <v>52</v>
      </c>
      <c r="BP199" s="552" t="s">
        <v>52</v>
      </c>
      <c r="BQ199" s="552" t="s">
        <v>52</v>
      </c>
      <c r="BR199" s="552" t="s">
        <v>52</v>
      </c>
      <c r="BS199" s="552" t="s">
        <v>344</v>
      </c>
      <c r="BT199" s="552" t="s">
        <v>52</v>
      </c>
      <c r="BU199" s="552" t="s">
        <v>52</v>
      </c>
      <c r="BV199" s="552" t="s">
        <v>52</v>
      </c>
      <c r="BW199" s="552" t="s">
        <v>52</v>
      </c>
      <c r="BX199" s="552" t="s">
        <v>52</v>
      </c>
      <c r="BY199" s="552" t="s">
        <v>52</v>
      </c>
      <c r="BZ199" s="552" t="s">
        <v>52</v>
      </c>
      <c r="CA199" s="552" t="s">
        <v>52</v>
      </c>
      <c r="CB199" s="552" t="s">
        <v>52</v>
      </c>
      <c r="CC199" s="552" t="s">
        <v>52</v>
      </c>
      <c r="CD199" s="552" t="s">
        <v>52</v>
      </c>
      <c r="CE199" s="552" t="s">
        <v>52</v>
      </c>
      <c r="CF199" s="552" t="s">
        <v>52</v>
      </c>
      <c r="CG199" s="552" t="s">
        <v>52</v>
      </c>
      <c r="CH199" s="552" t="s">
        <v>52</v>
      </c>
      <c r="CI199" s="552" t="s">
        <v>52</v>
      </c>
      <c r="CJ199" s="552" t="s">
        <v>52</v>
      </c>
      <c r="CK199" s="552" t="s">
        <v>52</v>
      </c>
      <c r="CL199" s="558" t="s">
        <v>344</v>
      </c>
      <c r="CM199" s="552" t="s">
        <v>52</v>
      </c>
      <c r="CN199" s="552" t="s">
        <v>52</v>
      </c>
      <c r="CO199" s="552" t="s">
        <v>52</v>
      </c>
      <c r="CP199" s="552" t="s">
        <v>52</v>
      </c>
      <c r="CQ199" s="552" t="s">
        <v>52</v>
      </c>
      <c r="CR199" s="552" t="s">
        <v>52</v>
      </c>
      <c r="CS199" s="552" t="s">
        <v>52</v>
      </c>
      <c r="CT199" s="552" t="s">
        <v>52</v>
      </c>
      <c r="CU199" s="552" t="s">
        <v>52</v>
      </c>
      <c r="CV199" s="212" t="s">
        <v>230</v>
      </c>
      <c r="CW199" s="212" t="s">
        <v>230</v>
      </c>
      <c r="CX199" s="552" t="s">
        <v>230</v>
      </c>
      <c r="CY199" s="552" t="s">
        <v>230</v>
      </c>
      <c r="CZ199" s="552" t="s">
        <v>230</v>
      </c>
      <c r="DA199" s="552" t="s">
        <v>230</v>
      </c>
      <c r="DB199" s="212" t="s">
        <v>230</v>
      </c>
      <c r="DC199" s="212" t="s">
        <v>230</v>
      </c>
      <c r="DD199" s="552" t="s">
        <v>230</v>
      </c>
      <c r="DE199" s="212"/>
      <c r="DF199" s="212"/>
      <c r="DG199" s="212"/>
      <c r="DH199" s="212"/>
      <c r="DI199" s="212"/>
      <c r="DJ199" s="212"/>
      <c r="DK199" s="212"/>
      <c r="DL199" s="212"/>
      <c r="DM199" s="212"/>
      <c r="DN199" s="212"/>
      <c r="DO199" s="212"/>
      <c r="DP199" s="212"/>
      <c r="DQ199" s="212"/>
      <c r="DR199" s="212"/>
      <c r="DS199" s="212"/>
      <c r="DT199" s="212"/>
      <c r="DU199" s="212"/>
      <c r="DV199" s="212"/>
      <c r="DW199" s="212"/>
      <c r="DX199" s="212"/>
      <c r="DY199" s="212"/>
      <c r="DZ199" s="212"/>
      <c r="EA199" s="212"/>
      <c r="EB199" s="212"/>
      <c r="EC199" s="212"/>
      <c r="ED199" s="212"/>
      <c r="EE199" s="212"/>
      <c r="EF199" s="212"/>
      <c r="EG199" s="212"/>
      <c r="EH199" s="212"/>
      <c r="EI199" s="212"/>
      <c r="EJ199" s="212"/>
      <c r="EK199" s="212"/>
      <c r="EL199" s="212"/>
      <c r="EM199" s="212"/>
      <c r="EN199" s="212"/>
      <c r="EO199" s="212"/>
      <c r="EP199" s="212"/>
      <c r="EQ199" s="212"/>
      <c r="ER199" s="424"/>
      <c r="ES199" s="227">
        <f t="shared" si="27"/>
        <v>7.5</v>
      </c>
      <c r="ET199" s="413">
        <f t="shared" si="29"/>
        <v>0</v>
      </c>
      <c r="EU199" s="227">
        <f t="shared" si="30"/>
        <v>0</v>
      </c>
      <c r="EV199" s="385">
        <f t="shared" si="23"/>
        <v>0</v>
      </c>
      <c r="EW199" s="412">
        <f t="shared" si="26"/>
        <v>0</v>
      </c>
      <c r="EX199" s="412">
        <f t="shared" si="24"/>
        <v>0</v>
      </c>
      <c r="EY199" s="210">
        <f t="shared" si="22"/>
        <v>7.5</v>
      </c>
      <c r="EZ199" s="227">
        <f t="shared" si="25"/>
        <v>4</v>
      </c>
    </row>
    <row r="200" spans="1:156" x14ac:dyDescent="0.25">
      <c r="A200" s="177">
        <f t="shared" si="28"/>
        <v>7</v>
      </c>
      <c r="B200" s="723"/>
      <c r="C200" s="510" t="s">
        <v>184</v>
      </c>
      <c r="D200" s="514">
        <v>44750</v>
      </c>
      <c r="E200" s="211"/>
      <c r="F200" s="212"/>
      <c r="G200" s="212"/>
      <c r="H200" s="212"/>
      <c r="I200" s="212"/>
      <c r="J200" s="212"/>
      <c r="K200" s="212"/>
      <c r="L200" s="212"/>
      <c r="M200" s="212"/>
      <c r="N200" s="212"/>
      <c r="O200" s="212"/>
      <c r="P200" s="212"/>
      <c r="Q200" s="212"/>
      <c r="R200" s="212"/>
      <c r="S200" s="212"/>
      <c r="T200" s="212" t="s">
        <v>230</v>
      </c>
      <c r="U200" s="212" t="s">
        <v>230</v>
      </c>
      <c r="V200" s="212" t="s">
        <v>230</v>
      </c>
      <c r="W200" s="212" t="s">
        <v>230</v>
      </c>
      <c r="X200" s="212" t="s">
        <v>230</v>
      </c>
      <c r="Y200" s="552" t="s">
        <v>230</v>
      </c>
      <c r="Z200" s="552" t="s">
        <v>230</v>
      </c>
      <c r="AA200" s="552" t="s">
        <v>230</v>
      </c>
      <c r="AB200" s="552" t="s">
        <v>230</v>
      </c>
      <c r="AC200" s="212" t="s">
        <v>230</v>
      </c>
      <c r="AD200" s="212" t="s">
        <v>230</v>
      </c>
      <c r="AE200" s="552" t="s">
        <v>230</v>
      </c>
      <c r="AF200" s="552" t="s">
        <v>230</v>
      </c>
      <c r="AG200" s="552" t="s">
        <v>230</v>
      </c>
      <c r="AH200" s="552" t="s">
        <v>230</v>
      </c>
      <c r="AI200" s="552" t="s">
        <v>52</v>
      </c>
      <c r="AJ200" s="552" t="s">
        <v>52</v>
      </c>
      <c r="AK200" s="552" t="s">
        <v>52</v>
      </c>
      <c r="AL200" s="552" t="s">
        <v>52</v>
      </c>
      <c r="AM200" s="552" t="s">
        <v>52</v>
      </c>
      <c r="AN200" s="552" t="s">
        <v>52</v>
      </c>
      <c r="AO200" s="552" t="s">
        <v>52</v>
      </c>
      <c r="AP200" s="552" t="s">
        <v>52</v>
      </c>
      <c r="AQ200" s="552" t="s">
        <v>52</v>
      </c>
      <c r="AR200" s="552" t="s">
        <v>52</v>
      </c>
      <c r="AS200" s="552" t="s">
        <v>52</v>
      </c>
      <c r="AT200" s="552" t="s">
        <v>52</v>
      </c>
      <c r="AU200" s="552" t="s">
        <v>52</v>
      </c>
      <c r="AV200" s="552" t="s">
        <v>52</v>
      </c>
      <c r="AW200" s="552" t="s">
        <v>52</v>
      </c>
      <c r="AX200" s="552" t="s">
        <v>52</v>
      </c>
      <c r="AY200" s="552" t="s">
        <v>52</v>
      </c>
      <c r="AZ200" s="552" t="s">
        <v>52</v>
      </c>
      <c r="BA200" s="552" t="s">
        <v>344</v>
      </c>
      <c r="BB200" s="552" t="s">
        <v>52</v>
      </c>
      <c r="BC200" s="552" t="s">
        <v>52</v>
      </c>
      <c r="BD200" s="552" t="s">
        <v>52</v>
      </c>
      <c r="BE200" s="552" t="s">
        <v>52</v>
      </c>
      <c r="BF200" s="552" t="s">
        <v>52</v>
      </c>
      <c r="BG200" s="552" t="s">
        <v>52</v>
      </c>
      <c r="BH200" s="552" t="s">
        <v>52</v>
      </c>
      <c r="BI200" s="552" t="s">
        <v>52</v>
      </c>
      <c r="BJ200" s="552" t="s">
        <v>52</v>
      </c>
      <c r="BK200" s="552" t="s">
        <v>52</v>
      </c>
      <c r="BL200" s="552" t="s">
        <v>52</v>
      </c>
      <c r="BM200" s="552" t="s">
        <v>52</v>
      </c>
      <c r="BN200" s="552" t="s">
        <v>52</v>
      </c>
      <c r="BO200" s="552" t="s">
        <v>52</v>
      </c>
      <c r="BP200" s="552" t="s">
        <v>52</v>
      </c>
      <c r="BQ200" s="552" t="s">
        <v>52</v>
      </c>
      <c r="BR200" s="552" t="s">
        <v>52</v>
      </c>
      <c r="BS200" s="552" t="s">
        <v>52</v>
      </c>
      <c r="BT200" s="558" t="s">
        <v>344</v>
      </c>
      <c r="BU200" s="552" t="s">
        <v>52</v>
      </c>
      <c r="BV200" s="552" t="s">
        <v>52</v>
      </c>
      <c r="BW200" s="552" t="s">
        <v>52</v>
      </c>
      <c r="BX200" s="552" t="s">
        <v>52</v>
      </c>
      <c r="BY200" s="552" t="s">
        <v>52</v>
      </c>
      <c r="BZ200" s="552" t="s">
        <v>52</v>
      </c>
      <c r="CA200" s="552" t="s">
        <v>52</v>
      </c>
      <c r="CB200" s="552" t="s">
        <v>52</v>
      </c>
      <c r="CC200" s="552" t="s">
        <v>52</v>
      </c>
      <c r="CD200" s="212" t="s">
        <v>230</v>
      </c>
      <c r="CE200" s="212" t="s">
        <v>230</v>
      </c>
      <c r="CF200" s="552" t="s">
        <v>230</v>
      </c>
      <c r="CG200" s="552" t="s">
        <v>230</v>
      </c>
      <c r="CH200" s="552" t="s">
        <v>230</v>
      </c>
      <c r="CI200" s="552" t="s">
        <v>230</v>
      </c>
      <c r="CJ200" s="212" t="s">
        <v>230</v>
      </c>
      <c r="CK200" s="212" t="s">
        <v>230</v>
      </c>
      <c r="CL200" s="552" t="s">
        <v>230</v>
      </c>
      <c r="CM200" s="212" t="s">
        <v>230</v>
      </c>
      <c r="CN200" s="212" t="s">
        <v>230</v>
      </c>
      <c r="CO200" s="552" t="s">
        <v>230</v>
      </c>
      <c r="CP200" s="212" t="s">
        <v>230</v>
      </c>
      <c r="CQ200" s="212" t="s">
        <v>230</v>
      </c>
      <c r="CR200" s="552" t="s">
        <v>230</v>
      </c>
      <c r="CS200" s="212" t="s">
        <v>230</v>
      </c>
      <c r="CT200" s="212" t="s">
        <v>230</v>
      </c>
      <c r="CU200" s="552" t="s">
        <v>230</v>
      </c>
      <c r="CV200" s="212" t="s">
        <v>230</v>
      </c>
      <c r="CW200" s="212" t="s">
        <v>230</v>
      </c>
      <c r="CX200" s="552" t="s">
        <v>230</v>
      </c>
      <c r="CY200" s="212" t="s">
        <v>230</v>
      </c>
      <c r="CZ200" s="212" t="s">
        <v>230</v>
      </c>
      <c r="DA200" s="552" t="s">
        <v>230</v>
      </c>
      <c r="DB200" s="212" t="s">
        <v>230</v>
      </c>
      <c r="DC200" s="212"/>
      <c r="DD200" s="212"/>
      <c r="DE200" s="212"/>
      <c r="DF200" s="212"/>
      <c r="DG200" s="212"/>
      <c r="DH200" s="212"/>
      <c r="DI200" s="212"/>
      <c r="DJ200" s="212"/>
      <c r="DK200" s="212"/>
      <c r="DL200" s="212"/>
      <c r="DM200" s="212"/>
      <c r="DN200" s="212"/>
      <c r="DO200" s="212"/>
      <c r="DP200" s="212"/>
      <c r="DQ200" s="212"/>
      <c r="DR200" s="212"/>
      <c r="DS200" s="212"/>
      <c r="DT200" s="212"/>
      <c r="DU200" s="212"/>
      <c r="DV200" s="212"/>
      <c r="DW200" s="212"/>
      <c r="DX200" s="212"/>
      <c r="DY200" s="212"/>
      <c r="DZ200" s="212"/>
      <c r="EA200" s="212"/>
      <c r="EB200" s="212"/>
      <c r="EC200" s="212"/>
      <c r="ED200" s="212"/>
      <c r="EE200" s="212"/>
      <c r="EF200" s="212"/>
      <c r="EG200" s="212"/>
      <c r="EH200" s="212"/>
      <c r="EI200" s="212"/>
      <c r="EJ200" s="212"/>
      <c r="EK200" s="212"/>
      <c r="EL200" s="212"/>
      <c r="EM200" s="212"/>
      <c r="EN200" s="212"/>
      <c r="EO200" s="212"/>
      <c r="EP200" s="212"/>
      <c r="EQ200" s="212"/>
      <c r="ER200" s="424"/>
      <c r="ES200" s="227">
        <f t="shared" si="27"/>
        <v>7.5</v>
      </c>
      <c r="ET200" s="413">
        <f t="shared" si="29"/>
        <v>0</v>
      </c>
      <c r="EU200" s="227">
        <f t="shared" si="30"/>
        <v>0</v>
      </c>
      <c r="EV200" s="385">
        <f t="shared" si="23"/>
        <v>0</v>
      </c>
      <c r="EW200" s="412">
        <f t="shared" si="26"/>
        <v>0</v>
      </c>
      <c r="EX200" s="412">
        <f t="shared" si="24"/>
        <v>0</v>
      </c>
      <c r="EY200" s="210">
        <f t="shared" si="22"/>
        <v>7.5</v>
      </c>
      <c r="EZ200" s="227">
        <f t="shared" si="25"/>
        <v>6.6666666666666661</v>
      </c>
    </row>
    <row r="201" spans="1:156" x14ac:dyDescent="0.25">
      <c r="A201" s="177">
        <f t="shared" si="28"/>
        <v>7</v>
      </c>
      <c r="B201" s="723"/>
      <c r="C201" s="511" t="s">
        <v>181</v>
      </c>
      <c r="D201" s="515">
        <v>44751</v>
      </c>
      <c r="E201" s="211"/>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c r="AK201" s="212"/>
      <c r="AL201" s="212"/>
      <c r="AM201" s="212"/>
      <c r="AN201" s="212"/>
      <c r="AO201" s="212"/>
      <c r="AP201" s="212"/>
      <c r="AQ201" s="212"/>
      <c r="AR201" s="212"/>
      <c r="AS201" s="212"/>
      <c r="AT201" s="212"/>
      <c r="AU201" s="212"/>
      <c r="AV201" s="212"/>
      <c r="AW201" s="212"/>
      <c r="AX201" s="212"/>
      <c r="AY201" s="212"/>
      <c r="AZ201" s="212"/>
      <c r="BA201" s="212"/>
      <c r="BB201" s="212"/>
      <c r="BC201" s="212"/>
      <c r="BD201" s="212"/>
      <c r="BE201" s="212"/>
      <c r="BF201" s="212"/>
      <c r="BG201" s="212"/>
      <c r="BH201" s="212"/>
      <c r="BI201" s="212"/>
      <c r="BJ201" s="212"/>
      <c r="BK201" s="212"/>
      <c r="BL201" s="212"/>
      <c r="BM201" s="212"/>
      <c r="BN201" s="212"/>
      <c r="BO201" s="212"/>
      <c r="BP201" s="212"/>
      <c r="BQ201" s="212"/>
      <c r="BR201" s="212"/>
      <c r="BS201" s="212"/>
      <c r="BT201" s="212"/>
      <c r="BU201" s="212"/>
      <c r="BV201" s="212"/>
      <c r="BW201" s="212"/>
      <c r="BX201" s="212"/>
      <c r="BY201" s="212"/>
      <c r="BZ201" s="212"/>
      <c r="CA201" s="212"/>
      <c r="CB201" s="212"/>
      <c r="CC201" s="212"/>
      <c r="CD201" s="212"/>
      <c r="CE201" s="212"/>
      <c r="CF201" s="212"/>
      <c r="CG201" s="212"/>
      <c r="CH201" s="212"/>
      <c r="CI201" s="212"/>
      <c r="CJ201" s="212"/>
      <c r="CK201" s="212"/>
      <c r="CL201" s="212"/>
      <c r="CM201" s="212"/>
      <c r="CN201" s="212"/>
      <c r="CO201" s="212"/>
      <c r="CP201" s="212"/>
      <c r="CQ201" s="212"/>
      <c r="CR201" s="212"/>
      <c r="CS201" s="212"/>
      <c r="CT201" s="212"/>
      <c r="CU201" s="212"/>
      <c r="CV201" s="212"/>
      <c r="CW201" s="212"/>
      <c r="CX201" s="212"/>
      <c r="CY201" s="212"/>
      <c r="CZ201" s="212"/>
      <c r="DA201" s="212"/>
      <c r="DB201" s="212"/>
      <c r="DC201" s="212"/>
      <c r="DD201" s="212"/>
      <c r="DE201" s="212"/>
      <c r="DF201" s="212"/>
      <c r="DG201" s="212"/>
      <c r="DH201" s="212"/>
      <c r="DI201" s="212"/>
      <c r="DJ201" s="212"/>
      <c r="DK201" s="212"/>
      <c r="DL201" s="212"/>
      <c r="DM201" s="212"/>
      <c r="DN201" s="212"/>
      <c r="DO201" s="212"/>
      <c r="DP201" s="212"/>
      <c r="DQ201" s="212"/>
      <c r="DR201" s="212"/>
      <c r="DS201" s="212"/>
      <c r="DT201" s="212"/>
      <c r="DU201" s="212"/>
      <c r="DV201" s="212"/>
      <c r="DW201" s="212"/>
      <c r="DX201" s="212"/>
      <c r="DY201" s="212"/>
      <c r="DZ201" s="212"/>
      <c r="EA201" s="212"/>
      <c r="EB201" s="212"/>
      <c r="EC201" s="212"/>
      <c r="ED201" s="212"/>
      <c r="EE201" s="212"/>
      <c r="EF201" s="212"/>
      <c r="EG201" s="212"/>
      <c r="EH201" s="212"/>
      <c r="EI201" s="212"/>
      <c r="EJ201" s="212"/>
      <c r="EK201" s="212"/>
      <c r="EL201" s="212"/>
      <c r="EM201" s="212"/>
      <c r="EN201" s="212"/>
      <c r="EO201" s="212"/>
      <c r="EP201" s="212"/>
      <c r="EQ201" s="212"/>
      <c r="ER201" s="424"/>
      <c r="ES201" s="227">
        <f t="shared" si="27"/>
        <v>0</v>
      </c>
      <c r="ET201" s="413">
        <f t="shared" si="29"/>
        <v>0</v>
      </c>
      <c r="EU201" s="227">
        <f t="shared" si="30"/>
        <v>0</v>
      </c>
      <c r="EV201" s="385">
        <f t="shared" si="23"/>
        <v>0</v>
      </c>
      <c r="EW201" s="412">
        <f t="shared" si="26"/>
        <v>0</v>
      </c>
      <c r="EX201" s="412">
        <f t="shared" si="24"/>
        <v>0</v>
      </c>
      <c r="EY201" s="210">
        <f t="shared" si="22"/>
        <v>0</v>
      </c>
      <c r="EZ201" s="227">
        <f t="shared" si="25"/>
        <v>0</v>
      </c>
    </row>
    <row r="202" spans="1:156" x14ac:dyDescent="0.25">
      <c r="A202" s="177">
        <f t="shared" si="28"/>
        <v>7</v>
      </c>
      <c r="B202" s="723"/>
      <c r="C202" s="511" t="s">
        <v>167</v>
      </c>
      <c r="D202" s="515">
        <v>44752</v>
      </c>
      <c r="E202" s="211" t="s">
        <v>342</v>
      </c>
      <c r="F202" s="212" t="s">
        <v>342</v>
      </c>
      <c r="G202" s="212" t="s">
        <v>342</v>
      </c>
      <c r="H202" s="212" t="s">
        <v>342</v>
      </c>
      <c r="I202" s="212" t="s">
        <v>342</v>
      </c>
      <c r="J202" s="212" t="s">
        <v>342</v>
      </c>
      <c r="K202" s="212" t="s">
        <v>342</v>
      </c>
      <c r="L202" s="212" t="s">
        <v>342</v>
      </c>
      <c r="M202" s="212" t="s">
        <v>342</v>
      </c>
      <c r="N202" s="212" t="s">
        <v>342</v>
      </c>
      <c r="O202" s="212" t="s">
        <v>342</v>
      </c>
      <c r="P202" s="212" t="s">
        <v>342</v>
      </c>
      <c r="Q202" s="212" t="s">
        <v>342</v>
      </c>
      <c r="R202" s="212" t="s">
        <v>342</v>
      </c>
      <c r="S202" s="212" t="s">
        <v>342</v>
      </c>
      <c r="T202" s="212" t="s">
        <v>342</v>
      </c>
      <c r="U202" s="212" t="s">
        <v>342</v>
      </c>
      <c r="V202" s="212" t="s">
        <v>342</v>
      </c>
      <c r="W202" s="212" t="s">
        <v>342</v>
      </c>
      <c r="X202" s="212" t="s">
        <v>342</v>
      </c>
      <c r="Y202" s="212" t="s">
        <v>342</v>
      </c>
      <c r="Z202" s="212" t="s">
        <v>342</v>
      </c>
      <c r="AA202" s="212" t="s">
        <v>342</v>
      </c>
      <c r="AB202" s="212" t="s">
        <v>342</v>
      </c>
      <c r="AC202" s="212" t="s">
        <v>342</v>
      </c>
      <c r="AD202" s="212" t="s">
        <v>342</v>
      </c>
      <c r="AE202" s="212" t="s">
        <v>342</v>
      </c>
      <c r="AF202" s="212" t="s">
        <v>342</v>
      </c>
      <c r="AG202" s="212" t="s">
        <v>342</v>
      </c>
      <c r="AH202" s="212" t="s">
        <v>342</v>
      </c>
      <c r="AI202" s="212" t="s">
        <v>342</v>
      </c>
      <c r="AJ202" s="212" t="s">
        <v>342</v>
      </c>
      <c r="AK202" s="212" t="s">
        <v>342</v>
      </c>
      <c r="AL202" s="212" t="s">
        <v>342</v>
      </c>
      <c r="AM202" s="212" t="s">
        <v>342</v>
      </c>
      <c r="AN202" s="212" t="s">
        <v>342</v>
      </c>
      <c r="AO202" s="212" t="s">
        <v>342</v>
      </c>
      <c r="AP202" s="212" t="s">
        <v>342</v>
      </c>
      <c r="AQ202" s="212" t="s">
        <v>342</v>
      </c>
      <c r="AR202" s="212" t="s">
        <v>342</v>
      </c>
      <c r="AS202" s="212" t="s">
        <v>342</v>
      </c>
      <c r="AT202" s="212" t="s">
        <v>342</v>
      </c>
      <c r="AU202" s="212" t="s">
        <v>342</v>
      </c>
      <c r="AV202" s="212" t="s">
        <v>342</v>
      </c>
      <c r="AW202" s="212" t="s">
        <v>342</v>
      </c>
      <c r="AX202" s="212" t="s">
        <v>342</v>
      </c>
      <c r="AY202" s="212" t="s">
        <v>342</v>
      </c>
      <c r="AZ202" s="212" t="s">
        <v>342</v>
      </c>
      <c r="BA202" s="212" t="s">
        <v>342</v>
      </c>
      <c r="BB202" s="212" t="s">
        <v>342</v>
      </c>
      <c r="BC202" s="212" t="s">
        <v>342</v>
      </c>
      <c r="BD202" s="212" t="s">
        <v>342</v>
      </c>
      <c r="BE202" s="212" t="s">
        <v>342</v>
      </c>
      <c r="BF202" s="212" t="s">
        <v>342</v>
      </c>
      <c r="BG202" s="212" t="s">
        <v>342</v>
      </c>
      <c r="BH202" s="212" t="s">
        <v>342</v>
      </c>
      <c r="BI202" s="212" t="s">
        <v>342</v>
      </c>
      <c r="BJ202" s="212" t="s">
        <v>342</v>
      </c>
      <c r="BK202" s="212" t="s">
        <v>342</v>
      </c>
      <c r="BL202" s="212" t="s">
        <v>342</v>
      </c>
      <c r="BM202" s="212" t="s">
        <v>342</v>
      </c>
      <c r="BN202" s="212" t="s">
        <v>342</v>
      </c>
      <c r="BO202" s="212" t="s">
        <v>342</v>
      </c>
      <c r="BP202" s="212" t="s">
        <v>342</v>
      </c>
      <c r="BQ202" s="212" t="s">
        <v>342</v>
      </c>
      <c r="BR202" s="212" t="s">
        <v>342</v>
      </c>
      <c r="BS202" s="212" t="s">
        <v>342</v>
      </c>
      <c r="BT202" s="212" t="s">
        <v>342</v>
      </c>
      <c r="BU202" s="212" t="s">
        <v>342</v>
      </c>
      <c r="BV202" s="212" t="s">
        <v>342</v>
      </c>
      <c r="BW202" s="212" t="s">
        <v>342</v>
      </c>
      <c r="BX202" s="212" t="s">
        <v>342</v>
      </c>
      <c r="BY202" s="212" t="s">
        <v>342</v>
      </c>
      <c r="BZ202" s="212" t="s">
        <v>342</v>
      </c>
      <c r="CA202" s="212" t="s">
        <v>342</v>
      </c>
      <c r="CB202" s="212" t="s">
        <v>342</v>
      </c>
      <c r="CC202" s="212" t="s">
        <v>342</v>
      </c>
      <c r="CD202" s="212" t="s">
        <v>342</v>
      </c>
      <c r="CE202" s="212" t="s">
        <v>342</v>
      </c>
      <c r="CF202" s="212" t="s">
        <v>342</v>
      </c>
      <c r="CG202" s="212" t="s">
        <v>342</v>
      </c>
      <c r="CH202" s="212" t="s">
        <v>342</v>
      </c>
      <c r="CI202" s="212" t="s">
        <v>342</v>
      </c>
      <c r="CJ202" s="212" t="s">
        <v>342</v>
      </c>
      <c r="CK202" s="212" t="s">
        <v>342</v>
      </c>
      <c r="CL202" s="212" t="s">
        <v>342</v>
      </c>
      <c r="CM202" s="212" t="s">
        <v>342</v>
      </c>
      <c r="CN202" s="212" t="s">
        <v>342</v>
      </c>
      <c r="CO202" s="212" t="s">
        <v>342</v>
      </c>
      <c r="CP202" s="212" t="s">
        <v>342</v>
      </c>
      <c r="CQ202" s="212" t="s">
        <v>342</v>
      </c>
      <c r="CR202" s="212" t="s">
        <v>342</v>
      </c>
      <c r="CS202" s="212" t="s">
        <v>342</v>
      </c>
      <c r="CT202" s="212" t="s">
        <v>342</v>
      </c>
      <c r="CU202" s="212" t="s">
        <v>342</v>
      </c>
      <c r="CV202" s="212" t="s">
        <v>342</v>
      </c>
      <c r="CW202" s="212" t="s">
        <v>342</v>
      </c>
      <c r="CX202" s="212" t="s">
        <v>342</v>
      </c>
      <c r="CY202" s="212" t="s">
        <v>342</v>
      </c>
      <c r="CZ202" s="212" t="s">
        <v>342</v>
      </c>
      <c r="DA202" s="212" t="s">
        <v>342</v>
      </c>
      <c r="DB202" s="212" t="s">
        <v>342</v>
      </c>
      <c r="DC202" s="212" t="s">
        <v>342</v>
      </c>
      <c r="DD202" s="212" t="s">
        <v>342</v>
      </c>
      <c r="DE202" s="212" t="s">
        <v>342</v>
      </c>
      <c r="DF202" s="212" t="s">
        <v>342</v>
      </c>
      <c r="DG202" s="212" t="s">
        <v>342</v>
      </c>
      <c r="DH202" s="212" t="s">
        <v>342</v>
      </c>
      <c r="DI202" s="212" t="s">
        <v>342</v>
      </c>
      <c r="DJ202" s="212" t="s">
        <v>342</v>
      </c>
      <c r="DK202" s="212" t="s">
        <v>342</v>
      </c>
      <c r="DL202" s="212" t="s">
        <v>342</v>
      </c>
      <c r="DM202" s="212" t="s">
        <v>342</v>
      </c>
      <c r="DN202" s="212" t="s">
        <v>342</v>
      </c>
      <c r="DO202" s="212" t="s">
        <v>342</v>
      </c>
      <c r="DP202" s="212" t="s">
        <v>342</v>
      </c>
      <c r="DQ202" s="212" t="s">
        <v>342</v>
      </c>
      <c r="DR202" s="212" t="s">
        <v>342</v>
      </c>
      <c r="DS202" s="212" t="s">
        <v>342</v>
      </c>
      <c r="DT202" s="212" t="s">
        <v>342</v>
      </c>
      <c r="DU202" s="212" t="s">
        <v>342</v>
      </c>
      <c r="DV202" s="212" t="s">
        <v>342</v>
      </c>
      <c r="DW202" s="212" t="s">
        <v>342</v>
      </c>
      <c r="DX202" s="212" t="s">
        <v>342</v>
      </c>
      <c r="DY202" s="212" t="s">
        <v>342</v>
      </c>
      <c r="DZ202" s="212" t="s">
        <v>342</v>
      </c>
      <c r="EA202" s="212" t="s">
        <v>342</v>
      </c>
      <c r="EB202" s="212" t="s">
        <v>342</v>
      </c>
      <c r="EC202" s="212" t="s">
        <v>342</v>
      </c>
      <c r="ED202" s="212" t="s">
        <v>342</v>
      </c>
      <c r="EE202" s="212" t="s">
        <v>342</v>
      </c>
      <c r="EF202" s="212" t="s">
        <v>342</v>
      </c>
      <c r="EG202" s="212" t="s">
        <v>342</v>
      </c>
      <c r="EH202" s="212" t="s">
        <v>342</v>
      </c>
      <c r="EI202" s="212" t="s">
        <v>342</v>
      </c>
      <c r="EJ202" s="212" t="s">
        <v>342</v>
      </c>
      <c r="EK202" s="212" t="s">
        <v>342</v>
      </c>
      <c r="EL202" s="212" t="s">
        <v>342</v>
      </c>
      <c r="EM202" s="212" t="s">
        <v>342</v>
      </c>
      <c r="EN202" s="212" t="s">
        <v>342</v>
      </c>
      <c r="EO202" s="212" t="s">
        <v>342</v>
      </c>
      <c r="EP202" s="212" t="s">
        <v>342</v>
      </c>
      <c r="EQ202" s="212" t="s">
        <v>342</v>
      </c>
      <c r="ER202" s="424" t="s">
        <v>342</v>
      </c>
      <c r="ES202" s="227">
        <f t="shared" si="27"/>
        <v>0</v>
      </c>
      <c r="ET202" s="413">
        <f t="shared" si="29"/>
        <v>0</v>
      </c>
      <c r="EU202" s="227">
        <f t="shared" si="30"/>
        <v>0</v>
      </c>
      <c r="EV202" s="385">
        <f t="shared" si="23"/>
        <v>0</v>
      </c>
      <c r="EW202" s="412">
        <f t="shared" si="26"/>
        <v>0</v>
      </c>
      <c r="EX202" s="412">
        <f t="shared" si="24"/>
        <v>0</v>
      </c>
      <c r="EY202" s="210">
        <f t="shared" si="22"/>
        <v>0</v>
      </c>
      <c r="EZ202" s="227">
        <f t="shared" si="25"/>
        <v>0</v>
      </c>
    </row>
    <row r="203" spans="1:156" x14ac:dyDescent="0.25">
      <c r="A203" s="177">
        <f t="shared" si="28"/>
        <v>7</v>
      </c>
      <c r="B203" s="723"/>
      <c r="C203" s="510" t="s">
        <v>175</v>
      </c>
      <c r="D203" s="514">
        <v>44753</v>
      </c>
      <c r="E203" s="211"/>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c r="AK203" s="212"/>
      <c r="AL203" s="212"/>
      <c r="AM203" s="212"/>
      <c r="AN203" s="212"/>
      <c r="AO203" s="212"/>
      <c r="AP203" s="212"/>
      <c r="AQ203" s="212"/>
      <c r="AR203" s="212"/>
      <c r="AS203" s="212"/>
      <c r="AT203" s="212"/>
      <c r="AU203" s="212"/>
      <c r="AV203" s="212"/>
      <c r="AW203" s="212"/>
      <c r="AX203" s="212"/>
      <c r="AY203" s="212"/>
      <c r="AZ203" s="212"/>
      <c r="BA203" s="212" t="s">
        <v>230</v>
      </c>
      <c r="BB203" s="212" t="s">
        <v>230</v>
      </c>
      <c r="BC203" s="212" t="s">
        <v>230</v>
      </c>
      <c r="BD203" s="212" t="s">
        <v>230</v>
      </c>
      <c r="BE203" s="212" t="s">
        <v>230</v>
      </c>
      <c r="BF203" s="212" t="s">
        <v>230</v>
      </c>
      <c r="BG203" s="212" t="s">
        <v>230</v>
      </c>
      <c r="BH203" s="212" t="s">
        <v>230</v>
      </c>
      <c r="BI203" s="212" t="s">
        <v>230</v>
      </c>
      <c r="BJ203" s="212" t="s">
        <v>230</v>
      </c>
      <c r="BK203" s="212" t="s">
        <v>230</v>
      </c>
      <c r="BL203" s="212" t="s">
        <v>230</v>
      </c>
      <c r="BM203" s="212" t="s">
        <v>230</v>
      </c>
      <c r="BN203" s="212" t="s">
        <v>230</v>
      </c>
      <c r="BO203" s="212" t="s">
        <v>230</v>
      </c>
      <c r="BP203" s="212" t="s">
        <v>230</v>
      </c>
      <c r="BQ203" s="212" t="s">
        <v>230</v>
      </c>
      <c r="BR203" s="212" t="s">
        <v>230</v>
      </c>
      <c r="BS203" s="212" t="s">
        <v>230</v>
      </c>
      <c r="BT203" s="212" t="s">
        <v>230</v>
      </c>
      <c r="BU203" s="212" t="s">
        <v>230</v>
      </c>
      <c r="BV203" s="212" t="s">
        <v>230</v>
      </c>
      <c r="BW203" s="212" t="s">
        <v>230</v>
      </c>
      <c r="BX203" s="212" t="s">
        <v>230</v>
      </c>
      <c r="BY203" s="212" t="s">
        <v>230</v>
      </c>
      <c r="BZ203" s="212" t="s">
        <v>230</v>
      </c>
      <c r="CA203" s="212" t="s">
        <v>230</v>
      </c>
      <c r="CB203" s="212" t="s">
        <v>230</v>
      </c>
      <c r="CC203" s="212" t="s">
        <v>230</v>
      </c>
      <c r="CD203" s="212" t="s">
        <v>230</v>
      </c>
      <c r="CE203" s="212" t="s">
        <v>230</v>
      </c>
      <c r="CF203" s="212" t="s">
        <v>230</v>
      </c>
      <c r="CG203" s="212" t="s">
        <v>230</v>
      </c>
      <c r="CH203" s="212" t="s">
        <v>230</v>
      </c>
      <c r="CI203" s="212" t="s">
        <v>230</v>
      </c>
      <c r="CJ203" s="212" t="s">
        <v>230</v>
      </c>
      <c r="CK203" s="212" t="s">
        <v>230</v>
      </c>
      <c r="CL203" s="212" t="s">
        <v>230</v>
      </c>
      <c r="CM203" s="212" t="s">
        <v>230</v>
      </c>
      <c r="CN203" s="212" t="s">
        <v>53</v>
      </c>
      <c r="CO203" s="212" t="s">
        <v>53</v>
      </c>
      <c r="CP203" s="212" t="s">
        <v>53</v>
      </c>
      <c r="CQ203" s="212" t="s">
        <v>53</v>
      </c>
      <c r="CR203" s="212" t="s">
        <v>53</v>
      </c>
      <c r="CS203" s="212" t="s">
        <v>53</v>
      </c>
      <c r="CT203" s="212" t="s">
        <v>728</v>
      </c>
      <c r="CU203" s="212" t="s">
        <v>53</v>
      </c>
      <c r="CV203" s="212" t="s">
        <v>53</v>
      </c>
      <c r="CW203" s="212" t="s">
        <v>53</v>
      </c>
      <c r="CX203" s="212" t="s">
        <v>53</v>
      </c>
      <c r="CY203" s="212" t="s">
        <v>53</v>
      </c>
      <c r="CZ203" s="212" t="s">
        <v>53</v>
      </c>
      <c r="DA203" s="212" t="s">
        <v>728</v>
      </c>
      <c r="DB203" s="212" t="s">
        <v>53</v>
      </c>
      <c r="DC203" s="212" t="s">
        <v>53</v>
      </c>
      <c r="DD203" s="212" t="s">
        <v>53</v>
      </c>
      <c r="DE203" s="212" t="s">
        <v>53</v>
      </c>
      <c r="DF203" s="212" t="s">
        <v>53</v>
      </c>
      <c r="DG203" s="212" t="s">
        <v>53</v>
      </c>
      <c r="DH203" s="212" t="s">
        <v>728</v>
      </c>
      <c r="DI203" s="212" t="s">
        <v>53</v>
      </c>
      <c r="DJ203" s="212" t="s">
        <v>53</v>
      </c>
      <c r="DK203" s="212" t="s">
        <v>53</v>
      </c>
      <c r="DL203" s="212" t="s">
        <v>53</v>
      </c>
      <c r="DM203" s="212" t="s">
        <v>53</v>
      </c>
      <c r="DN203" s="212" t="s">
        <v>53</v>
      </c>
      <c r="DO203" s="552" t="s">
        <v>230</v>
      </c>
      <c r="DP203" s="552" t="s">
        <v>230</v>
      </c>
      <c r="DQ203" s="552" t="s">
        <v>230</v>
      </c>
      <c r="DR203" s="552" t="s">
        <v>230</v>
      </c>
      <c r="DS203" s="552" t="s">
        <v>230</v>
      </c>
      <c r="DT203" s="552" t="s">
        <v>230</v>
      </c>
      <c r="DU203" s="552" t="s">
        <v>230</v>
      </c>
      <c r="DV203" s="552" t="s">
        <v>230</v>
      </c>
      <c r="DW203" s="552" t="s">
        <v>230</v>
      </c>
      <c r="DX203" s="212"/>
      <c r="DY203" s="212"/>
      <c r="DZ203" s="212"/>
      <c r="EA203" s="212"/>
      <c r="EB203" s="212"/>
      <c r="EC203" s="212"/>
      <c r="ED203" s="212"/>
      <c r="EE203" s="212"/>
      <c r="EF203" s="212"/>
      <c r="EG203" s="212"/>
      <c r="EH203" s="212"/>
      <c r="EI203" s="212"/>
      <c r="EJ203" s="212"/>
      <c r="EK203" s="212"/>
      <c r="EL203" s="212"/>
      <c r="EM203" s="212"/>
      <c r="EN203" s="212"/>
      <c r="EO203" s="212"/>
      <c r="EP203" s="212"/>
      <c r="EQ203" s="212"/>
      <c r="ER203" s="424"/>
      <c r="ES203" s="227">
        <f t="shared" si="27"/>
        <v>0</v>
      </c>
      <c r="ET203" s="413">
        <f t="shared" si="29"/>
        <v>4</v>
      </c>
      <c r="EU203" s="227">
        <f t="shared" si="30"/>
        <v>0</v>
      </c>
      <c r="EV203" s="385">
        <f t="shared" si="23"/>
        <v>0</v>
      </c>
      <c r="EW203" s="412">
        <f t="shared" si="26"/>
        <v>0</v>
      </c>
      <c r="EX203" s="412">
        <f t="shared" si="24"/>
        <v>0</v>
      </c>
      <c r="EY203" s="210">
        <f t="shared" ref="EY203:EY266" si="31">SUM(ES203:EW203)</f>
        <v>4</v>
      </c>
      <c r="EZ203" s="227">
        <f t="shared" si="25"/>
        <v>8</v>
      </c>
    </row>
    <row r="204" spans="1:156" x14ac:dyDescent="0.25">
      <c r="A204" s="177">
        <f t="shared" si="28"/>
        <v>7</v>
      </c>
      <c r="B204" s="723"/>
      <c r="C204" s="510" t="s">
        <v>176</v>
      </c>
      <c r="D204" s="514">
        <v>44754</v>
      </c>
      <c r="E204" s="211"/>
      <c r="F204" s="212"/>
      <c r="G204" s="212"/>
      <c r="H204" s="212"/>
      <c r="I204" s="212"/>
      <c r="J204" s="212"/>
      <c r="K204" s="212"/>
      <c r="L204" s="212"/>
      <c r="M204" s="212"/>
      <c r="N204" s="212"/>
      <c r="O204" s="212"/>
      <c r="P204" s="212"/>
      <c r="Q204" s="212"/>
      <c r="R204" s="212"/>
      <c r="S204" s="212"/>
      <c r="T204" s="212"/>
      <c r="U204" s="212"/>
      <c r="V204" s="212"/>
      <c r="W204" s="212"/>
      <c r="X204" s="212"/>
      <c r="Y204" s="212"/>
      <c r="Z204" s="212"/>
      <c r="AA204" s="212"/>
      <c r="AB204" s="212"/>
      <c r="AC204" s="212"/>
      <c r="AD204" s="212"/>
      <c r="AE204" s="212"/>
      <c r="AF204" s="212"/>
      <c r="AG204" s="212"/>
      <c r="AH204" s="212"/>
      <c r="AI204" s="212"/>
      <c r="AJ204" s="212"/>
      <c r="AK204" s="212"/>
      <c r="AL204" s="212"/>
      <c r="AM204" s="212"/>
      <c r="AN204" s="212"/>
      <c r="AO204" s="212"/>
      <c r="AP204" s="212"/>
      <c r="AQ204" s="212"/>
      <c r="AR204" s="212"/>
      <c r="AS204" s="212"/>
      <c r="AT204" s="212"/>
      <c r="AU204" s="212"/>
      <c r="AV204" s="212"/>
      <c r="AW204" s="212"/>
      <c r="AX204" s="212"/>
      <c r="AY204" s="212"/>
      <c r="AZ204" s="212"/>
      <c r="BA204" s="212" t="s">
        <v>230</v>
      </c>
      <c r="BB204" s="212" t="s">
        <v>230</v>
      </c>
      <c r="BC204" s="212" t="s">
        <v>230</v>
      </c>
      <c r="BD204" s="212" t="s">
        <v>230</v>
      </c>
      <c r="BE204" s="212" t="s">
        <v>230</v>
      </c>
      <c r="BF204" s="212" t="s">
        <v>230</v>
      </c>
      <c r="BG204" s="212" t="s">
        <v>230</v>
      </c>
      <c r="BH204" s="212" t="s">
        <v>230</v>
      </c>
      <c r="BI204" s="212" t="s">
        <v>230</v>
      </c>
      <c r="BJ204" s="212" t="s">
        <v>230</v>
      </c>
      <c r="BK204" s="212" t="s">
        <v>230</v>
      </c>
      <c r="BL204" s="212" t="s">
        <v>230</v>
      </c>
      <c r="BM204" s="212" t="s">
        <v>230</v>
      </c>
      <c r="BN204" s="212" t="s">
        <v>230</v>
      </c>
      <c r="BO204" s="212" t="s">
        <v>230</v>
      </c>
      <c r="BP204" s="212" t="s">
        <v>230</v>
      </c>
      <c r="BQ204" s="212" t="s">
        <v>230</v>
      </c>
      <c r="BR204" s="212" t="s">
        <v>230</v>
      </c>
      <c r="BS204" s="212" t="s">
        <v>230</v>
      </c>
      <c r="BT204" s="212" t="s">
        <v>230</v>
      </c>
      <c r="BU204" s="212" t="s">
        <v>230</v>
      </c>
      <c r="BV204" s="212" t="s">
        <v>230</v>
      </c>
      <c r="BW204" s="212" t="s">
        <v>230</v>
      </c>
      <c r="BX204" s="212" t="s">
        <v>230</v>
      </c>
      <c r="BY204" s="212" t="s">
        <v>230</v>
      </c>
      <c r="BZ204" s="212" t="s">
        <v>230</v>
      </c>
      <c r="CA204" s="212" t="s">
        <v>230</v>
      </c>
      <c r="CB204" s="212" t="s">
        <v>230</v>
      </c>
      <c r="CC204" s="212" t="s">
        <v>230</v>
      </c>
      <c r="CD204" s="212" t="s">
        <v>230</v>
      </c>
      <c r="CE204" s="212" t="s">
        <v>577</v>
      </c>
      <c r="CF204" s="212" t="s">
        <v>577</v>
      </c>
      <c r="CG204" s="212" t="s">
        <v>577</v>
      </c>
      <c r="CH204" s="212" t="s">
        <v>577</v>
      </c>
      <c r="CI204" s="212" t="s">
        <v>577</v>
      </c>
      <c r="CJ204" s="212" t="s">
        <v>577</v>
      </c>
      <c r="CK204" s="212" t="s">
        <v>577</v>
      </c>
      <c r="CL204" s="212" t="s">
        <v>577</v>
      </c>
      <c r="CM204" s="212" t="s">
        <v>577</v>
      </c>
      <c r="CN204" s="212" t="s">
        <v>577</v>
      </c>
      <c r="CO204" s="212" t="s">
        <v>577</v>
      </c>
      <c r="CP204" s="212" t="s">
        <v>577</v>
      </c>
      <c r="CQ204" s="212" t="s">
        <v>577</v>
      </c>
      <c r="CR204" s="212" t="s">
        <v>577</v>
      </c>
      <c r="CS204" s="212" t="s">
        <v>577</v>
      </c>
      <c r="CT204" s="212" t="s">
        <v>577</v>
      </c>
      <c r="CU204" s="212" t="s">
        <v>577</v>
      </c>
      <c r="CV204" s="212" t="s">
        <v>577</v>
      </c>
      <c r="CW204" s="212" t="s">
        <v>577</v>
      </c>
      <c r="CX204" s="212" t="s">
        <v>577</v>
      </c>
      <c r="CY204" s="212" t="s">
        <v>577</v>
      </c>
      <c r="CZ204" s="212" t="s">
        <v>577</v>
      </c>
      <c r="DA204" s="212" t="s">
        <v>577</v>
      </c>
      <c r="DB204" s="212" t="s">
        <v>577</v>
      </c>
      <c r="DC204" s="212" t="s">
        <v>577</v>
      </c>
      <c r="DD204" s="212" t="s">
        <v>577</v>
      </c>
      <c r="DE204" s="212" t="s">
        <v>577</v>
      </c>
      <c r="DF204" s="212" t="s">
        <v>230</v>
      </c>
      <c r="DG204" s="212" t="s">
        <v>230</v>
      </c>
      <c r="DH204" s="212" t="s">
        <v>230</v>
      </c>
      <c r="DI204" s="552" t="s">
        <v>230</v>
      </c>
      <c r="DJ204" s="552" t="s">
        <v>230</v>
      </c>
      <c r="DK204" s="552" t="s">
        <v>230</v>
      </c>
      <c r="DL204" s="552" t="s">
        <v>230</v>
      </c>
      <c r="DM204" s="212" t="s">
        <v>230</v>
      </c>
      <c r="DN204" s="212" t="s">
        <v>230</v>
      </c>
      <c r="DO204" s="552"/>
      <c r="DP204" s="552"/>
      <c r="DQ204" s="552"/>
      <c r="DR204" s="552"/>
      <c r="DS204" s="552"/>
      <c r="DT204" s="552"/>
      <c r="DU204" s="552"/>
      <c r="DV204" s="552"/>
      <c r="DW204" s="552"/>
      <c r="DX204" s="552"/>
      <c r="DY204" s="552"/>
      <c r="DZ204" s="552"/>
      <c r="EA204" s="552"/>
      <c r="EB204" s="552"/>
      <c r="EC204" s="212"/>
      <c r="ED204" s="212"/>
      <c r="EE204" s="212"/>
      <c r="EF204" s="212"/>
      <c r="EG204" s="212"/>
      <c r="EH204" s="212"/>
      <c r="EI204" s="212"/>
      <c r="EJ204" s="212"/>
      <c r="EK204" s="212"/>
      <c r="EL204" s="212"/>
      <c r="EM204" s="212"/>
      <c r="EN204" s="212"/>
      <c r="EO204" s="212"/>
      <c r="EP204" s="212"/>
      <c r="EQ204" s="212"/>
      <c r="ER204" s="424"/>
      <c r="ES204" s="227">
        <f t="shared" si="27"/>
        <v>0</v>
      </c>
      <c r="ET204" s="413">
        <f t="shared" si="29"/>
        <v>0</v>
      </c>
      <c r="EU204" s="227">
        <f t="shared" si="30"/>
        <v>4.5</v>
      </c>
      <c r="EV204" s="385">
        <f t="shared" si="23"/>
        <v>0</v>
      </c>
      <c r="EW204" s="412">
        <f t="shared" si="26"/>
        <v>0</v>
      </c>
      <c r="EX204" s="412">
        <f t="shared" si="24"/>
        <v>0</v>
      </c>
      <c r="EY204" s="210">
        <f t="shared" si="31"/>
        <v>4.5</v>
      </c>
      <c r="EZ204" s="227">
        <f t="shared" si="25"/>
        <v>6.5</v>
      </c>
    </row>
    <row r="205" spans="1:156" x14ac:dyDescent="0.25">
      <c r="A205" s="177">
        <f t="shared" si="28"/>
        <v>7</v>
      </c>
      <c r="B205" s="723"/>
      <c r="C205" s="510" t="s">
        <v>176</v>
      </c>
      <c r="D205" s="514">
        <v>44755</v>
      </c>
      <c r="E205" s="211"/>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c r="AK205" s="212"/>
      <c r="AL205" s="212"/>
      <c r="AM205" s="212"/>
      <c r="AN205" s="212"/>
      <c r="AO205" s="212"/>
      <c r="AP205" s="212"/>
      <c r="AQ205" s="212"/>
      <c r="AR205" s="212"/>
      <c r="AS205" s="212"/>
      <c r="AT205" s="212"/>
      <c r="AU205" s="212"/>
      <c r="AV205" s="212"/>
      <c r="AW205" s="212"/>
      <c r="AX205" s="212"/>
      <c r="AY205" s="212"/>
      <c r="AZ205" s="212"/>
      <c r="BA205" s="212" t="s">
        <v>230</v>
      </c>
      <c r="BB205" s="212" t="s">
        <v>230</v>
      </c>
      <c r="BC205" s="212" t="s">
        <v>230</v>
      </c>
      <c r="BD205" s="212" t="s">
        <v>230</v>
      </c>
      <c r="BE205" s="212" t="s">
        <v>230</v>
      </c>
      <c r="BF205" s="212" t="s">
        <v>230</v>
      </c>
      <c r="BG205" s="212" t="s">
        <v>230</v>
      </c>
      <c r="BH205" s="212" t="s">
        <v>230</v>
      </c>
      <c r="BI205" s="212" t="s">
        <v>230</v>
      </c>
      <c r="BJ205" s="212" t="s">
        <v>230</v>
      </c>
      <c r="BK205" s="212" t="s">
        <v>230</v>
      </c>
      <c r="BL205" s="212" t="s">
        <v>230</v>
      </c>
      <c r="BM205" s="212" t="s">
        <v>230</v>
      </c>
      <c r="BN205" s="212" t="s">
        <v>53</v>
      </c>
      <c r="BO205" s="212" t="s">
        <v>53</v>
      </c>
      <c r="BP205" s="212" t="s">
        <v>53</v>
      </c>
      <c r="BQ205" s="212" t="s">
        <v>53</v>
      </c>
      <c r="BR205" s="212" t="s">
        <v>53</v>
      </c>
      <c r="BS205" s="212" t="s">
        <v>53</v>
      </c>
      <c r="BT205" s="212" t="s">
        <v>53</v>
      </c>
      <c r="BU205" s="212" t="s">
        <v>53</v>
      </c>
      <c r="BV205" s="212" t="s">
        <v>53</v>
      </c>
      <c r="BW205" s="212" t="s">
        <v>344</v>
      </c>
      <c r="BX205" s="212" t="s">
        <v>53</v>
      </c>
      <c r="BY205" s="212" t="s">
        <v>53</v>
      </c>
      <c r="BZ205" s="212" t="s">
        <v>53</v>
      </c>
      <c r="CA205" s="212" t="s">
        <v>53</v>
      </c>
      <c r="CB205" s="212" t="s">
        <v>53</v>
      </c>
      <c r="CC205" s="212" t="s">
        <v>53</v>
      </c>
      <c r="CD205" s="212" t="s">
        <v>344</v>
      </c>
      <c r="CE205" s="212" t="s">
        <v>577</v>
      </c>
      <c r="CF205" s="212" t="s">
        <v>577</v>
      </c>
      <c r="CG205" s="212" t="s">
        <v>577</v>
      </c>
      <c r="CH205" s="212" t="s">
        <v>577</v>
      </c>
      <c r="CI205" s="212" t="s">
        <v>577</v>
      </c>
      <c r="CJ205" s="212" t="s">
        <v>577</v>
      </c>
      <c r="CK205" s="212" t="s">
        <v>577</v>
      </c>
      <c r="CL205" s="212" t="s">
        <v>577</v>
      </c>
      <c r="CM205" s="212" t="s">
        <v>577</v>
      </c>
      <c r="CN205" s="212" t="s">
        <v>577</v>
      </c>
      <c r="CO205" s="212" t="s">
        <v>577</v>
      </c>
      <c r="CP205" s="212" t="s">
        <v>577</v>
      </c>
      <c r="CQ205" s="212" t="s">
        <v>577</v>
      </c>
      <c r="CR205" s="212" t="s">
        <v>577</v>
      </c>
      <c r="CS205" s="212" t="s">
        <v>577</v>
      </c>
      <c r="CT205" s="212" t="s">
        <v>577</v>
      </c>
      <c r="CU205" s="212" t="s">
        <v>577</v>
      </c>
      <c r="CV205" s="212" t="s">
        <v>577</v>
      </c>
      <c r="CW205" s="212" t="s">
        <v>577</v>
      </c>
      <c r="CX205" s="212" t="s">
        <v>577</v>
      </c>
      <c r="CY205" s="212" t="s">
        <v>577</v>
      </c>
      <c r="CZ205" s="212" t="s">
        <v>577</v>
      </c>
      <c r="DA205" s="212" t="s">
        <v>577</v>
      </c>
      <c r="DB205" s="212" t="s">
        <v>577</v>
      </c>
      <c r="DC205" s="212" t="s">
        <v>577</v>
      </c>
      <c r="DD205" s="212" t="s">
        <v>577</v>
      </c>
      <c r="DE205" s="212" t="s">
        <v>577</v>
      </c>
      <c r="DF205" s="552" t="s">
        <v>230</v>
      </c>
      <c r="DG205" s="552" t="s">
        <v>230</v>
      </c>
      <c r="DH205" s="552" t="s">
        <v>230</v>
      </c>
      <c r="DI205" s="552" t="s">
        <v>230</v>
      </c>
      <c r="DJ205" s="552" t="s">
        <v>230</v>
      </c>
      <c r="DK205" s="552" t="s">
        <v>230</v>
      </c>
      <c r="DL205" s="552" t="s">
        <v>230</v>
      </c>
      <c r="DM205" s="552" t="s">
        <v>230</v>
      </c>
      <c r="DN205" s="552" t="s">
        <v>230</v>
      </c>
      <c r="DO205" s="552"/>
      <c r="DP205" s="552"/>
      <c r="DQ205" s="552"/>
      <c r="DR205" s="212"/>
      <c r="DS205" s="212"/>
      <c r="DT205" s="212"/>
      <c r="DU205" s="212"/>
      <c r="DV205" s="212"/>
      <c r="DW205" s="212"/>
      <c r="DX205" s="212"/>
      <c r="DY205" s="212"/>
      <c r="DZ205" s="212"/>
      <c r="EA205" s="212"/>
      <c r="EB205" s="212"/>
      <c r="EC205" s="212"/>
      <c r="ED205" s="212"/>
      <c r="EE205" s="212"/>
      <c r="EF205" s="212"/>
      <c r="EG205" s="212"/>
      <c r="EH205" s="212"/>
      <c r="EI205" s="212"/>
      <c r="EJ205" s="212"/>
      <c r="EK205" s="212"/>
      <c r="EL205" s="212"/>
      <c r="EM205" s="212"/>
      <c r="EN205" s="212"/>
      <c r="EO205" s="212"/>
      <c r="EP205" s="212"/>
      <c r="EQ205" s="212"/>
      <c r="ER205" s="424"/>
      <c r="ES205" s="227">
        <f t="shared" si="27"/>
        <v>0</v>
      </c>
      <c r="ET205" s="413">
        <f t="shared" si="29"/>
        <v>2.5</v>
      </c>
      <c r="EU205" s="227">
        <f t="shared" si="30"/>
        <v>4.5</v>
      </c>
      <c r="EV205" s="385">
        <f t="shared" si="23"/>
        <v>0</v>
      </c>
      <c r="EW205" s="412">
        <f t="shared" si="26"/>
        <v>0</v>
      </c>
      <c r="EX205" s="412">
        <f t="shared" si="24"/>
        <v>0</v>
      </c>
      <c r="EY205" s="210">
        <f t="shared" si="31"/>
        <v>7</v>
      </c>
      <c r="EZ205" s="227">
        <f t="shared" si="25"/>
        <v>3.6666666666666665</v>
      </c>
    </row>
    <row r="206" spans="1:156" x14ac:dyDescent="0.25">
      <c r="A206" s="177">
        <f t="shared" si="28"/>
        <v>7</v>
      </c>
      <c r="B206" s="723"/>
      <c r="C206" s="510" t="s">
        <v>173</v>
      </c>
      <c r="D206" s="514">
        <v>44756</v>
      </c>
      <c r="E206" s="211"/>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c r="AK206" s="212"/>
      <c r="AL206" s="212"/>
      <c r="AM206" s="212"/>
      <c r="AN206" s="212"/>
      <c r="AO206" s="212"/>
      <c r="AP206" s="212"/>
      <c r="AQ206" s="212"/>
      <c r="AR206" s="212"/>
      <c r="AS206" s="212"/>
      <c r="AT206" s="212"/>
      <c r="AU206" s="212"/>
      <c r="AV206" s="212"/>
      <c r="AW206" s="212"/>
      <c r="AX206" s="212"/>
      <c r="AY206" s="212"/>
      <c r="AZ206" s="212"/>
      <c r="BA206" s="212" t="s">
        <v>230</v>
      </c>
      <c r="BB206" s="212" t="s">
        <v>230</v>
      </c>
      <c r="BC206" s="212" t="s">
        <v>230</v>
      </c>
      <c r="BD206" s="212" t="s">
        <v>230</v>
      </c>
      <c r="BE206" s="212" t="s">
        <v>230</v>
      </c>
      <c r="BF206" s="212" t="s">
        <v>230</v>
      </c>
      <c r="BG206" s="212" t="s">
        <v>230</v>
      </c>
      <c r="BH206" s="212" t="s">
        <v>230</v>
      </c>
      <c r="BI206" s="212" t="s">
        <v>230</v>
      </c>
      <c r="BJ206" s="212" t="s">
        <v>230</v>
      </c>
      <c r="BK206" s="212" t="s">
        <v>230</v>
      </c>
      <c r="BL206" s="212" t="s">
        <v>230</v>
      </c>
      <c r="BM206" s="212" t="s">
        <v>230</v>
      </c>
      <c r="BN206" s="212" t="s">
        <v>230</v>
      </c>
      <c r="BO206" s="212" t="s">
        <v>230</v>
      </c>
      <c r="BP206" s="212" t="s">
        <v>230</v>
      </c>
      <c r="BQ206" s="212" t="s">
        <v>230</v>
      </c>
      <c r="BR206" s="212" t="s">
        <v>230</v>
      </c>
      <c r="BS206" s="212" t="s">
        <v>230</v>
      </c>
      <c r="BT206" s="212" t="s">
        <v>230</v>
      </c>
      <c r="BU206" s="212" t="s">
        <v>230</v>
      </c>
      <c r="BV206" s="212" t="s">
        <v>230</v>
      </c>
      <c r="BW206" s="212" t="s">
        <v>230</v>
      </c>
      <c r="BX206" s="212" t="s">
        <v>230</v>
      </c>
      <c r="BY206" s="212" t="s">
        <v>230</v>
      </c>
      <c r="BZ206" s="212" t="s">
        <v>230</v>
      </c>
      <c r="CA206" s="212" t="s">
        <v>230</v>
      </c>
      <c r="CB206" s="212" t="s">
        <v>230</v>
      </c>
      <c r="CC206" s="212" t="s">
        <v>230</v>
      </c>
      <c r="CD206" s="212" t="s">
        <v>230</v>
      </c>
      <c r="CE206" s="212" t="s">
        <v>230</v>
      </c>
      <c r="CF206" s="212" t="s">
        <v>230</v>
      </c>
      <c r="CG206" s="212" t="s">
        <v>230</v>
      </c>
      <c r="CH206" s="212" t="s">
        <v>230</v>
      </c>
      <c r="CI206" s="212" t="s">
        <v>230</v>
      </c>
      <c r="CJ206" s="212" t="s">
        <v>230</v>
      </c>
      <c r="CK206" s="212" t="s">
        <v>230</v>
      </c>
      <c r="CL206" s="212" t="s">
        <v>230</v>
      </c>
      <c r="CM206" s="212" t="s">
        <v>230</v>
      </c>
      <c r="CN206" s="212" t="s">
        <v>230</v>
      </c>
      <c r="CO206" s="212" t="s">
        <v>230</v>
      </c>
      <c r="CP206" s="212" t="s">
        <v>230</v>
      </c>
      <c r="CQ206" s="212" t="s">
        <v>230</v>
      </c>
      <c r="CR206" s="212" t="s">
        <v>230</v>
      </c>
      <c r="CS206" s="212" t="s">
        <v>230</v>
      </c>
      <c r="CT206" s="212" t="s">
        <v>230</v>
      </c>
      <c r="CU206" s="212" t="s">
        <v>230</v>
      </c>
      <c r="CV206" s="212" t="s">
        <v>230</v>
      </c>
      <c r="CW206" s="212" t="s">
        <v>230</v>
      </c>
      <c r="CX206" s="212" t="s">
        <v>230</v>
      </c>
      <c r="CY206" s="212" t="s">
        <v>230</v>
      </c>
      <c r="CZ206" s="212" t="s">
        <v>230</v>
      </c>
      <c r="DA206" s="212" t="s">
        <v>230</v>
      </c>
      <c r="DB206" s="212" t="s">
        <v>230</v>
      </c>
      <c r="DC206" s="212" t="s">
        <v>230</v>
      </c>
      <c r="DD206" s="212"/>
      <c r="DE206" s="212"/>
      <c r="DF206" s="212"/>
      <c r="DG206" s="212"/>
      <c r="DH206" s="212"/>
      <c r="DI206" s="212"/>
      <c r="DJ206" s="212"/>
      <c r="DK206" s="212"/>
      <c r="DL206" s="212"/>
      <c r="DM206" s="212"/>
      <c r="DN206" s="212"/>
      <c r="DO206" s="212"/>
      <c r="DP206" s="212"/>
      <c r="DQ206" s="212"/>
      <c r="DR206" s="212"/>
      <c r="DS206" s="212"/>
      <c r="DT206" s="212"/>
      <c r="DU206" s="212"/>
      <c r="DV206" s="212"/>
      <c r="DW206" s="212"/>
      <c r="DX206" s="212"/>
      <c r="DY206" s="212"/>
      <c r="DZ206" s="212"/>
      <c r="EA206" s="212"/>
      <c r="EB206" s="212"/>
      <c r="EC206" s="212"/>
      <c r="ED206" s="212"/>
      <c r="EE206" s="212"/>
      <c r="EF206" s="212"/>
      <c r="EG206" s="212"/>
      <c r="EH206" s="212"/>
      <c r="EI206" s="212"/>
      <c r="EJ206" s="212"/>
      <c r="EK206" s="212"/>
      <c r="EL206" s="212"/>
      <c r="EM206" s="212"/>
      <c r="EN206" s="212"/>
      <c r="EO206" s="212"/>
      <c r="EP206" s="212"/>
      <c r="EQ206" s="212"/>
      <c r="ER206" s="424"/>
      <c r="ES206" s="227">
        <f t="shared" si="27"/>
        <v>0</v>
      </c>
      <c r="ET206" s="413">
        <f t="shared" si="29"/>
        <v>0</v>
      </c>
      <c r="EU206" s="227">
        <f t="shared" si="30"/>
        <v>0</v>
      </c>
      <c r="EV206" s="385">
        <f t="shared" ref="EV206:EV269" si="32">(COUNTIF($E206:$ER206,$EV$11))*(10/60)</f>
        <v>0</v>
      </c>
      <c r="EW206" s="412">
        <f t="shared" si="26"/>
        <v>0</v>
      </c>
      <c r="EX206" s="412">
        <f t="shared" ref="EX206:EX269" si="33">(COUNTIF($E206:$ER206,$EX$11))*(10/60)</f>
        <v>0</v>
      </c>
      <c r="EY206" s="210">
        <f t="shared" si="31"/>
        <v>0</v>
      </c>
      <c r="EZ206" s="227">
        <f t="shared" ref="EZ206:EZ269" si="34">(COUNTIF($E206:$ER206,$EZ$11))*(10/60)</f>
        <v>9.1666666666666661</v>
      </c>
    </row>
    <row r="207" spans="1:156" x14ac:dyDescent="0.25">
      <c r="A207" s="177">
        <f t="shared" si="28"/>
        <v>7</v>
      </c>
      <c r="B207" s="723"/>
      <c r="C207" s="510" t="s">
        <v>184</v>
      </c>
      <c r="D207" s="514">
        <v>44757</v>
      </c>
      <c r="E207" s="211"/>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c r="AK207" s="212"/>
      <c r="AL207" s="212"/>
      <c r="AM207" s="212"/>
      <c r="AN207" s="212"/>
      <c r="AO207" s="212"/>
      <c r="AP207" s="212"/>
      <c r="AQ207" s="212"/>
      <c r="AR207" s="212"/>
      <c r="AS207" s="212"/>
      <c r="AT207" s="212"/>
      <c r="AU207" s="212"/>
      <c r="AV207" s="212"/>
      <c r="AW207" s="212"/>
      <c r="AX207" s="212"/>
      <c r="AY207" s="212"/>
      <c r="AZ207" s="212"/>
      <c r="BA207" s="212" t="s">
        <v>230</v>
      </c>
      <c r="BB207" s="212" t="s">
        <v>230</v>
      </c>
      <c r="BC207" s="212" t="s">
        <v>230</v>
      </c>
      <c r="BD207" s="212" t="s">
        <v>230</v>
      </c>
      <c r="BE207" s="212" t="s">
        <v>230</v>
      </c>
      <c r="BF207" s="212" t="s">
        <v>230</v>
      </c>
      <c r="BG207" s="212" t="s">
        <v>230</v>
      </c>
      <c r="BH207" s="212" t="s">
        <v>230</v>
      </c>
      <c r="BI207" s="212" t="s">
        <v>230</v>
      </c>
      <c r="BJ207" s="212" t="s">
        <v>230</v>
      </c>
      <c r="BK207" s="212" t="s">
        <v>230</v>
      </c>
      <c r="BL207" s="212" t="s">
        <v>230</v>
      </c>
      <c r="BM207" s="212" t="s">
        <v>230</v>
      </c>
      <c r="BN207" s="212" t="s">
        <v>230</v>
      </c>
      <c r="BO207" s="212" t="s">
        <v>230</v>
      </c>
      <c r="BP207" s="212" t="s">
        <v>230</v>
      </c>
      <c r="BQ207" s="212" t="s">
        <v>230</v>
      </c>
      <c r="BR207" s="212" t="s">
        <v>230</v>
      </c>
      <c r="BS207" s="212" t="s">
        <v>230</v>
      </c>
      <c r="BT207" s="212" t="s">
        <v>230</v>
      </c>
      <c r="BU207" s="212" t="s">
        <v>230</v>
      </c>
      <c r="BV207" s="212" t="s">
        <v>230</v>
      </c>
      <c r="BW207" s="212" t="s">
        <v>230</v>
      </c>
      <c r="BX207" s="212" t="s">
        <v>230</v>
      </c>
      <c r="BY207" s="212" t="s">
        <v>230</v>
      </c>
      <c r="BZ207" s="212" t="s">
        <v>230</v>
      </c>
      <c r="CA207" s="212" t="s">
        <v>230</v>
      </c>
      <c r="CB207" s="212" t="s">
        <v>230</v>
      </c>
      <c r="CC207" s="212" t="s">
        <v>230</v>
      </c>
      <c r="CD207" s="212" t="s">
        <v>230</v>
      </c>
      <c r="CE207" s="212" t="s">
        <v>230</v>
      </c>
      <c r="CF207" s="212" t="s">
        <v>230</v>
      </c>
      <c r="CG207" s="212" t="s">
        <v>230</v>
      </c>
      <c r="CH207" s="212" t="s">
        <v>230</v>
      </c>
      <c r="CI207" s="212" t="s">
        <v>230</v>
      </c>
      <c r="CJ207" s="212" t="s">
        <v>230</v>
      </c>
      <c r="CK207" s="212" t="s">
        <v>230</v>
      </c>
      <c r="CL207" s="212" t="s">
        <v>230</v>
      </c>
      <c r="CM207" s="212" t="s">
        <v>230</v>
      </c>
      <c r="CN207" s="212" t="s">
        <v>230</v>
      </c>
      <c r="CO207" s="212" t="s">
        <v>230</v>
      </c>
      <c r="CP207" s="212" t="s">
        <v>230</v>
      </c>
      <c r="CQ207" s="212" t="s">
        <v>230</v>
      </c>
      <c r="CR207" s="212" t="s">
        <v>230</v>
      </c>
      <c r="CS207" s="212" t="s">
        <v>230</v>
      </c>
      <c r="CT207" s="212" t="s">
        <v>230</v>
      </c>
      <c r="CU207" s="212" t="s">
        <v>230</v>
      </c>
      <c r="CV207" s="212" t="s">
        <v>230</v>
      </c>
      <c r="CW207" s="212" t="s">
        <v>230</v>
      </c>
      <c r="CX207" s="212" t="s">
        <v>230</v>
      </c>
      <c r="CY207" s="212" t="s">
        <v>230</v>
      </c>
      <c r="CZ207" s="212" t="s">
        <v>230</v>
      </c>
      <c r="DA207" s="212" t="s">
        <v>230</v>
      </c>
      <c r="DB207" s="212" t="s">
        <v>230</v>
      </c>
      <c r="DC207" s="212" t="s">
        <v>230</v>
      </c>
      <c r="DD207" s="212"/>
      <c r="DE207" s="212"/>
      <c r="DF207" s="212"/>
      <c r="DG207" s="212"/>
      <c r="DH207" s="212"/>
      <c r="DI207" s="212"/>
      <c r="DJ207" s="212"/>
      <c r="DK207" s="212"/>
      <c r="DL207" s="212"/>
      <c r="DM207" s="212"/>
      <c r="DN207" s="212"/>
      <c r="DO207" s="212"/>
      <c r="DP207" s="212"/>
      <c r="DQ207" s="212"/>
      <c r="DR207" s="212"/>
      <c r="DS207" s="212"/>
      <c r="DT207" s="212"/>
      <c r="DU207" s="212"/>
      <c r="DV207" s="212"/>
      <c r="DW207" s="212"/>
      <c r="DX207" s="212"/>
      <c r="DY207" s="212"/>
      <c r="DZ207" s="212"/>
      <c r="EA207" s="212"/>
      <c r="EB207" s="212"/>
      <c r="EC207" s="212"/>
      <c r="ED207" s="212"/>
      <c r="EE207" s="212"/>
      <c r="EF207" s="212"/>
      <c r="EG207" s="212"/>
      <c r="EH207" s="212"/>
      <c r="EI207" s="212"/>
      <c r="EJ207" s="212"/>
      <c r="EK207" s="212"/>
      <c r="EL207" s="212"/>
      <c r="EM207" s="212"/>
      <c r="EN207" s="212"/>
      <c r="EO207" s="212"/>
      <c r="EP207" s="212"/>
      <c r="EQ207" s="212"/>
      <c r="ER207" s="424"/>
      <c r="ES207" s="227">
        <f t="shared" si="27"/>
        <v>0</v>
      </c>
      <c r="ET207" s="413">
        <f t="shared" si="29"/>
        <v>0</v>
      </c>
      <c r="EU207" s="227">
        <f t="shared" si="30"/>
        <v>0</v>
      </c>
      <c r="EV207" s="385">
        <f t="shared" si="32"/>
        <v>0</v>
      </c>
      <c r="EW207" s="412">
        <f t="shared" ref="EW207:EW270" si="35">(COUNTIF($E207:$ER207,$EW$11))*(10/60)</f>
        <v>0</v>
      </c>
      <c r="EX207" s="412">
        <f t="shared" si="33"/>
        <v>0</v>
      </c>
      <c r="EY207" s="210">
        <f t="shared" si="31"/>
        <v>0</v>
      </c>
      <c r="EZ207" s="227">
        <f t="shared" si="34"/>
        <v>9.1666666666666661</v>
      </c>
    </row>
    <row r="208" spans="1:156" x14ac:dyDescent="0.25">
      <c r="A208" s="177">
        <f t="shared" si="28"/>
        <v>7</v>
      </c>
      <c r="B208" s="723"/>
      <c r="C208" s="511" t="s">
        <v>181</v>
      </c>
      <c r="D208" s="515">
        <v>44758</v>
      </c>
      <c r="E208" s="211"/>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c r="AK208" s="212"/>
      <c r="AL208" s="212"/>
      <c r="AM208" s="212"/>
      <c r="AN208" s="212"/>
      <c r="AO208" s="212"/>
      <c r="AP208" s="212"/>
      <c r="AQ208" s="212"/>
      <c r="AR208" s="212"/>
      <c r="AS208" s="212"/>
      <c r="AT208" s="212"/>
      <c r="AU208" s="212"/>
      <c r="AV208" s="212"/>
      <c r="AW208" s="212"/>
      <c r="AX208" s="212"/>
      <c r="AY208" s="212"/>
      <c r="AZ208" s="212"/>
      <c r="BA208" s="212"/>
      <c r="BB208" s="212"/>
      <c r="BC208" s="212"/>
      <c r="BD208" s="212"/>
      <c r="BE208" s="212"/>
      <c r="BF208" s="212"/>
      <c r="BG208" s="212"/>
      <c r="BH208" s="212"/>
      <c r="BI208" s="212"/>
      <c r="BJ208" s="212"/>
      <c r="BK208" s="212"/>
      <c r="BL208" s="212"/>
      <c r="BM208" s="212"/>
      <c r="BN208" s="212"/>
      <c r="BO208" s="212"/>
      <c r="BP208" s="212"/>
      <c r="BQ208" s="212"/>
      <c r="BR208" s="212"/>
      <c r="BS208" s="212"/>
      <c r="BT208" s="212"/>
      <c r="BU208" s="212"/>
      <c r="BV208" s="212"/>
      <c r="BW208" s="212"/>
      <c r="BX208" s="212"/>
      <c r="BY208" s="212"/>
      <c r="BZ208" s="212"/>
      <c r="CA208" s="212"/>
      <c r="CB208" s="212"/>
      <c r="CC208" s="212"/>
      <c r="CD208" s="212"/>
      <c r="CE208" s="212"/>
      <c r="CF208" s="212"/>
      <c r="CG208" s="212"/>
      <c r="CH208" s="212"/>
      <c r="CI208" s="212"/>
      <c r="CJ208" s="212"/>
      <c r="CK208" s="212"/>
      <c r="CL208" s="212"/>
      <c r="CM208" s="212"/>
      <c r="CN208" s="212"/>
      <c r="CO208" s="212"/>
      <c r="CP208" s="212"/>
      <c r="CQ208" s="212"/>
      <c r="CR208" s="212"/>
      <c r="CS208" s="212"/>
      <c r="CT208" s="212"/>
      <c r="CU208" s="212"/>
      <c r="CV208" s="212"/>
      <c r="CW208" s="212"/>
      <c r="CX208" s="212"/>
      <c r="CY208" s="212"/>
      <c r="CZ208" s="212"/>
      <c r="DA208" s="212"/>
      <c r="DB208" s="212"/>
      <c r="DC208" s="212"/>
      <c r="DD208" s="212"/>
      <c r="DE208" s="212"/>
      <c r="DF208" s="212"/>
      <c r="DG208" s="212"/>
      <c r="DH208" s="212"/>
      <c r="DI208" s="212"/>
      <c r="DJ208" s="212"/>
      <c r="DK208" s="212"/>
      <c r="DL208" s="212"/>
      <c r="DM208" s="212"/>
      <c r="DN208" s="212"/>
      <c r="DO208" s="212"/>
      <c r="DP208" s="212"/>
      <c r="DQ208" s="212"/>
      <c r="DR208" s="212"/>
      <c r="DS208" s="212"/>
      <c r="DT208" s="212"/>
      <c r="DU208" s="212"/>
      <c r="DV208" s="212"/>
      <c r="DW208" s="212"/>
      <c r="DX208" s="212"/>
      <c r="DY208" s="212"/>
      <c r="DZ208" s="212"/>
      <c r="EA208" s="212"/>
      <c r="EB208" s="212"/>
      <c r="EC208" s="212"/>
      <c r="ED208" s="212"/>
      <c r="EE208" s="212"/>
      <c r="EF208" s="212"/>
      <c r="EG208" s="212"/>
      <c r="EH208" s="212"/>
      <c r="EI208" s="212"/>
      <c r="EJ208" s="212"/>
      <c r="EK208" s="212"/>
      <c r="EL208" s="212"/>
      <c r="EM208" s="212"/>
      <c r="EN208" s="212"/>
      <c r="EO208" s="212"/>
      <c r="EP208" s="212"/>
      <c r="EQ208" s="212"/>
      <c r="ER208" s="424"/>
      <c r="ES208" s="227">
        <f t="shared" si="27"/>
        <v>0</v>
      </c>
      <c r="ET208" s="413">
        <f t="shared" si="29"/>
        <v>0</v>
      </c>
      <c r="EU208" s="227">
        <f t="shared" si="30"/>
        <v>0</v>
      </c>
      <c r="EV208" s="385">
        <f t="shared" si="32"/>
        <v>0</v>
      </c>
      <c r="EW208" s="412">
        <f t="shared" si="35"/>
        <v>0</v>
      </c>
      <c r="EX208" s="412">
        <f t="shared" si="33"/>
        <v>0</v>
      </c>
      <c r="EY208" s="210">
        <f t="shared" si="31"/>
        <v>0</v>
      </c>
      <c r="EZ208" s="227">
        <f t="shared" si="34"/>
        <v>0</v>
      </c>
    </row>
    <row r="209" spans="1:156" x14ac:dyDescent="0.25">
      <c r="A209" s="177">
        <f t="shared" si="28"/>
        <v>7</v>
      </c>
      <c r="B209" s="723"/>
      <c r="C209" s="511" t="s">
        <v>167</v>
      </c>
      <c r="D209" s="515">
        <v>44759</v>
      </c>
      <c r="E209" s="211" t="s">
        <v>342</v>
      </c>
      <c r="F209" s="212" t="s">
        <v>342</v>
      </c>
      <c r="G209" s="212" t="s">
        <v>342</v>
      </c>
      <c r="H209" s="212" t="s">
        <v>342</v>
      </c>
      <c r="I209" s="212" t="s">
        <v>342</v>
      </c>
      <c r="J209" s="212" t="s">
        <v>342</v>
      </c>
      <c r="K209" s="212" t="s">
        <v>342</v>
      </c>
      <c r="L209" s="212" t="s">
        <v>342</v>
      </c>
      <c r="M209" s="212" t="s">
        <v>342</v>
      </c>
      <c r="N209" s="212" t="s">
        <v>342</v>
      </c>
      <c r="O209" s="212" t="s">
        <v>342</v>
      </c>
      <c r="P209" s="212" t="s">
        <v>342</v>
      </c>
      <c r="Q209" s="212" t="s">
        <v>342</v>
      </c>
      <c r="R209" s="212" t="s">
        <v>342</v>
      </c>
      <c r="S209" s="212" t="s">
        <v>342</v>
      </c>
      <c r="T209" s="212" t="s">
        <v>342</v>
      </c>
      <c r="U209" s="212" t="s">
        <v>342</v>
      </c>
      <c r="V209" s="212" t="s">
        <v>342</v>
      </c>
      <c r="W209" s="212" t="s">
        <v>342</v>
      </c>
      <c r="X209" s="212" t="s">
        <v>342</v>
      </c>
      <c r="Y209" s="212" t="s">
        <v>342</v>
      </c>
      <c r="Z209" s="212" t="s">
        <v>342</v>
      </c>
      <c r="AA209" s="212" t="s">
        <v>342</v>
      </c>
      <c r="AB209" s="212" t="s">
        <v>342</v>
      </c>
      <c r="AC209" s="212" t="s">
        <v>342</v>
      </c>
      <c r="AD209" s="212" t="s">
        <v>342</v>
      </c>
      <c r="AE209" s="212" t="s">
        <v>342</v>
      </c>
      <c r="AF209" s="212" t="s">
        <v>342</v>
      </c>
      <c r="AG209" s="212" t="s">
        <v>342</v>
      </c>
      <c r="AH209" s="212" t="s">
        <v>342</v>
      </c>
      <c r="AI209" s="212" t="s">
        <v>342</v>
      </c>
      <c r="AJ209" s="212" t="s">
        <v>342</v>
      </c>
      <c r="AK209" s="212" t="s">
        <v>342</v>
      </c>
      <c r="AL209" s="212" t="s">
        <v>342</v>
      </c>
      <c r="AM209" s="212" t="s">
        <v>342</v>
      </c>
      <c r="AN209" s="212" t="s">
        <v>342</v>
      </c>
      <c r="AO209" s="212" t="s">
        <v>342</v>
      </c>
      <c r="AP209" s="212" t="s">
        <v>342</v>
      </c>
      <c r="AQ209" s="212" t="s">
        <v>342</v>
      </c>
      <c r="AR209" s="212" t="s">
        <v>342</v>
      </c>
      <c r="AS209" s="212" t="s">
        <v>342</v>
      </c>
      <c r="AT209" s="212" t="s">
        <v>342</v>
      </c>
      <c r="AU209" s="212" t="s">
        <v>342</v>
      </c>
      <c r="AV209" s="212" t="s">
        <v>342</v>
      </c>
      <c r="AW209" s="212" t="s">
        <v>342</v>
      </c>
      <c r="AX209" s="212" t="s">
        <v>342</v>
      </c>
      <c r="AY209" s="212" t="s">
        <v>342</v>
      </c>
      <c r="AZ209" s="212" t="s">
        <v>342</v>
      </c>
      <c r="BA209" s="212" t="s">
        <v>342</v>
      </c>
      <c r="BB209" s="212" t="s">
        <v>342</v>
      </c>
      <c r="BC209" s="212" t="s">
        <v>342</v>
      </c>
      <c r="BD209" s="212" t="s">
        <v>342</v>
      </c>
      <c r="BE209" s="212" t="s">
        <v>342</v>
      </c>
      <c r="BF209" s="212" t="s">
        <v>342</v>
      </c>
      <c r="BG209" s="212" t="s">
        <v>342</v>
      </c>
      <c r="BH209" s="212" t="s">
        <v>342</v>
      </c>
      <c r="BI209" s="212" t="s">
        <v>342</v>
      </c>
      <c r="BJ209" s="212" t="s">
        <v>342</v>
      </c>
      <c r="BK209" s="212" t="s">
        <v>342</v>
      </c>
      <c r="BL209" s="212" t="s">
        <v>342</v>
      </c>
      <c r="BM209" s="212" t="s">
        <v>342</v>
      </c>
      <c r="BN209" s="212" t="s">
        <v>342</v>
      </c>
      <c r="BO209" s="212" t="s">
        <v>342</v>
      </c>
      <c r="BP209" s="212" t="s">
        <v>342</v>
      </c>
      <c r="BQ209" s="212" t="s">
        <v>342</v>
      </c>
      <c r="BR209" s="212" t="s">
        <v>342</v>
      </c>
      <c r="BS209" s="212" t="s">
        <v>342</v>
      </c>
      <c r="BT209" s="212" t="s">
        <v>342</v>
      </c>
      <c r="BU209" s="212" t="s">
        <v>342</v>
      </c>
      <c r="BV209" s="212" t="s">
        <v>342</v>
      </c>
      <c r="BW209" s="212" t="s">
        <v>342</v>
      </c>
      <c r="BX209" s="212" t="s">
        <v>342</v>
      </c>
      <c r="BY209" s="212" t="s">
        <v>342</v>
      </c>
      <c r="BZ209" s="212" t="s">
        <v>342</v>
      </c>
      <c r="CA209" s="212" t="s">
        <v>342</v>
      </c>
      <c r="CB209" s="212" t="s">
        <v>342</v>
      </c>
      <c r="CC209" s="212" t="s">
        <v>342</v>
      </c>
      <c r="CD209" s="212" t="s">
        <v>342</v>
      </c>
      <c r="CE209" s="212" t="s">
        <v>342</v>
      </c>
      <c r="CF209" s="212" t="s">
        <v>342</v>
      </c>
      <c r="CG209" s="212" t="s">
        <v>342</v>
      </c>
      <c r="CH209" s="212" t="s">
        <v>342</v>
      </c>
      <c r="CI209" s="212" t="s">
        <v>342</v>
      </c>
      <c r="CJ209" s="212" t="s">
        <v>342</v>
      </c>
      <c r="CK209" s="212" t="s">
        <v>342</v>
      </c>
      <c r="CL209" s="212" t="s">
        <v>342</v>
      </c>
      <c r="CM209" s="212" t="s">
        <v>342</v>
      </c>
      <c r="CN209" s="212" t="s">
        <v>342</v>
      </c>
      <c r="CO209" s="212" t="s">
        <v>342</v>
      </c>
      <c r="CP209" s="212" t="s">
        <v>342</v>
      </c>
      <c r="CQ209" s="212" t="s">
        <v>342</v>
      </c>
      <c r="CR209" s="212" t="s">
        <v>342</v>
      </c>
      <c r="CS209" s="212" t="s">
        <v>342</v>
      </c>
      <c r="CT209" s="212" t="s">
        <v>342</v>
      </c>
      <c r="CU209" s="212" t="s">
        <v>342</v>
      </c>
      <c r="CV209" s="212" t="s">
        <v>342</v>
      </c>
      <c r="CW209" s="212" t="s">
        <v>342</v>
      </c>
      <c r="CX209" s="212" t="s">
        <v>342</v>
      </c>
      <c r="CY209" s="212" t="s">
        <v>342</v>
      </c>
      <c r="CZ209" s="212" t="s">
        <v>342</v>
      </c>
      <c r="DA209" s="212" t="s">
        <v>342</v>
      </c>
      <c r="DB209" s="212" t="s">
        <v>342</v>
      </c>
      <c r="DC209" s="212" t="s">
        <v>342</v>
      </c>
      <c r="DD209" s="212" t="s">
        <v>342</v>
      </c>
      <c r="DE209" s="212" t="s">
        <v>342</v>
      </c>
      <c r="DF209" s="212" t="s">
        <v>342</v>
      </c>
      <c r="DG209" s="212" t="s">
        <v>342</v>
      </c>
      <c r="DH209" s="212" t="s">
        <v>342</v>
      </c>
      <c r="DI209" s="212" t="s">
        <v>342</v>
      </c>
      <c r="DJ209" s="212" t="s">
        <v>342</v>
      </c>
      <c r="DK209" s="212" t="s">
        <v>342</v>
      </c>
      <c r="DL209" s="212" t="s">
        <v>342</v>
      </c>
      <c r="DM209" s="212" t="s">
        <v>342</v>
      </c>
      <c r="DN209" s="212" t="s">
        <v>342</v>
      </c>
      <c r="DO209" s="212" t="s">
        <v>342</v>
      </c>
      <c r="DP209" s="212" t="s">
        <v>342</v>
      </c>
      <c r="DQ209" s="212" t="s">
        <v>342</v>
      </c>
      <c r="DR209" s="212" t="s">
        <v>342</v>
      </c>
      <c r="DS209" s="212" t="s">
        <v>342</v>
      </c>
      <c r="DT209" s="212" t="s">
        <v>342</v>
      </c>
      <c r="DU209" s="212" t="s">
        <v>342</v>
      </c>
      <c r="DV209" s="212" t="s">
        <v>342</v>
      </c>
      <c r="DW209" s="212" t="s">
        <v>342</v>
      </c>
      <c r="DX209" s="212" t="s">
        <v>342</v>
      </c>
      <c r="DY209" s="212" t="s">
        <v>342</v>
      </c>
      <c r="DZ209" s="212" t="s">
        <v>342</v>
      </c>
      <c r="EA209" s="212" t="s">
        <v>342</v>
      </c>
      <c r="EB209" s="212" t="s">
        <v>342</v>
      </c>
      <c r="EC209" s="212" t="s">
        <v>342</v>
      </c>
      <c r="ED209" s="212" t="s">
        <v>342</v>
      </c>
      <c r="EE209" s="212" t="s">
        <v>342</v>
      </c>
      <c r="EF209" s="212" t="s">
        <v>342</v>
      </c>
      <c r="EG209" s="212" t="s">
        <v>342</v>
      </c>
      <c r="EH209" s="212" t="s">
        <v>342</v>
      </c>
      <c r="EI209" s="212" t="s">
        <v>342</v>
      </c>
      <c r="EJ209" s="212" t="s">
        <v>342</v>
      </c>
      <c r="EK209" s="212" t="s">
        <v>342</v>
      </c>
      <c r="EL209" s="212" t="s">
        <v>342</v>
      </c>
      <c r="EM209" s="212" t="s">
        <v>342</v>
      </c>
      <c r="EN209" s="212" t="s">
        <v>342</v>
      </c>
      <c r="EO209" s="212" t="s">
        <v>342</v>
      </c>
      <c r="EP209" s="212" t="s">
        <v>342</v>
      </c>
      <c r="EQ209" s="212" t="s">
        <v>342</v>
      </c>
      <c r="ER209" s="424" t="s">
        <v>342</v>
      </c>
      <c r="ES209" s="227">
        <f t="shared" ref="ES209:ES272" si="36">((COUNTIF($E209:$ER209,$ES$11))*(10/60))</f>
        <v>0</v>
      </c>
      <c r="ET209" s="413">
        <f t="shared" si="29"/>
        <v>0</v>
      </c>
      <c r="EU209" s="227">
        <f t="shared" si="30"/>
        <v>0</v>
      </c>
      <c r="EV209" s="385">
        <f t="shared" si="32"/>
        <v>0</v>
      </c>
      <c r="EW209" s="412">
        <f t="shared" si="35"/>
        <v>0</v>
      </c>
      <c r="EX209" s="412">
        <f t="shared" si="33"/>
        <v>0</v>
      </c>
      <c r="EY209" s="210">
        <f t="shared" si="31"/>
        <v>0</v>
      </c>
      <c r="EZ209" s="227">
        <f t="shared" si="34"/>
        <v>0</v>
      </c>
    </row>
    <row r="210" spans="1:156" x14ac:dyDescent="0.25">
      <c r="A210" s="177">
        <f t="shared" si="28"/>
        <v>7</v>
      </c>
      <c r="B210" s="723"/>
      <c r="C210" s="510" t="s">
        <v>175</v>
      </c>
      <c r="D210" s="514">
        <v>44760</v>
      </c>
      <c r="E210" s="211"/>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c r="AK210" s="212"/>
      <c r="AL210" s="212"/>
      <c r="AM210" s="212"/>
      <c r="AN210" s="212"/>
      <c r="AO210" s="212"/>
      <c r="AP210" s="212"/>
      <c r="AQ210" s="212"/>
      <c r="AR210" s="212"/>
      <c r="AS210" s="212"/>
      <c r="AT210" s="212"/>
      <c r="AU210" s="212"/>
      <c r="AV210" s="212"/>
      <c r="AW210" s="212"/>
      <c r="AX210" s="212"/>
      <c r="AY210" s="212"/>
      <c r="AZ210" s="212"/>
      <c r="BA210" s="212" t="s">
        <v>230</v>
      </c>
      <c r="BB210" s="212" t="s">
        <v>230</v>
      </c>
      <c r="BC210" s="212" t="s">
        <v>230</v>
      </c>
      <c r="BD210" s="212" t="s">
        <v>230</v>
      </c>
      <c r="BE210" s="212" t="s">
        <v>230</v>
      </c>
      <c r="BF210" s="212" t="s">
        <v>230</v>
      </c>
      <c r="BG210" s="212" t="s">
        <v>230</v>
      </c>
      <c r="BH210" s="212" t="s">
        <v>230</v>
      </c>
      <c r="BI210" s="212" t="s">
        <v>230</v>
      </c>
      <c r="BJ210" s="212" t="s">
        <v>230</v>
      </c>
      <c r="BK210" s="212" t="s">
        <v>230</v>
      </c>
      <c r="BL210" s="212" t="s">
        <v>230</v>
      </c>
      <c r="BM210" s="212" t="s">
        <v>230</v>
      </c>
      <c r="BN210" s="212" t="s">
        <v>230</v>
      </c>
      <c r="BO210" s="212" t="s">
        <v>230</v>
      </c>
      <c r="BP210" s="212" t="s">
        <v>230</v>
      </c>
      <c r="BQ210" s="212" t="s">
        <v>230</v>
      </c>
      <c r="BR210" s="212" t="s">
        <v>230</v>
      </c>
      <c r="BS210" s="212" t="s">
        <v>230</v>
      </c>
      <c r="BT210" s="212" t="s">
        <v>230</v>
      </c>
      <c r="BU210" s="212" t="s">
        <v>230</v>
      </c>
      <c r="BV210" s="212" t="s">
        <v>230</v>
      </c>
      <c r="BW210" s="212" t="s">
        <v>230</v>
      </c>
      <c r="BX210" s="212" t="s">
        <v>230</v>
      </c>
      <c r="BY210" s="212" t="s">
        <v>230</v>
      </c>
      <c r="BZ210" s="212" t="s">
        <v>230</v>
      </c>
      <c r="CA210" s="212" t="s">
        <v>230</v>
      </c>
      <c r="CB210" s="212" t="s">
        <v>230</v>
      </c>
      <c r="CC210" s="212" t="s">
        <v>230</v>
      </c>
      <c r="CD210" s="212" t="s">
        <v>230</v>
      </c>
      <c r="CE210" s="212" t="s">
        <v>230</v>
      </c>
      <c r="CF210" s="212" t="s">
        <v>230</v>
      </c>
      <c r="CG210" s="212" t="s">
        <v>230</v>
      </c>
      <c r="CH210" s="212" t="s">
        <v>53</v>
      </c>
      <c r="CI210" s="212" t="s">
        <v>53</v>
      </c>
      <c r="CJ210" s="212" t="s">
        <v>53</v>
      </c>
      <c r="CK210" s="212" t="s">
        <v>53</v>
      </c>
      <c r="CL210" s="212" t="s">
        <v>53</v>
      </c>
      <c r="CM210" s="212" t="s">
        <v>53</v>
      </c>
      <c r="CN210" s="212" t="s">
        <v>53</v>
      </c>
      <c r="CO210" s="212" t="s">
        <v>53</v>
      </c>
      <c r="CP210" s="212" t="s">
        <v>53</v>
      </c>
      <c r="CQ210" s="212" t="s">
        <v>344</v>
      </c>
      <c r="CR210" s="212" t="s">
        <v>53</v>
      </c>
      <c r="CS210" s="212" t="s">
        <v>53</v>
      </c>
      <c r="CT210" s="212" t="s">
        <v>53</v>
      </c>
      <c r="CU210" s="212" t="s">
        <v>53</v>
      </c>
      <c r="CV210" s="212" t="s">
        <v>53</v>
      </c>
      <c r="CW210" s="212" t="s">
        <v>53</v>
      </c>
      <c r="CX210" s="212" t="s">
        <v>53</v>
      </c>
      <c r="CY210" s="212" t="s">
        <v>53</v>
      </c>
      <c r="CZ210" s="212" t="s">
        <v>53</v>
      </c>
      <c r="DA210" s="212" t="s">
        <v>344</v>
      </c>
      <c r="DB210" s="212" t="s">
        <v>53</v>
      </c>
      <c r="DC210" s="212" t="s">
        <v>53</v>
      </c>
      <c r="DD210" s="212" t="s">
        <v>53</v>
      </c>
      <c r="DE210" s="212" t="s">
        <v>53</v>
      </c>
      <c r="DF210" s="212" t="s">
        <v>53</v>
      </c>
      <c r="DG210" s="212" t="s">
        <v>53</v>
      </c>
      <c r="DH210" s="212" t="s">
        <v>53</v>
      </c>
      <c r="DI210" s="212" t="s">
        <v>53</v>
      </c>
      <c r="DJ210" s="212" t="s">
        <v>53</v>
      </c>
      <c r="DK210" s="212" t="s">
        <v>230</v>
      </c>
      <c r="DL210" s="212" t="s">
        <v>230</v>
      </c>
      <c r="DM210" s="212" t="s">
        <v>230</v>
      </c>
      <c r="DN210" s="212" t="s">
        <v>230</v>
      </c>
      <c r="DO210" s="212" t="s">
        <v>230</v>
      </c>
      <c r="DP210" s="212" t="s">
        <v>230</v>
      </c>
      <c r="DQ210" s="212" t="s">
        <v>230</v>
      </c>
      <c r="DR210" s="212" t="s">
        <v>230</v>
      </c>
      <c r="DS210" s="212" t="s">
        <v>230</v>
      </c>
      <c r="DT210" s="212"/>
      <c r="DU210" s="212"/>
      <c r="DV210" s="212"/>
      <c r="DW210" s="212"/>
      <c r="DX210" s="212"/>
      <c r="DY210" s="212"/>
      <c r="DZ210" s="212"/>
      <c r="EA210" s="212"/>
      <c r="EB210" s="212"/>
      <c r="EC210" s="212"/>
      <c r="ED210" s="212"/>
      <c r="EE210" s="212"/>
      <c r="EF210" s="212"/>
      <c r="EG210" s="212"/>
      <c r="EH210" s="212"/>
      <c r="EI210" s="212"/>
      <c r="EJ210" s="212"/>
      <c r="EK210" s="212"/>
      <c r="EL210" s="212"/>
      <c r="EM210" s="212"/>
      <c r="EN210" s="212"/>
      <c r="EO210" s="212"/>
      <c r="EP210" s="212"/>
      <c r="EQ210" s="212"/>
      <c r="ER210" s="424"/>
      <c r="ES210" s="227">
        <f t="shared" si="36"/>
        <v>0</v>
      </c>
      <c r="ET210" s="413">
        <f t="shared" si="29"/>
        <v>4.5</v>
      </c>
      <c r="EU210" s="227">
        <f t="shared" si="30"/>
        <v>0</v>
      </c>
      <c r="EV210" s="385">
        <f t="shared" si="32"/>
        <v>0</v>
      </c>
      <c r="EW210" s="412">
        <f t="shared" si="35"/>
        <v>0</v>
      </c>
      <c r="EX210" s="412">
        <f t="shared" si="33"/>
        <v>0</v>
      </c>
      <c r="EY210" s="210">
        <f t="shared" si="31"/>
        <v>4.5</v>
      </c>
      <c r="EZ210" s="227">
        <f t="shared" si="34"/>
        <v>7</v>
      </c>
    </row>
    <row r="211" spans="1:156" x14ac:dyDescent="0.25">
      <c r="A211" s="177">
        <f t="shared" si="28"/>
        <v>7</v>
      </c>
      <c r="B211" s="723"/>
      <c r="C211" s="512" t="s">
        <v>176</v>
      </c>
      <c r="D211" s="514">
        <v>44761</v>
      </c>
      <c r="E211" s="211"/>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c r="AK211" s="212"/>
      <c r="AL211" s="212"/>
      <c r="AM211" s="212"/>
      <c r="AN211" s="212"/>
      <c r="AO211" s="212"/>
      <c r="AP211" s="212"/>
      <c r="AQ211" s="212"/>
      <c r="AR211" s="212"/>
      <c r="AS211" s="212"/>
      <c r="AT211" s="212"/>
      <c r="AU211" s="212"/>
      <c r="AV211" s="212"/>
      <c r="AW211" s="212"/>
      <c r="AX211" s="212"/>
      <c r="AY211" s="212"/>
      <c r="AZ211" s="212"/>
      <c r="BA211" s="212" t="s">
        <v>230</v>
      </c>
      <c r="BB211" s="212" t="s">
        <v>230</v>
      </c>
      <c r="BC211" s="212" t="s">
        <v>230</v>
      </c>
      <c r="BD211" s="212" t="s">
        <v>230</v>
      </c>
      <c r="BE211" s="212" t="s">
        <v>230</v>
      </c>
      <c r="BF211" s="212" t="s">
        <v>230</v>
      </c>
      <c r="BG211" s="212" t="s">
        <v>230</v>
      </c>
      <c r="BH211" s="212" t="s">
        <v>230</v>
      </c>
      <c r="BI211" s="212" t="s">
        <v>230</v>
      </c>
      <c r="BJ211" s="212" t="s">
        <v>230</v>
      </c>
      <c r="BK211" s="212" t="s">
        <v>230</v>
      </c>
      <c r="BL211" s="212" t="s">
        <v>230</v>
      </c>
      <c r="BM211" s="212" t="s">
        <v>230</v>
      </c>
      <c r="BN211" s="212" t="s">
        <v>230</v>
      </c>
      <c r="BO211" s="212" t="s">
        <v>230</v>
      </c>
      <c r="BP211" s="212" t="s">
        <v>230</v>
      </c>
      <c r="BQ211" s="212" t="s">
        <v>230</v>
      </c>
      <c r="BR211" s="212" t="s">
        <v>230</v>
      </c>
      <c r="BS211" s="212" t="s">
        <v>230</v>
      </c>
      <c r="BT211" s="212" t="s">
        <v>230</v>
      </c>
      <c r="BU211" s="212" t="s">
        <v>230</v>
      </c>
      <c r="BV211" s="212" t="s">
        <v>230</v>
      </c>
      <c r="BW211" s="212" t="s">
        <v>230</v>
      </c>
      <c r="BX211" s="212" t="s">
        <v>230</v>
      </c>
      <c r="BY211" s="212" t="s">
        <v>230</v>
      </c>
      <c r="BZ211" s="212" t="s">
        <v>230</v>
      </c>
      <c r="CA211" s="212" t="s">
        <v>230</v>
      </c>
      <c r="CB211" s="212" t="s">
        <v>230</v>
      </c>
      <c r="CC211" s="212" t="s">
        <v>230</v>
      </c>
      <c r="CD211" s="212" t="s">
        <v>230</v>
      </c>
      <c r="CE211" s="212" t="s">
        <v>230</v>
      </c>
      <c r="CF211" s="212" t="s">
        <v>230</v>
      </c>
      <c r="CG211" s="212" t="s">
        <v>230</v>
      </c>
      <c r="CH211" s="212" t="s">
        <v>53</v>
      </c>
      <c r="CI211" s="212" t="s">
        <v>53</v>
      </c>
      <c r="CJ211" s="212" t="s">
        <v>53</v>
      </c>
      <c r="CK211" s="212" t="s">
        <v>53</v>
      </c>
      <c r="CL211" s="212" t="s">
        <v>53</v>
      </c>
      <c r="CM211" s="212" t="s">
        <v>53</v>
      </c>
      <c r="CN211" s="212" t="s">
        <v>53</v>
      </c>
      <c r="CO211" s="212" t="s">
        <v>53</v>
      </c>
      <c r="CP211" s="212" t="s">
        <v>53</v>
      </c>
      <c r="CQ211" s="212" t="s">
        <v>344</v>
      </c>
      <c r="CR211" s="212" t="s">
        <v>53</v>
      </c>
      <c r="CS211" s="212" t="s">
        <v>53</v>
      </c>
      <c r="CT211" s="212" t="s">
        <v>53</v>
      </c>
      <c r="CU211" s="212" t="s">
        <v>53</v>
      </c>
      <c r="CV211" s="212" t="s">
        <v>53</v>
      </c>
      <c r="CW211" s="212" t="s">
        <v>53</v>
      </c>
      <c r="CX211" s="212" t="s">
        <v>53</v>
      </c>
      <c r="CY211" s="212" t="s">
        <v>53</v>
      </c>
      <c r="CZ211" s="212" t="s">
        <v>53</v>
      </c>
      <c r="DA211" s="212" t="s">
        <v>344</v>
      </c>
      <c r="DB211" s="212" t="s">
        <v>53</v>
      </c>
      <c r="DC211" s="212" t="s">
        <v>53</v>
      </c>
      <c r="DD211" s="212" t="s">
        <v>53</v>
      </c>
      <c r="DE211" s="212" t="s">
        <v>53</v>
      </c>
      <c r="DF211" s="212" t="s">
        <v>53</v>
      </c>
      <c r="DG211" s="212" t="s">
        <v>53</v>
      </c>
      <c r="DH211" s="212" t="s">
        <v>53</v>
      </c>
      <c r="DI211" s="212" t="s">
        <v>53</v>
      </c>
      <c r="DJ211" s="212" t="s">
        <v>53</v>
      </c>
      <c r="DK211" s="212" t="s">
        <v>230</v>
      </c>
      <c r="DL211" s="212" t="s">
        <v>230</v>
      </c>
      <c r="DM211" s="212" t="s">
        <v>230</v>
      </c>
      <c r="DN211" s="212" t="s">
        <v>230</v>
      </c>
      <c r="DO211" s="212" t="s">
        <v>230</v>
      </c>
      <c r="DP211" s="212" t="s">
        <v>230</v>
      </c>
      <c r="DQ211" s="212" t="s">
        <v>230</v>
      </c>
      <c r="DR211" s="212" t="s">
        <v>230</v>
      </c>
      <c r="DS211" s="212" t="s">
        <v>230</v>
      </c>
      <c r="DT211" s="212"/>
      <c r="DU211" s="212"/>
      <c r="DV211" s="212"/>
      <c r="DW211" s="212"/>
      <c r="DX211" s="212"/>
      <c r="DY211" s="212"/>
      <c r="DZ211" s="212"/>
      <c r="EA211" s="212"/>
      <c r="EB211" s="212"/>
      <c r="EC211" s="212"/>
      <c r="ED211" s="212"/>
      <c r="EE211" s="212"/>
      <c r="EF211" s="212"/>
      <c r="EG211" s="212"/>
      <c r="EH211" s="212"/>
      <c r="EI211" s="212"/>
      <c r="EJ211" s="212"/>
      <c r="EK211" s="212"/>
      <c r="EL211" s="212"/>
      <c r="EM211" s="212"/>
      <c r="EN211" s="212"/>
      <c r="EO211" s="212"/>
      <c r="EP211" s="212"/>
      <c r="EQ211" s="212"/>
      <c r="ER211" s="424"/>
      <c r="ES211" s="227">
        <f t="shared" si="36"/>
        <v>0</v>
      </c>
      <c r="ET211" s="413">
        <f t="shared" si="29"/>
        <v>4.5</v>
      </c>
      <c r="EU211" s="227">
        <f t="shared" si="30"/>
        <v>0</v>
      </c>
      <c r="EV211" s="385">
        <f t="shared" si="32"/>
        <v>0</v>
      </c>
      <c r="EW211" s="412">
        <f t="shared" si="35"/>
        <v>0</v>
      </c>
      <c r="EX211" s="412">
        <f t="shared" si="33"/>
        <v>0</v>
      </c>
      <c r="EY211" s="210">
        <f t="shared" si="31"/>
        <v>4.5</v>
      </c>
      <c r="EZ211" s="227">
        <f t="shared" si="34"/>
        <v>7</v>
      </c>
    </row>
    <row r="212" spans="1:156" x14ac:dyDescent="0.25">
      <c r="A212" s="177">
        <f t="shared" si="28"/>
        <v>7</v>
      </c>
      <c r="B212" s="723"/>
      <c r="C212" s="511" t="s">
        <v>176</v>
      </c>
      <c r="D212" s="515">
        <v>44762</v>
      </c>
      <c r="E212" s="459"/>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c r="AN212" s="404"/>
      <c r="AO212" s="404"/>
      <c r="AP212" s="404"/>
      <c r="AQ212" s="404"/>
      <c r="AR212" s="404"/>
      <c r="AS212" s="404"/>
      <c r="AT212" s="404"/>
      <c r="AU212" s="404"/>
      <c r="AV212" s="404"/>
      <c r="AW212" s="404"/>
      <c r="AX212" s="404"/>
      <c r="AY212" s="404"/>
      <c r="AZ212" s="404"/>
      <c r="BA212" s="212" t="s">
        <v>230</v>
      </c>
      <c r="BB212" s="212" t="s">
        <v>230</v>
      </c>
      <c r="BC212" s="212" t="s">
        <v>230</v>
      </c>
      <c r="BD212" s="212" t="s">
        <v>230</v>
      </c>
      <c r="BE212" s="212" t="s">
        <v>230</v>
      </c>
      <c r="BF212" s="212" t="s">
        <v>230</v>
      </c>
      <c r="BG212" s="212" t="s">
        <v>230</v>
      </c>
      <c r="BH212" s="212" t="s">
        <v>230</v>
      </c>
      <c r="BI212" s="212" t="s">
        <v>230</v>
      </c>
      <c r="BJ212" s="212" t="s">
        <v>230</v>
      </c>
      <c r="BK212" s="212" t="s">
        <v>230</v>
      </c>
      <c r="BL212" s="212" t="s">
        <v>230</v>
      </c>
      <c r="BM212" s="212" t="s">
        <v>230</v>
      </c>
      <c r="BN212" s="212" t="s">
        <v>230</v>
      </c>
      <c r="BO212" s="212" t="s">
        <v>230</v>
      </c>
      <c r="BP212" s="212" t="s">
        <v>230</v>
      </c>
      <c r="BQ212" s="212" t="s">
        <v>230</v>
      </c>
      <c r="BR212" s="212" t="s">
        <v>230</v>
      </c>
      <c r="BS212" s="212" t="s">
        <v>230</v>
      </c>
      <c r="BT212" s="212" t="s">
        <v>230</v>
      </c>
      <c r="BU212" s="212" t="s">
        <v>230</v>
      </c>
      <c r="BV212" s="212" t="s">
        <v>230</v>
      </c>
      <c r="BW212" s="212" t="s">
        <v>230</v>
      </c>
      <c r="BX212" s="212" t="s">
        <v>230</v>
      </c>
      <c r="BY212" s="212" t="s">
        <v>230</v>
      </c>
      <c r="BZ212" s="212" t="s">
        <v>230</v>
      </c>
      <c r="CA212" s="212" t="s">
        <v>230</v>
      </c>
      <c r="CB212" s="212" t="s">
        <v>230</v>
      </c>
      <c r="CC212" s="212" t="s">
        <v>230</v>
      </c>
      <c r="CD212" s="212" t="s">
        <v>230</v>
      </c>
      <c r="CE212" s="212" t="s">
        <v>230</v>
      </c>
      <c r="CF212" s="212" t="s">
        <v>230</v>
      </c>
      <c r="CG212" s="212" t="s">
        <v>230</v>
      </c>
      <c r="CH212" s="212" t="s">
        <v>53</v>
      </c>
      <c r="CI212" s="212" t="s">
        <v>53</v>
      </c>
      <c r="CJ212" s="212" t="s">
        <v>53</v>
      </c>
      <c r="CK212" s="212" t="s">
        <v>53</v>
      </c>
      <c r="CL212" s="212" t="s">
        <v>53</v>
      </c>
      <c r="CM212" s="212" t="s">
        <v>53</v>
      </c>
      <c r="CN212" s="212" t="s">
        <v>53</v>
      </c>
      <c r="CO212" s="212" t="s">
        <v>53</v>
      </c>
      <c r="CP212" s="212" t="s">
        <v>53</v>
      </c>
      <c r="CQ212" s="212" t="s">
        <v>344</v>
      </c>
      <c r="CR212" s="212" t="s">
        <v>53</v>
      </c>
      <c r="CS212" s="212" t="s">
        <v>53</v>
      </c>
      <c r="CT212" s="212" t="s">
        <v>53</v>
      </c>
      <c r="CU212" s="212" t="s">
        <v>53</v>
      </c>
      <c r="CV212" s="212" t="s">
        <v>53</v>
      </c>
      <c r="CW212" s="212" t="s">
        <v>53</v>
      </c>
      <c r="CX212" s="212" t="s">
        <v>53</v>
      </c>
      <c r="CY212" s="212" t="s">
        <v>53</v>
      </c>
      <c r="CZ212" s="212" t="s">
        <v>53</v>
      </c>
      <c r="DA212" s="212" t="s">
        <v>344</v>
      </c>
      <c r="DB212" s="212" t="s">
        <v>53</v>
      </c>
      <c r="DC212" s="212" t="s">
        <v>53</v>
      </c>
      <c r="DD212" s="212" t="s">
        <v>53</v>
      </c>
      <c r="DE212" s="212" t="s">
        <v>53</v>
      </c>
      <c r="DF212" s="212" t="s">
        <v>53</v>
      </c>
      <c r="DG212" s="212" t="s">
        <v>53</v>
      </c>
      <c r="DH212" s="212" t="s">
        <v>53</v>
      </c>
      <c r="DI212" s="212" t="s">
        <v>53</v>
      </c>
      <c r="DJ212" s="212" t="s">
        <v>53</v>
      </c>
      <c r="DK212" s="212" t="s">
        <v>230</v>
      </c>
      <c r="DL212" s="212" t="s">
        <v>230</v>
      </c>
      <c r="DM212" s="212" t="s">
        <v>230</v>
      </c>
      <c r="DN212" s="212" t="s">
        <v>230</v>
      </c>
      <c r="DO212" s="212" t="s">
        <v>230</v>
      </c>
      <c r="DP212" s="212" t="s">
        <v>230</v>
      </c>
      <c r="DQ212" s="212" t="s">
        <v>230</v>
      </c>
      <c r="DR212" s="212" t="s">
        <v>230</v>
      </c>
      <c r="DS212" s="212" t="s">
        <v>230</v>
      </c>
      <c r="DT212" s="404"/>
      <c r="DU212" s="404"/>
      <c r="DV212" s="404"/>
      <c r="DW212" s="404"/>
      <c r="DX212" s="404"/>
      <c r="DY212" s="404"/>
      <c r="DZ212" s="404"/>
      <c r="EA212" s="404"/>
      <c r="EB212" s="404"/>
      <c r="EC212" s="404"/>
      <c r="ED212" s="404"/>
      <c r="EE212" s="404"/>
      <c r="EF212" s="404"/>
      <c r="EG212" s="404"/>
      <c r="EH212" s="404"/>
      <c r="EI212" s="404"/>
      <c r="EJ212" s="404"/>
      <c r="EK212" s="404"/>
      <c r="EL212" s="404"/>
      <c r="EM212" s="404"/>
      <c r="EN212" s="404"/>
      <c r="EO212" s="404"/>
      <c r="EP212" s="404"/>
      <c r="EQ212" s="404"/>
      <c r="ER212" s="434"/>
      <c r="ES212" s="227">
        <f t="shared" si="36"/>
        <v>0</v>
      </c>
      <c r="ET212" s="413">
        <f t="shared" si="29"/>
        <v>4.5</v>
      </c>
      <c r="EU212" s="227">
        <f t="shared" si="30"/>
        <v>0</v>
      </c>
      <c r="EV212" s="385">
        <f t="shared" si="32"/>
        <v>0</v>
      </c>
      <c r="EW212" s="412">
        <f t="shared" si="35"/>
        <v>0</v>
      </c>
      <c r="EX212" s="412">
        <f t="shared" si="33"/>
        <v>0</v>
      </c>
      <c r="EY212" s="210">
        <f t="shared" si="31"/>
        <v>4.5</v>
      </c>
      <c r="EZ212" s="227">
        <f t="shared" si="34"/>
        <v>7</v>
      </c>
    </row>
    <row r="213" spans="1:156" x14ac:dyDescent="0.25">
      <c r="A213" s="177">
        <f t="shared" si="28"/>
        <v>7</v>
      </c>
      <c r="B213" s="723"/>
      <c r="C213" s="510" t="s">
        <v>173</v>
      </c>
      <c r="D213" s="514">
        <v>44763</v>
      </c>
      <c r="E213" s="211"/>
      <c r="F213" s="212"/>
      <c r="G213" s="212"/>
      <c r="H213" s="212"/>
      <c r="I213" s="212"/>
      <c r="J213" s="212"/>
      <c r="K213" s="212"/>
      <c r="L213" s="212"/>
      <c r="M213" s="212"/>
      <c r="N213" s="212"/>
      <c r="O213" s="212"/>
      <c r="P213" s="212"/>
      <c r="Q213" s="212"/>
      <c r="R213" s="212"/>
      <c r="S213" s="212"/>
      <c r="T213" s="212"/>
      <c r="U213" s="212"/>
      <c r="V213" s="212"/>
      <c r="W213" s="212"/>
      <c r="X213" s="212"/>
      <c r="Y213" s="212"/>
      <c r="Z213" s="212"/>
      <c r="AA213" s="212"/>
      <c r="AB213" s="212"/>
      <c r="AC213" s="212"/>
      <c r="AD213" s="212"/>
      <c r="AE213" s="212"/>
      <c r="AF213" s="212"/>
      <c r="AG213" s="212"/>
      <c r="AH213" s="212"/>
      <c r="AI213" s="212"/>
      <c r="AJ213" s="212"/>
      <c r="AK213" s="212"/>
      <c r="AL213" s="212"/>
      <c r="AM213" s="212"/>
      <c r="AN213" s="212"/>
      <c r="AO213" s="212"/>
      <c r="AP213" s="212"/>
      <c r="AQ213" s="212"/>
      <c r="AR213" s="212"/>
      <c r="AS213" s="212"/>
      <c r="AT213" s="212"/>
      <c r="AU213" s="212"/>
      <c r="AV213" s="212"/>
      <c r="AW213" s="212"/>
      <c r="AX213" s="212"/>
      <c r="AY213" s="212"/>
      <c r="AZ213" s="212"/>
      <c r="BA213" s="212" t="s">
        <v>230</v>
      </c>
      <c r="BB213" s="212" t="s">
        <v>230</v>
      </c>
      <c r="BC213" s="212" t="s">
        <v>230</v>
      </c>
      <c r="BD213" s="212" t="s">
        <v>230</v>
      </c>
      <c r="BE213" s="212" t="s">
        <v>230</v>
      </c>
      <c r="BF213" s="212" t="s">
        <v>230</v>
      </c>
      <c r="BG213" s="212" t="s">
        <v>230</v>
      </c>
      <c r="BH213" s="212" t="s">
        <v>230</v>
      </c>
      <c r="BI213" s="212" t="s">
        <v>230</v>
      </c>
      <c r="BJ213" s="212" t="s">
        <v>230</v>
      </c>
      <c r="BK213" s="212" t="s">
        <v>230</v>
      </c>
      <c r="BL213" s="212" t="s">
        <v>230</v>
      </c>
      <c r="BM213" s="212" t="s">
        <v>230</v>
      </c>
      <c r="BN213" s="212" t="s">
        <v>230</v>
      </c>
      <c r="BO213" s="212" t="s">
        <v>230</v>
      </c>
      <c r="BP213" s="212" t="s">
        <v>230</v>
      </c>
      <c r="BQ213" s="212" t="s">
        <v>230</v>
      </c>
      <c r="BR213" s="212" t="s">
        <v>230</v>
      </c>
      <c r="BS213" s="212" t="s">
        <v>53</v>
      </c>
      <c r="BT213" s="212" t="s">
        <v>53</v>
      </c>
      <c r="BU213" s="212" t="s">
        <v>53</v>
      </c>
      <c r="BV213" s="212" t="s">
        <v>53</v>
      </c>
      <c r="BW213" s="212" t="s">
        <v>53</v>
      </c>
      <c r="BX213" s="212" t="s">
        <v>53</v>
      </c>
      <c r="BY213" s="212" t="s">
        <v>53</v>
      </c>
      <c r="BZ213" s="212" t="s">
        <v>53</v>
      </c>
      <c r="CA213" s="212" t="s">
        <v>53</v>
      </c>
      <c r="CB213" s="212" t="s">
        <v>344</v>
      </c>
      <c r="CC213" s="212" t="s">
        <v>344</v>
      </c>
      <c r="CD213" s="212" t="s">
        <v>53</v>
      </c>
      <c r="CE213" s="212" t="s">
        <v>53</v>
      </c>
      <c r="CF213" s="212" t="s">
        <v>53</v>
      </c>
      <c r="CG213" s="212" t="s">
        <v>53</v>
      </c>
      <c r="CH213" s="212" t="s">
        <v>53</v>
      </c>
      <c r="CI213" s="212" t="s">
        <v>53</v>
      </c>
      <c r="CJ213" s="212" t="s">
        <v>53</v>
      </c>
      <c r="CK213" s="212" t="s">
        <v>53</v>
      </c>
      <c r="CL213" s="212" t="s">
        <v>53</v>
      </c>
      <c r="CM213" s="212" t="s">
        <v>53</v>
      </c>
      <c r="CN213" s="212" t="s">
        <v>53</v>
      </c>
      <c r="CO213" s="212" t="s">
        <v>53</v>
      </c>
      <c r="CP213" s="212" t="s">
        <v>53</v>
      </c>
      <c r="CQ213" s="212" t="s">
        <v>53</v>
      </c>
      <c r="CR213" s="212" t="s">
        <v>53</v>
      </c>
      <c r="CS213" s="212" t="s">
        <v>53</v>
      </c>
      <c r="CT213" s="212" t="s">
        <v>53</v>
      </c>
      <c r="CU213" s="212" t="s">
        <v>53</v>
      </c>
      <c r="CV213" s="212" t="s">
        <v>230</v>
      </c>
      <c r="CW213" s="212" t="s">
        <v>230</v>
      </c>
      <c r="CX213" s="212" t="s">
        <v>230</v>
      </c>
      <c r="CY213" s="212" t="s">
        <v>230</v>
      </c>
      <c r="CZ213" s="212" t="s">
        <v>230</v>
      </c>
      <c r="DA213" s="212" t="s">
        <v>230</v>
      </c>
      <c r="DB213" s="212" t="s">
        <v>230</v>
      </c>
      <c r="DC213" s="212" t="s">
        <v>230</v>
      </c>
      <c r="DD213" s="212" t="s">
        <v>230</v>
      </c>
      <c r="DE213" s="212" t="s">
        <v>230</v>
      </c>
      <c r="DF213" s="212"/>
      <c r="DG213" s="212"/>
      <c r="DH213" s="212"/>
      <c r="DI213" s="212"/>
      <c r="DJ213" s="212"/>
      <c r="DK213" s="212"/>
      <c r="DL213" s="212"/>
      <c r="DM213" s="212"/>
      <c r="DN213" s="212"/>
      <c r="DO213" s="212"/>
      <c r="DP213" s="212"/>
      <c r="DQ213" s="212"/>
      <c r="DR213" s="212"/>
      <c r="DS213" s="212"/>
      <c r="DT213" s="212"/>
      <c r="DU213" s="212"/>
      <c r="DV213" s="212"/>
      <c r="DW213" s="212"/>
      <c r="DX213" s="212"/>
      <c r="DY213" s="212"/>
      <c r="DZ213" s="212"/>
      <c r="EA213" s="212"/>
      <c r="EB213" s="212"/>
      <c r="EC213" s="212"/>
      <c r="ED213" s="212"/>
      <c r="EE213" s="212"/>
      <c r="EF213" s="212"/>
      <c r="EG213" s="212"/>
      <c r="EH213" s="212"/>
      <c r="EI213" s="212"/>
      <c r="EJ213" s="212"/>
      <c r="EK213" s="212"/>
      <c r="EL213" s="212"/>
      <c r="EM213" s="212"/>
      <c r="EN213" s="212"/>
      <c r="EO213" s="212"/>
      <c r="EP213" s="212"/>
      <c r="EQ213" s="212"/>
      <c r="ER213" s="424"/>
      <c r="ES213" s="227">
        <f t="shared" si="36"/>
        <v>0</v>
      </c>
      <c r="ET213" s="413">
        <f t="shared" si="29"/>
        <v>4.5</v>
      </c>
      <c r="EU213" s="227">
        <f t="shared" si="30"/>
        <v>0</v>
      </c>
      <c r="EV213" s="385">
        <f t="shared" si="32"/>
        <v>0</v>
      </c>
      <c r="EW213" s="412">
        <f t="shared" si="35"/>
        <v>0</v>
      </c>
      <c r="EX213" s="412">
        <f t="shared" si="33"/>
        <v>0</v>
      </c>
      <c r="EY213" s="210">
        <f t="shared" si="31"/>
        <v>4.5</v>
      </c>
      <c r="EZ213" s="227">
        <f t="shared" si="34"/>
        <v>4.6666666666666661</v>
      </c>
    </row>
    <row r="214" spans="1:156" x14ac:dyDescent="0.25">
      <c r="A214" s="177">
        <f t="shared" si="28"/>
        <v>7</v>
      </c>
      <c r="B214" s="723"/>
      <c r="C214" s="510" t="s">
        <v>184</v>
      </c>
      <c r="D214" s="514">
        <v>44764</v>
      </c>
      <c r="E214" s="211"/>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c r="AK214" s="212"/>
      <c r="AL214" s="212"/>
      <c r="AM214" s="212"/>
      <c r="AN214" s="212"/>
      <c r="AO214" s="212"/>
      <c r="AP214" s="212"/>
      <c r="AQ214" s="212"/>
      <c r="AR214" s="212"/>
      <c r="AS214" s="212"/>
      <c r="AT214" s="212"/>
      <c r="AU214" s="212"/>
      <c r="AV214" s="212"/>
      <c r="AW214" s="212"/>
      <c r="AX214" s="212"/>
      <c r="AY214" s="212"/>
      <c r="AZ214" s="212"/>
      <c r="BA214" s="212" t="s">
        <v>230</v>
      </c>
      <c r="BB214" s="212" t="s">
        <v>230</v>
      </c>
      <c r="BC214" s="212" t="s">
        <v>230</v>
      </c>
      <c r="BD214" s="212" t="s">
        <v>230</v>
      </c>
      <c r="BE214" s="212" t="s">
        <v>230</v>
      </c>
      <c r="BF214" s="212" t="s">
        <v>230</v>
      </c>
      <c r="BG214" s="212" t="s">
        <v>230</v>
      </c>
      <c r="BH214" s="212" t="s">
        <v>230</v>
      </c>
      <c r="BI214" s="212" t="s">
        <v>230</v>
      </c>
      <c r="BJ214" s="212" t="s">
        <v>230</v>
      </c>
      <c r="BK214" s="212" t="s">
        <v>230</v>
      </c>
      <c r="BL214" s="212" t="s">
        <v>230</v>
      </c>
      <c r="BM214" s="212" t="s">
        <v>230</v>
      </c>
      <c r="BN214" s="212" t="s">
        <v>230</v>
      </c>
      <c r="BO214" s="212" t="s">
        <v>230</v>
      </c>
      <c r="BP214" s="212" t="s">
        <v>230</v>
      </c>
      <c r="BQ214" s="212" t="s">
        <v>230</v>
      </c>
      <c r="BR214" s="212" t="s">
        <v>230</v>
      </c>
      <c r="BS214" s="212" t="s">
        <v>53</v>
      </c>
      <c r="BT214" s="212" t="s">
        <v>53</v>
      </c>
      <c r="BU214" s="212" t="s">
        <v>53</v>
      </c>
      <c r="BV214" s="212" t="s">
        <v>53</v>
      </c>
      <c r="BW214" s="212" t="s">
        <v>53</v>
      </c>
      <c r="BX214" s="212" t="s">
        <v>53</v>
      </c>
      <c r="BY214" s="212" t="s">
        <v>53</v>
      </c>
      <c r="BZ214" s="212" t="s">
        <v>53</v>
      </c>
      <c r="CA214" s="212" t="s">
        <v>53</v>
      </c>
      <c r="CB214" s="212" t="s">
        <v>53</v>
      </c>
      <c r="CC214" s="212" t="s">
        <v>53</v>
      </c>
      <c r="CD214" s="212" t="s">
        <v>53</v>
      </c>
      <c r="CE214" s="212" t="s">
        <v>344</v>
      </c>
      <c r="CF214" s="212" t="s">
        <v>344</v>
      </c>
      <c r="CG214" s="212" t="s">
        <v>53</v>
      </c>
      <c r="CH214" s="212" t="s">
        <v>53</v>
      </c>
      <c r="CI214" s="212" t="s">
        <v>53</v>
      </c>
      <c r="CJ214" s="212" t="s">
        <v>53</v>
      </c>
      <c r="CK214" s="212" t="s">
        <v>53</v>
      </c>
      <c r="CL214" s="212" t="s">
        <v>53</v>
      </c>
      <c r="CM214" s="212" t="s">
        <v>53</v>
      </c>
      <c r="CN214" s="212" t="s">
        <v>53</v>
      </c>
      <c r="CO214" s="212" t="s">
        <v>53</v>
      </c>
      <c r="CP214" s="212" t="s">
        <v>53</v>
      </c>
      <c r="CQ214" s="212" t="s">
        <v>53</v>
      </c>
      <c r="CR214" s="212" t="s">
        <v>53</v>
      </c>
      <c r="CS214" s="212" t="s">
        <v>344</v>
      </c>
      <c r="CT214" s="212" t="s">
        <v>53</v>
      </c>
      <c r="CU214" s="212" t="s">
        <v>53</v>
      </c>
      <c r="CV214" s="212" t="s">
        <v>53</v>
      </c>
      <c r="CW214" s="212" t="s">
        <v>53</v>
      </c>
      <c r="CX214" s="212" t="s">
        <v>53</v>
      </c>
      <c r="CY214" s="212" t="s">
        <v>53</v>
      </c>
      <c r="CZ214" s="212" t="s">
        <v>53</v>
      </c>
      <c r="DA214" s="212" t="s">
        <v>53</v>
      </c>
      <c r="DB214" s="212" t="s">
        <v>53</v>
      </c>
      <c r="DC214" s="212" t="s">
        <v>53</v>
      </c>
      <c r="DD214" s="212" t="s">
        <v>53</v>
      </c>
      <c r="DE214" s="212" t="s">
        <v>53</v>
      </c>
      <c r="DF214" s="212" t="s">
        <v>230</v>
      </c>
      <c r="DG214" s="212" t="s">
        <v>230</v>
      </c>
      <c r="DH214" s="212" t="s">
        <v>230</v>
      </c>
      <c r="DI214" s="212" t="s">
        <v>230</v>
      </c>
      <c r="DJ214" s="212" t="s">
        <v>230</v>
      </c>
      <c r="DK214" s="212" t="s">
        <v>230</v>
      </c>
      <c r="DL214" s="212" t="s">
        <v>230</v>
      </c>
      <c r="DM214" s="212" t="s">
        <v>230</v>
      </c>
      <c r="DN214" s="212"/>
      <c r="DO214" s="212"/>
      <c r="DP214" s="212"/>
      <c r="DQ214" s="212"/>
      <c r="DR214" s="212"/>
      <c r="DS214" s="212"/>
      <c r="DT214" s="212"/>
      <c r="DU214" s="212"/>
      <c r="DV214" s="212"/>
      <c r="DW214" s="212"/>
      <c r="DX214" s="212"/>
      <c r="DY214" s="212"/>
      <c r="DZ214" s="212"/>
      <c r="EA214" s="212"/>
      <c r="EB214" s="212"/>
      <c r="EC214" s="212"/>
      <c r="ED214" s="212"/>
      <c r="EE214" s="212"/>
      <c r="EF214" s="212"/>
      <c r="EG214" s="212"/>
      <c r="EH214" s="212"/>
      <c r="EI214" s="212"/>
      <c r="EJ214" s="212"/>
      <c r="EK214" s="212"/>
      <c r="EL214" s="212"/>
      <c r="EM214" s="212"/>
      <c r="EN214" s="212"/>
      <c r="EO214" s="212"/>
      <c r="EP214" s="212"/>
      <c r="EQ214" s="212"/>
      <c r="ER214" s="424"/>
      <c r="ES214" s="227">
        <f t="shared" si="36"/>
        <v>0</v>
      </c>
      <c r="ET214" s="413">
        <f t="shared" si="29"/>
        <v>6</v>
      </c>
      <c r="EU214" s="227">
        <f t="shared" si="30"/>
        <v>0</v>
      </c>
      <c r="EV214" s="385">
        <f t="shared" si="32"/>
        <v>0</v>
      </c>
      <c r="EW214" s="412">
        <f t="shared" si="35"/>
        <v>0</v>
      </c>
      <c r="EX214" s="412">
        <f t="shared" si="33"/>
        <v>0</v>
      </c>
      <c r="EY214" s="210">
        <f t="shared" si="31"/>
        <v>6</v>
      </c>
      <c r="EZ214" s="227">
        <f t="shared" si="34"/>
        <v>4.333333333333333</v>
      </c>
    </row>
    <row r="215" spans="1:156" x14ac:dyDescent="0.25">
      <c r="A215" s="177">
        <f t="shared" si="28"/>
        <v>7</v>
      </c>
      <c r="B215" s="723"/>
      <c r="C215" s="511" t="s">
        <v>181</v>
      </c>
      <c r="D215" s="515">
        <v>44765</v>
      </c>
      <c r="E215" s="211"/>
      <c r="F215" s="212"/>
      <c r="G215" s="212"/>
      <c r="H215" s="212"/>
      <c r="I215" s="212"/>
      <c r="J215" s="212"/>
      <c r="K215" s="212"/>
      <c r="L215" s="212"/>
      <c r="M215" s="212"/>
      <c r="N215" s="212"/>
      <c r="O215" s="212"/>
      <c r="P215" s="212"/>
      <c r="Q215" s="212"/>
      <c r="R215" s="212"/>
      <c r="S215" s="212"/>
      <c r="T215" s="212"/>
      <c r="U215" s="212"/>
      <c r="V215" s="212"/>
      <c r="W215" s="212"/>
      <c r="X215" s="212"/>
      <c r="Y215" s="212"/>
      <c r="Z215" s="212"/>
      <c r="AA215" s="212"/>
      <c r="AB215" s="212"/>
      <c r="AC215" s="212"/>
      <c r="AD215" s="212"/>
      <c r="AE215" s="212"/>
      <c r="AF215" s="212"/>
      <c r="AG215" s="212"/>
      <c r="AH215" s="212"/>
      <c r="AI215" s="212"/>
      <c r="AJ215" s="212"/>
      <c r="AK215" s="212"/>
      <c r="AL215" s="212"/>
      <c r="AM215" s="212"/>
      <c r="AN215" s="212"/>
      <c r="AO215" s="212"/>
      <c r="AP215" s="212"/>
      <c r="AQ215" s="212"/>
      <c r="AR215" s="212"/>
      <c r="AS215" s="212"/>
      <c r="AT215" s="212"/>
      <c r="AU215" s="212"/>
      <c r="AV215" s="212"/>
      <c r="AW215" s="212"/>
      <c r="AX215" s="212"/>
      <c r="AY215" s="212"/>
      <c r="AZ215" s="212"/>
      <c r="BA215" s="212"/>
      <c r="BB215" s="212"/>
      <c r="BC215" s="212"/>
      <c r="BD215" s="212"/>
      <c r="BE215" s="212"/>
      <c r="BF215" s="212"/>
      <c r="BG215" s="212"/>
      <c r="BH215" s="212"/>
      <c r="BI215" s="212"/>
      <c r="BJ215" s="212"/>
      <c r="BK215" s="212"/>
      <c r="BL215" s="212"/>
      <c r="BM215" s="212"/>
      <c r="BN215" s="212"/>
      <c r="BO215" s="212"/>
      <c r="BP215" s="212"/>
      <c r="BQ215" s="212"/>
      <c r="BR215" s="212"/>
      <c r="BS215" s="212"/>
      <c r="BT215" s="212"/>
      <c r="BU215" s="212"/>
      <c r="BV215" s="212"/>
      <c r="BW215" s="212"/>
      <c r="BX215" s="212"/>
      <c r="BY215" s="212"/>
      <c r="BZ215" s="212"/>
      <c r="CA215" s="212"/>
      <c r="CB215" s="212"/>
      <c r="CC215" s="212" t="s">
        <v>230</v>
      </c>
      <c r="CD215" s="212" t="s">
        <v>230</v>
      </c>
      <c r="CE215" s="212" t="s">
        <v>230</v>
      </c>
      <c r="CF215" s="212" t="s">
        <v>230</v>
      </c>
      <c r="CG215" s="212" t="s">
        <v>230</v>
      </c>
      <c r="CH215" s="212" t="s">
        <v>53</v>
      </c>
      <c r="CI215" s="212" t="s">
        <v>53</v>
      </c>
      <c r="CJ215" s="212" t="s">
        <v>53</v>
      </c>
      <c r="CK215" s="212" t="s">
        <v>53</v>
      </c>
      <c r="CL215" s="212" t="s">
        <v>53</v>
      </c>
      <c r="CM215" s="212" t="s">
        <v>53</v>
      </c>
      <c r="CN215" s="212" t="s">
        <v>53</v>
      </c>
      <c r="CO215" s="212" t="s">
        <v>53</v>
      </c>
      <c r="CP215" s="212" t="s">
        <v>53</v>
      </c>
      <c r="CQ215" s="212" t="s">
        <v>53</v>
      </c>
      <c r="CR215" s="212" t="s">
        <v>53</v>
      </c>
      <c r="CS215" s="212" t="s">
        <v>53</v>
      </c>
      <c r="CT215" s="212" t="s">
        <v>344</v>
      </c>
      <c r="CU215" s="212" t="s">
        <v>53</v>
      </c>
      <c r="CV215" s="212" t="s">
        <v>53</v>
      </c>
      <c r="CW215" s="212" t="s">
        <v>53</v>
      </c>
      <c r="CX215" s="212" t="s">
        <v>53</v>
      </c>
      <c r="CY215" s="212" t="s">
        <v>53</v>
      </c>
      <c r="CZ215" s="212" t="s">
        <v>53</v>
      </c>
      <c r="DA215" s="212" t="s">
        <v>53</v>
      </c>
      <c r="DB215" s="212" t="s">
        <v>53</v>
      </c>
      <c r="DC215" s="212" t="s">
        <v>53</v>
      </c>
      <c r="DD215" s="212" t="s">
        <v>53</v>
      </c>
      <c r="DE215" s="212" t="s">
        <v>53</v>
      </c>
      <c r="DF215" s="212" t="s">
        <v>53</v>
      </c>
      <c r="DG215" s="212" t="s">
        <v>230</v>
      </c>
      <c r="DH215" s="212" t="s">
        <v>230</v>
      </c>
      <c r="DI215" s="212" t="s">
        <v>230</v>
      </c>
      <c r="DJ215" s="212" t="s">
        <v>230</v>
      </c>
      <c r="DK215" s="212" t="s">
        <v>230</v>
      </c>
      <c r="DL215" s="212" t="s">
        <v>230</v>
      </c>
      <c r="DM215" s="212"/>
      <c r="DN215" s="212"/>
      <c r="DO215" s="212"/>
      <c r="DP215" s="212"/>
      <c r="DQ215" s="212"/>
      <c r="DR215" s="212"/>
      <c r="DS215" s="212"/>
      <c r="DT215" s="212"/>
      <c r="DU215" s="212"/>
      <c r="DV215" s="212"/>
      <c r="DW215" s="212"/>
      <c r="DX215" s="212"/>
      <c r="DY215" s="212"/>
      <c r="DZ215" s="212"/>
      <c r="EA215" s="212"/>
      <c r="EB215" s="212"/>
      <c r="EC215" s="212"/>
      <c r="ED215" s="212"/>
      <c r="EE215" s="212"/>
      <c r="EF215" s="212"/>
      <c r="EG215" s="212"/>
      <c r="EH215" s="212"/>
      <c r="EI215" s="212"/>
      <c r="EJ215" s="212"/>
      <c r="EK215" s="212"/>
      <c r="EL215" s="212"/>
      <c r="EM215" s="212"/>
      <c r="EN215" s="212"/>
      <c r="EO215" s="212"/>
      <c r="EP215" s="212"/>
      <c r="EQ215" s="212"/>
      <c r="ER215" s="424"/>
      <c r="ES215" s="227">
        <f t="shared" si="36"/>
        <v>0</v>
      </c>
      <c r="ET215" s="413">
        <f t="shared" si="29"/>
        <v>4</v>
      </c>
      <c r="EU215" s="227">
        <f t="shared" si="30"/>
        <v>0</v>
      </c>
      <c r="EV215" s="385">
        <f t="shared" si="32"/>
        <v>0</v>
      </c>
      <c r="EW215" s="412">
        <f t="shared" si="35"/>
        <v>0</v>
      </c>
      <c r="EX215" s="412">
        <f t="shared" si="33"/>
        <v>0</v>
      </c>
      <c r="EY215" s="210">
        <f t="shared" si="31"/>
        <v>4</v>
      </c>
      <c r="EZ215" s="227">
        <f t="shared" si="34"/>
        <v>1.8333333333333333</v>
      </c>
    </row>
    <row r="216" spans="1:156" x14ac:dyDescent="0.25">
      <c r="A216" s="177">
        <f t="shared" si="28"/>
        <v>7</v>
      </c>
      <c r="B216" s="723"/>
      <c r="C216" s="511" t="s">
        <v>167</v>
      </c>
      <c r="D216" s="515">
        <v>44766</v>
      </c>
      <c r="E216" s="211" t="s">
        <v>342</v>
      </c>
      <c r="F216" s="212" t="s">
        <v>342</v>
      </c>
      <c r="G216" s="212" t="s">
        <v>342</v>
      </c>
      <c r="H216" s="212" t="s">
        <v>342</v>
      </c>
      <c r="I216" s="212" t="s">
        <v>342</v>
      </c>
      <c r="J216" s="212" t="s">
        <v>342</v>
      </c>
      <c r="K216" s="212" t="s">
        <v>342</v>
      </c>
      <c r="L216" s="212" t="s">
        <v>342</v>
      </c>
      <c r="M216" s="212" t="s">
        <v>342</v>
      </c>
      <c r="N216" s="212" t="s">
        <v>342</v>
      </c>
      <c r="O216" s="212" t="s">
        <v>342</v>
      </c>
      <c r="P216" s="212" t="s">
        <v>342</v>
      </c>
      <c r="Q216" s="212" t="s">
        <v>342</v>
      </c>
      <c r="R216" s="212" t="s">
        <v>342</v>
      </c>
      <c r="S216" s="212" t="s">
        <v>342</v>
      </c>
      <c r="T216" s="212" t="s">
        <v>342</v>
      </c>
      <c r="U216" s="212" t="s">
        <v>342</v>
      </c>
      <c r="V216" s="212" t="s">
        <v>342</v>
      </c>
      <c r="W216" s="212" t="s">
        <v>342</v>
      </c>
      <c r="X216" s="212" t="s">
        <v>342</v>
      </c>
      <c r="Y216" s="212" t="s">
        <v>342</v>
      </c>
      <c r="Z216" s="212" t="s">
        <v>342</v>
      </c>
      <c r="AA216" s="212" t="s">
        <v>342</v>
      </c>
      <c r="AB216" s="212" t="s">
        <v>342</v>
      </c>
      <c r="AC216" s="212" t="s">
        <v>342</v>
      </c>
      <c r="AD216" s="212" t="s">
        <v>342</v>
      </c>
      <c r="AE216" s="212" t="s">
        <v>342</v>
      </c>
      <c r="AF216" s="212" t="s">
        <v>342</v>
      </c>
      <c r="AG216" s="212" t="s">
        <v>342</v>
      </c>
      <c r="AH216" s="212" t="s">
        <v>342</v>
      </c>
      <c r="AI216" s="212" t="s">
        <v>342</v>
      </c>
      <c r="AJ216" s="212" t="s">
        <v>342</v>
      </c>
      <c r="AK216" s="212" t="s">
        <v>342</v>
      </c>
      <c r="AL216" s="212" t="s">
        <v>342</v>
      </c>
      <c r="AM216" s="212" t="s">
        <v>342</v>
      </c>
      <c r="AN216" s="212" t="s">
        <v>342</v>
      </c>
      <c r="AO216" s="212" t="s">
        <v>230</v>
      </c>
      <c r="AP216" s="212" t="s">
        <v>230</v>
      </c>
      <c r="AQ216" s="212" t="s">
        <v>230</v>
      </c>
      <c r="AR216" s="212" t="s">
        <v>230</v>
      </c>
      <c r="AS216" s="212" t="s">
        <v>230</v>
      </c>
      <c r="AT216" s="212" t="s">
        <v>230</v>
      </c>
      <c r="AU216" s="212" t="s">
        <v>230</v>
      </c>
      <c r="AV216" s="212" t="s">
        <v>230</v>
      </c>
      <c r="AW216" s="212" t="s">
        <v>230</v>
      </c>
      <c r="AX216" s="212" t="s">
        <v>230</v>
      </c>
      <c r="AY216" s="212" t="s">
        <v>230</v>
      </c>
      <c r="AZ216" s="212" t="s">
        <v>230</v>
      </c>
      <c r="BA216" s="212" t="s">
        <v>52</v>
      </c>
      <c r="BB216" s="212" t="s">
        <v>52</v>
      </c>
      <c r="BC216" s="212" t="s">
        <v>52</v>
      </c>
      <c r="BD216" s="212" t="s">
        <v>52</v>
      </c>
      <c r="BE216" s="212" t="s">
        <v>52</v>
      </c>
      <c r="BF216" s="212" t="s">
        <v>52</v>
      </c>
      <c r="BG216" s="212" t="s">
        <v>52</v>
      </c>
      <c r="BH216" s="212" t="s">
        <v>52</v>
      </c>
      <c r="BI216" s="212" t="s">
        <v>52</v>
      </c>
      <c r="BJ216" s="212" t="s">
        <v>52</v>
      </c>
      <c r="BK216" s="212" t="s">
        <v>52</v>
      </c>
      <c r="BL216" s="212" t="s">
        <v>52</v>
      </c>
      <c r="BM216" s="212" t="s">
        <v>344</v>
      </c>
      <c r="BN216" s="212" t="s">
        <v>52</v>
      </c>
      <c r="BO216" s="212" t="s">
        <v>52</v>
      </c>
      <c r="BP216" s="212" t="s">
        <v>52</v>
      </c>
      <c r="BQ216" s="212" t="s">
        <v>52</v>
      </c>
      <c r="BR216" s="212" t="s">
        <v>52</v>
      </c>
      <c r="BS216" s="212" t="s">
        <v>52</v>
      </c>
      <c r="BT216" s="212" t="s">
        <v>52</v>
      </c>
      <c r="BU216" s="212" t="s">
        <v>52</v>
      </c>
      <c r="BV216" s="212" t="s">
        <v>52</v>
      </c>
      <c r="BW216" s="212" t="s">
        <v>52</v>
      </c>
      <c r="BX216" s="212" t="s">
        <v>52</v>
      </c>
      <c r="BY216" s="212" t="s">
        <v>52</v>
      </c>
      <c r="BZ216" s="212" t="s">
        <v>230</v>
      </c>
      <c r="CA216" s="212" t="s">
        <v>230</v>
      </c>
      <c r="CB216" s="212" t="s">
        <v>230</v>
      </c>
      <c r="CC216" s="212" t="s">
        <v>230</v>
      </c>
      <c r="CD216" s="212" t="s">
        <v>230</v>
      </c>
      <c r="CE216" s="212" t="s">
        <v>230</v>
      </c>
      <c r="CF216" s="212" t="s">
        <v>230</v>
      </c>
      <c r="CG216" s="212" t="s">
        <v>230</v>
      </c>
      <c r="CH216" s="212" t="s">
        <v>230</v>
      </c>
      <c r="CI216" s="212" t="s">
        <v>342</v>
      </c>
      <c r="CJ216" s="212" t="s">
        <v>342</v>
      </c>
      <c r="CK216" s="212" t="s">
        <v>342</v>
      </c>
      <c r="CL216" s="212" t="s">
        <v>342</v>
      </c>
      <c r="CM216" s="212" t="s">
        <v>342</v>
      </c>
      <c r="CN216" s="212" t="s">
        <v>342</v>
      </c>
      <c r="CO216" s="212" t="s">
        <v>342</v>
      </c>
      <c r="CP216" s="212" t="s">
        <v>342</v>
      </c>
      <c r="CQ216" s="212" t="s">
        <v>342</v>
      </c>
      <c r="CR216" s="212" t="s">
        <v>342</v>
      </c>
      <c r="CS216" s="212" t="s">
        <v>342</v>
      </c>
      <c r="CT216" s="212" t="s">
        <v>342</v>
      </c>
      <c r="CU216" s="212" t="s">
        <v>342</v>
      </c>
      <c r="CV216" s="212" t="s">
        <v>342</v>
      </c>
      <c r="CW216" s="212" t="s">
        <v>342</v>
      </c>
      <c r="CX216" s="212" t="s">
        <v>342</v>
      </c>
      <c r="CY216" s="212" t="s">
        <v>342</v>
      </c>
      <c r="CZ216" s="212" t="s">
        <v>342</v>
      </c>
      <c r="DA216" s="212" t="s">
        <v>342</v>
      </c>
      <c r="DB216" s="212" t="s">
        <v>342</v>
      </c>
      <c r="DC216" s="212" t="s">
        <v>342</v>
      </c>
      <c r="DD216" s="212" t="s">
        <v>342</v>
      </c>
      <c r="DE216" s="212" t="s">
        <v>342</v>
      </c>
      <c r="DF216" s="212" t="s">
        <v>342</v>
      </c>
      <c r="DG216" s="212" t="s">
        <v>342</v>
      </c>
      <c r="DH216" s="212" t="s">
        <v>342</v>
      </c>
      <c r="DI216" s="212" t="s">
        <v>342</v>
      </c>
      <c r="DJ216" s="212" t="s">
        <v>342</v>
      </c>
      <c r="DK216" s="212" t="s">
        <v>342</v>
      </c>
      <c r="DL216" s="212" t="s">
        <v>342</v>
      </c>
      <c r="DM216" s="212" t="s">
        <v>342</v>
      </c>
      <c r="DN216" s="212" t="s">
        <v>342</v>
      </c>
      <c r="DO216" s="212" t="s">
        <v>342</v>
      </c>
      <c r="DP216" s="212" t="s">
        <v>342</v>
      </c>
      <c r="DQ216" s="212" t="s">
        <v>342</v>
      </c>
      <c r="DR216" s="212" t="s">
        <v>342</v>
      </c>
      <c r="DS216" s="212" t="s">
        <v>342</v>
      </c>
      <c r="DT216" s="212" t="s">
        <v>342</v>
      </c>
      <c r="DU216" s="212" t="s">
        <v>342</v>
      </c>
      <c r="DV216" s="212" t="s">
        <v>342</v>
      </c>
      <c r="DW216" s="212" t="s">
        <v>342</v>
      </c>
      <c r="DX216" s="212" t="s">
        <v>342</v>
      </c>
      <c r="DY216" s="212" t="s">
        <v>342</v>
      </c>
      <c r="DZ216" s="212" t="s">
        <v>342</v>
      </c>
      <c r="EA216" s="212" t="s">
        <v>342</v>
      </c>
      <c r="EB216" s="212" t="s">
        <v>342</v>
      </c>
      <c r="EC216" s="212" t="s">
        <v>342</v>
      </c>
      <c r="ED216" s="212" t="s">
        <v>342</v>
      </c>
      <c r="EE216" s="212" t="s">
        <v>342</v>
      </c>
      <c r="EF216" s="212" t="s">
        <v>342</v>
      </c>
      <c r="EG216" s="212" t="s">
        <v>342</v>
      </c>
      <c r="EH216" s="212" t="s">
        <v>342</v>
      </c>
      <c r="EI216" s="212" t="s">
        <v>342</v>
      </c>
      <c r="EJ216" s="212" t="s">
        <v>342</v>
      </c>
      <c r="EK216" s="212" t="s">
        <v>342</v>
      </c>
      <c r="EL216" s="212" t="s">
        <v>342</v>
      </c>
      <c r="EM216" s="212" t="s">
        <v>342</v>
      </c>
      <c r="EN216" s="212" t="s">
        <v>342</v>
      </c>
      <c r="EO216" s="212" t="s">
        <v>342</v>
      </c>
      <c r="EP216" s="212" t="s">
        <v>342</v>
      </c>
      <c r="EQ216" s="212" t="s">
        <v>342</v>
      </c>
      <c r="ER216" s="424" t="s">
        <v>342</v>
      </c>
      <c r="ES216" s="227">
        <f t="shared" si="36"/>
        <v>4</v>
      </c>
      <c r="ET216" s="413">
        <f t="shared" si="29"/>
        <v>0</v>
      </c>
      <c r="EU216" s="227">
        <f t="shared" si="30"/>
        <v>0</v>
      </c>
      <c r="EV216" s="385">
        <f t="shared" si="32"/>
        <v>0</v>
      </c>
      <c r="EW216" s="412">
        <f t="shared" si="35"/>
        <v>0</v>
      </c>
      <c r="EX216" s="412">
        <f t="shared" si="33"/>
        <v>0</v>
      </c>
      <c r="EY216" s="210">
        <f t="shared" si="31"/>
        <v>4</v>
      </c>
      <c r="EZ216" s="227">
        <f t="shared" si="34"/>
        <v>3.5</v>
      </c>
    </row>
    <row r="217" spans="1:156" x14ac:dyDescent="0.25">
      <c r="A217" s="177">
        <f t="shared" si="28"/>
        <v>7</v>
      </c>
      <c r="B217" s="723"/>
      <c r="C217" s="510" t="s">
        <v>175</v>
      </c>
      <c r="D217" s="514">
        <v>44767</v>
      </c>
      <c r="E217" s="211"/>
      <c r="F217" s="212"/>
      <c r="G217" s="212"/>
      <c r="H217" s="212"/>
      <c r="I217" s="212"/>
      <c r="J217" s="212"/>
      <c r="K217" s="212"/>
      <c r="L217" s="212"/>
      <c r="M217" s="212"/>
      <c r="N217" s="212"/>
      <c r="O217" s="212"/>
      <c r="P217" s="212"/>
      <c r="Q217" s="212"/>
      <c r="R217" s="212"/>
      <c r="S217" s="212"/>
      <c r="T217" s="212"/>
      <c r="U217" s="212"/>
      <c r="V217" s="212"/>
      <c r="W217" s="212"/>
      <c r="X217" s="212"/>
      <c r="Y217" s="212"/>
      <c r="Z217" s="212"/>
      <c r="AA217" s="212"/>
      <c r="AB217" s="212"/>
      <c r="AC217" s="212"/>
      <c r="AD217" s="212"/>
      <c r="AE217" s="212"/>
      <c r="AF217" s="212"/>
      <c r="AG217" s="212"/>
      <c r="AH217" s="212"/>
      <c r="AI217" s="212"/>
      <c r="AJ217" s="212"/>
      <c r="AK217" s="212"/>
      <c r="AL217" s="212"/>
      <c r="AM217" s="212"/>
      <c r="AN217" s="212"/>
      <c r="AO217" s="212"/>
      <c r="AP217" s="212"/>
      <c r="AQ217" s="212"/>
      <c r="AR217" s="212"/>
      <c r="AS217" s="212"/>
      <c r="AT217" s="212"/>
      <c r="AU217" s="212" t="s">
        <v>230</v>
      </c>
      <c r="AV217" s="212" t="s">
        <v>230</v>
      </c>
      <c r="AW217" s="212" t="s">
        <v>230</v>
      </c>
      <c r="AX217" s="212" t="s">
        <v>230</v>
      </c>
      <c r="AY217" s="212" t="s">
        <v>230</v>
      </c>
      <c r="AZ217" s="212" t="s">
        <v>230</v>
      </c>
      <c r="BA217" s="212" t="s">
        <v>230</v>
      </c>
      <c r="BB217" s="212" t="s">
        <v>230</v>
      </c>
      <c r="BC217" s="212" t="s">
        <v>230</v>
      </c>
      <c r="BD217" s="212" t="s">
        <v>230</v>
      </c>
      <c r="BE217" s="212" t="s">
        <v>230</v>
      </c>
      <c r="BF217" s="212" t="s">
        <v>230</v>
      </c>
      <c r="BG217" s="212" t="s">
        <v>230</v>
      </c>
      <c r="BH217" s="212" t="s">
        <v>230</v>
      </c>
      <c r="BI217" s="212" t="s">
        <v>53</v>
      </c>
      <c r="BJ217" s="212" t="s">
        <v>53</v>
      </c>
      <c r="BK217" s="212" t="s">
        <v>53</v>
      </c>
      <c r="BL217" s="212" t="s">
        <v>53</v>
      </c>
      <c r="BM217" s="212" t="s">
        <v>53</v>
      </c>
      <c r="BN217" s="212" t="s">
        <v>53</v>
      </c>
      <c r="BO217" s="212" t="s">
        <v>53</v>
      </c>
      <c r="BP217" s="212" t="s">
        <v>53</v>
      </c>
      <c r="BQ217" s="212" t="s">
        <v>53</v>
      </c>
      <c r="BR217" s="212" t="s">
        <v>344</v>
      </c>
      <c r="BS217" s="212" t="s">
        <v>53</v>
      </c>
      <c r="BT217" s="212" t="s">
        <v>53</v>
      </c>
      <c r="BU217" s="212" t="s">
        <v>53</v>
      </c>
      <c r="BV217" s="212" t="s">
        <v>53</v>
      </c>
      <c r="BW217" s="212" t="s">
        <v>53</v>
      </c>
      <c r="BX217" s="212" t="s">
        <v>53</v>
      </c>
      <c r="BY217" s="212" t="s">
        <v>53</v>
      </c>
      <c r="BZ217" s="212" t="s">
        <v>53</v>
      </c>
      <c r="CA217" s="212" t="s">
        <v>53</v>
      </c>
      <c r="CB217" s="212" t="s">
        <v>344</v>
      </c>
      <c r="CC217" s="212" t="s">
        <v>53</v>
      </c>
      <c r="CD217" s="212" t="s">
        <v>53</v>
      </c>
      <c r="CE217" s="212" t="s">
        <v>53</v>
      </c>
      <c r="CF217" s="212" t="s">
        <v>53</v>
      </c>
      <c r="CG217" s="212" t="s">
        <v>53</v>
      </c>
      <c r="CH217" s="212" t="s">
        <v>53</v>
      </c>
      <c r="CI217" s="212" t="s">
        <v>53</v>
      </c>
      <c r="CJ217" s="212" t="s">
        <v>53</v>
      </c>
      <c r="CK217" s="212" t="s">
        <v>53</v>
      </c>
      <c r="CL217" s="535" t="s">
        <v>344</v>
      </c>
      <c r="CM217" s="212" t="s">
        <v>53</v>
      </c>
      <c r="CN217" s="212" t="s">
        <v>53</v>
      </c>
      <c r="CO217" s="212" t="s">
        <v>53</v>
      </c>
      <c r="CP217" s="212" t="s">
        <v>53</v>
      </c>
      <c r="CQ217" s="212" t="s">
        <v>53</v>
      </c>
      <c r="CR217" s="212" t="s">
        <v>53</v>
      </c>
      <c r="CS217" s="212" t="s">
        <v>53</v>
      </c>
      <c r="CT217" s="212" t="s">
        <v>53</v>
      </c>
      <c r="CU217" s="212" t="s">
        <v>53</v>
      </c>
      <c r="CV217" s="212" t="s">
        <v>344</v>
      </c>
      <c r="CW217" s="212" t="s">
        <v>53</v>
      </c>
      <c r="CX217" s="212" t="s">
        <v>53</v>
      </c>
      <c r="CY217" s="212" t="s">
        <v>53</v>
      </c>
      <c r="CZ217" s="212" t="s">
        <v>53</v>
      </c>
      <c r="DA217" s="212" t="s">
        <v>53</v>
      </c>
      <c r="DB217" s="212" t="s">
        <v>53</v>
      </c>
      <c r="DC217" s="212" t="s">
        <v>53</v>
      </c>
      <c r="DD217" s="212" t="s">
        <v>53</v>
      </c>
      <c r="DE217" s="212" t="s">
        <v>53</v>
      </c>
      <c r="DF217" s="212" t="s">
        <v>728</v>
      </c>
      <c r="DG217" s="212" t="s">
        <v>52</v>
      </c>
      <c r="DH217" s="212" t="s">
        <v>52</v>
      </c>
      <c r="DI217" s="212" t="s">
        <v>52</v>
      </c>
      <c r="DJ217" s="212" t="s">
        <v>52</v>
      </c>
      <c r="DK217" s="212" t="s">
        <v>52</v>
      </c>
      <c r="DL217" s="212" t="s">
        <v>52</v>
      </c>
      <c r="DM217" s="212" t="s">
        <v>52</v>
      </c>
      <c r="DN217" s="212" t="s">
        <v>52</v>
      </c>
      <c r="DO217" s="212" t="s">
        <v>52</v>
      </c>
      <c r="DP217" s="212" t="s">
        <v>344</v>
      </c>
      <c r="DQ217" s="212" t="s">
        <v>52</v>
      </c>
      <c r="DR217" s="212" t="s">
        <v>52</v>
      </c>
      <c r="DS217" s="212" t="s">
        <v>52</v>
      </c>
      <c r="DT217" s="212" t="s">
        <v>52</v>
      </c>
      <c r="DU217" s="212" t="s">
        <v>52</v>
      </c>
      <c r="DV217" s="212" t="s">
        <v>52</v>
      </c>
      <c r="DW217" s="212" t="s">
        <v>52</v>
      </c>
      <c r="DX217" s="212" t="s">
        <v>52</v>
      </c>
      <c r="DY217" s="212" t="s">
        <v>52</v>
      </c>
      <c r="DZ217" s="212" t="s">
        <v>344</v>
      </c>
      <c r="EA217" s="212" t="s">
        <v>52</v>
      </c>
      <c r="EB217" s="212" t="s">
        <v>52</v>
      </c>
      <c r="EC217" s="212" t="s">
        <v>52</v>
      </c>
      <c r="ED217" s="212" t="s">
        <v>52</v>
      </c>
      <c r="EE217" s="212" t="s">
        <v>52</v>
      </c>
      <c r="EF217" s="212" t="s">
        <v>52</v>
      </c>
      <c r="EG217" s="212" t="s">
        <v>230</v>
      </c>
      <c r="EH217" s="212" t="s">
        <v>230</v>
      </c>
      <c r="EI217" s="212" t="s">
        <v>230</v>
      </c>
      <c r="EJ217" s="212" t="s">
        <v>230</v>
      </c>
      <c r="EK217" s="212" t="s">
        <v>230</v>
      </c>
      <c r="EL217" s="212" t="s">
        <v>230</v>
      </c>
      <c r="EM217" s="212" t="s">
        <v>230</v>
      </c>
      <c r="EN217" s="212" t="s">
        <v>230</v>
      </c>
      <c r="EO217" s="212" t="s">
        <v>230</v>
      </c>
      <c r="EP217" s="212"/>
      <c r="EQ217" s="212"/>
      <c r="ER217" s="424"/>
      <c r="ES217" s="227">
        <f t="shared" si="36"/>
        <v>4</v>
      </c>
      <c r="ET217" s="413">
        <f t="shared" si="29"/>
        <v>7.5</v>
      </c>
      <c r="EU217" s="227">
        <f t="shared" si="30"/>
        <v>0</v>
      </c>
      <c r="EV217" s="385">
        <f t="shared" si="32"/>
        <v>0</v>
      </c>
      <c r="EW217" s="412">
        <f t="shared" si="35"/>
        <v>0</v>
      </c>
      <c r="EX217" s="412">
        <f t="shared" si="33"/>
        <v>0</v>
      </c>
      <c r="EY217" s="210">
        <f t="shared" si="31"/>
        <v>11.5</v>
      </c>
      <c r="EZ217" s="227">
        <f t="shared" si="34"/>
        <v>3.833333333333333</v>
      </c>
    </row>
    <row r="218" spans="1:156" x14ac:dyDescent="0.25">
      <c r="A218" s="177">
        <f t="shared" si="28"/>
        <v>7</v>
      </c>
      <c r="B218" s="723"/>
      <c r="C218" s="510" t="s">
        <v>176</v>
      </c>
      <c r="D218" s="514">
        <v>44768</v>
      </c>
      <c r="E218" s="211"/>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t="s">
        <v>230</v>
      </c>
      <c r="AD218" s="212" t="s">
        <v>230</v>
      </c>
      <c r="AE218" s="212" t="s">
        <v>230</v>
      </c>
      <c r="AF218" s="212" t="s">
        <v>230</v>
      </c>
      <c r="AG218" s="212" t="s">
        <v>230</v>
      </c>
      <c r="AH218" s="212" t="s">
        <v>230</v>
      </c>
      <c r="AI218" s="212" t="s">
        <v>230</v>
      </c>
      <c r="AJ218" s="212" t="s">
        <v>230</v>
      </c>
      <c r="AK218" s="212" t="s">
        <v>230</v>
      </c>
      <c r="AL218" s="212" t="s">
        <v>230</v>
      </c>
      <c r="AM218" s="212" t="s">
        <v>230</v>
      </c>
      <c r="AN218" s="212" t="s">
        <v>230</v>
      </c>
      <c r="AO218" s="212" t="s">
        <v>53</v>
      </c>
      <c r="AP218" s="212" t="s">
        <v>53</v>
      </c>
      <c r="AQ218" s="212" t="s">
        <v>53</v>
      </c>
      <c r="AR218" s="212" t="s">
        <v>53</v>
      </c>
      <c r="AS218" s="212" t="s">
        <v>53</v>
      </c>
      <c r="AT218" s="212" t="s">
        <v>53</v>
      </c>
      <c r="AU218" s="212" t="s">
        <v>53</v>
      </c>
      <c r="AV218" s="212" t="s">
        <v>53</v>
      </c>
      <c r="AW218" s="212" t="s">
        <v>53</v>
      </c>
      <c r="AX218" s="212" t="s">
        <v>344</v>
      </c>
      <c r="AY218" s="212" t="s">
        <v>53</v>
      </c>
      <c r="AZ218" s="212" t="s">
        <v>53</v>
      </c>
      <c r="BA218" s="212" t="s">
        <v>53</v>
      </c>
      <c r="BB218" s="212" t="s">
        <v>53</v>
      </c>
      <c r="BC218" s="212" t="s">
        <v>53</v>
      </c>
      <c r="BD218" s="212" t="s">
        <v>53</v>
      </c>
      <c r="BE218" s="212" t="s">
        <v>53</v>
      </c>
      <c r="BF218" s="212" t="s">
        <v>53</v>
      </c>
      <c r="BG218" s="212" t="s">
        <v>53</v>
      </c>
      <c r="BH218" s="212" t="s">
        <v>344</v>
      </c>
      <c r="BI218" s="212" t="s">
        <v>53</v>
      </c>
      <c r="BJ218" s="212" t="s">
        <v>53</v>
      </c>
      <c r="BK218" s="212" t="s">
        <v>53</v>
      </c>
      <c r="BL218" s="212" t="s">
        <v>53</v>
      </c>
      <c r="BM218" s="212" t="s">
        <v>53</v>
      </c>
      <c r="BN218" s="212" t="s">
        <v>53</v>
      </c>
      <c r="BO218" s="212" t="s">
        <v>53</v>
      </c>
      <c r="BP218" s="212" t="s">
        <v>53</v>
      </c>
      <c r="BQ218" s="212" t="s">
        <v>53</v>
      </c>
      <c r="BR218" s="212" t="s">
        <v>344</v>
      </c>
      <c r="BS218" s="212" t="s">
        <v>53</v>
      </c>
      <c r="BT218" s="212" t="s">
        <v>53</v>
      </c>
      <c r="BU218" s="212" t="s">
        <v>53</v>
      </c>
      <c r="BV218" s="212" t="s">
        <v>53</v>
      </c>
      <c r="BW218" s="212" t="s">
        <v>53</v>
      </c>
      <c r="BX218" s="212" t="s">
        <v>53</v>
      </c>
      <c r="BY218" s="212" t="s">
        <v>53</v>
      </c>
      <c r="BZ218" s="212" t="s">
        <v>53</v>
      </c>
      <c r="CA218" s="212" t="s">
        <v>53</v>
      </c>
      <c r="CB218" s="212" t="s">
        <v>344</v>
      </c>
      <c r="CC218" s="212" t="s">
        <v>53</v>
      </c>
      <c r="CD218" s="212" t="s">
        <v>53</v>
      </c>
      <c r="CE218" s="212" t="s">
        <v>53</v>
      </c>
      <c r="CF218" s="212" t="s">
        <v>53</v>
      </c>
      <c r="CG218" s="212" t="s">
        <v>53</v>
      </c>
      <c r="CH218" s="212" t="s">
        <v>53</v>
      </c>
      <c r="CI218" s="212" t="s">
        <v>53</v>
      </c>
      <c r="CJ218" s="212" t="s">
        <v>53</v>
      </c>
      <c r="CK218" s="212" t="s">
        <v>53</v>
      </c>
      <c r="CL218" s="212" t="s">
        <v>344</v>
      </c>
      <c r="CM218" s="212" t="s">
        <v>577</v>
      </c>
      <c r="CN218" s="212" t="s">
        <v>577</v>
      </c>
      <c r="CO218" s="212" t="s">
        <v>577</v>
      </c>
      <c r="CP218" s="212" t="s">
        <v>577</v>
      </c>
      <c r="CQ218" s="212" t="s">
        <v>577</v>
      </c>
      <c r="CR218" s="212" t="s">
        <v>577</v>
      </c>
      <c r="CS218" s="212" t="s">
        <v>577</v>
      </c>
      <c r="CT218" s="212" t="s">
        <v>577</v>
      </c>
      <c r="CU218" s="212" t="s">
        <v>577</v>
      </c>
      <c r="CV218" s="212" t="s">
        <v>577</v>
      </c>
      <c r="CW218" s="212" t="s">
        <v>577</v>
      </c>
      <c r="CX218" s="212" t="s">
        <v>577</v>
      </c>
      <c r="CY218" s="212" t="s">
        <v>577</v>
      </c>
      <c r="CZ218" s="212" t="s">
        <v>577</v>
      </c>
      <c r="DA218" s="212" t="s">
        <v>577</v>
      </c>
      <c r="DB218" s="212" t="s">
        <v>577</v>
      </c>
      <c r="DC218" s="212" t="s">
        <v>577</v>
      </c>
      <c r="DD218" s="212" t="s">
        <v>577</v>
      </c>
      <c r="DE218" s="212" t="s">
        <v>577</v>
      </c>
      <c r="DF218" s="212" t="s">
        <v>577</v>
      </c>
      <c r="DG218" s="212" t="s">
        <v>577</v>
      </c>
      <c r="DH218" s="212" t="s">
        <v>577</v>
      </c>
      <c r="DI218" s="212" t="s">
        <v>577</v>
      </c>
      <c r="DJ218" s="212" t="s">
        <v>577</v>
      </c>
      <c r="DK218" s="212" t="s">
        <v>577</v>
      </c>
      <c r="DL218" s="212" t="s">
        <v>577</v>
      </c>
      <c r="DM218" s="212" t="s">
        <v>577</v>
      </c>
      <c r="DN218" s="212" t="s">
        <v>728</v>
      </c>
      <c r="DO218" s="212" t="s">
        <v>52</v>
      </c>
      <c r="DP218" s="212" t="s">
        <v>52</v>
      </c>
      <c r="DQ218" s="212" t="s">
        <v>52</v>
      </c>
      <c r="DR218" s="212" t="s">
        <v>52</v>
      </c>
      <c r="DS218" s="212" t="s">
        <v>52</v>
      </c>
      <c r="DT218" s="212" t="s">
        <v>52</v>
      </c>
      <c r="DU218" s="212" t="s">
        <v>52</v>
      </c>
      <c r="DV218" s="212" t="s">
        <v>52</v>
      </c>
      <c r="DW218" s="212" t="s">
        <v>52</v>
      </c>
      <c r="DX218" s="212" t="s">
        <v>344</v>
      </c>
      <c r="DY218" s="212" t="s">
        <v>52</v>
      </c>
      <c r="DZ218" s="212" t="s">
        <v>52</v>
      </c>
      <c r="EA218" s="212" t="s">
        <v>52</v>
      </c>
      <c r="EB218" s="212" t="s">
        <v>52</v>
      </c>
      <c r="EC218" s="212" t="s">
        <v>52</v>
      </c>
      <c r="ED218" s="212" t="s">
        <v>52</v>
      </c>
      <c r="EE218" s="212" t="s">
        <v>52</v>
      </c>
      <c r="EF218" s="212" t="s">
        <v>52</v>
      </c>
      <c r="EG218" s="212" t="s">
        <v>52</v>
      </c>
      <c r="EH218" s="212" t="s">
        <v>728</v>
      </c>
      <c r="EI218" s="212" t="s">
        <v>52</v>
      </c>
      <c r="EJ218" s="212" t="s">
        <v>52</v>
      </c>
      <c r="EK218" s="212" t="s">
        <v>52</v>
      </c>
      <c r="EL218" s="212" t="s">
        <v>52</v>
      </c>
      <c r="EM218" s="212" t="s">
        <v>52</v>
      </c>
      <c r="EN218" s="212" t="s">
        <v>52</v>
      </c>
      <c r="EO218" s="212" t="s">
        <v>230</v>
      </c>
      <c r="EP218" s="212" t="s">
        <v>230</v>
      </c>
      <c r="EQ218" s="212" t="s">
        <v>230</v>
      </c>
      <c r="ER218" s="212" t="s">
        <v>230</v>
      </c>
      <c r="ES218" s="227">
        <f t="shared" si="36"/>
        <v>4</v>
      </c>
      <c r="ET218" s="413">
        <f t="shared" si="29"/>
        <v>7.5</v>
      </c>
      <c r="EU218" s="227">
        <f t="shared" si="30"/>
        <v>4.5</v>
      </c>
      <c r="EV218" s="385">
        <f t="shared" si="32"/>
        <v>0</v>
      </c>
      <c r="EW218" s="412">
        <f t="shared" si="35"/>
        <v>0</v>
      </c>
      <c r="EX218" s="412">
        <f t="shared" si="33"/>
        <v>0</v>
      </c>
      <c r="EY218" s="210">
        <f t="shared" si="31"/>
        <v>16</v>
      </c>
      <c r="EZ218" s="227">
        <f t="shared" si="34"/>
        <v>2.6666666666666665</v>
      </c>
    </row>
    <row r="219" spans="1:156" x14ac:dyDescent="0.25">
      <c r="A219" s="177">
        <f t="shared" si="28"/>
        <v>7</v>
      </c>
      <c r="B219" s="723"/>
      <c r="C219" s="510" t="s">
        <v>176</v>
      </c>
      <c r="D219" s="514">
        <v>44769</v>
      </c>
      <c r="E219" s="212" t="s">
        <v>230</v>
      </c>
      <c r="F219" s="212" t="s">
        <v>230</v>
      </c>
      <c r="G219" s="212" t="s">
        <v>230</v>
      </c>
      <c r="H219" s="212" t="s">
        <v>230</v>
      </c>
      <c r="I219" s="212" t="s">
        <v>230</v>
      </c>
      <c r="J219" s="212" t="s">
        <v>230</v>
      </c>
      <c r="K219" s="212"/>
      <c r="L219" s="212"/>
      <c r="M219" s="212"/>
      <c r="N219" s="212"/>
      <c r="O219" s="212"/>
      <c r="P219" s="212"/>
      <c r="Q219" s="212"/>
      <c r="R219" s="212"/>
      <c r="S219" s="212"/>
      <c r="T219" s="212"/>
      <c r="U219" s="212"/>
      <c r="V219" s="212"/>
      <c r="W219" s="212"/>
      <c r="X219" s="212"/>
      <c r="Y219" s="212"/>
      <c r="Z219" s="212"/>
      <c r="AA219" s="212"/>
      <c r="AB219" s="212"/>
      <c r="AC219" s="212"/>
      <c r="AD219" s="212"/>
      <c r="AE219" s="212"/>
      <c r="AF219" s="212"/>
      <c r="AG219" s="212"/>
      <c r="AH219" s="212"/>
      <c r="AI219" s="212"/>
      <c r="AJ219" s="212"/>
      <c r="AK219" s="212"/>
      <c r="AL219" s="212"/>
      <c r="AM219" s="212"/>
      <c r="AN219" s="212"/>
      <c r="AO219" s="212"/>
      <c r="AP219" s="212"/>
      <c r="AQ219" s="212"/>
      <c r="AR219" s="212"/>
      <c r="AS219" s="212"/>
      <c r="AT219" s="212"/>
      <c r="AU219" s="212"/>
      <c r="AV219" s="212"/>
      <c r="AW219" s="212"/>
      <c r="AX219" s="212"/>
      <c r="AY219" s="212"/>
      <c r="AZ219" s="212"/>
      <c r="BA219" s="212" t="s">
        <v>230</v>
      </c>
      <c r="BB219" s="212" t="s">
        <v>230</v>
      </c>
      <c r="BC219" s="212" t="s">
        <v>230</v>
      </c>
      <c r="BD219" s="212" t="s">
        <v>230</v>
      </c>
      <c r="BE219" s="212" t="s">
        <v>230</v>
      </c>
      <c r="BF219" s="212" t="s">
        <v>230</v>
      </c>
      <c r="BG219" s="212" t="s">
        <v>230</v>
      </c>
      <c r="BH219" s="212" t="s">
        <v>230</v>
      </c>
      <c r="BI219" s="212" t="s">
        <v>230</v>
      </c>
      <c r="BJ219" s="212" t="s">
        <v>230</v>
      </c>
      <c r="BK219" s="212" t="s">
        <v>230</v>
      </c>
      <c r="BL219" s="212" t="s">
        <v>230</v>
      </c>
      <c r="BM219" s="212" t="s">
        <v>230</v>
      </c>
      <c r="BN219" s="212" t="s">
        <v>230</v>
      </c>
      <c r="BO219" s="212" t="s">
        <v>230</v>
      </c>
      <c r="BP219" s="212" t="s">
        <v>230</v>
      </c>
      <c r="BQ219" s="212" t="s">
        <v>53</v>
      </c>
      <c r="BR219" s="212" t="s">
        <v>53</v>
      </c>
      <c r="BS219" s="212" t="s">
        <v>53</v>
      </c>
      <c r="BT219" s="212" t="s">
        <v>53</v>
      </c>
      <c r="BU219" s="212" t="s">
        <v>53</v>
      </c>
      <c r="BV219" s="212" t="s">
        <v>53</v>
      </c>
      <c r="BW219" s="212" t="s">
        <v>344</v>
      </c>
      <c r="BX219" s="212" t="s">
        <v>53</v>
      </c>
      <c r="BY219" s="212" t="s">
        <v>53</v>
      </c>
      <c r="BZ219" s="212" t="s">
        <v>53</v>
      </c>
      <c r="CA219" s="212" t="s">
        <v>53</v>
      </c>
      <c r="CB219" s="212" t="s">
        <v>53</v>
      </c>
      <c r="CC219" s="212" t="s">
        <v>53</v>
      </c>
      <c r="CD219" s="212" t="s">
        <v>344</v>
      </c>
      <c r="CE219" s="212" t="s">
        <v>53</v>
      </c>
      <c r="CF219" s="212" t="s">
        <v>53</v>
      </c>
      <c r="CG219" s="212" t="s">
        <v>53</v>
      </c>
      <c r="CH219" s="212" t="s">
        <v>53</v>
      </c>
      <c r="CI219" s="212" t="s">
        <v>53</v>
      </c>
      <c r="CJ219" s="212" t="s">
        <v>53</v>
      </c>
      <c r="CK219" s="212" t="s">
        <v>53</v>
      </c>
      <c r="CL219" s="212" t="s">
        <v>53</v>
      </c>
      <c r="CM219" s="212" t="s">
        <v>53</v>
      </c>
      <c r="CN219" s="212" t="s">
        <v>344</v>
      </c>
      <c r="CO219" s="212" t="s">
        <v>53</v>
      </c>
      <c r="CP219" s="212" t="s">
        <v>53</v>
      </c>
      <c r="CQ219" s="212" t="s">
        <v>53</v>
      </c>
      <c r="CR219" s="212" t="s">
        <v>53</v>
      </c>
      <c r="CS219" s="212" t="s">
        <v>53</v>
      </c>
      <c r="CT219" s="212" t="s">
        <v>53</v>
      </c>
      <c r="CU219" s="212" t="s">
        <v>53</v>
      </c>
      <c r="CV219" s="212" t="s">
        <v>53</v>
      </c>
      <c r="CW219" s="212" t="s">
        <v>53</v>
      </c>
      <c r="CX219" s="212" t="s">
        <v>344</v>
      </c>
      <c r="CY219" s="212" t="s">
        <v>53</v>
      </c>
      <c r="CZ219" s="212" t="s">
        <v>53</v>
      </c>
      <c r="DA219" s="212" t="s">
        <v>53</v>
      </c>
      <c r="DB219" s="212" t="s">
        <v>53</v>
      </c>
      <c r="DC219" s="212" t="s">
        <v>53</v>
      </c>
      <c r="DD219" s="212" t="s">
        <v>53</v>
      </c>
      <c r="DE219" s="212" t="s">
        <v>53</v>
      </c>
      <c r="DF219" s="212" t="s">
        <v>53</v>
      </c>
      <c r="DG219" s="212" t="s">
        <v>53</v>
      </c>
      <c r="DH219" s="212" t="s">
        <v>344</v>
      </c>
      <c r="DI219" s="212" t="s">
        <v>53</v>
      </c>
      <c r="DJ219" s="212" t="s">
        <v>53</v>
      </c>
      <c r="DK219" s="212" t="s">
        <v>53</v>
      </c>
      <c r="DL219" s="212" t="s">
        <v>53</v>
      </c>
      <c r="DM219" s="212" t="s">
        <v>53</v>
      </c>
      <c r="DN219" s="212" t="s">
        <v>53</v>
      </c>
      <c r="DO219" s="212" t="s">
        <v>53</v>
      </c>
      <c r="DP219" s="212" t="s">
        <v>53</v>
      </c>
      <c r="DQ219" s="212" t="s">
        <v>53</v>
      </c>
      <c r="DR219" s="212" t="s">
        <v>344</v>
      </c>
      <c r="DS219" s="212" t="s">
        <v>53</v>
      </c>
      <c r="DT219" s="212" t="s">
        <v>53</v>
      </c>
      <c r="DU219" s="212" t="s">
        <v>53</v>
      </c>
      <c r="DV219" s="212" t="s">
        <v>53</v>
      </c>
      <c r="DW219" s="212" t="s">
        <v>53</v>
      </c>
      <c r="DX219" s="212" t="s">
        <v>53</v>
      </c>
      <c r="DY219" s="212" t="s">
        <v>53</v>
      </c>
      <c r="DZ219" s="212" t="s">
        <v>53</v>
      </c>
      <c r="EA219" s="212" t="s">
        <v>53</v>
      </c>
      <c r="EB219" s="212" t="s">
        <v>230</v>
      </c>
      <c r="EC219" s="212" t="s">
        <v>230</v>
      </c>
      <c r="ED219" s="212" t="s">
        <v>230</v>
      </c>
      <c r="EE219" s="212" t="s">
        <v>230</v>
      </c>
      <c r="EF219" s="212" t="s">
        <v>230</v>
      </c>
      <c r="EG219" s="212" t="s">
        <v>230</v>
      </c>
      <c r="EH219" s="212" t="s">
        <v>230</v>
      </c>
      <c r="EI219" s="212" t="s">
        <v>230</v>
      </c>
      <c r="EJ219" s="212" t="s">
        <v>230</v>
      </c>
      <c r="EK219" s="212" t="s">
        <v>230</v>
      </c>
      <c r="EL219" s="212"/>
      <c r="EM219" s="212"/>
      <c r="EN219" s="212"/>
      <c r="EO219" s="212"/>
      <c r="EP219" s="212"/>
      <c r="EQ219" s="212"/>
      <c r="ER219" s="424"/>
      <c r="ES219" s="227">
        <f t="shared" si="36"/>
        <v>0</v>
      </c>
      <c r="ET219" s="413">
        <f t="shared" si="29"/>
        <v>9.5</v>
      </c>
      <c r="EU219" s="227">
        <f t="shared" si="30"/>
        <v>0</v>
      </c>
      <c r="EV219" s="385">
        <f t="shared" si="32"/>
        <v>0</v>
      </c>
      <c r="EW219" s="412">
        <f t="shared" si="35"/>
        <v>0</v>
      </c>
      <c r="EX219" s="412">
        <f t="shared" si="33"/>
        <v>0</v>
      </c>
      <c r="EY219" s="210">
        <f t="shared" si="31"/>
        <v>9.5</v>
      </c>
      <c r="EZ219" s="227">
        <f t="shared" si="34"/>
        <v>5.333333333333333</v>
      </c>
    </row>
    <row r="220" spans="1:156" x14ac:dyDescent="0.25">
      <c r="A220" s="177">
        <f t="shared" si="28"/>
        <v>7</v>
      </c>
      <c r="B220" s="723"/>
      <c r="C220" s="510" t="s">
        <v>173</v>
      </c>
      <c r="D220" s="514">
        <v>44770</v>
      </c>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c r="AK220" s="212"/>
      <c r="AL220" s="212"/>
      <c r="AM220" s="212"/>
      <c r="AN220" s="212"/>
      <c r="AO220" s="212"/>
      <c r="AP220" s="212"/>
      <c r="AQ220" s="212"/>
      <c r="AR220" s="212"/>
      <c r="AS220" s="212"/>
      <c r="AT220" s="212"/>
      <c r="AU220" s="212"/>
      <c r="AV220" s="212"/>
      <c r="AW220" s="212"/>
      <c r="AX220" s="212"/>
      <c r="AY220" s="212"/>
      <c r="AZ220" s="212"/>
      <c r="BA220" s="212" t="s">
        <v>230</v>
      </c>
      <c r="BB220" s="212" t="s">
        <v>230</v>
      </c>
      <c r="BC220" s="212" t="s">
        <v>230</v>
      </c>
      <c r="BD220" s="212" t="s">
        <v>230</v>
      </c>
      <c r="BE220" s="212" t="s">
        <v>230</v>
      </c>
      <c r="BF220" s="212" t="s">
        <v>230</v>
      </c>
      <c r="BG220" s="212" t="s">
        <v>230</v>
      </c>
      <c r="BH220" s="212" t="s">
        <v>230</v>
      </c>
      <c r="BI220" s="212" t="s">
        <v>230</v>
      </c>
      <c r="BJ220" s="212" t="s">
        <v>230</v>
      </c>
      <c r="BK220" s="212" t="s">
        <v>230</v>
      </c>
      <c r="BL220" s="212" t="s">
        <v>230</v>
      </c>
      <c r="BM220" s="212" t="s">
        <v>230</v>
      </c>
      <c r="BN220" s="212" t="s">
        <v>230</v>
      </c>
      <c r="BO220" s="212" t="s">
        <v>230</v>
      </c>
      <c r="BP220" s="212" t="s">
        <v>230</v>
      </c>
      <c r="BQ220" s="212" t="s">
        <v>53</v>
      </c>
      <c r="BR220" s="212" t="s">
        <v>53</v>
      </c>
      <c r="BS220" s="212" t="s">
        <v>53</v>
      </c>
      <c r="BT220" s="212" t="s">
        <v>53</v>
      </c>
      <c r="BU220" s="212" t="s">
        <v>53</v>
      </c>
      <c r="BV220" s="212" t="s">
        <v>53</v>
      </c>
      <c r="BW220" s="212" t="s">
        <v>344</v>
      </c>
      <c r="BX220" s="212" t="s">
        <v>53</v>
      </c>
      <c r="BY220" s="212" t="s">
        <v>53</v>
      </c>
      <c r="BZ220" s="212" t="s">
        <v>53</v>
      </c>
      <c r="CA220" s="212" t="s">
        <v>53</v>
      </c>
      <c r="CB220" s="212" t="s">
        <v>53</v>
      </c>
      <c r="CC220" s="212" t="s">
        <v>53</v>
      </c>
      <c r="CD220" s="212" t="s">
        <v>344</v>
      </c>
      <c r="CE220" s="212" t="s">
        <v>53</v>
      </c>
      <c r="CF220" s="212" t="s">
        <v>53</v>
      </c>
      <c r="CG220" s="212" t="s">
        <v>53</v>
      </c>
      <c r="CH220" s="212" t="s">
        <v>53</v>
      </c>
      <c r="CI220" s="212" t="s">
        <v>53</v>
      </c>
      <c r="CJ220" s="212" t="s">
        <v>53</v>
      </c>
      <c r="CK220" s="212" t="s">
        <v>53</v>
      </c>
      <c r="CL220" s="212" t="s">
        <v>53</v>
      </c>
      <c r="CM220" s="212" t="s">
        <v>53</v>
      </c>
      <c r="CN220" s="212" t="s">
        <v>344</v>
      </c>
      <c r="CO220" s="212" t="s">
        <v>53</v>
      </c>
      <c r="CP220" s="212" t="s">
        <v>53</v>
      </c>
      <c r="CQ220" s="212" t="s">
        <v>53</v>
      </c>
      <c r="CR220" s="212" t="s">
        <v>53</v>
      </c>
      <c r="CS220" s="212" t="s">
        <v>53</v>
      </c>
      <c r="CT220" s="212" t="s">
        <v>53</v>
      </c>
      <c r="CU220" s="212" t="s">
        <v>53</v>
      </c>
      <c r="CV220" s="212" t="s">
        <v>53</v>
      </c>
      <c r="CW220" s="212" t="s">
        <v>53</v>
      </c>
      <c r="CX220" s="212" t="s">
        <v>344</v>
      </c>
      <c r="CY220" s="212" t="s">
        <v>53</v>
      </c>
      <c r="CZ220" s="212" t="s">
        <v>53</v>
      </c>
      <c r="DA220" s="212" t="s">
        <v>53</v>
      </c>
      <c r="DB220" s="212" t="s">
        <v>53</v>
      </c>
      <c r="DC220" s="212" t="s">
        <v>53</v>
      </c>
      <c r="DD220" s="212" t="s">
        <v>53</v>
      </c>
      <c r="DE220" s="212" t="s">
        <v>53</v>
      </c>
      <c r="DF220" s="212" t="s">
        <v>53</v>
      </c>
      <c r="DG220" s="212" t="s">
        <v>53</v>
      </c>
      <c r="DH220" s="212" t="s">
        <v>344</v>
      </c>
      <c r="DI220" s="212" t="s">
        <v>53</v>
      </c>
      <c r="DJ220" s="212" t="s">
        <v>53</v>
      </c>
      <c r="DK220" s="212" t="s">
        <v>53</v>
      </c>
      <c r="DL220" s="212" t="s">
        <v>53</v>
      </c>
      <c r="DM220" s="212" t="s">
        <v>53</v>
      </c>
      <c r="DN220" s="212" t="s">
        <v>53</v>
      </c>
      <c r="DO220" s="212" t="s">
        <v>53</v>
      </c>
      <c r="DP220" s="212" t="s">
        <v>53</v>
      </c>
      <c r="DQ220" s="212" t="s">
        <v>53</v>
      </c>
      <c r="DR220" s="212" t="s">
        <v>344</v>
      </c>
      <c r="DS220" s="212" t="s">
        <v>53</v>
      </c>
      <c r="DT220" s="212" t="s">
        <v>53</v>
      </c>
      <c r="DU220" s="212" t="s">
        <v>53</v>
      </c>
      <c r="DV220" s="212" t="s">
        <v>53</v>
      </c>
      <c r="DW220" s="212" t="s">
        <v>53</v>
      </c>
      <c r="DX220" s="212" t="s">
        <v>53</v>
      </c>
      <c r="DY220" s="212" t="s">
        <v>53</v>
      </c>
      <c r="DZ220" s="212" t="s">
        <v>53</v>
      </c>
      <c r="EA220" s="212" t="s">
        <v>53</v>
      </c>
      <c r="EB220" s="212" t="s">
        <v>230</v>
      </c>
      <c r="EC220" s="212" t="s">
        <v>230</v>
      </c>
      <c r="ED220" s="212" t="s">
        <v>230</v>
      </c>
      <c r="EE220" s="212" t="s">
        <v>230</v>
      </c>
      <c r="EF220" s="212" t="s">
        <v>230</v>
      </c>
      <c r="EG220" s="212" t="s">
        <v>230</v>
      </c>
      <c r="EH220" s="212" t="s">
        <v>230</v>
      </c>
      <c r="EI220" s="212" t="s">
        <v>230</v>
      </c>
      <c r="EJ220" s="212" t="s">
        <v>230</v>
      </c>
      <c r="EK220" s="212" t="s">
        <v>230</v>
      </c>
      <c r="EL220" s="212"/>
      <c r="EM220" s="212"/>
      <c r="EN220" s="212"/>
      <c r="EO220" s="212"/>
      <c r="EP220" s="212"/>
      <c r="EQ220" s="212"/>
      <c r="ER220" s="424"/>
      <c r="ES220" s="227">
        <f t="shared" si="36"/>
        <v>0</v>
      </c>
      <c r="ET220" s="413">
        <f t="shared" si="29"/>
        <v>9.5</v>
      </c>
      <c r="EU220" s="227">
        <f t="shared" si="30"/>
        <v>0</v>
      </c>
      <c r="EV220" s="385">
        <f t="shared" si="32"/>
        <v>0</v>
      </c>
      <c r="EW220" s="412">
        <f t="shared" si="35"/>
        <v>0</v>
      </c>
      <c r="EX220" s="412">
        <f t="shared" si="33"/>
        <v>0</v>
      </c>
      <c r="EY220" s="210">
        <f t="shared" si="31"/>
        <v>9.5</v>
      </c>
      <c r="EZ220" s="227">
        <f t="shared" si="34"/>
        <v>4.333333333333333</v>
      </c>
    </row>
    <row r="221" spans="1:156" x14ac:dyDescent="0.25">
      <c r="A221" s="177">
        <f t="shared" si="28"/>
        <v>7</v>
      </c>
      <c r="B221" s="723"/>
      <c r="C221" s="510" t="s">
        <v>184</v>
      </c>
      <c r="D221" s="514">
        <v>44771</v>
      </c>
      <c r="E221" s="211"/>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c r="AK221" s="212"/>
      <c r="AL221" s="212"/>
      <c r="AM221" s="212"/>
      <c r="AN221" s="212"/>
      <c r="AO221" s="212"/>
      <c r="AP221" s="212"/>
      <c r="AQ221" s="212"/>
      <c r="AR221" s="212"/>
      <c r="AS221" s="212"/>
      <c r="AT221" s="212"/>
      <c r="AU221" s="212" t="s">
        <v>230</v>
      </c>
      <c r="AV221" s="212" t="s">
        <v>230</v>
      </c>
      <c r="AW221" s="212" t="s">
        <v>230</v>
      </c>
      <c r="AX221" s="212" t="s">
        <v>230</v>
      </c>
      <c r="AY221" s="212" t="s">
        <v>230</v>
      </c>
      <c r="AZ221" s="212" t="s">
        <v>230</v>
      </c>
      <c r="BA221" s="212" t="s">
        <v>230</v>
      </c>
      <c r="BB221" s="212" t="s">
        <v>230</v>
      </c>
      <c r="BC221" s="212" t="s">
        <v>230</v>
      </c>
      <c r="BD221" s="212" t="s">
        <v>230</v>
      </c>
      <c r="BE221" s="212" t="s">
        <v>230</v>
      </c>
      <c r="BF221" s="212" t="s">
        <v>230</v>
      </c>
      <c r="BG221" s="212" t="s">
        <v>230</v>
      </c>
      <c r="BH221" s="212" t="s">
        <v>230</v>
      </c>
      <c r="BI221" s="212" t="s">
        <v>230</v>
      </c>
      <c r="BJ221" s="212" t="s">
        <v>230</v>
      </c>
      <c r="BK221" s="212" t="s">
        <v>230</v>
      </c>
      <c r="BL221" s="212" t="s">
        <v>53</v>
      </c>
      <c r="BM221" s="212" t="s">
        <v>53</v>
      </c>
      <c r="BN221" s="212" t="s">
        <v>53</v>
      </c>
      <c r="BO221" s="212" t="s">
        <v>53</v>
      </c>
      <c r="BP221" s="212" t="s">
        <v>53</v>
      </c>
      <c r="BQ221" s="212" t="s">
        <v>53</v>
      </c>
      <c r="BR221" s="212" t="s">
        <v>728</v>
      </c>
      <c r="BS221" s="212" t="s">
        <v>53</v>
      </c>
      <c r="BT221" s="212" t="s">
        <v>53</v>
      </c>
      <c r="BU221" s="212" t="s">
        <v>53</v>
      </c>
      <c r="BV221" s="212" t="s">
        <v>53</v>
      </c>
      <c r="BW221" s="212" t="s">
        <v>53</v>
      </c>
      <c r="BX221" s="212" t="s">
        <v>53</v>
      </c>
      <c r="BY221" s="212" t="s">
        <v>53</v>
      </c>
      <c r="BZ221" s="212" t="s">
        <v>53</v>
      </c>
      <c r="CA221" s="212" t="s">
        <v>53</v>
      </c>
      <c r="CB221" s="212" t="s">
        <v>53</v>
      </c>
      <c r="CC221" s="212" t="s">
        <v>53</v>
      </c>
      <c r="CD221" s="212" t="s">
        <v>53</v>
      </c>
      <c r="CE221" s="212" t="s">
        <v>344</v>
      </c>
      <c r="CF221" s="212" t="s">
        <v>53</v>
      </c>
      <c r="CG221" s="212" t="s">
        <v>53</v>
      </c>
      <c r="CH221" s="212" t="s">
        <v>53</v>
      </c>
      <c r="CI221" s="212" t="s">
        <v>53</v>
      </c>
      <c r="CJ221" s="212" t="s">
        <v>53</v>
      </c>
      <c r="CK221" s="212" t="s">
        <v>53</v>
      </c>
      <c r="CL221" s="212" t="s">
        <v>53</v>
      </c>
      <c r="CM221" s="212" t="s">
        <v>53</v>
      </c>
      <c r="CN221" s="212" t="s">
        <v>53</v>
      </c>
      <c r="CO221" s="212" t="s">
        <v>53</v>
      </c>
      <c r="CP221" s="212" t="s">
        <v>53</v>
      </c>
      <c r="CQ221" s="212" t="s">
        <v>53</v>
      </c>
      <c r="CR221" s="212" t="s">
        <v>344</v>
      </c>
      <c r="CS221" s="212" t="s">
        <v>53</v>
      </c>
      <c r="CT221" s="212" t="s">
        <v>53</v>
      </c>
      <c r="CU221" s="212" t="s">
        <v>53</v>
      </c>
      <c r="CV221" s="212" t="s">
        <v>53</v>
      </c>
      <c r="CW221" s="212" t="s">
        <v>53</v>
      </c>
      <c r="CX221" s="212" t="s">
        <v>53</v>
      </c>
      <c r="CY221" s="212" t="s">
        <v>53</v>
      </c>
      <c r="CZ221" s="212" t="s">
        <v>53</v>
      </c>
      <c r="DA221" s="212" t="s">
        <v>53</v>
      </c>
      <c r="DB221" s="212" t="s">
        <v>53</v>
      </c>
      <c r="DC221" s="212" t="s">
        <v>53</v>
      </c>
      <c r="DD221" s="212" t="s">
        <v>53</v>
      </c>
      <c r="DE221" s="212" t="s">
        <v>344</v>
      </c>
      <c r="DF221" s="212" t="s">
        <v>53</v>
      </c>
      <c r="DG221" s="212" t="s">
        <v>53</v>
      </c>
      <c r="DH221" s="212" t="s">
        <v>53</v>
      </c>
      <c r="DI221" s="212" t="s">
        <v>53</v>
      </c>
      <c r="DJ221" s="212" t="s">
        <v>53</v>
      </c>
      <c r="DK221" s="212" t="s">
        <v>53</v>
      </c>
      <c r="DL221" s="212" t="s">
        <v>53</v>
      </c>
      <c r="DM221" s="212" t="s">
        <v>53</v>
      </c>
      <c r="DN221" s="212" t="s">
        <v>53</v>
      </c>
      <c r="DO221" s="212" t="s">
        <v>53</v>
      </c>
      <c r="DP221" s="212" t="s">
        <v>53</v>
      </c>
      <c r="DQ221" s="212" t="s">
        <v>53</v>
      </c>
      <c r="DR221" s="212" t="s">
        <v>344</v>
      </c>
      <c r="DS221" s="212" t="s">
        <v>53</v>
      </c>
      <c r="DT221" s="212" t="s">
        <v>53</v>
      </c>
      <c r="DU221" s="212" t="s">
        <v>53</v>
      </c>
      <c r="DV221" s="212" t="s">
        <v>53</v>
      </c>
      <c r="DW221" s="212" t="s">
        <v>53</v>
      </c>
      <c r="DX221" s="212" t="s">
        <v>53</v>
      </c>
      <c r="DY221" s="212" t="s">
        <v>53</v>
      </c>
      <c r="DZ221" s="212" t="s">
        <v>53</v>
      </c>
      <c r="EA221" s="212" t="s">
        <v>53</v>
      </c>
      <c r="EB221" s="212" t="s">
        <v>53</v>
      </c>
      <c r="EC221" s="212" t="s">
        <v>53</v>
      </c>
      <c r="ED221" s="212" t="s">
        <v>53</v>
      </c>
      <c r="EE221" s="212" t="s">
        <v>230</v>
      </c>
      <c r="EF221" s="212" t="s">
        <v>230</v>
      </c>
      <c r="EG221" s="212" t="s">
        <v>230</v>
      </c>
      <c r="EH221" s="212" t="s">
        <v>230</v>
      </c>
      <c r="EI221" s="212" t="s">
        <v>230</v>
      </c>
      <c r="EJ221" s="212" t="s">
        <v>230</v>
      </c>
      <c r="EK221" s="212" t="s">
        <v>230</v>
      </c>
      <c r="EL221" s="212" t="s">
        <v>230</v>
      </c>
      <c r="EM221" s="212" t="s">
        <v>230</v>
      </c>
      <c r="EN221" s="212"/>
      <c r="EO221" s="212"/>
      <c r="EP221" s="212"/>
      <c r="EQ221" s="212"/>
      <c r="ER221" s="424"/>
      <c r="ES221" s="227">
        <f t="shared" si="36"/>
        <v>0</v>
      </c>
      <c r="ET221" s="413">
        <f t="shared" si="29"/>
        <v>11</v>
      </c>
      <c r="EU221" s="227">
        <f t="shared" si="30"/>
        <v>0</v>
      </c>
      <c r="EV221" s="385">
        <f t="shared" si="32"/>
        <v>0</v>
      </c>
      <c r="EW221" s="412">
        <f t="shared" si="35"/>
        <v>0</v>
      </c>
      <c r="EX221" s="412">
        <f t="shared" si="33"/>
        <v>0</v>
      </c>
      <c r="EY221" s="210">
        <f t="shared" si="31"/>
        <v>11</v>
      </c>
      <c r="EZ221" s="227">
        <f t="shared" si="34"/>
        <v>4.333333333333333</v>
      </c>
    </row>
    <row r="222" spans="1:156" x14ac:dyDescent="0.25">
      <c r="A222" s="177">
        <f t="shared" si="28"/>
        <v>7</v>
      </c>
      <c r="B222" s="723"/>
      <c r="C222" s="511" t="s">
        <v>181</v>
      </c>
      <c r="D222" s="515">
        <v>44772</v>
      </c>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c r="AK222" s="212"/>
      <c r="AL222" s="212"/>
      <c r="AM222" s="212"/>
      <c r="AN222" s="212"/>
      <c r="AO222" s="212"/>
      <c r="AP222" s="212"/>
      <c r="AQ222" s="212"/>
      <c r="AR222" s="212"/>
      <c r="AS222" s="212"/>
      <c r="AT222" s="212"/>
      <c r="AU222" s="212"/>
      <c r="AV222" s="212"/>
      <c r="AW222" s="212"/>
      <c r="AX222" s="212"/>
      <c r="AY222" s="212"/>
      <c r="AZ222" s="212"/>
      <c r="BA222" s="212"/>
      <c r="BB222" s="212"/>
      <c r="BC222" s="212"/>
      <c r="BD222" s="212"/>
      <c r="BE222" s="212"/>
      <c r="BF222" s="212"/>
      <c r="BG222" s="212"/>
      <c r="BH222" s="212"/>
      <c r="BI222" s="212"/>
      <c r="BJ222" s="212"/>
      <c r="BK222" s="212"/>
      <c r="BL222" s="212"/>
      <c r="BM222" s="212"/>
      <c r="BN222" s="212"/>
      <c r="BO222" s="212"/>
      <c r="BP222" s="212"/>
      <c r="BQ222" s="212"/>
      <c r="BR222" s="212"/>
      <c r="BS222" s="212"/>
      <c r="BT222" s="212"/>
      <c r="BU222" s="212"/>
      <c r="BV222" s="212"/>
      <c r="BW222" s="212"/>
      <c r="BX222" s="212"/>
      <c r="BY222" s="212"/>
      <c r="BZ222" s="212"/>
      <c r="CA222" s="212"/>
      <c r="CB222" s="212"/>
      <c r="CC222" s="212"/>
      <c r="CD222" s="212"/>
      <c r="CE222" s="212"/>
      <c r="CF222" s="212"/>
      <c r="CG222" s="212"/>
      <c r="CH222" s="212"/>
      <c r="CI222" s="212"/>
      <c r="CJ222" s="212"/>
      <c r="CK222" s="212"/>
      <c r="CL222" s="212"/>
      <c r="CM222" s="212"/>
      <c r="CN222" s="212"/>
      <c r="CO222" s="212"/>
      <c r="CP222" s="212"/>
      <c r="CQ222" s="212"/>
      <c r="CR222" s="212"/>
      <c r="CS222" s="212"/>
      <c r="CT222" s="212"/>
      <c r="CU222" s="212"/>
      <c r="CV222" s="212"/>
      <c r="CW222" s="212"/>
      <c r="CX222" s="212"/>
      <c r="CY222" s="212"/>
      <c r="CZ222" s="212"/>
      <c r="DA222" s="212"/>
      <c r="DB222" s="212"/>
      <c r="DC222" s="212"/>
      <c r="DD222" s="212"/>
      <c r="DE222" s="212"/>
      <c r="DF222" s="212"/>
      <c r="DG222" s="212"/>
      <c r="DH222" s="212"/>
      <c r="DI222" s="212"/>
      <c r="DJ222" s="212"/>
      <c r="DK222" s="212"/>
      <c r="DL222" s="212"/>
      <c r="DM222" s="212"/>
      <c r="DN222" s="212"/>
      <c r="DO222" s="212"/>
      <c r="DP222" s="212"/>
      <c r="DQ222" s="212"/>
      <c r="DR222" s="212"/>
      <c r="DS222" s="212"/>
      <c r="DT222" s="212"/>
      <c r="DU222" s="212"/>
      <c r="DV222" s="212"/>
      <c r="DW222" s="212"/>
      <c r="DX222" s="212"/>
      <c r="DY222" s="212"/>
      <c r="DZ222" s="212"/>
      <c r="EA222" s="212"/>
      <c r="EB222" s="212"/>
      <c r="EC222" s="212"/>
      <c r="ED222" s="212"/>
      <c r="EE222" s="212"/>
      <c r="EF222" s="212"/>
      <c r="EG222" s="212"/>
      <c r="EH222" s="212"/>
      <c r="EI222" s="212"/>
      <c r="EJ222" s="212"/>
      <c r="EK222" s="212"/>
      <c r="EL222" s="212"/>
      <c r="EM222" s="212"/>
      <c r="EN222" s="212"/>
      <c r="EO222" s="212"/>
      <c r="EP222" s="212"/>
      <c r="EQ222" s="212"/>
      <c r="ER222" s="424"/>
      <c r="ES222" s="227">
        <f t="shared" si="36"/>
        <v>0</v>
      </c>
      <c r="ET222" s="413">
        <f t="shared" si="29"/>
        <v>0</v>
      </c>
      <c r="EU222" s="227">
        <f t="shared" si="30"/>
        <v>0</v>
      </c>
      <c r="EV222" s="385">
        <f t="shared" si="32"/>
        <v>0</v>
      </c>
      <c r="EW222" s="412">
        <f t="shared" si="35"/>
        <v>0</v>
      </c>
      <c r="EX222" s="412">
        <f t="shared" si="33"/>
        <v>0</v>
      </c>
      <c r="EY222" s="210">
        <f t="shared" si="31"/>
        <v>0</v>
      </c>
      <c r="EZ222" s="227">
        <f t="shared" si="34"/>
        <v>0</v>
      </c>
    </row>
    <row r="223" spans="1:156" ht="15.75" thickBot="1" x14ac:dyDescent="0.3">
      <c r="A223" s="177">
        <f t="shared" si="28"/>
        <v>7</v>
      </c>
      <c r="B223" s="724"/>
      <c r="C223" s="526" t="s">
        <v>167</v>
      </c>
      <c r="D223" s="527">
        <v>44773</v>
      </c>
      <c r="E223" s="211" t="s">
        <v>342</v>
      </c>
      <c r="F223" s="212" t="s">
        <v>342</v>
      </c>
      <c r="G223" s="212" t="s">
        <v>342</v>
      </c>
      <c r="H223" s="212" t="s">
        <v>342</v>
      </c>
      <c r="I223" s="212" t="s">
        <v>342</v>
      </c>
      <c r="J223" s="212" t="s">
        <v>342</v>
      </c>
      <c r="K223" s="212" t="s">
        <v>342</v>
      </c>
      <c r="L223" s="212" t="s">
        <v>342</v>
      </c>
      <c r="M223" s="212" t="s">
        <v>342</v>
      </c>
      <c r="N223" s="212" t="s">
        <v>342</v>
      </c>
      <c r="O223" s="212" t="s">
        <v>342</v>
      </c>
      <c r="P223" s="212" t="s">
        <v>342</v>
      </c>
      <c r="Q223" s="212" t="s">
        <v>342</v>
      </c>
      <c r="R223" s="212" t="s">
        <v>342</v>
      </c>
      <c r="S223" s="212" t="s">
        <v>342</v>
      </c>
      <c r="T223" s="212" t="s">
        <v>342</v>
      </c>
      <c r="U223" s="212" t="s">
        <v>342</v>
      </c>
      <c r="V223" s="212" t="s">
        <v>342</v>
      </c>
      <c r="W223" s="212" t="s">
        <v>342</v>
      </c>
      <c r="X223" s="212" t="s">
        <v>342</v>
      </c>
      <c r="Y223" s="212" t="s">
        <v>342</v>
      </c>
      <c r="Z223" s="212" t="s">
        <v>342</v>
      </c>
      <c r="AA223" s="212" t="s">
        <v>342</v>
      </c>
      <c r="AB223" s="212" t="s">
        <v>342</v>
      </c>
      <c r="AC223" s="212" t="s">
        <v>342</v>
      </c>
      <c r="AD223" s="212" t="s">
        <v>342</v>
      </c>
      <c r="AE223" s="212" t="s">
        <v>342</v>
      </c>
      <c r="AF223" s="212" t="s">
        <v>342</v>
      </c>
      <c r="AG223" s="212" t="s">
        <v>342</v>
      </c>
      <c r="AH223" s="212" t="s">
        <v>342</v>
      </c>
      <c r="AI223" s="212" t="s">
        <v>342</v>
      </c>
      <c r="AJ223" s="212" t="s">
        <v>342</v>
      </c>
      <c r="AK223" s="212" t="s">
        <v>342</v>
      </c>
      <c r="AL223" s="212" t="s">
        <v>342</v>
      </c>
      <c r="AM223" s="212" t="s">
        <v>342</v>
      </c>
      <c r="AN223" s="212" t="s">
        <v>342</v>
      </c>
      <c r="AO223" s="212" t="s">
        <v>342</v>
      </c>
      <c r="AP223" s="212" t="s">
        <v>342</v>
      </c>
      <c r="AQ223" s="212" t="s">
        <v>342</v>
      </c>
      <c r="AR223" s="212" t="s">
        <v>342</v>
      </c>
      <c r="AS223" s="212" t="s">
        <v>342</v>
      </c>
      <c r="AT223" s="212" t="s">
        <v>342</v>
      </c>
      <c r="AU223" s="212" t="s">
        <v>342</v>
      </c>
      <c r="AV223" s="212" t="s">
        <v>342</v>
      </c>
      <c r="AW223" s="212" t="s">
        <v>342</v>
      </c>
      <c r="AX223" s="212" t="s">
        <v>342</v>
      </c>
      <c r="AY223" s="212" t="s">
        <v>342</v>
      </c>
      <c r="AZ223" s="212" t="s">
        <v>342</v>
      </c>
      <c r="BA223" s="212" t="s">
        <v>342</v>
      </c>
      <c r="BB223" s="212" t="s">
        <v>342</v>
      </c>
      <c r="BC223" s="212" t="s">
        <v>342</v>
      </c>
      <c r="BD223" s="212" t="s">
        <v>342</v>
      </c>
      <c r="BE223" s="212" t="s">
        <v>342</v>
      </c>
      <c r="BF223" s="212" t="s">
        <v>342</v>
      </c>
      <c r="BG223" s="212" t="s">
        <v>342</v>
      </c>
      <c r="BH223" s="212" t="s">
        <v>342</v>
      </c>
      <c r="BI223" s="212" t="s">
        <v>342</v>
      </c>
      <c r="BJ223" s="212" t="s">
        <v>342</v>
      </c>
      <c r="BK223" s="212" t="s">
        <v>342</v>
      </c>
      <c r="BL223" s="212" t="s">
        <v>342</v>
      </c>
      <c r="BM223" s="212" t="s">
        <v>342</v>
      </c>
      <c r="BN223" s="212" t="s">
        <v>342</v>
      </c>
      <c r="BO223" s="212" t="s">
        <v>342</v>
      </c>
      <c r="BP223" s="212" t="s">
        <v>342</v>
      </c>
      <c r="BQ223" s="212" t="s">
        <v>342</v>
      </c>
      <c r="BR223" s="212" t="s">
        <v>342</v>
      </c>
      <c r="BS223" s="212" t="s">
        <v>342</v>
      </c>
      <c r="BT223" s="212" t="s">
        <v>342</v>
      </c>
      <c r="BU223" s="212" t="s">
        <v>342</v>
      </c>
      <c r="BV223" s="212" t="s">
        <v>342</v>
      </c>
      <c r="BW223" s="212" t="s">
        <v>342</v>
      </c>
      <c r="BX223" s="212" t="s">
        <v>342</v>
      </c>
      <c r="BY223" s="212" t="s">
        <v>342</v>
      </c>
      <c r="BZ223" s="212" t="s">
        <v>342</v>
      </c>
      <c r="CA223" s="212" t="s">
        <v>342</v>
      </c>
      <c r="CB223" s="212" t="s">
        <v>342</v>
      </c>
      <c r="CC223" s="212" t="s">
        <v>342</v>
      </c>
      <c r="CD223" s="212" t="s">
        <v>342</v>
      </c>
      <c r="CE223" s="212" t="s">
        <v>342</v>
      </c>
      <c r="CF223" s="212" t="s">
        <v>342</v>
      </c>
      <c r="CG223" s="212" t="s">
        <v>342</v>
      </c>
      <c r="CH223" s="212" t="s">
        <v>342</v>
      </c>
      <c r="CI223" s="212" t="s">
        <v>342</v>
      </c>
      <c r="CJ223" s="212" t="s">
        <v>342</v>
      </c>
      <c r="CK223" s="212" t="s">
        <v>342</v>
      </c>
      <c r="CL223" s="212" t="s">
        <v>342</v>
      </c>
      <c r="CM223" s="212" t="s">
        <v>342</v>
      </c>
      <c r="CN223" s="212" t="s">
        <v>342</v>
      </c>
      <c r="CO223" s="212" t="s">
        <v>342</v>
      </c>
      <c r="CP223" s="212" t="s">
        <v>342</v>
      </c>
      <c r="CQ223" s="212" t="s">
        <v>342</v>
      </c>
      <c r="CR223" s="212" t="s">
        <v>342</v>
      </c>
      <c r="CS223" s="212" t="s">
        <v>342</v>
      </c>
      <c r="CT223" s="212" t="s">
        <v>342</v>
      </c>
      <c r="CU223" s="212" t="s">
        <v>342</v>
      </c>
      <c r="CV223" s="212" t="s">
        <v>342</v>
      </c>
      <c r="CW223" s="212" t="s">
        <v>342</v>
      </c>
      <c r="CX223" s="212" t="s">
        <v>342</v>
      </c>
      <c r="CY223" s="212" t="s">
        <v>342</v>
      </c>
      <c r="CZ223" s="212" t="s">
        <v>342</v>
      </c>
      <c r="DA223" s="212" t="s">
        <v>342</v>
      </c>
      <c r="DB223" s="212" t="s">
        <v>342</v>
      </c>
      <c r="DC223" s="212" t="s">
        <v>342</v>
      </c>
      <c r="DD223" s="212" t="s">
        <v>342</v>
      </c>
      <c r="DE223" s="212" t="s">
        <v>342</v>
      </c>
      <c r="DF223" s="212" t="s">
        <v>342</v>
      </c>
      <c r="DG223" s="212" t="s">
        <v>342</v>
      </c>
      <c r="DH223" s="212" t="s">
        <v>342</v>
      </c>
      <c r="DI223" s="212" t="s">
        <v>342</v>
      </c>
      <c r="DJ223" s="212" t="s">
        <v>342</v>
      </c>
      <c r="DK223" s="212" t="s">
        <v>342</v>
      </c>
      <c r="DL223" s="212" t="s">
        <v>342</v>
      </c>
      <c r="DM223" s="212" t="s">
        <v>342</v>
      </c>
      <c r="DN223" s="212" t="s">
        <v>342</v>
      </c>
      <c r="DO223" s="212" t="s">
        <v>342</v>
      </c>
      <c r="DP223" s="212" t="s">
        <v>342</v>
      </c>
      <c r="DQ223" s="212" t="s">
        <v>342</v>
      </c>
      <c r="DR223" s="212" t="s">
        <v>342</v>
      </c>
      <c r="DS223" s="212" t="s">
        <v>342</v>
      </c>
      <c r="DT223" s="212" t="s">
        <v>342</v>
      </c>
      <c r="DU223" s="212" t="s">
        <v>342</v>
      </c>
      <c r="DV223" s="212" t="s">
        <v>342</v>
      </c>
      <c r="DW223" s="212" t="s">
        <v>342</v>
      </c>
      <c r="DX223" s="212" t="s">
        <v>342</v>
      </c>
      <c r="DY223" s="212" t="s">
        <v>342</v>
      </c>
      <c r="DZ223" s="212" t="s">
        <v>342</v>
      </c>
      <c r="EA223" s="212" t="s">
        <v>342</v>
      </c>
      <c r="EB223" s="212" t="s">
        <v>342</v>
      </c>
      <c r="EC223" s="212" t="s">
        <v>342</v>
      </c>
      <c r="ED223" s="212" t="s">
        <v>342</v>
      </c>
      <c r="EE223" s="212" t="s">
        <v>342</v>
      </c>
      <c r="EF223" s="212" t="s">
        <v>342</v>
      </c>
      <c r="EG223" s="212" t="s">
        <v>342</v>
      </c>
      <c r="EH223" s="212" t="s">
        <v>342</v>
      </c>
      <c r="EI223" s="212" t="s">
        <v>342</v>
      </c>
      <c r="EJ223" s="212" t="s">
        <v>342</v>
      </c>
      <c r="EK223" s="212" t="s">
        <v>342</v>
      </c>
      <c r="EL223" s="212" t="s">
        <v>342</v>
      </c>
      <c r="EM223" s="212" t="s">
        <v>342</v>
      </c>
      <c r="EN223" s="212" t="s">
        <v>342</v>
      </c>
      <c r="EO223" s="212" t="s">
        <v>342</v>
      </c>
      <c r="EP223" s="212" t="s">
        <v>342</v>
      </c>
      <c r="EQ223" s="212" t="s">
        <v>342</v>
      </c>
      <c r="ER223" s="424" t="s">
        <v>342</v>
      </c>
      <c r="ES223" s="227">
        <f t="shared" si="36"/>
        <v>0</v>
      </c>
      <c r="ET223" s="413">
        <f t="shared" si="29"/>
        <v>0</v>
      </c>
      <c r="EU223" s="227">
        <f t="shared" si="30"/>
        <v>0</v>
      </c>
      <c r="EV223" s="385">
        <f t="shared" si="32"/>
        <v>0</v>
      </c>
      <c r="EW223" s="412">
        <f t="shared" si="35"/>
        <v>0</v>
      </c>
      <c r="EX223" s="412">
        <f t="shared" si="33"/>
        <v>0</v>
      </c>
      <c r="EY223" s="210">
        <f t="shared" si="31"/>
        <v>0</v>
      </c>
      <c r="EZ223" s="227">
        <f t="shared" si="34"/>
        <v>0</v>
      </c>
    </row>
    <row r="224" spans="1:156" ht="15" customHeight="1" x14ac:dyDescent="0.25">
      <c r="A224" s="177">
        <f t="shared" si="28"/>
        <v>8</v>
      </c>
      <c r="B224" s="717" t="s">
        <v>7</v>
      </c>
      <c r="C224" s="509" t="s">
        <v>175</v>
      </c>
      <c r="D224" s="513">
        <v>44774</v>
      </c>
      <c r="E224" s="396"/>
      <c r="F224" s="213"/>
      <c r="G224" s="213"/>
      <c r="H224" s="21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13"/>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1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13"/>
      <c r="DI224" s="21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436"/>
      <c r="ES224" s="227">
        <f t="shared" si="36"/>
        <v>0</v>
      </c>
      <c r="ET224" s="413">
        <f t="shared" si="29"/>
        <v>0</v>
      </c>
      <c r="EU224" s="227">
        <f t="shared" si="30"/>
        <v>0</v>
      </c>
      <c r="EV224" s="385">
        <f t="shared" si="32"/>
        <v>0</v>
      </c>
      <c r="EW224" s="412">
        <f t="shared" si="35"/>
        <v>0</v>
      </c>
      <c r="EX224" s="412">
        <f t="shared" si="33"/>
        <v>0</v>
      </c>
      <c r="EY224" s="210">
        <f t="shared" si="31"/>
        <v>0</v>
      </c>
      <c r="EZ224" s="227">
        <f t="shared" si="34"/>
        <v>0</v>
      </c>
    </row>
    <row r="225" spans="1:156" ht="16.5" customHeight="1" x14ac:dyDescent="0.25">
      <c r="A225" s="177">
        <f t="shared" si="28"/>
        <v>8</v>
      </c>
      <c r="B225" s="718"/>
      <c r="C225" s="510" t="s">
        <v>176</v>
      </c>
      <c r="D225" s="514">
        <v>44775</v>
      </c>
      <c r="E225" s="397"/>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c r="BF225" s="212"/>
      <c r="BG225" s="212"/>
      <c r="BH225" s="212"/>
      <c r="BI225" s="212"/>
      <c r="BJ225" s="212"/>
      <c r="BK225" s="212"/>
      <c r="BL225" s="212"/>
      <c r="BM225" s="212"/>
      <c r="BN225" s="212"/>
      <c r="BO225" s="212"/>
      <c r="BP225" s="212"/>
      <c r="BQ225" s="212"/>
      <c r="BR225" s="212"/>
      <c r="BS225" s="212"/>
      <c r="BT225" s="212"/>
      <c r="BU225" s="212"/>
      <c r="BV225" s="212"/>
      <c r="BW225" s="212"/>
      <c r="BX225" s="212"/>
      <c r="BY225" s="212"/>
      <c r="BZ225" s="212"/>
      <c r="CA225" s="212"/>
      <c r="CB225" s="212"/>
      <c r="CC225" s="212"/>
      <c r="CD225" s="212"/>
      <c r="CE225" s="212"/>
      <c r="CF225" s="212"/>
      <c r="CG225" s="212"/>
      <c r="CH225" s="212"/>
      <c r="CI225" s="212"/>
      <c r="CJ225" s="212"/>
      <c r="CK225" s="212"/>
      <c r="CL225" s="212"/>
      <c r="CM225" s="212"/>
      <c r="CN225" s="212"/>
      <c r="CO225" s="212"/>
      <c r="CP225" s="212"/>
      <c r="CQ225" s="212"/>
      <c r="CR225" s="212"/>
      <c r="CS225" s="212"/>
      <c r="CT225" s="212"/>
      <c r="CU225" s="212"/>
      <c r="CV225" s="212"/>
      <c r="CW225" s="212"/>
      <c r="CX225" s="212"/>
      <c r="CY225" s="212"/>
      <c r="CZ225" s="212"/>
      <c r="DA225" s="212"/>
      <c r="DB225" s="212"/>
      <c r="DC225" s="212"/>
      <c r="DD225" s="212"/>
      <c r="DE225" s="212"/>
      <c r="DF225" s="212"/>
      <c r="DG225" s="212"/>
      <c r="DH225" s="212"/>
      <c r="DI225" s="212"/>
      <c r="DJ225" s="212"/>
      <c r="DK225" s="212"/>
      <c r="DL225" s="212"/>
      <c r="DM225" s="212"/>
      <c r="DN225" s="212"/>
      <c r="DO225" s="212"/>
      <c r="DP225" s="212"/>
      <c r="DQ225" s="212"/>
      <c r="DR225" s="212"/>
      <c r="DS225" s="212"/>
      <c r="DT225" s="212"/>
      <c r="DU225" s="212"/>
      <c r="DV225" s="212"/>
      <c r="DW225" s="212"/>
      <c r="DX225" s="212"/>
      <c r="DY225" s="212"/>
      <c r="DZ225" s="212"/>
      <c r="EA225" s="212"/>
      <c r="EB225" s="212"/>
      <c r="EC225" s="212"/>
      <c r="ED225" s="212"/>
      <c r="EE225" s="212"/>
      <c r="EF225" s="212"/>
      <c r="EG225" s="212"/>
      <c r="EH225" s="212"/>
      <c r="EI225" s="212"/>
      <c r="EJ225" s="212"/>
      <c r="EK225" s="212"/>
      <c r="EL225" s="212"/>
      <c r="EM225" s="212"/>
      <c r="EN225" s="212"/>
      <c r="EO225" s="212"/>
      <c r="EP225" s="212"/>
      <c r="EQ225" s="212"/>
      <c r="ER225" s="424"/>
      <c r="ES225" s="227">
        <f t="shared" si="36"/>
        <v>0</v>
      </c>
      <c r="ET225" s="413">
        <f t="shared" si="29"/>
        <v>0</v>
      </c>
      <c r="EU225" s="227">
        <f t="shared" si="30"/>
        <v>0</v>
      </c>
      <c r="EV225" s="385">
        <f t="shared" si="32"/>
        <v>0</v>
      </c>
      <c r="EW225" s="412">
        <f t="shared" si="35"/>
        <v>0</v>
      </c>
      <c r="EX225" s="412">
        <f t="shared" si="33"/>
        <v>0</v>
      </c>
      <c r="EY225" s="210">
        <f t="shared" si="31"/>
        <v>0</v>
      </c>
      <c r="EZ225" s="227">
        <f t="shared" si="34"/>
        <v>0</v>
      </c>
    </row>
    <row r="226" spans="1:156" x14ac:dyDescent="0.25">
      <c r="A226" s="177">
        <f t="shared" ref="A226:A289" si="37">MONTH(D226)</f>
        <v>8</v>
      </c>
      <c r="B226" s="718"/>
      <c r="C226" s="510" t="s">
        <v>176</v>
      </c>
      <c r="D226" s="514">
        <v>44776</v>
      </c>
      <c r="E226" s="397"/>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c r="AK226" s="212"/>
      <c r="AL226" s="212"/>
      <c r="AM226" s="212"/>
      <c r="AN226" s="212"/>
      <c r="AO226" s="212"/>
      <c r="AP226" s="212"/>
      <c r="AQ226" s="212"/>
      <c r="AR226" s="212"/>
      <c r="AS226" s="212"/>
      <c r="AT226" s="212"/>
      <c r="AU226" s="212"/>
      <c r="AV226" s="212"/>
      <c r="AW226" s="212"/>
      <c r="AX226" s="212"/>
      <c r="AY226" s="212"/>
      <c r="AZ226" s="212"/>
      <c r="BA226" s="212"/>
      <c r="BB226" s="212"/>
      <c r="BC226" s="212"/>
      <c r="BD226" s="212"/>
      <c r="BE226" s="212"/>
      <c r="BF226" s="212"/>
      <c r="BG226" s="212"/>
      <c r="BH226" s="212"/>
      <c r="BI226" s="212"/>
      <c r="BJ226" s="212"/>
      <c r="BK226" s="212"/>
      <c r="BL226" s="212"/>
      <c r="BM226" s="212"/>
      <c r="BN226" s="212"/>
      <c r="BO226" s="212"/>
      <c r="BP226" s="212"/>
      <c r="BQ226" s="212"/>
      <c r="BR226" s="212"/>
      <c r="BS226" s="212"/>
      <c r="BT226" s="212"/>
      <c r="BU226" s="212"/>
      <c r="BV226" s="212"/>
      <c r="BW226" s="212"/>
      <c r="BX226" s="212"/>
      <c r="BY226" s="212"/>
      <c r="BZ226" s="212"/>
      <c r="CA226" s="212"/>
      <c r="CB226" s="212"/>
      <c r="CC226" s="212"/>
      <c r="CD226" s="212"/>
      <c r="CE226" s="212"/>
      <c r="CF226" s="212"/>
      <c r="CG226" s="212"/>
      <c r="CH226" s="212"/>
      <c r="CI226" s="212"/>
      <c r="CJ226" s="212"/>
      <c r="CK226" s="212"/>
      <c r="CL226" s="212"/>
      <c r="CM226" s="212"/>
      <c r="CN226" s="212"/>
      <c r="CO226" s="212"/>
      <c r="CP226" s="212"/>
      <c r="CQ226" s="212"/>
      <c r="CR226" s="212"/>
      <c r="CS226" s="212"/>
      <c r="CT226" s="212"/>
      <c r="CU226" s="212"/>
      <c r="CV226" s="212"/>
      <c r="CW226" s="212"/>
      <c r="CX226" s="212"/>
      <c r="CY226" s="212"/>
      <c r="CZ226" s="212"/>
      <c r="DA226" s="212"/>
      <c r="DB226" s="212"/>
      <c r="DC226" s="212"/>
      <c r="DD226" s="212"/>
      <c r="DE226" s="212"/>
      <c r="DF226" s="212"/>
      <c r="DG226" s="212"/>
      <c r="DH226" s="212"/>
      <c r="DI226" s="212"/>
      <c r="DJ226" s="212"/>
      <c r="DK226" s="212"/>
      <c r="DL226" s="212"/>
      <c r="DM226" s="212"/>
      <c r="DN226" s="212"/>
      <c r="DO226" s="212"/>
      <c r="DP226" s="212"/>
      <c r="DQ226" s="212"/>
      <c r="DR226" s="212"/>
      <c r="DS226" s="212"/>
      <c r="DT226" s="212"/>
      <c r="DU226" s="212"/>
      <c r="DV226" s="212"/>
      <c r="DW226" s="212"/>
      <c r="DX226" s="212"/>
      <c r="DY226" s="212"/>
      <c r="DZ226" s="212"/>
      <c r="EA226" s="212"/>
      <c r="EB226" s="212"/>
      <c r="EC226" s="212"/>
      <c r="ED226" s="212"/>
      <c r="EE226" s="212"/>
      <c r="EF226" s="212"/>
      <c r="EG226" s="212"/>
      <c r="EH226" s="212"/>
      <c r="EI226" s="212"/>
      <c r="EJ226" s="212"/>
      <c r="EK226" s="212"/>
      <c r="EL226" s="212"/>
      <c r="EM226" s="212"/>
      <c r="EN226" s="212"/>
      <c r="EO226" s="212"/>
      <c r="EP226" s="212"/>
      <c r="EQ226" s="212"/>
      <c r="ER226" s="424"/>
      <c r="ES226" s="227">
        <f t="shared" si="36"/>
        <v>0</v>
      </c>
      <c r="ET226" s="413">
        <f t="shared" si="29"/>
        <v>0</v>
      </c>
      <c r="EU226" s="227">
        <f t="shared" si="30"/>
        <v>0</v>
      </c>
      <c r="EV226" s="385">
        <f t="shared" si="32"/>
        <v>0</v>
      </c>
      <c r="EW226" s="412">
        <f t="shared" si="35"/>
        <v>0</v>
      </c>
      <c r="EX226" s="412">
        <f t="shared" si="33"/>
        <v>0</v>
      </c>
      <c r="EY226" s="210">
        <f t="shared" si="31"/>
        <v>0</v>
      </c>
      <c r="EZ226" s="227">
        <f t="shared" si="34"/>
        <v>0</v>
      </c>
    </row>
    <row r="227" spans="1:156" x14ac:dyDescent="0.25">
      <c r="A227" s="177">
        <f t="shared" si="37"/>
        <v>8</v>
      </c>
      <c r="B227" s="718"/>
      <c r="C227" s="510" t="s">
        <v>173</v>
      </c>
      <c r="D227" s="514">
        <v>44777</v>
      </c>
      <c r="E227" s="397"/>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c r="AK227" s="212"/>
      <c r="AL227" s="212"/>
      <c r="AM227" s="212"/>
      <c r="AN227" s="212"/>
      <c r="AO227" s="212"/>
      <c r="AP227" s="212"/>
      <c r="AQ227" s="212"/>
      <c r="AR227" s="212"/>
      <c r="AS227" s="212"/>
      <c r="AT227" s="212"/>
      <c r="AU227" s="212"/>
      <c r="AV227" s="212"/>
      <c r="AW227" s="212"/>
      <c r="AX227" s="212"/>
      <c r="AY227" s="212"/>
      <c r="AZ227" s="212"/>
      <c r="BA227" s="212"/>
      <c r="BB227" s="212"/>
      <c r="BC227" s="212"/>
      <c r="BD227" s="212"/>
      <c r="BE227" s="212"/>
      <c r="BF227" s="212"/>
      <c r="BG227" s="212"/>
      <c r="BH227" s="212"/>
      <c r="BI227" s="212"/>
      <c r="BJ227" s="212"/>
      <c r="BK227" s="212"/>
      <c r="BL227" s="212"/>
      <c r="BM227" s="212"/>
      <c r="BN227" s="212"/>
      <c r="BO227" s="212"/>
      <c r="BP227" s="212"/>
      <c r="BQ227" s="212"/>
      <c r="BR227" s="212"/>
      <c r="BS227" s="212"/>
      <c r="BT227" s="212"/>
      <c r="BU227" s="212"/>
      <c r="BV227" s="212"/>
      <c r="BW227" s="212"/>
      <c r="BX227" s="212"/>
      <c r="BY227" s="212"/>
      <c r="BZ227" s="212"/>
      <c r="CA227" s="212"/>
      <c r="CB227" s="212"/>
      <c r="CC227" s="212"/>
      <c r="CD227" s="212"/>
      <c r="CE227" s="212"/>
      <c r="CF227" s="212"/>
      <c r="CG227" s="212"/>
      <c r="CH227" s="212"/>
      <c r="CI227" s="212"/>
      <c r="CJ227" s="212"/>
      <c r="CK227" s="212"/>
      <c r="CL227" s="212"/>
      <c r="CM227" s="212"/>
      <c r="CN227" s="212"/>
      <c r="CO227" s="212"/>
      <c r="CP227" s="212"/>
      <c r="CQ227" s="212"/>
      <c r="CR227" s="212"/>
      <c r="CS227" s="212"/>
      <c r="CT227" s="212"/>
      <c r="CU227" s="212"/>
      <c r="CV227" s="212"/>
      <c r="CW227" s="212"/>
      <c r="CX227" s="212"/>
      <c r="CY227" s="212"/>
      <c r="CZ227" s="212"/>
      <c r="DA227" s="212"/>
      <c r="DB227" s="212"/>
      <c r="DC227" s="212"/>
      <c r="DD227" s="212"/>
      <c r="DE227" s="212"/>
      <c r="DF227" s="212"/>
      <c r="DG227" s="212"/>
      <c r="DH227" s="212"/>
      <c r="DI227" s="212"/>
      <c r="DJ227" s="212"/>
      <c r="DK227" s="212"/>
      <c r="DL227" s="212"/>
      <c r="DM227" s="212"/>
      <c r="DN227" s="212"/>
      <c r="DO227" s="212"/>
      <c r="DP227" s="212"/>
      <c r="DQ227" s="212"/>
      <c r="DR227" s="212"/>
      <c r="DS227" s="212"/>
      <c r="DT227" s="212"/>
      <c r="DU227" s="212"/>
      <c r="DV227" s="212"/>
      <c r="DW227" s="212"/>
      <c r="DX227" s="212"/>
      <c r="DY227" s="212"/>
      <c r="DZ227" s="212"/>
      <c r="EA227" s="212"/>
      <c r="EB227" s="212"/>
      <c r="EC227" s="212"/>
      <c r="ED227" s="212"/>
      <c r="EE227" s="212"/>
      <c r="EF227" s="212"/>
      <c r="EG227" s="212"/>
      <c r="EH227" s="212"/>
      <c r="EI227" s="212"/>
      <c r="EJ227" s="212"/>
      <c r="EK227" s="212"/>
      <c r="EL227" s="212"/>
      <c r="EM227" s="212"/>
      <c r="EN227" s="212"/>
      <c r="EO227" s="212"/>
      <c r="EP227" s="212"/>
      <c r="EQ227" s="212"/>
      <c r="ER227" s="424"/>
      <c r="ES227" s="227">
        <f t="shared" si="36"/>
        <v>0</v>
      </c>
      <c r="ET227" s="413">
        <f t="shared" si="29"/>
        <v>0</v>
      </c>
      <c r="EU227" s="227">
        <f t="shared" si="30"/>
        <v>0</v>
      </c>
      <c r="EV227" s="385">
        <f t="shared" si="32"/>
        <v>0</v>
      </c>
      <c r="EW227" s="412">
        <f t="shared" si="35"/>
        <v>0</v>
      </c>
      <c r="EX227" s="412">
        <f t="shared" si="33"/>
        <v>0</v>
      </c>
      <c r="EY227" s="210">
        <f t="shared" si="31"/>
        <v>0</v>
      </c>
      <c r="EZ227" s="227">
        <f t="shared" si="34"/>
        <v>0</v>
      </c>
    </row>
    <row r="228" spans="1:156" x14ac:dyDescent="0.25">
      <c r="A228" s="177">
        <f t="shared" si="37"/>
        <v>8</v>
      </c>
      <c r="B228" s="718"/>
      <c r="C228" s="510" t="s">
        <v>184</v>
      </c>
      <c r="D228" s="514">
        <v>44778</v>
      </c>
      <c r="E228" s="397"/>
      <c r="F228" s="212"/>
      <c r="G228" s="212"/>
      <c r="H228" s="212"/>
      <c r="I228" s="212"/>
      <c r="J228" s="212"/>
      <c r="K228" s="212"/>
      <c r="L228" s="212"/>
      <c r="M228" s="212"/>
      <c r="N228" s="212"/>
      <c r="O228" s="212"/>
      <c r="P228" s="212"/>
      <c r="Q228" s="212"/>
      <c r="R228" s="212"/>
      <c r="S228" s="212"/>
      <c r="T228" s="212"/>
      <c r="U228" s="212"/>
      <c r="V228" s="212"/>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c r="BD228" s="212"/>
      <c r="BE228" s="212"/>
      <c r="BF228" s="212"/>
      <c r="BG228" s="212"/>
      <c r="BH228" s="212"/>
      <c r="BI228" s="212"/>
      <c r="BJ228" s="212"/>
      <c r="BK228" s="212"/>
      <c r="BL228" s="212"/>
      <c r="BM228" s="212"/>
      <c r="BN228" s="212"/>
      <c r="BO228" s="212"/>
      <c r="BP228" s="212"/>
      <c r="BQ228" s="212"/>
      <c r="BR228" s="212"/>
      <c r="BS228" s="212"/>
      <c r="BT228" s="212"/>
      <c r="BU228" s="212"/>
      <c r="BV228" s="212"/>
      <c r="BW228" s="212"/>
      <c r="BX228" s="212"/>
      <c r="BY228" s="212"/>
      <c r="BZ228" s="212"/>
      <c r="CA228" s="212"/>
      <c r="CB228" s="212"/>
      <c r="CC228" s="212"/>
      <c r="CD228" s="212"/>
      <c r="CE228" s="212"/>
      <c r="CF228" s="212"/>
      <c r="CG228" s="212"/>
      <c r="CH228" s="212"/>
      <c r="CI228" s="212"/>
      <c r="CJ228" s="212"/>
      <c r="CK228" s="212"/>
      <c r="CL228" s="212"/>
      <c r="CM228" s="212"/>
      <c r="CN228" s="212"/>
      <c r="CO228" s="212"/>
      <c r="CP228" s="212"/>
      <c r="CQ228" s="212"/>
      <c r="CR228" s="212"/>
      <c r="CS228" s="212"/>
      <c r="CT228" s="212"/>
      <c r="CU228" s="212"/>
      <c r="CV228" s="212"/>
      <c r="CW228" s="212"/>
      <c r="CX228" s="212"/>
      <c r="CY228" s="212"/>
      <c r="CZ228" s="212"/>
      <c r="DA228" s="212"/>
      <c r="DB228" s="212"/>
      <c r="DC228" s="212"/>
      <c r="DD228" s="212"/>
      <c r="DE228" s="212"/>
      <c r="DF228" s="212"/>
      <c r="DG228" s="212"/>
      <c r="DH228" s="212"/>
      <c r="DI228" s="212"/>
      <c r="DJ228" s="212"/>
      <c r="DK228" s="212"/>
      <c r="DL228" s="212"/>
      <c r="DM228" s="212"/>
      <c r="DN228" s="212"/>
      <c r="DO228" s="212"/>
      <c r="DP228" s="212"/>
      <c r="DQ228" s="212"/>
      <c r="DR228" s="212"/>
      <c r="DS228" s="212"/>
      <c r="DT228" s="212"/>
      <c r="DU228" s="212"/>
      <c r="DV228" s="212"/>
      <c r="DW228" s="212"/>
      <c r="DX228" s="212"/>
      <c r="DY228" s="212"/>
      <c r="DZ228" s="212"/>
      <c r="EA228" s="212"/>
      <c r="EB228" s="212"/>
      <c r="EC228" s="212"/>
      <c r="ED228" s="212"/>
      <c r="EE228" s="212"/>
      <c r="EF228" s="212"/>
      <c r="EG228" s="212"/>
      <c r="EH228" s="212"/>
      <c r="EI228" s="212"/>
      <c r="EJ228" s="212"/>
      <c r="EK228" s="212"/>
      <c r="EL228" s="212"/>
      <c r="EM228" s="212"/>
      <c r="EN228" s="212"/>
      <c r="EO228" s="212"/>
      <c r="EP228" s="212"/>
      <c r="EQ228" s="212"/>
      <c r="ER228" s="424"/>
      <c r="ES228" s="227">
        <f t="shared" si="36"/>
        <v>0</v>
      </c>
      <c r="ET228" s="413">
        <f t="shared" si="29"/>
        <v>0</v>
      </c>
      <c r="EU228" s="227">
        <f t="shared" si="30"/>
        <v>0</v>
      </c>
      <c r="EV228" s="385">
        <f t="shared" si="32"/>
        <v>0</v>
      </c>
      <c r="EW228" s="412">
        <f t="shared" si="35"/>
        <v>0</v>
      </c>
      <c r="EX228" s="412">
        <f t="shared" si="33"/>
        <v>0</v>
      </c>
      <c r="EY228" s="210">
        <f t="shared" si="31"/>
        <v>0</v>
      </c>
      <c r="EZ228" s="227">
        <f t="shared" si="34"/>
        <v>0</v>
      </c>
    </row>
    <row r="229" spans="1:156" x14ac:dyDescent="0.25">
      <c r="A229" s="177">
        <f t="shared" si="37"/>
        <v>8</v>
      </c>
      <c r="B229" s="718"/>
      <c r="C229" s="511" t="s">
        <v>181</v>
      </c>
      <c r="D229" s="515">
        <v>44779</v>
      </c>
      <c r="E229" s="397"/>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c r="AK229" s="212"/>
      <c r="AL229" s="212"/>
      <c r="AM229" s="212"/>
      <c r="AN229" s="212"/>
      <c r="AO229" s="212"/>
      <c r="AP229" s="212"/>
      <c r="AQ229" s="212"/>
      <c r="AR229" s="212"/>
      <c r="AS229" s="212"/>
      <c r="AT229" s="212"/>
      <c r="AU229" s="212"/>
      <c r="AV229" s="212"/>
      <c r="AW229" s="212"/>
      <c r="AX229" s="212"/>
      <c r="AY229" s="212"/>
      <c r="AZ229" s="212"/>
      <c r="BA229" s="212"/>
      <c r="BB229" s="212"/>
      <c r="BC229" s="212"/>
      <c r="BD229" s="212"/>
      <c r="BE229" s="212"/>
      <c r="BF229" s="212"/>
      <c r="BG229" s="212"/>
      <c r="BH229" s="212"/>
      <c r="BI229" s="212"/>
      <c r="BJ229" s="212"/>
      <c r="BK229" s="212"/>
      <c r="BL229" s="212"/>
      <c r="BM229" s="212"/>
      <c r="BN229" s="212"/>
      <c r="BO229" s="212"/>
      <c r="BP229" s="212"/>
      <c r="BQ229" s="212"/>
      <c r="BR229" s="212"/>
      <c r="BS229" s="212"/>
      <c r="BT229" s="212"/>
      <c r="BU229" s="212"/>
      <c r="BV229" s="212"/>
      <c r="BW229" s="212"/>
      <c r="BX229" s="212"/>
      <c r="BY229" s="212"/>
      <c r="BZ229" s="212"/>
      <c r="CA229" s="212"/>
      <c r="CB229" s="212"/>
      <c r="CC229" s="212"/>
      <c r="CD229" s="212"/>
      <c r="CE229" s="212"/>
      <c r="CF229" s="212"/>
      <c r="CG229" s="212"/>
      <c r="CH229" s="212"/>
      <c r="CI229" s="212"/>
      <c r="CJ229" s="212"/>
      <c r="CK229" s="212"/>
      <c r="CL229" s="212"/>
      <c r="CM229" s="212"/>
      <c r="CN229" s="212"/>
      <c r="CO229" s="212"/>
      <c r="CP229" s="212"/>
      <c r="CQ229" s="212"/>
      <c r="CR229" s="212"/>
      <c r="CS229" s="212"/>
      <c r="CT229" s="212"/>
      <c r="CU229" s="212"/>
      <c r="CV229" s="212"/>
      <c r="CW229" s="212"/>
      <c r="CX229" s="212"/>
      <c r="CY229" s="212"/>
      <c r="CZ229" s="212"/>
      <c r="DA229" s="212"/>
      <c r="DB229" s="212"/>
      <c r="DC229" s="212"/>
      <c r="DD229" s="212"/>
      <c r="DE229" s="212"/>
      <c r="DF229" s="212"/>
      <c r="DG229" s="212"/>
      <c r="DH229" s="212"/>
      <c r="DI229" s="212"/>
      <c r="DJ229" s="212"/>
      <c r="DK229" s="212"/>
      <c r="DL229" s="212"/>
      <c r="DM229" s="212"/>
      <c r="DN229" s="212"/>
      <c r="DO229" s="212"/>
      <c r="DP229" s="212"/>
      <c r="DQ229" s="212"/>
      <c r="DR229" s="212"/>
      <c r="DS229" s="212"/>
      <c r="DT229" s="212"/>
      <c r="DU229" s="212"/>
      <c r="DV229" s="212"/>
      <c r="DW229" s="212"/>
      <c r="DX229" s="212"/>
      <c r="DY229" s="212"/>
      <c r="DZ229" s="212"/>
      <c r="EA229" s="212"/>
      <c r="EB229" s="212"/>
      <c r="EC229" s="212"/>
      <c r="ED229" s="212"/>
      <c r="EE229" s="212"/>
      <c r="EF229" s="212"/>
      <c r="EG229" s="212"/>
      <c r="EH229" s="212"/>
      <c r="EI229" s="212"/>
      <c r="EJ229" s="212"/>
      <c r="EK229" s="212"/>
      <c r="EL229" s="212"/>
      <c r="EM229" s="212"/>
      <c r="EN229" s="212"/>
      <c r="EO229" s="212"/>
      <c r="EP229" s="212"/>
      <c r="EQ229" s="212"/>
      <c r="ER229" s="424"/>
      <c r="ES229" s="227">
        <f t="shared" si="36"/>
        <v>0</v>
      </c>
      <c r="ET229" s="413">
        <f t="shared" ref="ET229:ET292" si="38">(COUNTIF($E229:$ER229,$ET$11))*(10/60)+((COUNTIF($E229:$ER229,"EJB"))*(10/60))</f>
        <v>0</v>
      </c>
      <c r="EU229" s="227">
        <f t="shared" si="30"/>
        <v>0</v>
      </c>
      <c r="EV229" s="385">
        <f t="shared" si="32"/>
        <v>0</v>
      </c>
      <c r="EW229" s="412">
        <f t="shared" si="35"/>
        <v>0</v>
      </c>
      <c r="EX229" s="412">
        <f t="shared" si="33"/>
        <v>0</v>
      </c>
      <c r="EY229" s="210">
        <f t="shared" si="31"/>
        <v>0</v>
      </c>
      <c r="EZ229" s="227">
        <f t="shared" si="34"/>
        <v>0</v>
      </c>
    </row>
    <row r="230" spans="1:156" x14ac:dyDescent="0.25">
      <c r="A230" s="177">
        <f t="shared" si="37"/>
        <v>8</v>
      </c>
      <c r="B230" s="718"/>
      <c r="C230" s="511" t="s">
        <v>167</v>
      </c>
      <c r="D230" s="515">
        <v>44780</v>
      </c>
      <c r="E230" s="403"/>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c r="AN230" s="404"/>
      <c r="AO230" s="404"/>
      <c r="AP230" s="404"/>
      <c r="AQ230" s="404"/>
      <c r="AR230" s="404"/>
      <c r="AS230" s="404"/>
      <c r="AT230" s="404"/>
      <c r="AU230" s="404"/>
      <c r="AV230" s="404"/>
      <c r="AW230" s="404"/>
      <c r="AX230" s="404"/>
      <c r="AY230" s="404"/>
      <c r="AZ230" s="404"/>
      <c r="BA230" s="404"/>
      <c r="BB230" s="404"/>
      <c r="BC230" s="404"/>
      <c r="BD230" s="404"/>
      <c r="BE230" s="404"/>
      <c r="BF230" s="404"/>
      <c r="BG230" s="404"/>
      <c r="BH230" s="404"/>
      <c r="BI230" s="404"/>
      <c r="BJ230" s="404"/>
      <c r="BK230" s="404"/>
      <c r="BL230" s="404"/>
      <c r="BM230" s="404"/>
      <c r="BN230" s="404"/>
      <c r="BO230" s="404"/>
      <c r="BP230" s="404"/>
      <c r="BQ230" s="404"/>
      <c r="BR230" s="404"/>
      <c r="BS230" s="404"/>
      <c r="BT230" s="404"/>
      <c r="BU230" s="404"/>
      <c r="BV230" s="404"/>
      <c r="BW230" s="404"/>
      <c r="BX230" s="404"/>
      <c r="BY230" s="404"/>
      <c r="BZ230" s="404"/>
      <c r="CA230" s="404"/>
      <c r="CB230" s="404"/>
      <c r="CC230" s="404"/>
      <c r="CD230" s="404"/>
      <c r="CE230" s="404"/>
      <c r="CF230" s="404"/>
      <c r="CG230" s="404"/>
      <c r="CH230" s="404"/>
      <c r="CI230" s="404"/>
      <c r="CJ230" s="404"/>
      <c r="CK230" s="404"/>
      <c r="CL230" s="404"/>
      <c r="CM230" s="404"/>
      <c r="CN230" s="404"/>
      <c r="CO230" s="404"/>
      <c r="CP230" s="404"/>
      <c r="CQ230" s="404"/>
      <c r="CR230" s="404"/>
      <c r="CS230" s="404"/>
      <c r="CT230" s="404"/>
      <c r="CU230" s="404"/>
      <c r="CV230" s="404"/>
      <c r="CW230" s="404"/>
      <c r="CX230" s="404"/>
      <c r="CY230" s="404"/>
      <c r="CZ230" s="404"/>
      <c r="DA230" s="404"/>
      <c r="DB230" s="404"/>
      <c r="DC230" s="404"/>
      <c r="DD230" s="404"/>
      <c r="DE230" s="404"/>
      <c r="DF230" s="404"/>
      <c r="DG230" s="404"/>
      <c r="DH230" s="404"/>
      <c r="DI230" s="404"/>
      <c r="DJ230" s="404"/>
      <c r="DK230" s="404"/>
      <c r="DL230" s="404"/>
      <c r="DM230" s="404"/>
      <c r="DN230" s="404"/>
      <c r="DO230" s="404"/>
      <c r="DP230" s="404"/>
      <c r="DQ230" s="404"/>
      <c r="DR230" s="404"/>
      <c r="DS230" s="404"/>
      <c r="DT230" s="404"/>
      <c r="DU230" s="404"/>
      <c r="DV230" s="404"/>
      <c r="DW230" s="404"/>
      <c r="DX230" s="404"/>
      <c r="DY230" s="404"/>
      <c r="DZ230" s="404"/>
      <c r="EA230" s="404"/>
      <c r="EB230" s="404"/>
      <c r="EC230" s="404"/>
      <c r="ED230" s="404"/>
      <c r="EE230" s="404"/>
      <c r="EF230" s="404"/>
      <c r="EG230" s="404"/>
      <c r="EH230" s="404"/>
      <c r="EI230" s="404"/>
      <c r="EJ230" s="404"/>
      <c r="EK230" s="404"/>
      <c r="EL230" s="404"/>
      <c r="EM230" s="404"/>
      <c r="EN230" s="404"/>
      <c r="EO230" s="404"/>
      <c r="EP230" s="404"/>
      <c r="EQ230" s="404"/>
      <c r="ER230" s="434"/>
      <c r="ES230" s="227">
        <f t="shared" si="36"/>
        <v>0</v>
      </c>
      <c r="ET230" s="413">
        <f t="shared" si="38"/>
        <v>0</v>
      </c>
      <c r="EU230" s="227">
        <f t="shared" si="30"/>
        <v>0</v>
      </c>
      <c r="EV230" s="385">
        <f t="shared" si="32"/>
        <v>0</v>
      </c>
      <c r="EW230" s="412">
        <f t="shared" si="35"/>
        <v>0</v>
      </c>
      <c r="EX230" s="412">
        <f t="shared" si="33"/>
        <v>0</v>
      </c>
      <c r="EY230" s="210">
        <f t="shared" si="31"/>
        <v>0</v>
      </c>
      <c r="EZ230" s="227">
        <f t="shared" si="34"/>
        <v>0</v>
      </c>
    </row>
    <row r="231" spans="1:156" x14ac:dyDescent="0.25">
      <c r="A231" s="177">
        <f t="shared" si="37"/>
        <v>8</v>
      </c>
      <c r="B231" s="718"/>
      <c r="C231" s="510" t="s">
        <v>175</v>
      </c>
      <c r="D231" s="514">
        <v>44781</v>
      </c>
      <c r="E231" s="397"/>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c r="AK231" s="212"/>
      <c r="AL231" s="212"/>
      <c r="AM231" s="212"/>
      <c r="AN231" s="212"/>
      <c r="AO231" s="212"/>
      <c r="AP231" s="212"/>
      <c r="AQ231" s="212"/>
      <c r="AR231" s="212"/>
      <c r="AS231" s="212"/>
      <c r="AT231" s="212"/>
      <c r="AU231" s="212"/>
      <c r="AV231" s="212"/>
      <c r="AW231" s="212"/>
      <c r="AX231" s="212"/>
      <c r="AY231" s="212"/>
      <c r="AZ231" s="212"/>
      <c r="BA231" s="212"/>
      <c r="BB231" s="212"/>
      <c r="BC231" s="212"/>
      <c r="BD231" s="212"/>
      <c r="BE231" s="212"/>
      <c r="BF231" s="212"/>
      <c r="BG231" s="212"/>
      <c r="BH231" s="212"/>
      <c r="BI231" s="212"/>
      <c r="BJ231" s="212"/>
      <c r="BK231" s="212"/>
      <c r="BL231" s="212"/>
      <c r="BM231" s="212"/>
      <c r="BN231" s="212"/>
      <c r="BO231" s="212"/>
      <c r="BP231" s="212"/>
      <c r="BQ231" s="212"/>
      <c r="BR231" s="212"/>
      <c r="BS231" s="212"/>
      <c r="BT231" s="212"/>
      <c r="BU231" s="212"/>
      <c r="BV231" s="212"/>
      <c r="BW231" s="212"/>
      <c r="BX231" s="212"/>
      <c r="BY231" s="212"/>
      <c r="BZ231" s="212"/>
      <c r="CA231" s="212"/>
      <c r="CB231" s="212"/>
      <c r="CC231" s="212"/>
      <c r="CD231" s="212"/>
      <c r="CE231" s="212"/>
      <c r="CF231" s="212"/>
      <c r="CG231" s="212"/>
      <c r="CH231" s="212"/>
      <c r="CI231" s="212"/>
      <c r="CJ231" s="212"/>
      <c r="CK231" s="212"/>
      <c r="CL231" s="212"/>
      <c r="CM231" s="212"/>
      <c r="CN231" s="212"/>
      <c r="CO231" s="212"/>
      <c r="CP231" s="212"/>
      <c r="CQ231" s="212"/>
      <c r="CR231" s="212"/>
      <c r="CS231" s="212"/>
      <c r="CT231" s="212"/>
      <c r="CU231" s="212"/>
      <c r="CV231" s="212"/>
      <c r="CW231" s="212"/>
      <c r="CX231" s="212"/>
      <c r="CY231" s="212"/>
      <c r="CZ231" s="212"/>
      <c r="DA231" s="212"/>
      <c r="DB231" s="212"/>
      <c r="DC231" s="212"/>
      <c r="DD231" s="212"/>
      <c r="DE231" s="212"/>
      <c r="DF231" s="212"/>
      <c r="DG231" s="212"/>
      <c r="DH231" s="212"/>
      <c r="DI231" s="212"/>
      <c r="DJ231" s="212"/>
      <c r="DK231" s="212"/>
      <c r="DL231" s="212"/>
      <c r="DM231" s="212"/>
      <c r="DN231" s="212"/>
      <c r="DO231" s="212"/>
      <c r="DP231" s="212"/>
      <c r="DQ231" s="212"/>
      <c r="DR231" s="212"/>
      <c r="DS231" s="212"/>
      <c r="DT231" s="212"/>
      <c r="DU231" s="212"/>
      <c r="DV231" s="212"/>
      <c r="DW231" s="212"/>
      <c r="DX231" s="212"/>
      <c r="DY231" s="212"/>
      <c r="DZ231" s="212"/>
      <c r="EA231" s="212"/>
      <c r="EB231" s="212"/>
      <c r="EC231" s="212"/>
      <c r="ED231" s="212"/>
      <c r="EE231" s="212"/>
      <c r="EF231" s="212"/>
      <c r="EG231" s="212"/>
      <c r="EH231" s="212"/>
      <c r="EI231" s="212"/>
      <c r="EJ231" s="212"/>
      <c r="EK231" s="212"/>
      <c r="EL231" s="212"/>
      <c r="EM231" s="212"/>
      <c r="EN231" s="212"/>
      <c r="EO231" s="212"/>
      <c r="EP231" s="212"/>
      <c r="EQ231" s="212"/>
      <c r="ER231" s="424"/>
      <c r="ES231" s="227">
        <f t="shared" si="36"/>
        <v>0</v>
      </c>
      <c r="ET231" s="413">
        <f t="shared" si="38"/>
        <v>0</v>
      </c>
      <c r="EU231" s="227">
        <f t="shared" si="30"/>
        <v>0</v>
      </c>
      <c r="EV231" s="385">
        <f t="shared" si="32"/>
        <v>0</v>
      </c>
      <c r="EW231" s="412">
        <f t="shared" si="35"/>
        <v>0</v>
      </c>
      <c r="EX231" s="412">
        <f t="shared" si="33"/>
        <v>0</v>
      </c>
      <c r="EY231" s="210">
        <f t="shared" si="31"/>
        <v>0</v>
      </c>
      <c r="EZ231" s="227">
        <f t="shared" si="34"/>
        <v>0</v>
      </c>
    </row>
    <row r="232" spans="1:156" x14ac:dyDescent="0.25">
      <c r="A232" s="177">
        <f t="shared" si="37"/>
        <v>8</v>
      </c>
      <c r="B232" s="718"/>
      <c r="C232" s="510" t="s">
        <v>176</v>
      </c>
      <c r="D232" s="514">
        <v>44782</v>
      </c>
      <c r="E232" s="397"/>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c r="AK232" s="212"/>
      <c r="AL232" s="212"/>
      <c r="AM232" s="212"/>
      <c r="AN232" s="212"/>
      <c r="AO232" s="212"/>
      <c r="AP232" s="212"/>
      <c r="AQ232" s="212"/>
      <c r="AR232" s="212"/>
      <c r="AS232" s="212"/>
      <c r="AT232" s="212"/>
      <c r="AU232" s="212"/>
      <c r="AV232" s="212"/>
      <c r="AW232" s="212"/>
      <c r="AX232" s="212"/>
      <c r="AY232" s="212"/>
      <c r="AZ232" s="212"/>
      <c r="BA232" s="212"/>
      <c r="BB232" s="212"/>
      <c r="BC232" s="212"/>
      <c r="BD232" s="212"/>
      <c r="BE232" s="212"/>
      <c r="BF232" s="212"/>
      <c r="BG232" s="212"/>
      <c r="BH232" s="212"/>
      <c r="BI232" s="212"/>
      <c r="BJ232" s="212"/>
      <c r="BK232" s="212"/>
      <c r="BL232" s="212"/>
      <c r="BM232" s="212"/>
      <c r="BN232" s="212"/>
      <c r="BO232" s="212"/>
      <c r="BP232" s="212"/>
      <c r="BQ232" s="212"/>
      <c r="BR232" s="212"/>
      <c r="BS232" s="212"/>
      <c r="BT232" s="212"/>
      <c r="BU232" s="212"/>
      <c r="BV232" s="212"/>
      <c r="BW232" s="212"/>
      <c r="BX232" s="212"/>
      <c r="BY232" s="212"/>
      <c r="BZ232" s="212"/>
      <c r="CA232" s="212"/>
      <c r="CB232" s="212"/>
      <c r="CC232" s="212"/>
      <c r="CD232" s="212"/>
      <c r="CE232" s="212"/>
      <c r="CF232" s="212"/>
      <c r="CG232" s="212"/>
      <c r="CH232" s="212"/>
      <c r="CI232" s="212"/>
      <c r="CJ232" s="212"/>
      <c r="CK232" s="212"/>
      <c r="CL232" s="212"/>
      <c r="CM232" s="212"/>
      <c r="CN232" s="212"/>
      <c r="CO232" s="212"/>
      <c r="CP232" s="212"/>
      <c r="CQ232" s="212"/>
      <c r="CR232" s="212"/>
      <c r="CS232" s="212"/>
      <c r="CT232" s="212"/>
      <c r="CU232" s="212"/>
      <c r="CV232" s="212"/>
      <c r="CW232" s="212"/>
      <c r="CX232" s="212"/>
      <c r="CY232" s="212"/>
      <c r="CZ232" s="212"/>
      <c r="DA232" s="212"/>
      <c r="DB232" s="212"/>
      <c r="DC232" s="212"/>
      <c r="DD232" s="212"/>
      <c r="DE232" s="212"/>
      <c r="DF232" s="212"/>
      <c r="DG232" s="212"/>
      <c r="DH232" s="212"/>
      <c r="DI232" s="212"/>
      <c r="DJ232" s="212"/>
      <c r="DK232" s="212"/>
      <c r="DL232" s="212"/>
      <c r="DM232" s="212"/>
      <c r="DN232" s="212"/>
      <c r="DO232" s="212"/>
      <c r="DP232" s="212"/>
      <c r="DQ232" s="212"/>
      <c r="DR232" s="212"/>
      <c r="DS232" s="212"/>
      <c r="DT232" s="212"/>
      <c r="DU232" s="212"/>
      <c r="DV232" s="212"/>
      <c r="DW232" s="212"/>
      <c r="DX232" s="212"/>
      <c r="DY232" s="212"/>
      <c r="DZ232" s="212"/>
      <c r="EA232" s="212"/>
      <c r="EB232" s="212"/>
      <c r="EC232" s="212"/>
      <c r="ED232" s="212"/>
      <c r="EE232" s="212"/>
      <c r="EF232" s="212"/>
      <c r="EG232" s="212"/>
      <c r="EH232" s="212"/>
      <c r="EI232" s="212"/>
      <c r="EJ232" s="212"/>
      <c r="EK232" s="212"/>
      <c r="EL232" s="212"/>
      <c r="EM232" s="212"/>
      <c r="EN232" s="212"/>
      <c r="EO232" s="212"/>
      <c r="EP232" s="212"/>
      <c r="EQ232" s="212"/>
      <c r="ER232" s="424"/>
      <c r="ES232" s="227">
        <f t="shared" si="36"/>
        <v>0</v>
      </c>
      <c r="ET232" s="413">
        <f t="shared" si="38"/>
        <v>0</v>
      </c>
      <c r="EU232" s="227">
        <f t="shared" si="30"/>
        <v>0</v>
      </c>
      <c r="EV232" s="385">
        <f t="shared" si="32"/>
        <v>0</v>
      </c>
      <c r="EW232" s="412">
        <f t="shared" si="35"/>
        <v>0</v>
      </c>
      <c r="EX232" s="412">
        <f t="shared" si="33"/>
        <v>0</v>
      </c>
      <c r="EY232" s="210">
        <f t="shared" si="31"/>
        <v>0</v>
      </c>
      <c r="EZ232" s="227">
        <f t="shared" si="34"/>
        <v>0</v>
      </c>
    </row>
    <row r="233" spans="1:156" x14ac:dyDescent="0.25">
      <c r="A233" s="177">
        <f t="shared" si="37"/>
        <v>8</v>
      </c>
      <c r="B233" s="718"/>
      <c r="C233" s="510" t="s">
        <v>176</v>
      </c>
      <c r="D233" s="514">
        <v>44783</v>
      </c>
      <c r="E233" s="397"/>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c r="AK233" s="212"/>
      <c r="AL233" s="212"/>
      <c r="AM233" s="212"/>
      <c r="AN233" s="212"/>
      <c r="AO233" s="212"/>
      <c r="AP233" s="212"/>
      <c r="AQ233" s="212"/>
      <c r="AR233" s="212"/>
      <c r="AS233" s="212"/>
      <c r="AT233" s="212"/>
      <c r="AU233" s="212"/>
      <c r="AV233" s="212"/>
      <c r="AW233" s="212"/>
      <c r="AX233" s="212"/>
      <c r="AY233" s="212"/>
      <c r="AZ233" s="212"/>
      <c r="BA233" s="212"/>
      <c r="BB233" s="212"/>
      <c r="BC233" s="212"/>
      <c r="BD233" s="212"/>
      <c r="BE233" s="212"/>
      <c r="BF233" s="212"/>
      <c r="BG233" s="212"/>
      <c r="BH233" s="212"/>
      <c r="BI233" s="212"/>
      <c r="BJ233" s="212"/>
      <c r="BK233" s="212"/>
      <c r="BL233" s="212"/>
      <c r="BM233" s="212"/>
      <c r="BN233" s="212"/>
      <c r="BO233" s="212"/>
      <c r="BP233" s="212"/>
      <c r="BQ233" s="212"/>
      <c r="BR233" s="212"/>
      <c r="BS233" s="212"/>
      <c r="BT233" s="212"/>
      <c r="BU233" s="212"/>
      <c r="BV233" s="212"/>
      <c r="BW233" s="212"/>
      <c r="BX233" s="212"/>
      <c r="BY233" s="212"/>
      <c r="BZ233" s="212"/>
      <c r="CA233" s="212"/>
      <c r="CB233" s="212"/>
      <c r="CC233" s="212"/>
      <c r="CD233" s="212"/>
      <c r="CE233" s="212"/>
      <c r="CF233" s="212"/>
      <c r="CG233" s="212"/>
      <c r="CH233" s="212"/>
      <c r="CI233" s="212"/>
      <c r="CJ233" s="212"/>
      <c r="CK233" s="212"/>
      <c r="CL233" s="212"/>
      <c r="CM233" s="212"/>
      <c r="CN233" s="212"/>
      <c r="CO233" s="212"/>
      <c r="CP233" s="212"/>
      <c r="CQ233" s="212"/>
      <c r="CR233" s="212"/>
      <c r="CS233" s="212"/>
      <c r="CT233" s="212"/>
      <c r="CU233" s="212"/>
      <c r="CV233" s="212"/>
      <c r="CW233" s="212"/>
      <c r="CX233" s="212"/>
      <c r="CY233" s="212"/>
      <c r="CZ233" s="212"/>
      <c r="DA233" s="212"/>
      <c r="DB233" s="212"/>
      <c r="DC233" s="212"/>
      <c r="DD233" s="212"/>
      <c r="DE233" s="212"/>
      <c r="DF233" s="212"/>
      <c r="DG233" s="212"/>
      <c r="DH233" s="212"/>
      <c r="DI233" s="212"/>
      <c r="DJ233" s="212"/>
      <c r="DK233" s="212"/>
      <c r="DL233" s="212"/>
      <c r="DM233" s="212"/>
      <c r="DN233" s="212"/>
      <c r="DO233" s="212"/>
      <c r="DP233" s="212"/>
      <c r="DQ233" s="212"/>
      <c r="DR233" s="212"/>
      <c r="DS233" s="212"/>
      <c r="DT233" s="212"/>
      <c r="DU233" s="212"/>
      <c r="DV233" s="212"/>
      <c r="DW233" s="212"/>
      <c r="DX233" s="212"/>
      <c r="DY233" s="212"/>
      <c r="DZ233" s="212"/>
      <c r="EA233" s="212"/>
      <c r="EB233" s="212"/>
      <c r="EC233" s="212"/>
      <c r="ED233" s="212"/>
      <c r="EE233" s="212"/>
      <c r="EF233" s="212"/>
      <c r="EG233" s="212"/>
      <c r="EH233" s="212"/>
      <c r="EI233" s="212"/>
      <c r="EJ233" s="212"/>
      <c r="EK233" s="212"/>
      <c r="EL233" s="212"/>
      <c r="EM233" s="212"/>
      <c r="EN233" s="212"/>
      <c r="EO233" s="212"/>
      <c r="EP233" s="212"/>
      <c r="EQ233" s="212"/>
      <c r="ER233" s="424"/>
      <c r="ES233" s="227">
        <f t="shared" si="36"/>
        <v>0</v>
      </c>
      <c r="ET233" s="413">
        <f t="shared" si="38"/>
        <v>0</v>
      </c>
      <c r="EU233" s="227">
        <f t="shared" si="30"/>
        <v>0</v>
      </c>
      <c r="EV233" s="385">
        <f t="shared" si="32"/>
        <v>0</v>
      </c>
      <c r="EW233" s="412">
        <f t="shared" si="35"/>
        <v>0</v>
      </c>
      <c r="EX233" s="412">
        <f t="shared" si="33"/>
        <v>0</v>
      </c>
      <c r="EY233" s="210">
        <f t="shared" si="31"/>
        <v>0</v>
      </c>
      <c r="EZ233" s="227">
        <f t="shared" si="34"/>
        <v>0</v>
      </c>
    </row>
    <row r="234" spans="1:156" x14ac:dyDescent="0.25">
      <c r="A234" s="177">
        <f t="shared" si="37"/>
        <v>8</v>
      </c>
      <c r="B234" s="718"/>
      <c r="C234" s="510" t="s">
        <v>173</v>
      </c>
      <c r="D234" s="514">
        <v>44784</v>
      </c>
      <c r="E234" s="397"/>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c r="BF234" s="212"/>
      <c r="BG234" s="212"/>
      <c r="BH234" s="212"/>
      <c r="BI234" s="212"/>
      <c r="BJ234" s="212"/>
      <c r="BK234" s="212"/>
      <c r="BL234" s="212"/>
      <c r="BM234" s="212"/>
      <c r="BN234" s="212"/>
      <c r="BO234" s="212"/>
      <c r="BP234" s="212"/>
      <c r="BQ234" s="212"/>
      <c r="BR234" s="212"/>
      <c r="BS234" s="212"/>
      <c r="BT234" s="212"/>
      <c r="BU234" s="212"/>
      <c r="BV234" s="212"/>
      <c r="BW234" s="212"/>
      <c r="BX234" s="212"/>
      <c r="BY234" s="212"/>
      <c r="BZ234" s="212"/>
      <c r="CA234" s="212"/>
      <c r="CB234" s="212"/>
      <c r="CC234" s="212"/>
      <c r="CD234" s="212"/>
      <c r="CE234" s="212"/>
      <c r="CF234" s="212"/>
      <c r="CG234" s="212"/>
      <c r="CH234" s="212"/>
      <c r="CI234" s="212"/>
      <c r="CJ234" s="212"/>
      <c r="CK234" s="212"/>
      <c r="CL234" s="212"/>
      <c r="CM234" s="212"/>
      <c r="CN234" s="212"/>
      <c r="CO234" s="212"/>
      <c r="CP234" s="212"/>
      <c r="CQ234" s="212"/>
      <c r="CR234" s="212"/>
      <c r="CS234" s="212"/>
      <c r="CT234" s="212"/>
      <c r="CU234" s="212"/>
      <c r="CV234" s="212"/>
      <c r="CW234" s="212"/>
      <c r="CX234" s="212"/>
      <c r="CY234" s="212"/>
      <c r="CZ234" s="212"/>
      <c r="DA234" s="212"/>
      <c r="DB234" s="212"/>
      <c r="DC234" s="212"/>
      <c r="DD234" s="212"/>
      <c r="DE234" s="212"/>
      <c r="DF234" s="212"/>
      <c r="DG234" s="212"/>
      <c r="DH234" s="212"/>
      <c r="DI234" s="212"/>
      <c r="DJ234" s="212"/>
      <c r="DK234" s="212"/>
      <c r="DL234" s="212"/>
      <c r="DM234" s="212"/>
      <c r="DN234" s="212"/>
      <c r="DO234" s="212"/>
      <c r="DP234" s="212"/>
      <c r="DQ234" s="212"/>
      <c r="DR234" s="212"/>
      <c r="DS234" s="212"/>
      <c r="DT234" s="212"/>
      <c r="DU234" s="212"/>
      <c r="DV234" s="212"/>
      <c r="DW234" s="212"/>
      <c r="DX234" s="212"/>
      <c r="DY234" s="212"/>
      <c r="DZ234" s="212"/>
      <c r="EA234" s="212"/>
      <c r="EB234" s="212"/>
      <c r="EC234" s="212"/>
      <c r="ED234" s="212"/>
      <c r="EE234" s="212"/>
      <c r="EF234" s="212"/>
      <c r="EG234" s="212"/>
      <c r="EH234" s="212"/>
      <c r="EI234" s="212"/>
      <c r="EJ234" s="212"/>
      <c r="EK234" s="212"/>
      <c r="EL234" s="212"/>
      <c r="EM234" s="212"/>
      <c r="EN234" s="212"/>
      <c r="EO234" s="212"/>
      <c r="EP234" s="212"/>
      <c r="EQ234" s="212"/>
      <c r="ER234" s="424"/>
      <c r="ES234" s="227">
        <f t="shared" si="36"/>
        <v>0</v>
      </c>
      <c r="ET234" s="413">
        <f t="shared" si="38"/>
        <v>0</v>
      </c>
      <c r="EU234" s="227">
        <f t="shared" si="30"/>
        <v>0</v>
      </c>
      <c r="EV234" s="385">
        <f t="shared" si="32"/>
        <v>0</v>
      </c>
      <c r="EW234" s="412">
        <f t="shared" si="35"/>
        <v>0</v>
      </c>
      <c r="EX234" s="412">
        <f t="shared" si="33"/>
        <v>0</v>
      </c>
      <c r="EY234" s="210">
        <f t="shared" si="31"/>
        <v>0</v>
      </c>
      <c r="EZ234" s="227">
        <f t="shared" si="34"/>
        <v>0</v>
      </c>
    </row>
    <row r="235" spans="1:156" x14ac:dyDescent="0.25">
      <c r="A235" s="177">
        <f t="shared" si="37"/>
        <v>8</v>
      </c>
      <c r="B235" s="718"/>
      <c r="C235" s="510" t="s">
        <v>184</v>
      </c>
      <c r="D235" s="514">
        <v>44785</v>
      </c>
      <c r="E235" s="397"/>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c r="AK235" s="212"/>
      <c r="AL235" s="212"/>
      <c r="AM235" s="212"/>
      <c r="AN235" s="212"/>
      <c r="AO235" s="212"/>
      <c r="AP235" s="212"/>
      <c r="AQ235" s="212"/>
      <c r="AR235" s="212"/>
      <c r="AS235" s="212"/>
      <c r="AT235" s="212"/>
      <c r="AU235" s="212"/>
      <c r="AV235" s="212"/>
      <c r="AW235" s="212"/>
      <c r="AX235" s="212"/>
      <c r="AY235" s="212"/>
      <c r="AZ235" s="212"/>
      <c r="BA235" s="212"/>
      <c r="BB235" s="212"/>
      <c r="BC235" s="212"/>
      <c r="BD235" s="212"/>
      <c r="BE235" s="212"/>
      <c r="BF235" s="212"/>
      <c r="BG235" s="212"/>
      <c r="BH235" s="212"/>
      <c r="BI235" s="212"/>
      <c r="BJ235" s="212"/>
      <c r="BK235" s="212"/>
      <c r="BL235" s="212"/>
      <c r="BM235" s="212"/>
      <c r="BN235" s="212"/>
      <c r="BO235" s="212"/>
      <c r="BP235" s="212"/>
      <c r="BQ235" s="212"/>
      <c r="BR235" s="212"/>
      <c r="BS235" s="212"/>
      <c r="BT235" s="212"/>
      <c r="BU235" s="212"/>
      <c r="BV235" s="212"/>
      <c r="BW235" s="212"/>
      <c r="BX235" s="212"/>
      <c r="BY235" s="212"/>
      <c r="BZ235" s="212"/>
      <c r="CA235" s="212"/>
      <c r="CB235" s="212"/>
      <c r="CC235" s="212"/>
      <c r="CD235" s="212"/>
      <c r="CE235" s="212" t="s">
        <v>577</v>
      </c>
      <c r="CF235" s="212" t="s">
        <v>577</v>
      </c>
      <c r="CG235" s="212" t="s">
        <v>577</v>
      </c>
      <c r="CH235" s="212" t="s">
        <v>577</v>
      </c>
      <c r="CI235" s="212" t="s">
        <v>577</v>
      </c>
      <c r="CJ235" s="212" t="s">
        <v>577</v>
      </c>
      <c r="CK235" s="212" t="s">
        <v>577</v>
      </c>
      <c r="CL235" s="212" t="s">
        <v>577</v>
      </c>
      <c r="CM235" s="212" t="s">
        <v>577</v>
      </c>
      <c r="CN235" s="212" t="s">
        <v>577</v>
      </c>
      <c r="CO235" s="212" t="s">
        <v>577</v>
      </c>
      <c r="CP235" s="212" t="s">
        <v>577</v>
      </c>
      <c r="CQ235" s="212" t="s">
        <v>577</v>
      </c>
      <c r="CR235" s="212" t="s">
        <v>577</v>
      </c>
      <c r="CS235" s="212" t="s">
        <v>577</v>
      </c>
      <c r="CT235" s="212" t="s">
        <v>577</v>
      </c>
      <c r="CU235" s="212" t="s">
        <v>577</v>
      </c>
      <c r="CV235" s="212" t="s">
        <v>577</v>
      </c>
      <c r="CW235" s="212" t="s">
        <v>577</v>
      </c>
      <c r="CX235" s="212" t="s">
        <v>577</v>
      </c>
      <c r="CY235" s="212" t="s">
        <v>577</v>
      </c>
      <c r="CZ235" s="212" t="s">
        <v>577</v>
      </c>
      <c r="DA235" s="212" t="s">
        <v>577</v>
      </c>
      <c r="DB235" s="212" t="s">
        <v>577</v>
      </c>
      <c r="DC235" s="212" t="s">
        <v>577</v>
      </c>
      <c r="DD235" s="212" t="s">
        <v>577</v>
      </c>
      <c r="DE235" s="212" t="s">
        <v>577</v>
      </c>
      <c r="DF235" s="212" t="s">
        <v>577</v>
      </c>
      <c r="DG235" s="212" t="s">
        <v>577</v>
      </c>
      <c r="DH235" s="212" t="s">
        <v>577</v>
      </c>
      <c r="DI235" s="212" t="s">
        <v>577</v>
      </c>
      <c r="DJ235" s="212" t="s">
        <v>577</v>
      </c>
      <c r="DK235" s="212" t="s">
        <v>577</v>
      </c>
      <c r="DL235" s="212" t="s">
        <v>577</v>
      </c>
      <c r="DM235" s="212" t="s">
        <v>577</v>
      </c>
      <c r="DN235" s="212" t="s">
        <v>577</v>
      </c>
      <c r="DO235" s="212"/>
      <c r="DP235" s="212"/>
      <c r="DQ235" s="212"/>
      <c r="DR235" s="212"/>
      <c r="DS235" s="212"/>
      <c r="DT235" s="212"/>
      <c r="DU235" s="212"/>
      <c r="DV235" s="212"/>
      <c r="DW235" s="212"/>
      <c r="DX235" s="212"/>
      <c r="DY235" s="212"/>
      <c r="DZ235" s="212"/>
      <c r="EA235" s="212"/>
      <c r="EB235" s="212"/>
      <c r="EC235" s="212"/>
      <c r="ED235" s="212"/>
      <c r="EE235" s="212"/>
      <c r="EF235" s="212"/>
      <c r="EG235" s="212"/>
      <c r="EH235" s="212"/>
      <c r="EI235" s="212"/>
      <c r="EJ235" s="212"/>
      <c r="EK235" s="212"/>
      <c r="EL235" s="212"/>
      <c r="EM235" s="212"/>
      <c r="EN235" s="212"/>
      <c r="EO235" s="212"/>
      <c r="EP235" s="212"/>
      <c r="EQ235" s="212"/>
      <c r="ER235" s="424"/>
      <c r="ES235" s="227">
        <f t="shared" si="36"/>
        <v>0</v>
      </c>
      <c r="ET235" s="413">
        <f t="shared" si="38"/>
        <v>0</v>
      </c>
      <c r="EU235" s="227">
        <f t="shared" si="30"/>
        <v>6</v>
      </c>
      <c r="EV235" s="385">
        <f t="shared" si="32"/>
        <v>0</v>
      </c>
      <c r="EW235" s="412">
        <f t="shared" si="35"/>
        <v>0</v>
      </c>
      <c r="EX235" s="412">
        <f t="shared" si="33"/>
        <v>0</v>
      </c>
      <c r="EY235" s="210">
        <f t="shared" si="31"/>
        <v>6</v>
      </c>
      <c r="EZ235" s="227">
        <f t="shared" si="34"/>
        <v>0</v>
      </c>
    </row>
    <row r="236" spans="1:156" x14ac:dyDescent="0.25">
      <c r="A236" s="177">
        <f t="shared" si="37"/>
        <v>8</v>
      </c>
      <c r="B236" s="718"/>
      <c r="C236" s="511" t="s">
        <v>181</v>
      </c>
      <c r="D236" s="515">
        <v>44786</v>
      </c>
      <c r="E236" s="397"/>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c r="AK236" s="212"/>
      <c r="AL236" s="212"/>
      <c r="AM236" s="212"/>
      <c r="AN236" s="212"/>
      <c r="AO236" s="212"/>
      <c r="AP236" s="212"/>
      <c r="AQ236" s="212"/>
      <c r="AR236" s="212"/>
      <c r="AS236" s="212"/>
      <c r="AT236" s="212"/>
      <c r="AU236" s="212"/>
      <c r="AV236" s="212"/>
      <c r="AW236" s="212"/>
      <c r="AX236" s="212"/>
      <c r="AY236" s="212"/>
      <c r="AZ236" s="212"/>
      <c r="BA236" s="212"/>
      <c r="BB236" s="212"/>
      <c r="BC236" s="212"/>
      <c r="BD236" s="212"/>
      <c r="BE236" s="212"/>
      <c r="BF236" s="212"/>
      <c r="BG236" s="212"/>
      <c r="BH236" s="212"/>
      <c r="BI236" s="212"/>
      <c r="BJ236" s="212"/>
      <c r="BK236" s="212"/>
      <c r="BL236" s="212"/>
      <c r="BM236" s="212"/>
      <c r="BN236" s="212"/>
      <c r="BO236" s="212"/>
      <c r="BP236" s="212"/>
      <c r="BQ236" s="212"/>
      <c r="BR236" s="212"/>
      <c r="BS236" s="212"/>
      <c r="BT236" s="212"/>
      <c r="BU236" s="212"/>
      <c r="BV236" s="212"/>
      <c r="BW236" s="212"/>
      <c r="BX236" s="212"/>
      <c r="BY236" s="212"/>
      <c r="BZ236" s="212"/>
      <c r="CA236" s="212"/>
      <c r="CB236" s="212"/>
      <c r="CC236" s="212"/>
      <c r="CD236" s="212"/>
      <c r="CE236" s="212"/>
      <c r="CF236" s="212"/>
      <c r="CG236" s="212"/>
      <c r="CH236" s="212"/>
      <c r="CI236" s="212"/>
      <c r="CJ236" s="212"/>
      <c r="CK236" s="212"/>
      <c r="CL236" s="212"/>
      <c r="CM236" s="212"/>
      <c r="CN236" s="212"/>
      <c r="CO236" s="212"/>
      <c r="CP236" s="212"/>
      <c r="CQ236" s="212"/>
      <c r="CR236" s="212"/>
      <c r="CS236" s="212"/>
      <c r="CT236" s="212"/>
      <c r="CU236" s="212"/>
      <c r="CV236" s="212"/>
      <c r="CW236" s="212"/>
      <c r="CX236" s="212"/>
      <c r="CY236" s="212"/>
      <c r="CZ236" s="212"/>
      <c r="DA236" s="212"/>
      <c r="DB236" s="212"/>
      <c r="DC236" s="212"/>
      <c r="DD236" s="212"/>
      <c r="DE236" s="212"/>
      <c r="DF236" s="212"/>
      <c r="DG236" s="212"/>
      <c r="DH236" s="212"/>
      <c r="DI236" s="212"/>
      <c r="DJ236" s="212"/>
      <c r="DK236" s="212"/>
      <c r="DL236" s="212"/>
      <c r="DM236" s="212"/>
      <c r="DN236" s="212"/>
      <c r="DO236" s="212"/>
      <c r="DP236" s="212"/>
      <c r="DQ236" s="212"/>
      <c r="DR236" s="212"/>
      <c r="DS236" s="212"/>
      <c r="DT236" s="212"/>
      <c r="DU236" s="212"/>
      <c r="DV236" s="212"/>
      <c r="DW236" s="212"/>
      <c r="DX236" s="212"/>
      <c r="DY236" s="212"/>
      <c r="DZ236" s="212"/>
      <c r="EA236" s="212"/>
      <c r="EB236" s="212"/>
      <c r="EC236" s="212"/>
      <c r="ED236" s="212"/>
      <c r="EE236" s="212"/>
      <c r="EF236" s="212"/>
      <c r="EG236" s="212"/>
      <c r="EH236" s="212"/>
      <c r="EI236" s="212"/>
      <c r="EJ236" s="212"/>
      <c r="EK236" s="212"/>
      <c r="EL236" s="212"/>
      <c r="EM236" s="212"/>
      <c r="EN236" s="212"/>
      <c r="EO236" s="212"/>
      <c r="EP236" s="212"/>
      <c r="EQ236" s="212"/>
      <c r="ER236" s="424"/>
      <c r="ES236" s="227">
        <f t="shared" si="36"/>
        <v>0</v>
      </c>
      <c r="ET236" s="413">
        <f t="shared" si="38"/>
        <v>0</v>
      </c>
      <c r="EU236" s="227">
        <f t="shared" si="30"/>
        <v>0</v>
      </c>
      <c r="EV236" s="385">
        <f t="shared" si="32"/>
        <v>0</v>
      </c>
      <c r="EW236" s="412">
        <f t="shared" si="35"/>
        <v>0</v>
      </c>
      <c r="EX236" s="412">
        <f t="shared" si="33"/>
        <v>0</v>
      </c>
      <c r="EY236" s="210">
        <f t="shared" si="31"/>
        <v>0</v>
      </c>
      <c r="EZ236" s="227">
        <f t="shared" si="34"/>
        <v>0</v>
      </c>
    </row>
    <row r="237" spans="1:156" x14ac:dyDescent="0.25">
      <c r="A237" s="177">
        <f t="shared" si="37"/>
        <v>8</v>
      </c>
      <c r="B237" s="718"/>
      <c r="C237" s="511" t="s">
        <v>167</v>
      </c>
      <c r="D237" s="515">
        <v>44787</v>
      </c>
      <c r="E237" s="211" t="s">
        <v>342</v>
      </c>
      <c r="F237" s="212" t="s">
        <v>342</v>
      </c>
      <c r="G237" s="212" t="s">
        <v>342</v>
      </c>
      <c r="H237" s="212" t="s">
        <v>342</v>
      </c>
      <c r="I237" s="212" t="s">
        <v>342</v>
      </c>
      <c r="J237" s="212" t="s">
        <v>342</v>
      </c>
      <c r="K237" s="212" t="s">
        <v>342</v>
      </c>
      <c r="L237" s="212" t="s">
        <v>342</v>
      </c>
      <c r="M237" s="212" t="s">
        <v>342</v>
      </c>
      <c r="N237" s="212" t="s">
        <v>342</v>
      </c>
      <c r="O237" s="212" t="s">
        <v>342</v>
      </c>
      <c r="P237" s="212" t="s">
        <v>342</v>
      </c>
      <c r="Q237" s="212" t="s">
        <v>342</v>
      </c>
      <c r="R237" s="212" t="s">
        <v>342</v>
      </c>
      <c r="S237" s="212" t="s">
        <v>342</v>
      </c>
      <c r="T237" s="212" t="s">
        <v>342</v>
      </c>
      <c r="U237" s="212" t="s">
        <v>342</v>
      </c>
      <c r="V237" s="212" t="s">
        <v>342</v>
      </c>
      <c r="W237" s="212" t="s">
        <v>342</v>
      </c>
      <c r="X237" s="212" t="s">
        <v>342</v>
      </c>
      <c r="Y237" s="212" t="s">
        <v>342</v>
      </c>
      <c r="Z237" s="212" t="s">
        <v>342</v>
      </c>
      <c r="AA237" s="212" t="s">
        <v>342</v>
      </c>
      <c r="AB237" s="212" t="s">
        <v>342</v>
      </c>
      <c r="AC237" s="212" t="s">
        <v>342</v>
      </c>
      <c r="AD237" s="212" t="s">
        <v>342</v>
      </c>
      <c r="AE237" s="212" t="s">
        <v>342</v>
      </c>
      <c r="AF237" s="212" t="s">
        <v>342</v>
      </c>
      <c r="AG237" s="212" t="s">
        <v>342</v>
      </c>
      <c r="AH237" s="212" t="s">
        <v>342</v>
      </c>
      <c r="AI237" s="212" t="s">
        <v>342</v>
      </c>
      <c r="AJ237" s="212" t="s">
        <v>342</v>
      </c>
      <c r="AK237" s="212" t="s">
        <v>342</v>
      </c>
      <c r="AL237" s="212" t="s">
        <v>342</v>
      </c>
      <c r="AM237" s="212" t="s">
        <v>342</v>
      </c>
      <c r="AN237" s="212" t="s">
        <v>342</v>
      </c>
      <c r="AO237" s="212" t="s">
        <v>342</v>
      </c>
      <c r="AP237" s="212" t="s">
        <v>342</v>
      </c>
      <c r="AQ237" s="212" t="s">
        <v>342</v>
      </c>
      <c r="AR237" s="212" t="s">
        <v>342</v>
      </c>
      <c r="AS237" s="212" t="s">
        <v>342</v>
      </c>
      <c r="AT237" s="212" t="s">
        <v>342</v>
      </c>
      <c r="AU237" s="212" t="s">
        <v>342</v>
      </c>
      <c r="AV237" s="212" t="s">
        <v>342</v>
      </c>
      <c r="AW237" s="212" t="s">
        <v>342</v>
      </c>
      <c r="AX237" s="212" t="s">
        <v>342</v>
      </c>
      <c r="AY237" s="212" t="s">
        <v>342</v>
      </c>
      <c r="AZ237" s="212" t="s">
        <v>342</v>
      </c>
      <c r="BA237" s="212" t="s">
        <v>342</v>
      </c>
      <c r="BB237" s="212" t="s">
        <v>342</v>
      </c>
      <c r="BC237" s="212" t="s">
        <v>342</v>
      </c>
      <c r="BD237" s="212" t="s">
        <v>342</v>
      </c>
      <c r="BE237" s="212" t="s">
        <v>342</v>
      </c>
      <c r="BF237" s="212" t="s">
        <v>342</v>
      </c>
      <c r="BG237" s="212" t="s">
        <v>342</v>
      </c>
      <c r="BH237" s="212" t="s">
        <v>342</v>
      </c>
      <c r="BI237" s="212" t="s">
        <v>342</v>
      </c>
      <c r="BJ237" s="212" t="s">
        <v>342</v>
      </c>
      <c r="BK237" s="212" t="s">
        <v>342</v>
      </c>
      <c r="BL237" s="212" t="s">
        <v>342</v>
      </c>
      <c r="BM237" s="212" t="s">
        <v>342</v>
      </c>
      <c r="BN237" s="212" t="s">
        <v>342</v>
      </c>
      <c r="BO237" s="212" t="s">
        <v>342</v>
      </c>
      <c r="BP237" s="212" t="s">
        <v>342</v>
      </c>
      <c r="BQ237" s="212" t="s">
        <v>342</v>
      </c>
      <c r="BR237" s="212" t="s">
        <v>342</v>
      </c>
      <c r="BS237" s="212" t="s">
        <v>342</v>
      </c>
      <c r="BT237" s="212" t="s">
        <v>342</v>
      </c>
      <c r="BU237" s="212" t="s">
        <v>342</v>
      </c>
      <c r="BV237" s="212" t="s">
        <v>342</v>
      </c>
      <c r="BW237" s="212" t="s">
        <v>342</v>
      </c>
      <c r="BX237" s="212" t="s">
        <v>342</v>
      </c>
      <c r="BY237" s="212" t="s">
        <v>342</v>
      </c>
      <c r="BZ237" s="212" t="s">
        <v>342</v>
      </c>
      <c r="CA237" s="212" t="s">
        <v>342</v>
      </c>
      <c r="CB237" s="212" t="s">
        <v>342</v>
      </c>
      <c r="CC237" s="212" t="s">
        <v>342</v>
      </c>
      <c r="CD237" s="212" t="s">
        <v>342</v>
      </c>
      <c r="CE237" s="212" t="s">
        <v>342</v>
      </c>
      <c r="CF237" s="212" t="s">
        <v>342</v>
      </c>
      <c r="CG237" s="212" t="s">
        <v>342</v>
      </c>
      <c r="CH237" s="212" t="s">
        <v>342</v>
      </c>
      <c r="CI237" s="212" t="s">
        <v>342</v>
      </c>
      <c r="CJ237" s="212" t="s">
        <v>342</v>
      </c>
      <c r="CK237" s="212" t="s">
        <v>342</v>
      </c>
      <c r="CL237" s="212" t="s">
        <v>342</v>
      </c>
      <c r="CM237" s="212" t="s">
        <v>342</v>
      </c>
      <c r="CN237" s="212" t="s">
        <v>342</v>
      </c>
      <c r="CO237" s="212" t="s">
        <v>342</v>
      </c>
      <c r="CP237" s="212" t="s">
        <v>342</v>
      </c>
      <c r="CQ237" s="212" t="s">
        <v>342</v>
      </c>
      <c r="CR237" s="212" t="s">
        <v>342</v>
      </c>
      <c r="CS237" s="212" t="s">
        <v>342</v>
      </c>
      <c r="CT237" s="212" t="s">
        <v>342</v>
      </c>
      <c r="CU237" s="212" t="s">
        <v>342</v>
      </c>
      <c r="CV237" s="212" t="s">
        <v>342</v>
      </c>
      <c r="CW237" s="212" t="s">
        <v>342</v>
      </c>
      <c r="CX237" s="212" t="s">
        <v>342</v>
      </c>
      <c r="CY237" s="212" t="s">
        <v>342</v>
      </c>
      <c r="CZ237" s="212" t="s">
        <v>342</v>
      </c>
      <c r="DA237" s="212" t="s">
        <v>342</v>
      </c>
      <c r="DB237" s="212" t="s">
        <v>342</v>
      </c>
      <c r="DC237" s="212" t="s">
        <v>342</v>
      </c>
      <c r="DD237" s="212" t="s">
        <v>342</v>
      </c>
      <c r="DE237" s="212" t="s">
        <v>342</v>
      </c>
      <c r="DF237" s="212" t="s">
        <v>342</v>
      </c>
      <c r="DG237" s="212" t="s">
        <v>342</v>
      </c>
      <c r="DH237" s="212" t="s">
        <v>342</v>
      </c>
      <c r="DI237" s="212" t="s">
        <v>342</v>
      </c>
      <c r="DJ237" s="212" t="s">
        <v>342</v>
      </c>
      <c r="DK237" s="212" t="s">
        <v>342</v>
      </c>
      <c r="DL237" s="212" t="s">
        <v>342</v>
      </c>
      <c r="DM237" s="212" t="s">
        <v>342</v>
      </c>
      <c r="DN237" s="212" t="s">
        <v>342</v>
      </c>
      <c r="DO237" s="212" t="s">
        <v>342</v>
      </c>
      <c r="DP237" s="212" t="s">
        <v>342</v>
      </c>
      <c r="DQ237" s="212" t="s">
        <v>342</v>
      </c>
      <c r="DR237" s="212" t="s">
        <v>342</v>
      </c>
      <c r="DS237" s="212" t="s">
        <v>342</v>
      </c>
      <c r="DT237" s="212" t="s">
        <v>342</v>
      </c>
      <c r="DU237" s="212" t="s">
        <v>342</v>
      </c>
      <c r="DV237" s="212" t="s">
        <v>342</v>
      </c>
      <c r="DW237" s="212" t="s">
        <v>342</v>
      </c>
      <c r="DX237" s="212" t="s">
        <v>342</v>
      </c>
      <c r="DY237" s="212" t="s">
        <v>342</v>
      </c>
      <c r="DZ237" s="212" t="s">
        <v>342</v>
      </c>
      <c r="EA237" s="212" t="s">
        <v>342</v>
      </c>
      <c r="EB237" s="212" t="s">
        <v>342</v>
      </c>
      <c r="EC237" s="212" t="s">
        <v>342</v>
      </c>
      <c r="ED237" s="212" t="s">
        <v>342</v>
      </c>
      <c r="EE237" s="212" t="s">
        <v>342</v>
      </c>
      <c r="EF237" s="212" t="s">
        <v>342</v>
      </c>
      <c r="EG237" s="212" t="s">
        <v>342</v>
      </c>
      <c r="EH237" s="212" t="s">
        <v>342</v>
      </c>
      <c r="EI237" s="212" t="s">
        <v>342</v>
      </c>
      <c r="EJ237" s="212" t="s">
        <v>342</v>
      </c>
      <c r="EK237" s="212" t="s">
        <v>342</v>
      </c>
      <c r="EL237" s="212" t="s">
        <v>342</v>
      </c>
      <c r="EM237" s="212" t="s">
        <v>342</v>
      </c>
      <c r="EN237" s="212" t="s">
        <v>342</v>
      </c>
      <c r="EO237" s="212" t="s">
        <v>342</v>
      </c>
      <c r="EP237" s="212" t="s">
        <v>342</v>
      </c>
      <c r="EQ237" s="212" t="s">
        <v>342</v>
      </c>
      <c r="ER237" s="424" t="s">
        <v>342</v>
      </c>
      <c r="ES237" s="227">
        <f t="shared" si="36"/>
        <v>0</v>
      </c>
      <c r="ET237" s="413">
        <f t="shared" si="38"/>
        <v>0</v>
      </c>
      <c r="EU237" s="227">
        <f t="shared" si="30"/>
        <v>0</v>
      </c>
      <c r="EV237" s="385">
        <f t="shared" si="32"/>
        <v>0</v>
      </c>
      <c r="EW237" s="412">
        <f t="shared" si="35"/>
        <v>0</v>
      </c>
      <c r="EX237" s="412">
        <f t="shared" si="33"/>
        <v>0</v>
      </c>
      <c r="EY237" s="210">
        <f t="shared" si="31"/>
        <v>0</v>
      </c>
      <c r="EZ237" s="227">
        <f t="shared" si="34"/>
        <v>0</v>
      </c>
    </row>
    <row r="238" spans="1:156" x14ac:dyDescent="0.25">
      <c r="A238" s="177">
        <f t="shared" si="37"/>
        <v>8</v>
      </c>
      <c r="B238" s="718"/>
      <c r="C238" s="511" t="s">
        <v>175</v>
      </c>
      <c r="D238" s="515">
        <v>44788</v>
      </c>
      <c r="E238" s="403"/>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4"/>
      <c r="AS238" s="404"/>
      <c r="AT238" s="404"/>
      <c r="AU238" s="404"/>
      <c r="AV238" s="404"/>
      <c r="AW238" s="404"/>
      <c r="AX238" s="404"/>
      <c r="AY238" s="404"/>
      <c r="AZ238" s="404"/>
      <c r="BA238" s="404"/>
      <c r="BB238" s="404"/>
      <c r="BC238" s="404"/>
      <c r="BD238" s="404"/>
      <c r="BE238" s="404"/>
      <c r="BF238" s="404"/>
      <c r="BG238" s="404"/>
      <c r="BH238" s="404"/>
      <c r="BI238" s="404"/>
      <c r="BJ238" s="404"/>
      <c r="BK238" s="404"/>
      <c r="BL238" s="404"/>
      <c r="BM238" s="404"/>
      <c r="BN238" s="404"/>
      <c r="BO238" s="404"/>
      <c r="BP238" s="404"/>
      <c r="BQ238" s="404"/>
      <c r="BR238" s="404"/>
      <c r="BS238" s="404"/>
      <c r="BT238" s="404"/>
      <c r="BU238" s="404"/>
      <c r="BV238" s="404"/>
      <c r="BW238" s="404"/>
      <c r="BX238" s="404"/>
      <c r="BY238" s="404"/>
      <c r="BZ238" s="404"/>
      <c r="CA238" s="404"/>
      <c r="CB238" s="404"/>
      <c r="CC238" s="404"/>
      <c r="CD238" s="404"/>
      <c r="CE238" s="404"/>
      <c r="CF238" s="404"/>
      <c r="CG238" s="404"/>
      <c r="CH238" s="404"/>
      <c r="CI238" s="404"/>
      <c r="CJ238" s="404"/>
      <c r="CK238" s="404"/>
      <c r="CL238" s="404"/>
      <c r="CM238" s="404"/>
      <c r="CN238" s="404"/>
      <c r="CO238" s="404"/>
      <c r="CP238" s="404"/>
      <c r="CQ238" s="404"/>
      <c r="CR238" s="404"/>
      <c r="CS238" s="404"/>
      <c r="CT238" s="404"/>
      <c r="CU238" s="404"/>
      <c r="CV238" s="404"/>
      <c r="CW238" s="404"/>
      <c r="CX238" s="404"/>
      <c r="CY238" s="404"/>
      <c r="CZ238" s="404"/>
      <c r="DA238" s="404"/>
      <c r="DB238" s="404"/>
      <c r="DC238" s="404"/>
      <c r="DD238" s="404"/>
      <c r="DE238" s="404"/>
      <c r="DF238" s="404"/>
      <c r="DG238" s="404"/>
      <c r="DH238" s="404"/>
      <c r="DI238" s="404"/>
      <c r="DJ238" s="404"/>
      <c r="DK238" s="404"/>
      <c r="DL238" s="404"/>
      <c r="DM238" s="404"/>
      <c r="DN238" s="404"/>
      <c r="DO238" s="404"/>
      <c r="DP238" s="404"/>
      <c r="DQ238" s="404"/>
      <c r="DR238" s="404"/>
      <c r="DS238" s="404"/>
      <c r="DT238" s="404"/>
      <c r="DU238" s="404"/>
      <c r="DV238" s="404"/>
      <c r="DW238" s="404"/>
      <c r="DX238" s="404"/>
      <c r="DY238" s="404"/>
      <c r="DZ238" s="404"/>
      <c r="EA238" s="404"/>
      <c r="EB238" s="404"/>
      <c r="EC238" s="404"/>
      <c r="ED238" s="404"/>
      <c r="EE238" s="404"/>
      <c r="EF238" s="404"/>
      <c r="EG238" s="404"/>
      <c r="EH238" s="404"/>
      <c r="EI238" s="404"/>
      <c r="EJ238" s="404"/>
      <c r="EK238" s="404"/>
      <c r="EL238" s="404"/>
      <c r="EM238" s="404"/>
      <c r="EN238" s="404"/>
      <c r="EO238" s="404"/>
      <c r="EP238" s="404"/>
      <c r="EQ238" s="404"/>
      <c r="ER238" s="434"/>
      <c r="ES238" s="227">
        <f t="shared" si="36"/>
        <v>0</v>
      </c>
      <c r="ET238" s="413">
        <f t="shared" si="38"/>
        <v>0</v>
      </c>
      <c r="EU238" s="227">
        <f t="shared" si="30"/>
        <v>0</v>
      </c>
      <c r="EV238" s="385">
        <f t="shared" si="32"/>
        <v>0</v>
      </c>
      <c r="EW238" s="412">
        <f t="shared" si="35"/>
        <v>0</v>
      </c>
      <c r="EX238" s="412">
        <f t="shared" si="33"/>
        <v>0</v>
      </c>
      <c r="EY238" s="210">
        <f t="shared" si="31"/>
        <v>0</v>
      </c>
      <c r="EZ238" s="227">
        <f t="shared" si="34"/>
        <v>0</v>
      </c>
    </row>
    <row r="239" spans="1:156" x14ac:dyDescent="0.25">
      <c r="A239" s="177">
        <f t="shared" si="37"/>
        <v>8</v>
      </c>
      <c r="B239" s="718"/>
      <c r="C239" s="510" t="s">
        <v>176</v>
      </c>
      <c r="D239" s="514">
        <v>44789</v>
      </c>
      <c r="E239" s="397"/>
      <c r="F239" s="212"/>
      <c r="G239" s="212"/>
      <c r="H239" s="212"/>
      <c r="I239" s="212"/>
      <c r="J239" s="212"/>
      <c r="K239" s="212"/>
      <c r="L239" s="212"/>
      <c r="M239" s="212"/>
      <c r="N239" s="212"/>
      <c r="O239" s="212"/>
      <c r="P239" s="212"/>
      <c r="Q239" s="212"/>
      <c r="R239" s="212"/>
      <c r="S239" s="212"/>
      <c r="T239" s="212"/>
      <c r="U239" s="212"/>
      <c r="V239" s="212"/>
      <c r="W239" s="212"/>
      <c r="X239" s="212"/>
      <c r="Y239" s="212"/>
      <c r="Z239" s="212"/>
      <c r="AA239" s="212"/>
      <c r="AB239" s="212"/>
      <c r="AC239" s="212"/>
      <c r="AD239" s="212"/>
      <c r="AE239" s="212"/>
      <c r="AF239" s="212"/>
      <c r="AG239" s="212"/>
      <c r="AH239" s="212"/>
      <c r="AI239" s="212"/>
      <c r="AJ239" s="212"/>
      <c r="AK239" s="212"/>
      <c r="AL239" s="212"/>
      <c r="AM239" s="212"/>
      <c r="AN239" s="212"/>
      <c r="AO239" s="212"/>
      <c r="AP239" s="212"/>
      <c r="AQ239" s="212"/>
      <c r="AR239" s="212"/>
      <c r="AS239" s="212"/>
      <c r="AT239" s="212"/>
      <c r="AU239" s="212"/>
      <c r="AV239" s="212"/>
      <c r="AW239" s="212"/>
      <c r="AX239" s="212"/>
      <c r="AY239" s="212"/>
      <c r="AZ239" s="212"/>
      <c r="BA239" s="212"/>
      <c r="BB239" s="212"/>
      <c r="BC239" s="212"/>
      <c r="BD239" s="212"/>
      <c r="BE239" s="212"/>
      <c r="BF239" s="212"/>
      <c r="BG239" s="212"/>
      <c r="BH239" s="212"/>
      <c r="BI239" s="212"/>
      <c r="BJ239" s="212"/>
      <c r="BK239" s="212"/>
      <c r="BL239" s="212"/>
      <c r="BM239" s="212"/>
      <c r="BN239" s="212"/>
      <c r="BO239" s="212"/>
      <c r="BP239" s="212"/>
      <c r="BQ239" s="212"/>
      <c r="BR239" s="212"/>
      <c r="BS239" s="212"/>
      <c r="BT239" s="212"/>
      <c r="BU239" s="212"/>
      <c r="BV239" s="212"/>
      <c r="BW239" s="212"/>
      <c r="BX239" s="212"/>
      <c r="BY239" s="212"/>
      <c r="BZ239" s="212"/>
      <c r="CA239" s="212"/>
      <c r="CB239" s="212"/>
      <c r="CC239" s="212"/>
      <c r="CD239" s="212"/>
      <c r="CE239" s="212" t="s">
        <v>577</v>
      </c>
      <c r="CF239" s="212" t="s">
        <v>577</v>
      </c>
      <c r="CG239" s="212" t="s">
        <v>577</v>
      </c>
      <c r="CH239" s="212" t="s">
        <v>577</v>
      </c>
      <c r="CI239" s="212" t="s">
        <v>577</v>
      </c>
      <c r="CJ239" s="212" t="s">
        <v>577</v>
      </c>
      <c r="CK239" s="212" t="s">
        <v>577</v>
      </c>
      <c r="CL239" s="212" t="s">
        <v>577</v>
      </c>
      <c r="CM239" s="212" t="s">
        <v>577</v>
      </c>
      <c r="CN239" s="212" t="s">
        <v>577</v>
      </c>
      <c r="CO239" s="212" t="s">
        <v>577</v>
      </c>
      <c r="CP239" s="212" t="s">
        <v>577</v>
      </c>
      <c r="CQ239" s="212" t="s">
        <v>577</v>
      </c>
      <c r="CR239" s="212" t="s">
        <v>577</v>
      </c>
      <c r="CS239" s="212" t="s">
        <v>577</v>
      </c>
      <c r="CT239" s="212" t="s">
        <v>577</v>
      </c>
      <c r="CU239" s="212" t="s">
        <v>577</v>
      </c>
      <c r="CV239" s="212" t="s">
        <v>577</v>
      </c>
      <c r="CW239" s="212" t="s">
        <v>577</v>
      </c>
      <c r="CX239" s="212" t="s">
        <v>577</v>
      </c>
      <c r="CY239" s="212" t="s">
        <v>577</v>
      </c>
      <c r="CZ239" s="212" t="s">
        <v>577</v>
      </c>
      <c r="DA239" s="212" t="s">
        <v>577</v>
      </c>
      <c r="DB239" s="212" t="s">
        <v>577</v>
      </c>
      <c r="DC239" s="212" t="s">
        <v>577</v>
      </c>
      <c r="DD239" s="212" t="s">
        <v>577</v>
      </c>
      <c r="DE239" s="212" t="s">
        <v>577</v>
      </c>
      <c r="DF239" s="212" t="s">
        <v>577</v>
      </c>
      <c r="DG239" s="212" t="s">
        <v>577</v>
      </c>
      <c r="DH239" s="212" t="s">
        <v>577</v>
      </c>
      <c r="DI239" s="212" t="s">
        <v>577</v>
      </c>
      <c r="DJ239" s="212" t="s">
        <v>577</v>
      </c>
      <c r="DK239" s="212" t="s">
        <v>577</v>
      </c>
      <c r="DL239" s="212" t="s">
        <v>577</v>
      </c>
      <c r="DM239" s="212" t="s">
        <v>577</v>
      </c>
      <c r="DN239" s="212" t="s">
        <v>577</v>
      </c>
      <c r="DO239" s="212"/>
      <c r="DP239" s="212"/>
      <c r="DQ239" s="212"/>
      <c r="DR239" s="212"/>
      <c r="DS239" s="212"/>
      <c r="DT239" s="212"/>
      <c r="DU239" s="212"/>
      <c r="DV239" s="212"/>
      <c r="DW239" s="212"/>
      <c r="DX239" s="212"/>
      <c r="DY239" s="212"/>
      <c r="DZ239" s="212"/>
      <c r="EA239" s="212"/>
      <c r="EB239" s="212"/>
      <c r="EC239" s="212"/>
      <c r="ED239" s="212"/>
      <c r="EE239" s="212"/>
      <c r="EF239" s="212"/>
      <c r="EG239" s="212"/>
      <c r="EH239" s="212"/>
      <c r="EI239" s="212"/>
      <c r="EJ239" s="212"/>
      <c r="EK239" s="212"/>
      <c r="EL239" s="212"/>
      <c r="EM239" s="212"/>
      <c r="EN239" s="212"/>
      <c r="EO239" s="212"/>
      <c r="EP239" s="212"/>
      <c r="EQ239" s="212"/>
      <c r="ER239" s="424"/>
      <c r="ES239" s="227">
        <f t="shared" si="36"/>
        <v>0</v>
      </c>
      <c r="ET239" s="413">
        <f t="shared" si="38"/>
        <v>0</v>
      </c>
      <c r="EU239" s="227">
        <f t="shared" si="30"/>
        <v>6</v>
      </c>
      <c r="EV239" s="385">
        <f t="shared" si="32"/>
        <v>0</v>
      </c>
      <c r="EW239" s="412">
        <f t="shared" si="35"/>
        <v>0</v>
      </c>
      <c r="EX239" s="412">
        <f t="shared" si="33"/>
        <v>0</v>
      </c>
      <c r="EY239" s="210">
        <f t="shared" si="31"/>
        <v>6</v>
      </c>
      <c r="EZ239" s="227">
        <f t="shared" si="34"/>
        <v>0</v>
      </c>
    </row>
    <row r="240" spans="1:156" x14ac:dyDescent="0.25">
      <c r="A240" s="177">
        <f t="shared" si="37"/>
        <v>8</v>
      </c>
      <c r="B240" s="718"/>
      <c r="C240" s="510" t="s">
        <v>176</v>
      </c>
      <c r="D240" s="514">
        <v>44790</v>
      </c>
      <c r="E240" s="397"/>
      <c r="F240" s="212"/>
      <c r="G240" s="212"/>
      <c r="H240" s="212"/>
      <c r="I240" s="212"/>
      <c r="J240" s="212"/>
      <c r="K240" s="212"/>
      <c r="L240" s="212"/>
      <c r="M240" s="212"/>
      <c r="N240" s="212"/>
      <c r="O240" s="212"/>
      <c r="P240" s="212"/>
      <c r="Q240" s="212"/>
      <c r="R240" s="212"/>
      <c r="S240" s="212"/>
      <c r="T240" s="212"/>
      <c r="U240" s="212"/>
      <c r="V240" s="212"/>
      <c r="W240" s="212"/>
      <c r="X240" s="212"/>
      <c r="Y240" s="212"/>
      <c r="Z240" s="212"/>
      <c r="AA240" s="212"/>
      <c r="AB240" s="212"/>
      <c r="AC240" s="212"/>
      <c r="AD240" s="212"/>
      <c r="AE240" s="212"/>
      <c r="AF240" s="212"/>
      <c r="AG240" s="212"/>
      <c r="AH240" s="212"/>
      <c r="AI240" s="212"/>
      <c r="AJ240" s="212"/>
      <c r="AK240" s="212"/>
      <c r="AL240" s="212"/>
      <c r="AM240" s="212"/>
      <c r="AN240" s="212"/>
      <c r="AO240" s="212"/>
      <c r="AP240" s="212"/>
      <c r="AQ240" s="212"/>
      <c r="AR240" s="212"/>
      <c r="AS240" s="212"/>
      <c r="AT240" s="212"/>
      <c r="AU240" s="212"/>
      <c r="AV240" s="212"/>
      <c r="AW240" s="212"/>
      <c r="AX240" s="212"/>
      <c r="AY240" s="212"/>
      <c r="AZ240" s="212"/>
      <c r="BA240" s="212"/>
      <c r="BB240" s="212"/>
      <c r="BC240" s="212"/>
      <c r="BD240" s="212"/>
      <c r="BE240" s="212"/>
      <c r="BF240" s="212"/>
      <c r="BG240" s="212"/>
      <c r="BH240" s="212"/>
      <c r="BI240" s="212"/>
      <c r="BJ240" s="212"/>
      <c r="BK240" s="212"/>
      <c r="BL240" s="212"/>
      <c r="BM240" s="212"/>
      <c r="BN240" s="212"/>
      <c r="BO240" s="212"/>
      <c r="BP240" s="212"/>
      <c r="BQ240" s="212"/>
      <c r="BR240" s="212"/>
      <c r="BS240" s="212"/>
      <c r="BT240" s="212"/>
      <c r="BU240" s="212"/>
      <c r="BV240" s="212"/>
      <c r="BW240" s="212"/>
      <c r="BX240" s="212"/>
      <c r="BY240" s="212"/>
      <c r="BZ240" s="212"/>
      <c r="CA240" s="212"/>
      <c r="CB240" s="212"/>
      <c r="CC240" s="212"/>
      <c r="CD240" s="212"/>
      <c r="CE240" s="212"/>
      <c r="CF240" s="212"/>
      <c r="CG240" s="212"/>
      <c r="CH240" s="212"/>
      <c r="CI240" s="212"/>
      <c r="CJ240" s="212"/>
      <c r="CK240" s="212"/>
      <c r="CL240" s="212"/>
      <c r="CM240" s="212"/>
      <c r="CN240" s="212"/>
      <c r="CO240" s="212"/>
      <c r="CP240" s="212"/>
      <c r="CQ240" s="212"/>
      <c r="CR240" s="212"/>
      <c r="CS240" s="212"/>
      <c r="CT240" s="212"/>
      <c r="CU240" s="212"/>
      <c r="CV240" s="212"/>
      <c r="CW240" s="212"/>
      <c r="CX240" s="212"/>
      <c r="CY240" s="212"/>
      <c r="CZ240" s="212"/>
      <c r="DA240" s="212"/>
      <c r="DB240" s="212"/>
      <c r="DC240" s="212"/>
      <c r="DD240" s="212"/>
      <c r="DE240" s="212"/>
      <c r="DF240" s="212"/>
      <c r="DG240" s="212"/>
      <c r="DH240" s="212"/>
      <c r="DI240" s="212"/>
      <c r="DJ240" s="212"/>
      <c r="DK240" s="212"/>
      <c r="DL240" s="212"/>
      <c r="DM240" s="212"/>
      <c r="DN240" s="212"/>
      <c r="DO240" s="212"/>
      <c r="DP240" s="212"/>
      <c r="DQ240" s="212"/>
      <c r="DR240" s="212"/>
      <c r="DS240" s="212"/>
      <c r="DT240" s="212"/>
      <c r="DU240" s="212"/>
      <c r="DV240" s="212"/>
      <c r="DW240" s="212"/>
      <c r="DX240" s="212"/>
      <c r="DY240" s="212"/>
      <c r="DZ240" s="212"/>
      <c r="EA240" s="212"/>
      <c r="EB240" s="212"/>
      <c r="EC240" s="212"/>
      <c r="ED240" s="212"/>
      <c r="EE240" s="212"/>
      <c r="EF240" s="212"/>
      <c r="EG240" s="212"/>
      <c r="EH240" s="212"/>
      <c r="EI240" s="212"/>
      <c r="EJ240" s="212"/>
      <c r="EK240" s="212"/>
      <c r="EL240" s="212"/>
      <c r="EM240" s="212"/>
      <c r="EN240" s="212"/>
      <c r="EO240" s="212"/>
      <c r="EP240" s="212"/>
      <c r="EQ240" s="212"/>
      <c r="ER240" s="424"/>
      <c r="ES240" s="227">
        <f t="shared" si="36"/>
        <v>0</v>
      </c>
      <c r="ET240" s="413">
        <f t="shared" si="38"/>
        <v>0</v>
      </c>
      <c r="EU240" s="227">
        <f t="shared" si="30"/>
        <v>0</v>
      </c>
      <c r="EV240" s="385">
        <f t="shared" si="32"/>
        <v>0</v>
      </c>
      <c r="EW240" s="412">
        <f t="shared" si="35"/>
        <v>0</v>
      </c>
      <c r="EX240" s="412">
        <f t="shared" si="33"/>
        <v>0</v>
      </c>
      <c r="EY240" s="210">
        <f t="shared" si="31"/>
        <v>0</v>
      </c>
      <c r="EZ240" s="227">
        <f t="shared" si="34"/>
        <v>0</v>
      </c>
    </row>
    <row r="241" spans="1:156" x14ac:dyDescent="0.25">
      <c r="A241" s="177">
        <f t="shared" si="37"/>
        <v>8</v>
      </c>
      <c r="B241" s="718"/>
      <c r="C241" s="510" t="s">
        <v>173</v>
      </c>
      <c r="D241" s="514">
        <v>44791</v>
      </c>
      <c r="E241" s="397"/>
      <c r="F241" s="212"/>
      <c r="G241" s="212"/>
      <c r="H241" s="212"/>
      <c r="I241" s="212"/>
      <c r="J241" s="212"/>
      <c r="K241" s="212"/>
      <c r="L241" s="212"/>
      <c r="M241" s="212"/>
      <c r="N241" s="212"/>
      <c r="O241" s="212"/>
      <c r="P241" s="212"/>
      <c r="Q241" s="212"/>
      <c r="R241" s="212"/>
      <c r="S241" s="212"/>
      <c r="T241" s="212"/>
      <c r="U241" s="212"/>
      <c r="V241" s="212"/>
      <c r="W241" s="212"/>
      <c r="X241" s="212"/>
      <c r="Y241" s="212"/>
      <c r="Z241" s="212"/>
      <c r="AA241" s="212"/>
      <c r="AB241" s="212"/>
      <c r="AC241" s="212"/>
      <c r="AD241" s="212"/>
      <c r="AE241" s="212"/>
      <c r="AF241" s="212"/>
      <c r="AG241" s="212"/>
      <c r="AH241" s="212"/>
      <c r="AI241" s="212"/>
      <c r="AJ241" s="212"/>
      <c r="AK241" s="212"/>
      <c r="AL241" s="212"/>
      <c r="AM241" s="212"/>
      <c r="AN241" s="212"/>
      <c r="AO241" s="212"/>
      <c r="AP241" s="212"/>
      <c r="AQ241" s="212"/>
      <c r="AR241" s="212"/>
      <c r="AS241" s="212"/>
      <c r="AT241" s="212"/>
      <c r="AU241" s="212"/>
      <c r="AV241" s="212"/>
      <c r="AW241" s="212"/>
      <c r="AX241" s="212"/>
      <c r="AY241" s="212"/>
      <c r="AZ241" s="212"/>
      <c r="BA241" s="212"/>
      <c r="BB241" s="212"/>
      <c r="BC241" s="212"/>
      <c r="BD241" s="212"/>
      <c r="BE241" s="212"/>
      <c r="BF241" s="212"/>
      <c r="BG241" s="212"/>
      <c r="BH241" s="212"/>
      <c r="BI241" s="212"/>
      <c r="BJ241" s="212"/>
      <c r="BK241" s="212"/>
      <c r="BL241" s="212"/>
      <c r="BM241" s="212"/>
      <c r="BN241" s="212"/>
      <c r="BO241" s="212"/>
      <c r="BP241" s="212"/>
      <c r="BQ241" s="212"/>
      <c r="BR241" s="212"/>
      <c r="BS241" s="212"/>
      <c r="BT241" s="212"/>
      <c r="BU241" s="212"/>
      <c r="BV241" s="212"/>
      <c r="BW241" s="212"/>
      <c r="BX241" s="212"/>
      <c r="BY241" s="212"/>
      <c r="BZ241" s="212"/>
      <c r="CA241" s="212"/>
      <c r="CB241" s="212"/>
      <c r="CC241" s="212"/>
      <c r="CD241" s="212"/>
      <c r="CE241" s="212"/>
      <c r="CF241" s="212"/>
      <c r="CG241" s="212"/>
      <c r="CH241" s="212"/>
      <c r="CI241" s="212"/>
      <c r="CJ241" s="212"/>
      <c r="CK241" s="212"/>
      <c r="CL241" s="212"/>
      <c r="CM241" s="212"/>
      <c r="CN241" s="212"/>
      <c r="CO241" s="212"/>
      <c r="CP241" s="212"/>
      <c r="CQ241" s="212"/>
      <c r="CR241" s="212"/>
      <c r="CS241" s="212"/>
      <c r="CT241" s="212"/>
      <c r="CU241" s="212"/>
      <c r="CV241" s="212"/>
      <c r="CW241" s="212"/>
      <c r="CX241" s="212"/>
      <c r="CY241" s="212"/>
      <c r="CZ241" s="212"/>
      <c r="DA241" s="212"/>
      <c r="DB241" s="212"/>
      <c r="DC241" s="212"/>
      <c r="DD241" s="212"/>
      <c r="DE241" s="212"/>
      <c r="DF241" s="212"/>
      <c r="DG241" s="212"/>
      <c r="DH241" s="212"/>
      <c r="DI241" s="212"/>
      <c r="DJ241" s="212"/>
      <c r="DK241" s="212"/>
      <c r="DL241" s="212"/>
      <c r="DM241" s="212"/>
      <c r="DN241" s="212"/>
      <c r="DO241" s="212"/>
      <c r="DP241" s="212"/>
      <c r="DQ241" s="212"/>
      <c r="DR241" s="212"/>
      <c r="DS241" s="212"/>
      <c r="DT241" s="212"/>
      <c r="DU241" s="212"/>
      <c r="DV241" s="212"/>
      <c r="DW241" s="212"/>
      <c r="DX241" s="212"/>
      <c r="DY241" s="212"/>
      <c r="DZ241" s="212"/>
      <c r="EA241" s="212"/>
      <c r="EB241" s="212"/>
      <c r="EC241" s="212"/>
      <c r="ED241" s="212"/>
      <c r="EE241" s="212"/>
      <c r="EF241" s="212"/>
      <c r="EG241" s="212"/>
      <c r="EH241" s="212"/>
      <c r="EI241" s="212"/>
      <c r="EJ241" s="212"/>
      <c r="EK241" s="212"/>
      <c r="EL241" s="212"/>
      <c r="EM241" s="212"/>
      <c r="EN241" s="212"/>
      <c r="EO241" s="212"/>
      <c r="EP241" s="212"/>
      <c r="EQ241" s="212"/>
      <c r="ER241" s="424"/>
      <c r="ES241" s="227">
        <f t="shared" si="36"/>
        <v>0</v>
      </c>
      <c r="ET241" s="413">
        <f t="shared" si="38"/>
        <v>0</v>
      </c>
      <c r="EU241" s="227">
        <f t="shared" si="30"/>
        <v>0</v>
      </c>
      <c r="EV241" s="385">
        <f t="shared" si="32"/>
        <v>0</v>
      </c>
      <c r="EW241" s="412">
        <f t="shared" si="35"/>
        <v>0</v>
      </c>
      <c r="EX241" s="412">
        <f t="shared" si="33"/>
        <v>0</v>
      </c>
      <c r="EY241" s="210">
        <f t="shared" si="31"/>
        <v>0</v>
      </c>
      <c r="EZ241" s="227">
        <f t="shared" si="34"/>
        <v>0</v>
      </c>
    </row>
    <row r="242" spans="1:156" x14ac:dyDescent="0.25">
      <c r="A242" s="177">
        <f t="shared" si="37"/>
        <v>8</v>
      </c>
      <c r="B242" s="718"/>
      <c r="C242" s="510" t="s">
        <v>184</v>
      </c>
      <c r="D242" s="514">
        <v>44792</v>
      </c>
      <c r="E242" s="397"/>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c r="AK242" s="212"/>
      <c r="AL242" s="212"/>
      <c r="AM242" s="212"/>
      <c r="AN242" s="212"/>
      <c r="AO242" s="212"/>
      <c r="AP242" s="212"/>
      <c r="AQ242" s="212"/>
      <c r="AR242" s="212"/>
      <c r="AS242" s="212"/>
      <c r="AT242" s="212"/>
      <c r="AU242" s="212"/>
      <c r="AV242" s="212"/>
      <c r="AW242" s="212"/>
      <c r="AX242" s="212"/>
      <c r="AY242" s="212"/>
      <c r="AZ242" s="212"/>
      <c r="BA242" s="212"/>
      <c r="BB242" s="212"/>
      <c r="BC242" s="212"/>
      <c r="BD242" s="212"/>
      <c r="BE242" s="212"/>
      <c r="BF242" s="212"/>
      <c r="BG242" s="212"/>
      <c r="BH242" s="212"/>
      <c r="BI242" s="212"/>
      <c r="BJ242" s="212"/>
      <c r="BK242" s="212"/>
      <c r="BL242" s="212"/>
      <c r="BM242" s="212"/>
      <c r="BN242" s="212"/>
      <c r="BO242" s="212"/>
      <c r="BP242" s="212"/>
      <c r="BQ242" s="212"/>
      <c r="BR242" s="212"/>
      <c r="BS242" s="212"/>
      <c r="BT242" s="212"/>
      <c r="BU242" s="212"/>
      <c r="BV242" s="212"/>
      <c r="BW242" s="212"/>
      <c r="BX242" s="212"/>
      <c r="BY242" s="212"/>
      <c r="BZ242" s="212"/>
      <c r="CA242" s="212"/>
      <c r="CB242" s="212"/>
      <c r="CC242" s="212"/>
      <c r="CD242" s="212"/>
      <c r="CE242" s="212"/>
      <c r="CF242" s="212"/>
      <c r="CG242" s="212"/>
      <c r="CH242" s="212"/>
      <c r="CI242" s="212"/>
      <c r="CJ242" s="212"/>
      <c r="CK242" s="212"/>
      <c r="CL242" s="212"/>
      <c r="CM242" s="212"/>
      <c r="CN242" s="212"/>
      <c r="CO242" s="212"/>
      <c r="CP242" s="212"/>
      <c r="CQ242" s="212"/>
      <c r="CR242" s="212"/>
      <c r="CS242" s="212"/>
      <c r="CT242" s="212"/>
      <c r="CU242" s="212"/>
      <c r="CV242" s="212"/>
      <c r="CW242" s="212"/>
      <c r="CX242" s="212"/>
      <c r="CY242" s="212"/>
      <c r="CZ242" s="212"/>
      <c r="DA242" s="212"/>
      <c r="DB242" s="212"/>
      <c r="DC242" s="212"/>
      <c r="DD242" s="212"/>
      <c r="DE242" s="212"/>
      <c r="DF242" s="212"/>
      <c r="DG242" s="212"/>
      <c r="DH242" s="212"/>
      <c r="DI242" s="212"/>
      <c r="DJ242" s="212"/>
      <c r="DK242" s="212"/>
      <c r="DL242" s="212"/>
      <c r="DM242" s="212"/>
      <c r="DN242" s="212"/>
      <c r="DO242" s="212"/>
      <c r="DP242" s="212"/>
      <c r="DQ242" s="212"/>
      <c r="DR242" s="212"/>
      <c r="DS242" s="212"/>
      <c r="DT242" s="212"/>
      <c r="DU242" s="212"/>
      <c r="DV242" s="212"/>
      <c r="DW242" s="212"/>
      <c r="DX242" s="212"/>
      <c r="DY242" s="212"/>
      <c r="DZ242" s="212"/>
      <c r="EA242" s="212"/>
      <c r="EB242" s="212"/>
      <c r="EC242" s="212"/>
      <c r="ED242" s="212"/>
      <c r="EE242" s="212"/>
      <c r="EF242" s="212"/>
      <c r="EG242" s="212"/>
      <c r="EH242" s="212"/>
      <c r="EI242" s="212"/>
      <c r="EJ242" s="212"/>
      <c r="EK242" s="212"/>
      <c r="EL242" s="212"/>
      <c r="EM242" s="212"/>
      <c r="EN242" s="212"/>
      <c r="EO242" s="212"/>
      <c r="EP242" s="212"/>
      <c r="EQ242" s="212"/>
      <c r="ER242" s="424"/>
      <c r="ES242" s="227">
        <f t="shared" si="36"/>
        <v>0</v>
      </c>
      <c r="ET242" s="413">
        <f t="shared" si="38"/>
        <v>0</v>
      </c>
      <c r="EU242" s="227">
        <f t="shared" si="30"/>
        <v>0</v>
      </c>
      <c r="EV242" s="385">
        <f t="shared" si="32"/>
        <v>0</v>
      </c>
      <c r="EW242" s="412">
        <f t="shared" si="35"/>
        <v>0</v>
      </c>
      <c r="EX242" s="412">
        <f t="shared" si="33"/>
        <v>0</v>
      </c>
      <c r="EY242" s="210">
        <f t="shared" si="31"/>
        <v>0</v>
      </c>
      <c r="EZ242" s="227">
        <f t="shared" si="34"/>
        <v>0</v>
      </c>
    </row>
    <row r="243" spans="1:156" x14ac:dyDescent="0.25">
      <c r="A243" s="177">
        <f t="shared" si="37"/>
        <v>8</v>
      </c>
      <c r="B243" s="718"/>
      <c r="C243" s="511" t="s">
        <v>181</v>
      </c>
      <c r="D243" s="515">
        <v>44793</v>
      </c>
      <c r="E243" s="397"/>
      <c r="F243" s="212"/>
      <c r="G243" s="212"/>
      <c r="H243" s="212"/>
      <c r="I243" s="212"/>
      <c r="J243" s="212"/>
      <c r="K243" s="212"/>
      <c r="L243" s="212"/>
      <c r="M243" s="212"/>
      <c r="N243" s="212"/>
      <c r="O243" s="212"/>
      <c r="P243" s="212"/>
      <c r="Q243" s="212"/>
      <c r="R243" s="212"/>
      <c r="S243" s="212"/>
      <c r="T243" s="212"/>
      <c r="U243" s="212"/>
      <c r="V243" s="212"/>
      <c r="W243" s="212"/>
      <c r="X243" s="212"/>
      <c r="Y243" s="212"/>
      <c r="Z243" s="212"/>
      <c r="AA243" s="212"/>
      <c r="AB243" s="212"/>
      <c r="AC243" s="212"/>
      <c r="AD243" s="212"/>
      <c r="AE243" s="212"/>
      <c r="AF243" s="212"/>
      <c r="AG243" s="212"/>
      <c r="AH243" s="212"/>
      <c r="AI243" s="212"/>
      <c r="AJ243" s="212"/>
      <c r="AK243" s="212"/>
      <c r="AL243" s="212"/>
      <c r="AM243" s="212"/>
      <c r="AN243" s="212"/>
      <c r="AO243" s="212"/>
      <c r="AP243" s="212"/>
      <c r="AQ243" s="212"/>
      <c r="AR243" s="212"/>
      <c r="AS243" s="212"/>
      <c r="AT243" s="212"/>
      <c r="AU243" s="212"/>
      <c r="AV243" s="212"/>
      <c r="AW243" s="212"/>
      <c r="AX243" s="212"/>
      <c r="AY243" s="212"/>
      <c r="AZ243" s="212"/>
      <c r="BA243" s="212"/>
      <c r="BB243" s="212"/>
      <c r="BC243" s="212"/>
      <c r="BD243" s="212"/>
      <c r="BE243" s="212"/>
      <c r="BF243" s="212"/>
      <c r="BG243" s="212"/>
      <c r="BH243" s="212"/>
      <c r="BI243" s="212"/>
      <c r="BJ243" s="212"/>
      <c r="BK243" s="212"/>
      <c r="BL243" s="212"/>
      <c r="BM243" s="212"/>
      <c r="BN243" s="212"/>
      <c r="BO243" s="212"/>
      <c r="BP243" s="212"/>
      <c r="BQ243" s="212"/>
      <c r="BR243" s="212"/>
      <c r="BS243" s="212"/>
      <c r="BT243" s="212"/>
      <c r="BU243" s="212"/>
      <c r="BV243" s="212"/>
      <c r="BW243" s="212"/>
      <c r="BX243" s="212"/>
      <c r="BY243" s="212"/>
      <c r="BZ243" s="212"/>
      <c r="CA243" s="212"/>
      <c r="CB243" s="212"/>
      <c r="CC243" s="212"/>
      <c r="CD243" s="212"/>
      <c r="CE243" s="212"/>
      <c r="CF243" s="212"/>
      <c r="CG243" s="212"/>
      <c r="CH243" s="212"/>
      <c r="CI243" s="212"/>
      <c r="CJ243" s="212"/>
      <c r="CK243" s="212"/>
      <c r="CL243" s="212"/>
      <c r="CM243" s="212"/>
      <c r="CN243" s="212"/>
      <c r="CO243" s="212"/>
      <c r="CP243" s="212"/>
      <c r="CQ243" s="212"/>
      <c r="CR243" s="212"/>
      <c r="CS243" s="212"/>
      <c r="CT243" s="212"/>
      <c r="CU243" s="212"/>
      <c r="CV243" s="212"/>
      <c r="CW243" s="212"/>
      <c r="CX243" s="212"/>
      <c r="CY243" s="212"/>
      <c r="CZ243" s="212"/>
      <c r="DA243" s="212"/>
      <c r="DB243" s="212"/>
      <c r="DC243" s="212"/>
      <c r="DD243" s="212"/>
      <c r="DE243" s="212"/>
      <c r="DF243" s="212"/>
      <c r="DG243" s="212"/>
      <c r="DH243" s="212"/>
      <c r="DI243" s="212"/>
      <c r="DJ243" s="212"/>
      <c r="DK243" s="212"/>
      <c r="DL243" s="212"/>
      <c r="DM243" s="212"/>
      <c r="DN243" s="212"/>
      <c r="DO243" s="212"/>
      <c r="DP243" s="212"/>
      <c r="DQ243" s="212"/>
      <c r="DR243" s="212"/>
      <c r="DS243" s="212"/>
      <c r="DT243" s="212"/>
      <c r="DU243" s="212"/>
      <c r="DV243" s="212"/>
      <c r="DW243" s="212"/>
      <c r="DX243" s="212"/>
      <c r="DY243" s="212"/>
      <c r="DZ243" s="212"/>
      <c r="EA243" s="212"/>
      <c r="EB243" s="212"/>
      <c r="EC243" s="212"/>
      <c r="ED243" s="212"/>
      <c r="EE243" s="212"/>
      <c r="EF243" s="212"/>
      <c r="EG243" s="212"/>
      <c r="EH243" s="212"/>
      <c r="EI243" s="212"/>
      <c r="EJ243" s="212"/>
      <c r="EK243" s="212"/>
      <c r="EL243" s="212"/>
      <c r="EM243" s="212"/>
      <c r="EN243" s="212"/>
      <c r="EO243" s="212"/>
      <c r="EP243" s="212"/>
      <c r="EQ243" s="212"/>
      <c r="ER243" s="424"/>
      <c r="ES243" s="227">
        <f t="shared" si="36"/>
        <v>0</v>
      </c>
      <c r="ET243" s="413">
        <f t="shared" si="38"/>
        <v>0</v>
      </c>
      <c r="EU243" s="227">
        <f t="shared" si="30"/>
        <v>0</v>
      </c>
      <c r="EV243" s="385">
        <f t="shared" si="32"/>
        <v>0</v>
      </c>
      <c r="EW243" s="412">
        <f t="shared" si="35"/>
        <v>0</v>
      </c>
      <c r="EX243" s="412">
        <f t="shared" si="33"/>
        <v>0</v>
      </c>
      <c r="EY243" s="210">
        <f t="shared" si="31"/>
        <v>0</v>
      </c>
      <c r="EZ243" s="227">
        <f t="shared" si="34"/>
        <v>0</v>
      </c>
    </row>
    <row r="244" spans="1:156" x14ac:dyDescent="0.25">
      <c r="A244" s="177">
        <f t="shared" si="37"/>
        <v>8</v>
      </c>
      <c r="B244" s="718"/>
      <c r="C244" s="511" t="s">
        <v>167</v>
      </c>
      <c r="D244" s="515">
        <v>44794</v>
      </c>
      <c r="E244" s="211" t="s">
        <v>342</v>
      </c>
      <c r="F244" s="212" t="s">
        <v>342</v>
      </c>
      <c r="G244" s="212" t="s">
        <v>342</v>
      </c>
      <c r="H244" s="212" t="s">
        <v>342</v>
      </c>
      <c r="I244" s="212" t="s">
        <v>342</v>
      </c>
      <c r="J244" s="212" t="s">
        <v>342</v>
      </c>
      <c r="K244" s="212" t="s">
        <v>342</v>
      </c>
      <c r="L244" s="212" t="s">
        <v>342</v>
      </c>
      <c r="M244" s="212" t="s">
        <v>342</v>
      </c>
      <c r="N244" s="212" t="s">
        <v>342</v>
      </c>
      <c r="O244" s="212" t="s">
        <v>342</v>
      </c>
      <c r="P244" s="212" t="s">
        <v>342</v>
      </c>
      <c r="Q244" s="212" t="s">
        <v>342</v>
      </c>
      <c r="R244" s="212" t="s">
        <v>342</v>
      </c>
      <c r="S244" s="212" t="s">
        <v>342</v>
      </c>
      <c r="T244" s="212" t="s">
        <v>342</v>
      </c>
      <c r="U244" s="212" t="s">
        <v>342</v>
      </c>
      <c r="V244" s="212" t="s">
        <v>342</v>
      </c>
      <c r="W244" s="212" t="s">
        <v>342</v>
      </c>
      <c r="X244" s="212" t="s">
        <v>342</v>
      </c>
      <c r="Y244" s="212" t="s">
        <v>342</v>
      </c>
      <c r="Z244" s="212" t="s">
        <v>342</v>
      </c>
      <c r="AA244" s="212" t="s">
        <v>342</v>
      </c>
      <c r="AB244" s="212" t="s">
        <v>342</v>
      </c>
      <c r="AC244" s="212" t="s">
        <v>342</v>
      </c>
      <c r="AD244" s="212" t="s">
        <v>342</v>
      </c>
      <c r="AE244" s="212" t="s">
        <v>342</v>
      </c>
      <c r="AF244" s="212" t="s">
        <v>342</v>
      </c>
      <c r="AG244" s="212" t="s">
        <v>342</v>
      </c>
      <c r="AH244" s="212" t="s">
        <v>342</v>
      </c>
      <c r="AI244" s="212" t="s">
        <v>342</v>
      </c>
      <c r="AJ244" s="212" t="s">
        <v>342</v>
      </c>
      <c r="AK244" s="212" t="s">
        <v>342</v>
      </c>
      <c r="AL244" s="212" t="s">
        <v>342</v>
      </c>
      <c r="AM244" s="212" t="s">
        <v>342</v>
      </c>
      <c r="AN244" s="212" t="s">
        <v>342</v>
      </c>
      <c r="AO244" s="212" t="s">
        <v>342</v>
      </c>
      <c r="AP244" s="212" t="s">
        <v>342</v>
      </c>
      <c r="AQ244" s="212" t="s">
        <v>342</v>
      </c>
      <c r="AR244" s="212" t="s">
        <v>342</v>
      </c>
      <c r="AS244" s="212" t="s">
        <v>342</v>
      </c>
      <c r="AT244" s="212" t="s">
        <v>342</v>
      </c>
      <c r="AU244" s="212" t="s">
        <v>342</v>
      </c>
      <c r="AV244" s="212" t="s">
        <v>342</v>
      </c>
      <c r="AW244" s="212" t="s">
        <v>342</v>
      </c>
      <c r="AX244" s="212" t="s">
        <v>342</v>
      </c>
      <c r="AY244" s="212" t="s">
        <v>342</v>
      </c>
      <c r="AZ244" s="212" t="s">
        <v>342</v>
      </c>
      <c r="BA244" s="212" t="s">
        <v>342</v>
      </c>
      <c r="BB244" s="212" t="s">
        <v>342</v>
      </c>
      <c r="BC244" s="212" t="s">
        <v>342</v>
      </c>
      <c r="BD244" s="212" t="s">
        <v>342</v>
      </c>
      <c r="BE244" s="212" t="s">
        <v>342</v>
      </c>
      <c r="BF244" s="212" t="s">
        <v>342</v>
      </c>
      <c r="BG244" s="212" t="s">
        <v>342</v>
      </c>
      <c r="BH244" s="212" t="s">
        <v>342</v>
      </c>
      <c r="BI244" s="212" t="s">
        <v>342</v>
      </c>
      <c r="BJ244" s="212" t="s">
        <v>342</v>
      </c>
      <c r="BK244" s="212" t="s">
        <v>342</v>
      </c>
      <c r="BL244" s="212" t="s">
        <v>342</v>
      </c>
      <c r="BM244" s="212" t="s">
        <v>342</v>
      </c>
      <c r="BN244" s="212" t="s">
        <v>342</v>
      </c>
      <c r="BO244" s="212" t="s">
        <v>342</v>
      </c>
      <c r="BP244" s="212" t="s">
        <v>342</v>
      </c>
      <c r="BQ244" s="212" t="s">
        <v>342</v>
      </c>
      <c r="BR244" s="212" t="s">
        <v>342</v>
      </c>
      <c r="BS244" s="212" t="s">
        <v>342</v>
      </c>
      <c r="BT244" s="212" t="s">
        <v>342</v>
      </c>
      <c r="BU244" s="212" t="s">
        <v>342</v>
      </c>
      <c r="BV244" s="212" t="s">
        <v>342</v>
      </c>
      <c r="BW244" s="212" t="s">
        <v>342</v>
      </c>
      <c r="BX244" s="212" t="s">
        <v>342</v>
      </c>
      <c r="BY244" s="212" t="s">
        <v>342</v>
      </c>
      <c r="BZ244" s="212" t="s">
        <v>342</v>
      </c>
      <c r="CA244" s="212" t="s">
        <v>342</v>
      </c>
      <c r="CB244" s="212" t="s">
        <v>342</v>
      </c>
      <c r="CC244" s="212" t="s">
        <v>342</v>
      </c>
      <c r="CD244" s="212" t="s">
        <v>342</v>
      </c>
      <c r="CE244" s="212" t="s">
        <v>342</v>
      </c>
      <c r="CF244" s="212" t="s">
        <v>342</v>
      </c>
      <c r="CG244" s="212" t="s">
        <v>342</v>
      </c>
      <c r="CH244" s="212" t="s">
        <v>342</v>
      </c>
      <c r="CI244" s="212" t="s">
        <v>342</v>
      </c>
      <c r="CJ244" s="212" t="s">
        <v>342</v>
      </c>
      <c r="CK244" s="212" t="s">
        <v>342</v>
      </c>
      <c r="CL244" s="212" t="s">
        <v>342</v>
      </c>
      <c r="CM244" s="212" t="s">
        <v>342</v>
      </c>
      <c r="CN244" s="212" t="s">
        <v>342</v>
      </c>
      <c r="CO244" s="212" t="s">
        <v>342</v>
      </c>
      <c r="CP244" s="212" t="s">
        <v>342</v>
      </c>
      <c r="CQ244" s="212" t="s">
        <v>342</v>
      </c>
      <c r="CR244" s="212" t="s">
        <v>342</v>
      </c>
      <c r="CS244" s="212" t="s">
        <v>342</v>
      </c>
      <c r="CT244" s="212" t="s">
        <v>342</v>
      </c>
      <c r="CU244" s="212" t="s">
        <v>342</v>
      </c>
      <c r="CV244" s="212" t="s">
        <v>342</v>
      </c>
      <c r="CW244" s="212" t="s">
        <v>342</v>
      </c>
      <c r="CX244" s="212" t="s">
        <v>342</v>
      </c>
      <c r="CY244" s="212" t="s">
        <v>342</v>
      </c>
      <c r="CZ244" s="212" t="s">
        <v>342</v>
      </c>
      <c r="DA244" s="212" t="s">
        <v>342</v>
      </c>
      <c r="DB244" s="212" t="s">
        <v>342</v>
      </c>
      <c r="DC244" s="212" t="s">
        <v>342</v>
      </c>
      <c r="DD244" s="212" t="s">
        <v>342</v>
      </c>
      <c r="DE244" s="212" t="s">
        <v>342</v>
      </c>
      <c r="DF244" s="212" t="s">
        <v>342</v>
      </c>
      <c r="DG244" s="212" t="s">
        <v>342</v>
      </c>
      <c r="DH244" s="212" t="s">
        <v>342</v>
      </c>
      <c r="DI244" s="212" t="s">
        <v>342</v>
      </c>
      <c r="DJ244" s="212" t="s">
        <v>342</v>
      </c>
      <c r="DK244" s="212" t="s">
        <v>342</v>
      </c>
      <c r="DL244" s="212" t="s">
        <v>342</v>
      </c>
      <c r="DM244" s="212" t="s">
        <v>342</v>
      </c>
      <c r="DN244" s="212" t="s">
        <v>342</v>
      </c>
      <c r="DO244" s="212" t="s">
        <v>342</v>
      </c>
      <c r="DP244" s="212" t="s">
        <v>342</v>
      </c>
      <c r="DQ244" s="212" t="s">
        <v>342</v>
      </c>
      <c r="DR244" s="212" t="s">
        <v>342</v>
      </c>
      <c r="DS244" s="212" t="s">
        <v>342</v>
      </c>
      <c r="DT244" s="212" t="s">
        <v>342</v>
      </c>
      <c r="DU244" s="212" t="s">
        <v>342</v>
      </c>
      <c r="DV244" s="212" t="s">
        <v>342</v>
      </c>
      <c r="DW244" s="212" t="s">
        <v>342</v>
      </c>
      <c r="DX244" s="212" t="s">
        <v>342</v>
      </c>
      <c r="DY244" s="212" t="s">
        <v>342</v>
      </c>
      <c r="DZ244" s="212" t="s">
        <v>342</v>
      </c>
      <c r="EA244" s="212" t="s">
        <v>342</v>
      </c>
      <c r="EB244" s="212" t="s">
        <v>342</v>
      </c>
      <c r="EC244" s="212" t="s">
        <v>342</v>
      </c>
      <c r="ED244" s="212" t="s">
        <v>342</v>
      </c>
      <c r="EE244" s="212" t="s">
        <v>342</v>
      </c>
      <c r="EF244" s="212" t="s">
        <v>342</v>
      </c>
      <c r="EG244" s="212" t="s">
        <v>342</v>
      </c>
      <c r="EH244" s="212" t="s">
        <v>342</v>
      </c>
      <c r="EI244" s="212" t="s">
        <v>342</v>
      </c>
      <c r="EJ244" s="212" t="s">
        <v>342</v>
      </c>
      <c r="EK244" s="212" t="s">
        <v>342</v>
      </c>
      <c r="EL244" s="212" t="s">
        <v>342</v>
      </c>
      <c r="EM244" s="212" t="s">
        <v>342</v>
      </c>
      <c r="EN244" s="212" t="s">
        <v>342</v>
      </c>
      <c r="EO244" s="212" t="s">
        <v>342</v>
      </c>
      <c r="EP244" s="212" t="s">
        <v>342</v>
      </c>
      <c r="EQ244" s="212" t="s">
        <v>342</v>
      </c>
      <c r="ER244" s="424" t="s">
        <v>342</v>
      </c>
      <c r="ES244" s="227">
        <f t="shared" si="36"/>
        <v>0</v>
      </c>
      <c r="ET244" s="413">
        <f t="shared" si="38"/>
        <v>0</v>
      </c>
      <c r="EU244" s="227">
        <f t="shared" si="30"/>
        <v>0</v>
      </c>
      <c r="EV244" s="385">
        <f t="shared" si="32"/>
        <v>0</v>
      </c>
      <c r="EW244" s="412">
        <f t="shared" si="35"/>
        <v>0</v>
      </c>
      <c r="EX244" s="412">
        <f t="shared" si="33"/>
        <v>0</v>
      </c>
      <c r="EY244" s="210">
        <f t="shared" si="31"/>
        <v>0</v>
      </c>
      <c r="EZ244" s="227">
        <f t="shared" si="34"/>
        <v>0</v>
      </c>
    </row>
    <row r="245" spans="1:156" x14ac:dyDescent="0.25">
      <c r="A245" s="177">
        <f t="shared" si="37"/>
        <v>8</v>
      </c>
      <c r="B245" s="718"/>
      <c r="C245" s="510" t="s">
        <v>175</v>
      </c>
      <c r="D245" s="514">
        <v>44795</v>
      </c>
      <c r="E245" s="397"/>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c r="AK245" s="212"/>
      <c r="AL245" s="212"/>
      <c r="AM245" s="212"/>
      <c r="AN245" s="212"/>
      <c r="AO245" s="212"/>
      <c r="AP245" s="212"/>
      <c r="AQ245" s="212"/>
      <c r="AR245" s="212"/>
      <c r="AS245" s="212"/>
      <c r="AT245" s="212"/>
      <c r="AU245" s="212"/>
      <c r="AV245" s="212"/>
      <c r="AW245" s="212"/>
      <c r="AX245" s="212"/>
      <c r="AY245" s="212"/>
      <c r="AZ245" s="212"/>
      <c r="BA245" s="212"/>
      <c r="BB245" s="212"/>
      <c r="BC245" s="212"/>
      <c r="BD245" s="212"/>
      <c r="BE245" s="212"/>
      <c r="BF245" s="212"/>
      <c r="BG245" s="212"/>
      <c r="BH245" s="212"/>
      <c r="BI245" s="212"/>
      <c r="BJ245" s="212"/>
      <c r="BK245" s="212"/>
      <c r="BL245" s="212"/>
      <c r="BM245" s="212"/>
      <c r="BN245" s="212"/>
      <c r="BO245" s="212"/>
      <c r="BP245" s="212"/>
      <c r="BQ245" s="212"/>
      <c r="BR245" s="212"/>
      <c r="BS245" s="212"/>
      <c r="BT245" s="212"/>
      <c r="BU245" s="212"/>
      <c r="BV245" s="212"/>
      <c r="BW245" s="212"/>
      <c r="BX245" s="212"/>
      <c r="BY245" s="212"/>
      <c r="BZ245" s="212"/>
      <c r="CA245" s="212"/>
      <c r="CB245" s="212"/>
      <c r="CC245" s="212"/>
      <c r="CD245" s="212"/>
      <c r="CE245" s="212"/>
      <c r="CF245" s="212"/>
      <c r="CG245" s="212"/>
      <c r="CH245" s="212"/>
      <c r="CI245" s="212"/>
      <c r="CJ245" s="212"/>
      <c r="CK245" s="212"/>
      <c r="CL245" s="212"/>
      <c r="CM245" s="212"/>
      <c r="CN245" s="212"/>
      <c r="CO245" s="212"/>
      <c r="CP245" s="212"/>
      <c r="CQ245" s="212"/>
      <c r="CR245" s="212"/>
      <c r="CS245" s="212"/>
      <c r="CT245" s="212"/>
      <c r="CU245" s="212"/>
      <c r="CV245" s="212"/>
      <c r="CW245" s="212"/>
      <c r="CX245" s="212"/>
      <c r="CY245" s="212"/>
      <c r="CZ245" s="212"/>
      <c r="DA245" s="212"/>
      <c r="DB245" s="212"/>
      <c r="DC245" s="212"/>
      <c r="DD245" s="212"/>
      <c r="DE245" s="212"/>
      <c r="DF245" s="212"/>
      <c r="DG245" s="212"/>
      <c r="DH245" s="212"/>
      <c r="DI245" s="212"/>
      <c r="DJ245" s="212"/>
      <c r="DK245" s="212"/>
      <c r="DL245" s="212"/>
      <c r="DM245" s="212"/>
      <c r="DN245" s="212"/>
      <c r="DO245" s="212"/>
      <c r="DP245" s="212"/>
      <c r="DQ245" s="212"/>
      <c r="DR245" s="212"/>
      <c r="DS245" s="212"/>
      <c r="DT245" s="212"/>
      <c r="DU245" s="212"/>
      <c r="DV245" s="212"/>
      <c r="DW245" s="212"/>
      <c r="DX245" s="212"/>
      <c r="DY245" s="212"/>
      <c r="DZ245" s="212"/>
      <c r="EA245" s="212"/>
      <c r="EB245" s="212"/>
      <c r="EC245" s="212"/>
      <c r="ED245" s="212"/>
      <c r="EE245" s="212"/>
      <c r="EF245" s="212"/>
      <c r="EG245" s="212"/>
      <c r="EH245" s="212"/>
      <c r="EI245" s="212"/>
      <c r="EJ245" s="212"/>
      <c r="EK245" s="212"/>
      <c r="EL245" s="212"/>
      <c r="EM245" s="212"/>
      <c r="EN245" s="212"/>
      <c r="EO245" s="212"/>
      <c r="EP245" s="212"/>
      <c r="EQ245" s="212"/>
      <c r="ER245" s="424"/>
      <c r="ES245" s="227">
        <f t="shared" si="36"/>
        <v>0</v>
      </c>
      <c r="ET245" s="413">
        <f t="shared" si="38"/>
        <v>0</v>
      </c>
      <c r="EU245" s="227">
        <f t="shared" si="30"/>
        <v>0</v>
      </c>
      <c r="EV245" s="385">
        <f t="shared" si="32"/>
        <v>0</v>
      </c>
      <c r="EW245" s="412">
        <f t="shared" si="35"/>
        <v>0</v>
      </c>
      <c r="EX245" s="412">
        <f t="shared" si="33"/>
        <v>0</v>
      </c>
      <c r="EY245" s="210">
        <f t="shared" si="31"/>
        <v>0</v>
      </c>
      <c r="EZ245" s="227">
        <f t="shared" si="34"/>
        <v>0</v>
      </c>
    </row>
    <row r="246" spans="1:156" x14ac:dyDescent="0.25">
      <c r="A246" s="177">
        <f t="shared" si="37"/>
        <v>8</v>
      </c>
      <c r="B246" s="718"/>
      <c r="C246" s="510" t="s">
        <v>176</v>
      </c>
      <c r="D246" s="514">
        <v>44796</v>
      </c>
      <c r="E246" s="397"/>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c r="AK246" s="212"/>
      <c r="AL246" s="212"/>
      <c r="AM246" s="212"/>
      <c r="AN246" s="212"/>
      <c r="AO246" s="212"/>
      <c r="AP246" s="212"/>
      <c r="AQ246" s="212"/>
      <c r="AR246" s="212"/>
      <c r="AS246" s="212"/>
      <c r="AT246" s="212"/>
      <c r="AU246" s="212"/>
      <c r="AV246" s="212"/>
      <c r="AW246" s="212"/>
      <c r="AX246" s="212"/>
      <c r="AY246" s="212"/>
      <c r="AZ246" s="212"/>
      <c r="BA246" s="212"/>
      <c r="BB246" s="212"/>
      <c r="BC246" s="212"/>
      <c r="BD246" s="212"/>
      <c r="BE246" s="212"/>
      <c r="BF246" s="212"/>
      <c r="BG246" s="212"/>
      <c r="BH246" s="212"/>
      <c r="BI246" s="212"/>
      <c r="BJ246" s="212"/>
      <c r="BK246" s="212"/>
      <c r="BL246" s="212"/>
      <c r="BM246" s="212"/>
      <c r="BN246" s="212"/>
      <c r="BO246" s="212"/>
      <c r="BP246" s="212"/>
      <c r="BQ246" s="212"/>
      <c r="BR246" s="212"/>
      <c r="BS246" s="212"/>
      <c r="BT246" s="212"/>
      <c r="BU246" s="212"/>
      <c r="BV246" s="212"/>
      <c r="BW246" s="212"/>
      <c r="BX246" s="212"/>
      <c r="BY246" s="212"/>
      <c r="BZ246" s="212"/>
      <c r="CA246" s="212"/>
      <c r="CB246" s="212"/>
      <c r="CC246" s="212"/>
      <c r="CD246" s="212"/>
      <c r="CE246" s="212"/>
      <c r="CF246" s="212"/>
      <c r="CG246" s="212"/>
      <c r="CH246" s="212"/>
      <c r="CI246" s="212"/>
      <c r="CJ246" s="212"/>
      <c r="CK246" s="212"/>
      <c r="CL246" s="212"/>
      <c r="CM246" s="212"/>
      <c r="CN246" s="212"/>
      <c r="CO246" s="212"/>
      <c r="CP246" s="212"/>
      <c r="CQ246" s="212"/>
      <c r="CR246" s="212"/>
      <c r="CS246" s="212"/>
      <c r="CT246" s="212"/>
      <c r="CU246" s="212"/>
      <c r="CV246" s="212"/>
      <c r="CW246" s="212"/>
      <c r="CX246" s="212"/>
      <c r="CY246" s="212"/>
      <c r="CZ246" s="212"/>
      <c r="DA246" s="212"/>
      <c r="DB246" s="212"/>
      <c r="DC246" s="212"/>
      <c r="DD246" s="212"/>
      <c r="DE246" s="212"/>
      <c r="DF246" s="212"/>
      <c r="DG246" s="212"/>
      <c r="DH246" s="212"/>
      <c r="DI246" s="212"/>
      <c r="DJ246" s="212"/>
      <c r="DK246" s="212"/>
      <c r="DL246" s="212"/>
      <c r="DM246" s="212"/>
      <c r="DN246" s="212"/>
      <c r="DO246" s="212"/>
      <c r="DP246" s="212"/>
      <c r="DQ246" s="212"/>
      <c r="DR246" s="212"/>
      <c r="DS246" s="212"/>
      <c r="DT246" s="212"/>
      <c r="DU246" s="212"/>
      <c r="DV246" s="212"/>
      <c r="DW246" s="212"/>
      <c r="DX246" s="212"/>
      <c r="DY246" s="212"/>
      <c r="DZ246" s="212"/>
      <c r="EA246" s="212"/>
      <c r="EB246" s="212"/>
      <c r="EC246" s="212"/>
      <c r="ED246" s="212"/>
      <c r="EE246" s="212"/>
      <c r="EF246" s="212"/>
      <c r="EG246" s="212"/>
      <c r="EH246" s="212"/>
      <c r="EI246" s="212"/>
      <c r="EJ246" s="212"/>
      <c r="EK246" s="212"/>
      <c r="EL246" s="212"/>
      <c r="EM246" s="212"/>
      <c r="EN246" s="212"/>
      <c r="EO246" s="212"/>
      <c r="EP246" s="212"/>
      <c r="EQ246" s="212"/>
      <c r="ER246" s="424"/>
      <c r="ES246" s="227">
        <f t="shared" si="36"/>
        <v>0</v>
      </c>
      <c r="ET246" s="413">
        <f t="shared" si="38"/>
        <v>0</v>
      </c>
      <c r="EU246" s="227">
        <f t="shared" si="30"/>
        <v>0</v>
      </c>
      <c r="EV246" s="385">
        <f t="shared" si="32"/>
        <v>0</v>
      </c>
      <c r="EW246" s="412">
        <f t="shared" si="35"/>
        <v>0</v>
      </c>
      <c r="EX246" s="412">
        <f t="shared" si="33"/>
        <v>0</v>
      </c>
      <c r="EY246" s="210">
        <f t="shared" si="31"/>
        <v>0</v>
      </c>
      <c r="EZ246" s="227">
        <f t="shared" si="34"/>
        <v>0</v>
      </c>
    </row>
    <row r="247" spans="1:156" x14ac:dyDescent="0.25">
      <c r="A247" s="177">
        <f t="shared" si="37"/>
        <v>8</v>
      </c>
      <c r="B247" s="718"/>
      <c r="C247" s="510" t="s">
        <v>176</v>
      </c>
      <c r="D247" s="514">
        <v>44797</v>
      </c>
      <c r="E247" s="397"/>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c r="BD247" s="212"/>
      <c r="BE247" s="212"/>
      <c r="BF247" s="212"/>
      <c r="BG247" s="212"/>
      <c r="BH247" s="212"/>
      <c r="BI247" s="212"/>
      <c r="BJ247" s="212"/>
      <c r="BK247" s="212"/>
      <c r="BL247" s="212"/>
      <c r="BM247" s="212"/>
      <c r="BN247" s="212"/>
      <c r="BO247" s="212"/>
      <c r="BP247" s="212"/>
      <c r="BQ247" s="212"/>
      <c r="BR247" s="212"/>
      <c r="BS247" s="212"/>
      <c r="BT247" s="212"/>
      <c r="BU247" s="212"/>
      <c r="BV247" s="212"/>
      <c r="BW247" s="212"/>
      <c r="BX247" s="212"/>
      <c r="BY247" s="212"/>
      <c r="BZ247" s="212"/>
      <c r="CA247" s="212"/>
      <c r="CB247" s="212"/>
      <c r="CC247" s="212"/>
      <c r="CD247" s="212"/>
      <c r="CE247" s="212"/>
      <c r="CF247" s="212"/>
      <c r="CG247" s="212"/>
      <c r="CH247" s="212"/>
      <c r="CI247" s="212"/>
      <c r="CJ247" s="212"/>
      <c r="CK247" s="212"/>
      <c r="CL247" s="212"/>
      <c r="CM247" s="212"/>
      <c r="CN247" s="212"/>
      <c r="CO247" s="212"/>
      <c r="CP247" s="212"/>
      <c r="CQ247" s="212"/>
      <c r="CR247" s="212"/>
      <c r="CS247" s="212"/>
      <c r="CT247" s="212"/>
      <c r="CU247" s="212"/>
      <c r="CV247" s="212"/>
      <c r="CW247" s="212"/>
      <c r="CX247" s="212"/>
      <c r="CY247" s="212"/>
      <c r="CZ247" s="212"/>
      <c r="DA247" s="212"/>
      <c r="DB247" s="212"/>
      <c r="DC247" s="212"/>
      <c r="DD247" s="212"/>
      <c r="DE247" s="212"/>
      <c r="DF247" s="212"/>
      <c r="DG247" s="212"/>
      <c r="DH247" s="212"/>
      <c r="DI247" s="212"/>
      <c r="DJ247" s="212"/>
      <c r="DK247" s="212"/>
      <c r="DL247" s="212"/>
      <c r="DM247" s="212"/>
      <c r="DN247" s="212"/>
      <c r="DO247" s="212"/>
      <c r="DP247" s="212"/>
      <c r="DQ247" s="212"/>
      <c r="DR247" s="212"/>
      <c r="DS247" s="212"/>
      <c r="DT247" s="212"/>
      <c r="DU247" s="212"/>
      <c r="DV247" s="212"/>
      <c r="DW247" s="212"/>
      <c r="DX247" s="212"/>
      <c r="DY247" s="212"/>
      <c r="DZ247" s="212"/>
      <c r="EA247" s="212"/>
      <c r="EB247" s="212"/>
      <c r="EC247" s="212"/>
      <c r="ED247" s="212"/>
      <c r="EE247" s="212"/>
      <c r="EF247" s="212"/>
      <c r="EG247" s="212"/>
      <c r="EH247" s="212"/>
      <c r="EI247" s="212"/>
      <c r="EJ247" s="212"/>
      <c r="EK247" s="212"/>
      <c r="EL247" s="212"/>
      <c r="EM247" s="212"/>
      <c r="EN247" s="212"/>
      <c r="EO247" s="212"/>
      <c r="EP247" s="212"/>
      <c r="EQ247" s="212"/>
      <c r="ER247" s="424"/>
      <c r="ES247" s="227">
        <f t="shared" si="36"/>
        <v>0</v>
      </c>
      <c r="ET247" s="413">
        <f t="shared" si="38"/>
        <v>0</v>
      </c>
      <c r="EU247" s="227">
        <f t="shared" si="30"/>
        <v>0</v>
      </c>
      <c r="EV247" s="385">
        <f t="shared" si="32"/>
        <v>0</v>
      </c>
      <c r="EW247" s="412">
        <f t="shared" si="35"/>
        <v>0</v>
      </c>
      <c r="EX247" s="412">
        <f t="shared" si="33"/>
        <v>0</v>
      </c>
      <c r="EY247" s="210">
        <f t="shared" si="31"/>
        <v>0</v>
      </c>
      <c r="EZ247" s="227">
        <f t="shared" si="34"/>
        <v>0</v>
      </c>
    </row>
    <row r="248" spans="1:156" x14ac:dyDescent="0.25">
      <c r="A248" s="177">
        <f t="shared" si="37"/>
        <v>8</v>
      </c>
      <c r="B248" s="718"/>
      <c r="C248" s="510" t="s">
        <v>173</v>
      </c>
      <c r="D248" s="514">
        <v>44798</v>
      </c>
      <c r="E248" s="397"/>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c r="AK248" s="212"/>
      <c r="AL248" s="212"/>
      <c r="AM248" s="212"/>
      <c r="AN248" s="212"/>
      <c r="AO248" s="212"/>
      <c r="AP248" s="212"/>
      <c r="AQ248" s="212"/>
      <c r="AR248" s="212"/>
      <c r="AS248" s="212"/>
      <c r="AT248" s="212"/>
      <c r="AU248" s="212"/>
      <c r="AV248" s="212"/>
      <c r="AW248" s="212"/>
      <c r="AX248" s="212"/>
      <c r="AY248" s="212"/>
      <c r="AZ248" s="212"/>
      <c r="BA248" s="212"/>
      <c r="BB248" s="212"/>
      <c r="BC248" s="212"/>
      <c r="BD248" s="212"/>
      <c r="BE248" s="212"/>
      <c r="BF248" s="212"/>
      <c r="BG248" s="212"/>
      <c r="BH248" s="212"/>
      <c r="BI248" s="212"/>
      <c r="BJ248" s="212"/>
      <c r="BK248" s="212"/>
      <c r="BL248" s="212"/>
      <c r="BM248" s="212"/>
      <c r="BN248" s="212"/>
      <c r="BO248" s="212"/>
      <c r="BP248" s="212"/>
      <c r="BQ248" s="212"/>
      <c r="BR248" s="212"/>
      <c r="BS248" s="212"/>
      <c r="BT248" s="212"/>
      <c r="BU248" s="212"/>
      <c r="BV248" s="212"/>
      <c r="BW248" s="212"/>
      <c r="BX248" s="212"/>
      <c r="BY248" s="212"/>
      <c r="BZ248" s="212"/>
      <c r="CA248" s="212"/>
      <c r="CB248" s="212"/>
      <c r="CC248" s="212"/>
      <c r="CD248" s="212"/>
      <c r="CE248" s="212"/>
      <c r="CF248" s="212"/>
      <c r="CG248" s="212"/>
      <c r="CH248" s="212"/>
      <c r="CI248" s="212"/>
      <c r="CJ248" s="212"/>
      <c r="CK248" s="212"/>
      <c r="CL248" s="212"/>
      <c r="CM248" s="212"/>
      <c r="CN248" s="212"/>
      <c r="CO248" s="212"/>
      <c r="CP248" s="212"/>
      <c r="CQ248" s="212"/>
      <c r="CR248" s="212"/>
      <c r="CS248" s="212"/>
      <c r="CT248" s="212"/>
      <c r="CU248" s="212"/>
      <c r="CV248" s="212"/>
      <c r="CW248" s="212"/>
      <c r="CX248" s="212"/>
      <c r="CY248" s="212"/>
      <c r="CZ248" s="212"/>
      <c r="DA248" s="212"/>
      <c r="DB248" s="212"/>
      <c r="DC248" s="212"/>
      <c r="DD248" s="212"/>
      <c r="DE248" s="212"/>
      <c r="DF248" s="212"/>
      <c r="DG248" s="212"/>
      <c r="DH248" s="212"/>
      <c r="DI248" s="212"/>
      <c r="DJ248" s="212"/>
      <c r="DK248" s="212"/>
      <c r="DL248" s="212"/>
      <c r="DM248" s="212"/>
      <c r="DN248" s="212"/>
      <c r="DO248" s="212"/>
      <c r="DP248" s="212"/>
      <c r="DQ248" s="212"/>
      <c r="DR248" s="212"/>
      <c r="DS248" s="212"/>
      <c r="DT248" s="212"/>
      <c r="DU248" s="212"/>
      <c r="DV248" s="212"/>
      <c r="DW248" s="212"/>
      <c r="DX248" s="212"/>
      <c r="DY248" s="212"/>
      <c r="DZ248" s="212"/>
      <c r="EA248" s="212"/>
      <c r="EB248" s="212"/>
      <c r="EC248" s="212"/>
      <c r="ED248" s="212"/>
      <c r="EE248" s="212"/>
      <c r="EF248" s="212"/>
      <c r="EG248" s="212"/>
      <c r="EH248" s="212"/>
      <c r="EI248" s="212"/>
      <c r="EJ248" s="212"/>
      <c r="EK248" s="212"/>
      <c r="EL248" s="212"/>
      <c r="EM248" s="212"/>
      <c r="EN248" s="212"/>
      <c r="EO248" s="212"/>
      <c r="EP248" s="212"/>
      <c r="EQ248" s="212"/>
      <c r="ER248" s="424"/>
      <c r="ES248" s="227">
        <f t="shared" si="36"/>
        <v>0</v>
      </c>
      <c r="ET248" s="413">
        <f t="shared" si="38"/>
        <v>0</v>
      </c>
      <c r="EU248" s="227">
        <f t="shared" si="30"/>
        <v>0</v>
      </c>
      <c r="EV248" s="385">
        <f t="shared" si="32"/>
        <v>0</v>
      </c>
      <c r="EW248" s="412">
        <f t="shared" si="35"/>
        <v>0</v>
      </c>
      <c r="EX248" s="412">
        <f t="shared" si="33"/>
        <v>0</v>
      </c>
      <c r="EY248" s="210">
        <f t="shared" si="31"/>
        <v>0</v>
      </c>
      <c r="EZ248" s="227">
        <f t="shared" si="34"/>
        <v>0</v>
      </c>
    </row>
    <row r="249" spans="1:156" x14ac:dyDescent="0.25">
      <c r="A249" s="177">
        <f t="shared" si="37"/>
        <v>8</v>
      </c>
      <c r="B249" s="718"/>
      <c r="C249" s="510" t="s">
        <v>184</v>
      </c>
      <c r="D249" s="514">
        <v>44799</v>
      </c>
      <c r="E249" s="397"/>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c r="AK249" s="212"/>
      <c r="AL249" s="212"/>
      <c r="AM249" s="212"/>
      <c r="AN249" s="212"/>
      <c r="AO249" s="212"/>
      <c r="AP249" s="212"/>
      <c r="AQ249" s="212"/>
      <c r="AR249" s="212"/>
      <c r="AS249" s="212"/>
      <c r="AT249" s="212"/>
      <c r="AU249" s="212"/>
      <c r="AV249" s="212"/>
      <c r="AW249" s="212"/>
      <c r="AX249" s="212"/>
      <c r="AY249" s="212"/>
      <c r="AZ249" s="212"/>
      <c r="BA249" s="212"/>
      <c r="BB249" s="212"/>
      <c r="BC249" s="212"/>
      <c r="BD249" s="212"/>
      <c r="BE249" s="212"/>
      <c r="BF249" s="212"/>
      <c r="BG249" s="212"/>
      <c r="BH249" s="212"/>
      <c r="BI249" s="212"/>
      <c r="BJ249" s="212"/>
      <c r="BK249" s="212"/>
      <c r="BL249" s="212"/>
      <c r="BM249" s="212"/>
      <c r="BN249" s="212"/>
      <c r="BO249" s="212"/>
      <c r="BP249" s="212"/>
      <c r="BQ249" s="212"/>
      <c r="BR249" s="212"/>
      <c r="BS249" s="212"/>
      <c r="BT249" s="212"/>
      <c r="BU249" s="212"/>
      <c r="BV249" s="212"/>
      <c r="BW249" s="212"/>
      <c r="BX249" s="212"/>
      <c r="BY249" s="212"/>
      <c r="BZ249" s="212"/>
      <c r="CA249" s="212"/>
      <c r="CB249" s="212"/>
      <c r="CC249" s="212"/>
      <c r="CD249" s="212"/>
      <c r="CE249" s="212"/>
      <c r="CF249" s="212"/>
      <c r="CG249" s="212"/>
      <c r="CH249" s="212"/>
      <c r="CI249" s="212"/>
      <c r="CJ249" s="212"/>
      <c r="CK249" s="212"/>
      <c r="CL249" s="212"/>
      <c r="CM249" s="212"/>
      <c r="CN249" s="212"/>
      <c r="CO249" s="212"/>
      <c r="CP249" s="212"/>
      <c r="CQ249" s="212"/>
      <c r="CR249" s="212"/>
      <c r="CS249" s="212"/>
      <c r="CT249" s="212"/>
      <c r="CU249" s="212"/>
      <c r="CV249" s="212"/>
      <c r="CW249" s="212"/>
      <c r="CX249" s="212"/>
      <c r="CY249" s="212"/>
      <c r="CZ249" s="212"/>
      <c r="DA249" s="212"/>
      <c r="DB249" s="212"/>
      <c r="DC249" s="212"/>
      <c r="DD249" s="212"/>
      <c r="DE249" s="212"/>
      <c r="DF249" s="212"/>
      <c r="DG249" s="212"/>
      <c r="DH249" s="212"/>
      <c r="DI249" s="212"/>
      <c r="DJ249" s="212"/>
      <c r="DK249" s="212"/>
      <c r="DL249" s="212"/>
      <c r="DM249" s="212"/>
      <c r="DN249" s="212"/>
      <c r="DO249" s="212"/>
      <c r="DP249" s="212"/>
      <c r="DQ249" s="212"/>
      <c r="DR249" s="212"/>
      <c r="DS249" s="212"/>
      <c r="DT249" s="212"/>
      <c r="DU249" s="212"/>
      <c r="DV249" s="212"/>
      <c r="DW249" s="212"/>
      <c r="DX249" s="212"/>
      <c r="DY249" s="212"/>
      <c r="DZ249" s="212"/>
      <c r="EA249" s="212"/>
      <c r="EB249" s="212"/>
      <c r="EC249" s="212"/>
      <c r="ED249" s="212"/>
      <c r="EE249" s="212"/>
      <c r="EF249" s="212"/>
      <c r="EG249" s="212"/>
      <c r="EH249" s="212"/>
      <c r="EI249" s="212"/>
      <c r="EJ249" s="212"/>
      <c r="EK249" s="212"/>
      <c r="EL249" s="212"/>
      <c r="EM249" s="212"/>
      <c r="EN249" s="212"/>
      <c r="EO249" s="212"/>
      <c r="EP249" s="212"/>
      <c r="EQ249" s="212"/>
      <c r="ER249" s="424"/>
      <c r="ES249" s="227">
        <f t="shared" si="36"/>
        <v>0</v>
      </c>
      <c r="ET249" s="413">
        <f t="shared" si="38"/>
        <v>0</v>
      </c>
      <c r="EU249" s="227">
        <f t="shared" si="30"/>
        <v>0</v>
      </c>
      <c r="EV249" s="385">
        <f t="shared" si="32"/>
        <v>0</v>
      </c>
      <c r="EW249" s="412">
        <f t="shared" si="35"/>
        <v>0</v>
      </c>
      <c r="EX249" s="412">
        <f t="shared" si="33"/>
        <v>0</v>
      </c>
      <c r="EY249" s="210">
        <f t="shared" si="31"/>
        <v>0</v>
      </c>
      <c r="EZ249" s="227">
        <f t="shared" si="34"/>
        <v>0</v>
      </c>
    </row>
    <row r="250" spans="1:156" x14ac:dyDescent="0.25">
      <c r="A250" s="177">
        <f t="shared" si="37"/>
        <v>8</v>
      </c>
      <c r="B250" s="718"/>
      <c r="C250" s="511" t="s">
        <v>181</v>
      </c>
      <c r="D250" s="515">
        <v>44800</v>
      </c>
      <c r="E250" s="397"/>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c r="AK250" s="212"/>
      <c r="AL250" s="212"/>
      <c r="AM250" s="212"/>
      <c r="AN250" s="212"/>
      <c r="AO250" s="212"/>
      <c r="AP250" s="212"/>
      <c r="AQ250" s="212"/>
      <c r="AR250" s="212"/>
      <c r="AS250" s="212"/>
      <c r="AT250" s="212"/>
      <c r="AU250" s="212"/>
      <c r="AV250" s="212"/>
      <c r="AW250" s="212"/>
      <c r="AX250" s="212"/>
      <c r="AY250" s="212"/>
      <c r="AZ250" s="212"/>
      <c r="BA250" s="212"/>
      <c r="BB250" s="212"/>
      <c r="BC250" s="212"/>
      <c r="BD250" s="212"/>
      <c r="BE250" s="212"/>
      <c r="BF250" s="212"/>
      <c r="BG250" s="212"/>
      <c r="BH250" s="212"/>
      <c r="BI250" s="212"/>
      <c r="BJ250" s="212"/>
      <c r="BK250" s="212"/>
      <c r="BL250" s="212"/>
      <c r="BM250" s="212"/>
      <c r="BN250" s="212"/>
      <c r="BO250" s="212"/>
      <c r="BP250" s="212"/>
      <c r="BQ250" s="212"/>
      <c r="BR250" s="212"/>
      <c r="BS250" s="212"/>
      <c r="BT250" s="212"/>
      <c r="BU250" s="212"/>
      <c r="BV250" s="212"/>
      <c r="BW250" s="212"/>
      <c r="BX250" s="212"/>
      <c r="BY250" s="212"/>
      <c r="BZ250" s="212"/>
      <c r="CA250" s="212"/>
      <c r="CB250" s="212"/>
      <c r="CC250" s="212"/>
      <c r="CD250" s="212"/>
      <c r="CE250" s="212"/>
      <c r="CF250" s="212"/>
      <c r="CG250" s="212"/>
      <c r="CH250" s="212"/>
      <c r="CI250" s="212"/>
      <c r="CJ250" s="212"/>
      <c r="CK250" s="212"/>
      <c r="CL250" s="212"/>
      <c r="CM250" s="212"/>
      <c r="CN250" s="212"/>
      <c r="CO250" s="212"/>
      <c r="CP250" s="212"/>
      <c r="CQ250" s="212"/>
      <c r="CR250" s="212"/>
      <c r="CS250" s="212"/>
      <c r="CT250" s="212"/>
      <c r="CU250" s="212"/>
      <c r="CV250" s="212"/>
      <c r="CW250" s="212"/>
      <c r="CX250" s="212"/>
      <c r="CY250" s="212"/>
      <c r="CZ250" s="212"/>
      <c r="DA250" s="212"/>
      <c r="DB250" s="212"/>
      <c r="DC250" s="212"/>
      <c r="DD250" s="212"/>
      <c r="DE250" s="212"/>
      <c r="DF250" s="212"/>
      <c r="DG250" s="212"/>
      <c r="DH250" s="212"/>
      <c r="DI250" s="212"/>
      <c r="DJ250" s="212"/>
      <c r="DK250" s="212"/>
      <c r="DL250" s="212"/>
      <c r="DM250" s="212"/>
      <c r="DN250" s="212"/>
      <c r="DO250" s="212"/>
      <c r="DP250" s="212"/>
      <c r="DQ250" s="212"/>
      <c r="DR250" s="212"/>
      <c r="DS250" s="212"/>
      <c r="DT250" s="212"/>
      <c r="DU250" s="212"/>
      <c r="DV250" s="212"/>
      <c r="DW250" s="212"/>
      <c r="DX250" s="212"/>
      <c r="DY250" s="212"/>
      <c r="DZ250" s="212"/>
      <c r="EA250" s="212"/>
      <c r="EB250" s="212"/>
      <c r="EC250" s="212"/>
      <c r="ED250" s="212"/>
      <c r="EE250" s="212"/>
      <c r="EF250" s="212"/>
      <c r="EG250" s="212"/>
      <c r="EH250" s="212"/>
      <c r="EI250" s="212"/>
      <c r="EJ250" s="212"/>
      <c r="EK250" s="212"/>
      <c r="EL250" s="212"/>
      <c r="EM250" s="212"/>
      <c r="EN250" s="212"/>
      <c r="EO250" s="212"/>
      <c r="EP250" s="212"/>
      <c r="EQ250" s="212"/>
      <c r="ER250" s="424"/>
      <c r="ES250" s="227">
        <f t="shared" si="36"/>
        <v>0</v>
      </c>
      <c r="ET250" s="413">
        <f t="shared" si="38"/>
        <v>0</v>
      </c>
      <c r="EU250" s="227">
        <f t="shared" si="30"/>
        <v>0</v>
      </c>
      <c r="EV250" s="385">
        <f t="shared" si="32"/>
        <v>0</v>
      </c>
      <c r="EW250" s="412">
        <f t="shared" si="35"/>
        <v>0</v>
      </c>
      <c r="EX250" s="412">
        <f t="shared" si="33"/>
        <v>0</v>
      </c>
      <c r="EY250" s="210">
        <f t="shared" si="31"/>
        <v>0</v>
      </c>
      <c r="EZ250" s="227">
        <f t="shared" si="34"/>
        <v>0</v>
      </c>
    </row>
    <row r="251" spans="1:156" x14ac:dyDescent="0.25">
      <c r="A251" s="177">
        <f t="shared" si="37"/>
        <v>8</v>
      </c>
      <c r="B251" s="718"/>
      <c r="C251" s="511" t="s">
        <v>167</v>
      </c>
      <c r="D251" s="515">
        <v>44801</v>
      </c>
      <c r="E251" s="211" t="s">
        <v>342</v>
      </c>
      <c r="F251" s="212" t="s">
        <v>342</v>
      </c>
      <c r="G251" s="212" t="s">
        <v>342</v>
      </c>
      <c r="H251" s="212" t="s">
        <v>342</v>
      </c>
      <c r="I251" s="212" t="s">
        <v>342</v>
      </c>
      <c r="J251" s="212" t="s">
        <v>342</v>
      </c>
      <c r="K251" s="212" t="s">
        <v>342</v>
      </c>
      <c r="L251" s="212" t="s">
        <v>342</v>
      </c>
      <c r="M251" s="212" t="s">
        <v>342</v>
      </c>
      <c r="N251" s="212" t="s">
        <v>342</v>
      </c>
      <c r="O251" s="212" t="s">
        <v>342</v>
      </c>
      <c r="P251" s="212" t="s">
        <v>342</v>
      </c>
      <c r="Q251" s="212" t="s">
        <v>342</v>
      </c>
      <c r="R251" s="212" t="s">
        <v>342</v>
      </c>
      <c r="S251" s="212" t="s">
        <v>342</v>
      </c>
      <c r="T251" s="212" t="s">
        <v>342</v>
      </c>
      <c r="U251" s="212" t="s">
        <v>342</v>
      </c>
      <c r="V251" s="212" t="s">
        <v>342</v>
      </c>
      <c r="W251" s="212" t="s">
        <v>342</v>
      </c>
      <c r="X251" s="212" t="s">
        <v>342</v>
      </c>
      <c r="Y251" s="212" t="s">
        <v>342</v>
      </c>
      <c r="Z251" s="212" t="s">
        <v>342</v>
      </c>
      <c r="AA251" s="212" t="s">
        <v>342</v>
      </c>
      <c r="AB251" s="212" t="s">
        <v>342</v>
      </c>
      <c r="AC251" s="212" t="s">
        <v>342</v>
      </c>
      <c r="AD251" s="212" t="s">
        <v>342</v>
      </c>
      <c r="AE251" s="212" t="s">
        <v>342</v>
      </c>
      <c r="AF251" s="212" t="s">
        <v>342</v>
      </c>
      <c r="AG251" s="212" t="s">
        <v>342</v>
      </c>
      <c r="AH251" s="212" t="s">
        <v>342</v>
      </c>
      <c r="AI251" s="212" t="s">
        <v>342</v>
      </c>
      <c r="AJ251" s="212" t="s">
        <v>342</v>
      </c>
      <c r="AK251" s="212" t="s">
        <v>342</v>
      </c>
      <c r="AL251" s="212" t="s">
        <v>342</v>
      </c>
      <c r="AM251" s="212" t="s">
        <v>342</v>
      </c>
      <c r="AN251" s="212" t="s">
        <v>342</v>
      </c>
      <c r="AO251" s="212" t="s">
        <v>342</v>
      </c>
      <c r="AP251" s="212" t="s">
        <v>342</v>
      </c>
      <c r="AQ251" s="212" t="s">
        <v>342</v>
      </c>
      <c r="AR251" s="212" t="s">
        <v>342</v>
      </c>
      <c r="AS251" s="212" t="s">
        <v>342</v>
      </c>
      <c r="AT251" s="212" t="s">
        <v>342</v>
      </c>
      <c r="AU251" s="212" t="s">
        <v>342</v>
      </c>
      <c r="AV251" s="212" t="s">
        <v>342</v>
      </c>
      <c r="AW251" s="212" t="s">
        <v>342</v>
      </c>
      <c r="AX251" s="212" t="s">
        <v>342</v>
      </c>
      <c r="AY251" s="212" t="s">
        <v>342</v>
      </c>
      <c r="AZ251" s="212" t="s">
        <v>342</v>
      </c>
      <c r="BA251" s="212" t="s">
        <v>342</v>
      </c>
      <c r="BB251" s="212" t="s">
        <v>342</v>
      </c>
      <c r="BC251" s="212" t="s">
        <v>342</v>
      </c>
      <c r="BD251" s="212" t="s">
        <v>342</v>
      </c>
      <c r="BE251" s="212" t="s">
        <v>342</v>
      </c>
      <c r="BF251" s="212" t="s">
        <v>342</v>
      </c>
      <c r="BG251" s="212" t="s">
        <v>342</v>
      </c>
      <c r="BH251" s="212" t="s">
        <v>342</v>
      </c>
      <c r="BI251" s="212" t="s">
        <v>342</v>
      </c>
      <c r="BJ251" s="212" t="s">
        <v>342</v>
      </c>
      <c r="BK251" s="212" t="s">
        <v>342</v>
      </c>
      <c r="BL251" s="212" t="s">
        <v>342</v>
      </c>
      <c r="BM251" s="212" t="s">
        <v>342</v>
      </c>
      <c r="BN251" s="212" t="s">
        <v>342</v>
      </c>
      <c r="BO251" s="212" t="s">
        <v>342</v>
      </c>
      <c r="BP251" s="212" t="s">
        <v>342</v>
      </c>
      <c r="BQ251" s="212" t="s">
        <v>342</v>
      </c>
      <c r="BR251" s="212" t="s">
        <v>342</v>
      </c>
      <c r="BS251" s="212" t="s">
        <v>342</v>
      </c>
      <c r="BT251" s="212" t="s">
        <v>342</v>
      </c>
      <c r="BU251" s="212" t="s">
        <v>342</v>
      </c>
      <c r="BV251" s="212" t="s">
        <v>342</v>
      </c>
      <c r="BW251" s="212" t="s">
        <v>342</v>
      </c>
      <c r="BX251" s="212" t="s">
        <v>342</v>
      </c>
      <c r="BY251" s="212" t="s">
        <v>342</v>
      </c>
      <c r="BZ251" s="212" t="s">
        <v>342</v>
      </c>
      <c r="CA251" s="212" t="s">
        <v>342</v>
      </c>
      <c r="CB251" s="212" t="s">
        <v>342</v>
      </c>
      <c r="CC251" s="212" t="s">
        <v>342</v>
      </c>
      <c r="CD251" s="212" t="s">
        <v>342</v>
      </c>
      <c r="CE251" s="212" t="s">
        <v>342</v>
      </c>
      <c r="CF251" s="212" t="s">
        <v>342</v>
      </c>
      <c r="CG251" s="212" t="s">
        <v>342</v>
      </c>
      <c r="CH251" s="212" t="s">
        <v>342</v>
      </c>
      <c r="CI251" s="212" t="s">
        <v>342</v>
      </c>
      <c r="CJ251" s="212" t="s">
        <v>342</v>
      </c>
      <c r="CK251" s="212" t="s">
        <v>342</v>
      </c>
      <c r="CL251" s="212" t="s">
        <v>342</v>
      </c>
      <c r="CM251" s="212" t="s">
        <v>342</v>
      </c>
      <c r="CN251" s="212" t="s">
        <v>342</v>
      </c>
      <c r="CO251" s="212" t="s">
        <v>342</v>
      </c>
      <c r="CP251" s="212" t="s">
        <v>342</v>
      </c>
      <c r="CQ251" s="212" t="s">
        <v>342</v>
      </c>
      <c r="CR251" s="212" t="s">
        <v>342</v>
      </c>
      <c r="CS251" s="212" t="s">
        <v>342</v>
      </c>
      <c r="CT251" s="212" t="s">
        <v>342</v>
      </c>
      <c r="CU251" s="212" t="s">
        <v>342</v>
      </c>
      <c r="CV251" s="212" t="s">
        <v>342</v>
      </c>
      <c r="CW251" s="212" t="s">
        <v>342</v>
      </c>
      <c r="CX251" s="212" t="s">
        <v>342</v>
      </c>
      <c r="CY251" s="212" t="s">
        <v>342</v>
      </c>
      <c r="CZ251" s="212" t="s">
        <v>342</v>
      </c>
      <c r="DA251" s="212" t="s">
        <v>342</v>
      </c>
      <c r="DB251" s="212" t="s">
        <v>342</v>
      </c>
      <c r="DC251" s="212" t="s">
        <v>342</v>
      </c>
      <c r="DD251" s="212" t="s">
        <v>342</v>
      </c>
      <c r="DE251" s="212" t="s">
        <v>342</v>
      </c>
      <c r="DF251" s="212" t="s">
        <v>342</v>
      </c>
      <c r="DG251" s="212" t="s">
        <v>342</v>
      </c>
      <c r="DH251" s="212" t="s">
        <v>342</v>
      </c>
      <c r="DI251" s="212" t="s">
        <v>342</v>
      </c>
      <c r="DJ251" s="212" t="s">
        <v>342</v>
      </c>
      <c r="DK251" s="212" t="s">
        <v>342</v>
      </c>
      <c r="DL251" s="212" t="s">
        <v>342</v>
      </c>
      <c r="DM251" s="212" t="s">
        <v>342</v>
      </c>
      <c r="DN251" s="212" t="s">
        <v>342</v>
      </c>
      <c r="DO251" s="212" t="s">
        <v>342</v>
      </c>
      <c r="DP251" s="212" t="s">
        <v>342</v>
      </c>
      <c r="DQ251" s="212" t="s">
        <v>342</v>
      </c>
      <c r="DR251" s="212" t="s">
        <v>342</v>
      </c>
      <c r="DS251" s="212" t="s">
        <v>342</v>
      </c>
      <c r="DT251" s="212" t="s">
        <v>342</v>
      </c>
      <c r="DU251" s="212" t="s">
        <v>342</v>
      </c>
      <c r="DV251" s="212" t="s">
        <v>342</v>
      </c>
      <c r="DW251" s="212" t="s">
        <v>342</v>
      </c>
      <c r="DX251" s="212" t="s">
        <v>342</v>
      </c>
      <c r="DY251" s="212" t="s">
        <v>342</v>
      </c>
      <c r="DZ251" s="212" t="s">
        <v>342</v>
      </c>
      <c r="EA251" s="212" t="s">
        <v>342</v>
      </c>
      <c r="EB251" s="212" t="s">
        <v>342</v>
      </c>
      <c r="EC251" s="212" t="s">
        <v>342</v>
      </c>
      <c r="ED251" s="212" t="s">
        <v>342</v>
      </c>
      <c r="EE251" s="212" t="s">
        <v>342</v>
      </c>
      <c r="EF251" s="212" t="s">
        <v>342</v>
      </c>
      <c r="EG251" s="212" t="s">
        <v>342</v>
      </c>
      <c r="EH251" s="212" t="s">
        <v>342</v>
      </c>
      <c r="EI251" s="212" t="s">
        <v>342</v>
      </c>
      <c r="EJ251" s="212" t="s">
        <v>342</v>
      </c>
      <c r="EK251" s="212" t="s">
        <v>342</v>
      </c>
      <c r="EL251" s="212" t="s">
        <v>342</v>
      </c>
      <c r="EM251" s="212" t="s">
        <v>342</v>
      </c>
      <c r="EN251" s="212" t="s">
        <v>342</v>
      </c>
      <c r="EO251" s="212" t="s">
        <v>342</v>
      </c>
      <c r="EP251" s="212" t="s">
        <v>342</v>
      </c>
      <c r="EQ251" s="212" t="s">
        <v>342</v>
      </c>
      <c r="ER251" s="424" t="s">
        <v>342</v>
      </c>
      <c r="ES251" s="227">
        <f t="shared" si="36"/>
        <v>0</v>
      </c>
      <c r="ET251" s="413">
        <f t="shared" si="38"/>
        <v>0</v>
      </c>
      <c r="EU251" s="227">
        <f t="shared" si="30"/>
        <v>0</v>
      </c>
      <c r="EV251" s="385">
        <f t="shared" si="32"/>
        <v>0</v>
      </c>
      <c r="EW251" s="412">
        <f t="shared" si="35"/>
        <v>0</v>
      </c>
      <c r="EX251" s="412">
        <f t="shared" si="33"/>
        <v>0</v>
      </c>
      <c r="EY251" s="210">
        <f t="shared" si="31"/>
        <v>0</v>
      </c>
      <c r="EZ251" s="227">
        <f t="shared" si="34"/>
        <v>0</v>
      </c>
    </row>
    <row r="252" spans="1:156" x14ac:dyDescent="0.25">
      <c r="A252" s="177">
        <f t="shared" si="37"/>
        <v>8</v>
      </c>
      <c r="B252" s="718"/>
      <c r="C252" s="510" t="s">
        <v>175</v>
      </c>
      <c r="D252" s="514">
        <v>44802</v>
      </c>
      <c r="E252" s="397"/>
      <c r="F252" s="212"/>
      <c r="G252" s="212"/>
      <c r="H252" s="212"/>
      <c r="I252" s="212"/>
      <c r="J252" s="212"/>
      <c r="K252" s="212"/>
      <c r="L252" s="212"/>
      <c r="M252" s="212"/>
      <c r="N252" s="212"/>
      <c r="O252" s="212"/>
      <c r="P252" s="212"/>
      <c r="Q252" s="212"/>
      <c r="R252" s="212"/>
      <c r="S252" s="212"/>
      <c r="T252" s="212"/>
      <c r="U252" s="212"/>
      <c r="V252" s="212"/>
      <c r="W252" s="212"/>
      <c r="X252" s="212"/>
      <c r="Y252" s="212"/>
      <c r="Z252" s="212"/>
      <c r="AA252" s="212"/>
      <c r="AB252" s="212"/>
      <c r="AC252" s="212"/>
      <c r="AD252" s="212"/>
      <c r="AE252" s="212"/>
      <c r="AF252" s="212"/>
      <c r="AG252" s="212"/>
      <c r="AH252" s="212"/>
      <c r="AI252" s="212"/>
      <c r="AJ252" s="212"/>
      <c r="AK252" s="212"/>
      <c r="AL252" s="212"/>
      <c r="AM252" s="212"/>
      <c r="AN252" s="212"/>
      <c r="AO252" s="212"/>
      <c r="AP252" s="212"/>
      <c r="AQ252" s="212"/>
      <c r="AR252" s="212"/>
      <c r="AS252" s="212"/>
      <c r="AT252" s="212"/>
      <c r="AU252" s="212"/>
      <c r="AV252" s="212"/>
      <c r="AW252" s="212"/>
      <c r="AX252" s="212"/>
      <c r="AY252" s="212"/>
      <c r="AZ252" s="212"/>
      <c r="BA252" s="212"/>
      <c r="BB252" s="212"/>
      <c r="BC252" s="212"/>
      <c r="BD252" s="212"/>
      <c r="BE252" s="212"/>
      <c r="BF252" s="212"/>
      <c r="BG252" s="212"/>
      <c r="BH252" s="212"/>
      <c r="BI252" s="212"/>
      <c r="BJ252" s="212"/>
      <c r="BK252" s="212"/>
      <c r="BL252" s="212"/>
      <c r="BM252" s="212"/>
      <c r="BN252" s="212"/>
      <c r="BO252" s="212"/>
      <c r="BP252" s="212"/>
      <c r="BQ252" s="212"/>
      <c r="BR252" s="212"/>
      <c r="BS252" s="212"/>
      <c r="BT252" s="212"/>
      <c r="BU252" s="212"/>
      <c r="BV252" s="212"/>
      <c r="BW252" s="212"/>
      <c r="BX252" s="212"/>
      <c r="BY252" s="212"/>
      <c r="BZ252" s="212"/>
      <c r="CA252" s="212"/>
      <c r="CB252" s="212"/>
      <c r="CC252" s="212"/>
      <c r="CD252" s="212"/>
      <c r="CE252" s="212"/>
      <c r="CF252" s="212"/>
      <c r="CG252" s="212"/>
      <c r="CH252" s="212"/>
      <c r="CI252" s="212"/>
      <c r="CJ252" s="212"/>
      <c r="CK252" s="212"/>
      <c r="CL252" s="212"/>
      <c r="CM252" s="212"/>
      <c r="CN252" s="212"/>
      <c r="CO252" s="212"/>
      <c r="CP252" s="212"/>
      <c r="CQ252" s="212"/>
      <c r="CR252" s="212"/>
      <c r="CS252" s="212"/>
      <c r="CT252" s="212"/>
      <c r="CU252" s="212"/>
      <c r="CV252" s="212"/>
      <c r="CW252" s="212"/>
      <c r="CX252" s="212"/>
      <c r="CY252" s="212"/>
      <c r="CZ252" s="212"/>
      <c r="DA252" s="212"/>
      <c r="DB252" s="212"/>
      <c r="DC252" s="212"/>
      <c r="DD252" s="212"/>
      <c r="DE252" s="212"/>
      <c r="DF252" s="212"/>
      <c r="DG252" s="212"/>
      <c r="DH252" s="212"/>
      <c r="DI252" s="212"/>
      <c r="DJ252" s="212"/>
      <c r="DK252" s="212"/>
      <c r="DL252" s="212"/>
      <c r="DM252" s="212"/>
      <c r="DN252" s="212"/>
      <c r="DO252" s="212"/>
      <c r="DP252" s="212"/>
      <c r="DQ252" s="212"/>
      <c r="DR252" s="212"/>
      <c r="DS252" s="212"/>
      <c r="DT252" s="212"/>
      <c r="DU252" s="212"/>
      <c r="DV252" s="212"/>
      <c r="DW252" s="212"/>
      <c r="DX252" s="212"/>
      <c r="DY252" s="212"/>
      <c r="DZ252" s="212"/>
      <c r="EA252" s="212"/>
      <c r="EB252" s="212"/>
      <c r="EC252" s="212"/>
      <c r="ED252" s="212"/>
      <c r="EE252" s="212"/>
      <c r="EF252" s="212"/>
      <c r="EG252" s="212"/>
      <c r="EH252" s="212"/>
      <c r="EI252" s="212"/>
      <c r="EJ252" s="212"/>
      <c r="EK252" s="212"/>
      <c r="EL252" s="212"/>
      <c r="EM252" s="212"/>
      <c r="EN252" s="212"/>
      <c r="EO252" s="212"/>
      <c r="EP252" s="212"/>
      <c r="EQ252" s="212"/>
      <c r="ER252" s="424"/>
      <c r="ES252" s="227">
        <f t="shared" si="36"/>
        <v>0</v>
      </c>
      <c r="ET252" s="413">
        <f t="shared" si="38"/>
        <v>0</v>
      </c>
      <c r="EU252" s="227">
        <f t="shared" ref="EU252:EU315" si="39">(COUNTIF($E252:$ER252,$EU$11))*(10/60)+((COUNTIF($E252:$ER252,"CE"))*(10/60))</f>
        <v>0</v>
      </c>
      <c r="EV252" s="385">
        <f t="shared" si="32"/>
        <v>0</v>
      </c>
      <c r="EW252" s="412">
        <f t="shared" si="35"/>
        <v>0</v>
      </c>
      <c r="EX252" s="412">
        <f t="shared" si="33"/>
        <v>0</v>
      </c>
      <c r="EY252" s="210">
        <f t="shared" si="31"/>
        <v>0</v>
      </c>
      <c r="EZ252" s="227">
        <f t="shared" si="34"/>
        <v>0</v>
      </c>
    </row>
    <row r="253" spans="1:156" x14ac:dyDescent="0.25">
      <c r="A253" s="177">
        <f t="shared" si="37"/>
        <v>8</v>
      </c>
      <c r="B253" s="718"/>
      <c r="C253" s="510" t="s">
        <v>176</v>
      </c>
      <c r="D253" s="514">
        <v>44803</v>
      </c>
      <c r="E253" s="397"/>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c r="AK253" s="212"/>
      <c r="AL253" s="212"/>
      <c r="AM253" s="212"/>
      <c r="AN253" s="212"/>
      <c r="AO253" s="212"/>
      <c r="AP253" s="212"/>
      <c r="AQ253" s="212"/>
      <c r="AR253" s="212"/>
      <c r="AS253" s="212"/>
      <c r="AT253" s="212"/>
      <c r="AU253" s="212"/>
      <c r="AV253" s="212"/>
      <c r="AW253" s="212"/>
      <c r="AX253" s="212"/>
      <c r="AY253" s="212"/>
      <c r="AZ253" s="212"/>
      <c r="BA253" s="212"/>
      <c r="BB253" s="212"/>
      <c r="BC253" s="212"/>
      <c r="BD253" s="212"/>
      <c r="BE253" s="212"/>
      <c r="BF253" s="212"/>
      <c r="BG253" s="212"/>
      <c r="BH253" s="212"/>
      <c r="BI253" s="212"/>
      <c r="BJ253" s="212"/>
      <c r="BK253" s="212"/>
      <c r="BL253" s="212"/>
      <c r="BM253" s="212"/>
      <c r="BN253" s="212"/>
      <c r="BO253" s="212"/>
      <c r="BP253" s="212"/>
      <c r="BQ253" s="212"/>
      <c r="BR253" s="212"/>
      <c r="BS253" s="212"/>
      <c r="BT253" s="212"/>
      <c r="BU253" s="212"/>
      <c r="BV253" s="212"/>
      <c r="BW253" s="212"/>
      <c r="BX253" s="212"/>
      <c r="BY253" s="212"/>
      <c r="BZ253" s="212"/>
      <c r="CA253" s="212"/>
      <c r="CB253" s="212"/>
      <c r="CC253" s="212"/>
      <c r="CD253" s="212"/>
      <c r="CE253" s="212" t="s">
        <v>577</v>
      </c>
      <c r="CF253" s="212" t="s">
        <v>577</v>
      </c>
      <c r="CG253" s="212" t="s">
        <v>577</v>
      </c>
      <c r="CH253" s="212" t="s">
        <v>577</v>
      </c>
      <c r="CI253" s="212" t="s">
        <v>577</v>
      </c>
      <c r="CJ253" s="212" t="s">
        <v>577</v>
      </c>
      <c r="CK253" s="212" t="s">
        <v>577</v>
      </c>
      <c r="CL253" s="212" t="s">
        <v>577</v>
      </c>
      <c r="CM253" s="212" t="s">
        <v>577</v>
      </c>
      <c r="CN253" s="212" t="s">
        <v>577</v>
      </c>
      <c r="CO253" s="212" t="s">
        <v>577</v>
      </c>
      <c r="CP253" s="212" t="s">
        <v>577</v>
      </c>
      <c r="CQ253" s="212" t="s">
        <v>577</v>
      </c>
      <c r="CR253" s="212" t="s">
        <v>577</v>
      </c>
      <c r="CS253" s="212" t="s">
        <v>577</v>
      </c>
      <c r="CT253" s="212" t="s">
        <v>577</v>
      </c>
      <c r="CU253" s="212" t="s">
        <v>577</v>
      </c>
      <c r="CV253" s="212" t="s">
        <v>577</v>
      </c>
      <c r="CW253" s="212" t="s">
        <v>577</v>
      </c>
      <c r="CX253" s="212" t="s">
        <v>577</v>
      </c>
      <c r="CY253" s="212" t="s">
        <v>577</v>
      </c>
      <c r="CZ253" s="212" t="s">
        <v>577</v>
      </c>
      <c r="DA253" s="212" t="s">
        <v>577</v>
      </c>
      <c r="DB253" s="212" t="s">
        <v>577</v>
      </c>
      <c r="DC253" s="212" t="s">
        <v>577</v>
      </c>
      <c r="DD253" s="212" t="s">
        <v>577</v>
      </c>
      <c r="DE253" s="212" t="s">
        <v>577</v>
      </c>
      <c r="DF253" s="212" t="s">
        <v>577</v>
      </c>
      <c r="DG253" s="212" t="s">
        <v>577</v>
      </c>
      <c r="DH253" s="212" t="s">
        <v>577</v>
      </c>
      <c r="DI253" s="212" t="s">
        <v>577</v>
      </c>
      <c r="DJ253" s="212" t="s">
        <v>577</v>
      </c>
      <c r="DK253" s="212" t="s">
        <v>577</v>
      </c>
      <c r="DL253" s="212" t="s">
        <v>577</v>
      </c>
      <c r="DM253" s="212" t="s">
        <v>577</v>
      </c>
      <c r="DN253" s="212" t="s">
        <v>577</v>
      </c>
      <c r="DO253" s="212"/>
      <c r="DP253" s="212"/>
      <c r="DQ253" s="212"/>
      <c r="DR253" s="212"/>
      <c r="DS253" s="212"/>
      <c r="DT253" s="212"/>
      <c r="DU253" s="212"/>
      <c r="DV253" s="212"/>
      <c r="DW253" s="212"/>
      <c r="DX253" s="212"/>
      <c r="DY253" s="212"/>
      <c r="DZ253" s="212"/>
      <c r="EA253" s="212"/>
      <c r="EB253" s="212"/>
      <c r="EC253" s="212"/>
      <c r="ED253" s="212"/>
      <c r="EE253" s="212"/>
      <c r="EF253" s="212"/>
      <c r="EG253" s="212"/>
      <c r="EH253" s="212"/>
      <c r="EI253" s="212"/>
      <c r="EJ253" s="212"/>
      <c r="EK253" s="212"/>
      <c r="EL253" s="212"/>
      <c r="EM253" s="212"/>
      <c r="EN253" s="212"/>
      <c r="EO253" s="212"/>
      <c r="EP253" s="212"/>
      <c r="EQ253" s="212"/>
      <c r="ER253" s="424"/>
      <c r="ES253" s="227">
        <f t="shared" si="36"/>
        <v>0</v>
      </c>
      <c r="ET253" s="413">
        <f t="shared" si="38"/>
        <v>0</v>
      </c>
      <c r="EU253" s="227">
        <f t="shared" si="39"/>
        <v>6</v>
      </c>
      <c r="EV253" s="385">
        <f t="shared" si="32"/>
        <v>0</v>
      </c>
      <c r="EW253" s="412">
        <f t="shared" si="35"/>
        <v>0</v>
      </c>
      <c r="EX253" s="412">
        <f t="shared" si="33"/>
        <v>0</v>
      </c>
      <c r="EY253" s="210">
        <f t="shared" si="31"/>
        <v>6</v>
      </c>
      <c r="EZ253" s="227">
        <f t="shared" si="34"/>
        <v>0</v>
      </c>
    </row>
    <row r="254" spans="1:156" ht="15.75" thickBot="1" x14ac:dyDescent="0.3">
      <c r="A254" s="177">
        <f t="shared" si="37"/>
        <v>8</v>
      </c>
      <c r="B254" s="719"/>
      <c r="C254" s="524" t="s">
        <v>176</v>
      </c>
      <c r="D254" s="517">
        <v>44804</v>
      </c>
      <c r="E254" s="398"/>
      <c r="F254" s="214"/>
      <c r="G254" s="214"/>
      <c r="H254" s="214"/>
      <c r="I254" s="214"/>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14"/>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1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14"/>
      <c r="DI254" s="21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435"/>
      <c r="ES254" s="227">
        <f t="shared" si="36"/>
        <v>0</v>
      </c>
      <c r="ET254" s="413">
        <f t="shared" si="38"/>
        <v>0</v>
      </c>
      <c r="EU254" s="227">
        <f t="shared" si="39"/>
        <v>0</v>
      </c>
      <c r="EV254" s="385">
        <f t="shared" si="32"/>
        <v>0</v>
      </c>
      <c r="EW254" s="412">
        <f t="shared" si="35"/>
        <v>0</v>
      </c>
      <c r="EX254" s="412">
        <f t="shared" si="33"/>
        <v>0</v>
      </c>
      <c r="EY254" s="210">
        <f t="shared" si="31"/>
        <v>0</v>
      </c>
      <c r="EZ254" s="227">
        <f t="shared" si="34"/>
        <v>0</v>
      </c>
    </row>
    <row r="255" spans="1:156" ht="15" customHeight="1" x14ac:dyDescent="0.25">
      <c r="A255" s="177">
        <f t="shared" si="37"/>
        <v>9</v>
      </c>
      <c r="B255" s="717" t="s">
        <v>8</v>
      </c>
      <c r="C255" s="509" t="s">
        <v>173</v>
      </c>
      <c r="D255" s="513">
        <v>44805</v>
      </c>
      <c r="E255" s="506"/>
      <c r="F255" s="213"/>
      <c r="G255" s="213"/>
      <c r="H255" s="21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13"/>
      <c r="AT255" s="213"/>
      <c r="AU255" s="213"/>
      <c r="AV255" s="213"/>
      <c r="AW255" s="213"/>
      <c r="AX255" s="213"/>
      <c r="AY255" s="213"/>
      <c r="AZ255" s="213"/>
      <c r="BA255" s="213"/>
      <c r="BB255" s="213"/>
      <c r="BC255" s="213"/>
      <c r="BD255" s="213"/>
      <c r="BE255" s="213"/>
      <c r="BF255" s="213"/>
      <c r="BG255" s="213"/>
      <c r="BH255" s="213"/>
      <c r="BI255" s="213"/>
      <c r="BJ255" s="213"/>
      <c r="BK255" s="213"/>
      <c r="BL255" s="213"/>
      <c r="BM255" s="213"/>
      <c r="BN255" s="213"/>
      <c r="BO255" s="213"/>
      <c r="BP255" s="213"/>
      <c r="BQ255" s="213"/>
      <c r="BR255" s="213"/>
      <c r="BS255" s="213"/>
      <c r="BT255" s="213"/>
      <c r="BU255" s="213"/>
      <c r="BV255" s="213"/>
      <c r="BW255" s="213"/>
      <c r="BX255" s="213"/>
      <c r="BY255" s="213"/>
      <c r="BZ255" s="213"/>
      <c r="CA255" s="213"/>
      <c r="CB255" s="213"/>
      <c r="CC255" s="213"/>
      <c r="CD255" s="213"/>
      <c r="CE255" s="213"/>
      <c r="CF255" s="213"/>
      <c r="CG255" s="213"/>
      <c r="CH255" s="213"/>
      <c r="CI255" s="213"/>
      <c r="CJ255" s="213"/>
      <c r="CK255" s="213"/>
      <c r="CL255" s="213"/>
      <c r="CM255" s="213"/>
      <c r="CN255" s="213"/>
      <c r="CO255" s="213"/>
      <c r="CP255" s="213"/>
      <c r="CQ255" s="213"/>
      <c r="CR255" s="213"/>
      <c r="CS255" s="213"/>
      <c r="CT255" s="213"/>
      <c r="CU255" s="213"/>
      <c r="CV255" s="213"/>
      <c r="CW255" s="213"/>
      <c r="CX255" s="213"/>
      <c r="CY255" s="213"/>
      <c r="CZ255" s="213"/>
      <c r="DA255" s="213"/>
      <c r="DB255" s="213"/>
      <c r="DC255" s="213"/>
      <c r="DD255" s="213"/>
      <c r="DE255" s="213"/>
      <c r="DF255" s="213"/>
      <c r="DG255" s="213"/>
      <c r="DH255" s="213"/>
      <c r="DI255" s="213"/>
      <c r="DJ255" s="213"/>
      <c r="DK255" s="213"/>
      <c r="DL255" s="213"/>
      <c r="DM255" s="213"/>
      <c r="DN255" s="213"/>
      <c r="DO255" s="213"/>
      <c r="DP255" s="213"/>
      <c r="DQ255" s="213"/>
      <c r="DR255" s="213"/>
      <c r="DS255" s="213"/>
      <c r="DT255" s="213"/>
      <c r="DU255" s="213"/>
      <c r="DV255" s="213"/>
      <c r="DW255" s="213"/>
      <c r="DX255" s="213"/>
      <c r="DY255" s="213"/>
      <c r="DZ255" s="213"/>
      <c r="EA255" s="213"/>
      <c r="EB255" s="213"/>
      <c r="EC255" s="213"/>
      <c r="ED255" s="213"/>
      <c r="EE255" s="213"/>
      <c r="EF255" s="213"/>
      <c r="EG255" s="213"/>
      <c r="EH255" s="213"/>
      <c r="EI255" s="213"/>
      <c r="EJ255" s="213"/>
      <c r="EK255" s="213"/>
      <c r="EL255" s="213"/>
      <c r="EM255" s="213"/>
      <c r="EN255" s="213"/>
      <c r="EO255" s="213"/>
      <c r="EP255" s="213"/>
      <c r="EQ255" s="213"/>
      <c r="ER255" s="436"/>
      <c r="ES255" s="227">
        <f t="shared" si="36"/>
        <v>0</v>
      </c>
      <c r="ET255" s="413">
        <f t="shared" si="38"/>
        <v>0</v>
      </c>
      <c r="EU255" s="227">
        <f t="shared" si="39"/>
        <v>0</v>
      </c>
      <c r="EV255" s="385">
        <f t="shared" si="32"/>
        <v>0</v>
      </c>
      <c r="EW255" s="412">
        <f t="shared" si="35"/>
        <v>0</v>
      </c>
      <c r="EX255" s="412">
        <f t="shared" si="33"/>
        <v>0</v>
      </c>
      <c r="EY255" s="210">
        <f t="shared" si="31"/>
        <v>0</v>
      </c>
      <c r="EZ255" s="227">
        <f t="shared" si="34"/>
        <v>0</v>
      </c>
    </row>
    <row r="256" spans="1:156" ht="15" customHeight="1" x14ac:dyDescent="0.25">
      <c r="A256" s="177">
        <f t="shared" si="37"/>
        <v>9</v>
      </c>
      <c r="B256" s="718"/>
      <c r="C256" s="510" t="s">
        <v>184</v>
      </c>
      <c r="D256" s="514">
        <v>44806</v>
      </c>
      <c r="E256" s="211"/>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c r="AK256" s="212"/>
      <c r="AL256" s="212"/>
      <c r="AM256" s="212"/>
      <c r="AN256" s="212"/>
      <c r="AO256" s="212"/>
      <c r="AP256" s="212"/>
      <c r="AQ256" s="212"/>
      <c r="AR256" s="212"/>
      <c r="AS256" s="212"/>
      <c r="AT256" s="212"/>
      <c r="AU256" s="212"/>
      <c r="AV256" s="212"/>
      <c r="AW256" s="212"/>
      <c r="AX256" s="212"/>
      <c r="AY256" s="212"/>
      <c r="AZ256" s="212"/>
      <c r="BA256" s="212"/>
      <c r="BB256" s="212"/>
      <c r="BC256" s="212"/>
      <c r="BD256" s="212"/>
      <c r="BE256" s="212"/>
      <c r="BF256" s="212"/>
      <c r="BG256" s="212"/>
      <c r="BH256" s="212"/>
      <c r="BI256" s="212"/>
      <c r="BJ256" s="212"/>
      <c r="BK256" s="212"/>
      <c r="BL256" s="212"/>
      <c r="BM256" s="212"/>
      <c r="BN256" s="212"/>
      <c r="BO256" s="212"/>
      <c r="BP256" s="212"/>
      <c r="BQ256" s="212"/>
      <c r="BR256" s="212"/>
      <c r="BS256" s="212"/>
      <c r="BT256" s="212"/>
      <c r="BU256" s="212"/>
      <c r="BV256" s="212"/>
      <c r="BW256" s="212"/>
      <c r="BX256" s="212"/>
      <c r="BY256" s="212"/>
      <c r="BZ256" s="212"/>
      <c r="CA256" s="212"/>
      <c r="CB256" s="212"/>
      <c r="CC256" s="212"/>
      <c r="CD256" s="212"/>
      <c r="CE256" s="212"/>
      <c r="CF256" s="212"/>
      <c r="CG256" s="212"/>
      <c r="CH256" s="212"/>
      <c r="CI256" s="212"/>
      <c r="CJ256" s="212"/>
      <c r="CK256" s="212"/>
      <c r="CL256" s="212"/>
      <c r="CM256" s="212"/>
      <c r="CN256" s="212"/>
      <c r="CO256" s="212"/>
      <c r="CP256" s="212"/>
      <c r="CQ256" s="212"/>
      <c r="CR256" s="212"/>
      <c r="CS256" s="212"/>
      <c r="CT256" s="212"/>
      <c r="CU256" s="212"/>
      <c r="CV256" s="212"/>
      <c r="CW256" s="212"/>
      <c r="CX256" s="212"/>
      <c r="CY256" s="212"/>
      <c r="CZ256" s="212"/>
      <c r="DA256" s="212"/>
      <c r="DB256" s="212"/>
      <c r="DC256" s="212"/>
      <c r="DD256" s="212"/>
      <c r="DE256" s="212"/>
      <c r="DF256" s="212"/>
      <c r="DG256" s="212"/>
      <c r="DH256" s="212"/>
      <c r="DI256" s="212"/>
      <c r="DJ256" s="212"/>
      <c r="DK256" s="212"/>
      <c r="DL256" s="212"/>
      <c r="DM256" s="212"/>
      <c r="DN256" s="212"/>
      <c r="DO256" s="212"/>
      <c r="DP256" s="212"/>
      <c r="DQ256" s="212"/>
      <c r="DR256" s="212"/>
      <c r="DS256" s="212"/>
      <c r="DT256" s="212"/>
      <c r="DU256" s="212"/>
      <c r="DV256" s="212"/>
      <c r="DW256" s="212"/>
      <c r="DX256" s="212"/>
      <c r="DY256" s="212"/>
      <c r="DZ256" s="212"/>
      <c r="EA256" s="212"/>
      <c r="EB256" s="212"/>
      <c r="EC256" s="212"/>
      <c r="ED256" s="212"/>
      <c r="EE256" s="212"/>
      <c r="EF256" s="212"/>
      <c r="EG256" s="212"/>
      <c r="EH256" s="212"/>
      <c r="EI256" s="212"/>
      <c r="EJ256" s="212"/>
      <c r="EK256" s="212"/>
      <c r="EL256" s="212"/>
      <c r="EM256" s="212"/>
      <c r="EN256" s="212"/>
      <c r="EO256" s="212"/>
      <c r="EP256" s="212"/>
      <c r="EQ256" s="212"/>
      <c r="ER256" s="424"/>
      <c r="ES256" s="227">
        <f t="shared" si="36"/>
        <v>0</v>
      </c>
      <c r="ET256" s="413">
        <f t="shared" si="38"/>
        <v>0</v>
      </c>
      <c r="EU256" s="227">
        <f t="shared" si="39"/>
        <v>0</v>
      </c>
      <c r="EV256" s="385">
        <f t="shared" si="32"/>
        <v>0</v>
      </c>
      <c r="EW256" s="412">
        <f t="shared" si="35"/>
        <v>0</v>
      </c>
      <c r="EX256" s="412">
        <f t="shared" si="33"/>
        <v>0</v>
      </c>
      <c r="EY256" s="210">
        <f t="shared" si="31"/>
        <v>0</v>
      </c>
      <c r="EZ256" s="227">
        <f t="shared" si="34"/>
        <v>0</v>
      </c>
    </row>
    <row r="257" spans="1:156" x14ac:dyDescent="0.25">
      <c r="A257" s="177">
        <f t="shared" si="37"/>
        <v>9</v>
      </c>
      <c r="B257" s="718"/>
      <c r="C257" s="511" t="s">
        <v>181</v>
      </c>
      <c r="D257" s="515">
        <v>44807</v>
      </c>
      <c r="E257" s="211"/>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c r="AK257" s="212"/>
      <c r="AL257" s="212"/>
      <c r="AM257" s="212"/>
      <c r="AN257" s="212"/>
      <c r="AO257" s="212"/>
      <c r="AP257" s="212"/>
      <c r="AQ257" s="212"/>
      <c r="AR257" s="212"/>
      <c r="AS257" s="212"/>
      <c r="AT257" s="212"/>
      <c r="AU257" s="212"/>
      <c r="AV257" s="212"/>
      <c r="AW257" s="212"/>
      <c r="AX257" s="212"/>
      <c r="AY257" s="212"/>
      <c r="AZ257" s="212"/>
      <c r="BA257" s="212"/>
      <c r="BB257" s="212"/>
      <c r="BC257" s="212"/>
      <c r="BD257" s="212"/>
      <c r="BE257" s="212"/>
      <c r="BF257" s="212"/>
      <c r="BG257" s="212"/>
      <c r="BH257" s="212"/>
      <c r="BI257" s="212"/>
      <c r="BJ257" s="212"/>
      <c r="BK257" s="212"/>
      <c r="BL257" s="212"/>
      <c r="BM257" s="212"/>
      <c r="BN257" s="212"/>
      <c r="BO257" s="212"/>
      <c r="BP257" s="212"/>
      <c r="BQ257" s="212"/>
      <c r="BR257" s="212"/>
      <c r="BS257" s="212"/>
      <c r="BT257" s="212"/>
      <c r="BU257" s="212"/>
      <c r="BV257" s="212"/>
      <c r="BW257" s="212"/>
      <c r="BX257" s="212"/>
      <c r="BY257" s="212"/>
      <c r="BZ257" s="212"/>
      <c r="CA257" s="212"/>
      <c r="CB257" s="212"/>
      <c r="CC257" s="212"/>
      <c r="CD257" s="212"/>
      <c r="CE257" s="212"/>
      <c r="CF257" s="212"/>
      <c r="CG257" s="212"/>
      <c r="CH257" s="212"/>
      <c r="CI257" s="212"/>
      <c r="CJ257" s="212"/>
      <c r="CK257" s="212"/>
      <c r="CL257" s="212"/>
      <c r="CM257" s="212"/>
      <c r="CN257" s="212"/>
      <c r="CO257" s="212"/>
      <c r="CP257" s="212"/>
      <c r="CQ257" s="212"/>
      <c r="CR257" s="212"/>
      <c r="CS257" s="212"/>
      <c r="CT257" s="212"/>
      <c r="CU257" s="212"/>
      <c r="CV257" s="212"/>
      <c r="CW257" s="212"/>
      <c r="CX257" s="212"/>
      <c r="CY257" s="212"/>
      <c r="CZ257" s="212"/>
      <c r="DA257" s="212"/>
      <c r="DB257" s="212"/>
      <c r="DC257" s="212"/>
      <c r="DD257" s="212"/>
      <c r="DE257" s="212"/>
      <c r="DF257" s="212"/>
      <c r="DG257" s="212"/>
      <c r="DH257" s="212"/>
      <c r="DI257" s="212"/>
      <c r="DJ257" s="212"/>
      <c r="DK257" s="212"/>
      <c r="DL257" s="212"/>
      <c r="DM257" s="212"/>
      <c r="DN257" s="212"/>
      <c r="DO257" s="212"/>
      <c r="DP257" s="212"/>
      <c r="DQ257" s="212"/>
      <c r="DR257" s="212"/>
      <c r="DS257" s="212"/>
      <c r="DT257" s="212"/>
      <c r="DU257" s="212"/>
      <c r="DV257" s="212"/>
      <c r="DW257" s="212"/>
      <c r="DX257" s="212"/>
      <c r="DY257" s="212"/>
      <c r="DZ257" s="212"/>
      <c r="EA257" s="212"/>
      <c r="EB257" s="212"/>
      <c r="EC257" s="212"/>
      <c r="ED257" s="212"/>
      <c r="EE257" s="212"/>
      <c r="EF257" s="212"/>
      <c r="EG257" s="212"/>
      <c r="EH257" s="212"/>
      <c r="EI257" s="212"/>
      <c r="EJ257" s="212"/>
      <c r="EK257" s="212"/>
      <c r="EL257" s="212"/>
      <c r="EM257" s="212"/>
      <c r="EN257" s="212"/>
      <c r="EO257" s="212"/>
      <c r="EP257" s="212"/>
      <c r="EQ257" s="212"/>
      <c r="ER257" s="424"/>
      <c r="ES257" s="227">
        <f t="shared" si="36"/>
        <v>0</v>
      </c>
      <c r="ET257" s="413">
        <f t="shared" si="38"/>
        <v>0</v>
      </c>
      <c r="EU257" s="227">
        <f t="shared" si="39"/>
        <v>0</v>
      </c>
      <c r="EV257" s="385">
        <f t="shared" si="32"/>
        <v>0</v>
      </c>
      <c r="EW257" s="412">
        <f t="shared" si="35"/>
        <v>0</v>
      </c>
      <c r="EX257" s="412">
        <f t="shared" si="33"/>
        <v>0</v>
      </c>
      <c r="EY257" s="210">
        <f t="shared" si="31"/>
        <v>0</v>
      </c>
      <c r="EZ257" s="227">
        <f t="shared" si="34"/>
        <v>0</v>
      </c>
    </row>
    <row r="258" spans="1:156" x14ac:dyDescent="0.25">
      <c r="A258" s="177">
        <f t="shared" si="37"/>
        <v>9</v>
      </c>
      <c r="B258" s="718"/>
      <c r="C258" s="511" t="s">
        <v>167</v>
      </c>
      <c r="D258" s="515">
        <v>44808</v>
      </c>
      <c r="E258" s="211" t="s">
        <v>342</v>
      </c>
      <c r="F258" s="212" t="s">
        <v>342</v>
      </c>
      <c r="G258" s="212" t="s">
        <v>342</v>
      </c>
      <c r="H258" s="212" t="s">
        <v>342</v>
      </c>
      <c r="I258" s="212" t="s">
        <v>342</v>
      </c>
      <c r="J258" s="212" t="s">
        <v>342</v>
      </c>
      <c r="K258" s="212" t="s">
        <v>342</v>
      </c>
      <c r="L258" s="212" t="s">
        <v>342</v>
      </c>
      <c r="M258" s="212" t="s">
        <v>342</v>
      </c>
      <c r="N258" s="212" t="s">
        <v>342</v>
      </c>
      <c r="O258" s="212" t="s">
        <v>342</v>
      </c>
      <c r="P258" s="212" t="s">
        <v>342</v>
      </c>
      <c r="Q258" s="212" t="s">
        <v>342</v>
      </c>
      <c r="R258" s="212" t="s">
        <v>342</v>
      </c>
      <c r="S258" s="212" t="s">
        <v>342</v>
      </c>
      <c r="T258" s="212" t="s">
        <v>342</v>
      </c>
      <c r="U258" s="212" t="s">
        <v>342</v>
      </c>
      <c r="V258" s="212" t="s">
        <v>342</v>
      </c>
      <c r="W258" s="212" t="s">
        <v>342</v>
      </c>
      <c r="X258" s="212" t="s">
        <v>342</v>
      </c>
      <c r="Y258" s="212" t="s">
        <v>342</v>
      </c>
      <c r="Z258" s="212" t="s">
        <v>342</v>
      </c>
      <c r="AA258" s="212" t="s">
        <v>342</v>
      </c>
      <c r="AB258" s="212" t="s">
        <v>342</v>
      </c>
      <c r="AC258" s="212" t="s">
        <v>342</v>
      </c>
      <c r="AD258" s="212" t="s">
        <v>342</v>
      </c>
      <c r="AE258" s="212" t="s">
        <v>342</v>
      </c>
      <c r="AF258" s="212" t="s">
        <v>342</v>
      </c>
      <c r="AG258" s="212" t="s">
        <v>342</v>
      </c>
      <c r="AH258" s="212" t="s">
        <v>342</v>
      </c>
      <c r="AI258" s="212" t="s">
        <v>342</v>
      </c>
      <c r="AJ258" s="212" t="s">
        <v>342</v>
      </c>
      <c r="AK258" s="212" t="s">
        <v>342</v>
      </c>
      <c r="AL258" s="212" t="s">
        <v>342</v>
      </c>
      <c r="AM258" s="212" t="s">
        <v>342</v>
      </c>
      <c r="AN258" s="212" t="s">
        <v>342</v>
      </c>
      <c r="AO258" s="212" t="s">
        <v>342</v>
      </c>
      <c r="AP258" s="212" t="s">
        <v>342</v>
      </c>
      <c r="AQ258" s="212" t="s">
        <v>342</v>
      </c>
      <c r="AR258" s="212" t="s">
        <v>342</v>
      </c>
      <c r="AS258" s="212" t="s">
        <v>342</v>
      </c>
      <c r="AT258" s="212" t="s">
        <v>342</v>
      </c>
      <c r="AU258" s="212" t="s">
        <v>342</v>
      </c>
      <c r="AV258" s="212" t="s">
        <v>342</v>
      </c>
      <c r="AW258" s="212" t="s">
        <v>342</v>
      </c>
      <c r="AX258" s="212" t="s">
        <v>342</v>
      </c>
      <c r="AY258" s="212" t="s">
        <v>342</v>
      </c>
      <c r="AZ258" s="212" t="s">
        <v>342</v>
      </c>
      <c r="BA258" s="212" t="s">
        <v>342</v>
      </c>
      <c r="BB258" s="212" t="s">
        <v>342</v>
      </c>
      <c r="BC258" s="212" t="s">
        <v>342</v>
      </c>
      <c r="BD258" s="212" t="s">
        <v>342</v>
      </c>
      <c r="BE258" s="212" t="s">
        <v>342</v>
      </c>
      <c r="BF258" s="212" t="s">
        <v>342</v>
      </c>
      <c r="BG258" s="212" t="s">
        <v>342</v>
      </c>
      <c r="BH258" s="212" t="s">
        <v>342</v>
      </c>
      <c r="BI258" s="212" t="s">
        <v>342</v>
      </c>
      <c r="BJ258" s="212" t="s">
        <v>342</v>
      </c>
      <c r="BK258" s="212" t="s">
        <v>342</v>
      </c>
      <c r="BL258" s="212" t="s">
        <v>342</v>
      </c>
      <c r="BM258" s="212" t="s">
        <v>342</v>
      </c>
      <c r="BN258" s="212" t="s">
        <v>342</v>
      </c>
      <c r="BO258" s="212" t="s">
        <v>342</v>
      </c>
      <c r="BP258" s="212" t="s">
        <v>342</v>
      </c>
      <c r="BQ258" s="212" t="s">
        <v>342</v>
      </c>
      <c r="BR258" s="212" t="s">
        <v>342</v>
      </c>
      <c r="BS258" s="212" t="s">
        <v>342</v>
      </c>
      <c r="BT258" s="212" t="s">
        <v>342</v>
      </c>
      <c r="BU258" s="212" t="s">
        <v>342</v>
      </c>
      <c r="BV258" s="212" t="s">
        <v>342</v>
      </c>
      <c r="BW258" s="212" t="s">
        <v>342</v>
      </c>
      <c r="BX258" s="212" t="s">
        <v>342</v>
      </c>
      <c r="BY258" s="212" t="s">
        <v>342</v>
      </c>
      <c r="BZ258" s="212" t="s">
        <v>342</v>
      </c>
      <c r="CA258" s="212" t="s">
        <v>342</v>
      </c>
      <c r="CB258" s="212" t="s">
        <v>342</v>
      </c>
      <c r="CC258" s="212" t="s">
        <v>342</v>
      </c>
      <c r="CD258" s="212" t="s">
        <v>342</v>
      </c>
      <c r="CE258" s="212" t="s">
        <v>342</v>
      </c>
      <c r="CF258" s="212" t="s">
        <v>342</v>
      </c>
      <c r="CG258" s="212" t="s">
        <v>342</v>
      </c>
      <c r="CH258" s="212" t="s">
        <v>342</v>
      </c>
      <c r="CI258" s="212" t="s">
        <v>342</v>
      </c>
      <c r="CJ258" s="212" t="s">
        <v>342</v>
      </c>
      <c r="CK258" s="212" t="s">
        <v>342</v>
      </c>
      <c r="CL258" s="212" t="s">
        <v>342</v>
      </c>
      <c r="CM258" s="212" t="s">
        <v>342</v>
      </c>
      <c r="CN258" s="212" t="s">
        <v>342</v>
      </c>
      <c r="CO258" s="212" t="s">
        <v>342</v>
      </c>
      <c r="CP258" s="212" t="s">
        <v>342</v>
      </c>
      <c r="CQ258" s="212" t="s">
        <v>342</v>
      </c>
      <c r="CR258" s="212" t="s">
        <v>342</v>
      </c>
      <c r="CS258" s="212" t="s">
        <v>342</v>
      </c>
      <c r="CT258" s="212" t="s">
        <v>342</v>
      </c>
      <c r="CU258" s="212" t="s">
        <v>342</v>
      </c>
      <c r="CV258" s="212" t="s">
        <v>342</v>
      </c>
      <c r="CW258" s="212" t="s">
        <v>342</v>
      </c>
      <c r="CX258" s="212" t="s">
        <v>342</v>
      </c>
      <c r="CY258" s="212" t="s">
        <v>342</v>
      </c>
      <c r="CZ258" s="212" t="s">
        <v>342</v>
      </c>
      <c r="DA258" s="212" t="s">
        <v>342</v>
      </c>
      <c r="DB258" s="212" t="s">
        <v>342</v>
      </c>
      <c r="DC258" s="212" t="s">
        <v>342</v>
      </c>
      <c r="DD258" s="212" t="s">
        <v>342</v>
      </c>
      <c r="DE258" s="212" t="s">
        <v>342</v>
      </c>
      <c r="DF258" s="212" t="s">
        <v>342</v>
      </c>
      <c r="DG258" s="212" t="s">
        <v>342</v>
      </c>
      <c r="DH258" s="212" t="s">
        <v>342</v>
      </c>
      <c r="DI258" s="212" t="s">
        <v>342</v>
      </c>
      <c r="DJ258" s="212" t="s">
        <v>342</v>
      </c>
      <c r="DK258" s="212" t="s">
        <v>342</v>
      </c>
      <c r="DL258" s="212" t="s">
        <v>342</v>
      </c>
      <c r="DM258" s="212" t="s">
        <v>342</v>
      </c>
      <c r="DN258" s="212" t="s">
        <v>342</v>
      </c>
      <c r="DO258" s="212" t="s">
        <v>342</v>
      </c>
      <c r="DP258" s="212" t="s">
        <v>342</v>
      </c>
      <c r="DQ258" s="212" t="s">
        <v>342</v>
      </c>
      <c r="DR258" s="212" t="s">
        <v>342</v>
      </c>
      <c r="DS258" s="212" t="s">
        <v>342</v>
      </c>
      <c r="DT258" s="212" t="s">
        <v>342</v>
      </c>
      <c r="DU258" s="212" t="s">
        <v>342</v>
      </c>
      <c r="DV258" s="212" t="s">
        <v>342</v>
      </c>
      <c r="DW258" s="212" t="s">
        <v>342</v>
      </c>
      <c r="DX258" s="212" t="s">
        <v>342</v>
      </c>
      <c r="DY258" s="212" t="s">
        <v>342</v>
      </c>
      <c r="DZ258" s="212" t="s">
        <v>342</v>
      </c>
      <c r="EA258" s="212" t="s">
        <v>342</v>
      </c>
      <c r="EB258" s="212" t="s">
        <v>342</v>
      </c>
      <c r="EC258" s="212" t="s">
        <v>342</v>
      </c>
      <c r="ED258" s="212" t="s">
        <v>342</v>
      </c>
      <c r="EE258" s="212" t="s">
        <v>342</v>
      </c>
      <c r="EF258" s="212" t="s">
        <v>342</v>
      </c>
      <c r="EG258" s="212" t="s">
        <v>342</v>
      </c>
      <c r="EH258" s="212" t="s">
        <v>342</v>
      </c>
      <c r="EI258" s="212" t="s">
        <v>342</v>
      </c>
      <c r="EJ258" s="212" t="s">
        <v>342</v>
      </c>
      <c r="EK258" s="212" t="s">
        <v>342</v>
      </c>
      <c r="EL258" s="212" t="s">
        <v>342</v>
      </c>
      <c r="EM258" s="212" t="s">
        <v>342</v>
      </c>
      <c r="EN258" s="212" t="s">
        <v>342</v>
      </c>
      <c r="EO258" s="212" t="s">
        <v>342</v>
      </c>
      <c r="EP258" s="212" t="s">
        <v>342</v>
      </c>
      <c r="EQ258" s="212" t="s">
        <v>342</v>
      </c>
      <c r="ER258" s="424" t="s">
        <v>342</v>
      </c>
      <c r="ES258" s="227">
        <f t="shared" si="36"/>
        <v>0</v>
      </c>
      <c r="ET258" s="413">
        <f t="shared" si="38"/>
        <v>0</v>
      </c>
      <c r="EU258" s="227">
        <f t="shared" si="39"/>
        <v>0</v>
      </c>
      <c r="EV258" s="385">
        <f t="shared" si="32"/>
        <v>0</v>
      </c>
      <c r="EW258" s="412">
        <f t="shared" si="35"/>
        <v>0</v>
      </c>
      <c r="EX258" s="412">
        <f t="shared" si="33"/>
        <v>0</v>
      </c>
      <c r="EY258" s="210">
        <f t="shared" si="31"/>
        <v>0</v>
      </c>
      <c r="EZ258" s="227">
        <f t="shared" si="34"/>
        <v>0</v>
      </c>
    </row>
    <row r="259" spans="1:156" x14ac:dyDescent="0.25">
      <c r="A259" s="177">
        <f t="shared" si="37"/>
        <v>9</v>
      </c>
      <c r="B259" s="718"/>
      <c r="C259" s="510" t="s">
        <v>175</v>
      </c>
      <c r="D259" s="514">
        <v>44809</v>
      </c>
      <c r="E259" s="211"/>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c r="AK259" s="212"/>
      <c r="AL259" s="212"/>
      <c r="AM259" s="212"/>
      <c r="AN259" s="212"/>
      <c r="AO259" s="212"/>
      <c r="AP259" s="212"/>
      <c r="AQ259" s="212"/>
      <c r="AR259" s="212"/>
      <c r="AS259" s="212"/>
      <c r="AT259" s="212"/>
      <c r="AU259" s="212"/>
      <c r="AV259" s="212"/>
      <c r="AW259" s="212"/>
      <c r="AX259" s="212"/>
      <c r="AY259" s="212"/>
      <c r="AZ259" s="212"/>
      <c r="BA259" s="212"/>
      <c r="BB259" s="212"/>
      <c r="BC259" s="212"/>
      <c r="BD259" s="212"/>
      <c r="BE259" s="212"/>
      <c r="BF259" s="212"/>
      <c r="BG259" s="212"/>
      <c r="BH259" s="212"/>
      <c r="BI259" s="212"/>
      <c r="BJ259" s="212"/>
      <c r="BK259" s="212"/>
      <c r="BL259" s="212"/>
      <c r="BM259" s="212"/>
      <c r="BN259" s="212"/>
      <c r="BO259" s="212"/>
      <c r="BP259" s="212"/>
      <c r="BQ259" s="212"/>
      <c r="BR259" s="212"/>
      <c r="BS259" s="212"/>
      <c r="BT259" s="212"/>
      <c r="BU259" s="212"/>
      <c r="BV259" s="212"/>
      <c r="BW259" s="212"/>
      <c r="BX259" s="212"/>
      <c r="BY259" s="212"/>
      <c r="BZ259" s="212"/>
      <c r="CA259" s="212"/>
      <c r="CB259" s="212"/>
      <c r="CC259" s="212"/>
      <c r="CD259" s="212"/>
      <c r="CE259" s="212"/>
      <c r="CF259" s="212"/>
      <c r="CG259" s="212"/>
      <c r="CH259" s="212"/>
      <c r="CI259" s="212"/>
      <c r="CJ259" s="212"/>
      <c r="CK259" s="212"/>
      <c r="CL259" s="212"/>
      <c r="CM259" s="212"/>
      <c r="CN259" s="212"/>
      <c r="CO259" s="212"/>
      <c r="CP259" s="212"/>
      <c r="CQ259" s="212"/>
      <c r="CR259" s="212"/>
      <c r="CS259" s="212"/>
      <c r="CT259" s="212"/>
      <c r="CU259" s="212"/>
      <c r="CV259" s="212"/>
      <c r="CW259" s="212"/>
      <c r="CX259" s="212"/>
      <c r="CY259" s="212"/>
      <c r="CZ259" s="212"/>
      <c r="DA259" s="212"/>
      <c r="DB259" s="212"/>
      <c r="DC259" s="212"/>
      <c r="DD259" s="212"/>
      <c r="DE259" s="212"/>
      <c r="DF259" s="212"/>
      <c r="DG259" s="212"/>
      <c r="DH259" s="212"/>
      <c r="DI259" s="212"/>
      <c r="DJ259" s="212"/>
      <c r="DK259" s="212"/>
      <c r="DL259" s="212"/>
      <c r="DM259" s="212"/>
      <c r="DN259" s="212"/>
      <c r="DO259" s="212"/>
      <c r="DP259" s="212"/>
      <c r="DQ259" s="212"/>
      <c r="DR259" s="212"/>
      <c r="DS259" s="212"/>
      <c r="DT259" s="212"/>
      <c r="DU259" s="212"/>
      <c r="DV259" s="212"/>
      <c r="DW259" s="212"/>
      <c r="DX259" s="212"/>
      <c r="DY259" s="212"/>
      <c r="DZ259" s="212"/>
      <c r="EA259" s="212"/>
      <c r="EB259" s="212"/>
      <c r="EC259" s="212"/>
      <c r="ED259" s="212"/>
      <c r="EE259" s="212"/>
      <c r="EF259" s="212"/>
      <c r="EG259" s="212"/>
      <c r="EH259" s="212"/>
      <c r="EI259" s="212"/>
      <c r="EJ259" s="212"/>
      <c r="EK259" s="212"/>
      <c r="EL259" s="212"/>
      <c r="EM259" s="212"/>
      <c r="EN259" s="212"/>
      <c r="EO259" s="212"/>
      <c r="EP259" s="212"/>
      <c r="EQ259" s="212"/>
      <c r="ER259" s="424"/>
      <c r="ES259" s="227">
        <f t="shared" si="36"/>
        <v>0</v>
      </c>
      <c r="ET259" s="413">
        <f t="shared" si="38"/>
        <v>0</v>
      </c>
      <c r="EU259" s="227">
        <f t="shared" si="39"/>
        <v>0</v>
      </c>
      <c r="EV259" s="385">
        <f t="shared" si="32"/>
        <v>0</v>
      </c>
      <c r="EW259" s="412">
        <f t="shared" si="35"/>
        <v>0</v>
      </c>
      <c r="EX259" s="412">
        <f t="shared" si="33"/>
        <v>0</v>
      </c>
      <c r="EY259" s="210">
        <f t="shared" si="31"/>
        <v>0</v>
      </c>
      <c r="EZ259" s="227">
        <f t="shared" si="34"/>
        <v>0</v>
      </c>
    </row>
    <row r="260" spans="1:156" x14ac:dyDescent="0.25">
      <c r="A260" s="177">
        <f t="shared" si="37"/>
        <v>9</v>
      </c>
      <c r="B260" s="718"/>
      <c r="C260" s="510" t="s">
        <v>176</v>
      </c>
      <c r="D260" s="514">
        <v>44810</v>
      </c>
      <c r="E260" s="211"/>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c r="AK260" s="212"/>
      <c r="AL260" s="212"/>
      <c r="AM260" s="212"/>
      <c r="AN260" s="212"/>
      <c r="AO260" s="212"/>
      <c r="AP260" s="212"/>
      <c r="AQ260" s="212"/>
      <c r="AR260" s="212"/>
      <c r="AS260" s="212"/>
      <c r="AT260" s="212"/>
      <c r="AU260" s="212"/>
      <c r="AV260" s="212"/>
      <c r="AW260" s="212"/>
      <c r="AX260" s="212"/>
      <c r="AY260" s="212"/>
      <c r="AZ260" s="212"/>
      <c r="BA260" s="212"/>
      <c r="BB260" s="212"/>
      <c r="BC260" s="212"/>
      <c r="BD260" s="212"/>
      <c r="BE260" s="212"/>
      <c r="BF260" s="212"/>
      <c r="BG260" s="212"/>
      <c r="BH260" s="212"/>
      <c r="BI260" s="212"/>
      <c r="BJ260" s="212"/>
      <c r="BK260" s="212"/>
      <c r="BL260" s="212"/>
      <c r="BM260" s="212"/>
      <c r="BN260" s="212"/>
      <c r="BO260" s="212"/>
      <c r="BP260" s="212"/>
      <c r="BQ260" s="212"/>
      <c r="BR260" s="212"/>
      <c r="BS260" s="212"/>
      <c r="BT260" s="212"/>
      <c r="BU260" s="212"/>
      <c r="BV260" s="212"/>
      <c r="BW260" s="212"/>
      <c r="BX260" s="212"/>
      <c r="BY260" s="212"/>
      <c r="BZ260" s="212"/>
      <c r="CA260" s="212"/>
      <c r="CB260" s="212"/>
      <c r="CC260" s="212"/>
      <c r="CD260" s="212"/>
      <c r="CE260" s="212"/>
      <c r="CF260" s="212"/>
      <c r="CG260" s="212"/>
      <c r="CH260" s="212"/>
      <c r="CI260" s="212"/>
      <c r="CJ260" s="212"/>
      <c r="CK260" s="212"/>
      <c r="CL260" s="212"/>
      <c r="CM260" s="212"/>
      <c r="CN260" s="212"/>
      <c r="CO260" s="212"/>
      <c r="CP260" s="212"/>
      <c r="CQ260" s="212"/>
      <c r="CR260" s="212"/>
      <c r="CS260" s="212"/>
      <c r="CT260" s="212"/>
      <c r="CU260" s="212"/>
      <c r="CV260" s="212"/>
      <c r="CW260" s="212"/>
      <c r="CX260" s="212"/>
      <c r="CY260" s="212"/>
      <c r="CZ260" s="212"/>
      <c r="DA260" s="212"/>
      <c r="DB260" s="212"/>
      <c r="DC260" s="212"/>
      <c r="DD260" s="212"/>
      <c r="DE260" s="212"/>
      <c r="DF260" s="212"/>
      <c r="DG260" s="212"/>
      <c r="DH260" s="212"/>
      <c r="DI260" s="212"/>
      <c r="DJ260" s="212"/>
      <c r="DK260" s="212"/>
      <c r="DL260" s="212"/>
      <c r="DM260" s="212"/>
      <c r="DN260" s="212"/>
      <c r="DO260" s="212"/>
      <c r="DP260" s="212"/>
      <c r="DQ260" s="212"/>
      <c r="DR260" s="212"/>
      <c r="DS260" s="212"/>
      <c r="DT260" s="212"/>
      <c r="DU260" s="212"/>
      <c r="DV260" s="212"/>
      <c r="DW260" s="212"/>
      <c r="DX260" s="212"/>
      <c r="DY260" s="212"/>
      <c r="DZ260" s="212"/>
      <c r="EA260" s="212"/>
      <c r="EB260" s="212"/>
      <c r="EC260" s="212"/>
      <c r="ED260" s="212"/>
      <c r="EE260" s="212"/>
      <c r="EF260" s="212"/>
      <c r="EG260" s="212"/>
      <c r="EH260" s="212"/>
      <c r="EI260" s="212"/>
      <c r="EJ260" s="212"/>
      <c r="EK260" s="212"/>
      <c r="EL260" s="212"/>
      <c r="EM260" s="212"/>
      <c r="EN260" s="212"/>
      <c r="EO260" s="212"/>
      <c r="EP260" s="212"/>
      <c r="EQ260" s="212"/>
      <c r="ER260" s="424"/>
      <c r="ES260" s="227">
        <f t="shared" si="36"/>
        <v>0</v>
      </c>
      <c r="ET260" s="413">
        <f t="shared" si="38"/>
        <v>0</v>
      </c>
      <c r="EU260" s="227">
        <f t="shared" si="39"/>
        <v>0</v>
      </c>
      <c r="EV260" s="385">
        <f t="shared" si="32"/>
        <v>0</v>
      </c>
      <c r="EW260" s="412">
        <f t="shared" si="35"/>
        <v>0</v>
      </c>
      <c r="EX260" s="412">
        <f t="shared" si="33"/>
        <v>0</v>
      </c>
      <c r="EY260" s="210">
        <f t="shared" si="31"/>
        <v>0</v>
      </c>
      <c r="EZ260" s="227">
        <f t="shared" si="34"/>
        <v>0</v>
      </c>
    </row>
    <row r="261" spans="1:156" x14ac:dyDescent="0.25">
      <c r="A261" s="177">
        <f t="shared" si="37"/>
        <v>9</v>
      </c>
      <c r="B261" s="718"/>
      <c r="C261" s="510" t="s">
        <v>176</v>
      </c>
      <c r="D261" s="514">
        <v>44811</v>
      </c>
      <c r="E261" s="211"/>
      <c r="F261" s="212"/>
      <c r="G261" s="212"/>
      <c r="H261" s="212"/>
      <c r="I261" s="212"/>
      <c r="J261" s="212"/>
      <c r="K261" s="212"/>
      <c r="L261" s="212"/>
      <c r="M261" s="212"/>
      <c r="N261" s="212"/>
      <c r="O261" s="212"/>
      <c r="P261" s="212"/>
      <c r="Q261" s="212"/>
      <c r="R261" s="212"/>
      <c r="S261" s="212"/>
      <c r="T261" s="212"/>
      <c r="U261" s="212"/>
      <c r="V261" s="212"/>
      <c r="W261" s="212"/>
      <c r="X261" s="212"/>
      <c r="Y261" s="212"/>
      <c r="Z261" s="212"/>
      <c r="AA261" s="212"/>
      <c r="AB261" s="212"/>
      <c r="AC261" s="212"/>
      <c r="AD261" s="212"/>
      <c r="AE261" s="212"/>
      <c r="AF261" s="212"/>
      <c r="AG261" s="212"/>
      <c r="AH261" s="212"/>
      <c r="AI261" s="212"/>
      <c r="AJ261" s="212"/>
      <c r="AK261" s="212"/>
      <c r="AL261" s="212"/>
      <c r="AM261" s="212"/>
      <c r="AN261" s="212"/>
      <c r="AO261" s="212"/>
      <c r="AP261" s="212"/>
      <c r="AQ261" s="212"/>
      <c r="AR261" s="212"/>
      <c r="AS261" s="212"/>
      <c r="AT261" s="212"/>
      <c r="AU261" s="212"/>
      <c r="AV261" s="212"/>
      <c r="AW261" s="212"/>
      <c r="AX261" s="212"/>
      <c r="AY261" s="212"/>
      <c r="AZ261" s="212"/>
      <c r="BA261" s="212"/>
      <c r="BB261" s="212"/>
      <c r="BC261" s="212"/>
      <c r="BD261" s="212"/>
      <c r="BE261" s="212"/>
      <c r="BF261" s="212"/>
      <c r="BG261" s="212"/>
      <c r="BH261" s="212"/>
      <c r="BI261" s="212"/>
      <c r="BJ261" s="212"/>
      <c r="BK261" s="212"/>
      <c r="BL261" s="212"/>
      <c r="BM261" s="212"/>
      <c r="BN261" s="212"/>
      <c r="BO261" s="212"/>
      <c r="BP261" s="212"/>
      <c r="BQ261" s="212"/>
      <c r="BR261" s="212"/>
      <c r="BS261" s="212"/>
      <c r="BT261" s="212"/>
      <c r="BU261" s="212"/>
      <c r="BV261" s="212"/>
      <c r="BW261" s="212"/>
      <c r="BX261" s="212"/>
      <c r="BY261" s="212"/>
      <c r="BZ261" s="212"/>
      <c r="CA261" s="212"/>
      <c r="CB261" s="212"/>
      <c r="CC261" s="212"/>
      <c r="CD261" s="212"/>
      <c r="CE261" s="212"/>
      <c r="CF261" s="212"/>
      <c r="CG261" s="212"/>
      <c r="CH261" s="212"/>
      <c r="CI261" s="212"/>
      <c r="CJ261" s="212"/>
      <c r="CK261" s="212"/>
      <c r="CL261" s="212"/>
      <c r="CM261" s="212"/>
      <c r="CN261" s="212"/>
      <c r="CO261" s="212"/>
      <c r="CP261" s="212"/>
      <c r="CQ261" s="212"/>
      <c r="CR261" s="212"/>
      <c r="CS261" s="212"/>
      <c r="CT261" s="212"/>
      <c r="CU261" s="212"/>
      <c r="CV261" s="212"/>
      <c r="CW261" s="212"/>
      <c r="CX261" s="212"/>
      <c r="CY261" s="212"/>
      <c r="CZ261" s="212"/>
      <c r="DA261" s="212"/>
      <c r="DB261" s="212"/>
      <c r="DC261" s="212"/>
      <c r="DD261" s="212"/>
      <c r="DE261" s="212"/>
      <c r="DF261" s="212"/>
      <c r="DG261" s="212"/>
      <c r="DH261" s="212"/>
      <c r="DI261" s="212"/>
      <c r="DJ261" s="212"/>
      <c r="DK261" s="212"/>
      <c r="DL261" s="212"/>
      <c r="DM261" s="212"/>
      <c r="DN261" s="212"/>
      <c r="DO261" s="212"/>
      <c r="DP261" s="212"/>
      <c r="DQ261" s="212"/>
      <c r="DR261" s="212"/>
      <c r="DS261" s="212"/>
      <c r="DT261" s="212"/>
      <c r="DU261" s="212"/>
      <c r="DV261" s="212"/>
      <c r="DW261" s="212"/>
      <c r="DX261" s="212"/>
      <c r="DY261" s="212"/>
      <c r="DZ261" s="212"/>
      <c r="EA261" s="212"/>
      <c r="EB261" s="212"/>
      <c r="EC261" s="212"/>
      <c r="ED261" s="212"/>
      <c r="EE261" s="212"/>
      <c r="EF261" s="212"/>
      <c r="EG261" s="212"/>
      <c r="EH261" s="212"/>
      <c r="EI261" s="212"/>
      <c r="EJ261" s="212"/>
      <c r="EK261" s="212"/>
      <c r="EL261" s="212"/>
      <c r="EM261" s="212"/>
      <c r="EN261" s="212"/>
      <c r="EO261" s="212"/>
      <c r="EP261" s="212"/>
      <c r="EQ261" s="212"/>
      <c r="ER261" s="424"/>
      <c r="ES261" s="227">
        <f t="shared" si="36"/>
        <v>0</v>
      </c>
      <c r="ET261" s="413">
        <f t="shared" si="38"/>
        <v>0</v>
      </c>
      <c r="EU261" s="227">
        <f t="shared" si="39"/>
        <v>0</v>
      </c>
      <c r="EV261" s="385">
        <f t="shared" si="32"/>
        <v>0</v>
      </c>
      <c r="EW261" s="412">
        <f t="shared" si="35"/>
        <v>0</v>
      </c>
      <c r="EX261" s="412">
        <f t="shared" si="33"/>
        <v>0</v>
      </c>
      <c r="EY261" s="210">
        <f t="shared" si="31"/>
        <v>0</v>
      </c>
      <c r="EZ261" s="227">
        <f t="shared" si="34"/>
        <v>0</v>
      </c>
    </row>
    <row r="262" spans="1:156" x14ac:dyDescent="0.25">
      <c r="A262" s="177">
        <f t="shared" si="37"/>
        <v>9</v>
      </c>
      <c r="B262" s="718"/>
      <c r="C262" s="510" t="s">
        <v>173</v>
      </c>
      <c r="D262" s="514">
        <v>44812</v>
      </c>
      <c r="E262" s="211"/>
      <c r="F262" s="212"/>
      <c r="G262" s="212"/>
      <c r="H262" s="212"/>
      <c r="I262" s="212"/>
      <c r="J262" s="212"/>
      <c r="K262" s="212"/>
      <c r="L262" s="212"/>
      <c r="M262" s="212"/>
      <c r="N262" s="212"/>
      <c r="O262" s="212"/>
      <c r="P262" s="212"/>
      <c r="Q262" s="212"/>
      <c r="R262" s="212"/>
      <c r="S262" s="212"/>
      <c r="T262" s="212"/>
      <c r="U262" s="212"/>
      <c r="V262" s="212"/>
      <c r="W262" s="212"/>
      <c r="X262" s="212"/>
      <c r="Y262" s="212"/>
      <c r="Z262" s="212"/>
      <c r="AA262" s="212"/>
      <c r="AB262" s="212"/>
      <c r="AC262" s="212"/>
      <c r="AD262" s="212"/>
      <c r="AE262" s="212"/>
      <c r="AF262" s="212"/>
      <c r="AG262" s="212"/>
      <c r="AH262" s="212"/>
      <c r="AI262" s="212"/>
      <c r="AJ262" s="212"/>
      <c r="AK262" s="212"/>
      <c r="AL262" s="212"/>
      <c r="AM262" s="212"/>
      <c r="AN262" s="212"/>
      <c r="AO262" s="212"/>
      <c r="AP262" s="212"/>
      <c r="AQ262" s="212"/>
      <c r="AR262" s="212"/>
      <c r="AS262" s="212"/>
      <c r="AT262" s="212"/>
      <c r="AU262" s="212"/>
      <c r="AV262" s="212"/>
      <c r="AW262" s="212"/>
      <c r="AX262" s="212"/>
      <c r="AY262" s="212"/>
      <c r="AZ262" s="212"/>
      <c r="BA262" s="212"/>
      <c r="BB262" s="212"/>
      <c r="BC262" s="212"/>
      <c r="BD262" s="212"/>
      <c r="BE262" s="212"/>
      <c r="BF262" s="212"/>
      <c r="BG262" s="212"/>
      <c r="BH262" s="212"/>
      <c r="BI262" s="212"/>
      <c r="BJ262" s="212"/>
      <c r="BK262" s="212"/>
      <c r="BL262" s="212"/>
      <c r="BM262" s="212"/>
      <c r="BN262" s="212"/>
      <c r="BO262" s="212"/>
      <c r="BP262" s="212"/>
      <c r="BQ262" s="212"/>
      <c r="BR262" s="212"/>
      <c r="BS262" s="212"/>
      <c r="BT262" s="212"/>
      <c r="BU262" s="212"/>
      <c r="BV262" s="212"/>
      <c r="BW262" s="212"/>
      <c r="BX262" s="212"/>
      <c r="BY262" s="212"/>
      <c r="BZ262" s="212"/>
      <c r="CA262" s="212"/>
      <c r="CB262" s="212"/>
      <c r="CC262" s="212"/>
      <c r="CD262" s="212"/>
      <c r="CE262" s="212"/>
      <c r="CF262" s="212"/>
      <c r="CG262" s="212"/>
      <c r="CH262" s="212"/>
      <c r="CI262" s="212"/>
      <c r="CJ262" s="212"/>
      <c r="CK262" s="212"/>
      <c r="CL262" s="212"/>
      <c r="CM262" s="212"/>
      <c r="CN262" s="212"/>
      <c r="CO262" s="212"/>
      <c r="CP262" s="212"/>
      <c r="CQ262" s="212"/>
      <c r="CR262" s="212"/>
      <c r="CS262" s="212"/>
      <c r="CT262" s="212"/>
      <c r="CU262" s="212"/>
      <c r="CV262" s="212"/>
      <c r="CW262" s="212"/>
      <c r="CX262" s="212"/>
      <c r="CY262" s="212"/>
      <c r="CZ262" s="212"/>
      <c r="DA262" s="212"/>
      <c r="DB262" s="212"/>
      <c r="DC262" s="212"/>
      <c r="DD262" s="212"/>
      <c r="DE262" s="212"/>
      <c r="DF262" s="212"/>
      <c r="DG262" s="212"/>
      <c r="DH262" s="212"/>
      <c r="DI262" s="212"/>
      <c r="DJ262" s="212"/>
      <c r="DK262" s="212"/>
      <c r="DL262" s="212"/>
      <c r="DM262" s="212"/>
      <c r="DN262" s="212"/>
      <c r="DO262" s="212"/>
      <c r="DP262" s="212"/>
      <c r="DQ262" s="212"/>
      <c r="DR262" s="212"/>
      <c r="DS262" s="212"/>
      <c r="DT262" s="212"/>
      <c r="DU262" s="212"/>
      <c r="DV262" s="212"/>
      <c r="DW262" s="212"/>
      <c r="DX262" s="212"/>
      <c r="DY262" s="212"/>
      <c r="DZ262" s="212"/>
      <c r="EA262" s="212"/>
      <c r="EB262" s="212"/>
      <c r="EC262" s="212"/>
      <c r="ED262" s="212"/>
      <c r="EE262" s="212"/>
      <c r="EF262" s="212"/>
      <c r="EG262" s="212"/>
      <c r="EH262" s="212"/>
      <c r="EI262" s="212"/>
      <c r="EJ262" s="212"/>
      <c r="EK262" s="212"/>
      <c r="EL262" s="212"/>
      <c r="EM262" s="212"/>
      <c r="EN262" s="212"/>
      <c r="EO262" s="212"/>
      <c r="EP262" s="212"/>
      <c r="EQ262" s="212"/>
      <c r="ER262" s="424"/>
      <c r="ES262" s="227">
        <f t="shared" si="36"/>
        <v>0</v>
      </c>
      <c r="ET262" s="413">
        <f t="shared" si="38"/>
        <v>0</v>
      </c>
      <c r="EU262" s="227">
        <f t="shared" si="39"/>
        <v>0</v>
      </c>
      <c r="EV262" s="385">
        <f t="shared" si="32"/>
        <v>0</v>
      </c>
      <c r="EW262" s="412">
        <f t="shared" si="35"/>
        <v>0</v>
      </c>
      <c r="EX262" s="412">
        <f t="shared" si="33"/>
        <v>0</v>
      </c>
      <c r="EY262" s="210">
        <f t="shared" si="31"/>
        <v>0</v>
      </c>
      <c r="EZ262" s="227">
        <f t="shared" si="34"/>
        <v>0</v>
      </c>
    </row>
    <row r="263" spans="1:156" x14ac:dyDescent="0.25">
      <c r="A263" s="177">
        <f t="shared" si="37"/>
        <v>9</v>
      </c>
      <c r="B263" s="718"/>
      <c r="C263" s="510" t="s">
        <v>184</v>
      </c>
      <c r="D263" s="514">
        <v>44813</v>
      </c>
      <c r="E263" s="211"/>
      <c r="F263" s="212"/>
      <c r="G263" s="212"/>
      <c r="H263" s="212"/>
      <c r="I263" s="212"/>
      <c r="J263" s="212"/>
      <c r="K263" s="212"/>
      <c r="L263" s="212"/>
      <c r="M263" s="212"/>
      <c r="N263" s="212"/>
      <c r="O263" s="212"/>
      <c r="P263" s="212"/>
      <c r="Q263" s="212"/>
      <c r="R263" s="212"/>
      <c r="S263" s="212"/>
      <c r="T263" s="212"/>
      <c r="U263" s="212"/>
      <c r="V263" s="212"/>
      <c r="W263" s="212"/>
      <c r="X263" s="212"/>
      <c r="Y263" s="212"/>
      <c r="Z263" s="212"/>
      <c r="AA263" s="212"/>
      <c r="AB263" s="212"/>
      <c r="AC263" s="212"/>
      <c r="AD263" s="212"/>
      <c r="AE263" s="212"/>
      <c r="AF263" s="212"/>
      <c r="AG263" s="212"/>
      <c r="AH263" s="212"/>
      <c r="AI263" s="212"/>
      <c r="AJ263" s="212"/>
      <c r="AK263" s="212"/>
      <c r="AL263" s="212"/>
      <c r="AM263" s="212"/>
      <c r="AN263" s="212"/>
      <c r="AO263" s="212"/>
      <c r="AP263" s="212"/>
      <c r="AQ263" s="212"/>
      <c r="AR263" s="212"/>
      <c r="AS263" s="212"/>
      <c r="AT263" s="212"/>
      <c r="AU263" s="212"/>
      <c r="AV263" s="212"/>
      <c r="AW263" s="212"/>
      <c r="AX263" s="212"/>
      <c r="AY263" s="212"/>
      <c r="AZ263" s="212"/>
      <c r="BA263" s="212"/>
      <c r="BB263" s="212"/>
      <c r="BC263" s="212"/>
      <c r="BD263" s="212"/>
      <c r="BE263" s="212"/>
      <c r="BF263" s="212"/>
      <c r="BG263" s="212"/>
      <c r="BH263" s="212"/>
      <c r="BI263" s="212"/>
      <c r="BJ263" s="212"/>
      <c r="BK263" s="212"/>
      <c r="BL263" s="212"/>
      <c r="BM263" s="212"/>
      <c r="BN263" s="212"/>
      <c r="BO263" s="212"/>
      <c r="BP263" s="212"/>
      <c r="BQ263" s="212"/>
      <c r="BR263" s="212"/>
      <c r="BS263" s="212"/>
      <c r="BT263" s="212"/>
      <c r="BU263" s="212"/>
      <c r="BV263" s="212"/>
      <c r="BW263" s="212"/>
      <c r="BX263" s="212"/>
      <c r="BY263" s="212"/>
      <c r="BZ263" s="212"/>
      <c r="CA263" s="212"/>
      <c r="CB263" s="212"/>
      <c r="CC263" s="212"/>
      <c r="CD263" s="212"/>
      <c r="CE263" s="212"/>
      <c r="CF263" s="212"/>
      <c r="CG263" s="212"/>
      <c r="CH263" s="212"/>
      <c r="CI263" s="212"/>
      <c r="CJ263" s="212"/>
      <c r="CK263" s="212"/>
      <c r="CL263" s="212"/>
      <c r="CM263" s="212"/>
      <c r="CN263" s="212"/>
      <c r="CO263" s="212"/>
      <c r="CP263" s="212"/>
      <c r="CQ263" s="212"/>
      <c r="CR263" s="212"/>
      <c r="CS263" s="212"/>
      <c r="CT263" s="212"/>
      <c r="CU263" s="212"/>
      <c r="CV263" s="212"/>
      <c r="CW263" s="212"/>
      <c r="CX263" s="212"/>
      <c r="CY263" s="212"/>
      <c r="CZ263" s="212"/>
      <c r="DA263" s="212"/>
      <c r="DB263" s="212"/>
      <c r="DC263" s="212"/>
      <c r="DD263" s="212"/>
      <c r="DE263" s="212"/>
      <c r="DF263" s="212"/>
      <c r="DG263" s="212"/>
      <c r="DH263" s="212"/>
      <c r="DI263" s="212"/>
      <c r="DJ263" s="212"/>
      <c r="DK263" s="212"/>
      <c r="DL263" s="212"/>
      <c r="DM263" s="212"/>
      <c r="DN263" s="212"/>
      <c r="DO263" s="212"/>
      <c r="DP263" s="212"/>
      <c r="DQ263" s="212"/>
      <c r="DR263" s="212"/>
      <c r="DS263" s="212"/>
      <c r="DT263" s="212"/>
      <c r="DU263" s="212"/>
      <c r="DV263" s="212"/>
      <c r="DW263" s="212"/>
      <c r="DX263" s="212"/>
      <c r="DY263" s="212"/>
      <c r="DZ263" s="212"/>
      <c r="EA263" s="212"/>
      <c r="EB263" s="212"/>
      <c r="EC263" s="212"/>
      <c r="ED263" s="212"/>
      <c r="EE263" s="212"/>
      <c r="EF263" s="212"/>
      <c r="EG263" s="212"/>
      <c r="EH263" s="212"/>
      <c r="EI263" s="212"/>
      <c r="EJ263" s="212"/>
      <c r="EK263" s="212"/>
      <c r="EL263" s="212"/>
      <c r="EM263" s="212"/>
      <c r="EN263" s="212"/>
      <c r="EO263" s="212"/>
      <c r="EP263" s="212"/>
      <c r="EQ263" s="212"/>
      <c r="ER263" s="424"/>
      <c r="ES263" s="227">
        <f t="shared" si="36"/>
        <v>0</v>
      </c>
      <c r="ET263" s="413">
        <f t="shared" si="38"/>
        <v>0</v>
      </c>
      <c r="EU263" s="227">
        <f t="shared" si="39"/>
        <v>0</v>
      </c>
      <c r="EV263" s="385">
        <f t="shared" si="32"/>
        <v>0</v>
      </c>
      <c r="EW263" s="412">
        <f t="shared" si="35"/>
        <v>0</v>
      </c>
      <c r="EX263" s="412">
        <f t="shared" si="33"/>
        <v>0</v>
      </c>
      <c r="EY263" s="210">
        <f t="shared" si="31"/>
        <v>0</v>
      </c>
      <c r="EZ263" s="227">
        <f t="shared" si="34"/>
        <v>0</v>
      </c>
    </row>
    <row r="264" spans="1:156" x14ac:dyDescent="0.25">
      <c r="A264" s="177">
        <f t="shared" si="37"/>
        <v>9</v>
      </c>
      <c r="B264" s="718"/>
      <c r="C264" s="511" t="s">
        <v>181</v>
      </c>
      <c r="D264" s="515">
        <v>44814</v>
      </c>
      <c r="E264" s="211"/>
      <c r="F264" s="212"/>
      <c r="G264" s="212"/>
      <c r="H264" s="212"/>
      <c r="I264" s="212"/>
      <c r="J264" s="212"/>
      <c r="K264" s="212"/>
      <c r="L264" s="212"/>
      <c r="M264" s="212"/>
      <c r="N264" s="212"/>
      <c r="O264" s="212"/>
      <c r="P264" s="212"/>
      <c r="Q264" s="212"/>
      <c r="R264" s="212"/>
      <c r="S264" s="212"/>
      <c r="T264" s="212"/>
      <c r="U264" s="212"/>
      <c r="V264" s="212"/>
      <c r="W264" s="212"/>
      <c r="X264" s="212"/>
      <c r="Y264" s="212"/>
      <c r="Z264" s="212"/>
      <c r="AA264" s="212"/>
      <c r="AB264" s="212"/>
      <c r="AC264" s="212"/>
      <c r="AD264" s="212"/>
      <c r="AE264" s="212"/>
      <c r="AF264" s="212"/>
      <c r="AG264" s="212"/>
      <c r="AH264" s="212"/>
      <c r="AI264" s="212"/>
      <c r="AJ264" s="212"/>
      <c r="AK264" s="212"/>
      <c r="AL264" s="212"/>
      <c r="AM264" s="212"/>
      <c r="AN264" s="212"/>
      <c r="AO264" s="212"/>
      <c r="AP264" s="212"/>
      <c r="AQ264" s="212"/>
      <c r="AR264" s="212"/>
      <c r="AS264" s="212"/>
      <c r="AT264" s="212"/>
      <c r="AU264" s="212"/>
      <c r="AV264" s="212"/>
      <c r="AW264" s="212"/>
      <c r="AX264" s="212"/>
      <c r="AY264" s="212"/>
      <c r="AZ264" s="212"/>
      <c r="BA264" s="212"/>
      <c r="BB264" s="212"/>
      <c r="BC264" s="212"/>
      <c r="BD264" s="212"/>
      <c r="BE264" s="212"/>
      <c r="BF264" s="212"/>
      <c r="BG264" s="212"/>
      <c r="BH264" s="212"/>
      <c r="BI264" s="212"/>
      <c r="BJ264" s="212"/>
      <c r="BK264" s="212"/>
      <c r="BL264" s="212"/>
      <c r="BM264" s="212"/>
      <c r="BN264" s="212"/>
      <c r="BO264" s="212"/>
      <c r="BP264" s="212"/>
      <c r="BQ264" s="212"/>
      <c r="BR264" s="212"/>
      <c r="BS264" s="212"/>
      <c r="BT264" s="212"/>
      <c r="BU264" s="212"/>
      <c r="BV264" s="212"/>
      <c r="BW264" s="212"/>
      <c r="BX264" s="212"/>
      <c r="BY264" s="212"/>
      <c r="BZ264" s="212"/>
      <c r="CA264" s="212"/>
      <c r="CB264" s="212"/>
      <c r="CC264" s="212"/>
      <c r="CD264" s="212"/>
      <c r="CE264" s="212"/>
      <c r="CF264" s="212"/>
      <c r="CG264" s="212"/>
      <c r="CH264" s="212"/>
      <c r="CI264" s="212"/>
      <c r="CJ264" s="212"/>
      <c r="CK264" s="212"/>
      <c r="CL264" s="212"/>
      <c r="CM264" s="212"/>
      <c r="CN264" s="212"/>
      <c r="CO264" s="212"/>
      <c r="CP264" s="212"/>
      <c r="CQ264" s="212"/>
      <c r="CR264" s="212"/>
      <c r="CS264" s="212"/>
      <c r="CT264" s="212"/>
      <c r="CU264" s="212"/>
      <c r="CV264" s="212"/>
      <c r="CW264" s="212"/>
      <c r="CX264" s="212"/>
      <c r="CY264" s="212"/>
      <c r="CZ264" s="212"/>
      <c r="DA264" s="212"/>
      <c r="DB264" s="212"/>
      <c r="DC264" s="212"/>
      <c r="DD264" s="212"/>
      <c r="DE264" s="212"/>
      <c r="DF264" s="212"/>
      <c r="DG264" s="212"/>
      <c r="DH264" s="212"/>
      <c r="DI264" s="212"/>
      <c r="DJ264" s="212"/>
      <c r="DK264" s="212"/>
      <c r="DL264" s="212"/>
      <c r="DM264" s="212"/>
      <c r="DN264" s="212"/>
      <c r="DO264" s="212"/>
      <c r="DP264" s="212"/>
      <c r="DQ264" s="212"/>
      <c r="DR264" s="212"/>
      <c r="DS264" s="212"/>
      <c r="DT264" s="212"/>
      <c r="DU264" s="212"/>
      <c r="DV264" s="212"/>
      <c r="DW264" s="212"/>
      <c r="DX264" s="212"/>
      <c r="DY264" s="212"/>
      <c r="DZ264" s="212"/>
      <c r="EA264" s="212"/>
      <c r="EB264" s="212"/>
      <c r="EC264" s="212"/>
      <c r="ED264" s="212"/>
      <c r="EE264" s="212"/>
      <c r="EF264" s="212"/>
      <c r="EG264" s="212"/>
      <c r="EH264" s="212"/>
      <c r="EI264" s="212"/>
      <c r="EJ264" s="212"/>
      <c r="EK264" s="212"/>
      <c r="EL264" s="212"/>
      <c r="EM264" s="212"/>
      <c r="EN264" s="212"/>
      <c r="EO264" s="212"/>
      <c r="EP264" s="212"/>
      <c r="EQ264" s="212"/>
      <c r="ER264" s="424"/>
      <c r="ES264" s="227">
        <f t="shared" si="36"/>
        <v>0</v>
      </c>
      <c r="ET264" s="413">
        <f t="shared" si="38"/>
        <v>0</v>
      </c>
      <c r="EU264" s="227">
        <f t="shared" si="39"/>
        <v>0</v>
      </c>
      <c r="EV264" s="385">
        <f t="shared" si="32"/>
        <v>0</v>
      </c>
      <c r="EW264" s="412">
        <f t="shared" si="35"/>
        <v>0</v>
      </c>
      <c r="EX264" s="412">
        <f t="shared" si="33"/>
        <v>0</v>
      </c>
      <c r="EY264" s="210">
        <f t="shared" si="31"/>
        <v>0</v>
      </c>
      <c r="EZ264" s="227">
        <f t="shared" si="34"/>
        <v>0</v>
      </c>
    </row>
    <row r="265" spans="1:156" ht="13.5" customHeight="1" x14ac:dyDescent="0.25">
      <c r="A265" s="177">
        <f t="shared" si="37"/>
        <v>9</v>
      </c>
      <c r="B265" s="718"/>
      <c r="C265" s="511" t="s">
        <v>167</v>
      </c>
      <c r="D265" s="515">
        <v>44815</v>
      </c>
      <c r="E265" s="211" t="s">
        <v>342</v>
      </c>
      <c r="F265" s="212" t="s">
        <v>342</v>
      </c>
      <c r="G265" s="212" t="s">
        <v>342</v>
      </c>
      <c r="H265" s="212" t="s">
        <v>342</v>
      </c>
      <c r="I265" s="212" t="s">
        <v>342</v>
      </c>
      <c r="J265" s="212" t="s">
        <v>342</v>
      </c>
      <c r="K265" s="212" t="s">
        <v>342</v>
      </c>
      <c r="L265" s="212" t="s">
        <v>342</v>
      </c>
      <c r="M265" s="212" t="s">
        <v>342</v>
      </c>
      <c r="N265" s="212" t="s">
        <v>342</v>
      </c>
      <c r="O265" s="212" t="s">
        <v>342</v>
      </c>
      <c r="P265" s="212" t="s">
        <v>342</v>
      </c>
      <c r="Q265" s="212" t="s">
        <v>342</v>
      </c>
      <c r="R265" s="212" t="s">
        <v>342</v>
      </c>
      <c r="S265" s="212" t="s">
        <v>342</v>
      </c>
      <c r="T265" s="212" t="s">
        <v>342</v>
      </c>
      <c r="U265" s="212" t="s">
        <v>342</v>
      </c>
      <c r="V265" s="212" t="s">
        <v>342</v>
      </c>
      <c r="W265" s="212" t="s">
        <v>342</v>
      </c>
      <c r="X265" s="212" t="s">
        <v>342</v>
      </c>
      <c r="Y265" s="212" t="s">
        <v>342</v>
      </c>
      <c r="Z265" s="212" t="s">
        <v>342</v>
      </c>
      <c r="AA265" s="212" t="s">
        <v>342</v>
      </c>
      <c r="AB265" s="212" t="s">
        <v>342</v>
      </c>
      <c r="AC265" s="212" t="s">
        <v>342</v>
      </c>
      <c r="AD265" s="212" t="s">
        <v>342</v>
      </c>
      <c r="AE265" s="212" t="s">
        <v>342</v>
      </c>
      <c r="AF265" s="212" t="s">
        <v>342</v>
      </c>
      <c r="AG265" s="212" t="s">
        <v>342</v>
      </c>
      <c r="AH265" s="212" t="s">
        <v>342</v>
      </c>
      <c r="AI265" s="212" t="s">
        <v>342</v>
      </c>
      <c r="AJ265" s="212" t="s">
        <v>342</v>
      </c>
      <c r="AK265" s="212" t="s">
        <v>342</v>
      </c>
      <c r="AL265" s="212" t="s">
        <v>342</v>
      </c>
      <c r="AM265" s="212" t="s">
        <v>342</v>
      </c>
      <c r="AN265" s="212" t="s">
        <v>342</v>
      </c>
      <c r="AO265" s="212" t="s">
        <v>342</v>
      </c>
      <c r="AP265" s="212" t="s">
        <v>342</v>
      </c>
      <c r="AQ265" s="212" t="s">
        <v>342</v>
      </c>
      <c r="AR265" s="212" t="s">
        <v>342</v>
      </c>
      <c r="AS265" s="212" t="s">
        <v>342</v>
      </c>
      <c r="AT265" s="212" t="s">
        <v>342</v>
      </c>
      <c r="AU265" s="212" t="s">
        <v>342</v>
      </c>
      <c r="AV265" s="212" t="s">
        <v>342</v>
      </c>
      <c r="AW265" s="212" t="s">
        <v>342</v>
      </c>
      <c r="AX265" s="212" t="s">
        <v>342</v>
      </c>
      <c r="AY265" s="212" t="s">
        <v>342</v>
      </c>
      <c r="AZ265" s="212" t="s">
        <v>342</v>
      </c>
      <c r="BA265" s="212" t="s">
        <v>342</v>
      </c>
      <c r="BB265" s="212" t="s">
        <v>342</v>
      </c>
      <c r="BC265" s="212" t="s">
        <v>342</v>
      </c>
      <c r="BD265" s="212" t="s">
        <v>342</v>
      </c>
      <c r="BE265" s="212" t="s">
        <v>342</v>
      </c>
      <c r="BF265" s="212" t="s">
        <v>342</v>
      </c>
      <c r="BG265" s="212" t="s">
        <v>342</v>
      </c>
      <c r="BH265" s="212" t="s">
        <v>342</v>
      </c>
      <c r="BI265" s="212" t="s">
        <v>342</v>
      </c>
      <c r="BJ265" s="212" t="s">
        <v>342</v>
      </c>
      <c r="BK265" s="212" t="s">
        <v>342</v>
      </c>
      <c r="BL265" s="212" t="s">
        <v>342</v>
      </c>
      <c r="BM265" s="212" t="s">
        <v>342</v>
      </c>
      <c r="BN265" s="212" t="s">
        <v>342</v>
      </c>
      <c r="BO265" s="212" t="s">
        <v>342</v>
      </c>
      <c r="BP265" s="212" t="s">
        <v>342</v>
      </c>
      <c r="BQ265" s="212" t="s">
        <v>342</v>
      </c>
      <c r="BR265" s="212" t="s">
        <v>342</v>
      </c>
      <c r="BS265" s="212" t="s">
        <v>342</v>
      </c>
      <c r="BT265" s="212" t="s">
        <v>342</v>
      </c>
      <c r="BU265" s="212" t="s">
        <v>342</v>
      </c>
      <c r="BV265" s="212" t="s">
        <v>342</v>
      </c>
      <c r="BW265" s="212" t="s">
        <v>342</v>
      </c>
      <c r="BX265" s="212" t="s">
        <v>342</v>
      </c>
      <c r="BY265" s="212" t="s">
        <v>342</v>
      </c>
      <c r="BZ265" s="212" t="s">
        <v>342</v>
      </c>
      <c r="CA265" s="212" t="s">
        <v>342</v>
      </c>
      <c r="CB265" s="212" t="s">
        <v>342</v>
      </c>
      <c r="CC265" s="212" t="s">
        <v>342</v>
      </c>
      <c r="CD265" s="212" t="s">
        <v>342</v>
      </c>
      <c r="CE265" s="212" t="s">
        <v>342</v>
      </c>
      <c r="CF265" s="212" t="s">
        <v>342</v>
      </c>
      <c r="CG265" s="212" t="s">
        <v>342</v>
      </c>
      <c r="CH265" s="212" t="s">
        <v>342</v>
      </c>
      <c r="CI265" s="212" t="s">
        <v>342</v>
      </c>
      <c r="CJ265" s="212" t="s">
        <v>342</v>
      </c>
      <c r="CK265" s="212" t="s">
        <v>342</v>
      </c>
      <c r="CL265" s="212" t="s">
        <v>342</v>
      </c>
      <c r="CM265" s="212" t="s">
        <v>342</v>
      </c>
      <c r="CN265" s="212" t="s">
        <v>342</v>
      </c>
      <c r="CO265" s="212" t="s">
        <v>342</v>
      </c>
      <c r="CP265" s="212" t="s">
        <v>342</v>
      </c>
      <c r="CQ265" s="212" t="s">
        <v>342</v>
      </c>
      <c r="CR265" s="212" t="s">
        <v>342</v>
      </c>
      <c r="CS265" s="212" t="s">
        <v>342</v>
      </c>
      <c r="CT265" s="212" t="s">
        <v>342</v>
      </c>
      <c r="CU265" s="212" t="s">
        <v>342</v>
      </c>
      <c r="CV265" s="212" t="s">
        <v>342</v>
      </c>
      <c r="CW265" s="212" t="s">
        <v>342</v>
      </c>
      <c r="CX265" s="212" t="s">
        <v>342</v>
      </c>
      <c r="CY265" s="212" t="s">
        <v>342</v>
      </c>
      <c r="CZ265" s="212" t="s">
        <v>342</v>
      </c>
      <c r="DA265" s="212" t="s">
        <v>342</v>
      </c>
      <c r="DB265" s="212" t="s">
        <v>342</v>
      </c>
      <c r="DC265" s="212" t="s">
        <v>342</v>
      </c>
      <c r="DD265" s="212" t="s">
        <v>342</v>
      </c>
      <c r="DE265" s="212" t="s">
        <v>342</v>
      </c>
      <c r="DF265" s="212" t="s">
        <v>342</v>
      </c>
      <c r="DG265" s="212" t="s">
        <v>342</v>
      </c>
      <c r="DH265" s="212" t="s">
        <v>342</v>
      </c>
      <c r="DI265" s="212" t="s">
        <v>342</v>
      </c>
      <c r="DJ265" s="212" t="s">
        <v>342</v>
      </c>
      <c r="DK265" s="212" t="s">
        <v>342</v>
      </c>
      <c r="DL265" s="212" t="s">
        <v>342</v>
      </c>
      <c r="DM265" s="212" t="s">
        <v>342</v>
      </c>
      <c r="DN265" s="212" t="s">
        <v>342</v>
      </c>
      <c r="DO265" s="212" t="s">
        <v>342</v>
      </c>
      <c r="DP265" s="212" t="s">
        <v>342</v>
      </c>
      <c r="DQ265" s="212" t="s">
        <v>342</v>
      </c>
      <c r="DR265" s="212" t="s">
        <v>342</v>
      </c>
      <c r="DS265" s="212" t="s">
        <v>342</v>
      </c>
      <c r="DT265" s="212" t="s">
        <v>342</v>
      </c>
      <c r="DU265" s="212" t="s">
        <v>342</v>
      </c>
      <c r="DV265" s="212" t="s">
        <v>342</v>
      </c>
      <c r="DW265" s="212" t="s">
        <v>342</v>
      </c>
      <c r="DX265" s="212" t="s">
        <v>342</v>
      </c>
      <c r="DY265" s="212" t="s">
        <v>342</v>
      </c>
      <c r="DZ265" s="212" t="s">
        <v>342</v>
      </c>
      <c r="EA265" s="212" t="s">
        <v>342</v>
      </c>
      <c r="EB265" s="212" t="s">
        <v>342</v>
      </c>
      <c r="EC265" s="212" t="s">
        <v>342</v>
      </c>
      <c r="ED265" s="212" t="s">
        <v>342</v>
      </c>
      <c r="EE265" s="212" t="s">
        <v>342</v>
      </c>
      <c r="EF265" s="212" t="s">
        <v>342</v>
      </c>
      <c r="EG265" s="212" t="s">
        <v>342</v>
      </c>
      <c r="EH265" s="212" t="s">
        <v>342</v>
      </c>
      <c r="EI265" s="212" t="s">
        <v>342</v>
      </c>
      <c r="EJ265" s="212" t="s">
        <v>342</v>
      </c>
      <c r="EK265" s="212" t="s">
        <v>342</v>
      </c>
      <c r="EL265" s="212" t="s">
        <v>342</v>
      </c>
      <c r="EM265" s="212" t="s">
        <v>342</v>
      </c>
      <c r="EN265" s="212" t="s">
        <v>342</v>
      </c>
      <c r="EO265" s="212" t="s">
        <v>342</v>
      </c>
      <c r="EP265" s="212" t="s">
        <v>342</v>
      </c>
      <c r="EQ265" s="212" t="s">
        <v>342</v>
      </c>
      <c r="ER265" s="424" t="s">
        <v>342</v>
      </c>
      <c r="ES265" s="227">
        <f t="shared" si="36"/>
        <v>0</v>
      </c>
      <c r="ET265" s="413">
        <f t="shared" si="38"/>
        <v>0</v>
      </c>
      <c r="EU265" s="227">
        <f t="shared" si="39"/>
        <v>0</v>
      </c>
      <c r="EV265" s="385">
        <f t="shared" si="32"/>
        <v>0</v>
      </c>
      <c r="EW265" s="412">
        <f t="shared" si="35"/>
        <v>0</v>
      </c>
      <c r="EX265" s="412">
        <f t="shared" si="33"/>
        <v>0</v>
      </c>
      <c r="EY265" s="210">
        <f t="shared" si="31"/>
        <v>0</v>
      </c>
      <c r="EZ265" s="227">
        <f t="shared" si="34"/>
        <v>0</v>
      </c>
    </row>
    <row r="266" spans="1:156" x14ac:dyDescent="0.25">
      <c r="A266" s="177">
        <f t="shared" si="37"/>
        <v>9</v>
      </c>
      <c r="B266" s="718"/>
      <c r="C266" s="510" t="s">
        <v>175</v>
      </c>
      <c r="D266" s="514">
        <v>44816</v>
      </c>
      <c r="E266" s="211"/>
      <c r="F266" s="212"/>
      <c r="G266" s="212"/>
      <c r="H266" s="212"/>
      <c r="I266" s="212"/>
      <c r="J266" s="212"/>
      <c r="K266" s="212"/>
      <c r="L266" s="212"/>
      <c r="M266" s="212"/>
      <c r="N266" s="212"/>
      <c r="O266" s="212"/>
      <c r="P266" s="212"/>
      <c r="Q266" s="212"/>
      <c r="R266" s="212"/>
      <c r="S266" s="212"/>
      <c r="T266" s="212"/>
      <c r="U266" s="212"/>
      <c r="V266" s="212"/>
      <c r="W266" s="212"/>
      <c r="X266" s="212"/>
      <c r="Y266" s="212"/>
      <c r="Z266" s="212"/>
      <c r="AA266" s="212"/>
      <c r="AB266" s="212"/>
      <c r="AC266" s="212"/>
      <c r="AD266" s="212"/>
      <c r="AE266" s="212"/>
      <c r="AF266" s="212"/>
      <c r="AG266" s="212"/>
      <c r="AH266" s="212"/>
      <c r="AI266" s="212"/>
      <c r="AJ266" s="212"/>
      <c r="AK266" s="212"/>
      <c r="AL266" s="212"/>
      <c r="AM266" s="212"/>
      <c r="AN266" s="212"/>
      <c r="AO266" s="212"/>
      <c r="AP266" s="212"/>
      <c r="AQ266" s="212"/>
      <c r="AR266" s="212"/>
      <c r="AS266" s="212"/>
      <c r="AT266" s="212"/>
      <c r="AU266" s="212"/>
      <c r="AV266" s="212"/>
      <c r="AW266" s="212"/>
      <c r="AX266" s="212"/>
      <c r="AY266" s="212"/>
      <c r="AZ266" s="212"/>
      <c r="BA266" s="212"/>
      <c r="BB266" s="212"/>
      <c r="BC266" s="212"/>
      <c r="BD266" s="212"/>
      <c r="BE266" s="212"/>
      <c r="BF266" s="212"/>
      <c r="BG266" s="212"/>
      <c r="BH266" s="212"/>
      <c r="BI266" s="212"/>
      <c r="BJ266" s="212"/>
      <c r="BK266" s="212"/>
      <c r="BL266" s="212"/>
      <c r="BM266" s="212"/>
      <c r="BN266" s="212"/>
      <c r="BO266" s="212"/>
      <c r="BP266" s="212"/>
      <c r="BQ266" s="212"/>
      <c r="BR266" s="212"/>
      <c r="BS266" s="212"/>
      <c r="BT266" s="212"/>
      <c r="BU266" s="212"/>
      <c r="BV266" s="212"/>
      <c r="BW266" s="212"/>
      <c r="BX266" s="212"/>
      <c r="BY266" s="212"/>
      <c r="BZ266" s="212"/>
      <c r="CA266" s="212"/>
      <c r="CB266" s="212"/>
      <c r="CC266" s="212"/>
      <c r="CD266" s="212"/>
      <c r="CE266" s="212"/>
      <c r="CF266" s="212"/>
      <c r="CG266" s="212"/>
      <c r="CH266" s="212"/>
      <c r="CI266" s="212"/>
      <c r="CJ266" s="212"/>
      <c r="CK266" s="212"/>
      <c r="CL266" s="212"/>
      <c r="CM266" s="212"/>
      <c r="CN266" s="212"/>
      <c r="CO266" s="212"/>
      <c r="CP266" s="212"/>
      <c r="CQ266" s="212"/>
      <c r="CR266" s="212"/>
      <c r="CS266" s="212"/>
      <c r="CT266" s="212"/>
      <c r="CU266" s="212"/>
      <c r="CV266" s="212"/>
      <c r="CW266" s="212"/>
      <c r="CX266" s="212"/>
      <c r="CY266" s="212"/>
      <c r="CZ266" s="212"/>
      <c r="DA266" s="212"/>
      <c r="DB266" s="212"/>
      <c r="DC266" s="212"/>
      <c r="DD266" s="212"/>
      <c r="DE266" s="212"/>
      <c r="DF266" s="212"/>
      <c r="DG266" s="212"/>
      <c r="DH266" s="212"/>
      <c r="DI266" s="212"/>
      <c r="DJ266" s="212"/>
      <c r="DK266" s="212"/>
      <c r="DL266" s="212"/>
      <c r="DM266" s="212"/>
      <c r="DN266" s="212"/>
      <c r="DO266" s="212"/>
      <c r="DP266" s="212"/>
      <c r="DQ266" s="212"/>
      <c r="DR266" s="212"/>
      <c r="DS266" s="212"/>
      <c r="DT266" s="212"/>
      <c r="DU266" s="212"/>
      <c r="DV266" s="212"/>
      <c r="DW266" s="212"/>
      <c r="DX266" s="212"/>
      <c r="DY266" s="212"/>
      <c r="DZ266" s="212"/>
      <c r="EA266" s="212"/>
      <c r="EB266" s="212"/>
      <c r="EC266" s="212"/>
      <c r="ED266" s="212"/>
      <c r="EE266" s="212"/>
      <c r="EF266" s="212"/>
      <c r="EG266" s="212"/>
      <c r="EH266" s="212"/>
      <c r="EI266" s="212"/>
      <c r="EJ266" s="212"/>
      <c r="EK266" s="212"/>
      <c r="EL266" s="212"/>
      <c r="EM266" s="212"/>
      <c r="EN266" s="212"/>
      <c r="EO266" s="212"/>
      <c r="EP266" s="212"/>
      <c r="EQ266" s="212"/>
      <c r="ER266" s="424"/>
      <c r="ES266" s="227">
        <f t="shared" si="36"/>
        <v>0</v>
      </c>
      <c r="ET266" s="413">
        <f t="shared" si="38"/>
        <v>0</v>
      </c>
      <c r="EU266" s="227">
        <f t="shared" si="39"/>
        <v>0</v>
      </c>
      <c r="EV266" s="385">
        <f t="shared" si="32"/>
        <v>0</v>
      </c>
      <c r="EW266" s="412">
        <f t="shared" si="35"/>
        <v>0</v>
      </c>
      <c r="EX266" s="412">
        <f t="shared" si="33"/>
        <v>0</v>
      </c>
      <c r="EY266" s="210">
        <f t="shared" si="31"/>
        <v>0</v>
      </c>
      <c r="EZ266" s="227">
        <f t="shared" si="34"/>
        <v>0</v>
      </c>
    </row>
    <row r="267" spans="1:156" x14ac:dyDescent="0.25">
      <c r="A267" s="177">
        <f t="shared" si="37"/>
        <v>9</v>
      </c>
      <c r="B267" s="718"/>
      <c r="C267" s="510" t="s">
        <v>176</v>
      </c>
      <c r="D267" s="514">
        <v>44817</v>
      </c>
      <c r="E267" s="211"/>
      <c r="F267" s="212"/>
      <c r="G267" s="212"/>
      <c r="H267" s="212"/>
      <c r="I267" s="212"/>
      <c r="J267" s="212"/>
      <c r="K267" s="212"/>
      <c r="L267" s="212"/>
      <c r="M267" s="212"/>
      <c r="N267" s="212"/>
      <c r="O267" s="212"/>
      <c r="P267" s="212"/>
      <c r="Q267" s="212"/>
      <c r="R267" s="212"/>
      <c r="S267" s="212"/>
      <c r="T267" s="212"/>
      <c r="U267" s="212"/>
      <c r="V267" s="212"/>
      <c r="W267" s="212"/>
      <c r="X267" s="212"/>
      <c r="Y267" s="212"/>
      <c r="Z267" s="212"/>
      <c r="AA267" s="212"/>
      <c r="AB267" s="212"/>
      <c r="AC267" s="212"/>
      <c r="AD267" s="212"/>
      <c r="AE267" s="212"/>
      <c r="AF267" s="212"/>
      <c r="AG267" s="212"/>
      <c r="AH267" s="212"/>
      <c r="AI267" s="212"/>
      <c r="AJ267" s="212"/>
      <c r="AK267" s="212"/>
      <c r="AL267" s="212"/>
      <c r="AM267" s="212"/>
      <c r="AN267" s="212"/>
      <c r="AO267" s="212"/>
      <c r="AP267" s="212"/>
      <c r="AQ267" s="212"/>
      <c r="AR267" s="212"/>
      <c r="AS267" s="212"/>
      <c r="AT267" s="212"/>
      <c r="AU267" s="212"/>
      <c r="AV267" s="212"/>
      <c r="AW267" s="212"/>
      <c r="AX267" s="212"/>
      <c r="AY267" s="212"/>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c r="CC267" s="212"/>
      <c r="CD267" s="212"/>
      <c r="CE267" s="212"/>
      <c r="CF267" s="212"/>
      <c r="CG267" s="212"/>
      <c r="CH267" s="212"/>
      <c r="CI267" s="212"/>
      <c r="CJ267" s="212"/>
      <c r="CK267" s="212"/>
      <c r="CL267" s="212"/>
      <c r="CM267" s="212"/>
      <c r="CN267" s="212"/>
      <c r="CO267" s="212"/>
      <c r="CP267" s="212"/>
      <c r="CQ267" s="212"/>
      <c r="CR267" s="212"/>
      <c r="CS267" s="212"/>
      <c r="CT267" s="212"/>
      <c r="CU267" s="212"/>
      <c r="CV267" s="212"/>
      <c r="CW267" s="212"/>
      <c r="CX267" s="212"/>
      <c r="CY267" s="212"/>
      <c r="CZ267" s="212"/>
      <c r="DA267" s="212"/>
      <c r="DB267" s="212"/>
      <c r="DC267" s="212"/>
      <c r="DD267" s="212"/>
      <c r="DE267" s="212"/>
      <c r="DF267" s="212"/>
      <c r="DG267" s="212"/>
      <c r="DH267" s="212"/>
      <c r="DI267" s="212"/>
      <c r="DJ267" s="212"/>
      <c r="DK267" s="212"/>
      <c r="DL267" s="212"/>
      <c r="DM267" s="212"/>
      <c r="DN267" s="212"/>
      <c r="DO267" s="212"/>
      <c r="DP267" s="212"/>
      <c r="DQ267" s="212"/>
      <c r="DR267" s="212"/>
      <c r="DS267" s="212"/>
      <c r="DT267" s="212"/>
      <c r="DU267" s="212"/>
      <c r="DV267" s="212"/>
      <c r="DW267" s="212"/>
      <c r="DX267" s="212"/>
      <c r="DY267" s="212"/>
      <c r="DZ267" s="212"/>
      <c r="EA267" s="212"/>
      <c r="EB267" s="212"/>
      <c r="EC267" s="212"/>
      <c r="ED267" s="212"/>
      <c r="EE267" s="212"/>
      <c r="EF267" s="212"/>
      <c r="EG267" s="212"/>
      <c r="EH267" s="212"/>
      <c r="EI267" s="212"/>
      <c r="EJ267" s="212"/>
      <c r="EK267" s="212"/>
      <c r="EL267" s="212"/>
      <c r="EM267" s="212"/>
      <c r="EN267" s="212"/>
      <c r="EO267" s="212"/>
      <c r="EP267" s="212"/>
      <c r="EQ267" s="212"/>
      <c r="ER267" s="424"/>
      <c r="ES267" s="227">
        <f t="shared" si="36"/>
        <v>0</v>
      </c>
      <c r="ET267" s="413">
        <f t="shared" si="38"/>
        <v>0</v>
      </c>
      <c r="EU267" s="227">
        <f t="shared" si="39"/>
        <v>0</v>
      </c>
      <c r="EV267" s="385">
        <f t="shared" si="32"/>
        <v>0</v>
      </c>
      <c r="EW267" s="412">
        <f t="shared" si="35"/>
        <v>0</v>
      </c>
      <c r="EX267" s="412">
        <f t="shared" si="33"/>
        <v>0</v>
      </c>
      <c r="EY267" s="210">
        <f t="shared" ref="EY267:EY316" si="40">SUM(ES267:EW267)</f>
        <v>0</v>
      </c>
      <c r="EZ267" s="227">
        <f t="shared" si="34"/>
        <v>0</v>
      </c>
    </row>
    <row r="268" spans="1:156" x14ac:dyDescent="0.25">
      <c r="A268" s="177">
        <f t="shared" si="37"/>
        <v>9</v>
      </c>
      <c r="B268" s="718"/>
      <c r="C268" s="510" t="s">
        <v>176</v>
      </c>
      <c r="D268" s="514">
        <v>44818</v>
      </c>
      <c r="E268" s="211"/>
      <c r="F268" s="212"/>
      <c r="G268" s="212"/>
      <c r="H268" s="212"/>
      <c r="I268" s="212"/>
      <c r="J268" s="212"/>
      <c r="K268" s="212"/>
      <c r="L268" s="212"/>
      <c r="M268" s="212"/>
      <c r="N268" s="212"/>
      <c r="O268" s="212"/>
      <c r="P268" s="212"/>
      <c r="Q268" s="212"/>
      <c r="R268" s="212"/>
      <c r="S268" s="212"/>
      <c r="T268" s="212"/>
      <c r="U268" s="212"/>
      <c r="V268" s="212"/>
      <c r="W268" s="212"/>
      <c r="X268" s="212"/>
      <c r="Y268" s="212"/>
      <c r="Z268" s="212"/>
      <c r="AA268" s="212"/>
      <c r="AB268" s="212"/>
      <c r="AC268" s="212"/>
      <c r="AD268" s="212"/>
      <c r="AE268" s="212"/>
      <c r="AF268" s="212"/>
      <c r="AG268" s="212"/>
      <c r="AH268" s="212"/>
      <c r="AI268" s="212"/>
      <c r="AJ268" s="212"/>
      <c r="AK268" s="212"/>
      <c r="AL268" s="212"/>
      <c r="AM268" s="212"/>
      <c r="AN268" s="212"/>
      <c r="AO268" s="212"/>
      <c r="AP268" s="212"/>
      <c r="AQ268" s="212"/>
      <c r="AR268" s="212"/>
      <c r="AS268" s="212"/>
      <c r="AT268" s="212"/>
      <c r="AU268" s="212"/>
      <c r="AV268" s="212"/>
      <c r="AW268" s="212"/>
      <c r="AX268" s="212"/>
      <c r="AY268" s="212"/>
      <c r="AZ268" s="212"/>
      <c r="BA268" s="212"/>
      <c r="BB268" s="212"/>
      <c r="BC268" s="212"/>
      <c r="BD268" s="212"/>
      <c r="BE268" s="212"/>
      <c r="BF268" s="212"/>
      <c r="BG268" s="212"/>
      <c r="BH268" s="212"/>
      <c r="BI268" s="212"/>
      <c r="BJ268" s="212"/>
      <c r="BK268" s="212"/>
      <c r="BL268" s="212"/>
      <c r="BM268" s="212"/>
      <c r="BN268" s="212"/>
      <c r="BO268" s="212"/>
      <c r="BP268" s="212"/>
      <c r="BQ268" s="212"/>
      <c r="BR268" s="212"/>
      <c r="BS268" s="212"/>
      <c r="BT268" s="212"/>
      <c r="BU268" s="212"/>
      <c r="BV268" s="212"/>
      <c r="BW268" s="212"/>
      <c r="BX268" s="212"/>
      <c r="BY268" s="212"/>
      <c r="BZ268" s="212"/>
      <c r="CA268" s="212"/>
      <c r="CB268" s="212"/>
      <c r="CC268" s="212"/>
      <c r="CD268" s="212"/>
      <c r="CE268" s="212"/>
      <c r="CF268" s="212"/>
      <c r="CG268" s="212"/>
      <c r="CH268" s="212"/>
      <c r="CI268" s="212"/>
      <c r="CJ268" s="212"/>
      <c r="CK268" s="212"/>
      <c r="CL268" s="212"/>
      <c r="CM268" s="212"/>
      <c r="CN268" s="212"/>
      <c r="CO268" s="212"/>
      <c r="CP268" s="212"/>
      <c r="CQ268" s="212"/>
      <c r="CR268" s="212"/>
      <c r="CS268" s="212"/>
      <c r="CT268" s="212"/>
      <c r="CU268" s="212"/>
      <c r="CV268" s="212"/>
      <c r="CW268" s="212"/>
      <c r="CX268" s="212"/>
      <c r="CY268" s="212"/>
      <c r="CZ268" s="212"/>
      <c r="DA268" s="212"/>
      <c r="DB268" s="212"/>
      <c r="DC268" s="212"/>
      <c r="DD268" s="212"/>
      <c r="DE268" s="212"/>
      <c r="DF268" s="212"/>
      <c r="DG268" s="212"/>
      <c r="DH268" s="212"/>
      <c r="DI268" s="212"/>
      <c r="DJ268" s="212"/>
      <c r="DK268" s="212"/>
      <c r="DL268" s="212"/>
      <c r="DM268" s="212"/>
      <c r="DN268" s="212"/>
      <c r="DO268" s="212"/>
      <c r="DP268" s="212"/>
      <c r="DQ268" s="212"/>
      <c r="DR268" s="212"/>
      <c r="DS268" s="212"/>
      <c r="DT268" s="212"/>
      <c r="DU268" s="212"/>
      <c r="DV268" s="212"/>
      <c r="DW268" s="212"/>
      <c r="DX268" s="212"/>
      <c r="DY268" s="212"/>
      <c r="DZ268" s="212"/>
      <c r="EA268" s="212"/>
      <c r="EB268" s="212"/>
      <c r="EC268" s="212"/>
      <c r="ED268" s="212"/>
      <c r="EE268" s="212"/>
      <c r="EF268" s="212"/>
      <c r="EG268" s="212"/>
      <c r="EH268" s="212"/>
      <c r="EI268" s="212"/>
      <c r="EJ268" s="212"/>
      <c r="EK268" s="212"/>
      <c r="EL268" s="212"/>
      <c r="EM268" s="212"/>
      <c r="EN268" s="212"/>
      <c r="EO268" s="212"/>
      <c r="EP268" s="212"/>
      <c r="EQ268" s="212"/>
      <c r="ER268" s="424"/>
      <c r="ES268" s="227">
        <f t="shared" si="36"/>
        <v>0</v>
      </c>
      <c r="ET268" s="413">
        <f t="shared" si="38"/>
        <v>0</v>
      </c>
      <c r="EU268" s="227">
        <f t="shared" si="39"/>
        <v>0</v>
      </c>
      <c r="EV268" s="385">
        <f t="shared" si="32"/>
        <v>0</v>
      </c>
      <c r="EW268" s="412">
        <f t="shared" si="35"/>
        <v>0</v>
      </c>
      <c r="EX268" s="412">
        <f t="shared" si="33"/>
        <v>0</v>
      </c>
      <c r="EY268" s="210">
        <f t="shared" si="40"/>
        <v>0</v>
      </c>
      <c r="EZ268" s="227">
        <f t="shared" si="34"/>
        <v>0</v>
      </c>
    </row>
    <row r="269" spans="1:156" x14ac:dyDescent="0.25">
      <c r="A269" s="177">
        <f t="shared" si="37"/>
        <v>9</v>
      </c>
      <c r="B269" s="718"/>
      <c r="C269" s="510" t="s">
        <v>173</v>
      </c>
      <c r="D269" s="514">
        <v>44819</v>
      </c>
      <c r="E269" s="211"/>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c r="BD269" s="212"/>
      <c r="BE269" s="212"/>
      <c r="BF269" s="212"/>
      <c r="BG269" s="212"/>
      <c r="BH269" s="212"/>
      <c r="BI269" s="212"/>
      <c r="BJ269" s="212"/>
      <c r="BK269" s="212"/>
      <c r="BL269" s="212"/>
      <c r="BM269" s="212"/>
      <c r="BN269" s="212"/>
      <c r="BO269" s="212"/>
      <c r="BP269" s="212"/>
      <c r="BQ269" s="212"/>
      <c r="BR269" s="212"/>
      <c r="BS269" s="212"/>
      <c r="BT269" s="212"/>
      <c r="BU269" s="212"/>
      <c r="BV269" s="212"/>
      <c r="BW269" s="212"/>
      <c r="BX269" s="212"/>
      <c r="BY269" s="212"/>
      <c r="BZ269" s="212"/>
      <c r="CA269" s="212"/>
      <c r="CB269" s="212"/>
      <c r="CC269" s="212"/>
      <c r="CD269" s="212"/>
      <c r="CE269" s="212" t="s">
        <v>577</v>
      </c>
      <c r="CF269" s="212" t="s">
        <v>577</v>
      </c>
      <c r="CG269" s="212" t="s">
        <v>577</v>
      </c>
      <c r="CH269" s="212" t="s">
        <v>577</v>
      </c>
      <c r="CI269" s="212" t="s">
        <v>577</v>
      </c>
      <c r="CJ269" s="212" t="s">
        <v>577</v>
      </c>
      <c r="CK269" s="212" t="s">
        <v>577</v>
      </c>
      <c r="CL269" s="212" t="s">
        <v>577</v>
      </c>
      <c r="CM269" s="212" t="s">
        <v>577</v>
      </c>
      <c r="CN269" s="212" t="s">
        <v>577</v>
      </c>
      <c r="CO269" s="212" t="s">
        <v>577</v>
      </c>
      <c r="CP269" s="212" t="s">
        <v>577</v>
      </c>
      <c r="CQ269" s="212" t="s">
        <v>577</v>
      </c>
      <c r="CR269" s="212" t="s">
        <v>577</v>
      </c>
      <c r="CS269" s="212" t="s">
        <v>577</v>
      </c>
      <c r="CT269" s="212" t="s">
        <v>577</v>
      </c>
      <c r="CU269" s="212" t="s">
        <v>577</v>
      </c>
      <c r="CV269" s="212" t="s">
        <v>577</v>
      </c>
      <c r="CW269" s="212" t="s">
        <v>577</v>
      </c>
      <c r="CX269" s="212" t="s">
        <v>577</v>
      </c>
      <c r="CY269" s="212" t="s">
        <v>577</v>
      </c>
      <c r="CZ269" s="212" t="s">
        <v>577</v>
      </c>
      <c r="DA269" s="212" t="s">
        <v>577</v>
      </c>
      <c r="DB269" s="212" t="s">
        <v>577</v>
      </c>
      <c r="DC269" s="212" t="s">
        <v>577</v>
      </c>
      <c r="DD269" s="212" t="s">
        <v>577</v>
      </c>
      <c r="DE269" s="212" t="s">
        <v>577</v>
      </c>
      <c r="DF269" s="212" t="s">
        <v>577</v>
      </c>
      <c r="DG269" s="212" t="s">
        <v>577</v>
      </c>
      <c r="DH269" s="212" t="s">
        <v>577</v>
      </c>
      <c r="DI269" s="212" t="s">
        <v>577</v>
      </c>
      <c r="DJ269" s="212" t="s">
        <v>577</v>
      </c>
      <c r="DK269" s="212" t="s">
        <v>577</v>
      </c>
      <c r="DL269" s="212" t="s">
        <v>577</v>
      </c>
      <c r="DM269" s="212" t="s">
        <v>577</v>
      </c>
      <c r="DN269" s="212" t="s">
        <v>577</v>
      </c>
      <c r="DO269" s="212"/>
      <c r="DP269" s="212"/>
      <c r="DQ269" s="212"/>
      <c r="DR269" s="212"/>
      <c r="DS269" s="212"/>
      <c r="DT269" s="212"/>
      <c r="DU269" s="212"/>
      <c r="DV269" s="212"/>
      <c r="DW269" s="212"/>
      <c r="DX269" s="212"/>
      <c r="DY269" s="212"/>
      <c r="DZ269" s="212"/>
      <c r="EA269" s="212"/>
      <c r="EB269" s="212"/>
      <c r="EC269" s="212"/>
      <c r="ED269" s="212"/>
      <c r="EE269" s="212"/>
      <c r="EF269" s="212"/>
      <c r="EG269" s="212"/>
      <c r="EH269" s="212"/>
      <c r="EI269" s="212"/>
      <c r="EJ269" s="212"/>
      <c r="EK269" s="212"/>
      <c r="EL269" s="212"/>
      <c r="EM269" s="212"/>
      <c r="EN269" s="212"/>
      <c r="EO269" s="212"/>
      <c r="EP269" s="212"/>
      <c r="EQ269" s="212"/>
      <c r="ER269" s="424"/>
      <c r="ES269" s="227">
        <f t="shared" si="36"/>
        <v>0</v>
      </c>
      <c r="ET269" s="413">
        <f t="shared" si="38"/>
        <v>0</v>
      </c>
      <c r="EU269" s="227">
        <f t="shared" si="39"/>
        <v>6</v>
      </c>
      <c r="EV269" s="385">
        <f t="shared" si="32"/>
        <v>0</v>
      </c>
      <c r="EW269" s="412">
        <f t="shared" si="35"/>
        <v>0</v>
      </c>
      <c r="EX269" s="412">
        <f t="shared" si="33"/>
        <v>0</v>
      </c>
      <c r="EY269" s="210">
        <f t="shared" si="40"/>
        <v>6</v>
      </c>
      <c r="EZ269" s="227">
        <f t="shared" si="34"/>
        <v>0</v>
      </c>
    </row>
    <row r="270" spans="1:156" x14ac:dyDescent="0.25">
      <c r="A270" s="177">
        <f t="shared" si="37"/>
        <v>9</v>
      </c>
      <c r="B270" s="718"/>
      <c r="C270" s="510" t="s">
        <v>184</v>
      </c>
      <c r="D270" s="514">
        <v>44820</v>
      </c>
      <c r="E270" s="211"/>
      <c r="F270" s="212"/>
      <c r="G270" s="212"/>
      <c r="H270" s="212"/>
      <c r="I270" s="212"/>
      <c r="J270" s="212"/>
      <c r="K270" s="212"/>
      <c r="L270" s="212"/>
      <c r="M270" s="212"/>
      <c r="N270" s="212"/>
      <c r="O270" s="212"/>
      <c r="P270" s="212"/>
      <c r="Q270" s="212"/>
      <c r="R270" s="212"/>
      <c r="S270" s="212"/>
      <c r="T270" s="212"/>
      <c r="U270" s="212"/>
      <c r="V270" s="212"/>
      <c r="W270" s="212"/>
      <c r="X270" s="212"/>
      <c r="Y270" s="212"/>
      <c r="Z270" s="212"/>
      <c r="AA270" s="212"/>
      <c r="AB270" s="212"/>
      <c r="AC270" s="212"/>
      <c r="AD270" s="212"/>
      <c r="AE270" s="212"/>
      <c r="AF270" s="212"/>
      <c r="AG270" s="212"/>
      <c r="AH270" s="212"/>
      <c r="AI270" s="212"/>
      <c r="AJ270" s="212"/>
      <c r="AK270" s="212"/>
      <c r="AL270" s="212"/>
      <c r="AM270" s="212"/>
      <c r="AN270" s="212"/>
      <c r="AO270" s="212"/>
      <c r="AP270" s="212"/>
      <c r="AQ270" s="212"/>
      <c r="AR270" s="212"/>
      <c r="AS270" s="212"/>
      <c r="AT270" s="212"/>
      <c r="AU270" s="212"/>
      <c r="AV270" s="212"/>
      <c r="AW270" s="212"/>
      <c r="AX270" s="212"/>
      <c r="AY270" s="212"/>
      <c r="AZ270" s="212"/>
      <c r="BA270" s="212"/>
      <c r="BB270" s="212"/>
      <c r="BC270" s="212"/>
      <c r="BD270" s="212"/>
      <c r="BE270" s="212"/>
      <c r="BF270" s="212"/>
      <c r="BG270" s="212"/>
      <c r="BH270" s="212"/>
      <c r="BI270" s="212"/>
      <c r="BJ270" s="212"/>
      <c r="BK270" s="212"/>
      <c r="BL270" s="212"/>
      <c r="BM270" s="212"/>
      <c r="BN270" s="212"/>
      <c r="BO270" s="212"/>
      <c r="BP270" s="212"/>
      <c r="BQ270" s="212"/>
      <c r="BR270" s="212"/>
      <c r="BS270" s="212"/>
      <c r="BT270" s="212"/>
      <c r="BU270" s="212"/>
      <c r="BV270" s="212"/>
      <c r="BW270" s="212"/>
      <c r="BX270" s="212"/>
      <c r="BY270" s="212"/>
      <c r="BZ270" s="212"/>
      <c r="CA270" s="212"/>
      <c r="CB270" s="212"/>
      <c r="CC270" s="212"/>
      <c r="CD270" s="212"/>
      <c r="CE270" s="212"/>
      <c r="CF270" s="212"/>
      <c r="CG270" s="212"/>
      <c r="CH270" s="212"/>
      <c r="CI270" s="212"/>
      <c r="CJ270" s="212"/>
      <c r="CK270" s="212"/>
      <c r="CL270" s="212"/>
      <c r="CM270" s="212"/>
      <c r="CN270" s="212"/>
      <c r="CO270" s="212"/>
      <c r="CP270" s="212"/>
      <c r="CQ270" s="212"/>
      <c r="CR270" s="212"/>
      <c r="CS270" s="212"/>
      <c r="CT270" s="212"/>
      <c r="CU270" s="212"/>
      <c r="CV270" s="212"/>
      <c r="CW270" s="212"/>
      <c r="CX270" s="212"/>
      <c r="CY270" s="212"/>
      <c r="CZ270" s="212"/>
      <c r="DA270" s="212"/>
      <c r="DB270" s="212"/>
      <c r="DC270" s="212"/>
      <c r="DD270" s="212"/>
      <c r="DE270" s="212"/>
      <c r="DF270" s="212"/>
      <c r="DG270" s="212"/>
      <c r="DH270" s="212"/>
      <c r="DI270" s="212"/>
      <c r="DJ270" s="212"/>
      <c r="DK270" s="212"/>
      <c r="DL270" s="212"/>
      <c r="DM270" s="212"/>
      <c r="DN270" s="212"/>
      <c r="DO270" s="212"/>
      <c r="DP270" s="212"/>
      <c r="DQ270" s="212"/>
      <c r="DR270" s="212"/>
      <c r="DS270" s="212"/>
      <c r="DT270" s="212"/>
      <c r="DU270" s="212"/>
      <c r="DV270" s="212"/>
      <c r="DW270" s="212"/>
      <c r="DX270" s="212"/>
      <c r="DY270" s="212"/>
      <c r="DZ270" s="212"/>
      <c r="EA270" s="212"/>
      <c r="EB270" s="212"/>
      <c r="EC270" s="212"/>
      <c r="ED270" s="212"/>
      <c r="EE270" s="212"/>
      <c r="EF270" s="212"/>
      <c r="EG270" s="212"/>
      <c r="EH270" s="212"/>
      <c r="EI270" s="212"/>
      <c r="EJ270" s="212"/>
      <c r="EK270" s="212"/>
      <c r="EL270" s="212"/>
      <c r="EM270" s="212"/>
      <c r="EN270" s="212"/>
      <c r="EO270" s="212"/>
      <c r="EP270" s="212"/>
      <c r="EQ270" s="212"/>
      <c r="ER270" s="424"/>
      <c r="ES270" s="227">
        <f t="shared" si="36"/>
        <v>0</v>
      </c>
      <c r="ET270" s="413">
        <f t="shared" si="38"/>
        <v>0</v>
      </c>
      <c r="EU270" s="227">
        <f t="shared" si="39"/>
        <v>0</v>
      </c>
      <c r="EV270" s="385">
        <f t="shared" ref="EV270:EV316" si="41">(COUNTIF($E270:$ER270,$EV$11))*(10/60)</f>
        <v>0</v>
      </c>
      <c r="EW270" s="412">
        <f t="shared" si="35"/>
        <v>0</v>
      </c>
      <c r="EX270" s="412">
        <f t="shared" ref="EX270:EX316" si="42">(COUNTIF($E270:$ER270,$EX$11))*(10/60)</f>
        <v>0</v>
      </c>
      <c r="EY270" s="210">
        <f t="shared" si="40"/>
        <v>0</v>
      </c>
      <c r="EZ270" s="227">
        <f t="shared" ref="EZ270:EZ316" si="43">(COUNTIF($E270:$ER270,$EZ$11))*(10/60)</f>
        <v>0</v>
      </c>
    </row>
    <row r="271" spans="1:156" x14ac:dyDescent="0.25">
      <c r="A271" s="177">
        <f t="shared" si="37"/>
        <v>9</v>
      </c>
      <c r="B271" s="718"/>
      <c r="C271" s="511" t="s">
        <v>181</v>
      </c>
      <c r="D271" s="515">
        <v>44821</v>
      </c>
      <c r="E271" s="211"/>
      <c r="F271" s="212"/>
      <c r="G271" s="212"/>
      <c r="H271" s="212"/>
      <c r="I271" s="212"/>
      <c r="J271" s="212"/>
      <c r="K271" s="212"/>
      <c r="L271" s="212"/>
      <c r="M271" s="212"/>
      <c r="N271" s="212"/>
      <c r="O271" s="212"/>
      <c r="P271" s="212"/>
      <c r="Q271" s="212"/>
      <c r="R271" s="212"/>
      <c r="S271" s="212"/>
      <c r="T271" s="212"/>
      <c r="U271" s="212"/>
      <c r="V271" s="212"/>
      <c r="W271" s="212"/>
      <c r="X271" s="212"/>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c r="BF271" s="212"/>
      <c r="BG271" s="212"/>
      <c r="BH271" s="212"/>
      <c r="BI271" s="212"/>
      <c r="BJ271" s="212"/>
      <c r="BK271" s="212"/>
      <c r="BL271" s="212"/>
      <c r="BM271" s="212"/>
      <c r="BN271" s="212"/>
      <c r="BO271" s="212"/>
      <c r="BP271" s="212"/>
      <c r="BQ271" s="212"/>
      <c r="BR271" s="212"/>
      <c r="BS271" s="212"/>
      <c r="BT271" s="212"/>
      <c r="BU271" s="212"/>
      <c r="BV271" s="212"/>
      <c r="BW271" s="212"/>
      <c r="BX271" s="212"/>
      <c r="BY271" s="212"/>
      <c r="BZ271" s="212"/>
      <c r="CA271" s="212"/>
      <c r="CB271" s="212"/>
      <c r="CC271" s="212"/>
      <c r="CD271" s="212"/>
      <c r="CE271" s="212"/>
      <c r="CF271" s="212"/>
      <c r="CG271" s="212"/>
      <c r="CH271" s="212"/>
      <c r="CI271" s="212"/>
      <c r="CJ271" s="212"/>
      <c r="CK271" s="212"/>
      <c r="CL271" s="212"/>
      <c r="CM271" s="212"/>
      <c r="CN271" s="212"/>
      <c r="CO271" s="212"/>
      <c r="CP271" s="212"/>
      <c r="CQ271" s="212"/>
      <c r="CR271" s="212"/>
      <c r="CS271" s="212"/>
      <c r="CT271" s="212"/>
      <c r="CU271" s="212"/>
      <c r="CV271" s="212"/>
      <c r="CW271" s="212"/>
      <c r="CX271" s="212"/>
      <c r="CY271" s="212"/>
      <c r="CZ271" s="212"/>
      <c r="DA271" s="212"/>
      <c r="DB271" s="212"/>
      <c r="DC271" s="212"/>
      <c r="DD271" s="212"/>
      <c r="DE271" s="212"/>
      <c r="DF271" s="212"/>
      <c r="DG271" s="212"/>
      <c r="DH271" s="212"/>
      <c r="DI271" s="212"/>
      <c r="DJ271" s="212"/>
      <c r="DK271" s="212"/>
      <c r="DL271" s="212"/>
      <c r="DM271" s="212"/>
      <c r="DN271" s="212"/>
      <c r="DO271" s="212"/>
      <c r="DP271" s="212"/>
      <c r="DQ271" s="212"/>
      <c r="DR271" s="212"/>
      <c r="DS271" s="212"/>
      <c r="DT271" s="212"/>
      <c r="DU271" s="212"/>
      <c r="DV271" s="212"/>
      <c r="DW271" s="212"/>
      <c r="DX271" s="212"/>
      <c r="DY271" s="212"/>
      <c r="DZ271" s="212"/>
      <c r="EA271" s="212"/>
      <c r="EB271" s="212"/>
      <c r="EC271" s="212"/>
      <c r="ED271" s="212"/>
      <c r="EE271" s="212"/>
      <c r="EF271" s="212"/>
      <c r="EG271" s="212"/>
      <c r="EH271" s="212"/>
      <c r="EI271" s="212"/>
      <c r="EJ271" s="212"/>
      <c r="EK271" s="212"/>
      <c r="EL271" s="212"/>
      <c r="EM271" s="212"/>
      <c r="EN271" s="212"/>
      <c r="EO271" s="212"/>
      <c r="EP271" s="212"/>
      <c r="EQ271" s="212"/>
      <c r="ER271" s="424"/>
      <c r="ES271" s="227">
        <f t="shared" si="36"/>
        <v>0</v>
      </c>
      <c r="ET271" s="413">
        <f t="shared" si="38"/>
        <v>0</v>
      </c>
      <c r="EU271" s="227">
        <f t="shared" si="39"/>
        <v>0</v>
      </c>
      <c r="EV271" s="385">
        <f t="shared" si="41"/>
        <v>0</v>
      </c>
      <c r="EW271" s="412">
        <f t="shared" ref="EW271:EW316" si="44">(COUNTIF($E271:$ER271,$EW$11))*(10/60)</f>
        <v>0</v>
      </c>
      <c r="EX271" s="412">
        <f t="shared" si="42"/>
        <v>0</v>
      </c>
      <c r="EY271" s="210">
        <f t="shared" si="40"/>
        <v>0</v>
      </c>
      <c r="EZ271" s="227">
        <f t="shared" si="43"/>
        <v>0</v>
      </c>
    </row>
    <row r="272" spans="1:156" x14ac:dyDescent="0.25">
      <c r="A272" s="177">
        <f t="shared" si="37"/>
        <v>9</v>
      </c>
      <c r="B272" s="718"/>
      <c r="C272" s="511" t="s">
        <v>167</v>
      </c>
      <c r="D272" s="515">
        <v>44822</v>
      </c>
      <c r="E272" s="211" t="s">
        <v>342</v>
      </c>
      <c r="F272" s="212" t="s">
        <v>342</v>
      </c>
      <c r="G272" s="212" t="s">
        <v>342</v>
      </c>
      <c r="H272" s="212" t="s">
        <v>342</v>
      </c>
      <c r="I272" s="212" t="s">
        <v>342</v>
      </c>
      <c r="J272" s="212" t="s">
        <v>342</v>
      </c>
      <c r="K272" s="212" t="s">
        <v>342</v>
      </c>
      <c r="L272" s="212" t="s">
        <v>342</v>
      </c>
      <c r="M272" s="212" t="s">
        <v>342</v>
      </c>
      <c r="N272" s="212" t="s">
        <v>342</v>
      </c>
      <c r="O272" s="212" t="s">
        <v>342</v>
      </c>
      <c r="P272" s="212" t="s">
        <v>342</v>
      </c>
      <c r="Q272" s="212" t="s">
        <v>342</v>
      </c>
      <c r="R272" s="212" t="s">
        <v>342</v>
      </c>
      <c r="S272" s="212" t="s">
        <v>342</v>
      </c>
      <c r="T272" s="212" t="s">
        <v>342</v>
      </c>
      <c r="U272" s="212" t="s">
        <v>342</v>
      </c>
      <c r="V272" s="212" t="s">
        <v>342</v>
      </c>
      <c r="W272" s="212" t="s">
        <v>342</v>
      </c>
      <c r="X272" s="212" t="s">
        <v>342</v>
      </c>
      <c r="Y272" s="212" t="s">
        <v>342</v>
      </c>
      <c r="Z272" s="212" t="s">
        <v>342</v>
      </c>
      <c r="AA272" s="212" t="s">
        <v>342</v>
      </c>
      <c r="AB272" s="212" t="s">
        <v>342</v>
      </c>
      <c r="AC272" s="212" t="s">
        <v>342</v>
      </c>
      <c r="AD272" s="212" t="s">
        <v>342</v>
      </c>
      <c r="AE272" s="212" t="s">
        <v>342</v>
      </c>
      <c r="AF272" s="212" t="s">
        <v>342</v>
      </c>
      <c r="AG272" s="212" t="s">
        <v>342</v>
      </c>
      <c r="AH272" s="212" t="s">
        <v>342</v>
      </c>
      <c r="AI272" s="212" t="s">
        <v>342</v>
      </c>
      <c r="AJ272" s="212" t="s">
        <v>342</v>
      </c>
      <c r="AK272" s="212" t="s">
        <v>342</v>
      </c>
      <c r="AL272" s="212" t="s">
        <v>342</v>
      </c>
      <c r="AM272" s="212" t="s">
        <v>342</v>
      </c>
      <c r="AN272" s="212" t="s">
        <v>342</v>
      </c>
      <c r="AO272" s="212" t="s">
        <v>342</v>
      </c>
      <c r="AP272" s="212" t="s">
        <v>342</v>
      </c>
      <c r="AQ272" s="212" t="s">
        <v>342</v>
      </c>
      <c r="AR272" s="212" t="s">
        <v>342</v>
      </c>
      <c r="AS272" s="212" t="s">
        <v>342</v>
      </c>
      <c r="AT272" s="212" t="s">
        <v>342</v>
      </c>
      <c r="AU272" s="212" t="s">
        <v>342</v>
      </c>
      <c r="AV272" s="212" t="s">
        <v>342</v>
      </c>
      <c r="AW272" s="212" t="s">
        <v>342</v>
      </c>
      <c r="AX272" s="212" t="s">
        <v>342</v>
      </c>
      <c r="AY272" s="212" t="s">
        <v>342</v>
      </c>
      <c r="AZ272" s="212" t="s">
        <v>342</v>
      </c>
      <c r="BA272" s="212" t="s">
        <v>342</v>
      </c>
      <c r="BB272" s="212" t="s">
        <v>342</v>
      </c>
      <c r="BC272" s="212" t="s">
        <v>342</v>
      </c>
      <c r="BD272" s="212" t="s">
        <v>342</v>
      </c>
      <c r="BE272" s="212" t="s">
        <v>342</v>
      </c>
      <c r="BF272" s="212" t="s">
        <v>342</v>
      </c>
      <c r="BG272" s="212" t="s">
        <v>342</v>
      </c>
      <c r="BH272" s="212" t="s">
        <v>342</v>
      </c>
      <c r="BI272" s="212" t="s">
        <v>342</v>
      </c>
      <c r="BJ272" s="212" t="s">
        <v>342</v>
      </c>
      <c r="BK272" s="212" t="s">
        <v>342</v>
      </c>
      <c r="BL272" s="212" t="s">
        <v>342</v>
      </c>
      <c r="BM272" s="212" t="s">
        <v>342</v>
      </c>
      <c r="BN272" s="212" t="s">
        <v>342</v>
      </c>
      <c r="BO272" s="212" t="s">
        <v>342</v>
      </c>
      <c r="BP272" s="212" t="s">
        <v>342</v>
      </c>
      <c r="BQ272" s="212" t="s">
        <v>342</v>
      </c>
      <c r="BR272" s="212" t="s">
        <v>342</v>
      </c>
      <c r="BS272" s="212" t="s">
        <v>342</v>
      </c>
      <c r="BT272" s="212" t="s">
        <v>342</v>
      </c>
      <c r="BU272" s="212" t="s">
        <v>342</v>
      </c>
      <c r="BV272" s="212" t="s">
        <v>342</v>
      </c>
      <c r="BW272" s="212" t="s">
        <v>342</v>
      </c>
      <c r="BX272" s="212" t="s">
        <v>342</v>
      </c>
      <c r="BY272" s="212" t="s">
        <v>342</v>
      </c>
      <c r="BZ272" s="212" t="s">
        <v>342</v>
      </c>
      <c r="CA272" s="212" t="s">
        <v>342</v>
      </c>
      <c r="CB272" s="212" t="s">
        <v>342</v>
      </c>
      <c r="CC272" s="212" t="s">
        <v>342</v>
      </c>
      <c r="CD272" s="212" t="s">
        <v>342</v>
      </c>
      <c r="CE272" s="212" t="s">
        <v>342</v>
      </c>
      <c r="CF272" s="212" t="s">
        <v>342</v>
      </c>
      <c r="CG272" s="212" t="s">
        <v>342</v>
      </c>
      <c r="CH272" s="212" t="s">
        <v>342</v>
      </c>
      <c r="CI272" s="212" t="s">
        <v>342</v>
      </c>
      <c r="CJ272" s="212" t="s">
        <v>342</v>
      </c>
      <c r="CK272" s="212" t="s">
        <v>342</v>
      </c>
      <c r="CL272" s="212" t="s">
        <v>342</v>
      </c>
      <c r="CM272" s="212" t="s">
        <v>342</v>
      </c>
      <c r="CN272" s="212" t="s">
        <v>342</v>
      </c>
      <c r="CO272" s="212" t="s">
        <v>342</v>
      </c>
      <c r="CP272" s="212" t="s">
        <v>342</v>
      </c>
      <c r="CQ272" s="212" t="s">
        <v>342</v>
      </c>
      <c r="CR272" s="212" t="s">
        <v>342</v>
      </c>
      <c r="CS272" s="212" t="s">
        <v>342</v>
      </c>
      <c r="CT272" s="212" t="s">
        <v>342</v>
      </c>
      <c r="CU272" s="212" t="s">
        <v>342</v>
      </c>
      <c r="CV272" s="212" t="s">
        <v>342</v>
      </c>
      <c r="CW272" s="212" t="s">
        <v>342</v>
      </c>
      <c r="CX272" s="212" t="s">
        <v>342</v>
      </c>
      <c r="CY272" s="212" t="s">
        <v>342</v>
      </c>
      <c r="CZ272" s="212" t="s">
        <v>342</v>
      </c>
      <c r="DA272" s="212" t="s">
        <v>342</v>
      </c>
      <c r="DB272" s="212" t="s">
        <v>342</v>
      </c>
      <c r="DC272" s="212" t="s">
        <v>342</v>
      </c>
      <c r="DD272" s="212" t="s">
        <v>342</v>
      </c>
      <c r="DE272" s="212" t="s">
        <v>342</v>
      </c>
      <c r="DF272" s="212" t="s">
        <v>342</v>
      </c>
      <c r="DG272" s="212" t="s">
        <v>342</v>
      </c>
      <c r="DH272" s="212" t="s">
        <v>342</v>
      </c>
      <c r="DI272" s="212" t="s">
        <v>342</v>
      </c>
      <c r="DJ272" s="212" t="s">
        <v>342</v>
      </c>
      <c r="DK272" s="212" t="s">
        <v>342</v>
      </c>
      <c r="DL272" s="212" t="s">
        <v>342</v>
      </c>
      <c r="DM272" s="212" t="s">
        <v>342</v>
      </c>
      <c r="DN272" s="212" t="s">
        <v>342</v>
      </c>
      <c r="DO272" s="212" t="s">
        <v>342</v>
      </c>
      <c r="DP272" s="212" t="s">
        <v>342</v>
      </c>
      <c r="DQ272" s="212" t="s">
        <v>342</v>
      </c>
      <c r="DR272" s="212" t="s">
        <v>342</v>
      </c>
      <c r="DS272" s="212" t="s">
        <v>342</v>
      </c>
      <c r="DT272" s="212" t="s">
        <v>342</v>
      </c>
      <c r="DU272" s="212" t="s">
        <v>342</v>
      </c>
      <c r="DV272" s="212" t="s">
        <v>342</v>
      </c>
      <c r="DW272" s="212" t="s">
        <v>342</v>
      </c>
      <c r="DX272" s="212" t="s">
        <v>342</v>
      </c>
      <c r="DY272" s="212" t="s">
        <v>342</v>
      </c>
      <c r="DZ272" s="212" t="s">
        <v>342</v>
      </c>
      <c r="EA272" s="212" t="s">
        <v>342</v>
      </c>
      <c r="EB272" s="212" t="s">
        <v>342</v>
      </c>
      <c r="EC272" s="212" t="s">
        <v>342</v>
      </c>
      <c r="ED272" s="212" t="s">
        <v>342</v>
      </c>
      <c r="EE272" s="212" t="s">
        <v>342</v>
      </c>
      <c r="EF272" s="212" t="s">
        <v>342</v>
      </c>
      <c r="EG272" s="212" t="s">
        <v>342</v>
      </c>
      <c r="EH272" s="212" t="s">
        <v>342</v>
      </c>
      <c r="EI272" s="212" t="s">
        <v>342</v>
      </c>
      <c r="EJ272" s="212" t="s">
        <v>342</v>
      </c>
      <c r="EK272" s="212" t="s">
        <v>342</v>
      </c>
      <c r="EL272" s="212" t="s">
        <v>342</v>
      </c>
      <c r="EM272" s="212" t="s">
        <v>342</v>
      </c>
      <c r="EN272" s="212" t="s">
        <v>342</v>
      </c>
      <c r="EO272" s="212" t="s">
        <v>342</v>
      </c>
      <c r="EP272" s="212" t="s">
        <v>342</v>
      </c>
      <c r="EQ272" s="212" t="s">
        <v>342</v>
      </c>
      <c r="ER272" s="424" t="s">
        <v>342</v>
      </c>
      <c r="ES272" s="227">
        <f t="shared" si="36"/>
        <v>0</v>
      </c>
      <c r="ET272" s="413">
        <f t="shared" si="38"/>
        <v>0</v>
      </c>
      <c r="EU272" s="227">
        <f t="shared" si="39"/>
        <v>0</v>
      </c>
      <c r="EV272" s="385">
        <f t="shared" si="41"/>
        <v>0</v>
      </c>
      <c r="EW272" s="412">
        <f t="shared" si="44"/>
        <v>0</v>
      </c>
      <c r="EX272" s="412">
        <f t="shared" si="42"/>
        <v>0</v>
      </c>
      <c r="EY272" s="210">
        <f t="shared" si="40"/>
        <v>0</v>
      </c>
      <c r="EZ272" s="227">
        <f t="shared" si="43"/>
        <v>0</v>
      </c>
    </row>
    <row r="273" spans="1:156" x14ac:dyDescent="0.25">
      <c r="A273" s="177">
        <f t="shared" si="37"/>
        <v>9</v>
      </c>
      <c r="B273" s="718"/>
      <c r="C273" s="510" t="s">
        <v>175</v>
      </c>
      <c r="D273" s="514">
        <v>44823</v>
      </c>
      <c r="E273" s="211"/>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c r="AK273" s="212"/>
      <c r="AL273" s="212"/>
      <c r="AM273" s="212"/>
      <c r="AN273" s="212"/>
      <c r="AO273" s="212"/>
      <c r="AP273" s="212"/>
      <c r="AQ273" s="212"/>
      <c r="AR273" s="212"/>
      <c r="AS273" s="212"/>
      <c r="AT273" s="212"/>
      <c r="AU273" s="212"/>
      <c r="AV273" s="212"/>
      <c r="AW273" s="212"/>
      <c r="AX273" s="212"/>
      <c r="AY273" s="212"/>
      <c r="AZ273" s="212"/>
      <c r="BA273" s="212"/>
      <c r="BB273" s="212"/>
      <c r="BC273" s="212"/>
      <c r="BD273" s="212"/>
      <c r="BE273" s="212"/>
      <c r="BF273" s="212"/>
      <c r="BG273" s="212"/>
      <c r="BH273" s="212"/>
      <c r="BI273" s="212"/>
      <c r="BJ273" s="212"/>
      <c r="BK273" s="212"/>
      <c r="BL273" s="212"/>
      <c r="BM273" s="212"/>
      <c r="BN273" s="212"/>
      <c r="BO273" s="212"/>
      <c r="BP273" s="212"/>
      <c r="BQ273" s="212"/>
      <c r="BR273" s="212"/>
      <c r="BS273" s="212"/>
      <c r="BT273" s="212"/>
      <c r="BU273" s="212"/>
      <c r="BV273" s="212"/>
      <c r="BW273" s="212"/>
      <c r="BX273" s="212"/>
      <c r="BY273" s="212"/>
      <c r="BZ273" s="212"/>
      <c r="CA273" s="212"/>
      <c r="CB273" s="212"/>
      <c r="CC273" s="212"/>
      <c r="CD273" s="212"/>
      <c r="CE273" s="212"/>
      <c r="CF273" s="212"/>
      <c r="CG273" s="212"/>
      <c r="CH273" s="212"/>
      <c r="CI273" s="212"/>
      <c r="CJ273" s="212"/>
      <c r="CK273" s="212"/>
      <c r="CL273" s="212"/>
      <c r="CM273" s="212"/>
      <c r="CN273" s="212"/>
      <c r="CO273" s="212"/>
      <c r="CP273" s="212"/>
      <c r="CQ273" s="212"/>
      <c r="CR273" s="212"/>
      <c r="CS273" s="212"/>
      <c r="CT273" s="212"/>
      <c r="CU273" s="212"/>
      <c r="CV273" s="212"/>
      <c r="CW273" s="212"/>
      <c r="CX273" s="212"/>
      <c r="CY273" s="212"/>
      <c r="CZ273" s="212"/>
      <c r="DA273" s="212"/>
      <c r="DB273" s="212"/>
      <c r="DC273" s="212"/>
      <c r="DD273" s="212"/>
      <c r="DE273" s="212"/>
      <c r="DF273" s="212"/>
      <c r="DG273" s="212"/>
      <c r="DH273" s="212"/>
      <c r="DI273" s="212"/>
      <c r="DJ273" s="212"/>
      <c r="DK273" s="212"/>
      <c r="DL273" s="212"/>
      <c r="DM273" s="212"/>
      <c r="DN273" s="212"/>
      <c r="DO273" s="212"/>
      <c r="DP273" s="212"/>
      <c r="DQ273" s="212"/>
      <c r="DR273" s="212"/>
      <c r="DS273" s="212"/>
      <c r="DT273" s="212"/>
      <c r="DU273" s="212"/>
      <c r="DV273" s="212"/>
      <c r="DW273" s="212"/>
      <c r="DX273" s="212"/>
      <c r="DY273" s="212"/>
      <c r="DZ273" s="212"/>
      <c r="EA273" s="212"/>
      <c r="EB273" s="212"/>
      <c r="EC273" s="212"/>
      <c r="ED273" s="212"/>
      <c r="EE273" s="212"/>
      <c r="EF273" s="212"/>
      <c r="EG273" s="212"/>
      <c r="EH273" s="212"/>
      <c r="EI273" s="212"/>
      <c r="EJ273" s="212"/>
      <c r="EK273" s="212"/>
      <c r="EL273" s="212"/>
      <c r="EM273" s="212"/>
      <c r="EN273" s="212"/>
      <c r="EO273" s="212"/>
      <c r="EP273" s="212"/>
      <c r="EQ273" s="212"/>
      <c r="ER273" s="424"/>
      <c r="ES273" s="227">
        <f t="shared" ref="ES273:ES316" si="45">((COUNTIF($E273:$ER273,$ES$11))*(10/60))</f>
        <v>0</v>
      </c>
      <c r="ET273" s="413">
        <f t="shared" si="38"/>
        <v>0</v>
      </c>
      <c r="EU273" s="227">
        <f t="shared" si="39"/>
        <v>0</v>
      </c>
      <c r="EV273" s="385">
        <f t="shared" si="41"/>
        <v>0</v>
      </c>
      <c r="EW273" s="412">
        <f t="shared" si="44"/>
        <v>0</v>
      </c>
      <c r="EX273" s="412">
        <f t="shared" si="42"/>
        <v>0</v>
      </c>
      <c r="EY273" s="210">
        <f t="shared" si="40"/>
        <v>0</v>
      </c>
      <c r="EZ273" s="227">
        <f t="shared" si="43"/>
        <v>0</v>
      </c>
    </row>
    <row r="274" spans="1:156" x14ac:dyDescent="0.25">
      <c r="A274" s="177">
        <f t="shared" si="37"/>
        <v>9</v>
      </c>
      <c r="B274" s="718"/>
      <c r="C274" s="510" t="s">
        <v>176</v>
      </c>
      <c r="D274" s="514">
        <v>44824</v>
      </c>
      <c r="E274" s="211"/>
      <c r="F274" s="212"/>
      <c r="G274" s="212"/>
      <c r="H274" s="212"/>
      <c r="I274" s="212"/>
      <c r="J274" s="212"/>
      <c r="K274" s="212"/>
      <c r="L274" s="212"/>
      <c r="M274" s="212"/>
      <c r="N274" s="212"/>
      <c r="O274" s="212"/>
      <c r="P274" s="212"/>
      <c r="Q274" s="212"/>
      <c r="R274" s="212"/>
      <c r="S274" s="212"/>
      <c r="T274" s="212"/>
      <c r="U274" s="212"/>
      <c r="V274" s="212"/>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c r="BD274" s="212"/>
      <c r="BE274" s="212"/>
      <c r="BF274" s="212"/>
      <c r="BG274" s="212"/>
      <c r="BH274" s="212"/>
      <c r="BI274" s="212"/>
      <c r="BJ274" s="212"/>
      <c r="BK274" s="212"/>
      <c r="BL274" s="212"/>
      <c r="BM274" s="212"/>
      <c r="BN274" s="212"/>
      <c r="BO274" s="212"/>
      <c r="BP274" s="212"/>
      <c r="BQ274" s="212"/>
      <c r="BR274" s="212"/>
      <c r="BS274" s="212"/>
      <c r="BT274" s="212"/>
      <c r="BU274" s="212"/>
      <c r="BV274" s="212"/>
      <c r="BW274" s="212"/>
      <c r="BX274" s="212"/>
      <c r="BY274" s="212"/>
      <c r="BZ274" s="212"/>
      <c r="CA274" s="212"/>
      <c r="CB274" s="212"/>
      <c r="CC274" s="212"/>
      <c r="CD274" s="212"/>
      <c r="CE274" s="212"/>
      <c r="CF274" s="212"/>
      <c r="CG274" s="212"/>
      <c r="CH274" s="212"/>
      <c r="CI274" s="212"/>
      <c r="CJ274" s="212"/>
      <c r="CK274" s="212"/>
      <c r="CL274" s="212"/>
      <c r="CM274" s="212"/>
      <c r="CN274" s="212"/>
      <c r="CO274" s="212"/>
      <c r="CP274" s="212"/>
      <c r="CQ274" s="212"/>
      <c r="CR274" s="212"/>
      <c r="CS274" s="212"/>
      <c r="CT274" s="212"/>
      <c r="CU274" s="212"/>
      <c r="CV274" s="212"/>
      <c r="CW274" s="212"/>
      <c r="CX274" s="212"/>
      <c r="CY274" s="212"/>
      <c r="CZ274" s="212"/>
      <c r="DA274" s="212"/>
      <c r="DB274" s="212"/>
      <c r="DC274" s="212"/>
      <c r="DD274" s="212"/>
      <c r="DE274" s="212"/>
      <c r="DF274" s="212"/>
      <c r="DG274" s="212"/>
      <c r="DH274" s="212"/>
      <c r="DI274" s="212"/>
      <c r="DJ274" s="212"/>
      <c r="DK274" s="212"/>
      <c r="DL274" s="212"/>
      <c r="DM274" s="212"/>
      <c r="DN274" s="212"/>
      <c r="DO274" s="212"/>
      <c r="DP274" s="212"/>
      <c r="DQ274" s="212"/>
      <c r="DR274" s="212"/>
      <c r="DS274" s="212"/>
      <c r="DT274" s="212"/>
      <c r="DU274" s="212"/>
      <c r="DV274" s="212"/>
      <c r="DW274" s="212"/>
      <c r="DX274" s="212"/>
      <c r="DY274" s="212"/>
      <c r="DZ274" s="212"/>
      <c r="EA274" s="212"/>
      <c r="EB274" s="212"/>
      <c r="EC274" s="212"/>
      <c r="ED274" s="212"/>
      <c r="EE274" s="212"/>
      <c r="EF274" s="212"/>
      <c r="EG274" s="212"/>
      <c r="EH274" s="212"/>
      <c r="EI274" s="212"/>
      <c r="EJ274" s="212"/>
      <c r="EK274" s="212"/>
      <c r="EL274" s="212"/>
      <c r="EM274" s="212"/>
      <c r="EN274" s="212"/>
      <c r="EO274" s="212"/>
      <c r="EP274" s="212"/>
      <c r="EQ274" s="212"/>
      <c r="ER274" s="424"/>
      <c r="ES274" s="227">
        <f t="shared" si="45"/>
        <v>0</v>
      </c>
      <c r="ET274" s="413">
        <f t="shared" si="38"/>
        <v>0</v>
      </c>
      <c r="EU274" s="227">
        <f t="shared" si="39"/>
        <v>0</v>
      </c>
      <c r="EV274" s="385">
        <f t="shared" si="41"/>
        <v>0</v>
      </c>
      <c r="EW274" s="412">
        <f t="shared" si="44"/>
        <v>0</v>
      </c>
      <c r="EX274" s="412">
        <f t="shared" si="42"/>
        <v>0</v>
      </c>
      <c r="EY274" s="210">
        <f t="shared" si="40"/>
        <v>0</v>
      </c>
      <c r="EZ274" s="227">
        <f t="shared" si="43"/>
        <v>0</v>
      </c>
    </row>
    <row r="275" spans="1:156" x14ac:dyDescent="0.25">
      <c r="A275" s="177">
        <f t="shared" si="37"/>
        <v>9</v>
      </c>
      <c r="B275" s="718"/>
      <c r="C275" s="510" t="s">
        <v>176</v>
      </c>
      <c r="D275" s="514">
        <v>44825</v>
      </c>
      <c r="E275" s="211"/>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c r="AK275" s="212"/>
      <c r="AL275" s="212"/>
      <c r="AM275" s="212"/>
      <c r="AN275" s="212"/>
      <c r="AO275" s="212"/>
      <c r="AP275" s="212"/>
      <c r="AQ275" s="212"/>
      <c r="AR275" s="212"/>
      <c r="AS275" s="212"/>
      <c r="AT275" s="212"/>
      <c r="AU275" s="212"/>
      <c r="AV275" s="212"/>
      <c r="AW275" s="212"/>
      <c r="AX275" s="212"/>
      <c r="AY275" s="212"/>
      <c r="AZ275" s="212"/>
      <c r="BA275" s="212"/>
      <c r="BB275" s="212"/>
      <c r="BC275" s="212"/>
      <c r="BD275" s="212"/>
      <c r="BE275" s="212"/>
      <c r="BF275" s="212"/>
      <c r="BG275" s="212"/>
      <c r="BH275" s="212"/>
      <c r="BI275" s="212"/>
      <c r="BJ275" s="212"/>
      <c r="BK275" s="212"/>
      <c r="BL275" s="212"/>
      <c r="BM275" s="212"/>
      <c r="BN275" s="212"/>
      <c r="BO275" s="212"/>
      <c r="BP275" s="212"/>
      <c r="BQ275" s="212"/>
      <c r="BR275" s="212"/>
      <c r="BS275" s="212"/>
      <c r="BT275" s="212"/>
      <c r="BU275" s="212"/>
      <c r="BV275" s="212"/>
      <c r="BW275" s="212"/>
      <c r="BX275" s="212"/>
      <c r="BY275" s="212"/>
      <c r="BZ275" s="212"/>
      <c r="CA275" s="212"/>
      <c r="CB275" s="212"/>
      <c r="CC275" s="212"/>
      <c r="CD275" s="212"/>
      <c r="CE275" s="212"/>
      <c r="CF275" s="212"/>
      <c r="CG275" s="212"/>
      <c r="CH275" s="212"/>
      <c r="CI275" s="212"/>
      <c r="CJ275" s="212"/>
      <c r="CK275" s="212"/>
      <c r="CL275" s="212"/>
      <c r="CM275" s="212"/>
      <c r="CN275" s="212"/>
      <c r="CO275" s="212"/>
      <c r="CP275" s="212"/>
      <c r="CQ275" s="212"/>
      <c r="CR275" s="212"/>
      <c r="CS275" s="212"/>
      <c r="CT275" s="212"/>
      <c r="CU275" s="212"/>
      <c r="CV275" s="212"/>
      <c r="CW275" s="212"/>
      <c r="CX275" s="212"/>
      <c r="CY275" s="212"/>
      <c r="CZ275" s="212"/>
      <c r="DA275" s="212"/>
      <c r="DB275" s="212"/>
      <c r="DC275" s="212"/>
      <c r="DD275" s="212"/>
      <c r="DE275" s="212"/>
      <c r="DF275" s="212"/>
      <c r="DG275" s="212"/>
      <c r="DH275" s="212"/>
      <c r="DI275" s="212"/>
      <c r="DJ275" s="212"/>
      <c r="DK275" s="212"/>
      <c r="DL275" s="212"/>
      <c r="DM275" s="212"/>
      <c r="DN275" s="212"/>
      <c r="DO275" s="212"/>
      <c r="DP275" s="212"/>
      <c r="DQ275" s="212"/>
      <c r="DR275" s="212"/>
      <c r="DS275" s="212"/>
      <c r="DT275" s="212"/>
      <c r="DU275" s="212"/>
      <c r="DV275" s="212"/>
      <c r="DW275" s="212"/>
      <c r="DX275" s="212"/>
      <c r="DY275" s="212"/>
      <c r="DZ275" s="212"/>
      <c r="EA275" s="212"/>
      <c r="EB275" s="212"/>
      <c r="EC275" s="212"/>
      <c r="ED275" s="212"/>
      <c r="EE275" s="212"/>
      <c r="EF275" s="212"/>
      <c r="EG275" s="212"/>
      <c r="EH275" s="212"/>
      <c r="EI275" s="212"/>
      <c r="EJ275" s="212"/>
      <c r="EK275" s="212"/>
      <c r="EL275" s="212"/>
      <c r="EM275" s="212"/>
      <c r="EN275" s="212"/>
      <c r="EO275" s="212"/>
      <c r="EP275" s="212"/>
      <c r="EQ275" s="212"/>
      <c r="ER275" s="424"/>
      <c r="ES275" s="227">
        <f t="shared" si="45"/>
        <v>0</v>
      </c>
      <c r="ET275" s="413">
        <f t="shared" si="38"/>
        <v>0</v>
      </c>
      <c r="EU275" s="227">
        <f t="shared" si="39"/>
        <v>0</v>
      </c>
      <c r="EV275" s="385">
        <f t="shared" si="41"/>
        <v>0</v>
      </c>
      <c r="EW275" s="412">
        <f t="shared" si="44"/>
        <v>0</v>
      </c>
      <c r="EX275" s="412">
        <f t="shared" si="42"/>
        <v>0</v>
      </c>
      <c r="EY275" s="210">
        <f t="shared" si="40"/>
        <v>0</v>
      </c>
      <c r="EZ275" s="227">
        <f t="shared" si="43"/>
        <v>0</v>
      </c>
    </row>
    <row r="276" spans="1:156" x14ac:dyDescent="0.25">
      <c r="A276" s="177">
        <f t="shared" si="37"/>
        <v>9</v>
      </c>
      <c r="B276" s="718"/>
      <c r="C276" s="510" t="s">
        <v>173</v>
      </c>
      <c r="D276" s="514">
        <v>44826</v>
      </c>
      <c r="E276" s="211"/>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c r="AK276" s="212"/>
      <c r="AL276" s="212"/>
      <c r="AM276" s="212"/>
      <c r="AN276" s="212"/>
      <c r="AO276" s="212"/>
      <c r="AP276" s="212"/>
      <c r="AQ276" s="212"/>
      <c r="AR276" s="212"/>
      <c r="AS276" s="212"/>
      <c r="AT276" s="212"/>
      <c r="AU276" s="212"/>
      <c r="AV276" s="212"/>
      <c r="AW276" s="212"/>
      <c r="AX276" s="212"/>
      <c r="AY276" s="212"/>
      <c r="AZ276" s="212"/>
      <c r="BA276" s="212"/>
      <c r="BB276" s="212"/>
      <c r="BC276" s="212"/>
      <c r="BD276" s="212"/>
      <c r="BE276" s="212"/>
      <c r="BF276" s="212"/>
      <c r="BG276" s="212"/>
      <c r="BH276" s="212"/>
      <c r="BI276" s="212"/>
      <c r="BJ276" s="212"/>
      <c r="BK276" s="212"/>
      <c r="BL276" s="212"/>
      <c r="BM276" s="212"/>
      <c r="BN276" s="212"/>
      <c r="BO276" s="212"/>
      <c r="BP276" s="212"/>
      <c r="BQ276" s="212"/>
      <c r="BR276" s="212"/>
      <c r="BS276" s="212"/>
      <c r="BT276" s="212"/>
      <c r="BU276" s="212"/>
      <c r="BV276" s="212"/>
      <c r="BW276" s="212"/>
      <c r="BX276" s="212"/>
      <c r="BY276" s="212"/>
      <c r="BZ276" s="212"/>
      <c r="CA276" s="212"/>
      <c r="CB276" s="212"/>
      <c r="CC276" s="212"/>
      <c r="CD276" s="212"/>
      <c r="CE276" s="212"/>
      <c r="CF276" s="212"/>
      <c r="CG276" s="212"/>
      <c r="CH276" s="212"/>
      <c r="CI276" s="212"/>
      <c r="CJ276" s="212"/>
      <c r="CK276" s="212"/>
      <c r="CL276" s="212"/>
      <c r="CM276" s="212"/>
      <c r="CN276" s="212"/>
      <c r="CO276" s="212"/>
      <c r="CP276" s="212"/>
      <c r="CQ276" s="212"/>
      <c r="CR276" s="212"/>
      <c r="CS276" s="212"/>
      <c r="CT276" s="212"/>
      <c r="CU276" s="212"/>
      <c r="CV276" s="212"/>
      <c r="CW276" s="212"/>
      <c r="CX276" s="212"/>
      <c r="CY276" s="212"/>
      <c r="CZ276" s="212"/>
      <c r="DA276" s="212"/>
      <c r="DB276" s="212"/>
      <c r="DC276" s="212"/>
      <c r="DD276" s="212"/>
      <c r="DE276" s="212"/>
      <c r="DF276" s="212"/>
      <c r="DG276" s="212"/>
      <c r="DH276" s="212"/>
      <c r="DI276" s="212"/>
      <c r="DJ276" s="212"/>
      <c r="DK276" s="212"/>
      <c r="DL276" s="212"/>
      <c r="DM276" s="212"/>
      <c r="DN276" s="212"/>
      <c r="DO276" s="212"/>
      <c r="DP276" s="212"/>
      <c r="DQ276" s="212"/>
      <c r="DR276" s="212"/>
      <c r="DS276" s="212"/>
      <c r="DT276" s="212"/>
      <c r="DU276" s="212"/>
      <c r="DV276" s="212"/>
      <c r="DW276" s="212"/>
      <c r="DX276" s="212"/>
      <c r="DY276" s="212"/>
      <c r="DZ276" s="212"/>
      <c r="EA276" s="212"/>
      <c r="EB276" s="212"/>
      <c r="EC276" s="212"/>
      <c r="ED276" s="212"/>
      <c r="EE276" s="212"/>
      <c r="EF276" s="212"/>
      <c r="EG276" s="212"/>
      <c r="EH276" s="212"/>
      <c r="EI276" s="212"/>
      <c r="EJ276" s="212"/>
      <c r="EK276" s="212"/>
      <c r="EL276" s="212"/>
      <c r="EM276" s="212"/>
      <c r="EN276" s="212"/>
      <c r="EO276" s="212"/>
      <c r="EP276" s="212"/>
      <c r="EQ276" s="212"/>
      <c r="ER276" s="424"/>
      <c r="ES276" s="227">
        <f t="shared" si="45"/>
        <v>0</v>
      </c>
      <c r="ET276" s="413">
        <f t="shared" si="38"/>
        <v>0</v>
      </c>
      <c r="EU276" s="227">
        <f t="shared" si="39"/>
        <v>0</v>
      </c>
      <c r="EV276" s="385">
        <f t="shared" si="41"/>
        <v>0</v>
      </c>
      <c r="EW276" s="412">
        <f t="shared" si="44"/>
        <v>0</v>
      </c>
      <c r="EX276" s="412">
        <f t="shared" si="42"/>
        <v>0</v>
      </c>
      <c r="EY276" s="210">
        <f t="shared" si="40"/>
        <v>0</v>
      </c>
      <c r="EZ276" s="227">
        <f t="shared" si="43"/>
        <v>0</v>
      </c>
    </row>
    <row r="277" spans="1:156" x14ac:dyDescent="0.25">
      <c r="A277" s="177">
        <f t="shared" si="37"/>
        <v>9</v>
      </c>
      <c r="B277" s="718"/>
      <c r="C277" s="510" t="s">
        <v>184</v>
      </c>
      <c r="D277" s="514">
        <v>44827</v>
      </c>
      <c r="E277" s="211"/>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c r="AK277" s="212"/>
      <c r="AL277" s="212"/>
      <c r="AM277" s="212"/>
      <c r="AN277" s="212"/>
      <c r="AO277" s="212"/>
      <c r="AP277" s="212"/>
      <c r="AQ277" s="212"/>
      <c r="AR277" s="212"/>
      <c r="AS277" s="212"/>
      <c r="AT277" s="212"/>
      <c r="AU277" s="212"/>
      <c r="AV277" s="212"/>
      <c r="AW277" s="212"/>
      <c r="AX277" s="212"/>
      <c r="AY277" s="212"/>
      <c r="AZ277" s="212"/>
      <c r="BA277" s="212"/>
      <c r="BB277" s="212"/>
      <c r="BC277" s="212"/>
      <c r="BD277" s="212"/>
      <c r="BE277" s="212"/>
      <c r="BF277" s="212"/>
      <c r="BG277" s="212"/>
      <c r="BH277" s="212"/>
      <c r="BI277" s="212"/>
      <c r="BJ277" s="212"/>
      <c r="BK277" s="212"/>
      <c r="BL277" s="212"/>
      <c r="BM277" s="212"/>
      <c r="BN277" s="212"/>
      <c r="BO277" s="212"/>
      <c r="BP277" s="212"/>
      <c r="BQ277" s="212"/>
      <c r="BR277" s="212"/>
      <c r="BS277" s="212"/>
      <c r="BT277" s="212"/>
      <c r="BU277" s="212"/>
      <c r="BV277" s="212"/>
      <c r="BW277" s="212"/>
      <c r="BX277" s="212"/>
      <c r="BY277" s="212"/>
      <c r="BZ277" s="212"/>
      <c r="CA277" s="212"/>
      <c r="CB277" s="212"/>
      <c r="CC277" s="212"/>
      <c r="CD277" s="212"/>
      <c r="CE277" s="212"/>
      <c r="CF277" s="212"/>
      <c r="CG277" s="212"/>
      <c r="CH277" s="212"/>
      <c r="CI277" s="212"/>
      <c r="CJ277" s="212"/>
      <c r="CK277" s="212"/>
      <c r="CL277" s="212"/>
      <c r="CM277" s="212"/>
      <c r="CN277" s="212"/>
      <c r="CO277" s="212"/>
      <c r="CP277" s="212"/>
      <c r="CQ277" s="212"/>
      <c r="CR277" s="212"/>
      <c r="CS277" s="212"/>
      <c r="CT277" s="212"/>
      <c r="CU277" s="212"/>
      <c r="CV277" s="212"/>
      <c r="CW277" s="212"/>
      <c r="CX277" s="212"/>
      <c r="CY277" s="212"/>
      <c r="CZ277" s="212"/>
      <c r="DA277" s="212"/>
      <c r="DB277" s="212"/>
      <c r="DC277" s="212"/>
      <c r="DD277" s="212"/>
      <c r="DE277" s="212"/>
      <c r="DF277" s="212"/>
      <c r="DG277" s="212"/>
      <c r="DH277" s="212"/>
      <c r="DI277" s="212"/>
      <c r="DJ277" s="212"/>
      <c r="DK277" s="212"/>
      <c r="DL277" s="212"/>
      <c r="DM277" s="212"/>
      <c r="DN277" s="212"/>
      <c r="DO277" s="212"/>
      <c r="DP277" s="212"/>
      <c r="DQ277" s="212"/>
      <c r="DR277" s="212"/>
      <c r="DS277" s="212"/>
      <c r="DT277" s="212"/>
      <c r="DU277" s="212"/>
      <c r="DV277" s="212"/>
      <c r="DW277" s="212"/>
      <c r="DX277" s="212"/>
      <c r="DY277" s="212"/>
      <c r="DZ277" s="212"/>
      <c r="EA277" s="212"/>
      <c r="EB277" s="212"/>
      <c r="EC277" s="212"/>
      <c r="ED277" s="212"/>
      <c r="EE277" s="212"/>
      <c r="EF277" s="212"/>
      <c r="EG277" s="212"/>
      <c r="EH277" s="212"/>
      <c r="EI277" s="212"/>
      <c r="EJ277" s="212"/>
      <c r="EK277" s="212"/>
      <c r="EL277" s="212"/>
      <c r="EM277" s="212"/>
      <c r="EN277" s="212"/>
      <c r="EO277" s="212"/>
      <c r="EP277" s="212"/>
      <c r="EQ277" s="212"/>
      <c r="ER277" s="424"/>
      <c r="ES277" s="227">
        <f t="shared" si="45"/>
        <v>0</v>
      </c>
      <c r="ET277" s="413">
        <f t="shared" si="38"/>
        <v>0</v>
      </c>
      <c r="EU277" s="227">
        <f t="shared" si="39"/>
        <v>0</v>
      </c>
      <c r="EV277" s="385">
        <f t="shared" si="41"/>
        <v>0</v>
      </c>
      <c r="EW277" s="412">
        <f t="shared" si="44"/>
        <v>0</v>
      </c>
      <c r="EX277" s="412">
        <f t="shared" si="42"/>
        <v>0</v>
      </c>
      <c r="EY277" s="210">
        <f t="shared" si="40"/>
        <v>0</v>
      </c>
      <c r="EZ277" s="227">
        <f t="shared" si="43"/>
        <v>0</v>
      </c>
    </row>
    <row r="278" spans="1:156" x14ac:dyDescent="0.25">
      <c r="A278" s="177">
        <f t="shared" si="37"/>
        <v>9</v>
      </c>
      <c r="B278" s="718"/>
      <c r="C278" s="511" t="s">
        <v>181</v>
      </c>
      <c r="D278" s="515">
        <v>44828</v>
      </c>
      <c r="E278" s="211"/>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c r="AK278" s="212"/>
      <c r="AL278" s="212"/>
      <c r="AM278" s="212"/>
      <c r="AN278" s="212"/>
      <c r="AO278" s="212"/>
      <c r="AP278" s="212"/>
      <c r="AQ278" s="212"/>
      <c r="AR278" s="212"/>
      <c r="AS278" s="212"/>
      <c r="AT278" s="212"/>
      <c r="AU278" s="212"/>
      <c r="AV278" s="212"/>
      <c r="AW278" s="212"/>
      <c r="AX278" s="212"/>
      <c r="AY278" s="212"/>
      <c r="AZ278" s="212"/>
      <c r="BA278" s="212"/>
      <c r="BB278" s="212"/>
      <c r="BC278" s="212"/>
      <c r="BD278" s="212"/>
      <c r="BE278" s="212"/>
      <c r="BF278" s="212"/>
      <c r="BG278" s="212"/>
      <c r="BH278" s="212"/>
      <c r="BI278" s="212"/>
      <c r="BJ278" s="212"/>
      <c r="BK278" s="212"/>
      <c r="BL278" s="212"/>
      <c r="BM278" s="212"/>
      <c r="BN278" s="212"/>
      <c r="BO278" s="212"/>
      <c r="BP278" s="212"/>
      <c r="BQ278" s="212"/>
      <c r="BR278" s="212"/>
      <c r="BS278" s="212"/>
      <c r="BT278" s="212"/>
      <c r="BU278" s="212"/>
      <c r="BV278" s="212"/>
      <c r="BW278" s="212"/>
      <c r="BX278" s="212"/>
      <c r="BY278" s="212"/>
      <c r="BZ278" s="212"/>
      <c r="CA278" s="212"/>
      <c r="CB278" s="212"/>
      <c r="CC278" s="212"/>
      <c r="CD278" s="212"/>
      <c r="CE278" s="212"/>
      <c r="CF278" s="212"/>
      <c r="CG278" s="212"/>
      <c r="CH278" s="212"/>
      <c r="CI278" s="212"/>
      <c r="CJ278" s="212"/>
      <c r="CK278" s="212"/>
      <c r="CL278" s="212"/>
      <c r="CM278" s="212"/>
      <c r="CN278" s="212"/>
      <c r="CO278" s="212"/>
      <c r="CP278" s="212"/>
      <c r="CQ278" s="212"/>
      <c r="CR278" s="212"/>
      <c r="CS278" s="212"/>
      <c r="CT278" s="212"/>
      <c r="CU278" s="212"/>
      <c r="CV278" s="212"/>
      <c r="CW278" s="212"/>
      <c r="CX278" s="212"/>
      <c r="CY278" s="212"/>
      <c r="CZ278" s="212"/>
      <c r="DA278" s="212"/>
      <c r="DB278" s="212"/>
      <c r="DC278" s="212"/>
      <c r="DD278" s="212"/>
      <c r="DE278" s="212"/>
      <c r="DF278" s="212"/>
      <c r="DG278" s="212"/>
      <c r="DH278" s="212"/>
      <c r="DI278" s="212"/>
      <c r="DJ278" s="212"/>
      <c r="DK278" s="212"/>
      <c r="DL278" s="212"/>
      <c r="DM278" s="212"/>
      <c r="DN278" s="212"/>
      <c r="DO278" s="212"/>
      <c r="DP278" s="212"/>
      <c r="DQ278" s="212"/>
      <c r="DR278" s="212"/>
      <c r="DS278" s="212"/>
      <c r="DT278" s="212"/>
      <c r="DU278" s="212"/>
      <c r="DV278" s="212"/>
      <c r="DW278" s="212"/>
      <c r="DX278" s="212"/>
      <c r="DY278" s="212"/>
      <c r="DZ278" s="212"/>
      <c r="EA278" s="212"/>
      <c r="EB278" s="212"/>
      <c r="EC278" s="212"/>
      <c r="ED278" s="212"/>
      <c r="EE278" s="212"/>
      <c r="EF278" s="212"/>
      <c r="EG278" s="212"/>
      <c r="EH278" s="212"/>
      <c r="EI278" s="212"/>
      <c r="EJ278" s="212"/>
      <c r="EK278" s="212"/>
      <c r="EL278" s="212"/>
      <c r="EM278" s="212"/>
      <c r="EN278" s="212"/>
      <c r="EO278" s="212"/>
      <c r="EP278" s="212"/>
      <c r="EQ278" s="212"/>
      <c r="ER278" s="424"/>
      <c r="ES278" s="227">
        <f t="shared" si="45"/>
        <v>0</v>
      </c>
      <c r="ET278" s="413">
        <f t="shared" si="38"/>
        <v>0</v>
      </c>
      <c r="EU278" s="227">
        <f t="shared" si="39"/>
        <v>0</v>
      </c>
      <c r="EV278" s="385">
        <f t="shared" si="41"/>
        <v>0</v>
      </c>
      <c r="EW278" s="412">
        <f t="shared" si="44"/>
        <v>0</v>
      </c>
      <c r="EX278" s="412">
        <f t="shared" si="42"/>
        <v>0</v>
      </c>
      <c r="EY278" s="210">
        <f t="shared" si="40"/>
        <v>0</v>
      </c>
      <c r="EZ278" s="227">
        <f t="shared" si="43"/>
        <v>0</v>
      </c>
    </row>
    <row r="279" spans="1:156" x14ac:dyDescent="0.25">
      <c r="A279" s="177">
        <f t="shared" si="37"/>
        <v>9</v>
      </c>
      <c r="B279" s="718"/>
      <c r="C279" s="511" t="s">
        <v>167</v>
      </c>
      <c r="D279" s="515">
        <v>44829</v>
      </c>
      <c r="E279" s="211" t="s">
        <v>342</v>
      </c>
      <c r="F279" s="212" t="s">
        <v>342</v>
      </c>
      <c r="G279" s="212" t="s">
        <v>342</v>
      </c>
      <c r="H279" s="212" t="s">
        <v>342</v>
      </c>
      <c r="I279" s="212" t="s">
        <v>342</v>
      </c>
      <c r="J279" s="212" t="s">
        <v>342</v>
      </c>
      <c r="K279" s="212" t="s">
        <v>342</v>
      </c>
      <c r="L279" s="212" t="s">
        <v>342</v>
      </c>
      <c r="M279" s="212" t="s">
        <v>342</v>
      </c>
      <c r="N279" s="212" t="s">
        <v>342</v>
      </c>
      <c r="O279" s="212" t="s">
        <v>342</v>
      </c>
      <c r="P279" s="212" t="s">
        <v>342</v>
      </c>
      <c r="Q279" s="212" t="s">
        <v>342</v>
      </c>
      <c r="R279" s="212" t="s">
        <v>342</v>
      </c>
      <c r="S279" s="212" t="s">
        <v>342</v>
      </c>
      <c r="T279" s="212" t="s">
        <v>342</v>
      </c>
      <c r="U279" s="212" t="s">
        <v>342</v>
      </c>
      <c r="V279" s="212" t="s">
        <v>342</v>
      </c>
      <c r="W279" s="212" t="s">
        <v>342</v>
      </c>
      <c r="X279" s="212" t="s">
        <v>342</v>
      </c>
      <c r="Y279" s="212" t="s">
        <v>342</v>
      </c>
      <c r="Z279" s="212" t="s">
        <v>342</v>
      </c>
      <c r="AA279" s="212" t="s">
        <v>342</v>
      </c>
      <c r="AB279" s="212" t="s">
        <v>342</v>
      </c>
      <c r="AC279" s="212" t="s">
        <v>342</v>
      </c>
      <c r="AD279" s="212" t="s">
        <v>342</v>
      </c>
      <c r="AE279" s="212" t="s">
        <v>342</v>
      </c>
      <c r="AF279" s="212" t="s">
        <v>342</v>
      </c>
      <c r="AG279" s="212" t="s">
        <v>342</v>
      </c>
      <c r="AH279" s="212" t="s">
        <v>342</v>
      </c>
      <c r="AI279" s="212" t="s">
        <v>342</v>
      </c>
      <c r="AJ279" s="212" t="s">
        <v>342</v>
      </c>
      <c r="AK279" s="212" t="s">
        <v>342</v>
      </c>
      <c r="AL279" s="212" t="s">
        <v>342</v>
      </c>
      <c r="AM279" s="212" t="s">
        <v>342</v>
      </c>
      <c r="AN279" s="212" t="s">
        <v>342</v>
      </c>
      <c r="AO279" s="212" t="s">
        <v>342</v>
      </c>
      <c r="AP279" s="212" t="s">
        <v>342</v>
      </c>
      <c r="AQ279" s="212" t="s">
        <v>342</v>
      </c>
      <c r="AR279" s="212" t="s">
        <v>342</v>
      </c>
      <c r="AS279" s="212" t="s">
        <v>342</v>
      </c>
      <c r="AT279" s="212" t="s">
        <v>342</v>
      </c>
      <c r="AU279" s="212" t="s">
        <v>342</v>
      </c>
      <c r="AV279" s="212" t="s">
        <v>342</v>
      </c>
      <c r="AW279" s="212" t="s">
        <v>342</v>
      </c>
      <c r="AX279" s="212" t="s">
        <v>342</v>
      </c>
      <c r="AY279" s="212" t="s">
        <v>342</v>
      </c>
      <c r="AZ279" s="212" t="s">
        <v>342</v>
      </c>
      <c r="BA279" s="212" t="s">
        <v>342</v>
      </c>
      <c r="BB279" s="212" t="s">
        <v>342</v>
      </c>
      <c r="BC279" s="212" t="s">
        <v>342</v>
      </c>
      <c r="BD279" s="212" t="s">
        <v>342</v>
      </c>
      <c r="BE279" s="212" t="s">
        <v>342</v>
      </c>
      <c r="BF279" s="212" t="s">
        <v>342</v>
      </c>
      <c r="BG279" s="212" t="s">
        <v>342</v>
      </c>
      <c r="BH279" s="212" t="s">
        <v>342</v>
      </c>
      <c r="BI279" s="212" t="s">
        <v>342</v>
      </c>
      <c r="BJ279" s="212" t="s">
        <v>342</v>
      </c>
      <c r="BK279" s="212" t="s">
        <v>342</v>
      </c>
      <c r="BL279" s="212" t="s">
        <v>342</v>
      </c>
      <c r="BM279" s="212" t="s">
        <v>342</v>
      </c>
      <c r="BN279" s="212" t="s">
        <v>342</v>
      </c>
      <c r="BO279" s="212" t="s">
        <v>342</v>
      </c>
      <c r="BP279" s="212" t="s">
        <v>342</v>
      </c>
      <c r="BQ279" s="212" t="s">
        <v>342</v>
      </c>
      <c r="BR279" s="212" t="s">
        <v>342</v>
      </c>
      <c r="BS279" s="212" t="s">
        <v>342</v>
      </c>
      <c r="BT279" s="212" t="s">
        <v>342</v>
      </c>
      <c r="BU279" s="212" t="s">
        <v>342</v>
      </c>
      <c r="BV279" s="212" t="s">
        <v>342</v>
      </c>
      <c r="BW279" s="212" t="s">
        <v>342</v>
      </c>
      <c r="BX279" s="212" t="s">
        <v>342</v>
      </c>
      <c r="BY279" s="212" t="s">
        <v>342</v>
      </c>
      <c r="BZ279" s="212" t="s">
        <v>342</v>
      </c>
      <c r="CA279" s="212" t="s">
        <v>342</v>
      </c>
      <c r="CB279" s="212" t="s">
        <v>342</v>
      </c>
      <c r="CC279" s="212" t="s">
        <v>342</v>
      </c>
      <c r="CD279" s="212" t="s">
        <v>342</v>
      </c>
      <c r="CE279" s="212" t="s">
        <v>342</v>
      </c>
      <c r="CF279" s="212" t="s">
        <v>342</v>
      </c>
      <c r="CG279" s="212" t="s">
        <v>342</v>
      </c>
      <c r="CH279" s="212" t="s">
        <v>342</v>
      </c>
      <c r="CI279" s="212" t="s">
        <v>342</v>
      </c>
      <c r="CJ279" s="212" t="s">
        <v>342</v>
      </c>
      <c r="CK279" s="212" t="s">
        <v>342</v>
      </c>
      <c r="CL279" s="212" t="s">
        <v>342</v>
      </c>
      <c r="CM279" s="212" t="s">
        <v>342</v>
      </c>
      <c r="CN279" s="212" t="s">
        <v>342</v>
      </c>
      <c r="CO279" s="212" t="s">
        <v>342</v>
      </c>
      <c r="CP279" s="212" t="s">
        <v>342</v>
      </c>
      <c r="CQ279" s="212" t="s">
        <v>342</v>
      </c>
      <c r="CR279" s="212" t="s">
        <v>342</v>
      </c>
      <c r="CS279" s="212" t="s">
        <v>342</v>
      </c>
      <c r="CT279" s="212" t="s">
        <v>342</v>
      </c>
      <c r="CU279" s="212" t="s">
        <v>342</v>
      </c>
      <c r="CV279" s="212" t="s">
        <v>342</v>
      </c>
      <c r="CW279" s="212" t="s">
        <v>342</v>
      </c>
      <c r="CX279" s="212" t="s">
        <v>342</v>
      </c>
      <c r="CY279" s="212" t="s">
        <v>342</v>
      </c>
      <c r="CZ279" s="212" t="s">
        <v>342</v>
      </c>
      <c r="DA279" s="212" t="s">
        <v>342</v>
      </c>
      <c r="DB279" s="212" t="s">
        <v>342</v>
      </c>
      <c r="DC279" s="212" t="s">
        <v>342</v>
      </c>
      <c r="DD279" s="212" t="s">
        <v>342</v>
      </c>
      <c r="DE279" s="212" t="s">
        <v>342</v>
      </c>
      <c r="DF279" s="212" t="s">
        <v>342</v>
      </c>
      <c r="DG279" s="212" t="s">
        <v>342</v>
      </c>
      <c r="DH279" s="212" t="s">
        <v>342</v>
      </c>
      <c r="DI279" s="212" t="s">
        <v>342</v>
      </c>
      <c r="DJ279" s="212" t="s">
        <v>342</v>
      </c>
      <c r="DK279" s="212" t="s">
        <v>342</v>
      </c>
      <c r="DL279" s="212" t="s">
        <v>342</v>
      </c>
      <c r="DM279" s="212" t="s">
        <v>342</v>
      </c>
      <c r="DN279" s="212" t="s">
        <v>342</v>
      </c>
      <c r="DO279" s="212" t="s">
        <v>342</v>
      </c>
      <c r="DP279" s="212" t="s">
        <v>342</v>
      </c>
      <c r="DQ279" s="212" t="s">
        <v>342</v>
      </c>
      <c r="DR279" s="212" t="s">
        <v>342</v>
      </c>
      <c r="DS279" s="212" t="s">
        <v>342</v>
      </c>
      <c r="DT279" s="212" t="s">
        <v>342</v>
      </c>
      <c r="DU279" s="212" t="s">
        <v>342</v>
      </c>
      <c r="DV279" s="212" t="s">
        <v>342</v>
      </c>
      <c r="DW279" s="212" t="s">
        <v>342</v>
      </c>
      <c r="DX279" s="212" t="s">
        <v>342</v>
      </c>
      <c r="DY279" s="212" t="s">
        <v>342</v>
      </c>
      <c r="DZ279" s="212" t="s">
        <v>342</v>
      </c>
      <c r="EA279" s="212" t="s">
        <v>342</v>
      </c>
      <c r="EB279" s="212" t="s">
        <v>342</v>
      </c>
      <c r="EC279" s="212" t="s">
        <v>342</v>
      </c>
      <c r="ED279" s="212" t="s">
        <v>342</v>
      </c>
      <c r="EE279" s="212" t="s">
        <v>342</v>
      </c>
      <c r="EF279" s="212" t="s">
        <v>342</v>
      </c>
      <c r="EG279" s="212" t="s">
        <v>342</v>
      </c>
      <c r="EH279" s="212" t="s">
        <v>342</v>
      </c>
      <c r="EI279" s="212" t="s">
        <v>342</v>
      </c>
      <c r="EJ279" s="212" t="s">
        <v>342</v>
      </c>
      <c r="EK279" s="212" t="s">
        <v>342</v>
      </c>
      <c r="EL279" s="212" t="s">
        <v>342</v>
      </c>
      <c r="EM279" s="212" t="s">
        <v>342</v>
      </c>
      <c r="EN279" s="212" t="s">
        <v>342</v>
      </c>
      <c r="EO279" s="212" t="s">
        <v>342</v>
      </c>
      <c r="EP279" s="212" t="s">
        <v>342</v>
      </c>
      <c r="EQ279" s="212" t="s">
        <v>342</v>
      </c>
      <c r="ER279" s="424" t="s">
        <v>342</v>
      </c>
      <c r="ES279" s="227">
        <f t="shared" si="45"/>
        <v>0</v>
      </c>
      <c r="ET279" s="413">
        <f t="shared" si="38"/>
        <v>0</v>
      </c>
      <c r="EU279" s="227">
        <f t="shared" si="39"/>
        <v>0</v>
      </c>
      <c r="EV279" s="385">
        <f t="shared" si="41"/>
        <v>0</v>
      </c>
      <c r="EW279" s="412">
        <f t="shared" si="44"/>
        <v>0</v>
      </c>
      <c r="EX279" s="412">
        <f t="shared" si="42"/>
        <v>0</v>
      </c>
      <c r="EY279" s="210">
        <f t="shared" si="40"/>
        <v>0</v>
      </c>
      <c r="EZ279" s="227">
        <f t="shared" si="43"/>
        <v>0</v>
      </c>
    </row>
    <row r="280" spans="1:156" x14ac:dyDescent="0.25">
      <c r="A280" s="177">
        <f t="shared" si="37"/>
        <v>9</v>
      </c>
      <c r="B280" s="718"/>
      <c r="C280" s="510" t="s">
        <v>175</v>
      </c>
      <c r="D280" s="514">
        <v>44830</v>
      </c>
      <c r="E280" s="211"/>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c r="AK280" s="212"/>
      <c r="AL280" s="212"/>
      <c r="AM280" s="212"/>
      <c r="AN280" s="212"/>
      <c r="AO280" s="212"/>
      <c r="AP280" s="212"/>
      <c r="AQ280" s="212"/>
      <c r="AR280" s="212"/>
      <c r="AS280" s="212"/>
      <c r="AT280" s="212"/>
      <c r="AU280" s="212"/>
      <c r="AV280" s="212"/>
      <c r="AW280" s="212"/>
      <c r="AX280" s="212"/>
      <c r="AY280" s="212"/>
      <c r="AZ280" s="212"/>
      <c r="BA280" s="212"/>
      <c r="BB280" s="212"/>
      <c r="BC280" s="212"/>
      <c r="BD280" s="212"/>
      <c r="BE280" s="212"/>
      <c r="BF280" s="212"/>
      <c r="BG280" s="212"/>
      <c r="BH280" s="212"/>
      <c r="BI280" s="212"/>
      <c r="BJ280" s="212"/>
      <c r="BK280" s="212"/>
      <c r="BL280" s="212"/>
      <c r="BM280" s="212"/>
      <c r="BN280" s="212"/>
      <c r="BO280" s="212"/>
      <c r="BP280" s="212"/>
      <c r="BQ280" s="212"/>
      <c r="BR280" s="212"/>
      <c r="BS280" s="212"/>
      <c r="BT280" s="212"/>
      <c r="BU280" s="212"/>
      <c r="BV280" s="212"/>
      <c r="BW280" s="212"/>
      <c r="BX280" s="212"/>
      <c r="BY280" s="212"/>
      <c r="BZ280" s="212"/>
      <c r="CA280" s="212"/>
      <c r="CB280" s="212"/>
      <c r="CC280" s="212"/>
      <c r="CD280" s="212"/>
      <c r="CE280" s="212"/>
      <c r="CF280" s="212"/>
      <c r="CG280" s="212"/>
      <c r="CH280" s="212"/>
      <c r="CI280" s="212"/>
      <c r="CJ280" s="212"/>
      <c r="CK280" s="212"/>
      <c r="CL280" s="212"/>
      <c r="CM280" s="212"/>
      <c r="CN280" s="212"/>
      <c r="CO280" s="212"/>
      <c r="CP280" s="212"/>
      <c r="CQ280" s="212"/>
      <c r="CR280" s="212"/>
      <c r="CS280" s="212"/>
      <c r="CT280" s="212"/>
      <c r="CU280" s="212"/>
      <c r="CV280" s="212"/>
      <c r="CW280" s="212"/>
      <c r="CX280" s="212"/>
      <c r="CY280" s="212"/>
      <c r="CZ280" s="212"/>
      <c r="DA280" s="212"/>
      <c r="DB280" s="212"/>
      <c r="DC280" s="212"/>
      <c r="DD280" s="212"/>
      <c r="DE280" s="212"/>
      <c r="DF280" s="212"/>
      <c r="DG280" s="212"/>
      <c r="DH280" s="212"/>
      <c r="DI280" s="212"/>
      <c r="DJ280" s="212"/>
      <c r="DK280" s="212"/>
      <c r="DL280" s="212"/>
      <c r="DM280" s="212"/>
      <c r="DN280" s="212"/>
      <c r="DO280" s="212"/>
      <c r="DP280" s="212"/>
      <c r="DQ280" s="212"/>
      <c r="DR280" s="212"/>
      <c r="DS280" s="212"/>
      <c r="DT280" s="212"/>
      <c r="DU280" s="212"/>
      <c r="DV280" s="212"/>
      <c r="DW280" s="212"/>
      <c r="DX280" s="212"/>
      <c r="DY280" s="212"/>
      <c r="DZ280" s="212"/>
      <c r="EA280" s="212"/>
      <c r="EB280" s="212"/>
      <c r="EC280" s="212"/>
      <c r="ED280" s="212"/>
      <c r="EE280" s="212"/>
      <c r="EF280" s="212"/>
      <c r="EG280" s="212"/>
      <c r="EH280" s="212"/>
      <c r="EI280" s="212"/>
      <c r="EJ280" s="212"/>
      <c r="EK280" s="212"/>
      <c r="EL280" s="212"/>
      <c r="EM280" s="212"/>
      <c r="EN280" s="212"/>
      <c r="EO280" s="212"/>
      <c r="EP280" s="212"/>
      <c r="EQ280" s="212"/>
      <c r="ER280" s="424"/>
      <c r="ES280" s="227">
        <f t="shared" si="45"/>
        <v>0</v>
      </c>
      <c r="ET280" s="413">
        <f t="shared" si="38"/>
        <v>0</v>
      </c>
      <c r="EU280" s="227">
        <f t="shared" si="39"/>
        <v>0</v>
      </c>
      <c r="EV280" s="385">
        <f t="shared" si="41"/>
        <v>0</v>
      </c>
      <c r="EW280" s="412">
        <f t="shared" si="44"/>
        <v>0</v>
      </c>
      <c r="EX280" s="412">
        <f t="shared" si="42"/>
        <v>0</v>
      </c>
      <c r="EY280" s="210">
        <f t="shared" si="40"/>
        <v>0</v>
      </c>
      <c r="EZ280" s="227">
        <f t="shared" si="43"/>
        <v>0</v>
      </c>
    </row>
    <row r="281" spans="1:156" x14ac:dyDescent="0.25">
      <c r="A281" s="177">
        <f t="shared" si="37"/>
        <v>9</v>
      </c>
      <c r="B281" s="718"/>
      <c r="C281" s="510" t="s">
        <v>176</v>
      </c>
      <c r="D281" s="514">
        <v>44831</v>
      </c>
      <c r="E281" s="211"/>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c r="AK281" s="212"/>
      <c r="AL281" s="212"/>
      <c r="AM281" s="212"/>
      <c r="AN281" s="212"/>
      <c r="AO281" s="212"/>
      <c r="AP281" s="212"/>
      <c r="AQ281" s="212"/>
      <c r="AR281" s="212"/>
      <c r="AS281" s="212"/>
      <c r="AT281" s="212"/>
      <c r="AU281" s="212"/>
      <c r="AV281" s="212"/>
      <c r="AW281" s="212"/>
      <c r="AX281" s="212"/>
      <c r="AY281" s="212"/>
      <c r="AZ281" s="212"/>
      <c r="BA281" s="212"/>
      <c r="BB281" s="212"/>
      <c r="BC281" s="212"/>
      <c r="BD281" s="212"/>
      <c r="BE281" s="212"/>
      <c r="BF281" s="212"/>
      <c r="BG281" s="212"/>
      <c r="BH281" s="212"/>
      <c r="BI281" s="212"/>
      <c r="BJ281" s="212"/>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c r="CH281" s="212"/>
      <c r="CI281" s="212"/>
      <c r="CJ281" s="212"/>
      <c r="CK281" s="212"/>
      <c r="CL281" s="212"/>
      <c r="CM281" s="212"/>
      <c r="CN281" s="212"/>
      <c r="CO281" s="212"/>
      <c r="CP281" s="212"/>
      <c r="CQ281" s="212"/>
      <c r="CR281" s="212"/>
      <c r="CS281" s="212"/>
      <c r="CT281" s="212"/>
      <c r="CU281" s="212"/>
      <c r="CV281" s="212"/>
      <c r="CW281" s="212"/>
      <c r="CX281" s="212"/>
      <c r="CY281" s="212"/>
      <c r="CZ281" s="212"/>
      <c r="DA281" s="212"/>
      <c r="DB281" s="212"/>
      <c r="DC281" s="212"/>
      <c r="DD281" s="212"/>
      <c r="DE281" s="212"/>
      <c r="DF281" s="212"/>
      <c r="DG281" s="212"/>
      <c r="DH281" s="212"/>
      <c r="DI281" s="212"/>
      <c r="DJ281" s="212"/>
      <c r="DK281" s="212"/>
      <c r="DL281" s="212"/>
      <c r="DM281" s="212"/>
      <c r="DN281" s="212"/>
      <c r="DO281" s="212"/>
      <c r="DP281" s="212"/>
      <c r="DQ281" s="212"/>
      <c r="DR281" s="212"/>
      <c r="DS281" s="212"/>
      <c r="DT281" s="212"/>
      <c r="DU281" s="212"/>
      <c r="DV281" s="212"/>
      <c r="DW281" s="212"/>
      <c r="DX281" s="212"/>
      <c r="DY281" s="212"/>
      <c r="DZ281" s="212"/>
      <c r="EA281" s="212"/>
      <c r="EB281" s="212"/>
      <c r="EC281" s="212"/>
      <c r="ED281" s="212"/>
      <c r="EE281" s="212"/>
      <c r="EF281" s="212"/>
      <c r="EG281" s="212"/>
      <c r="EH281" s="212"/>
      <c r="EI281" s="212"/>
      <c r="EJ281" s="212"/>
      <c r="EK281" s="212"/>
      <c r="EL281" s="212"/>
      <c r="EM281" s="212"/>
      <c r="EN281" s="212"/>
      <c r="EO281" s="212"/>
      <c r="EP281" s="212"/>
      <c r="EQ281" s="212"/>
      <c r="ER281" s="424"/>
      <c r="ES281" s="227">
        <f t="shared" si="45"/>
        <v>0</v>
      </c>
      <c r="ET281" s="413">
        <f t="shared" si="38"/>
        <v>0</v>
      </c>
      <c r="EU281" s="227">
        <f t="shared" si="39"/>
        <v>0</v>
      </c>
      <c r="EV281" s="385">
        <f t="shared" si="41"/>
        <v>0</v>
      </c>
      <c r="EW281" s="412">
        <f t="shared" si="44"/>
        <v>0</v>
      </c>
      <c r="EX281" s="412">
        <f t="shared" si="42"/>
        <v>0</v>
      </c>
      <c r="EY281" s="210">
        <f t="shared" si="40"/>
        <v>0</v>
      </c>
      <c r="EZ281" s="227">
        <f t="shared" si="43"/>
        <v>0</v>
      </c>
    </row>
    <row r="282" spans="1:156" x14ac:dyDescent="0.25">
      <c r="A282" s="177">
        <f t="shared" si="37"/>
        <v>9</v>
      </c>
      <c r="B282" s="718"/>
      <c r="C282" s="510" t="s">
        <v>176</v>
      </c>
      <c r="D282" s="514">
        <v>44832</v>
      </c>
      <c r="E282" s="211"/>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c r="AK282" s="212"/>
      <c r="AL282" s="212"/>
      <c r="AM282" s="212"/>
      <c r="AN282" s="212"/>
      <c r="AO282" s="212"/>
      <c r="AP282" s="212"/>
      <c r="AQ282" s="212"/>
      <c r="AR282" s="212"/>
      <c r="AS282" s="212"/>
      <c r="AT282" s="212"/>
      <c r="AU282" s="212"/>
      <c r="AV282" s="212"/>
      <c r="AW282" s="212"/>
      <c r="AX282" s="212"/>
      <c r="AY282" s="212"/>
      <c r="AZ282" s="212"/>
      <c r="BA282" s="212"/>
      <c r="BB282" s="212"/>
      <c r="BC282" s="212"/>
      <c r="BD282" s="212"/>
      <c r="BE282" s="212"/>
      <c r="BF282" s="212"/>
      <c r="BG282" s="212"/>
      <c r="BH282" s="212"/>
      <c r="BI282" s="212"/>
      <c r="BJ282" s="212"/>
      <c r="BK282" s="212"/>
      <c r="BL282" s="212"/>
      <c r="BM282" s="212"/>
      <c r="BN282" s="212"/>
      <c r="BO282" s="212"/>
      <c r="BP282" s="212"/>
      <c r="BQ282" s="212"/>
      <c r="BR282" s="212"/>
      <c r="BS282" s="212"/>
      <c r="BT282" s="212"/>
      <c r="BU282" s="212"/>
      <c r="BV282" s="212"/>
      <c r="BW282" s="212"/>
      <c r="BX282" s="212"/>
      <c r="BY282" s="212"/>
      <c r="BZ282" s="212"/>
      <c r="CA282" s="212"/>
      <c r="CB282" s="212"/>
      <c r="CC282" s="212"/>
      <c r="CD282" s="212"/>
      <c r="CE282" s="212"/>
      <c r="CF282" s="212"/>
      <c r="CG282" s="212"/>
      <c r="CH282" s="212"/>
      <c r="CI282" s="212"/>
      <c r="CJ282" s="212"/>
      <c r="CK282" s="212"/>
      <c r="CL282" s="212"/>
      <c r="CM282" s="212"/>
      <c r="CN282" s="212"/>
      <c r="CO282" s="212"/>
      <c r="CP282" s="212"/>
      <c r="CQ282" s="212"/>
      <c r="CR282" s="212"/>
      <c r="CS282" s="212"/>
      <c r="CT282" s="212"/>
      <c r="CU282" s="212"/>
      <c r="CV282" s="212"/>
      <c r="CW282" s="212"/>
      <c r="CX282" s="212"/>
      <c r="CY282" s="212"/>
      <c r="CZ282" s="212"/>
      <c r="DA282" s="212"/>
      <c r="DB282" s="212"/>
      <c r="DC282" s="212"/>
      <c r="DD282" s="212"/>
      <c r="DE282" s="212"/>
      <c r="DF282" s="212"/>
      <c r="DG282" s="212"/>
      <c r="DH282" s="212"/>
      <c r="DI282" s="212"/>
      <c r="DJ282" s="212"/>
      <c r="DK282" s="212"/>
      <c r="DL282" s="212"/>
      <c r="DM282" s="212"/>
      <c r="DN282" s="212"/>
      <c r="DO282" s="212"/>
      <c r="DP282" s="212"/>
      <c r="DQ282" s="212"/>
      <c r="DR282" s="212"/>
      <c r="DS282" s="212"/>
      <c r="DT282" s="212"/>
      <c r="DU282" s="212"/>
      <c r="DV282" s="212"/>
      <c r="DW282" s="212"/>
      <c r="DX282" s="212"/>
      <c r="DY282" s="212"/>
      <c r="DZ282" s="212"/>
      <c r="EA282" s="212"/>
      <c r="EB282" s="212"/>
      <c r="EC282" s="212"/>
      <c r="ED282" s="212"/>
      <c r="EE282" s="212"/>
      <c r="EF282" s="212"/>
      <c r="EG282" s="212"/>
      <c r="EH282" s="212"/>
      <c r="EI282" s="212"/>
      <c r="EJ282" s="212"/>
      <c r="EK282" s="212"/>
      <c r="EL282" s="212"/>
      <c r="EM282" s="212"/>
      <c r="EN282" s="212"/>
      <c r="EO282" s="212"/>
      <c r="EP282" s="212"/>
      <c r="EQ282" s="212"/>
      <c r="ER282" s="424"/>
      <c r="ES282" s="227">
        <f t="shared" si="45"/>
        <v>0</v>
      </c>
      <c r="ET282" s="413">
        <f t="shared" si="38"/>
        <v>0</v>
      </c>
      <c r="EU282" s="227">
        <f t="shared" si="39"/>
        <v>0</v>
      </c>
      <c r="EV282" s="385">
        <f t="shared" si="41"/>
        <v>0</v>
      </c>
      <c r="EW282" s="412">
        <f t="shared" si="44"/>
        <v>0</v>
      </c>
      <c r="EX282" s="412">
        <f t="shared" si="42"/>
        <v>0</v>
      </c>
      <c r="EY282" s="210">
        <f t="shared" si="40"/>
        <v>0</v>
      </c>
      <c r="EZ282" s="227">
        <f t="shared" si="43"/>
        <v>0</v>
      </c>
    </row>
    <row r="283" spans="1:156" x14ac:dyDescent="0.25">
      <c r="A283" s="177">
        <f t="shared" si="37"/>
        <v>9</v>
      </c>
      <c r="B283" s="718"/>
      <c r="C283" s="510" t="s">
        <v>173</v>
      </c>
      <c r="D283" s="514">
        <v>44833</v>
      </c>
      <c r="E283" s="211"/>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c r="AK283" s="212"/>
      <c r="AL283" s="212"/>
      <c r="AM283" s="212"/>
      <c r="AN283" s="212"/>
      <c r="AO283" s="212"/>
      <c r="AP283" s="212"/>
      <c r="AQ283" s="212"/>
      <c r="AR283" s="212"/>
      <c r="AS283" s="212"/>
      <c r="AT283" s="212"/>
      <c r="AU283" s="212"/>
      <c r="AV283" s="212"/>
      <c r="AW283" s="212"/>
      <c r="AX283" s="212"/>
      <c r="AY283" s="212"/>
      <c r="AZ283" s="212"/>
      <c r="BA283" s="212"/>
      <c r="BB283" s="212"/>
      <c r="BC283" s="212"/>
      <c r="BD283" s="212"/>
      <c r="BE283" s="212"/>
      <c r="BF283" s="212"/>
      <c r="BG283" s="212"/>
      <c r="BH283" s="212"/>
      <c r="BI283" s="212"/>
      <c r="BJ283" s="212"/>
      <c r="BK283" s="212"/>
      <c r="BL283" s="212"/>
      <c r="BM283" s="212"/>
      <c r="BN283" s="212"/>
      <c r="BO283" s="212"/>
      <c r="BP283" s="212"/>
      <c r="BQ283" s="212"/>
      <c r="BR283" s="212"/>
      <c r="BS283" s="212"/>
      <c r="BT283" s="212"/>
      <c r="BU283" s="212"/>
      <c r="BV283" s="212"/>
      <c r="BW283" s="212"/>
      <c r="BX283" s="212"/>
      <c r="BY283" s="212"/>
      <c r="BZ283" s="212"/>
      <c r="CA283" s="212"/>
      <c r="CB283" s="212"/>
      <c r="CC283" s="212"/>
      <c r="CD283" s="212"/>
      <c r="CE283" s="212"/>
      <c r="CF283" s="212"/>
      <c r="CG283" s="212"/>
      <c r="CH283" s="212"/>
      <c r="CI283" s="212"/>
      <c r="CJ283" s="212"/>
      <c r="CK283" s="212"/>
      <c r="CL283" s="212"/>
      <c r="CM283" s="212"/>
      <c r="CN283" s="212"/>
      <c r="CO283" s="212"/>
      <c r="CP283" s="212"/>
      <c r="CQ283" s="212"/>
      <c r="CR283" s="212"/>
      <c r="CS283" s="212"/>
      <c r="CT283" s="212"/>
      <c r="CU283" s="212"/>
      <c r="CV283" s="212"/>
      <c r="CW283" s="212"/>
      <c r="CX283" s="212"/>
      <c r="CY283" s="212"/>
      <c r="CZ283" s="212"/>
      <c r="DA283" s="212"/>
      <c r="DB283" s="212"/>
      <c r="DC283" s="212"/>
      <c r="DD283" s="212"/>
      <c r="DE283" s="212"/>
      <c r="DF283" s="212"/>
      <c r="DG283" s="212"/>
      <c r="DH283" s="212"/>
      <c r="DI283" s="212"/>
      <c r="DJ283" s="212"/>
      <c r="DK283" s="212"/>
      <c r="DL283" s="212"/>
      <c r="DM283" s="212"/>
      <c r="DN283" s="212"/>
      <c r="DO283" s="212"/>
      <c r="DP283" s="212"/>
      <c r="DQ283" s="212"/>
      <c r="DR283" s="212"/>
      <c r="DS283" s="212"/>
      <c r="DT283" s="212"/>
      <c r="DU283" s="212"/>
      <c r="DV283" s="212"/>
      <c r="DW283" s="212"/>
      <c r="DX283" s="212"/>
      <c r="DY283" s="212"/>
      <c r="DZ283" s="212"/>
      <c r="EA283" s="212"/>
      <c r="EB283" s="212"/>
      <c r="EC283" s="212"/>
      <c r="ED283" s="212"/>
      <c r="EE283" s="212"/>
      <c r="EF283" s="212"/>
      <c r="EG283" s="212"/>
      <c r="EH283" s="212"/>
      <c r="EI283" s="212"/>
      <c r="EJ283" s="212"/>
      <c r="EK283" s="212"/>
      <c r="EL283" s="212"/>
      <c r="EM283" s="212"/>
      <c r="EN283" s="212"/>
      <c r="EO283" s="212"/>
      <c r="EP283" s="212"/>
      <c r="EQ283" s="212"/>
      <c r="ER283" s="424"/>
      <c r="ES283" s="227">
        <f t="shared" si="45"/>
        <v>0</v>
      </c>
      <c r="ET283" s="413">
        <f t="shared" si="38"/>
        <v>0</v>
      </c>
      <c r="EU283" s="227">
        <f t="shared" si="39"/>
        <v>0</v>
      </c>
      <c r="EV283" s="385">
        <f t="shared" si="41"/>
        <v>0</v>
      </c>
      <c r="EW283" s="412">
        <f t="shared" si="44"/>
        <v>0</v>
      </c>
      <c r="EX283" s="412">
        <f t="shared" si="42"/>
        <v>0</v>
      </c>
      <c r="EY283" s="210">
        <f t="shared" si="40"/>
        <v>0</v>
      </c>
      <c r="EZ283" s="227">
        <f t="shared" si="43"/>
        <v>0</v>
      </c>
    </row>
    <row r="284" spans="1:156" ht="15.75" thickBot="1" x14ac:dyDescent="0.3">
      <c r="A284" s="177">
        <f t="shared" si="37"/>
        <v>9</v>
      </c>
      <c r="B284" s="719"/>
      <c r="C284" s="524" t="s">
        <v>184</v>
      </c>
      <c r="D284" s="517">
        <v>44834</v>
      </c>
      <c r="E284" s="498"/>
      <c r="F284" s="214"/>
      <c r="G284" s="214"/>
      <c r="H284" s="214"/>
      <c r="I284" s="214"/>
      <c r="J284" s="214"/>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14"/>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1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14"/>
      <c r="DI284" s="21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435"/>
      <c r="ES284" s="227">
        <f t="shared" si="45"/>
        <v>0</v>
      </c>
      <c r="ET284" s="413">
        <f t="shared" si="38"/>
        <v>0</v>
      </c>
      <c r="EU284" s="227">
        <f t="shared" si="39"/>
        <v>0</v>
      </c>
      <c r="EV284" s="385">
        <f t="shared" si="41"/>
        <v>0</v>
      </c>
      <c r="EW284" s="412">
        <f t="shared" si="44"/>
        <v>0</v>
      </c>
      <c r="EX284" s="412">
        <f t="shared" si="42"/>
        <v>0</v>
      </c>
      <c r="EY284" s="210">
        <f t="shared" si="40"/>
        <v>0</v>
      </c>
      <c r="EZ284" s="227">
        <f t="shared" si="43"/>
        <v>0</v>
      </c>
    </row>
    <row r="285" spans="1:156" ht="15" customHeight="1" x14ac:dyDescent="0.25">
      <c r="A285" s="177">
        <f t="shared" si="37"/>
        <v>10</v>
      </c>
      <c r="B285" s="722" t="s">
        <v>9</v>
      </c>
      <c r="C285" s="519" t="s">
        <v>181</v>
      </c>
      <c r="D285" s="523">
        <v>44835</v>
      </c>
      <c r="E285" s="505"/>
      <c r="F285" s="375"/>
      <c r="G285" s="375"/>
      <c r="H285" s="375"/>
      <c r="I285" s="375"/>
      <c r="J285" s="375"/>
      <c r="K285" s="375"/>
      <c r="L285" s="375"/>
      <c r="M285" s="375"/>
      <c r="N285" s="375"/>
      <c r="O285" s="375"/>
      <c r="P285" s="375"/>
      <c r="Q285" s="375"/>
      <c r="R285" s="375"/>
      <c r="S285" s="375"/>
      <c r="T285" s="375"/>
      <c r="U285" s="375"/>
      <c r="V285" s="375"/>
      <c r="W285" s="375"/>
      <c r="X285" s="375"/>
      <c r="Y285" s="375"/>
      <c r="Z285" s="375"/>
      <c r="AA285" s="375"/>
      <c r="AB285" s="375"/>
      <c r="AC285" s="375"/>
      <c r="AD285" s="375"/>
      <c r="AE285" s="375"/>
      <c r="AF285" s="375"/>
      <c r="AG285" s="375"/>
      <c r="AH285" s="375"/>
      <c r="AI285" s="375"/>
      <c r="AJ285" s="375"/>
      <c r="AK285" s="375"/>
      <c r="AL285" s="375"/>
      <c r="AM285" s="375"/>
      <c r="AN285" s="375"/>
      <c r="AO285" s="375"/>
      <c r="AP285" s="375"/>
      <c r="AQ285" s="375"/>
      <c r="AR285" s="375"/>
      <c r="AS285" s="375"/>
      <c r="AT285" s="375"/>
      <c r="AU285" s="375"/>
      <c r="AV285" s="375"/>
      <c r="AW285" s="375"/>
      <c r="AX285" s="375"/>
      <c r="AY285" s="375"/>
      <c r="AZ285" s="375"/>
      <c r="BA285" s="375"/>
      <c r="BB285" s="375"/>
      <c r="BC285" s="375"/>
      <c r="BD285" s="375"/>
      <c r="BE285" s="375"/>
      <c r="BF285" s="375"/>
      <c r="BG285" s="375"/>
      <c r="BH285" s="375"/>
      <c r="BI285" s="375"/>
      <c r="BJ285" s="375"/>
      <c r="BK285" s="375"/>
      <c r="BL285" s="375"/>
      <c r="BM285" s="375"/>
      <c r="BN285" s="375"/>
      <c r="BO285" s="375"/>
      <c r="BP285" s="375"/>
      <c r="BQ285" s="375"/>
      <c r="BR285" s="375"/>
      <c r="BS285" s="375"/>
      <c r="BT285" s="375"/>
      <c r="BU285" s="375"/>
      <c r="BV285" s="375"/>
      <c r="BW285" s="375"/>
      <c r="BX285" s="375"/>
      <c r="BY285" s="375"/>
      <c r="BZ285" s="375"/>
      <c r="CA285" s="375"/>
      <c r="CB285" s="375"/>
      <c r="CC285" s="375"/>
      <c r="CD285" s="375"/>
      <c r="CE285" s="375"/>
      <c r="CF285" s="375"/>
      <c r="CG285" s="375"/>
      <c r="CH285" s="375"/>
      <c r="CI285" s="375"/>
      <c r="CJ285" s="375"/>
      <c r="CK285" s="375"/>
      <c r="CL285" s="375"/>
      <c r="CM285" s="375"/>
      <c r="CN285" s="375"/>
      <c r="CO285" s="375"/>
      <c r="CP285" s="375"/>
      <c r="CQ285" s="375"/>
      <c r="CR285" s="375"/>
      <c r="CS285" s="375"/>
      <c r="CT285" s="375"/>
      <c r="CU285" s="375"/>
      <c r="CV285" s="375"/>
      <c r="CW285" s="375"/>
      <c r="CX285" s="375"/>
      <c r="CY285" s="375"/>
      <c r="CZ285" s="375"/>
      <c r="DA285" s="375"/>
      <c r="DB285" s="375"/>
      <c r="DC285" s="375"/>
      <c r="DD285" s="375"/>
      <c r="DE285" s="375"/>
      <c r="DF285" s="375"/>
      <c r="DG285" s="375"/>
      <c r="DH285" s="375"/>
      <c r="DI285" s="375"/>
      <c r="DJ285" s="375"/>
      <c r="DK285" s="375"/>
      <c r="DL285" s="375"/>
      <c r="DM285" s="375"/>
      <c r="DN285" s="375"/>
      <c r="DO285" s="375"/>
      <c r="DP285" s="375"/>
      <c r="DQ285" s="375"/>
      <c r="DR285" s="375"/>
      <c r="DS285" s="375"/>
      <c r="DT285" s="375"/>
      <c r="DU285" s="375"/>
      <c r="DV285" s="375"/>
      <c r="DW285" s="375"/>
      <c r="DX285" s="375"/>
      <c r="DY285" s="375"/>
      <c r="DZ285" s="375"/>
      <c r="EA285" s="375"/>
      <c r="EB285" s="375"/>
      <c r="EC285" s="375"/>
      <c r="ED285" s="375"/>
      <c r="EE285" s="375"/>
      <c r="EF285" s="375"/>
      <c r="EG285" s="375"/>
      <c r="EH285" s="375"/>
      <c r="EI285" s="375"/>
      <c r="EJ285" s="375"/>
      <c r="EK285" s="375"/>
      <c r="EL285" s="375"/>
      <c r="EM285" s="375"/>
      <c r="EN285" s="375"/>
      <c r="EO285" s="375"/>
      <c r="EP285" s="375"/>
      <c r="EQ285" s="375"/>
      <c r="ER285" s="479"/>
      <c r="ES285" s="227">
        <f t="shared" si="45"/>
        <v>0</v>
      </c>
      <c r="ET285" s="413">
        <f t="shared" si="38"/>
        <v>0</v>
      </c>
      <c r="EU285" s="227">
        <f t="shared" si="39"/>
        <v>0</v>
      </c>
      <c r="EV285" s="385">
        <f t="shared" si="41"/>
        <v>0</v>
      </c>
      <c r="EW285" s="412">
        <f t="shared" si="44"/>
        <v>0</v>
      </c>
      <c r="EX285" s="412">
        <f t="shared" si="42"/>
        <v>0</v>
      </c>
      <c r="EY285" s="210">
        <f t="shared" si="40"/>
        <v>0</v>
      </c>
      <c r="EZ285" s="227">
        <f t="shared" si="43"/>
        <v>0</v>
      </c>
    </row>
    <row r="286" spans="1:156" ht="15" customHeight="1" x14ac:dyDescent="0.25">
      <c r="A286" s="177">
        <f t="shared" si="37"/>
        <v>10</v>
      </c>
      <c r="B286" s="723"/>
      <c r="C286" s="520" t="s">
        <v>167</v>
      </c>
      <c r="D286" s="515">
        <v>44836</v>
      </c>
      <c r="E286" s="211" t="s">
        <v>342</v>
      </c>
      <c r="F286" s="212" t="s">
        <v>342</v>
      </c>
      <c r="G286" s="212" t="s">
        <v>342</v>
      </c>
      <c r="H286" s="212" t="s">
        <v>342</v>
      </c>
      <c r="I286" s="212" t="s">
        <v>342</v>
      </c>
      <c r="J286" s="212" t="s">
        <v>342</v>
      </c>
      <c r="K286" s="212" t="s">
        <v>342</v>
      </c>
      <c r="L286" s="212" t="s">
        <v>342</v>
      </c>
      <c r="M286" s="212" t="s">
        <v>342</v>
      </c>
      <c r="N286" s="212" t="s">
        <v>342</v>
      </c>
      <c r="O286" s="212" t="s">
        <v>342</v>
      </c>
      <c r="P286" s="212" t="s">
        <v>342</v>
      </c>
      <c r="Q286" s="212" t="s">
        <v>342</v>
      </c>
      <c r="R286" s="212" t="s">
        <v>342</v>
      </c>
      <c r="S286" s="212" t="s">
        <v>342</v>
      </c>
      <c r="T286" s="212" t="s">
        <v>342</v>
      </c>
      <c r="U286" s="212" t="s">
        <v>342</v>
      </c>
      <c r="V286" s="212" t="s">
        <v>342</v>
      </c>
      <c r="W286" s="212" t="s">
        <v>342</v>
      </c>
      <c r="X286" s="212" t="s">
        <v>342</v>
      </c>
      <c r="Y286" s="212" t="s">
        <v>342</v>
      </c>
      <c r="Z286" s="212" t="s">
        <v>342</v>
      </c>
      <c r="AA286" s="212" t="s">
        <v>342</v>
      </c>
      <c r="AB286" s="212" t="s">
        <v>342</v>
      </c>
      <c r="AC286" s="212" t="s">
        <v>342</v>
      </c>
      <c r="AD286" s="212" t="s">
        <v>342</v>
      </c>
      <c r="AE286" s="212" t="s">
        <v>342</v>
      </c>
      <c r="AF286" s="212" t="s">
        <v>342</v>
      </c>
      <c r="AG286" s="212" t="s">
        <v>342</v>
      </c>
      <c r="AH286" s="212" t="s">
        <v>342</v>
      </c>
      <c r="AI286" s="212" t="s">
        <v>342</v>
      </c>
      <c r="AJ286" s="212" t="s">
        <v>342</v>
      </c>
      <c r="AK286" s="212" t="s">
        <v>342</v>
      </c>
      <c r="AL286" s="212" t="s">
        <v>342</v>
      </c>
      <c r="AM286" s="212" t="s">
        <v>342</v>
      </c>
      <c r="AN286" s="212" t="s">
        <v>342</v>
      </c>
      <c r="AO286" s="212" t="s">
        <v>342</v>
      </c>
      <c r="AP286" s="212" t="s">
        <v>342</v>
      </c>
      <c r="AQ286" s="212" t="s">
        <v>342</v>
      </c>
      <c r="AR286" s="212" t="s">
        <v>342</v>
      </c>
      <c r="AS286" s="212" t="s">
        <v>342</v>
      </c>
      <c r="AT286" s="212" t="s">
        <v>342</v>
      </c>
      <c r="AU286" s="212" t="s">
        <v>342</v>
      </c>
      <c r="AV286" s="212" t="s">
        <v>342</v>
      </c>
      <c r="AW286" s="212" t="s">
        <v>342</v>
      </c>
      <c r="AX286" s="212" t="s">
        <v>342</v>
      </c>
      <c r="AY286" s="212" t="s">
        <v>342</v>
      </c>
      <c r="AZ286" s="212" t="s">
        <v>342</v>
      </c>
      <c r="BA286" s="212" t="s">
        <v>342</v>
      </c>
      <c r="BB286" s="212" t="s">
        <v>342</v>
      </c>
      <c r="BC286" s="212" t="s">
        <v>342</v>
      </c>
      <c r="BD286" s="212" t="s">
        <v>342</v>
      </c>
      <c r="BE286" s="212" t="s">
        <v>342</v>
      </c>
      <c r="BF286" s="212" t="s">
        <v>342</v>
      </c>
      <c r="BG286" s="212" t="s">
        <v>342</v>
      </c>
      <c r="BH286" s="212" t="s">
        <v>342</v>
      </c>
      <c r="BI286" s="212" t="s">
        <v>342</v>
      </c>
      <c r="BJ286" s="212" t="s">
        <v>342</v>
      </c>
      <c r="BK286" s="212" t="s">
        <v>342</v>
      </c>
      <c r="BL286" s="212" t="s">
        <v>342</v>
      </c>
      <c r="BM286" s="212" t="s">
        <v>342</v>
      </c>
      <c r="BN286" s="212" t="s">
        <v>342</v>
      </c>
      <c r="BO286" s="212" t="s">
        <v>342</v>
      </c>
      <c r="BP286" s="212" t="s">
        <v>342</v>
      </c>
      <c r="BQ286" s="212" t="s">
        <v>342</v>
      </c>
      <c r="BR286" s="212" t="s">
        <v>342</v>
      </c>
      <c r="BS286" s="212" t="s">
        <v>342</v>
      </c>
      <c r="BT286" s="212" t="s">
        <v>342</v>
      </c>
      <c r="BU286" s="212" t="s">
        <v>342</v>
      </c>
      <c r="BV286" s="212" t="s">
        <v>342</v>
      </c>
      <c r="BW286" s="212" t="s">
        <v>342</v>
      </c>
      <c r="BX286" s="212" t="s">
        <v>342</v>
      </c>
      <c r="BY286" s="212" t="s">
        <v>342</v>
      </c>
      <c r="BZ286" s="212" t="s">
        <v>342</v>
      </c>
      <c r="CA286" s="212" t="s">
        <v>342</v>
      </c>
      <c r="CB286" s="212" t="s">
        <v>342</v>
      </c>
      <c r="CC286" s="212" t="s">
        <v>342</v>
      </c>
      <c r="CD286" s="212" t="s">
        <v>342</v>
      </c>
      <c r="CE286" s="212" t="s">
        <v>342</v>
      </c>
      <c r="CF286" s="212" t="s">
        <v>342</v>
      </c>
      <c r="CG286" s="212" t="s">
        <v>342</v>
      </c>
      <c r="CH286" s="212" t="s">
        <v>342</v>
      </c>
      <c r="CI286" s="212" t="s">
        <v>342</v>
      </c>
      <c r="CJ286" s="212" t="s">
        <v>342</v>
      </c>
      <c r="CK286" s="212" t="s">
        <v>342</v>
      </c>
      <c r="CL286" s="212" t="s">
        <v>342</v>
      </c>
      <c r="CM286" s="212" t="s">
        <v>342</v>
      </c>
      <c r="CN286" s="212" t="s">
        <v>342</v>
      </c>
      <c r="CO286" s="212" t="s">
        <v>342</v>
      </c>
      <c r="CP286" s="212" t="s">
        <v>342</v>
      </c>
      <c r="CQ286" s="212" t="s">
        <v>342</v>
      </c>
      <c r="CR286" s="212" t="s">
        <v>342</v>
      </c>
      <c r="CS286" s="212" t="s">
        <v>342</v>
      </c>
      <c r="CT286" s="212" t="s">
        <v>342</v>
      </c>
      <c r="CU286" s="212" t="s">
        <v>342</v>
      </c>
      <c r="CV286" s="212" t="s">
        <v>342</v>
      </c>
      <c r="CW286" s="212" t="s">
        <v>342</v>
      </c>
      <c r="CX286" s="212" t="s">
        <v>342</v>
      </c>
      <c r="CY286" s="212" t="s">
        <v>342</v>
      </c>
      <c r="CZ286" s="212" t="s">
        <v>342</v>
      </c>
      <c r="DA286" s="212" t="s">
        <v>342</v>
      </c>
      <c r="DB286" s="212" t="s">
        <v>342</v>
      </c>
      <c r="DC286" s="212" t="s">
        <v>342</v>
      </c>
      <c r="DD286" s="212" t="s">
        <v>342</v>
      </c>
      <c r="DE286" s="212" t="s">
        <v>342</v>
      </c>
      <c r="DF286" s="212" t="s">
        <v>342</v>
      </c>
      <c r="DG286" s="212" t="s">
        <v>342</v>
      </c>
      <c r="DH286" s="212" t="s">
        <v>342</v>
      </c>
      <c r="DI286" s="212" t="s">
        <v>342</v>
      </c>
      <c r="DJ286" s="212" t="s">
        <v>342</v>
      </c>
      <c r="DK286" s="212" t="s">
        <v>342</v>
      </c>
      <c r="DL286" s="212" t="s">
        <v>342</v>
      </c>
      <c r="DM286" s="212" t="s">
        <v>342</v>
      </c>
      <c r="DN286" s="212" t="s">
        <v>342</v>
      </c>
      <c r="DO286" s="212" t="s">
        <v>342</v>
      </c>
      <c r="DP286" s="212" t="s">
        <v>342</v>
      </c>
      <c r="DQ286" s="212" t="s">
        <v>342</v>
      </c>
      <c r="DR286" s="212" t="s">
        <v>342</v>
      </c>
      <c r="DS286" s="212" t="s">
        <v>342</v>
      </c>
      <c r="DT286" s="212" t="s">
        <v>342</v>
      </c>
      <c r="DU286" s="212" t="s">
        <v>342</v>
      </c>
      <c r="DV286" s="212" t="s">
        <v>342</v>
      </c>
      <c r="DW286" s="212" t="s">
        <v>342</v>
      </c>
      <c r="DX286" s="212" t="s">
        <v>342</v>
      </c>
      <c r="DY286" s="212" t="s">
        <v>342</v>
      </c>
      <c r="DZ286" s="212" t="s">
        <v>342</v>
      </c>
      <c r="EA286" s="212" t="s">
        <v>342</v>
      </c>
      <c r="EB286" s="212" t="s">
        <v>342</v>
      </c>
      <c r="EC286" s="212" t="s">
        <v>342</v>
      </c>
      <c r="ED286" s="212" t="s">
        <v>342</v>
      </c>
      <c r="EE286" s="212" t="s">
        <v>342</v>
      </c>
      <c r="EF286" s="212" t="s">
        <v>342</v>
      </c>
      <c r="EG286" s="212" t="s">
        <v>342</v>
      </c>
      <c r="EH286" s="212" t="s">
        <v>342</v>
      </c>
      <c r="EI286" s="212" t="s">
        <v>342</v>
      </c>
      <c r="EJ286" s="212" t="s">
        <v>342</v>
      </c>
      <c r="EK286" s="212" t="s">
        <v>342</v>
      </c>
      <c r="EL286" s="212" t="s">
        <v>342</v>
      </c>
      <c r="EM286" s="212" t="s">
        <v>342</v>
      </c>
      <c r="EN286" s="212" t="s">
        <v>342</v>
      </c>
      <c r="EO286" s="212" t="s">
        <v>342</v>
      </c>
      <c r="EP286" s="212" t="s">
        <v>342</v>
      </c>
      <c r="EQ286" s="212" t="s">
        <v>342</v>
      </c>
      <c r="ER286" s="424" t="s">
        <v>342</v>
      </c>
      <c r="ES286" s="227">
        <f t="shared" si="45"/>
        <v>0</v>
      </c>
      <c r="ET286" s="413">
        <f t="shared" si="38"/>
        <v>0</v>
      </c>
      <c r="EU286" s="227">
        <f t="shared" si="39"/>
        <v>0</v>
      </c>
      <c r="EV286" s="385">
        <f t="shared" si="41"/>
        <v>0</v>
      </c>
      <c r="EW286" s="412">
        <f t="shared" si="44"/>
        <v>0</v>
      </c>
      <c r="EX286" s="412">
        <f t="shared" si="42"/>
        <v>0</v>
      </c>
      <c r="EY286" s="210">
        <f t="shared" si="40"/>
        <v>0</v>
      </c>
      <c r="EZ286" s="227">
        <f t="shared" si="43"/>
        <v>0</v>
      </c>
    </row>
    <row r="287" spans="1:156" x14ac:dyDescent="0.25">
      <c r="A287" s="177">
        <f t="shared" si="37"/>
        <v>10</v>
      </c>
      <c r="B287" s="723"/>
      <c r="C287" s="521" t="s">
        <v>175</v>
      </c>
      <c r="D287" s="514">
        <v>44837</v>
      </c>
      <c r="E287" s="397"/>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c r="AK287" s="212"/>
      <c r="AL287" s="212"/>
      <c r="AM287" s="212"/>
      <c r="AN287" s="212"/>
      <c r="AO287" s="212"/>
      <c r="AP287" s="212"/>
      <c r="AQ287" s="212"/>
      <c r="AR287" s="212"/>
      <c r="AS287" s="212"/>
      <c r="AT287" s="212"/>
      <c r="AU287" s="212"/>
      <c r="AV287" s="212"/>
      <c r="AW287" s="212"/>
      <c r="AX287" s="212"/>
      <c r="AY287" s="212"/>
      <c r="AZ287" s="212"/>
      <c r="BA287" s="212"/>
      <c r="BB287" s="212"/>
      <c r="BC287" s="212"/>
      <c r="BD287" s="212"/>
      <c r="BE287" s="212"/>
      <c r="BF287" s="212"/>
      <c r="BG287" s="212"/>
      <c r="BH287" s="212"/>
      <c r="BI287" s="212"/>
      <c r="BJ287" s="212"/>
      <c r="BK287" s="212"/>
      <c r="BL287" s="212"/>
      <c r="BM287" s="212"/>
      <c r="BN287" s="212"/>
      <c r="BO287" s="212"/>
      <c r="BP287" s="212"/>
      <c r="BQ287" s="212"/>
      <c r="BR287" s="212"/>
      <c r="BS287" s="212"/>
      <c r="BT287" s="212"/>
      <c r="BU287" s="212"/>
      <c r="BV287" s="212"/>
      <c r="BW287" s="212"/>
      <c r="BX287" s="212"/>
      <c r="BY287" s="212"/>
      <c r="BZ287" s="212"/>
      <c r="CA287" s="212"/>
      <c r="CB287" s="212"/>
      <c r="CC287" s="212"/>
      <c r="CD287" s="212"/>
      <c r="CE287" s="212"/>
      <c r="CF287" s="212"/>
      <c r="CG287" s="212"/>
      <c r="CH287" s="212"/>
      <c r="CI287" s="212"/>
      <c r="CJ287" s="212"/>
      <c r="CK287" s="212"/>
      <c r="CL287" s="212"/>
      <c r="CM287" s="212"/>
      <c r="CN287" s="212"/>
      <c r="CO287" s="212"/>
      <c r="CP287" s="212"/>
      <c r="CQ287" s="212"/>
      <c r="CR287" s="212"/>
      <c r="CS287" s="212"/>
      <c r="CT287" s="212"/>
      <c r="CU287" s="212"/>
      <c r="CV287" s="212"/>
      <c r="CW287" s="212"/>
      <c r="CX287" s="212"/>
      <c r="CY287" s="212"/>
      <c r="CZ287" s="212"/>
      <c r="DA287" s="212"/>
      <c r="DB287" s="212"/>
      <c r="DC287" s="212"/>
      <c r="DD287" s="212"/>
      <c r="DE287" s="212"/>
      <c r="DF287" s="212"/>
      <c r="DG287" s="212"/>
      <c r="DH287" s="212"/>
      <c r="DI287" s="212"/>
      <c r="DJ287" s="212"/>
      <c r="DK287" s="212"/>
      <c r="DL287" s="212"/>
      <c r="DM287" s="212"/>
      <c r="DN287" s="212"/>
      <c r="DO287" s="212"/>
      <c r="DP287" s="212"/>
      <c r="DQ287" s="212"/>
      <c r="DR287" s="212"/>
      <c r="DS287" s="212"/>
      <c r="DT287" s="212"/>
      <c r="DU287" s="212"/>
      <c r="DV287" s="212"/>
      <c r="DW287" s="212"/>
      <c r="DX287" s="212"/>
      <c r="DY287" s="212"/>
      <c r="DZ287" s="212"/>
      <c r="EA287" s="212"/>
      <c r="EB287" s="212"/>
      <c r="EC287" s="212"/>
      <c r="ED287" s="212"/>
      <c r="EE287" s="212"/>
      <c r="EF287" s="212"/>
      <c r="EG287" s="212"/>
      <c r="EH287" s="212"/>
      <c r="EI287" s="212"/>
      <c r="EJ287" s="212"/>
      <c r="EK287" s="212"/>
      <c r="EL287" s="212"/>
      <c r="EM287" s="212"/>
      <c r="EN287" s="212"/>
      <c r="EO287" s="212"/>
      <c r="EP287" s="212"/>
      <c r="EQ287" s="212"/>
      <c r="ER287" s="424"/>
      <c r="ES287" s="227">
        <f t="shared" si="45"/>
        <v>0</v>
      </c>
      <c r="ET287" s="413">
        <f t="shared" si="38"/>
        <v>0</v>
      </c>
      <c r="EU287" s="227">
        <f t="shared" si="39"/>
        <v>0</v>
      </c>
      <c r="EV287" s="385">
        <f t="shared" si="41"/>
        <v>0</v>
      </c>
      <c r="EW287" s="412">
        <f t="shared" si="44"/>
        <v>0</v>
      </c>
      <c r="EX287" s="412">
        <f t="shared" si="42"/>
        <v>0</v>
      </c>
      <c r="EY287" s="210">
        <f t="shared" si="40"/>
        <v>0</v>
      </c>
      <c r="EZ287" s="227">
        <f t="shared" si="43"/>
        <v>0</v>
      </c>
    </row>
    <row r="288" spans="1:156" x14ac:dyDescent="0.25">
      <c r="A288" s="177">
        <f t="shared" si="37"/>
        <v>10</v>
      </c>
      <c r="B288" s="723"/>
      <c r="C288" s="521" t="s">
        <v>176</v>
      </c>
      <c r="D288" s="514">
        <v>44838</v>
      </c>
      <c r="E288" s="397"/>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c r="AK288" s="212"/>
      <c r="AL288" s="212"/>
      <c r="AM288" s="212"/>
      <c r="AN288" s="212"/>
      <c r="AO288" s="212"/>
      <c r="AP288" s="212"/>
      <c r="AQ288" s="212"/>
      <c r="AR288" s="212"/>
      <c r="AS288" s="212"/>
      <c r="AT288" s="212"/>
      <c r="AU288" s="212"/>
      <c r="AV288" s="212"/>
      <c r="AW288" s="212"/>
      <c r="AX288" s="212"/>
      <c r="AY288" s="212"/>
      <c r="AZ288" s="212"/>
      <c r="BA288" s="212"/>
      <c r="BB288" s="212"/>
      <c r="BC288" s="212"/>
      <c r="BD288" s="212"/>
      <c r="BE288" s="212"/>
      <c r="BF288" s="212"/>
      <c r="BG288" s="212"/>
      <c r="BH288" s="212"/>
      <c r="BI288" s="212"/>
      <c r="BJ288" s="212"/>
      <c r="BK288" s="212"/>
      <c r="BL288" s="212"/>
      <c r="BM288" s="212"/>
      <c r="BN288" s="212"/>
      <c r="BO288" s="212"/>
      <c r="BP288" s="212"/>
      <c r="BQ288" s="212"/>
      <c r="BR288" s="212"/>
      <c r="BS288" s="212"/>
      <c r="BT288" s="212"/>
      <c r="BU288" s="212"/>
      <c r="BV288" s="212"/>
      <c r="BW288" s="212"/>
      <c r="BX288" s="212"/>
      <c r="BY288" s="212"/>
      <c r="BZ288" s="212"/>
      <c r="CA288" s="212"/>
      <c r="CB288" s="212"/>
      <c r="CC288" s="212"/>
      <c r="CD288" s="212"/>
      <c r="CE288" s="212"/>
      <c r="CF288" s="212"/>
      <c r="CG288" s="212"/>
      <c r="CH288" s="212"/>
      <c r="CI288" s="212"/>
      <c r="CJ288" s="212"/>
      <c r="CK288" s="212"/>
      <c r="CL288" s="212"/>
      <c r="CM288" s="212"/>
      <c r="CN288" s="212"/>
      <c r="CO288" s="212"/>
      <c r="CP288" s="212"/>
      <c r="CQ288" s="212"/>
      <c r="CR288" s="212"/>
      <c r="CS288" s="212"/>
      <c r="CT288" s="212"/>
      <c r="CU288" s="212"/>
      <c r="CV288" s="212"/>
      <c r="CW288" s="212"/>
      <c r="CX288" s="212"/>
      <c r="CY288" s="212"/>
      <c r="CZ288" s="212"/>
      <c r="DA288" s="212"/>
      <c r="DB288" s="212"/>
      <c r="DC288" s="212"/>
      <c r="DD288" s="212"/>
      <c r="DE288" s="212"/>
      <c r="DF288" s="212"/>
      <c r="DG288" s="212"/>
      <c r="DH288" s="212"/>
      <c r="DI288" s="212"/>
      <c r="DJ288" s="212"/>
      <c r="DK288" s="212"/>
      <c r="DL288" s="212"/>
      <c r="DM288" s="212"/>
      <c r="DN288" s="212"/>
      <c r="DO288" s="212"/>
      <c r="DP288" s="212"/>
      <c r="DQ288" s="212"/>
      <c r="DR288" s="212"/>
      <c r="DS288" s="212"/>
      <c r="DT288" s="212"/>
      <c r="DU288" s="212"/>
      <c r="DV288" s="212"/>
      <c r="DW288" s="212"/>
      <c r="DX288" s="212"/>
      <c r="DY288" s="212"/>
      <c r="DZ288" s="212"/>
      <c r="EA288" s="212"/>
      <c r="EB288" s="212"/>
      <c r="EC288" s="212"/>
      <c r="ED288" s="212"/>
      <c r="EE288" s="212"/>
      <c r="EF288" s="212"/>
      <c r="EG288" s="212"/>
      <c r="EH288" s="212"/>
      <c r="EI288" s="212"/>
      <c r="EJ288" s="212"/>
      <c r="EK288" s="212"/>
      <c r="EL288" s="212"/>
      <c r="EM288" s="212"/>
      <c r="EN288" s="212"/>
      <c r="EO288" s="212"/>
      <c r="EP288" s="212"/>
      <c r="EQ288" s="212"/>
      <c r="ER288" s="424"/>
      <c r="ES288" s="227">
        <f t="shared" si="45"/>
        <v>0</v>
      </c>
      <c r="ET288" s="413">
        <f t="shared" si="38"/>
        <v>0</v>
      </c>
      <c r="EU288" s="227">
        <f t="shared" si="39"/>
        <v>0</v>
      </c>
      <c r="EV288" s="385">
        <f t="shared" si="41"/>
        <v>0</v>
      </c>
      <c r="EW288" s="412">
        <f t="shared" si="44"/>
        <v>0</v>
      </c>
      <c r="EX288" s="412">
        <f t="shared" si="42"/>
        <v>0</v>
      </c>
      <c r="EY288" s="210">
        <f t="shared" si="40"/>
        <v>0</v>
      </c>
      <c r="EZ288" s="227">
        <f t="shared" si="43"/>
        <v>0</v>
      </c>
    </row>
    <row r="289" spans="1:156" x14ac:dyDescent="0.25">
      <c r="A289" s="177">
        <f t="shared" si="37"/>
        <v>10</v>
      </c>
      <c r="B289" s="723"/>
      <c r="C289" s="521" t="s">
        <v>176</v>
      </c>
      <c r="D289" s="514">
        <v>44839</v>
      </c>
      <c r="E289" s="397"/>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c r="AK289" s="212"/>
      <c r="AL289" s="212"/>
      <c r="AM289" s="212"/>
      <c r="AN289" s="212"/>
      <c r="AO289" s="212"/>
      <c r="AP289" s="212"/>
      <c r="AQ289" s="212"/>
      <c r="AR289" s="212"/>
      <c r="AS289" s="212"/>
      <c r="AT289" s="212"/>
      <c r="AU289" s="212"/>
      <c r="AV289" s="212"/>
      <c r="AW289" s="212"/>
      <c r="AX289" s="212"/>
      <c r="AY289" s="212"/>
      <c r="AZ289" s="212"/>
      <c r="BA289" s="212"/>
      <c r="BB289" s="212"/>
      <c r="BC289" s="212"/>
      <c r="BD289" s="212"/>
      <c r="BE289" s="212"/>
      <c r="BF289" s="212"/>
      <c r="BG289" s="212"/>
      <c r="BH289" s="212"/>
      <c r="BI289" s="212"/>
      <c r="BJ289" s="212"/>
      <c r="BK289" s="212"/>
      <c r="BL289" s="212"/>
      <c r="BM289" s="212"/>
      <c r="BN289" s="212"/>
      <c r="BO289" s="212"/>
      <c r="BP289" s="212"/>
      <c r="BQ289" s="212"/>
      <c r="BR289" s="212"/>
      <c r="BS289" s="212"/>
      <c r="BT289" s="212"/>
      <c r="BU289" s="212"/>
      <c r="BV289" s="212"/>
      <c r="BW289" s="212"/>
      <c r="BX289" s="212"/>
      <c r="BY289" s="212"/>
      <c r="BZ289" s="212"/>
      <c r="CA289" s="212"/>
      <c r="CB289" s="212"/>
      <c r="CC289" s="212"/>
      <c r="CD289" s="212"/>
      <c r="CE289" s="212"/>
      <c r="CF289" s="212"/>
      <c r="CG289" s="212"/>
      <c r="CH289" s="212"/>
      <c r="CI289" s="212"/>
      <c r="CJ289" s="212"/>
      <c r="CK289" s="212"/>
      <c r="CL289" s="212"/>
      <c r="CM289" s="212"/>
      <c r="CN289" s="212"/>
      <c r="CO289" s="212"/>
      <c r="CP289" s="212"/>
      <c r="CQ289" s="212"/>
      <c r="CR289" s="212"/>
      <c r="CS289" s="212"/>
      <c r="CT289" s="212"/>
      <c r="CU289" s="212"/>
      <c r="CV289" s="212"/>
      <c r="CW289" s="212"/>
      <c r="CX289" s="212"/>
      <c r="CY289" s="212"/>
      <c r="CZ289" s="212"/>
      <c r="DA289" s="212"/>
      <c r="DB289" s="212"/>
      <c r="DC289" s="212"/>
      <c r="DD289" s="212"/>
      <c r="DE289" s="212"/>
      <c r="DF289" s="212"/>
      <c r="DG289" s="212"/>
      <c r="DH289" s="212"/>
      <c r="DI289" s="212"/>
      <c r="DJ289" s="212"/>
      <c r="DK289" s="212"/>
      <c r="DL289" s="212"/>
      <c r="DM289" s="212"/>
      <c r="DN289" s="212"/>
      <c r="DO289" s="212"/>
      <c r="DP289" s="212"/>
      <c r="DQ289" s="212"/>
      <c r="DR289" s="212"/>
      <c r="DS289" s="212"/>
      <c r="DT289" s="212"/>
      <c r="DU289" s="212"/>
      <c r="DV289" s="212"/>
      <c r="DW289" s="212"/>
      <c r="DX289" s="212"/>
      <c r="DY289" s="212"/>
      <c r="DZ289" s="212"/>
      <c r="EA289" s="212"/>
      <c r="EB289" s="212"/>
      <c r="EC289" s="212"/>
      <c r="ED289" s="212"/>
      <c r="EE289" s="212"/>
      <c r="EF289" s="212"/>
      <c r="EG289" s="212"/>
      <c r="EH289" s="212"/>
      <c r="EI289" s="212"/>
      <c r="EJ289" s="212"/>
      <c r="EK289" s="212"/>
      <c r="EL289" s="212"/>
      <c r="EM289" s="212"/>
      <c r="EN289" s="212"/>
      <c r="EO289" s="212"/>
      <c r="EP289" s="212"/>
      <c r="EQ289" s="212"/>
      <c r="ER289" s="424"/>
      <c r="ES289" s="227">
        <f t="shared" si="45"/>
        <v>0</v>
      </c>
      <c r="ET289" s="413">
        <f t="shared" si="38"/>
        <v>0</v>
      </c>
      <c r="EU289" s="227">
        <f t="shared" si="39"/>
        <v>0</v>
      </c>
      <c r="EV289" s="385">
        <f t="shared" si="41"/>
        <v>0</v>
      </c>
      <c r="EW289" s="412">
        <f t="shared" si="44"/>
        <v>0</v>
      </c>
      <c r="EX289" s="412">
        <f t="shared" si="42"/>
        <v>0</v>
      </c>
      <c r="EY289" s="210">
        <f t="shared" si="40"/>
        <v>0</v>
      </c>
      <c r="EZ289" s="227">
        <f t="shared" si="43"/>
        <v>0</v>
      </c>
    </row>
    <row r="290" spans="1:156" x14ac:dyDescent="0.25">
      <c r="A290" s="177">
        <f t="shared" ref="A290:A353" si="46">MONTH(D290)</f>
        <v>10</v>
      </c>
      <c r="B290" s="723"/>
      <c r="C290" s="521" t="s">
        <v>173</v>
      </c>
      <c r="D290" s="514">
        <v>44840</v>
      </c>
      <c r="E290" s="397"/>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c r="AK290" s="212"/>
      <c r="AL290" s="212"/>
      <c r="AM290" s="212"/>
      <c r="AN290" s="212"/>
      <c r="AO290" s="212"/>
      <c r="AP290" s="212"/>
      <c r="AQ290" s="212"/>
      <c r="AR290" s="212"/>
      <c r="AS290" s="212"/>
      <c r="AT290" s="212"/>
      <c r="AU290" s="212"/>
      <c r="AV290" s="212"/>
      <c r="AW290" s="212"/>
      <c r="AX290" s="212"/>
      <c r="AY290" s="212"/>
      <c r="AZ290" s="212"/>
      <c r="BA290" s="212"/>
      <c r="BB290" s="212"/>
      <c r="BC290" s="212"/>
      <c r="BD290" s="212"/>
      <c r="BE290" s="212"/>
      <c r="BF290" s="212"/>
      <c r="BG290" s="212"/>
      <c r="BH290" s="212"/>
      <c r="BI290" s="212"/>
      <c r="BJ290" s="212"/>
      <c r="BK290" s="212"/>
      <c r="BL290" s="212"/>
      <c r="BM290" s="212"/>
      <c r="BN290" s="212"/>
      <c r="BO290" s="212"/>
      <c r="BP290" s="212"/>
      <c r="BQ290" s="212"/>
      <c r="BR290" s="212"/>
      <c r="BS290" s="212"/>
      <c r="BT290" s="212"/>
      <c r="BU290" s="212"/>
      <c r="BV290" s="212"/>
      <c r="BW290" s="212"/>
      <c r="BX290" s="212"/>
      <c r="BY290" s="212"/>
      <c r="BZ290" s="212"/>
      <c r="CA290" s="212"/>
      <c r="CB290" s="212"/>
      <c r="CC290" s="212"/>
      <c r="CD290" s="212"/>
      <c r="CE290" s="212"/>
      <c r="CF290" s="212"/>
      <c r="CG290" s="212"/>
      <c r="CH290" s="212"/>
      <c r="CI290" s="212"/>
      <c r="CJ290" s="212"/>
      <c r="CK290" s="212"/>
      <c r="CL290" s="212"/>
      <c r="CM290" s="212"/>
      <c r="CN290" s="212"/>
      <c r="CO290" s="212"/>
      <c r="CP290" s="212"/>
      <c r="CQ290" s="212"/>
      <c r="CR290" s="212"/>
      <c r="CS290" s="212"/>
      <c r="CT290" s="212"/>
      <c r="CU290" s="212"/>
      <c r="CV290" s="212"/>
      <c r="CW290" s="212"/>
      <c r="CX290" s="212"/>
      <c r="CY290" s="212"/>
      <c r="CZ290" s="212"/>
      <c r="DA290" s="212"/>
      <c r="DB290" s="212"/>
      <c r="DC290" s="212"/>
      <c r="DD290" s="212"/>
      <c r="DE290" s="212"/>
      <c r="DF290" s="212"/>
      <c r="DG290" s="212"/>
      <c r="DH290" s="212"/>
      <c r="DI290" s="212"/>
      <c r="DJ290" s="212"/>
      <c r="DK290" s="212"/>
      <c r="DL290" s="212"/>
      <c r="DM290" s="212"/>
      <c r="DN290" s="212"/>
      <c r="DO290" s="212"/>
      <c r="DP290" s="212"/>
      <c r="DQ290" s="212"/>
      <c r="DR290" s="212"/>
      <c r="DS290" s="212"/>
      <c r="DT290" s="212"/>
      <c r="DU290" s="212"/>
      <c r="DV290" s="212"/>
      <c r="DW290" s="212"/>
      <c r="DX290" s="212"/>
      <c r="DY290" s="212"/>
      <c r="DZ290" s="212"/>
      <c r="EA290" s="212"/>
      <c r="EB290" s="212"/>
      <c r="EC290" s="212"/>
      <c r="ED290" s="212"/>
      <c r="EE290" s="212"/>
      <c r="EF290" s="212"/>
      <c r="EG290" s="212"/>
      <c r="EH290" s="212"/>
      <c r="EI290" s="212"/>
      <c r="EJ290" s="212"/>
      <c r="EK290" s="212"/>
      <c r="EL290" s="212"/>
      <c r="EM290" s="212"/>
      <c r="EN290" s="212"/>
      <c r="EO290" s="212"/>
      <c r="EP290" s="212"/>
      <c r="EQ290" s="212"/>
      <c r="ER290" s="424"/>
      <c r="ES290" s="227">
        <f t="shared" si="45"/>
        <v>0</v>
      </c>
      <c r="ET290" s="413">
        <f t="shared" si="38"/>
        <v>0</v>
      </c>
      <c r="EU290" s="227">
        <f t="shared" si="39"/>
        <v>0</v>
      </c>
      <c r="EV290" s="385">
        <f t="shared" si="41"/>
        <v>0</v>
      </c>
      <c r="EW290" s="412">
        <f t="shared" si="44"/>
        <v>0</v>
      </c>
      <c r="EX290" s="412">
        <f t="shared" si="42"/>
        <v>0</v>
      </c>
      <c r="EY290" s="210">
        <f t="shared" si="40"/>
        <v>0</v>
      </c>
      <c r="EZ290" s="227">
        <f t="shared" si="43"/>
        <v>0</v>
      </c>
    </row>
    <row r="291" spans="1:156" x14ac:dyDescent="0.25">
      <c r="A291" s="177">
        <f t="shared" si="46"/>
        <v>10</v>
      </c>
      <c r="B291" s="723"/>
      <c r="C291" s="521" t="s">
        <v>184</v>
      </c>
      <c r="D291" s="514">
        <v>44841</v>
      </c>
      <c r="E291" s="397"/>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c r="AK291" s="212"/>
      <c r="AL291" s="212"/>
      <c r="AM291" s="212"/>
      <c r="AN291" s="212"/>
      <c r="AO291" s="212"/>
      <c r="AP291" s="212"/>
      <c r="AQ291" s="212"/>
      <c r="AR291" s="212"/>
      <c r="AS291" s="212"/>
      <c r="AT291" s="212"/>
      <c r="AU291" s="212"/>
      <c r="AV291" s="212"/>
      <c r="AW291" s="212"/>
      <c r="AX291" s="212"/>
      <c r="AY291" s="212"/>
      <c r="AZ291" s="212"/>
      <c r="BA291" s="212"/>
      <c r="BB291" s="212"/>
      <c r="BC291" s="212"/>
      <c r="BD291" s="212"/>
      <c r="BE291" s="212"/>
      <c r="BF291" s="212"/>
      <c r="BG291" s="212"/>
      <c r="BH291" s="212"/>
      <c r="BI291" s="212"/>
      <c r="BJ291" s="212"/>
      <c r="BK291" s="212"/>
      <c r="BL291" s="212"/>
      <c r="BM291" s="212"/>
      <c r="BN291" s="212"/>
      <c r="BO291" s="212"/>
      <c r="BP291" s="212"/>
      <c r="BQ291" s="212"/>
      <c r="BR291" s="212"/>
      <c r="BS291" s="212"/>
      <c r="BT291" s="212"/>
      <c r="BU291" s="212"/>
      <c r="BV291" s="212"/>
      <c r="BW291" s="212"/>
      <c r="BX291" s="212"/>
      <c r="BY291" s="212"/>
      <c r="BZ291" s="212"/>
      <c r="CA291" s="212"/>
      <c r="CB291" s="212"/>
      <c r="CC291" s="212"/>
      <c r="CD291" s="212"/>
      <c r="CE291" s="212"/>
      <c r="CF291" s="212"/>
      <c r="CG291" s="212"/>
      <c r="CH291" s="212"/>
      <c r="CI291" s="212"/>
      <c r="CJ291" s="212"/>
      <c r="CK291" s="212"/>
      <c r="CL291" s="212"/>
      <c r="CM291" s="212"/>
      <c r="CN291" s="212"/>
      <c r="CO291" s="212"/>
      <c r="CP291" s="212"/>
      <c r="CQ291" s="212"/>
      <c r="CR291" s="212"/>
      <c r="CS291" s="212"/>
      <c r="CT291" s="212"/>
      <c r="CU291" s="212"/>
      <c r="CV291" s="212"/>
      <c r="CW291" s="212"/>
      <c r="CX291" s="212"/>
      <c r="CY291" s="212"/>
      <c r="CZ291" s="212"/>
      <c r="DA291" s="212"/>
      <c r="DB291" s="212"/>
      <c r="DC291" s="212"/>
      <c r="DD291" s="212"/>
      <c r="DE291" s="212"/>
      <c r="DF291" s="212"/>
      <c r="DG291" s="212"/>
      <c r="DH291" s="212"/>
      <c r="DI291" s="212"/>
      <c r="DJ291" s="212"/>
      <c r="DK291" s="212"/>
      <c r="DL291" s="212"/>
      <c r="DM291" s="212"/>
      <c r="DN291" s="212"/>
      <c r="DO291" s="212"/>
      <c r="DP291" s="212"/>
      <c r="DQ291" s="212"/>
      <c r="DR291" s="212"/>
      <c r="DS291" s="212"/>
      <c r="DT291" s="212"/>
      <c r="DU291" s="212"/>
      <c r="DV291" s="212"/>
      <c r="DW291" s="212"/>
      <c r="DX291" s="212"/>
      <c r="DY291" s="212"/>
      <c r="DZ291" s="212"/>
      <c r="EA291" s="212"/>
      <c r="EB291" s="212"/>
      <c r="EC291" s="212"/>
      <c r="ED291" s="212"/>
      <c r="EE291" s="212"/>
      <c r="EF291" s="212"/>
      <c r="EG291" s="212"/>
      <c r="EH291" s="212"/>
      <c r="EI291" s="212"/>
      <c r="EJ291" s="212"/>
      <c r="EK291" s="212"/>
      <c r="EL291" s="212"/>
      <c r="EM291" s="212"/>
      <c r="EN291" s="212"/>
      <c r="EO291" s="212"/>
      <c r="EP291" s="212"/>
      <c r="EQ291" s="212"/>
      <c r="ER291" s="424"/>
      <c r="ES291" s="227">
        <f t="shared" si="45"/>
        <v>0</v>
      </c>
      <c r="ET291" s="413">
        <f t="shared" si="38"/>
        <v>0</v>
      </c>
      <c r="EU291" s="227">
        <f t="shared" si="39"/>
        <v>0</v>
      </c>
      <c r="EV291" s="385">
        <f t="shared" si="41"/>
        <v>0</v>
      </c>
      <c r="EW291" s="412">
        <f t="shared" si="44"/>
        <v>0</v>
      </c>
      <c r="EX291" s="412">
        <f t="shared" si="42"/>
        <v>0</v>
      </c>
      <c r="EY291" s="210">
        <f t="shared" si="40"/>
        <v>0</v>
      </c>
      <c r="EZ291" s="227">
        <f t="shared" si="43"/>
        <v>0</v>
      </c>
    </row>
    <row r="292" spans="1:156" x14ac:dyDescent="0.25">
      <c r="A292" s="177">
        <f t="shared" si="46"/>
        <v>10</v>
      </c>
      <c r="B292" s="723"/>
      <c r="C292" s="520" t="s">
        <v>181</v>
      </c>
      <c r="D292" s="515">
        <v>44842</v>
      </c>
      <c r="E292" s="397"/>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c r="AK292" s="212"/>
      <c r="AL292" s="212"/>
      <c r="AM292" s="212"/>
      <c r="AN292" s="212"/>
      <c r="AO292" s="212"/>
      <c r="AP292" s="212"/>
      <c r="AQ292" s="212"/>
      <c r="AR292" s="212"/>
      <c r="AS292" s="212"/>
      <c r="AT292" s="212"/>
      <c r="AU292" s="212"/>
      <c r="AV292" s="212"/>
      <c r="AW292" s="212"/>
      <c r="AX292" s="212"/>
      <c r="AY292" s="212"/>
      <c r="AZ292" s="212"/>
      <c r="BA292" s="212"/>
      <c r="BB292" s="212"/>
      <c r="BC292" s="212"/>
      <c r="BD292" s="212"/>
      <c r="BE292" s="212"/>
      <c r="BF292" s="212"/>
      <c r="BG292" s="212"/>
      <c r="BH292" s="212"/>
      <c r="BI292" s="212"/>
      <c r="BJ292" s="212"/>
      <c r="BK292" s="212"/>
      <c r="BL292" s="212"/>
      <c r="BM292" s="212"/>
      <c r="BN292" s="212"/>
      <c r="BO292" s="212"/>
      <c r="BP292" s="212"/>
      <c r="BQ292" s="212"/>
      <c r="BR292" s="212"/>
      <c r="BS292" s="212"/>
      <c r="BT292" s="212"/>
      <c r="BU292" s="212"/>
      <c r="BV292" s="212"/>
      <c r="BW292" s="212"/>
      <c r="BX292" s="212"/>
      <c r="BY292" s="212"/>
      <c r="BZ292" s="212"/>
      <c r="CA292" s="212"/>
      <c r="CB292" s="212"/>
      <c r="CC292" s="212"/>
      <c r="CD292" s="212"/>
      <c r="CE292" s="212"/>
      <c r="CF292" s="212"/>
      <c r="CG292" s="212"/>
      <c r="CH292" s="212"/>
      <c r="CI292" s="212"/>
      <c r="CJ292" s="212"/>
      <c r="CK292" s="212"/>
      <c r="CL292" s="212"/>
      <c r="CM292" s="212"/>
      <c r="CN292" s="212"/>
      <c r="CO292" s="212"/>
      <c r="CP292" s="212"/>
      <c r="CQ292" s="212"/>
      <c r="CR292" s="212"/>
      <c r="CS292" s="212"/>
      <c r="CT292" s="212"/>
      <c r="CU292" s="212"/>
      <c r="CV292" s="212"/>
      <c r="CW292" s="212"/>
      <c r="CX292" s="212"/>
      <c r="CY292" s="212"/>
      <c r="CZ292" s="212"/>
      <c r="DA292" s="212"/>
      <c r="DB292" s="212"/>
      <c r="DC292" s="212"/>
      <c r="DD292" s="212"/>
      <c r="DE292" s="212"/>
      <c r="DF292" s="212"/>
      <c r="DG292" s="212"/>
      <c r="DH292" s="212"/>
      <c r="DI292" s="212"/>
      <c r="DJ292" s="212"/>
      <c r="DK292" s="212"/>
      <c r="DL292" s="212"/>
      <c r="DM292" s="212"/>
      <c r="DN292" s="212"/>
      <c r="DO292" s="212"/>
      <c r="DP292" s="212"/>
      <c r="DQ292" s="212"/>
      <c r="DR292" s="212"/>
      <c r="DS292" s="212"/>
      <c r="DT292" s="212"/>
      <c r="DU292" s="212"/>
      <c r="DV292" s="212"/>
      <c r="DW292" s="212"/>
      <c r="DX292" s="212"/>
      <c r="DY292" s="212"/>
      <c r="DZ292" s="212"/>
      <c r="EA292" s="212"/>
      <c r="EB292" s="212"/>
      <c r="EC292" s="212"/>
      <c r="ED292" s="212"/>
      <c r="EE292" s="212"/>
      <c r="EF292" s="212"/>
      <c r="EG292" s="212"/>
      <c r="EH292" s="212"/>
      <c r="EI292" s="212"/>
      <c r="EJ292" s="212"/>
      <c r="EK292" s="212"/>
      <c r="EL292" s="212"/>
      <c r="EM292" s="212"/>
      <c r="EN292" s="212"/>
      <c r="EO292" s="212"/>
      <c r="EP292" s="212"/>
      <c r="EQ292" s="212"/>
      <c r="ER292" s="424"/>
      <c r="ES292" s="227">
        <f t="shared" si="45"/>
        <v>0</v>
      </c>
      <c r="ET292" s="413">
        <f t="shared" si="38"/>
        <v>0</v>
      </c>
      <c r="EU292" s="227">
        <f t="shared" si="39"/>
        <v>0</v>
      </c>
      <c r="EV292" s="385">
        <f t="shared" si="41"/>
        <v>0</v>
      </c>
      <c r="EW292" s="412">
        <f t="shared" si="44"/>
        <v>0</v>
      </c>
      <c r="EX292" s="412">
        <f t="shared" si="42"/>
        <v>0</v>
      </c>
      <c r="EY292" s="210">
        <f t="shared" si="40"/>
        <v>0</v>
      </c>
      <c r="EZ292" s="227">
        <f t="shared" si="43"/>
        <v>0</v>
      </c>
    </row>
    <row r="293" spans="1:156" x14ac:dyDescent="0.25">
      <c r="A293" s="177">
        <f t="shared" si="46"/>
        <v>10</v>
      </c>
      <c r="B293" s="723"/>
      <c r="C293" s="520" t="s">
        <v>167</v>
      </c>
      <c r="D293" s="515">
        <v>44843</v>
      </c>
      <c r="E293" s="211" t="s">
        <v>342</v>
      </c>
      <c r="F293" s="212" t="s">
        <v>342</v>
      </c>
      <c r="G293" s="212" t="s">
        <v>342</v>
      </c>
      <c r="H293" s="212" t="s">
        <v>342</v>
      </c>
      <c r="I293" s="212" t="s">
        <v>342</v>
      </c>
      <c r="J293" s="212" t="s">
        <v>342</v>
      </c>
      <c r="K293" s="212" t="s">
        <v>342</v>
      </c>
      <c r="L293" s="212" t="s">
        <v>342</v>
      </c>
      <c r="M293" s="212" t="s">
        <v>342</v>
      </c>
      <c r="N293" s="212" t="s">
        <v>342</v>
      </c>
      <c r="O293" s="212" t="s">
        <v>342</v>
      </c>
      <c r="P293" s="212" t="s">
        <v>342</v>
      </c>
      <c r="Q293" s="212" t="s">
        <v>342</v>
      </c>
      <c r="R293" s="212" t="s">
        <v>342</v>
      </c>
      <c r="S293" s="212" t="s">
        <v>342</v>
      </c>
      <c r="T293" s="212" t="s">
        <v>342</v>
      </c>
      <c r="U293" s="212" t="s">
        <v>342</v>
      </c>
      <c r="V293" s="212" t="s">
        <v>342</v>
      </c>
      <c r="W293" s="212" t="s">
        <v>342</v>
      </c>
      <c r="X293" s="212" t="s">
        <v>342</v>
      </c>
      <c r="Y293" s="212" t="s">
        <v>342</v>
      </c>
      <c r="Z293" s="212" t="s">
        <v>342</v>
      </c>
      <c r="AA293" s="212" t="s">
        <v>342</v>
      </c>
      <c r="AB293" s="212" t="s">
        <v>342</v>
      </c>
      <c r="AC293" s="212" t="s">
        <v>342</v>
      </c>
      <c r="AD293" s="212" t="s">
        <v>342</v>
      </c>
      <c r="AE293" s="212" t="s">
        <v>342</v>
      </c>
      <c r="AF293" s="212" t="s">
        <v>342</v>
      </c>
      <c r="AG293" s="212" t="s">
        <v>342</v>
      </c>
      <c r="AH293" s="212" t="s">
        <v>342</v>
      </c>
      <c r="AI293" s="212" t="s">
        <v>342</v>
      </c>
      <c r="AJ293" s="212" t="s">
        <v>342</v>
      </c>
      <c r="AK293" s="212" t="s">
        <v>342</v>
      </c>
      <c r="AL293" s="212" t="s">
        <v>342</v>
      </c>
      <c r="AM293" s="212" t="s">
        <v>342</v>
      </c>
      <c r="AN293" s="212" t="s">
        <v>342</v>
      </c>
      <c r="AO293" s="212" t="s">
        <v>342</v>
      </c>
      <c r="AP293" s="212" t="s">
        <v>342</v>
      </c>
      <c r="AQ293" s="212" t="s">
        <v>342</v>
      </c>
      <c r="AR293" s="212" t="s">
        <v>342</v>
      </c>
      <c r="AS293" s="212" t="s">
        <v>342</v>
      </c>
      <c r="AT293" s="212" t="s">
        <v>342</v>
      </c>
      <c r="AU293" s="212" t="s">
        <v>342</v>
      </c>
      <c r="AV293" s="212" t="s">
        <v>342</v>
      </c>
      <c r="AW293" s="212" t="s">
        <v>342</v>
      </c>
      <c r="AX293" s="212" t="s">
        <v>342</v>
      </c>
      <c r="AY293" s="212" t="s">
        <v>342</v>
      </c>
      <c r="AZ293" s="212" t="s">
        <v>342</v>
      </c>
      <c r="BA293" s="212" t="s">
        <v>342</v>
      </c>
      <c r="BB293" s="212" t="s">
        <v>342</v>
      </c>
      <c r="BC293" s="212" t="s">
        <v>342</v>
      </c>
      <c r="BD293" s="212" t="s">
        <v>342</v>
      </c>
      <c r="BE293" s="212" t="s">
        <v>342</v>
      </c>
      <c r="BF293" s="212" t="s">
        <v>342</v>
      </c>
      <c r="BG293" s="212" t="s">
        <v>342</v>
      </c>
      <c r="BH293" s="212" t="s">
        <v>342</v>
      </c>
      <c r="BI293" s="212" t="s">
        <v>342</v>
      </c>
      <c r="BJ293" s="212" t="s">
        <v>342</v>
      </c>
      <c r="BK293" s="212" t="s">
        <v>342</v>
      </c>
      <c r="BL293" s="212" t="s">
        <v>342</v>
      </c>
      <c r="BM293" s="212" t="s">
        <v>342</v>
      </c>
      <c r="BN293" s="212" t="s">
        <v>342</v>
      </c>
      <c r="BO293" s="212" t="s">
        <v>342</v>
      </c>
      <c r="BP293" s="212" t="s">
        <v>342</v>
      </c>
      <c r="BQ293" s="212" t="s">
        <v>342</v>
      </c>
      <c r="BR293" s="212" t="s">
        <v>342</v>
      </c>
      <c r="BS293" s="212" t="s">
        <v>342</v>
      </c>
      <c r="BT293" s="212" t="s">
        <v>342</v>
      </c>
      <c r="BU293" s="212" t="s">
        <v>342</v>
      </c>
      <c r="BV293" s="212" t="s">
        <v>342</v>
      </c>
      <c r="BW293" s="212" t="s">
        <v>342</v>
      </c>
      <c r="BX293" s="212" t="s">
        <v>342</v>
      </c>
      <c r="BY293" s="212" t="s">
        <v>342</v>
      </c>
      <c r="BZ293" s="212" t="s">
        <v>342</v>
      </c>
      <c r="CA293" s="212" t="s">
        <v>342</v>
      </c>
      <c r="CB293" s="212" t="s">
        <v>342</v>
      </c>
      <c r="CC293" s="212" t="s">
        <v>342</v>
      </c>
      <c r="CD293" s="212" t="s">
        <v>342</v>
      </c>
      <c r="CE293" s="212" t="s">
        <v>342</v>
      </c>
      <c r="CF293" s="212" t="s">
        <v>342</v>
      </c>
      <c r="CG293" s="212" t="s">
        <v>342</v>
      </c>
      <c r="CH293" s="212" t="s">
        <v>342</v>
      </c>
      <c r="CI293" s="212" t="s">
        <v>342</v>
      </c>
      <c r="CJ293" s="212" t="s">
        <v>342</v>
      </c>
      <c r="CK293" s="212" t="s">
        <v>342</v>
      </c>
      <c r="CL293" s="212" t="s">
        <v>342</v>
      </c>
      <c r="CM293" s="212" t="s">
        <v>342</v>
      </c>
      <c r="CN293" s="212" t="s">
        <v>342</v>
      </c>
      <c r="CO293" s="212" t="s">
        <v>342</v>
      </c>
      <c r="CP293" s="212" t="s">
        <v>342</v>
      </c>
      <c r="CQ293" s="212" t="s">
        <v>342</v>
      </c>
      <c r="CR293" s="212" t="s">
        <v>342</v>
      </c>
      <c r="CS293" s="212" t="s">
        <v>342</v>
      </c>
      <c r="CT293" s="212" t="s">
        <v>342</v>
      </c>
      <c r="CU293" s="212" t="s">
        <v>342</v>
      </c>
      <c r="CV293" s="212" t="s">
        <v>342</v>
      </c>
      <c r="CW293" s="212" t="s">
        <v>342</v>
      </c>
      <c r="CX293" s="212" t="s">
        <v>342</v>
      </c>
      <c r="CY293" s="212" t="s">
        <v>342</v>
      </c>
      <c r="CZ293" s="212" t="s">
        <v>342</v>
      </c>
      <c r="DA293" s="212" t="s">
        <v>342</v>
      </c>
      <c r="DB293" s="212" t="s">
        <v>342</v>
      </c>
      <c r="DC293" s="212" t="s">
        <v>342</v>
      </c>
      <c r="DD293" s="212" t="s">
        <v>342</v>
      </c>
      <c r="DE293" s="212" t="s">
        <v>342</v>
      </c>
      <c r="DF293" s="212" t="s">
        <v>342</v>
      </c>
      <c r="DG293" s="212" t="s">
        <v>342</v>
      </c>
      <c r="DH293" s="212" t="s">
        <v>342</v>
      </c>
      <c r="DI293" s="212" t="s">
        <v>342</v>
      </c>
      <c r="DJ293" s="212" t="s">
        <v>342</v>
      </c>
      <c r="DK293" s="212" t="s">
        <v>342</v>
      </c>
      <c r="DL293" s="212" t="s">
        <v>342</v>
      </c>
      <c r="DM293" s="212" t="s">
        <v>342</v>
      </c>
      <c r="DN293" s="212" t="s">
        <v>342</v>
      </c>
      <c r="DO293" s="212" t="s">
        <v>342</v>
      </c>
      <c r="DP293" s="212" t="s">
        <v>342</v>
      </c>
      <c r="DQ293" s="212" t="s">
        <v>342</v>
      </c>
      <c r="DR293" s="212" t="s">
        <v>342</v>
      </c>
      <c r="DS293" s="212" t="s">
        <v>342</v>
      </c>
      <c r="DT293" s="212" t="s">
        <v>342</v>
      </c>
      <c r="DU293" s="212" t="s">
        <v>342</v>
      </c>
      <c r="DV293" s="212" t="s">
        <v>342</v>
      </c>
      <c r="DW293" s="212" t="s">
        <v>342</v>
      </c>
      <c r="DX293" s="212" t="s">
        <v>342</v>
      </c>
      <c r="DY293" s="212" t="s">
        <v>342</v>
      </c>
      <c r="DZ293" s="212" t="s">
        <v>342</v>
      </c>
      <c r="EA293" s="212" t="s">
        <v>342</v>
      </c>
      <c r="EB293" s="212" t="s">
        <v>342</v>
      </c>
      <c r="EC293" s="212" t="s">
        <v>342</v>
      </c>
      <c r="ED293" s="212" t="s">
        <v>342</v>
      </c>
      <c r="EE293" s="212" t="s">
        <v>342</v>
      </c>
      <c r="EF293" s="212" t="s">
        <v>342</v>
      </c>
      <c r="EG293" s="212" t="s">
        <v>342</v>
      </c>
      <c r="EH293" s="212" t="s">
        <v>342</v>
      </c>
      <c r="EI293" s="212" t="s">
        <v>342</v>
      </c>
      <c r="EJ293" s="212" t="s">
        <v>342</v>
      </c>
      <c r="EK293" s="212" t="s">
        <v>342</v>
      </c>
      <c r="EL293" s="212" t="s">
        <v>342</v>
      </c>
      <c r="EM293" s="212" t="s">
        <v>342</v>
      </c>
      <c r="EN293" s="212" t="s">
        <v>342</v>
      </c>
      <c r="EO293" s="212" t="s">
        <v>342</v>
      </c>
      <c r="EP293" s="212" t="s">
        <v>342</v>
      </c>
      <c r="EQ293" s="212" t="s">
        <v>342</v>
      </c>
      <c r="ER293" s="424" t="s">
        <v>342</v>
      </c>
      <c r="ES293" s="227">
        <f t="shared" si="45"/>
        <v>0</v>
      </c>
      <c r="ET293" s="413">
        <f t="shared" ref="ET293:ET316" si="47">(COUNTIF($E293:$ER293,$ET$11))*(10/60)+((COUNTIF($E293:$ER293,"EJB"))*(10/60))</f>
        <v>0</v>
      </c>
      <c r="EU293" s="227">
        <f t="shared" si="39"/>
        <v>0</v>
      </c>
      <c r="EV293" s="385">
        <f t="shared" si="41"/>
        <v>0</v>
      </c>
      <c r="EW293" s="412">
        <f t="shared" si="44"/>
        <v>0</v>
      </c>
      <c r="EX293" s="412">
        <f t="shared" si="42"/>
        <v>0</v>
      </c>
      <c r="EY293" s="210">
        <f t="shared" si="40"/>
        <v>0</v>
      </c>
      <c r="EZ293" s="227">
        <f t="shared" si="43"/>
        <v>0</v>
      </c>
    </row>
    <row r="294" spans="1:156" x14ac:dyDescent="0.25">
      <c r="A294" s="177">
        <f t="shared" si="46"/>
        <v>10</v>
      </c>
      <c r="B294" s="723"/>
      <c r="C294" s="521" t="s">
        <v>175</v>
      </c>
      <c r="D294" s="514">
        <v>44844</v>
      </c>
      <c r="E294" s="397"/>
      <c r="F294" s="212"/>
      <c r="G294" s="212"/>
      <c r="H294" s="212"/>
      <c r="I294" s="212"/>
      <c r="J294" s="212"/>
      <c r="K294" s="212"/>
      <c r="L294" s="212"/>
      <c r="M294" s="212"/>
      <c r="N294" s="212"/>
      <c r="O294" s="212"/>
      <c r="P294" s="212"/>
      <c r="Q294" s="212"/>
      <c r="R294" s="212"/>
      <c r="S294" s="212"/>
      <c r="T294" s="212"/>
      <c r="U294" s="212"/>
      <c r="V294" s="212"/>
      <c r="W294" s="212"/>
      <c r="X294" s="212"/>
      <c r="Y294" s="212"/>
      <c r="Z294" s="212"/>
      <c r="AA294" s="212"/>
      <c r="AB294" s="212"/>
      <c r="AC294" s="212"/>
      <c r="AD294" s="212"/>
      <c r="AE294" s="212"/>
      <c r="AF294" s="212"/>
      <c r="AG294" s="212"/>
      <c r="AH294" s="212"/>
      <c r="AI294" s="212"/>
      <c r="AJ294" s="212"/>
      <c r="AK294" s="212"/>
      <c r="AL294" s="212"/>
      <c r="AM294" s="212"/>
      <c r="AN294" s="212"/>
      <c r="AO294" s="212"/>
      <c r="AP294" s="212"/>
      <c r="AQ294" s="212"/>
      <c r="AR294" s="212"/>
      <c r="AS294" s="212"/>
      <c r="AT294" s="212"/>
      <c r="AU294" s="212"/>
      <c r="AV294" s="212"/>
      <c r="AW294" s="212"/>
      <c r="AX294" s="212"/>
      <c r="AY294" s="212"/>
      <c r="AZ294" s="212"/>
      <c r="BA294" s="212"/>
      <c r="BB294" s="212"/>
      <c r="BC294" s="212"/>
      <c r="BD294" s="212"/>
      <c r="BE294" s="212"/>
      <c r="BF294" s="212"/>
      <c r="BG294" s="212"/>
      <c r="BH294" s="212"/>
      <c r="BI294" s="212"/>
      <c r="BJ294" s="212"/>
      <c r="BK294" s="212"/>
      <c r="BL294" s="212"/>
      <c r="BM294" s="212"/>
      <c r="BN294" s="212"/>
      <c r="BO294" s="212"/>
      <c r="BP294" s="212"/>
      <c r="BQ294" s="212"/>
      <c r="BR294" s="212"/>
      <c r="BS294" s="212"/>
      <c r="BT294" s="212"/>
      <c r="BU294" s="212"/>
      <c r="BV294" s="212"/>
      <c r="BW294" s="212"/>
      <c r="BX294" s="212"/>
      <c r="BY294" s="212"/>
      <c r="BZ294" s="212"/>
      <c r="CA294" s="212"/>
      <c r="CB294" s="212"/>
      <c r="CC294" s="212"/>
      <c r="CD294" s="212"/>
      <c r="CE294" s="212"/>
      <c r="CF294" s="212"/>
      <c r="CG294" s="212"/>
      <c r="CH294" s="212"/>
      <c r="CI294" s="212"/>
      <c r="CJ294" s="212"/>
      <c r="CK294" s="212"/>
      <c r="CL294" s="212"/>
      <c r="CM294" s="212"/>
      <c r="CN294" s="212"/>
      <c r="CO294" s="212"/>
      <c r="CP294" s="212"/>
      <c r="CQ294" s="212"/>
      <c r="CR294" s="212"/>
      <c r="CS294" s="212"/>
      <c r="CT294" s="212"/>
      <c r="CU294" s="212"/>
      <c r="CV294" s="212"/>
      <c r="CW294" s="212"/>
      <c r="CX294" s="212"/>
      <c r="CY294" s="212"/>
      <c r="CZ294" s="212"/>
      <c r="DA294" s="212"/>
      <c r="DB294" s="212"/>
      <c r="DC294" s="212"/>
      <c r="DD294" s="212"/>
      <c r="DE294" s="212"/>
      <c r="DF294" s="212"/>
      <c r="DG294" s="212"/>
      <c r="DH294" s="212"/>
      <c r="DI294" s="212"/>
      <c r="DJ294" s="212"/>
      <c r="DK294" s="212"/>
      <c r="DL294" s="212"/>
      <c r="DM294" s="212"/>
      <c r="DN294" s="212"/>
      <c r="DO294" s="212"/>
      <c r="DP294" s="212"/>
      <c r="DQ294" s="212"/>
      <c r="DR294" s="212"/>
      <c r="DS294" s="212"/>
      <c r="DT294" s="212"/>
      <c r="DU294" s="212"/>
      <c r="DV294" s="212"/>
      <c r="DW294" s="212"/>
      <c r="DX294" s="212"/>
      <c r="DY294" s="212"/>
      <c r="DZ294" s="212"/>
      <c r="EA294" s="212"/>
      <c r="EB294" s="212"/>
      <c r="EC294" s="212"/>
      <c r="ED294" s="212"/>
      <c r="EE294" s="212"/>
      <c r="EF294" s="212"/>
      <c r="EG294" s="212"/>
      <c r="EH294" s="212"/>
      <c r="EI294" s="212"/>
      <c r="EJ294" s="212"/>
      <c r="EK294" s="212"/>
      <c r="EL294" s="212"/>
      <c r="EM294" s="212"/>
      <c r="EN294" s="212"/>
      <c r="EO294" s="212"/>
      <c r="EP294" s="212"/>
      <c r="EQ294" s="212"/>
      <c r="ER294" s="424"/>
      <c r="ES294" s="227">
        <f t="shared" si="45"/>
        <v>0</v>
      </c>
      <c r="ET294" s="413">
        <f t="shared" si="47"/>
        <v>0</v>
      </c>
      <c r="EU294" s="227">
        <f t="shared" si="39"/>
        <v>0</v>
      </c>
      <c r="EV294" s="385">
        <f t="shared" si="41"/>
        <v>0</v>
      </c>
      <c r="EW294" s="412">
        <f t="shared" si="44"/>
        <v>0</v>
      </c>
      <c r="EX294" s="412">
        <f t="shared" si="42"/>
        <v>0</v>
      </c>
      <c r="EY294" s="210">
        <f t="shared" si="40"/>
        <v>0</v>
      </c>
      <c r="EZ294" s="227">
        <f t="shared" si="43"/>
        <v>0</v>
      </c>
    </row>
    <row r="295" spans="1:156" x14ac:dyDescent="0.25">
      <c r="A295" s="177">
        <f t="shared" si="46"/>
        <v>10</v>
      </c>
      <c r="B295" s="723"/>
      <c r="C295" s="521" t="s">
        <v>176</v>
      </c>
      <c r="D295" s="514">
        <v>44845</v>
      </c>
      <c r="E295" s="397"/>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c r="AK295" s="212"/>
      <c r="AL295" s="212"/>
      <c r="AM295" s="212"/>
      <c r="AN295" s="212"/>
      <c r="AO295" s="212"/>
      <c r="AP295" s="212"/>
      <c r="AQ295" s="212"/>
      <c r="AR295" s="212"/>
      <c r="AS295" s="212"/>
      <c r="AT295" s="212"/>
      <c r="AU295" s="212"/>
      <c r="AV295" s="212"/>
      <c r="AW295" s="212"/>
      <c r="AX295" s="212"/>
      <c r="AY295" s="212"/>
      <c r="AZ295" s="212"/>
      <c r="BA295" s="212"/>
      <c r="BB295" s="212"/>
      <c r="BC295" s="212"/>
      <c r="BD295" s="212"/>
      <c r="BE295" s="212"/>
      <c r="BF295" s="212"/>
      <c r="BG295" s="212"/>
      <c r="BH295" s="212"/>
      <c r="BI295" s="212"/>
      <c r="BJ295" s="212"/>
      <c r="BK295" s="212"/>
      <c r="BL295" s="212"/>
      <c r="BM295" s="212"/>
      <c r="BN295" s="212"/>
      <c r="BO295" s="212"/>
      <c r="BP295" s="212"/>
      <c r="BQ295" s="212"/>
      <c r="BR295" s="212"/>
      <c r="BS295" s="212"/>
      <c r="BT295" s="212"/>
      <c r="BU295" s="212"/>
      <c r="BV295" s="212"/>
      <c r="BW295" s="212"/>
      <c r="BX295" s="212"/>
      <c r="BY295" s="212"/>
      <c r="BZ295" s="212"/>
      <c r="CA295" s="212"/>
      <c r="CB295" s="212"/>
      <c r="CC295" s="212"/>
      <c r="CD295" s="212"/>
      <c r="CE295" s="212"/>
      <c r="CF295" s="212"/>
      <c r="CG295" s="212"/>
      <c r="CH295" s="212"/>
      <c r="CI295" s="212"/>
      <c r="CJ295" s="212"/>
      <c r="CK295" s="212"/>
      <c r="CL295" s="212"/>
      <c r="CM295" s="212"/>
      <c r="CN295" s="212"/>
      <c r="CO295" s="212"/>
      <c r="CP295" s="212"/>
      <c r="CQ295" s="212"/>
      <c r="CR295" s="212"/>
      <c r="CS295" s="212"/>
      <c r="CT295" s="212"/>
      <c r="CU295" s="212"/>
      <c r="CV295" s="212"/>
      <c r="CW295" s="212"/>
      <c r="CX295" s="212"/>
      <c r="CY295" s="212"/>
      <c r="CZ295" s="212"/>
      <c r="DA295" s="212"/>
      <c r="DB295" s="212"/>
      <c r="DC295" s="212"/>
      <c r="DD295" s="212"/>
      <c r="DE295" s="212"/>
      <c r="DF295" s="212"/>
      <c r="DG295" s="212"/>
      <c r="DH295" s="212"/>
      <c r="DI295" s="212"/>
      <c r="DJ295" s="212"/>
      <c r="DK295" s="212"/>
      <c r="DL295" s="212"/>
      <c r="DM295" s="212"/>
      <c r="DN295" s="212"/>
      <c r="DO295" s="212"/>
      <c r="DP295" s="212"/>
      <c r="DQ295" s="212"/>
      <c r="DR295" s="212"/>
      <c r="DS295" s="212"/>
      <c r="DT295" s="212"/>
      <c r="DU295" s="212"/>
      <c r="DV295" s="212"/>
      <c r="DW295" s="212"/>
      <c r="DX295" s="212"/>
      <c r="DY295" s="212"/>
      <c r="DZ295" s="212"/>
      <c r="EA295" s="212"/>
      <c r="EB295" s="212"/>
      <c r="EC295" s="212"/>
      <c r="ED295" s="212"/>
      <c r="EE295" s="212"/>
      <c r="EF295" s="212"/>
      <c r="EG295" s="212"/>
      <c r="EH295" s="212"/>
      <c r="EI295" s="212"/>
      <c r="EJ295" s="212"/>
      <c r="EK295" s="212"/>
      <c r="EL295" s="212"/>
      <c r="EM295" s="212"/>
      <c r="EN295" s="212"/>
      <c r="EO295" s="212"/>
      <c r="EP295" s="212"/>
      <c r="EQ295" s="212"/>
      <c r="ER295" s="424"/>
      <c r="ES295" s="227">
        <f t="shared" si="45"/>
        <v>0</v>
      </c>
      <c r="ET295" s="413">
        <f t="shared" si="47"/>
        <v>0</v>
      </c>
      <c r="EU295" s="227">
        <f t="shared" si="39"/>
        <v>0</v>
      </c>
      <c r="EV295" s="385">
        <f t="shared" si="41"/>
        <v>0</v>
      </c>
      <c r="EW295" s="412">
        <f t="shared" si="44"/>
        <v>0</v>
      </c>
      <c r="EX295" s="412">
        <f t="shared" si="42"/>
        <v>0</v>
      </c>
      <c r="EY295" s="210">
        <f t="shared" si="40"/>
        <v>0</v>
      </c>
      <c r="EZ295" s="227">
        <f t="shared" si="43"/>
        <v>0</v>
      </c>
    </row>
    <row r="296" spans="1:156" x14ac:dyDescent="0.25">
      <c r="A296" s="177">
        <f t="shared" si="46"/>
        <v>10</v>
      </c>
      <c r="B296" s="723"/>
      <c r="C296" s="521" t="s">
        <v>176</v>
      </c>
      <c r="D296" s="514">
        <v>44846</v>
      </c>
      <c r="E296" s="397"/>
      <c r="F296" s="212"/>
      <c r="G296" s="212"/>
      <c r="H296" s="212"/>
      <c r="I296" s="212"/>
      <c r="J296" s="212"/>
      <c r="K296" s="212"/>
      <c r="L296" s="212"/>
      <c r="M296" s="212"/>
      <c r="N296" s="212"/>
      <c r="O296" s="212"/>
      <c r="P296" s="212"/>
      <c r="Q296" s="212"/>
      <c r="R296" s="212"/>
      <c r="S296" s="212"/>
      <c r="T296" s="212"/>
      <c r="U296" s="212"/>
      <c r="V296" s="212"/>
      <c r="W296" s="212"/>
      <c r="X296" s="212"/>
      <c r="Y296" s="212"/>
      <c r="Z296" s="212"/>
      <c r="AA296" s="212"/>
      <c r="AB296" s="212"/>
      <c r="AC296" s="212"/>
      <c r="AD296" s="212"/>
      <c r="AE296" s="212"/>
      <c r="AF296" s="212"/>
      <c r="AG296" s="212"/>
      <c r="AH296" s="212"/>
      <c r="AI296" s="212"/>
      <c r="AJ296" s="212"/>
      <c r="AK296" s="212"/>
      <c r="AL296" s="212"/>
      <c r="AM296" s="212"/>
      <c r="AN296" s="212"/>
      <c r="AO296" s="212"/>
      <c r="AP296" s="212"/>
      <c r="AQ296" s="212"/>
      <c r="AR296" s="212"/>
      <c r="AS296" s="212"/>
      <c r="AT296" s="212"/>
      <c r="AU296" s="212"/>
      <c r="AV296" s="212"/>
      <c r="AW296" s="212"/>
      <c r="AX296" s="212"/>
      <c r="AY296" s="212"/>
      <c r="AZ296" s="212"/>
      <c r="BA296" s="212"/>
      <c r="BB296" s="212"/>
      <c r="BC296" s="212"/>
      <c r="BD296" s="212"/>
      <c r="BE296" s="212"/>
      <c r="BF296" s="212"/>
      <c r="BG296" s="212"/>
      <c r="BH296" s="212"/>
      <c r="BI296" s="212"/>
      <c r="BJ296" s="212"/>
      <c r="BK296" s="212"/>
      <c r="BL296" s="212"/>
      <c r="BM296" s="212"/>
      <c r="BN296" s="212"/>
      <c r="BO296" s="212"/>
      <c r="BP296" s="212"/>
      <c r="BQ296" s="212"/>
      <c r="BR296" s="212"/>
      <c r="BS296" s="212"/>
      <c r="BT296" s="212"/>
      <c r="BU296" s="212"/>
      <c r="BV296" s="212"/>
      <c r="BW296" s="212"/>
      <c r="BX296" s="212"/>
      <c r="BY296" s="212"/>
      <c r="BZ296" s="212"/>
      <c r="CA296" s="212"/>
      <c r="CB296" s="212"/>
      <c r="CC296" s="212"/>
      <c r="CD296" s="212"/>
      <c r="CE296" s="212"/>
      <c r="CF296" s="212"/>
      <c r="CG296" s="212"/>
      <c r="CH296" s="212"/>
      <c r="CI296" s="212"/>
      <c r="CJ296" s="212"/>
      <c r="CK296" s="212"/>
      <c r="CL296" s="212"/>
      <c r="CM296" s="212"/>
      <c r="CN296" s="212"/>
      <c r="CO296" s="212"/>
      <c r="CP296" s="212"/>
      <c r="CQ296" s="212"/>
      <c r="CR296" s="212"/>
      <c r="CS296" s="212"/>
      <c r="CT296" s="212"/>
      <c r="CU296" s="212"/>
      <c r="CV296" s="212"/>
      <c r="CW296" s="212"/>
      <c r="CX296" s="212"/>
      <c r="CY296" s="212"/>
      <c r="CZ296" s="212"/>
      <c r="DA296" s="212"/>
      <c r="DB296" s="212"/>
      <c r="DC296" s="212"/>
      <c r="DD296" s="212"/>
      <c r="DE296" s="212"/>
      <c r="DF296" s="212"/>
      <c r="DG296" s="212"/>
      <c r="DH296" s="212"/>
      <c r="DI296" s="212"/>
      <c r="DJ296" s="212"/>
      <c r="DK296" s="212"/>
      <c r="DL296" s="212"/>
      <c r="DM296" s="212"/>
      <c r="DN296" s="212"/>
      <c r="DO296" s="212"/>
      <c r="DP296" s="212"/>
      <c r="DQ296" s="212"/>
      <c r="DR296" s="212"/>
      <c r="DS296" s="212"/>
      <c r="DT296" s="212"/>
      <c r="DU296" s="212"/>
      <c r="DV296" s="212"/>
      <c r="DW296" s="212"/>
      <c r="DX296" s="212"/>
      <c r="DY296" s="212"/>
      <c r="DZ296" s="212"/>
      <c r="EA296" s="212"/>
      <c r="EB296" s="212"/>
      <c r="EC296" s="212"/>
      <c r="ED296" s="212"/>
      <c r="EE296" s="212"/>
      <c r="EF296" s="212"/>
      <c r="EG296" s="212"/>
      <c r="EH296" s="212"/>
      <c r="EI296" s="212"/>
      <c r="EJ296" s="212"/>
      <c r="EK296" s="212"/>
      <c r="EL296" s="212"/>
      <c r="EM296" s="212"/>
      <c r="EN296" s="212"/>
      <c r="EO296" s="212"/>
      <c r="EP296" s="212"/>
      <c r="EQ296" s="212"/>
      <c r="ER296" s="424"/>
      <c r="ES296" s="227">
        <f t="shared" si="45"/>
        <v>0</v>
      </c>
      <c r="ET296" s="413">
        <f t="shared" si="47"/>
        <v>0</v>
      </c>
      <c r="EU296" s="227">
        <f t="shared" si="39"/>
        <v>0</v>
      </c>
      <c r="EV296" s="385">
        <f t="shared" si="41"/>
        <v>0</v>
      </c>
      <c r="EW296" s="412">
        <f t="shared" si="44"/>
        <v>0</v>
      </c>
      <c r="EX296" s="412">
        <f t="shared" si="42"/>
        <v>0</v>
      </c>
      <c r="EY296" s="210">
        <f t="shared" si="40"/>
        <v>0</v>
      </c>
      <c r="EZ296" s="227">
        <f t="shared" si="43"/>
        <v>0</v>
      </c>
    </row>
    <row r="297" spans="1:156" x14ac:dyDescent="0.25">
      <c r="A297" s="177">
        <f t="shared" si="46"/>
        <v>10</v>
      </c>
      <c r="B297" s="723"/>
      <c r="C297" s="521" t="s">
        <v>173</v>
      </c>
      <c r="D297" s="514">
        <v>44847</v>
      </c>
      <c r="E297" s="397"/>
      <c r="F297" s="212"/>
      <c r="G297" s="212"/>
      <c r="H297" s="212"/>
      <c r="I297" s="212"/>
      <c r="J297" s="212"/>
      <c r="K297" s="212"/>
      <c r="L297" s="212"/>
      <c r="M297" s="212"/>
      <c r="N297" s="212"/>
      <c r="O297" s="212"/>
      <c r="P297" s="212"/>
      <c r="Q297" s="212"/>
      <c r="R297" s="212"/>
      <c r="S297" s="212"/>
      <c r="T297" s="212"/>
      <c r="U297" s="212"/>
      <c r="V297" s="212"/>
      <c r="W297" s="212"/>
      <c r="X297" s="212"/>
      <c r="Y297" s="212"/>
      <c r="Z297" s="212"/>
      <c r="AA297" s="212"/>
      <c r="AB297" s="212"/>
      <c r="AC297" s="212"/>
      <c r="AD297" s="212"/>
      <c r="AE297" s="212"/>
      <c r="AF297" s="212"/>
      <c r="AG297" s="212"/>
      <c r="AH297" s="212"/>
      <c r="AI297" s="212"/>
      <c r="AJ297" s="212"/>
      <c r="AK297" s="212"/>
      <c r="AL297" s="212"/>
      <c r="AM297" s="212"/>
      <c r="AN297" s="212"/>
      <c r="AO297" s="212"/>
      <c r="AP297" s="212"/>
      <c r="AQ297" s="212"/>
      <c r="AR297" s="212"/>
      <c r="AS297" s="212"/>
      <c r="AT297" s="212"/>
      <c r="AU297" s="212"/>
      <c r="AV297" s="212"/>
      <c r="AW297" s="212"/>
      <c r="AX297" s="212"/>
      <c r="AY297" s="212"/>
      <c r="AZ297" s="212"/>
      <c r="BA297" s="212"/>
      <c r="BB297" s="212"/>
      <c r="BC297" s="212"/>
      <c r="BD297" s="212"/>
      <c r="BE297" s="212"/>
      <c r="BF297" s="212"/>
      <c r="BG297" s="212"/>
      <c r="BH297" s="212"/>
      <c r="BI297" s="212"/>
      <c r="BJ297" s="212"/>
      <c r="BK297" s="212"/>
      <c r="BL297" s="212"/>
      <c r="BM297" s="212"/>
      <c r="BN297" s="212"/>
      <c r="BO297" s="212"/>
      <c r="BP297" s="212"/>
      <c r="BQ297" s="212"/>
      <c r="BR297" s="212"/>
      <c r="BS297" s="212"/>
      <c r="BT297" s="212"/>
      <c r="BU297" s="212"/>
      <c r="BV297" s="212"/>
      <c r="BW297" s="212"/>
      <c r="BX297" s="212"/>
      <c r="BY297" s="212"/>
      <c r="BZ297" s="212"/>
      <c r="CA297" s="212"/>
      <c r="CB297" s="212"/>
      <c r="CC297" s="212"/>
      <c r="CD297" s="212"/>
      <c r="CE297" s="212"/>
      <c r="CF297" s="212"/>
      <c r="CG297" s="212"/>
      <c r="CH297" s="212"/>
      <c r="CI297" s="212"/>
      <c r="CJ297" s="212"/>
      <c r="CK297" s="212"/>
      <c r="CL297" s="212"/>
      <c r="CM297" s="212"/>
      <c r="CN297" s="212"/>
      <c r="CO297" s="212"/>
      <c r="CP297" s="212"/>
      <c r="CQ297" s="212"/>
      <c r="CR297" s="212"/>
      <c r="CS297" s="212"/>
      <c r="CT297" s="212"/>
      <c r="CU297" s="212"/>
      <c r="CV297" s="212"/>
      <c r="CW297" s="212"/>
      <c r="CX297" s="212"/>
      <c r="CY297" s="212"/>
      <c r="CZ297" s="212"/>
      <c r="DA297" s="212"/>
      <c r="DB297" s="212"/>
      <c r="DC297" s="212"/>
      <c r="DD297" s="212"/>
      <c r="DE297" s="212"/>
      <c r="DF297" s="212"/>
      <c r="DG297" s="212"/>
      <c r="DH297" s="212"/>
      <c r="DI297" s="212"/>
      <c r="DJ297" s="212"/>
      <c r="DK297" s="212"/>
      <c r="DL297" s="212"/>
      <c r="DM297" s="212"/>
      <c r="DN297" s="212"/>
      <c r="DO297" s="212"/>
      <c r="DP297" s="212"/>
      <c r="DQ297" s="212"/>
      <c r="DR297" s="212"/>
      <c r="DS297" s="212"/>
      <c r="DT297" s="212"/>
      <c r="DU297" s="212"/>
      <c r="DV297" s="212"/>
      <c r="DW297" s="212"/>
      <c r="DX297" s="212"/>
      <c r="DY297" s="212"/>
      <c r="DZ297" s="212"/>
      <c r="EA297" s="212"/>
      <c r="EB297" s="212"/>
      <c r="EC297" s="212"/>
      <c r="ED297" s="212"/>
      <c r="EE297" s="212"/>
      <c r="EF297" s="212"/>
      <c r="EG297" s="212"/>
      <c r="EH297" s="212"/>
      <c r="EI297" s="212"/>
      <c r="EJ297" s="212"/>
      <c r="EK297" s="212"/>
      <c r="EL297" s="212"/>
      <c r="EM297" s="212"/>
      <c r="EN297" s="212"/>
      <c r="EO297" s="212"/>
      <c r="EP297" s="212"/>
      <c r="EQ297" s="212"/>
      <c r="ER297" s="424"/>
      <c r="ES297" s="227">
        <f t="shared" si="45"/>
        <v>0</v>
      </c>
      <c r="ET297" s="413">
        <f t="shared" si="47"/>
        <v>0</v>
      </c>
      <c r="EU297" s="227">
        <f t="shared" si="39"/>
        <v>0</v>
      </c>
      <c r="EV297" s="385">
        <f t="shared" si="41"/>
        <v>0</v>
      </c>
      <c r="EW297" s="412">
        <f t="shared" si="44"/>
        <v>0</v>
      </c>
      <c r="EX297" s="412">
        <f t="shared" si="42"/>
        <v>0</v>
      </c>
      <c r="EY297" s="210">
        <f t="shared" si="40"/>
        <v>0</v>
      </c>
      <c r="EZ297" s="227">
        <f t="shared" si="43"/>
        <v>0</v>
      </c>
    </row>
    <row r="298" spans="1:156" x14ac:dyDescent="0.25">
      <c r="A298" s="177">
        <f t="shared" si="46"/>
        <v>10</v>
      </c>
      <c r="B298" s="723"/>
      <c r="C298" s="521" t="s">
        <v>184</v>
      </c>
      <c r="D298" s="514">
        <v>44848</v>
      </c>
      <c r="E298" s="397"/>
      <c r="F298" s="212"/>
      <c r="G298" s="212"/>
      <c r="H298" s="212"/>
      <c r="I298" s="212"/>
      <c r="J298" s="212"/>
      <c r="K298" s="212"/>
      <c r="L298" s="212"/>
      <c r="M298" s="212"/>
      <c r="N298" s="212"/>
      <c r="O298" s="212"/>
      <c r="P298" s="212"/>
      <c r="Q298" s="212"/>
      <c r="R298" s="212"/>
      <c r="S298" s="212"/>
      <c r="T298" s="212"/>
      <c r="U298" s="212"/>
      <c r="V298" s="212"/>
      <c r="W298" s="212"/>
      <c r="X298" s="212"/>
      <c r="Y298" s="212"/>
      <c r="Z298" s="212"/>
      <c r="AA298" s="212"/>
      <c r="AB298" s="212"/>
      <c r="AC298" s="212"/>
      <c r="AD298" s="212"/>
      <c r="AE298" s="212"/>
      <c r="AF298" s="212"/>
      <c r="AG298" s="212"/>
      <c r="AH298" s="212"/>
      <c r="AI298" s="212"/>
      <c r="AJ298" s="212"/>
      <c r="AK298" s="212"/>
      <c r="AL298" s="212"/>
      <c r="AM298" s="212"/>
      <c r="AN298" s="212"/>
      <c r="AO298" s="212"/>
      <c r="AP298" s="212"/>
      <c r="AQ298" s="212"/>
      <c r="AR298" s="212"/>
      <c r="AS298" s="212"/>
      <c r="AT298" s="212"/>
      <c r="AU298" s="212"/>
      <c r="AV298" s="212"/>
      <c r="AW298" s="212"/>
      <c r="AX298" s="212"/>
      <c r="AY298" s="212"/>
      <c r="AZ298" s="212"/>
      <c r="BA298" s="212"/>
      <c r="BB298" s="212"/>
      <c r="BC298" s="212"/>
      <c r="BD298" s="212"/>
      <c r="BE298" s="212"/>
      <c r="BF298" s="212"/>
      <c r="BG298" s="212"/>
      <c r="BH298" s="212"/>
      <c r="BI298" s="212"/>
      <c r="BJ298" s="212"/>
      <c r="BK298" s="212"/>
      <c r="BL298" s="212"/>
      <c r="BM298" s="212"/>
      <c r="BN298" s="212"/>
      <c r="BO298" s="212"/>
      <c r="BP298" s="212"/>
      <c r="BQ298" s="212"/>
      <c r="BR298" s="212"/>
      <c r="BS298" s="212"/>
      <c r="BT298" s="212"/>
      <c r="BU298" s="212"/>
      <c r="BV298" s="212"/>
      <c r="BW298" s="212"/>
      <c r="BX298" s="212"/>
      <c r="BY298" s="212"/>
      <c r="BZ298" s="212"/>
      <c r="CA298" s="212"/>
      <c r="CB298" s="212"/>
      <c r="CC298" s="212"/>
      <c r="CD298" s="212"/>
      <c r="CE298" s="212"/>
      <c r="CF298" s="212"/>
      <c r="CG298" s="212"/>
      <c r="CH298" s="212"/>
      <c r="CI298" s="212"/>
      <c r="CJ298" s="212"/>
      <c r="CK298" s="212"/>
      <c r="CL298" s="212"/>
      <c r="CM298" s="212"/>
      <c r="CN298" s="212"/>
      <c r="CO298" s="212"/>
      <c r="CP298" s="212"/>
      <c r="CQ298" s="212"/>
      <c r="CR298" s="212"/>
      <c r="CS298" s="212"/>
      <c r="CT298" s="212"/>
      <c r="CU298" s="212"/>
      <c r="CV298" s="212"/>
      <c r="CW298" s="212"/>
      <c r="CX298" s="212"/>
      <c r="CY298" s="212"/>
      <c r="CZ298" s="212"/>
      <c r="DA298" s="212"/>
      <c r="DB298" s="212"/>
      <c r="DC298" s="212"/>
      <c r="DD298" s="212"/>
      <c r="DE298" s="212"/>
      <c r="DF298" s="212"/>
      <c r="DG298" s="212"/>
      <c r="DH298" s="212"/>
      <c r="DI298" s="212"/>
      <c r="DJ298" s="212"/>
      <c r="DK298" s="212"/>
      <c r="DL298" s="212"/>
      <c r="DM298" s="212"/>
      <c r="DN298" s="212"/>
      <c r="DO298" s="212"/>
      <c r="DP298" s="212"/>
      <c r="DQ298" s="212"/>
      <c r="DR298" s="212"/>
      <c r="DS298" s="212"/>
      <c r="DT298" s="212"/>
      <c r="DU298" s="212"/>
      <c r="DV298" s="212"/>
      <c r="DW298" s="212"/>
      <c r="DX298" s="212"/>
      <c r="DY298" s="212"/>
      <c r="DZ298" s="212"/>
      <c r="EA298" s="212"/>
      <c r="EB298" s="212"/>
      <c r="EC298" s="212"/>
      <c r="ED298" s="212"/>
      <c r="EE298" s="212"/>
      <c r="EF298" s="212"/>
      <c r="EG298" s="212"/>
      <c r="EH298" s="212"/>
      <c r="EI298" s="212"/>
      <c r="EJ298" s="212"/>
      <c r="EK298" s="212"/>
      <c r="EL298" s="212"/>
      <c r="EM298" s="212"/>
      <c r="EN298" s="212"/>
      <c r="EO298" s="212"/>
      <c r="EP298" s="212"/>
      <c r="EQ298" s="212"/>
      <c r="ER298" s="424"/>
      <c r="ES298" s="227">
        <f t="shared" si="45"/>
        <v>0</v>
      </c>
      <c r="ET298" s="413">
        <f t="shared" si="47"/>
        <v>0</v>
      </c>
      <c r="EU298" s="227">
        <f t="shared" si="39"/>
        <v>0</v>
      </c>
      <c r="EV298" s="385">
        <f t="shared" si="41"/>
        <v>0</v>
      </c>
      <c r="EW298" s="412">
        <f t="shared" si="44"/>
        <v>0</v>
      </c>
      <c r="EX298" s="412">
        <f t="shared" si="42"/>
        <v>0</v>
      </c>
      <c r="EY298" s="210">
        <f t="shared" si="40"/>
        <v>0</v>
      </c>
      <c r="EZ298" s="227">
        <f t="shared" si="43"/>
        <v>0</v>
      </c>
    </row>
    <row r="299" spans="1:156" x14ac:dyDescent="0.25">
      <c r="A299" s="177">
        <f t="shared" si="46"/>
        <v>10</v>
      </c>
      <c r="B299" s="723"/>
      <c r="C299" s="520" t="s">
        <v>181</v>
      </c>
      <c r="D299" s="515">
        <v>44849</v>
      </c>
      <c r="E299" s="397"/>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c r="AK299" s="212"/>
      <c r="AL299" s="212"/>
      <c r="AM299" s="212"/>
      <c r="AN299" s="212"/>
      <c r="AO299" s="212"/>
      <c r="AP299" s="212"/>
      <c r="AQ299" s="212"/>
      <c r="AR299" s="212"/>
      <c r="AS299" s="212"/>
      <c r="AT299" s="212"/>
      <c r="AU299" s="212"/>
      <c r="AV299" s="212"/>
      <c r="AW299" s="212"/>
      <c r="AX299" s="212"/>
      <c r="AY299" s="212"/>
      <c r="AZ299" s="212"/>
      <c r="BA299" s="212"/>
      <c r="BB299" s="212"/>
      <c r="BC299" s="212"/>
      <c r="BD299" s="212"/>
      <c r="BE299" s="212"/>
      <c r="BF299" s="212"/>
      <c r="BG299" s="212"/>
      <c r="BH299" s="212"/>
      <c r="BI299" s="212"/>
      <c r="BJ299" s="212"/>
      <c r="BK299" s="212"/>
      <c r="BL299" s="212"/>
      <c r="BM299" s="212"/>
      <c r="BN299" s="212"/>
      <c r="BO299" s="212"/>
      <c r="BP299" s="212"/>
      <c r="BQ299" s="212"/>
      <c r="BR299" s="212"/>
      <c r="BS299" s="212"/>
      <c r="BT299" s="212"/>
      <c r="BU299" s="212"/>
      <c r="BV299" s="212"/>
      <c r="BW299" s="212"/>
      <c r="BX299" s="212"/>
      <c r="BY299" s="212"/>
      <c r="BZ299" s="212"/>
      <c r="CA299" s="212"/>
      <c r="CB299" s="212"/>
      <c r="CC299" s="212"/>
      <c r="CD299" s="212"/>
      <c r="CE299" s="212"/>
      <c r="CF299" s="212"/>
      <c r="CG299" s="212"/>
      <c r="CH299" s="212"/>
      <c r="CI299" s="212"/>
      <c r="CJ299" s="212"/>
      <c r="CK299" s="212"/>
      <c r="CL299" s="212"/>
      <c r="CM299" s="212"/>
      <c r="CN299" s="212"/>
      <c r="CO299" s="212"/>
      <c r="CP299" s="212"/>
      <c r="CQ299" s="212"/>
      <c r="CR299" s="212"/>
      <c r="CS299" s="212"/>
      <c r="CT299" s="212"/>
      <c r="CU299" s="212"/>
      <c r="CV299" s="212"/>
      <c r="CW299" s="212"/>
      <c r="CX299" s="212"/>
      <c r="CY299" s="212"/>
      <c r="CZ299" s="212"/>
      <c r="DA299" s="212"/>
      <c r="DB299" s="212"/>
      <c r="DC299" s="212"/>
      <c r="DD299" s="212"/>
      <c r="DE299" s="212"/>
      <c r="DF299" s="212"/>
      <c r="DG299" s="212"/>
      <c r="DH299" s="212"/>
      <c r="DI299" s="212"/>
      <c r="DJ299" s="212"/>
      <c r="DK299" s="212"/>
      <c r="DL299" s="212"/>
      <c r="DM299" s="212"/>
      <c r="DN299" s="212"/>
      <c r="DO299" s="212"/>
      <c r="DP299" s="212"/>
      <c r="DQ299" s="212"/>
      <c r="DR299" s="212"/>
      <c r="DS299" s="212"/>
      <c r="DT299" s="212"/>
      <c r="DU299" s="212"/>
      <c r="DV299" s="212"/>
      <c r="DW299" s="212"/>
      <c r="DX299" s="212"/>
      <c r="DY299" s="212"/>
      <c r="DZ299" s="212"/>
      <c r="EA299" s="212"/>
      <c r="EB299" s="212"/>
      <c r="EC299" s="212"/>
      <c r="ED299" s="212"/>
      <c r="EE299" s="212"/>
      <c r="EF299" s="212"/>
      <c r="EG299" s="212"/>
      <c r="EH299" s="212"/>
      <c r="EI299" s="212"/>
      <c r="EJ299" s="212"/>
      <c r="EK299" s="212"/>
      <c r="EL299" s="212"/>
      <c r="EM299" s="212"/>
      <c r="EN299" s="212"/>
      <c r="EO299" s="212"/>
      <c r="EP299" s="212"/>
      <c r="EQ299" s="212"/>
      <c r="ER299" s="424"/>
      <c r="ES299" s="227">
        <f t="shared" si="45"/>
        <v>0</v>
      </c>
      <c r="ET299" s="413">
        <f t="shared" si="47"/>
        <v>0</v>
      </c>
      <c r="EU299" s="227">
        <f t="shared" si="39"/>
        <v>0</v>
      </c>
      <c r="EV299" s="385">
        <f t="shared" si="41"/>
        <v>0</v>
      </c>
      <c r="EW299" s="412">
        <f t="shared" si="44"/>
        <v>0</v>
      </c>
      <c r="EX299" s="412">
        <f t="shared" si="42"/>
        <v>0</v>
      </c>
      <c r="EY299" s="210">
        <f t="shared" si="40"/>
        <v>0</v>
      </c>
      <c r="EZ299" s="227">
        <f t="shared" si="43"/>
        <v>0</v>
      </c>
    </row>
    <row r="300" spans="1:156" x14ac:dyDescent="0.25">
      <c r="A300" s="177">
        <f t="shared" si="46"/>
        <v>10</v>
      </c>
      <c r="B300" s="723"/>
      <c r="C300" s="520" t="s">
        <v>167</v>
      </c>
      <c r="D300" s="515">
        <v>44850</v>
      </c>
      <c r="E300" s="211" t="s">
        <v>342</v>
      </c>
      <c r="F300" s="212" t="s">
        <v>342</v>
      </c>
      <c r="G300" s="212" t="s">
        <v>342</v>
      </c>
      <c r="H300" s="212" t="s">
        <v>342</v>
      </c>
      <c r="I300" s="212" t="s">
        <v>342</v>
      </c>
      <c r="J300" s="212" t="s">
        <v>342</v>
      </c>
      <c r="K300" s="212" t="s">
        <v>342</v>
      </c>
      <c r="L300" s="212" t="s">
        <v>342</v>
      </c>
      <c r="M300" s="212" t="s">
        <v>342</v>
      </c>
      <c r="N300" s="212" t="s">
        <v>342</v>
      </c>
      <c r="O300" s="212" t="s">
        <v>342</v>
      </c>
      <c r="P300" s="212" t="s">
        <v>342</v>
      </c>
      <c r="Q300" s="212" t="s">
        <v>342</v>
      </c>
      <c r="R300" s="212" t="s">
        <v>342</v>
      </c>
      <c r="S300" s="212" t="s">
        <v>342</v>
      </c>
      <c r="T300" s="212" t="s">
        <v>342</v>
      </c>
      <c r="U300" s="212" t="s">
        <v>342</v>
      </c>
      <c r="V300" s="212" t="s">
        <v>342</v>
      </c>
      <c r="W300" s="212" t="s">
        <v>342</v>
      </c>
      <c r="X300" s="212" t="s">
        <v>342</v>
      </c>
      <c r="Y300" s="212" t="s">
        <v>342</v>
      </c>
      <c r="Z300" s="212" t="s">
        <v>342</v>
      </c>
      <c r="AA300" s="212" t="s">
        <v>342</v>
      </c>
      <c r="AB300" s="212" t="s">
        <v>342</v>
      </c>
      <c r="AC300" s="212" t="s">
        <v>342</v>
      </c>
      <c r="AD300" s="212" t="s">
        <v>342</v>
      </c>
      <c r="AE300" s="212" t="s">
        <v>342</v>
      </c>
      <c r="AF300" s="212" t="s">
        <v>342</v>
      </c>
      <c r="AG300" s="212" t="s">
        <v>342</v>
      </c>
      <c r="AH300" s="212" t="s">
        <v>342</v>
      </c>
      <c r="AI300" s="212" t="s">
        <v>342</v>
      </c>
      <c r="AJ300" s="212" t="s">
        <v>342</v>
      </c>
      <c r="AK300" s="212" t="s">
        <v>342</v>
      </c>
      <c r="AL300" s="212" t="s">
        <v>342</v>
      </c>
      <c r="AM300" s="212" t="s">
        <v>342</v>
      </c>
      <c r="AN300" s="212" t="s">
        <v>342</v>
      </c>
      <c r="AO300" s="212" t="s">
        <v>342</v>
      </c>
      <c r="AP300" s="212" t="s">
        <v>342</v>
      </c>
      <c r="AQ300" s="212" t="s">
        <v>342</v>
      </c>
      <c r="AR300" s="212" t="s">
        <v>342</v>
      </c>
      <c r="AS300" s="212" t="s">
        <v>342</v>
      </c>
      <c r="AT300" s="212" t="s">
        <v>342</v>
      </c>
      <c r="AU300" s="212" t="s">
        <v>342</v>
      </c>
      <c r="AV300" s="212" t="s">
        <v>342</v>
      </c>
      <c r="AW300" s="212" t="s">
        <v>342</v>
      </c>
      <c r="AX300" s="212" t="s">
        <v>342</v>
      </c>
      <c r="AY300" s="212" t="s">
        <v>342</v>
      </c>
      <c r="AZ300" s="212" t="s">
        <v>342</v>
      </c>
      <c r="BA300" s="212" t="s">
        <v>342</v>
      </c>
      <c r="BB300" s="212" t="s">
        <v>342</v>
      </c>
      <c r="BC300" s="212" t="s">
        <v>342</v>
      </c>
      <c r="BD300" s="212" t="s">
        <v>342</v>
      </c>
      <c r="BE300" s="212" t="s">
        <v>342</v>
      </c>
      <c r="BF300" s="212" t="s">
        <v>342</v>
      </c>
      <c r="BG300" s="212" t="s">
        <v>342</v>
      </c>
      <c r="BH300" s="212" t="s">
        <v>342</v>
      </c>
      <c r="BI300" s="212" t="s">
        <v>342</v>
      </c>
      <c r="BJ300" s="212" t="s">
        <v>342</v>
      </c>
      <c r="BK300" s="212" t="s">
        <v>342</v>
      </c>
      <c r="BL300" s="212" t="s">
        <v>342</v>
      </c>
      <c r="BM300" s="212" t="s">
        <v>342</v>
      </c>
      <c r="BN300" s="212" t="s">
        <v>342</v>
      </c>
      <c r="BO300" s="212" t="s">
        <v>342</v>
      </c>
      <c r="BP300" s="212" t="s">
        <v>342</v>
      </c>
      <c r="BQ300" s="212" t="s">
        <v>342</v>
      </c>
      <c r="BR300" s="212" t="s">
        <v>342</v>
      </c>
      <c r="BS300" s="212" t="s">
        <v>342</v>
      </c>
      <c r="BT300" s="212" t="s">
        <v>342</v>
      </c>
      <c r="BU300" s="212" t="s">
        <v>342</v>
      </c>
      <c r="BV300" s="212" t="s">
        <v>342</v>
      </c>
      <c r="BW300" s="212" t="s">
        <v>342</v>
      </c>
      <c r="BX300" s="212" t="s">
        <v>342</v>
      </c>
      <c r="BY300" s="212" t="s">
        <v>342</v>
      </c>
      <c r="BZ300" s="212" t="s">
        <v>342</v>
      </c>
      <c r="CA300" s="212" t="s">
        <v>342</v>
      </c>
      <c r="CB300" s="212" t="s">
        <v>342</v>
      </c>
      <c r="CC300" s="212" t="s">
        <v>342</v>
      </c>
      <c r="CD300" s="212" t="s">
        <v>342</v>
      </c>
      <c r="CE300" s="212" t="s">
        <v>342</v>
      </c>
      <c r="CF300" s="212" t="s">
        <v>342</v>
      </c>
      <c r="CG300" s="212" t="s">
        <v>342</v>
      </c>
      <c r="CH300" s="212" t="s">
        <v>342</v>
      </c>
      <c r="CI300" s="212" t="s">
        <v>342</v>
      </c>
      <c r="CJ300" s="212" t="s">
        <v>342</v>
      </c>
      <c r="CK300" s="212" t="s">
        <v>342</v>
      </c>
      <c r="CL300" s="212" t="s">
        <v>342</v>
      </c>
      <c r="CM300" s="212" t="s">
        <v>342</v>
      </c>
      <c r="CN300" s="212" t="s">
        <v>342</v>
      </c>
      <c r="CO300" s="212" t="s">
        <v>342</v>
      </c>
      <c r="CP300" s="212" t="s">
        <v>342</v>
      </c>
      <c r="CQ300" s="212" t="s">
        <v>342</v>
      </c>
      <c r="CR300" s="212" t="s">
        <v>342</v>
      </c>
      <c r="CS300" s="212" t="s">
        <v>342</v>
      </c>
      <c r="CT300" s="212" t="s">
        <v>342</v>
      </c>
      <c r="CU300" s="212" t="s">
        <v>342</v>
      </c>
      <c r="CV300" s="212" t="s">
        <v>342</v>
      </c>
      <c r="CW300" s="212" t="s">
        <v>342</v>
      </c>
      <c r="CX300" s="212" t="s">
        <v>342</v>
      </c>
      <c r="CY300" s="212" t="s">
        <v>342</v>
      </c>
      <c r="CZ300" s="212" t="s">
        <v>342</v>
      </c>
      <c r="DA300" s="212" t="s">
        <v>342</v>
      </c>
      <c r="DB300" s="212" t="s">
        <v>342</v>
      </c>
      <c r="DC300" s="212" t="s">
        <v>342</v>
      </c>
      <c r="DD300" s="212" t="s">
        <v>342</v>
      </c>
      <c r="DE300" s="212" t="s">
        <v>342</v>
      </c>
      <c r="DF300" s="212" t="s">
        <v>342</v>
      </c>
      <c r="DG300" s="212" t="s">
        <v>342</v>
      </c>
      <c r="DH300" s="212" t="s">
        <v>342</v>
      </c>
      <c r="DI300" s="212" t="s">
        <v>342</v>
      </c>
      <c r="DJ300" s="212" t="s">
        <v>342</v>
      </c>
      <c r="DK300" s="212" t="s">
        <v>342</v>
      </c>
      <c r="DL300" s="212" t="s">
        <v>342</v>
      </c>
      <c r="DM300" s="212" t="s">
        <v>342</v>
      </c>
      <c r="DN300" s="212" t="s">
        <v>342</v>
      </c>
      <c r="DO300" s="212" t="s">
        <v>342</v>
      </c>
      <c r="DP300" s="212" t="s">
        <v>342</v>
      </c>
      <c r="DQ300" s="212" t="s">
        <v>342</v>
      </c>
      <c r="DR300" s="212" t="s">
        <v>342</v>
      </c>
      <c r="DS300" s="212" t="s">
        <v>342</v>
      </c>
      <c r="DT300" s="212" t="s">
        <v>342</v>
      </c>
      <c r="DU300" s="212" t="s">
        <v>342</v>
      </c>
      <c r="DV300" s="212" t="s">
        <v>342</v>
      </c>
      <c r="DW300" s="212" t="s">
        <v>342</v>
      </c>
      <c r="DX300" s="212" t="s">
        <v>342</v>
      </c>
      <c r="DY300" s="212" t="s">
        <v>342</v>
      </c>
      <c r="DZ300" s="212" t="s">
        <v>342</v>
      </c>
      <c r="EA300" s="212" t="s">
        <v>342</v>
      </c>
      <c r="EB300" s="212" t="s">
        <v>342</v>
      </c>
      <c r="EC300" s="212" t="s">
        <v>342</v>
      </c>
      <c r="ED300" s="212" t="s">
        <v>342</v>
      </c>
      <c r="EE300" s="212" t="s">
        <v>342</v>
      </c>
      <c r="EF300" s="212" t="s">
        <v>342</v>
      </c>
      <c r="EG300" s="212" t="s">
        <v>342</v>
      </c>
      <c r="EH300" s="212" t="s">
        <v>342</v>
      </c>
      <c r="EI300" s="212" t="s">
        <v>342</v>
      </c>
      <c r="EJ300" s="212" t="s">
        <v>342</v>
      </c>
      <c r="EK300" s="212" t="s">
        <v>342</v>
      </c>
      <c r="EL300" s="212" t="s">
        <v>342</v>
      </c>
      <c r="EM300" s="212" t="s">
        <v>342</v>
      </c>
      <c r="EN300" s="212" t="s">
        <v>342</v>
      </c>
      <c r="EO300" s="212" t="s">
        <v>342</v>
      </c>
      <c r="EP300" s="212" t="s">
        <v>342</v>
      </c>
      <c r="EQ300" s="212" t="s">
        <v>342</v>
      </c>
      <c r="ER300" s="424" t="s">
        <v>342</v>
      </c>
      <c r="ES300" s="227">
        <f t="shared" si="45"/>
        <v>0</v>
      </c>
      <c r="ET300" s="413">
        <f t="shared" si="47"/>
        <v>0</v>
      </c>
      <c r="EU300" s="227">
        <f t="shared" si="39"/>
        <v>0</v>
      </c>
      <c r="EV300" s="385">
        <f t="shared" si="41"/>
        <v>0</v>
      </c>
      <c r="EW300" s="412">
        <f t="shared" si="44"/>
        <v>0</v>
      </c>
      <c r="EX300" s="412">
        <f t="shared" si="42"/>
        <v>0</v>
      </c>
      <c r="EY300" s="210">
        <f t="shared" si="40"/>
        <v>0</v>
      </c>
      <c r="EZ300" s="227">
        <f t="shared" si="43"/>
        <v>0</v>
      </c>
    </row>
    <row r="301" spans="1:156" x14ac:dyDescent="0.25">
      <c r="A301" s="177">
        <f t="shared" si="46"/>
        <v>10</v>
      </c>
      <c r="B301" s="723"/>
      <c r="C301" s="520" t="s">
        <v>175</v>
      </c>
      <c r="D301" s="515">
        <v>44851</v>
      </c>
      <c r="E301" s="403"/>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c r="AN301" s="404"/>
      <c r="AO301" s="404"/>
      <c r="AP301" s="404"/>
      <c r="AQ301" s="404"/>
      <c r="AR301" s="404"/>
      <c r="AS301" s="404"/>
      <c r="AT301" s="404"/>
      <c r="AU301" s="404"/>
      <c r="AV301" s="404"/>
      <c r="AW301" s="404"/>
      <c r="AX301" s="404"/>
      <c r="AY301" s="404"/>
      <c r="AZ301" s="404"/>
      <c r="BA301" s="404"/>
      <c r="BB301" s="404"/>
      <c r="BC301" s="404"/>
      <c r="BD301" s="404"/>
      <c r="BE301" s="404"/>
      <c r="BF301" s="404"/>
      <c r="BG301" s="404"/>
      <c r="BH301" s="404"/>
      <c r="BI301" s="404"/>
      <c r="BJ301" s="404"/>
      <c r="BK301" s="404"/>
      <c r="BL301" s="404"/>
      <c r="BM301" s="404"/>
      <c r="BN301" s="404"/>
      <c r="BO301" s="404"/>
      <c r="BP301" s="404"/>
      <c r="BQ301" s="404"/>
      <c r="BR301" s="404"/>
      <c r="BS301" s="404"/>
      <c r="BT301" s="404"/>
      <c r="BU301" s="404"/>
      <c r="BV301" s="404"/>
      <c r="BW301" s="404"/>
      <c r="BX301" s="404"/>
      <c r="BY301" s="404"/>
      <c r="BZ301" s="404"/>
      <c r="CA301" s="404"/>
      <c r="CB301" s="404"/>
      <c r="CC301" s="404"/>
      <c r="CD301" s="404"/>
      <c r="CE301" s="404"/>
      <c r="CF301" s="404"/>
      <c r="CG301" s="404"/>
      <c r="CH301" s="404"/>
      <c r="CI301" s="404"/>
      <c r="CJ301" s="404"/>
      <c r="CK301" s="404"/>
      <c r="CL301" s="404"/>
      <c r="CM301" s="404"/>
      <c r="CN301" s="404"/>
      <c r="CO301" s="404"/>
      <c r="CP301" s="404"/>
      <c r="CQ301" s="404"/>
      <c r="CR301" s="404"/>
      <c r="CS301" s="404"/>
      <c r="CT301" s="404"/>
      <c r="CU301" s="404"/>
      <c r="CV301" s="404"/>
      <c r="CW301" s="404"/>
      <c r="CX301" s="404"/>
      <c r="CY301" s="404"/>
      <c r="CZ301" s="404"/>
      <c r="DA301" s="404"/>
      <c r="DB301" s="404"/>
      <c r="DC301" s="404"/>
      <c r="DD301" s="404"/>
      <c r="DE301" s="404"/>
      <c r="DF301" s="404"/>
      <c r="DG301" s="404"/>
      <c r="DH301" s="404"/>
      <c r="DI301" s="404"/>
      <c r="DJ301" s="404"/>
      <c r="DK301" s="404"/>
      <c r="DL301" s="404"/>
      <c r="DM301" s="404"/>
      <c r="DN301" s="404"/>
      <c r="DO301" s="404"/>
      <c r="DP301" s="404"/>
      <c r="DQ301" s="404"/>
      <c r="DR301" s="404"/>
      <c r="DS301" s="404"/>
      <c r="DT301" s="404"/>
      <c r="DU301" s="404"/>
      <c r="DV301" s="404"/>
      <c r="DW301" s="404"/>
      <c r="DX301" s="404"/>
      <c r="DY301" s="404"/>
      <c r="DZ301" s="404"/>
      <c r="EA301" s="404"/>
      <c r="EB301" s="404"/>
      <c r="EC301" s="404"/>
      <c r="ED301" s="404"/>
      <c r="EE301" s="404"/>
      <c r="EF301" s="404"/>
      <c r="EG301" s="404"/>
      <c r="EH301" s="404"/>
      <c r="EI301" s="404"/>
      <c r="EJ301" s="404"/>
      <c r="EK301" s="404"/>
      <c r="EL301" s="404"/>
      <c r="EM301" s="404"/>
      <c r="EN301" s="404"/>
      <c r="EO301" s="404"/>
      <c r="EP301" s="404"/>
      <c r="EQ301" s="404"/>
      <c r="ER301" s="434"/>
      <c r="ES301" s="227">
        <f t="shared" si="45"/>
        <v>0</v>
      </c>
      <c r="ET301" s="413">
        <f t="shared" si="47"/>
        <v>0</v>
      </c>
      <c r="EU301" s="227">
        <f t="shared" si="39"/>
        <v>0</v>
      </c>
      <c r="EV301" s="385">
        <f t="shared" si="41"/>
        <v>0</v>
      </c>
      <c r="EW301" s="412">
        <f t="shared" si="44"/>
        <v>0</v>
      </c>
      <c r="EX301" s="412">
        <f t="shared" si="42"/>
        <v>0</v>
      </c>
      <c r="EY301" s="210">
        <f t="shared" si="40"/>
        <v>0</v>
      </c>
      <c r="EZ301" s="227">
        <f t="shared" si="43"/>
        <v>0</v>
      </c>
    </row>
    <row r="302" spans="1:156" x14ac:dyDescent="0.25">
      <c r="A302" s="177">
        <f t="shared" si="46"/>
        <v>10</v>
      </c>
      <c r="B302" s="723"/>
      <c r="C302" s="521" t="s">
        <v>176</v>
      </c>
      <c r="D302" s="514">
        <v>44852</v>
      </c>
      <c r="E302" s="397"/>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c r="AK302" s="212"/>
      <c r="AL302" s="212"/>
      <c r="AM302" s="212"/>
      <c r="AN302" s="212"/>
      <c r="AO302" s="212"/>
      <c r="AP302" s="212"/>
      <c r="AQ302" s="212"/>
      <c r="AR302" s="212"/>
      <c r="AS302" s="212"/>
      <c r="AT302" s="212"/>
      <c r="AU302" s="212"/>
      <c r="AV302" s="212"/>
      <c r="AW302" s="212"/>
      <c r="AX302" s="212"/>
      <c r="AY302" s="212"/>
      <c r="AZ302" s="212"/>
      <c r="BA302" s="212"/>
      <c r="BB302" s="212"/>
      <c r="BC302" s="212"/>
      <c r="BD302" s="212"/>
      <c r="BE302" s="212"/>
      <c r="BF302" s="212"/>
      <c r="BG302" s="212"/>
      <c r="BH302" s="212"/>
      <c r="BI302" s="212"/>
      <c r="BJ302" s="212"/>
      <c r="BK302" s="212"/>
      <c r="BL302" s="212"/>
      <c r="BM302" s="212"/>
      <c r="BN302" s="212"/>
      <c r="BO302" s="212"/>
      <c r="BP302" s="212"/>
      <c r="BQ302" s="212"/>
      <c r="BR302" s="212"/>
      <c r="BS302" s="212"/>
      <c r="BT302" s="212"/>
      <c r="BU302" s="212"/>
      <c r="BV302" s="212"/>
      <c r="BW302" s="212"/>
      <c r="BX302" s="212"/>
      <c r="BY302" s="212"/>
      <c r="BZ302" s="212"/>
      <c r="CA302" s="212"/>
      <c r="CB302" s="212"/>
      <c r="CC302" s="212"/>
      <c r="CD302" s="212"/>
      <c r="CE302" s="212"/>
      <c r="CF302" s="212"/>
      <c r="CG302" s="212"/>
      <c r="CH302" s="212"/>
      <c r="CI302" s="212"/>
      <c r="CJ302" s="212"/>
      <c r="CK302" s="212"/>
      <c r="CL302" s="212"/>
      <c r="CM302" s="212"/>
      <c r="CN302" s="212"/>
      <c r="CO302" s="212"/>
      <c r="CP302" s="212"/>
      <c r="CQ302" s="212"/>
      <c r="CR302" s="212"/>
      <c r="CS302" s="212"/>
      <c r="CT302" s="212"/>
      <c r="CU302" s="212"/>
      <c r="CV302" s="212"/>
      <c r="CW302" s="212"/>
      <c r="CX302" s="212"/>
      <c r="CY302" s="212"/>
      <c r="CZ302" s="212"/>
      <c r="DA302" s="212"/>
      <c r="DB302" s="212"/>
      <c r="DC302" s="212"/>
      <c r="DD302" s="212"/>
      <c r="DE302" s="212"/>
      <c r="DF302" s="212"/>
      <c r="DG302" s="212"/>
      <c r="DH302" s="212"/>
      <c r="DI302" s="212"/>
      <c r="DJ302" s="212"/>
      <c r="DK302" s="212"/>
      <c r="DL302" s="212"/>
      <c r="DM302" s="212"/>
      <c r="DN302" s="212"/>
      <c r="DO302" s="212"/>
      <c r="DP302" s="212"/>
      <c r="DQ302" s="212"/>
      <c r="DR302" s="212"/>
      <c r="DS302" s="212"/>
      <c r="DT302" s="212"/>
      <c r="DU302" s="212"/>
      <c r="DV302" s="212"/>
      <c r="DW302" s="212"/>
      <c r="DX302" s="212"/>
      <c r="DY302" s="212"/>
      <c r="DZ302" s="212"/>
      <c r="EA302" s="212"/>
      <c r="EB302" s="212"/>
      <c r="EC302" s="212"/>
      <c r="ED302" s="212"/>
      <c r="EE302" s="212"/>
      <c r="EF302" s="212"/>
      <c r="EG302" s="212"/>
      <c r="EH302" s="212"/>
      <c r="EI302" s="212"/>
      <c r="EJ302" s="212"/>
      <c r="EK302" s="212"/>
      <c r="EL302" s="212"/>
      <c r="EM302" s="212"/>
      <c r="EN302" s="212"/>
      <c r="EO302" s="212"/>
      <c r="EP302" s="212"/>
      <c r="EQ302" s="212"/>
      <c r="ER302" s="424"/>
      <c r="ES302" s="227">
        <f t="shared" si="45"/>
        <v>0</v>
      </c>
      <c r="ET302" s="413">
        <f t="shared" si="47"/>
        <v>0</v>
      </c>
      <c r="EU302" s="227">
        <f t="shared" si="39"/>
        <v>0</v>
      </c>
      <c r="EV302" s="385">
        <f t="shared" si="41"/>
        <v>0</v>
      </c>
      <c r="EW302" s="412">
        <f t="shared" si="44"/>
        <v>0</v>
      </c>
      <c r="EX302" s="412">
        <f t="shared" si="42"/>
        <v>0</v>
      </c>
      <c r="EY302" s="210">
        <f t="shared" si="40"/>
        <v>0</v>
      </c>
      <c r="EZ302" s="227">
        <f t="shared" si="43"/>
        <v>0</v>
      </c>
    </row>
    <row r="303" spans="1:156" x14ac:dyDescent="0.25">
      <c r="A303" s="177">
        <f t="shared" si="46"/>
        <v>10</v>
      </c>
      <c r="B303" s="723"/>
      <c r="C303" s="521" t="s">
        <v>176</v>
      </c>
      <c r="D303" s="514">
        <v>44853</v>
      </c>
      <c r="E303" s="397"/>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c r="AK303" s="212"/>
      <c r="AL303" s="212"/>
      <c r="AM303" s="212"/>
      <c r="AN303" s="212"/>
      <c r="AO303" s="212"/>
      <c r="AP303" s="212"/>
      <c r="AQ303" s="212"/>
      <c r="AR303" s="212"/>
      <c r="AS303" s="212"/>
      <c r="AT303" s="212"/>
      <c r="AU303" s="212"/>
      <c r="AV303" s="212"/>
      <c r="AW303" s="212"/>
      <c r="AX303" s="212"/>
      <c r="AY303" s="212"/>
      <c r="AZ303" s="212"/>
      <c r="BA303" s="212"/>
      <c r="BB303" s="212"/>
      <c r="BC303" s="212"/>
      <c r="BD303" s="212"/>
      <c r="BE303" s="212"/>
      <c r="BF303" s="212"/>
      <c r="BG303" s="212"/>
      <c r="BH303" s="212"/>
      <c r="BI303" s="212"/>
      <c r="BJ303" s="212"/>
      <c r="BK303" s="212"/>
      <c r="BL303" s="212"/>
      <c r="BM303" s="212"/>
      <c r="BN303" s="212"/>
      <c r="BO303" s="212"/>
      <c r="BP303" s="212"/>
      <c r="BQ303" s="212"/>
      <c r="BR303" s="212"/>
      <c r="BS303" s="212"/>
      <c r="BT303" s="212"/>
      <c r="BU303" s="212"/>
      <c r="BV303" s="212"/>
      <c r="BW303" s="212"/>
      <c r="BX303" s="212"/>
      <c r="BY303" s="212"/>
      <c r="BZ303" s="212"/>
      <c r="CA303" s="212"/>
      <c r="CB303" s="212"/>
      <c r="CC303" s="212"/>
      <c r="CD303" s="212"/>
      <c r="CE303" s="212" t="s">
        <v>577</v>
      </c>
      <c r="CF303" s="212" t="s">
        <v>577</v>
      </c>
      <c r="CG303" s="212" t="s">
        <v>577</v>
      </c>
      <c r="CH303" s="212" t="s">
        <v>577</v>
      </c>
      <c r="CI303" s="212" t="s">
        <v>577</v>
      </c>
      <c r="CJ303" s="212" t="s">
        <v>577</v>
      </c>
      <c r="CK303" s="212" t="s">
        <v>577</v>
      </c>
      <c r="CL303" s="212" t="s">
        <v>577</v>
      </c>
      <c r="CM303" s="212" t="s">
        <v>577</v>
      </c>
      <c r="CN303" s="212" t="s">
        <v>577</v>
      </c>
      <c r="CO303" s="212" t="s">
        <v>577</v>
      </c>
      <c r="CP303" s="212" t="s">
        <v>577</v>
      </c>
      <c r="CQ303" s="212" t="s">
        <v>577</v>
      </c>
      <c r="CR303" s="212" t="s">
        <v>577</v>
      </c>
      <c r="CS303" s="212" t="s">
        <v>577</v>
      </c>
      <c r="CT303" s="212" t="s">
        <v>577</v>
      </c>
      <c r="CU303" s="212" t="s">
        <v>577</v>
      </c>
      <c r="CV303" s="212" t="s">
        <v>577</v>
      </c>
      <c r="CW303" s="212" t="s">
        <v>577</v>
      </c>
      <c r="CX303" s="212" t="s">
        <v>577</v>
      </c>
      <c r="CY303" s="212" t="s">
        <v>577</v>
      </c>
      <c r="CZ303" s="212" t="s">
        <v>577</v>
      </c>
      <c r="DA303" s="212" t="s">
        <v>577</v>
      </c>
      <c r="DB303" s="212" t="s">
        <v>577</v>
      </c>
      <c r="DC303" s="212" t="s">
        <v>577</v>
      </c>
      <c r="DD303" s="212" t="s">
        <v>577</v>
      </c>
      <c r="DE303" s="212" t="s">
        <v>577</v>
      </c>
      <c r="DF303" s="212" t="s">
        <v>577</v>
      </c>
      <c r="DG303" s="212" t="s">
        <v>577</v>
      </c>
      <c r="DH303" s="212" t="s">
        <v>577</v>
      </c>
      <c r="DI303" s="212" t="s">
        <v>577</v>
      </c>
      <c r="DJ303" s="212" t="s">
        <v>577</v>
      </c>
      <c r="DK303" s="212" t="s">
        <v>577</v>
      </c>
      <c r="DL303" s="212" t="s">
        <v>577</v>
      </c>
      <c r="DM303" s="212" t="s">
        <v>577</v>
      </c>
      <c r="DN303" s="212" t="s">
        <v>577</v>
      </c>
      <c r="DO303" s="212"/>
      <c r="DP303" s="212"/>
      <c r="DQ303" s="212"/>
      <c r="DR303" s="212"/>
      <c r="DS303" s="212"/>
      <c r="DT303" s="212"/>
      <c r="DU303" s="212"/>
      <c r="DV303" s="212"/>
      <c r="DW303" s="212"/>
      <c r="DX303" s="212"/>
      <c r="DY303" s="212"/>
      <c r="DZ303" s="212"/>
      <c r="EA303" s="212"/>
      <c r="EB303" s="212"/>
      <c r="EC303" s="212"/>
      <c r="ED303" s="212"/>
      <c r="EE303" s="212"/>
      <c r="EF303" s="212"/>
      <c r="EG303" s="212"/>
      <c r="EH303" s="212"/>
      <c r="EI303" s="212"/>
      <c r="EJ303" s="212"/>
      <c r="EK303" s="212"/>
      <c r="EL303" s="212"/>
      <c r="EM303" s="212"/>
      <c r="EN303" s="212"/>
      <c r="EO303" s="212"/>
      <c r="EP303" s="212"/>
      <c r="EQ303" s="212"/>
      <c r="ER303" s="424"/>
      <c r="ES303" s="227">
        <f t="shared" si="45"/>
        <v>0</v>
      </c>
      <c r="ET303" s="413">
        <f t="shared" si="47"/>
        <v>0</v>
      </c>
      <c r="EU303" s="227">
        <f t="shared" si="39"/>
        <v>6</v>
      </c>
      <c r="EV303" s="385">
        <f t="shared" si="41"/>
        <v>0</v>
      </c>
      <c r="EW303" s="412">
        <f t="shared" si="44"/>
        <v>0</v>
      </c>
      <c r="EX303" s="412">
        <f t="shared" si="42"/>
        <v>0</v>
      </c>
      <c r="EY303" s="210">
        <f t="shared" si="40"/>
        <v>6</v>
      </c>
      <c r="EZ303" s="227">
        <f t="shared" si="43"/>
        <v>0</v>
      </c>
    </row>
    <row r="304" spans="1:156" x14ac:dyDescent="0.25">
      <c r="A304" s="177">
        <f t="shared" si="46"/>
        <v>10</v>
      </c>
      <c r="B304" s="723"/>
      <c r="C304" s="521" t="s">
        <v>173</v>
      </c>
      <c r="D304" s="514">
        <v>44854</v>
      </c>
      <c r="E304" s="397"/>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c r="AK304" s="212"/>
      <c r="AL304" s="212"/>
      <c r="AM304" s="212"/>
      <c r="AN304" s="212"/>
      <c r="AO304" s="212"/>
      <c r="AP304" s="212"/>
      <c r="AQ304" s="212"/>
      <c r="AR304" s="212"/>
      <c r="AS304" s="212"/>
      <c r="AT304" s="212"/>
      <c r="AU304" s="212"/>
      <c r="AV304" s="212"/>
      <c r="AW304" s="212"/>
      <c r="AX304" s="212"/>
      <c r="AY304" s="212"/>
      <c r="AZ304" s="212"/>
      <c r="BA304" s="212"/>
      <c r="BB304" s="212"/>
      <c r="BC304" s="212"/>
      <c r="BD304" s="212"/>
      <c r="BE304" s="212"/>
      <c r="BF304" s="212"/>
      <c r="BG304" s="212"/>
      <c r="BH304" s="212"/>
      <c r="BI304" s="212"/>
      <c r="BJ304" s="212"/>
      <c r="BK304" s="212"/>
      <c r="BL304" s="212"/>
      <c r="BM304" s="212"/>
      <c r="BN304" s="212"/>
      <c r="BO304" s="212"/>
      <c r="BP304" s="212"/>
      <c r="BQ304" s="212"/>
      <c r="BR304" s="212"/>
      <c r="BS304" s="212"/>
      <c r="BT304" s="212"/>
      <c r="BU304" s="212"/>
      <c r="BV304" s="212"/>
      <c r="BW304" s="212"/>
      <c r="BX304" s="212"/>
      <c r="BY304" s="212"/>
      <c r="BZ304" s="212"/>
      <c r="CA304" s="212"/>
      <c r="CB304" s="212"/>
      <c r="CC304" s="212"/>
      <c r="CD304" s="212"/>
      <c r="CE304" s="212" t="s">
        <v>577</v>
      </c>
      <c r="CF304" s="212" t="s">
        <v>577</v>
      </c>
      <c r="CG304" s="212" t="s">
        <v>577</v>
      </c>
      <c r="CH304" s="212" t="s">
        <v>577</v>
      </c>
      <c r="CI304" s="212" t="s">
        <v>577</v>
      </c>
      <c r="CJ304" s="212" t="s">
        <v>577</v>
      </c>
      <c r="CK304" s="212" t="s">
        <v>577</v>
      </c>
      <c r="CL304" s="212" t="s">
        <v>577</v>
      </c>
      <c r="CM304" s="212" t="s">
        <v>577</v>
      </c>
      <c r="CN304" s="212" t="s">
        <v>577</v>
      </c>
      <c r="CO304" s="212" t="s">
        <v>577</v>
      </c>
      <c r="CP304" s="212" t="s">
        <v>577</v>
      </c>
      <c r="CQ304" s="212" t="s">
        <v>577</v>
      </c>
      <c r="CR304" s="212" t="s">
        <v>577</v>
      </c>
      <c r="CS304" s="212" t="s">
        <v>577</v>
      </c>
      <c r="CT304" s="212" t="s">
        <v>577</v>
      </c>
      <c r="CU304" s="212" t="s">
        <v>577</v>
      </c>
      <c r="CV304" s="212" t="s">
        <v>577</v>
      </c>
      <c r="CW304" s="212" t="s">
        <v>577</v>
      </c>
      <c r="CX304" s="212" t="s">
        <v>577</v>
      </c>
      <c r="CY304" s="212" t="s">
        <v>577</v>
      </c>
      <c r="CZ304" s="212" t="s">
        <v>577</v>
      </c>
      <c r="DA304" s="212" t="s">
        <v>577</v>
      </c>
      <c r="DB304" s="212" t="s">
        <v>577</v>
      </c>
      <c r="DC304" s="212" t="s">
        <v>577</v>
      </c>
      <c r="DD304" s="212" t="s">
        <v>577</v>
      </c>
      <c r="DE304" s="212" t="s">
        <v>577</v>
      </c>
      <c r="DF304" s="212" t="s">
        <v>577</v>
      </c>
      <c r="DG304" s="212" t="s">
        <v>577</v>
      </c>
      <c r="DH304" s="212" t="s">
        <v>577</v>
      </c>
      <c r="DI304" s="212" t="s">
        <v>577</v>
      </c>
      <c r="DJ304" s="212" t="s">
        <v>577</v>
      </c>
      <c r="DK304" s="212" t="s">
        <v>577</v>
      </c>
      <c r="DL304" s="212" t="s">
        <v>577</v>
      </c>
      <c r="DM304" s="212" t="s">
        <v>577</v>
      </c>
      <c r="DN304" s="212" t="s">
        <v>577</v>
      </c>
      <c r="DO304" s="212"/>
      <c r="DP304" s="212"/>
      <c r="DQ304" s="212"/>
      <c r="DR304" s="212"/>
      <c r="DS304" s="212"/>
      <c r="DT304" s="212"/>
      <c r="DU304" s="212"/>
      <c r="DV304" s="212"/>
      <c r="DW304" s="212"/>
      <c r="DX304" s="212"/>
      <c r="DY304" s="212"/>
      <c r="DZ304" s="212"/>
      <c r="EA304" s="212"/>
      <c r="EB304" s="212"/>
      <c r="EC304" s="212"/>
      <c r="ED304" s="212"/>
      <c r="EE304" s="212"/>
      <c r="EF304" s="212"/>
      <c r="EG304" s="212"/>
      <c r="EH304" s="212"/>
      <c r="EI304" s="212"/>
      <c r="EJ304" s="212"/>
      <c r="EK304" s="212"/>
      <c r="EL304" s="212"/>
      <c r="EM304" s="212"/>
      <c r="EN304" s="212"/>
      <c r="EO304" s="212"/>
      <c r="EP304" s="212"/>
      <c r="EQ304" s="212"/>
      <c r="ER304" s="424"/>
      <c r="ES304" s="227">
        <f t="shared" si="45"/>
        <v>0</v>
      </c>
      <c r="ET304" s="413">
        <f t="shared" si="47"/>
        <v>0</v>
      </c>
      <c r="EU304" s="227">
        <f t="shared" si="39"/>
        <v>6</v>
      </c>
      <c r="EV304" s="385">
        <f t="shared" si="41"/>
        <v>0</v>
      </c>
      <c r="EW304" s="412">
        <f t="shared" si="44"/>
        <v>0</v>
      </c>
      <c r="EX304" s="412">
        <f t="shared" si="42"/>
        <v>0</v>
      </c>
      <c r="EY304" s="210">
        <f t="shared" si="40"/>
        <v>6</v>
      </c>
      <c r="EZ304" s="227">
        <f t="shared" si="43"/>
        <v>0</v>
      </c>
    </row>
    <row r="305" spans="1:156" x14ac:dyDescent="0.25">
      <c r="A305" s="177">
        <f t="shared" si="46"/>
        <v>10</v>
      </c>
      <c r="B305" s="723"/>
      <c r="C305" s="521" t="s">
        <v>184</v>
      </c>
      <c r="D305" s="514">
        <v>44855</v>
      </c>
      <c r="E305" s="397"/>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c r="AK305" s="212"/>
      <c r="AL305" s="212"/>
      <c r="AM305" s="212"/>
      <c r="AN305" s="212"/>
      <c r="AO305" s="212"/>
      <c r="AP305" s="212"/>
      <c r="AQ305" s="212"/>
      <c r="AR305" s="212"/>
      <c r="AS305" s="212"/>
      <c r="AT305" s="212"/>
      <c r="AU305" s="212"/>
      <c r="AV305" s="212"/>
      <c r="AW305" s="212"/>
      <c r="AX305" s="212"/>
      <c r="AY305" s="212"/>
      <c r="AZ305" s="212"/>
      <c r="BA305" s="212"/>
      <c r="BB305" s="212"/>
      <c r="BC305" s="212"/>
      <c r="BD305" s="212"/>
      <c r="BE305" s="212"/>
      <c r="BF305" s="212"/>
      <c r="BG305" s="212"/>
      <c r="BH305" s="212"/>
      <c r="BI305" s="212"/>
      <c r="BJ305" s="212"/>
      <c r="BK305" s="212"/>
      <c r="BL305" s="212"/>
      <c r="BM305" s="212"/>
      <c r="BN305" s="212"/>
      <c r="BO305" s="212"/>
      <c r="BP305" s="212"/>
      <c r="BQ305" s="212"/>
      <c r="BR305" s="212"/>
      <c r="BS305" s="212"/>
      <c r="BT305" s="212"/>
      <c r="BU305" s="212"/>
      <c r="BV305" s="212"/>
      <c r="BW305" s="212"/>
      <c r="BX305" s="212"/>
      <c r="BY305" s="212"/>
      <c r="BZ305" s="212"/>
      <c r="CA305" s="212"/>
      <c r="CB305" s="212"/>
      <c r="CC305" s="212"/>
      <c r="CD305" s="212"/>
      <c r="CE305" s="212" t="s">
        <v>577</v>
      </c>
      <c r="CF305" s="212" t="s">
        <v>577</v>
      </c>
      <c r="CG305" s="212" t="s">
        <v>577</v>
      </c>
      <c r="CH305" s="212" t="s">
        <v>577</v>
      </c>
      <c r="CI305" s="212" t="s">
        <v>577</v>
      </c>
      <c r="CJ305" s="212" t="s">
        <v>577</v>
      </c>
      <c r="CK305" s="212" t="s">
        <v>577</v>
      </c>
      <c r="CL305" s="212" t="s">
        <v>577</v>
      </c>
      <c r="CM305" s="212" t="s">
        <v>577</v>
      </c>
      <c r="CN305" s="212" t="s">
        <v>577</v>
      </c>
      <c r="CO305" s="212" t="s">
        <v>577</v>
      </c>
      <c r="CP305" s="212" t="s">
        <v>577</v>
      </c>
      <c r="CQ305" s="212" t="s">
        <v>577</v>
      </c>
      <c r="CR305" s="212" t="s">
        <v>577</v>
      </c>
      <c r="CS305" s="212" t="s">
        <v>577</v>
      </c>
      <c r="CT305" s="212" t="s">
        <v>577</v>
      </c>
      <c r="CU305" s="212" t="s">
        <v>577</v>
      </c>
      <c r="CV305" s="212" t="s">
        <v>577</v>
      </c>
      <c r="CW305" s="212" t="s">
        <v>577</v>
      </c>
      <c r="CX305" s="212" t="s">
        <v>577</v>
      </c>
      <c r="CY305" s="212" t="s">
        <v>577</v>
      </c>
      <c r="CZ305" s="212" t="s">
        <v>577</v>
      </c>
      <c r="DA305" s="212" t="s">
        <v>577</v>
      </c>
      <c r="DB305" s="212" t="s">
        <v>577</v>
      </c>
      <c r="DC305" s="212" t="s">
        <v>577</v>
      </c>
      <c r="DD305" s="212" t="s">
        <v>577</v>
      </c>
      <c r="DE305" s="212" t="s">
        <v>577</v>
      </c>
      <c r="DF305" s="212" t="s">
        <v>577</v>
      </c>
      <c r="DG305" s="212" t="s">
        <v>577</v>
      </c>
      <c r="DH305" s="212" t="s">
        <v>577</v>
      </c>
      <c r="DI305" s="212" t="s">
        <v>577</v>
      </c>
      <c r="DJ305" s="212" t="s">
        <v>577</v>
      </c>
      <c r="DK305" s="212" t="s">
        <v>577</v>
      </c>
      <c r="DL305" s="212" t="s">
        <v>577</v>
      </c>
      <c r="DM305" s="212" t="s">
        <v>577</v>
      </c>
      <c r="DN305" s="212" t="s">
        <v>577</v>
      </c>
      <c r="DO305" s="212"/>
      <c r="DP305" s="212"/>
      <c r="DQ305" s="212"/>
      <c r="DR305" s="212"/>
      <c r="DS305" s="212"/>
      <c r="DT305" s="212"/>
      <c r="DU305" s="212"/>
      <c r="DV305" s="212"/>
      <c r="DW305" s="212"/>
      <c r="DX305" s="212"/>
      <c r="DY305" s="212"/>
      <c r="DZ305" s="212"/>
      <c r="EA305" s="212"/>
      <c r="EB305" s="212"/>
      <c r="EC305" s="212"/>
      <c r="ED305" s="212"/>
      <c r="EE305" s="212"/>
      <c r="EF305" s="212"/>
      <c r="EG305" s="212"/>
      <c r="EH305" s="212"/>
      <c r="EI305" s="212"/>
      <c r="EJ305" s="212"/>
      <c r="EK305" s="212"/>
      <c r="EL305" s="212"/>
      <c r="EM305" s="212"/>
      <c r="EN305" s="212"/>
      <c r="EO305" s="212"/>
      <c r="EP305" s="212"/>
      <c r="EQ305" s="212"/>
      <c r="ER305" s="424"/>
      <c r="ES305" s="227">
        <f t="shared" si="45"/>
        <v>0</v>
      </c>
      <c r="ET305" s="413">
        <f t="shared" si="47"/>
        <v>0</v>
      </c>
      <c r="EU305" s="227">
        <f t="shared" si="39"/>
        <v>6</v>
      </c>
      <c r="EV305" s="385">
        <f t="shared" si="41"/>
        <v>0</v>
      </c>
      <c r="EW305" s="412">
        <f t="shared" si="44"/>
        <v>0</v>
      </c>
      <c r="EX305" s="412">
        <f t="shared" si="42"/>
        <v>0</v>
      </c>
      <c r="EY305" s="210">
        <f t="shared" si="40"/>
        <v>6</v>
      </c>
      <c r="EZ305" s="227">
        <f t="shared" si="43"/>
        <v>0</v>
      </c>
    </row>
    <row r="306" spans="1:156" x14ac:dyDescent="0.25">
      <c r="A306" s="177">
        <f t="shared" si="46"/>
        <v>10</v>
      </c>
      <c r="B306" s="723"/>
      <c r="C306" s="520" t="s">
        <v>181</v>
      </c>
      <c r="D306" s="515">
        <v>44856</v>
      </c>
      <c r="E306" s="397"/>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c r="AK306" s="212"/>
      <c r="AL306" s="212"/>
      <c r="AM306" s="212"/>
      <c r="AN306" s="212"/>
      <c r="AO306" s="212"/>
      <c r="AP306" s="212"/>
      <c r="AQ306" s="212"/>
      <c r="AR306" s="212"/>
      <c r="AS306" s="212"/>
      <c r="AT306" s="212"/>
      <c r="AU306" s="212"/>
      <c r="AV306" s="212"/>
      <c r="AW306" s="212"/>
      <c r="AX306" s="212"/>
      <c r="AY306" s="212"/>
      <c r="AZ306" s="212"/>
      <c r="BA306" s="212"/>
      <c r="BB306" s="212"/>
      <c r="BC306" s="212"/>
      <c r="BD306" s="212"/>
      <c r="BE306" s="212"/>
      <c r="BF306" s="212"/>
      <c r="BG306" s="212"/>
      <c r="BH306" s="212"/>
      <c r="BI306" s="212"/>
      <c r="BJ306" s="212"/>
      <c r="BK306" s="212"/>
      <c r="BL306" s="212"/>
      <c r="BM306" s="212"/>
      <c r="BN306" s="212"/>
      <c r="BO306" s="212"/>
      <c r="BP306" s="212"/>
      <c r="BQ306" s="212"/>
      <c r="BR306" s="212"/>
      <c r="BS306" s="212"/>
      <c r="BT306" s="212"/>
      <c r="BU306" s="212"/>
      <c r="BV306" s="212"/>
      <c r="BW306" s="212"/>
      <c r="BX306" s="212"/>
      <c r="BY306" s="212"/>
      <c r="BZ306" s="212"/>
      <c r="CA306" s="212"/>
      <c r="CB306" s="212"/>
      <c r="CC306" s="212"/>
      <c r="CD306" s="212"/>
      <c r="CE306" s="212"/>
      <c r="CF306" s="212"/>
      <c r="CG306" s="212"/>
      <c r="CH306" s="212"/>
      <c r="CI306" s="212"/>
      <c r="CJ306" s="212"/>
      <c r="CK306" s="212"/>
      <c r="CL306" s="212"/>
      <c r="CM306" s="212"/>
      <c r="CN306" s="212"/>
      <c r="CO306" s="212"/>
      <c r="CP306" s="212"/>
      <c r="CQ306" s="212"/>
      <c r="CR306" s="212"/>
      <c r="CS306" s="212"/>
      <c r="CT306" s="212"/>
      <c r="CU306" s="212"/>
      <c r="CV306" s="212"/>
      <c r="CW306" s="212"/>
      <c r="CX306" s="212"/>
      <c r="CY306" s="212"/>
      <c r="CZ306" s="212"/>
      <c r="DA306" s="212"/>
      <c r="DB306" s="212"/>
      <c r="DC306" s="212"/>
      <c r="DD306" s="212"/>
      <c r="DE306" s="212"/>
      <c r="DF306" s="212"/>
      <c r="DG306" s="212"/>
      <c r="DH306" s="212"/>
      <c r="DI306" s="212"/>
      <c r="DJ306" s="212"/>
      <c r="DK306" s="212"/>
      <c r="DL306" s="212"/>
      <c r="DM306" s="212"/>
      <c r="DN306" s="212"/>
      <c r="DO306" s="212"/>
      <c r="DP306" s="212"/>
      <c r="DQ306" s="212"/>
      <c r="DR306" s="212"/>
      <c r="DS306" s="212"/>
      <c r="DT306" s="212"/>
      <c r="DU306" s="212"/>
      <c r="DV306" s="212"/>
      <c r="DW306" s="212"/>
      <c r="DX306" s="212"/>
      <c r="DY306" s="212"/>
      <c r="DZ306" s="212"/>
      <c r="EA306" s="212"/>
      <c r="EB306" s="212"/>
      <c r="EC306" s="212"/>
      <c r="ED306" s="212"/>
      <c r="EE306" s="212"/>
      <c r="EF306" s="212"/>
      <c r="EG306" s="212"/>
      <c r="EH306" s="212"/>
      <c r="EI306" s="212"/>
      <c r="EJ306" s="212"/>
      <c r="EK306" s="212"/>
      <c r="EL306" s="212"/>
      <c r="EM306" s="212"/>
      <c r="EN306" s="212"/>
      <c r="EO306" s="212"/>
      <c r="EP306" s="212"/>
      <c r="EQ306" s="212"/>
      <c r="ER306" s="424"/>
      <c r="ES306" s="227">
        <f t="shared" si="45"/>
        <v>0</v>
      </c>
      <c r="ET306" s="413">
        <f t="shared" si="47"/>
        <v>0</v>
      </c>
      <c r="EU306" s="227">
        <f t="shared" si="39"/>
        <v>0</v>
      </c>
      <c r="EV306" s="385">
        <f t="shared" si="41"/>
        <v>0</v>
      </c>
      <c r="EW306" s="412">
        <f t="shared" si="44"/>
        <v>0</v>
      </c>
      <c r="EX306" s="412">
        <f t="shared" si="42"/>
        <v>0</v>
      </c>
      <c r="EY306" s="210">
        <f t="shared" si="40"/>
        <v>0</v>
      </c>
      <c r="EZ306" s="227">
        <f t="shared" si="43"/>
        <v>0</v>
      </c>
    </row>
    <row r="307" spans="1:156" x14ac:dyDescent="0.25">
      <c r="A307" s="177">
        <f t="shared" si="46"/>
        <v>10</v>
      </c>
      <c r="B307" s="723"/>
      <c r="C307" s="520" t="s">
        <v>167</v>
      </c>
      <c r="D307" s="515">
        <v>44857</v>
      </c>
      <c r="E307" s="211" t="s">
        <v>342</v>
      </c>
      <c r="F307" s="212" t="s">
        <v>342</v>
      </c>
      <c r="G307" s="212" t="s">
        <v>342</v>
      </c>
      <c r="H307" s="212" t="s">
        <v>342</v>
      </c>
      <c r="I307" s="212" t="s">
        <v>342</v>
      </c>
      <c r="J307" s="212" t="s">
        <v>342</v>
      </c>
      <c r="K307" s="212" t="s">
        <v>342</v>
      </c>
      <c r="L307" s="212" t="s">
        <v>342</v>
      </c>
      <c r="M307" s="212" t="s">
        <v>342</v>
      </c>
      <c r="N307" s="212" t="s">
        <v>342</v>
      </c>
      <c r="O307" s="212" t="s">
        <v>342</v>
      </c>
      <c r="P307" s="212" t="s">
        <v>342</v>
      </c>
      <c r="Q307" s="212" t="s">
        <v>342</v>
      </c>
      <c r="R307" s="212" t="s">
        <v>342</v>
      </c>
      <c r="S307" s="212" t="s">
        <v>342</v>
      </c>
      <c r="T307" s="212" t="s">
        <v>342</v>
      </c>
      <c r="U307" s="212" t="s">
        <v>342</v>
      </c>
      <c r="V307" s="212" t="s">
        <v>342</v>
      </c>
      <c r="W307" s="212" t="s">
        <v>342</v>
      </c>
      <c r="X307" s="212" t="s">
        <v>342</v>
      </c>
      <c r="Y307" s="212" t="s">
        <v>342</v>
      </c>
      <c r="Z307" s="212" t="s">
        <v>342</v>
      </c>
      <c r="AA307" s="212" t="s">
        <v>342</v>
      </c>
      <c r="AB307" s="212" t="s">
        <v>342</v>
      </c>
      <c r="AC307" s="212" t="s">
        <v>342</v>
      </c>
      <c r="AD307" s="212" t="s">
        <v>342</v>
      </c>
      <c r="AE307" s="212" t="s">
        <v>342</v>
      </c>
      <c r="AF307" s="212" t="s">
        <v>342</v>
      </c>
      <c r="AG307" s="212" t="s">
        <v>342</v>
      </c>
      <c r="AH307" s="212" t="s">
        <v>342</v>
      </c>
      <c r="AI307" s="212" t="s">
        <v>342</v>
      </c>
      <c r="AJ307" s="212" t="s">
        <v>342</v>
      </c>
      <c r="AK307" s="212" t="s">
        <v>342</v>
      </c>
      <c r="AL307" s="212" t="s">
        <v>342</v>
      </c>
      <c r="AM307" s="212" t="s">
        <v>342</v>
      </c>
      <c r="AN307" s="212" t="s">
        <v>342</v>
      </c>
      <c r="AO307" s="212" t="s">
        <v>342</v>
      </c>
      <c r="AP307" s="212" t="s">
        <v>342</v>
      </c>
      <c r="AQ307" s="212" t="s">
        <v>342</v>
      </c>
      <c r="AR307" s="212" t="s">
        <v>342</v>
      </c>
      <c r="AS307" s="212" t="s">
        <v>342</v>
      </c>
      <c r="AT307" s="212" t="s">
        <v>342</v>
      </c>
      <c r="AU307" s="212" t="s">
        <v>342</v>
      </c>
      <c r="AV307" s="212" t="s">
        <v>342</v>
      </c>
      <c r="AW307" s="212" t="s">
        <v>342</v>
      </c>
      <c r="AX307" s="212" t="s">
        <v>342</v>
      </c>
      <c r="AY307" s="212" t="s">
        <v>342</v>
      </c>
      <c r="AZ307" s="212" t="s">
        <v>342</v>
      </c>
      <c r="BA307" s="212" t="s">
        <v>342</v>
      </c>
      <c r="BB307" s="212" t="s">
        <v>342</v>
      </c>
      <c r="BC307" s="212" t="s">
        <v>342</v>
      </c>
      <c r="BD307" s="212" t="s">
        <v>342</v>
      </c>
      <c r="BE307" s="212" t="s">
        <v>342</v>
      </c>
      <c r="BF307" s="212" t="s">
        <v>342</v>
      </c>
      <c r="BG307" s="212" t="s">
        <v>342</v>
      </c>
      <c r="BH307" s="212" t="s">
        <v>342</v>
      </c>
      <c r="BI307" s="212" t="s">
        <v>342</v>
      </c>
      <c r="BJ307" s="212" t="s">
        <v>342</v>
      </c>
      <c r="BK307" s="212" t="s">
        <v>342</v>
      </c>
      <c r="BL307" s="212" t="s">
        <v>342</v>
      </c>
      <c r="BM307" s="212" t="s">
        <v>342</v>
      </c>
      <c r="BN307" s="212" t="s">
        <v>342</v>
      </c>
      <c r="BO307" s="212" t="s">
        <v>342</v>
      </c>
      <c r="BP307" s="212" t="s">
        <v>342</v>
      </c>
      <c r="BQ307" s="212" t="s">
        <v>342</v>
      </c>
      <c r="BR307" s="212" t="s">
        <v>342</v>
      </c>
      <c r="BS307" s="212" t="s">
        <v>342</v>
      </c>
      <c r="BT307" s="212" t="s">
        <v>342</v>
      </c>
      <c r="BU307" s="212" t="s">
        <v>342</v>
      </c>
      <c r="BV307" s="212" t="s">
        <v>342</v>
      </c>
      <c r="BW307" s="212" t="s">
        <v>342</v>
      </c>
      <c r="BX307" s="212" t="s">
        <v>342</v>
      </c>
      <c r="BY307" s="212" t="s">
        <v>342</v>
      </c>
      <c r="BZ307" s="212" t="s">
        <v>342</v>
      </c>
      <c r="CA307" s="212" t="s">
        <v>342</v>
      </c>
      <c r="CB307" s="212" t="s">
        <v>342</v>
      </c>
      <c r="CC307" s="212" t="s">
        <v>342</v>
      </c>
      <c r="CD307" s="212" t="s">
        <v>342</v>
      </c>
      <c r="CE307" s="212" t="s">
        <v>342</v>
      </c>
      <c r="CF307" s="212" t="s">
        <v>342</v>
      </c>
      <c r="CG307" s="212" t="s">
        <v>342</v>
      </c>
      <c r="CH307" s="212" t="s">
        <v>342</v>
      </c>
      <c r="CI307" s="212" t="s">
        <v>342</v>
      </c>
      <c r="CJ307" s="212" t="s">
        <v>342</v>
      </c>
      <c r="CK307" s="212" t="s">
        <v>342</v>
      </c>
      <c r="CL307" s="212" t="s">
        <v>342</v>
      </c>
      <c r="CM307" s="212" t="s">
        <v>342</v>
      </c>
      <c r="CN307" s="212" t="s">
        <v>342</v>
      </c>
      <c r="CO307" s="212" t="s">
        <v>342</v>
      </c>
      <c r="CP307" s="212" t="s">
        <v>342</v>
      </c>
      <c r="CQ307" s="212" t="s">
        <v>342</v>
      </c>
      <c r="CR307" s="212" t="s">
        <v>342</v>
      </c>
      <c r="CS307" s="212" t="s">
        <v>342</v>
      </c>
      <c r="CT307" s="212" t="s">
        <v>342</v>
      </c>
      <c r="CU307" s="212" t="s">
        <v>342</v>
      </c>
      <c r="CV307" s="212" t="s">
        <v>342</v>
      </c>
      <c r="CW307" s="212" t="s">
        <v>342</v>
      </c>
      <c r="CX307" s="212" t="s">
        <v>342</v>
      </c>
      <c r="CY307" s="212" t="s">
        <v>342</v>
      </c>
      <c r="CZ307" s="212" t="s">
        <v>342</v>
      </c>
      <c r="DA307" s="212" t="s">
        <v>342</v>
      </c>
      <c r="DB307" s="212" t="s">
        <v>342</v>
      </c>
      <c r="DC307" s="212" t="s">
        <v>342</v>
      </c>
      <c r="DD307" s="212" t="s">
        <v>342</v>
      </c>
      <c r="DE307" s="212" t="s">
        <v>342</v>
      </c>
      <c r="DF307" s="212" t="s">
        <v>342</v>
      </c>
      <c r="DG307" s="212" t="s">
        <v>342</v>
      </c>
      <c r="DH307" s="212" t="s">
        <v>342</v>
      </c>
      <c r="DI307" s="212" t="s">
        <v>342</v>
      </c>
      <c r="DJ307" s="212" t="s">
        <v>342</v>
      </c>
      <c r="DK307" s="212" t="s">
        <v>342</v>
      </c>
      <c r="DL307" s="212" t="s">
        <v>342</v>
      </c>
      <c r="DM307" s="212" t="s">
        <v>342</v>
      </c>
      <c r="DN307" s="212" t="s">
        <v>342</v>
      </c>
      <c r="DO307" s="212" t="s">
        <v>342</v>
      </c>
      <c r="DP307" s="212" t="s">
        <v>342</v>
      </c>
      <c r="DQ307" s="212" t="s">
        <v>342</v>
      </c>
      <c r="DR307" s="212" t="s">
        <v>342</v>
      </c>
      <c r="DS307" s="212" t="s">
        <v>342</v>
      </c>
      <c r="DT307" s="212" t="s">
        <v>342</v>
      </c>
      <c r="DU307" s="212" t="s">
        <v>342</v>
      </c>
      <c r="DV307" s="212" t="s">
        <v>342</v>
      </c>
      <c r="DW307" s="212" t="s">
        <v>342</v>
      </c>
      <c r="DX307" s="212" t="s">
        <v>342</v>
      </c>
      <c r="DY307" s="212" t="s">
        <v>342</v>
      </c>
      <c r="DZ307" s="212" t="s">
        <v>342</v>
      </c>
      <c r="EA307" s="212" t="s">
        <v>342</v>
      </c>
      <c r="EB307" s="212" t="s">
        <v>342</v>
      </c>
      <c r="EC307" s="212" t="s">
        <v>342</v>
      </c>
      <c r="ED307" s="212" t="s">
        <v>342</v>
      </c>
      <c r="EE307" s="212" t="s">
        <v>342</v>
      </c>
      <c r="EF307" s="212" t="s">
        <v>342</v>
      </c>
      <c r="EG307" s="212" t="s">
        <v>342</v>
      </c>
      <c r="EH307" s="212" t="s">
        <v>342</v>
      </c>
      <c r="EI307" s="212" t="s">
        <v>342</v>
      </c>
      <c r="EJ307" s="212" t="s">
        <v>342</v>
      </c>
      <c r="EK307" s="212" t="s">
        <v>342</v>
      </c>
      <c r="EL307" s="212" t="s">
        <v>342</v>
      </c>
      <c r="EM307" s="212" t="s">
        <v>342</v>
      </c>
      <c r="EN307" s="212" t="s">
        <v>342</v>
      </c>
      <c r="EO307" s="212" t="s">
        <v>342</v>
      </c>
      <c r="EP307" s="212" t="s">
        <v>342</v>
      </c>
      <c r="EQ307" s="212" t="s">
        <v>342</v>
      </c>
      <c r="ER307" s="424" t="s">
        <v>342</v>
      </c>
      <c r="ES307" s="227">
        <f t="shared" si="45"/>
        <v>0</v>
      </c>
      <c r="ET307" s="413">
        <f t="shared" si="47"/>
        <v>0</v>
      </c>
      <c r="EU307" s="227">
        <f t="shared" si="39"/>
        <v>0</v>
      </c>
      <c r="EV307" s="385">
        <f t="shared" si="41"/>
        <v>0</v>
      </c>
      <c r="EW307" s="412">
        <f t="shared" si="44"/>
        <v>0</v>
      </c>
      <c r="EX307" s="412">
        <f t="shared" si="42"/>
        <v>0</v>
      </c>
      <c r="EY307" s="210">
        <f t="shared" si="40"/>
        <v>0</v>
      </c>
      <c r="EZ307" s="227">
        <f t="shared" si="43"/>
        <v>0</v>
      </c>
    </row>
    <row r="308" spans="1:156" x14ac:dyDescent="0.25">
      <c r="A308" s="177">
        <f t="shared" si="46"/>
        <v>10</v>
      </c>
      <c r="B308" s="723"/>
      <c r="C308" s="521" t="s">
        <v>175</v>
      </c>
      <c r="D308" s="514">
        <v>44858</v>
      </c>
      <c r="E308" s="397"/>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c r="AK308" s="212"/>
      <c r="AL308" s="212"/>
      <c r="AM308" s="212"/>
      <c r="AN308" s="212"/>
      <c r="AO308" s="212"/>
      <c r="AP308" s="212"/>
      <c r="AQ308" s="212"/>
      <c r="AR308" s="212"/>
      <c r="AS308" s="212"/>
      <c r="AT308" s="212"/>
      <c r="AU308" s="212"/>
      <c r="AV308" s="212"/>
      <c r="AW308" s="212"/>
      <c r="AX308" s="212"/>
      <c r="AY308" s="212"/>
      <c r="AZ308" s="212"/>
      <c r="BA308" s="212"/>
      <c r="BB308" s="212"/>
      <c r="BC308" s="212"/>
      <c r="BD308" s="212"/>
      <c r="BE308" s="212"/>
      <c r="BF308" s="212"/>
      <c r="BG308" s="212"/>
      <c r="BH308" s="212"/>
      <c r="BI308" s="212"/>
      <c r="BJ308" s="212"/>
      <c r="BK308" s="212"/>
      <c r="BL308" s="212"/>
      <c r="BM308" s="212"/>
      <c r="BN308" s="212"/>
      <c r="BO308" s="212"/>
      <c r="BP308" s="212"/>
      <c r="BQ308" s="212"/>
      <c r="BR308" s="212"/>
      <c r="BS308" s="212"/>
      <c r="BT308" s="212"/>
      <c r="BU308" s="212"/>
      <c r="BV308" s="212"/>
      <c r="BW308" s="212"/>
      <c r="BX308" s="212"/>
      <c r="BY308" s="212"/>
      <c r="BZ308" s="212"/>
      <c r="CA308" s="212"/>
      <c r="CB308" s="212"/>
      <c r="CC308" s="212"/>
      <c r="CD308" s="212"/>
      <c r="CE308" s="212" t="s">
        <v>577</v>
      </c>
      <c r="CF308" s="212" t="s">
        <v>577</v>
      </c>
      <c r="CG308" s="212" t="s">
        <v>577</v>
      </c>
      <c r="CH308" s="212" t="s">
        <v>577</v>
      </c>
      <c r="CI308" s="212" t="s">
        <v>577</v>
      </c>
      <c r="CJ308" s="212" t="s">
        <v>577</v>
      </c>
      <c r="CK308" s="212" t="s">
        <v>577</v>
      </c>
      <c r="CL308" s="212" t="s">
        <v>577</v>
      </c>
      <c r="CM308" s="212" t="s">
        <v>577</v>
      </c>
      <c r="CN308" s="212" t="s">
        <v>577</v>
      </c>
      <c r="CO308" s="212" t="s">
        <v>577</v>
      </c>
      <c r="CP308" s="212" t="s">
        <v>577</v>
      </c>
      <c r="CQ308" s="212" t="s">
        <v>577</v>
      </c>
      <c r="CR308" s="212" t="s">
        <v>577</v>
      </c>
      <c r="CS308" s="212" t="s">
        <v>577</v>
      </c>
      <c r="CT308" s="212" t="s">
        <v>577</v>
      </c>
      <c r="CU308" s="212" t="s">
        <v>577</v>
      </c>
      <c r="CV308" s="212" t="s">
        <v>577</v>
      </c>
      <c r="CW308" s="212" t="s">
        <v>577</v>
      </c>
      <c r="CX308" s="212" t="s">
        <v>577</v>
      </c>
      <c r="CY308" s="212" t="s">
        <v>577</v>
      </c>
      <c r="CZ308" s="212" t="s">
        <v>577</v>
      </c>
      <c r="DA308" s="212" t="s">
        <v>577</v>
      </c>
      <c r="DB308" s="212" t="s">
        <v>577</v>
      </c>
      <c r="DC308" s="212" t="s">
        <v>577</v>
      </c>
      <c r="DD308" s="212" t="s">
        <v>577</v>
      </c>
      <c r="DE308" s="212" t="s">
        <v>577</v>
      </c>
      <c r="DF308" s="212" t="s">
        <v>577</v>
      </c>
      <c r="DG308" s="212" t="s">
        <v>577</v>
      </c>
      <c r="DH308" s="212" t="s">
        <v>577</v>
      </c>
      <c r="DI308" s="212" t="s">
        <v>577</v>
      </c>
      <c r="DJ308" s="212" t="s">
        <v>577</v>
      </c>
      <c r="DK308" s="212" t="s">
        <v>577</v>
      </c>
      <c r="DL308" s="212" t="s">
        <v>577</v>
      </c>
      <c r="DM308" s="212" t="s">
        <v>577</v>
      </c>
      <c r="DN308" s="212" t="s">
        <v>577</v>
      </c>
      <c r="DO308" s="212"/>
      <c r="DP308" s="212"/>
      <c r="DQ308" s="212"/>
      <c r="DR308" s="212"/>
      <c r="DS308" s="212"/>
      <c r="DT308" s="212"/>
      <c r="DU308" s="212"/>
      <c r="DV308" s="212"/>
      <c r="DW308" s="212"/>
      <c r="DX308" s="212"/>
      <c r="DY308" s="212"/>
      <c r="DZ308" s="212"/>
      <c r="EA308" s="212"/>
      <c r="EB308" s="212"/>
      <c r="EC308" s="212"/>
      <c r="ED308" s="212"/>
      <c r="EE308" s="212"/>
      <c r="EF308" s="212"/>
      <c r="EG308" s="212"/>
      <c r="EH308" s="212"/>
      <c r="EI308" s="212"/>
      <c r="EJ308" s="212"/>
      <c r="EK308" s="212"/>
      <c r="EL308" s="212"/>
      <c r="EM308" s="212"/>
      <c r="EN308" s="212"/>
      <c r="EO308" s="212"/>
      <c r="EP308" s="212"/>
      <c r="EQ308" s="212"/>
      <c r="ER308" s="424"/>
      <c r="ES308" s="227">
        <f t="shared" si="45"/>
        <v>0</v>
      </c>
      <c r="ET308" s="413">
        <f t="shared" si="47"/>
        <v>0</v>
      </c>
      <c r="EU308" s="227">
        <f t="shared" si="39"/>
        <v>6</v>
      </c>
      <c r="EV308" s="385">
        <f t="shared" si="41"/>
        <v>0</v>
      </c>
      <c r="EW308" s="412">
        <f t="shared" si="44"/>
        <v>0</v>
      </c>
      <c r="EX308" s="412">
        <f t="shared" si="42"/>
        <v>0</v>
      </c>
      <c r="EY308" s="210">
        <f t="shared" si="40"/>
        <v>6</v>
      </c>
      <c r="EZ308" s="227">
        <f t="shared" si="43"/>
        <v>0</v>
      </c>
    </row>
    <row r="309" spans="1:156" x14ac:dyDescent="0.25">
      <c r="A309" s="177">
        <f t="shared" si="46"/>
        <v>10</v>
      </c>
      <c r="B309" s="723"/>
      <c r="C309" s="521" t="s">
        <v>176</v>
      </c>
      <c r="D309" s="514">
        <v>44859</v>
      </c>
      <c r="E309" s="397"/>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c r="AK309" s="212"/>
      <c r="AL309" s="212"/>
      <c r="AM309" s="212"/>
      <c r="AN309" s="212"/>
      <c r="AO309" s="212"/>
      <c r="AP309" s="212"/>
      <c r="AQ309" s="212"/>
      <c r="AR309" s="212"/>
      <c r="AS309" s="212"/>
      <c r="AT309" s="212"/>
      <c r="AU309" s="212"/>
      <c r="AV309" s="212"/>
      <c r="AW309" s="212"/>
      <c r="AX309" s="212"/>
      <c r="AY309" s="212"/>
      <c r="AZ309" s="212"/>
      <c r="BA309" s="212"/>
      <c r="BB309" s="212"/>
      <c r="BC309" s="212"/>
      <c r="BD309" s="212"/>
      <c r="BE309" s="212"/>
      <c r="BF309" s="212"/>
      <c r="BG309" s="212"/>
      <c r="BH309" s="212"/>
      <c r="BI309" s="212"/>
      <c r="BJ309" s="212"/>
      <c r="BK309" s="212"/>
      <c r="BL309" s="212"/>
      <c r="BM309" s="212"/>
      <c r="BN309" s="212"/>
      <c r="BO309" s="212"/>
      <c r="BP309" s="212"/>
      <c r="BQ309" s="212"/>
      <c r="BR309" s="212"/>
      <c r="BS309" s="212"/>
      <c r="BT309" s="212"/>
      <c r="BU309" s="212"/>
      <c r="BV309" s="212"/>
      <c r="BW309" s="212"/>
      <c r="BX309" s="212"/>
      <c r="BY309" s="212"/>
      <c r="BZ309" s="212"/>
      <c r="CA309" s="212"/>
      <c r="CB309" s="212"/>
      <c r="CC309" s="212"/>
      <c r="CD309" s="212"/>
      <c r="CE309" s="212" t="s">
        <v>577</v>
      </c>
      <c r="CF309" s="212" t="s">
        <v>577</v>
      </c>
      <c r="CG309" s="212" t="s">
        <v>577</v>
      </c>
      <c r="CH309" s="212" t="s">
        <v>577</v>
      </c>
      <c r="CI309" s="212" t="s">
        <v>577</v>
      </c>
      <c r="CJ309" s="212" t="s">
        <v>577</v>
      </c>
      <c r="CK309" s="212" t="s">
        <v>577</v>
      </c>
      <c r="CL309" s="212" t="s">
        <v>577</v>
      </c>
      <c r="CM309" s="212" t="s">
        <v>577</v>
      </c>
      <c r="CN309" s="212" t="s">
        <v>577</v>
      </c>
      <c r="CO309" s="212" t="s">
        <v>577</v>
      </c>
      <c r="CP309" s="212" t="s">
        <v>577</v>
      </c>
      <c r="CQ309" s="212" t="s">
        <v>577</v>
      </c>
      <c r="CR309" s="212" t="s">
        <v>577</v>
      </c>
      <c r="CS309" s="212" t="s">
        <v>577</v>
      </c>
      <c r="CT309" s="212" t="s">
        <v>577</v>
      </c>
      <c r="CU309" s="212" t="s">
        <v>577</v>
      </c>
      <c r="CV309" s="212" t="s">
        <v>577</v>
      </c>
      <c r="CW309" s="212" t="s">
        <v>577</v>
      </c>
      <c r="CX309" s="212" t="s">
        <v>577</v>
      </c>
      <c r="CY309" s="212" t="s">
        <v>577</v>
      </c>
      <c r="CZ309" s="212" t="s">
        <v>577</v>
      </c>
      <c r="DA309" s="212" t="s">
        <v>577</v>
      </c>
      <c r="DB309" s="212" t="s">
        <v>577</v>
      </c>
      <c r="DC309" s="212" t="s">
        <v>577</v>
      </c>
      <c r="DD309" s="212" t="s">
        <v>577</v>
      </c>
      <c r="DE309" s="212" t="s">
        <v>577</v>
      </c>
      <c r="DF309" s="212" t="s">
        <v>577</v>
      </c>
      <c r="DG309" s="212" t="s">
        <v>577</v>
      </c>
      <c r="DH309" s="212" t="s">
        <v>577</v>
      </c>
      <c r="DI309" s="212" t="s">
        <v>577</v>
      </c>
      <c r="DJ309" s="212" t="s">
        <v>577</v>
      </c>
      <c r="DK309" s="212" t="s">
        <v>577</v>
      </c>
      <c r="DL309" s="212" t="s">
        <v>577</v>
      </c>
      <c r="DM309" s="212" t="s">
        <v>577</v>
      </c>
      <c r="DN309" s="212" t="s">
        <v>577</v>
      </c>
      <c r="DO309" s="212"/>
      <c r="DP309" s="212"/>
      <c r="DQ309" s="212"/>
      <c r="DR309" s="212"/>
      <c r="DS309" s="212"/>
      <c r="DT309" s="212"/>
      <c r="DU309" s="212"/>
      <c r="DV309" s="212"/>
      <c r="DW309" s="212"/>
      <c r="DX309" s="212"/>
      <c r="DY309" s="212"/>
      <c r="DZ309" s="212"/>
      <c r="EA309" s="212"/>
      <c r="EB309" s="212"/>
      <c r="EC309" s="212"/>
      <c r="ED309" s="212"/>
      <c r="EE309" s="212"/>
      <c r="EF309" s="212"/>
      <c r="EG309" s="212"/>
      <c r="EH309" s="212"/>
      <c r="EI309" s="212"/>
      <c r="EJ309" s="212"/>
      <c r="EK309" s="212"/>
      <c r="EL309" s="212"/>
      <c r="EM309" s="212"/>
      <c r="EN309" s="212"/>
      <c r="EO309" s="212"/>
      <c r="EP309" s="212"/>
      <c r="EQ309" s="212"/>
      <c r="ER309" s="424"/>
      <c r="ES309" s="227">
        <f t="shared" si="45"/>
        <v>0</v>
      </c>
      <c r="ET309" s="413">
        <f t="shared" si="47"/>
        <v>0</v>
      </c>
      <c r="EU309" s="227">
        <f t="shared" si="39"/>
        <v>6</v>
      </c>
      <c r="EV309" s="385">
        <f t="shared" si="41"/>
        <v>0</v>
      </c>
      <c r="EW309" s="412">
        <f t="shared" si="44"/>
        <v>0</v>
      </c>
      <c r="EX309" s="412">
        <f t="shared" si="42"/>
        <v>0</v>
      </c>
      <c r="EY309" s="210">
        <f t="shared" si="40"/>
        <v>6</v>
      </c>
      <c r="EZ309" s="227">
        <f t="shared" si="43"/>
        <v>0</v>
      </c>
    </row>
    <row r="310" spans="1:156" x14ac:dyDescent="0.25">
      <c r="A310" s="177">
        <f t="shared" si="46"/>
        <v>10</v>
      </c>
      <c r="B310" s="723"/>
      <c r="C310" s="521" t="s">
        <v>176</v>
      </c>
      <c r="D310" s="514">
        <v>44860</v>
      </c>
      <c r="E310" s="397"/>
      <c r="F310" s="212"/>
      <c r="G310" s="212"/>
      <c r="H310" s="212"/>
      <c r="I310" s="212"/>
      <c r="J310" s="212"/>
      <c r="K310" s="212"/>
      <c r="L310" s="212"/>
      <c r="M310" s="212"/>
      <c r="N310" s="212"/>
      <c r="O310" s="212"/>
      <c r="P310" s="212"/>
      <c r="Q310" s="212"/>
      <c r="R310" s="212"/>
      <c r="S310" s="212"/>
      <c r="T310" s="212"/>
      <c r="U310" s="212"/>
      <c r="V310" s="212"/>
      <c r="W310" s="212"/>
      <c r="X310" s="212"/>
      <c r="Y310" s="212"/>
      <c r="Z310" s="212"/>
      <c r="AA310" s="212"/>
      <c r="AB310" s="212"/>
      <c r="AC310" s="212"/>
      <c r="AD310" s="212"/>
      <c r="AE310" s="212"/>
      <c r="AF310" s="212"/>
      <c r="AG310" s="212"/>
      <c r="AH310" s="212"/>
      <c r="AI310" s="212"/>
      <c r="AJ310" s="212"/>
      <c r="AK310" s="212"/>
      <c r="AL310" s="212"/>
      <c r="AM310" s="212"/>
      <c r="AN310" s="212"/>
      <c r="AO310" s="212"/>
      <c r="AP310" s="212"/>
      <c r="AQ310" s="212"/>
      <c r="AR310" s="212"/>
      <c r="AS310" s="212"/>
      <c r="AT310" s="212"/>
      <c r="AU310" s="212"/>
      <c r="AV310" s="212"/>
      <c r="AW310" s="212"/>
      <c r="AX310" s="212"/>
      <c r="AY310" s="212"/>
      <c r="AZ310" s="212"/>
      <c r="BA310" s="212"/>
      <c r="BB310" s="212"/>
      <c r="BC310" s="212"/>
      <c r="BD310" s="212"/>
      <c r="BE310" s="212"/>
      <c r="BF310" s="212"/>
      <c r="BG310" s="212"/>
      <c r="BH310" s="212"/>
      <c r="BI310" s="212"/>
      <c r="BJ310" s="212"/>
      <c r="BK310" s="212"/>
      <c r="BL310" s="212"/>
      <c r="BM310" s="212"/>
      <c r="BN310" s="212"/>
      <c r="BO310" s="212"/>
      <c r="BP310" s="212"/>
      <c r="BQ310" s="212"/>
      <c r="BR310" s="212"/>
      <c r="BS310" s="212"/>
      <c r="BT310" s="212"/>
      <c r="BU310" s="212"/>
      <c r="BV310" s="212"/>
      <c r="BW310" s="212"/>
      <c r="BX310" s="212"/>
      <c r="BY310" s="212"/>
      <c r="BZ310" s="212"/>
      <c r="CA310" s="212"/>
      <c r="CB310" s="212"/>
      <c r="CC310" s="212"/>
      <c r="CD310" s="212"/>
      <c r="CE310" s="212"/>
      <c r="CF310" s="212"/>
      <c r="CG310" s="212"/>
      <c r="CH310" s="212"/>
      <c r="CI310" s="212"/>
      <c r="CJ310" s="212"/>
      <c r="CK310" s="212"/>
      <c r="CL310" s="212"/>
      <c r="CM310" s="212"/>
      <c r="CN310" s="212"/>
      <c r="CO310" s="212"/>
      <c r="CP310" s="212"/>
      <c r="CQ310" s="212"/>
      <c r="CR310" s="212"/>
      <c r="CS310" s="212"/>
      <c r="CT310" s="212"/>
      <c r="CU310" s="212"/>
      <c r="CV310" s="212"/>
      <c r="CW310" s="212"/>
      <c r="CX310" s="212"/>
      <c r="CY310" s="212"/>
      <c r="CZ310" s="212"/>
      <c r="DA310" s="212"/>
      <c r="DB310" s="212"/>
      <c r="DC310" s="212"/>
      <c r="DD310" s="212"/>
      <c r="DE310" s="212"/>
      <c r="DF310" s="212"/>
      <c r="DG310" s="212"/>
      <c r="DH310" s="212"/>
      <c r="DI310" s="212"/>
      <c r="DJ310" s="212"/>
      <c r="DK310" s="212"/>
      <c r="DL310" s="212"/>
      <c r="DM310" s="212"/>
      <c r="DN310" s="212"/>
      <c r="DO310" s="212"/>
      <c r="DP310" s="212"/>
      <c r="DQ310" s="212"/>
      <c r="DR310" s="212"/>
      <c r="DS310" s="212"/>
      <c r="DT310" s="212"/>
      <c r="DU310" s="212"/>
      <c r="DV310" s="212"/>
      <c r="DW310" s="212"/>
      <c r="DX310" s="212"/>
      <c r="DY310" s="212"/>
      <c r="DZ310" s="212"/>
      <c r="EA310" s="212"/>
      <c r="EB310" s="212"/>
      <c r="EC310" s="212"/>
      <c r="ED310" s="212"/>
      <c r="EE310" s="212"/>
      <c r="EF310" s="212"/>
      <c r="EG310" s="212"/>
      <c r="EH310" s="212"/>
      <c r="EI310" s="212"/>
      <c r="EJ310" s="212"/>
      <c r="EK310" s="212"/>
      <c r="EL310" s="212"/>
      <c r="EM310" s="212"/>
      <c r="EN310" s="212"/>
      <c r="EO310" s="212"/>
      <c r="EP310" s="212"/>
      <c r="EQ310" s="212"/>
      <c r="ER310" s="424"/>
      <c r="ES310" s="227">
        <f t="shared" si="45"/>
        <v>0</v>
      </c>
      <c r="ET310" s="413">
        <f t="shared" si="47"/>
        <v>0</v>
      </c>
      <c r="EU310" s="227">
        <f t="shared" si="39"/>
        <v>0</v>
      </c>
      <c r="EV310" s="385">
        <f t="shared" si="41"/>
        <v>0</v>
      </c>
      <c r="EW310" s="412">
        <f t="shared" si="44"/>
        <v>0</v>
      </c>
      <c r="EX310" s="412">
        <f t="shared" si="42"/>
        <v>0</v>
      </c>
      <c r="EY310" s="210">
        <f t="shared" si="40"/>
        <v>0</v>
      </c>
      <c r="EZ310" s="227">
        <f t="shared" si="43"/>
        <v>0</v>
      </c>
    </row>
    <row r="311" spans="1:156" x14ac:dyDescent="0.25">
      <c r="A311" s="177">
        <f t="shared" si="46"/>
        <v>10</v>
      </c>
      <c r="B311" s="723"/>
      <c r="C311" s="521" t="s">
        <v>173</v>
      </c>
      <c r="D311" s="514">
        <v>44861</v>
      </c>
      <c r="E311" s="397"/>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c r="AK311" s="212"/>
      <c r="AL311" s="212"/>
      <c r="AM311" s="212"/>
      <c r="AN311" s="212"/>
      <c r="AO311" s="212"/>
      <c r="AP311" s="212"/>
      <c r="AQ311" s="212"/>
      <c r="AR311" s="212"/>
      <c r="AS311" s="212"/>
      <c r="AT311" s="212"/>
      <c r="AU311" s="212"/>
      <c r="AV311" s="212"/>
      <c r="AW311" s="212"/>
      <c r="AX311" s="212"/>
      <c r="AY311" s="212"/>
      <c r="AZ311" s="212"/>
      <c r="BA311" s="212"/>
      <c r="BB311" s="212"/>
      <c r="BC311" s="212"/>
      <c r="BD311" s="212"/>
      <c r="BE311" s="212"/>
      <c r="BF311" s="212"/>
      <c r="BG311" s="212"/>
      <c r="BH311" s="212"/>
      <c r="BI311" s="212"/>
      <c r="BJ311" s="212"/>
      <c r="BK311" s="212"/>
      <c r="BL311" s="212"/>
      <c r="BM311" s="212"/>
      <c r="BN311" s="212"/>
      <c r="BO311" s="212"/>
      <c r="BP311" s="212"/>
      <c r="BQ311" s="212"/>
      <c r="BR311" s="212"/>
      <c r="BS311" s="212"/>
      <c r="BT311" s="212"/>
      <c r="BU311" s="212"/>
      <c r="BV311" s="212"/>
      <c r="BW311" s="212"/>
      <c r="BX311" s="212"/>
      <c r="BY311" s="212"/>
      <c r="BZ311" s="212"/>
      <c r="CA311" s="212"/>
      <c r="CB311" s="212"/>
      <c r="CC311" s="212"/>
      <c r="CD311" s="212"/>
      <c r="CE311" s="212"/>
      <c r="CF311" s="212"/>
      <c r="CG311" s="212"/>
      <c r="CH311" s="212"/>
      <c r="CI311" s="212"/>
      <c r="CJ311" s="212"/>
      <c r="CK311" s="212"/>
      <c r="CL311" s="212"/>
      <c r="CM311" s="212"/>
      <c r="CN311" s="212"/>
      <c r="CO311" s="212"/>
      <c r="CP311" s="212"/>
      <c r="CQ311" s="212"/>
      <c r="CR311" s="212"/>
      <c r="CS311" s="212"/>
      <c r="CT311" s="212"/>
      <c r="CU311" s="212"/>
      <c r="CV311" s="212"/>
      <c r="CW311" s="212"/>
      <c r="CX311" s="212"/>
      <c r="CY311" s="212"/>
      <c r="CZ311" s="212"/>
      <c r="DA311" s="212"/>
      <c r="DB311" s="212"/>
      <c r="DC311" s="212"/>
      <c r="DD311" s="212"/>
      <c r="DE311" s="212"/>
      <c r="DF311" s="212"/>
      <c r="DG311" s="212"/>
      <c r="DH311" s="212"/>
      <c r="DI311" s="212"/>
      <c r="DJ311" s="212"/>
      <c r="DK311" s="212"/>
      <c r="DL311" s="212"/>
      <c r="DM311" s="212"/>
      <c r="DN311" s="212"/>
      <c r="DO311" s="212"/>
      <c r="DP311" s="212"/>
      <c r="DQ311" s="212"/>
      <c r="DR311" s="212"/>
      <c r="DS311" s="212"/>
      <c r="DT311" s="212"/>
      <c r="DU311" s="212"/>
      <c r="DV311" s="212"/>
      <c r="DW311" s="212"/>
      <c r="DX311" s="212"/>
      <c r="DY311" s="212"/>
      <c r="DZ311" s="212"/>
      <c r="EA311" s="212"/>
      <c r="EB311" s="212"/>
      <c r="EC311" s="212"/>
      <c r="ED311" s="212"/>
      <c r="EE311" s="212"/>
      <c r="EF311" s="212"/>
      <c r="EG311" s="212"/>
      <c r="EH311" s="212"/>
      <c r="EI311" s="212"/>
      <c r="EJ311" s="212"/>
      <c r="EK311" s="212"/>
      <c r="EL311" s="212"/>
      <c r="EM311" s="212"/>
      <c r="EN311" s="212"/>
      <c r="EO311" s="212"/>
      <c r="EP311" s="212"/>
      <c r="EQ311" s="212"/>
      <c r="ER311" s="424"/>
      <c r="ES311" s="227">
        <f t="shared" si="45"/>
        <v>0</v>
      </c>
      <c r="ET311" s="413">
        <f t="shared" si="47"/>
        <v>0</v>
      </c>
      <c r="EU311" s="227">
        <f t="shared" si="39"/>
        <v>0</v>
      </c>
      <c r="EV311" s="385">
        <f t="shared" si="41"/>
        <v>0</v>
      </c>
      <c r="EW311" s="412">
        <f t="shared" si="44"/>
        <v>0</v>
      </c>
      <c r="EX311" s="412">
        <f t="shared" si="42"/>
        <v>0</v>
      </c>
      <c r="EY311" s="210">
        <f t="shared" si="40"/>
        <v>0</v>
      </c>
      <c r="EZ311" s="227">
        <f t="shared" si="43"/>
        <v>0</v>
      </c>
    </row>
    <row r="312" spans="1:156" x14ac:dyDescent="0.25">
      <c r="A312" s="177">
        <f t="shared" si="46"/>
        <v>10</v>
      </c>
      <c r="B312" s="723"/>
      <c r="C312" s="521" t="s">
        <v>184</v>
      </c>
      <c r="D312" s="514">
        <v>44862</v>
      </c>
      <c r="E312" s="397"/>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c r="AK312" s="212"/>
      <c r="AL312" s="212"/>
      <c r="AM312" s="212"/>
      <c r="AN312" s="212"/>
      <c r="AO312" s="212"/>
      <c r="AP312" s="212"/>
      <c r="AQ312" s="212"/>
      <c r="AR312" s="212"/>
      <c r="AS312" s="212"/>
      <c r="AT312" s="212"/>
      <c r="AU312" s="212"/>
      <c r="AV312" s="212"/>
      <c r="AW312" s="212"/>
      <c r="AX312" s="212"/>
      <c r="AY312" s="212"/>
      <c r="AZ312" s="212"/>
      <c r="BA312" s="212"/>
      <c r="BB312" s="212"/>
      <c r="BC312" s="212"/>
      <c r="BD312" s="212"/>
      <c r="BE312" s="212"/>
      <c r="BF312" s="212"/>
      <c r="BG312" s="212"/>
      <c r="BH312" s="212"/>
      <c r="BI312" s="212"/>
      <c r="BJ312" s="212"/>
      <c r="BK312" s="212"/>
      <c r="BL312" s="212"/>
      <c r="BM312" s="212"/>
      <c r="BN312" s="212"/>
      <c r="BO312" s="212"/>
      <c r="BP312" s="212"/>
      <c r="BQ312" s="212"/>
      <c r="BR312" s="212"/>
      <c r="BS312" s="212"/>
      <c r="BT312" s="212"/>
      <c r="BU312" s="212"/>
      <c r="BV312" s="212"/>
      <c r="BW312" s="212"/>
      <c r="BX312" s="212"/>
      <c r="BY312" s="212"/>
      <c r="BZ312" s="212"/>
      <c r="CA312" s="212"/>
      <c r="CB312" s="212"/>
      <c r="CC312" s="212"/>
      <c r="CD312" s="212"/>
      <c r="CE312" s="212"/>
      <c r="CF312" s="212"/>
      <c r="CG312" s="212"/>
      <c r="CH312" s="212"/>
      <c r="CI312" s="212"/>
      <c r="CJ312" s="212"/>
      <c r="CK312" s="212"/>
      <c r="CL312" s="212"/>
      <c r="CM312" s="212"/>
      <c r="CN312" s="212"/>
      <c r="CO312" s="212"/>
      <c r="CP312" s="212"/>
      <c r="CQ312" s="212"/>
      <c r="CR312" s="212"/>
      <c r="CS312" s="212"/>
      <c r="CT312" s="212"/>
      <c r="CU312" s="212"/>
      <c r="CV312" s="212"/>
      <c r="CW312" s="212"/>
      <c r="CX312" s="212"/>
      <c r="CY312" s="212"/>
      <c r="CZ312" s="212"/>
      <c r="DA312" s="212"/>
      <c r="DB312" s="212"/>
      <c r="DC312" s="212"/>
      <c r="DD312" s="212"/>
      <c r="DE312" s="212"/>
      <c r="DF312" s="212"/>
      <c r="DG312" s="212"/>
      <c r="DH312" s="212"/>
      <c r="DI312" s="212"/>
      <c r="DJ312" s="212"/>
      <c r="DK312" s="212"/>
      <c r="DL312" s="212"/>
      <c r="DM312" s="212"/>
      <c r="DN312" s="212"/>
      <c r="DO312" s="212"/>
      <c r="DP312" s="212"/>
      <c r="DQ312" s="212"/>
      <c r="DR312" s="212"/>
      <c r="DS312" s="212"/>
      <c r="DT312" s="212"/>
      <c r="DU312" s="212"/>
      <c r="DV312" s="212"/>
      <c r="DW312" s="212"/>
      <c r="DX312" s="212"/>
      <c r="DY312" s="212"/>
      <c r="DZ312" s="212"/>
      <c r="EA312" s="212"/>
      <c r="EB312" s="212"/>
      <c r="EC312" s="212"/>
      <c r="ED312" s="212"/>
      <c r="EE312" s="212"/>
      <c r="EF312" s="212"/>
      <c r="EG312" s="212"/>
      <c r="EH312" s="212"/>
      <c r="EI312" s="212"/>
      <c r="EJ312" s="212"/>
      <c r="EK312" s="212"/>
      <c r="EL312" s="212"/>
      <c r="EM312" s="212"/>
      <c r="EN312" s="212"/>
      <c r="EO312" s="212"/>
      <c r="EP312" s="212"/>
      <c r="EQ312" s="212"/>
      <c r="ER312" s="424"/>
      <c r="ES312" s="227">
        <f t="shared" si="45"/>
        <v>0</v>
      </c>
      <c r="ET312" s="413">
        <f t="shared" si="47"/>
        <v>0</v>
      </c>
      <c r="EU312" s="227">
        <f t="shared" si="39"/>
        <v>0</v>
      </c>
      <c r="EV312" s="385">
        <f t="shared" si="41"/>
        <v>0</v>
      </c>
      <c r="EW312" s="412">
        <f t="shared" si="44"/>
        <v>0</v>
      </c>
      <c r="EX312" s="412">
        <f t="shared" si="42"/>
        <v>0</v>
      </c>
      <c r="EY312" s="210">
        <f t="shared" si="40"/>
        <v>0</v>
      </c>
      <c r="EZ312" s="227">
        <f t="shared" si="43"/>
        <v>0</v>
      </c>
    </row>
    <row r="313" spans="1:156" x14ac:dyDescent="0.25">
      <c r="A313" s="177">
        <f t="shared" si="46"/>
        <v>10</v>
      </c>
      <c r="B313" s="723"/>
      <c r="C313" s="520" t="s">
        <v>181</v>
      </c>
      <c r="D313" s="515">
        <v>44863</v>
      </c>
      <c r="E313" s="397"/>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c r="AK313" s="212"/>
      <c r="AL313" s="212"/>
      <c r="AM313" s="212"/>
      <c r="AN313" s="212"/>
      <c r="AO313" s="212"/>
      <c r="AP313" s="212"/>
      <c r="AQ313" s="212"/>
      <c r="AR313" s="212"/>
      <c r="AS313" s="212"/>
      <c r="AT313" s="212"/>
      <c r="AU313" s="212"/>
      <c r="AV313" s="212"/>
      <c r="AW313" s="212"/>
      <c r="AX313" s="212"/>
      <c r="AY313" s="212"/>
      <c r="AZ313" s="212"/>
      <c r="BA313" s="212"/>
      <c r="BB313" s="212"/>
      <c r="BC313" s="212"/>
      <c r="BD313" s="212"/>
      <c r="BE313" s="212"/>
      <c r="BF313" s="212"/>
      <c r="BG313" s="212"/>
      <c r="BH313" s="212"/>
      <c r="BI313" s="212"/>
      <c r="BJ313" s="212"/>
      <c r="BK313" s="212"/>
      <c r="BL313" s="212"/>
      <c r="BM313" s="212"/>
      <c r="BN313" s="212"/>
      <c r="BO313" s="212"/>
      <c r="BP313" s="212"/>
      <c r="BQ313" s="212"/>
      <c r="BR313" s="212"/>
      <c r="BS313" s="212"/>
      <c r="BT313" s="212"/>
      <c r="BU313" s="212"/>
      <c r="BV313" s="212"/>
      <c r="BW313" s="212"/>
      <c r="BX313" s="212"/>
      <c r="BY313" s="212"/>
      <c r="BZ313" s="212"/>
      <c r="CA313" s="212"/>
      <c r="CB313" s="212"/>
      <c r="CC313" s="212"/>
      <c r="CD313" s="212"/>
      <c r="CE313" s="212"/>
      <c r="CF313" s="212"/>
      <c r="CG313" s="212"/>
      <c r="CH313" s="212"/>
      <c r="CI313" s="212"/>
      <c r="CJ313" s="212"/>
      <c r="CK313" s="212"/>
      <c r="CL313" s="212"/>
      <c r="CM313" s="212"/>
      <c r="CN313" s="212"/>
      <c r="CO313" s="212"/>
      <c r="CP313" s="212"/>
      <c r="CQ313" s="212"/>
      <c r="CR313" s="212"/>
      <c r="CS313" s="212"/>
      <c r="CT313" s="212"/>
      <c r="CU313" s="212"/>
      <c r="CV313" s="212"/>
      <c r="CW313" s="212"/>
      <c r="CX313" s="212"/>
      <c r="CY313" s="212"/>
      <c r="CZ313" s="212"/>
      <c r="DA313" s="212"/>
      <c r="DB313" s="212"/>
      <c r="DC313" s="212"/>
      <c r="DD313" s="212"/>
      <c r="DE313" s="212"/>
      <c r="DF313" s="212"/>
      <c r="DG313" s="212"/>
      <c r="DH313" s="212"/>
      <c r="DI313" s="212"/>
      <c r="DJ313" s="212"/>
      <c r="DK313" s="212"/>
      <c r="DL313" s="212"/>
      <c r="DM313" s="212"/>
      <c r="DN313" s="212"/>
      <c r="DO313" s="212"/>
      <c r="DP313" s="212"/>
      <c r="DQ313" s="212"/>
      <c r="DR313" s="212"/>
      <c r="DS313" s="212"/>
      <c r="DT313" s="212"/>
      <c r="DU313" s="212"/>
      <c r="DV313" s="212"/>
      <c r="DW313" s="212"/>
      <c r="DX313" s="212"/>
      <c r="DY313" s="212"/>
      <c r="DZ313" s="212"/>
      <c r="EA313" s="212"/>
      <c r="EB313" s="212"/>
      <c r="EC313" s="212"/>
      <c r="ED313" s="212"/>
      <c r="EE313" s="212"/>
      <c r="EF313" s="212"/>
      <c r="EG313" s="212"/>
      <c r="EH313" s="212"/>
      <c r="EI313" s="212"/>
      <c r="EJ313" s="212"/>
      <c r="EK313" s="212"/>
      <c r="EL313" s="212"/>
      <c r="EM313" s="212"/>
      <c r="EN313" s="212"/>
      <c r="EO313" s="212"/>
      <c r="EP313" s="212"/>
      <c r="EQ313" s="212"/>
      <c r="ER313" s="424"/>
      <c r="ES313" s="227">
        <f t="shared" si="45"/>
        <v>0</v>
      </c>
      <c r="ET313" s="413">
        <f t="shared" si="47"/>
        <v>0</v>
      </c>
      <c r="EU313" s="227">
        <f t="shared" si="39"/>
        <v>0</v>
      </c>
      <c r="EV313" s="385">
        <f t="shared" si="41"/>
        <v>0</v>
      </c>
      <c r="EW313" s="412">
        <f t="shared" si="44"/>
        <v>0</v>
      </c>
      <c r="EX313" s="412">
        <f t="shared" si="42"/>
        <v>0</v>
      </c>
      <c r="EY313" s="210">
        <f t="shared" si="40"/>
        <v>0</v>
      </c>
      <c r="EZ313" s="227">
        <f t="shared" si="43"/>
        <v>0</v>
      </c>
    </row>
    <row r="314" spans="1:156" x14ac:dyDescent="0.25">
      <c r="A314" s="177">
        <f t="shared" si="46"/>
        <v>10</v>
      </c>
      <c r="B314" s="723"/>
      <c r="C314" s="520" t="s">
        <v>167</v>
      </c>
      <c r="D314" s="515">
        <v>44864</v>
      </c>
      <c r="E314" s="211" t="s">
        <v>342</v>
      </c>
      <c r="F314" s="212" t="s">
        <v>342</v>
      </c>
      <c r="G314" s="212" t="s">
        <v>342</v>
      </c>
      <c r="H314" s="212" t="s">
        <v>342</v>
      </c>
      <c r="I314" s="212" t="s">
        <v>342</v>
      </c>
      <c r="J314" s="212" t="s">
        <v>342</v>
      </c>
      <c r="K314" s="212" t="s">
        <v>342</v>
      </c>
      <c r="L314" s="212" t="s">
        <v>342</v>
      </c>
      <c r="M314" s="212" t="s">
        <v>342</v>
      </c>
      <c r="N314" s="212" t="s">
        <v>342</v>
      </c>
      <c r="O314" s="212" t="s">
        <v>342</v>
      </c>
      <c r="P314" s="212" t="s">
        <v>342</v>
      </c>
      <c r="Q314" s="212" t="s">
        <v>342</v>
      </c>
      <c r="R314" s="212" t="s">
        <v>342</v>
      </c>
      <c r="S314" s="212" t="s">
        <v>342</v>
      </c>
      <c r="T314" s="212" t="s">
        <v>342</v>
      </c>
      <c r="U314" s="212" t="s">
        <v>342</v>
      </c>
      <c r="V314" s="212" t="s">
        <v>342</v>
      </c>
      <c r="W314" s="212" t="s">
        <v>342</v>
      </c>
      <c r="X314" s="212" t="s">
        <v>342</v>
      </c>
      <c r="Y314" s="212" t="s">
        <v>342</v>
      </c>
      <c r="Z314" s="212" t="s">
        <v>342</v>
      </c>
      <c r="AA314" s="212" t="s">
        <v>342</v>
      </c>
      <c r="AB314" s="212" t="s">
        <v>342</v>
      </c>
      <c r="AC314" s="212" t="s">
        <v>342</v>
      </c>
      <c r="AD314" s="212" t="s">
        <v>342</v>
      </c>
      <c r="AE314" s="212" t="s">
        <v>342</v>
      </c>
      <c r="AF314" s="212" t="s">
        <v>342</v>
      </c>
      <c r="AG314" s="212" t="s">
        <v>342</v>
      </c>
      <c r="AH314" s="212" t="s">
        <v>342</v>
      </c>
      <c r="AI314" s="212" t="s">
        <v>342</v>
      </c>
      <c r="AJ314" s="212" t="s">
        <v>342</v>
      </c>
      <c r="AK314" s="212" t="s">
        <v>342</v>
      </c>
      <c r="AL314" s="212" t="s">
        <v>342</v>
      </c>
      <c r="AM314" s="212" t="s">
        <v>342</v>
      </c>
      <c r="AN314" s="212" t="s">
        <v>342</v>
      </c>
      <c r="AO314" s="212" t="s">
        <v>342</v>
      </c>
      <c r="AP314" s="212" t="s">
        <v>342</v>
      </c>
      <c r="AQ314" s="212" t="s">
        <v>342</v>
      </c>
      <c r="AR314" s="212" t="s">
        <v>342</v>
      </c>
      <c r="AS314" s="212" t="s">
        <v>342</v>
      </c>
      <c r="AT314" s="212" t="s">
        <v>342</v>
      </c>
      <c r="AU314" s="212" t="s">
        <v>342</v>
      </c>
      <c r="AV314" s="212" t="s">
        <v>342</v>
      </c>
      <c r="AW314" s="212" t="s">
        <v>342</v>
      </c>
      <c r="AX314" s="212" t="s">
        <v>342</v>
      </c>
      <c r="AY314" s="212" t="s">
        <v>342</v>
      </c>
      <c r="AZ314" s="212" t="s">
        <v>342</v>
      </c>
      <c r="BA314" s="212" t="s">
        <v>342</v>
      </c>
      <c r="BB314" s="212" t="s">
        <v>342</v>
      </c>
      <c r="BC314" s="212" t="s">
        <v>342</v>
      </c>
      <c r="BD314" s="212" t="s">
        <v>342</v>
      </c>
      <c r="BE314" s="212" t="s">
        <v>342</v>
      </c>
      <c r="BF314" s="212" t="s">
        <v>342</v>
      </c>
      <c r="BG314" s="212" t="s">
        <v>342</v>
      </c>
      <c r="BH314" s="212" t="s">
        <v>342</v>
      </c>
      <c r="BI314" s="212" t="s">
        <v>342</v>
      </c>
      <c r="BJ314" s="212" t="s">
        <v>342</v>
      </c>
      <c r="BK314" s="212" t="s">
        <v>342</v>
      </c>
      <c r="BL314" s="212" t="s">
        <v>342</v>
      </c>
      <c r="BM314" s="212" t="s">
        <v>342</v>
      </c>
      <c r="BN314" s="212" t="s">
        <v>342</v>
      </c>
      <c r="BO314" s="212" t="s">
        <v>342</v>
      </c>
      <c r="BP314" s="212" t="s">
        <v>342</v>
      </c>
      <c r="BQ314" s="212" t="s">
        <v>342</v>
      </c>
      <c r="BR314" s="212" t="s">
        <v>342</v>
      </c>
      <c r="BS314" s="212" t="s">
        <v>342</v>
      </c>
      <c r="BT314" s="212" t="s">
        <v>342</v>
      </c>
      <c r="BU314" s="212" t="s">
        <v>342</v>
      </c>
      <c r="BV314" s="212" t="s">
        <v>342</v>
      </c>
      <c r="BW314" s="212" t="s">
        <v>342</v>
      </c>
      <c r="BX314" s="212" t="s">
        <v>342</v>
      </c>
      <c r="BY314" s="212" t="s">
        <v>342</v>
      </c>
      <c r="BZ314" s="212" t="s">
        <v>342</v>
      </c>
      <c r="CA314" s="212" t="s">
        <v>342</v>
      </c>
      <c r="CB314" s="212" t="s">
        <v>342</v>
      </c>
      <c r="CC314" s="212" t="s">
        <v>342</v>
      </c>
      <c r="CD314" s="212" t="s">
        <v>342</v>
      </c>
      <c r="CE314" s="212" t="s">
        <v>342</v>
      </c>
      <c r="CF314" s="212" t="s">
        <v>342</v>
      </c>
      <c r="CG314" s="212" t="s">
        <v>342</v>
      </c>
      <c r="CH314" s="212" t="s">
        <v>342</v>
      </c>
      <c r="CI314" s="212" t="s">
        <v>342</v>
      </c>
      <c r="CJ314" s="212" t="s">
        <v>342</v>
      </c>
      <c r="CK314" s="212" t="s">
        <v>342</v>
      </c>
      <c r="CL314" s="212" t="s">
        <v>342</v>
      </c>
      <c r="CM314" s="212" t="s">
        <v>342</v>
      </c>
      <c r="CN314" s="212" t="s">
        <v>342</v>
      </c>
      <c r="CO314" s="212" t="s">
        <v>342</v>
      </c>
      <c r="CP314" s="212" t="s">
        <v>342</v>
      </c>
      <c r="CQ314" s="212" t="s">
        <v>342</v>
      </c>
      <c r="CR314" s="212" t="s">
        <v>342</v>
      </c>
      <c r="CS314" s="212" t="s">
        <v>342</v>
      </c>
      <c r="CT314" s="212" t="s">
        <v>342</v>
      </c>
      <c r="CU314" s="212" t="s">
        <v>342</v>
      </c>
      <c r="CV314" s="212" t="s">
        <v>342</v>
      </c>
      <c r="CW314" s="212" t="s">
        <v>342</v>
      </c>
      <c r="CX314" s="212" t="s">
        <v>342</v>
      </c>
      <c r="CY314" s="212" t="s">
        <v>342</v>
      </c>
      <c r="CZ314" s="212" t="s">
        <v>342</v>
      </c>
      <c r="DA314" s="212" t="s">
        <v>342</v>
      </c>
      <c r="DB314" s="212" t="s">
        <v>342</v>
      </c>
      <c r="DC314" s="212" t="s">
        <v>342</v>
      </c>
      <c r="DD314" s="212" t="s">
        <v>342</v>
      </c>
      <c r="DE314" s="212" t="s">
        <v>342</v>
      </c>
      <c r="DF314" s="212" t="s">
        <v>342</v>
      </c>
      <c r="DG314" s="212" t="s">
        <v>342</v>
      </c>
      <c r="DH314" s="212" t="s">
        <v>342</v>
      </c>
      <c r="DI314" s="212" t="s">
        <v>342</v>
      </c>
      <c r="DJ314" s="212" t="s">
        <v>342</v>
      </c>
      <c r="DK314" s="212" t="s">
        <v>342</v>
      </c>
      <c r="DL314" s="212" t="s">
        <v>342</v>
      </c>
      <c r="DM314" s="212" t="s">
        <v>342</v>
      </c>
      <c r="DN314" s="212" t="s">
        <v>342</v>
      </c>
      <c r="DO314" s="212" t="s">
        <v>342</v>
      </c>
      <c r="DP314" s="212" t="s">
        <v>342</v>
      </c>
      <c r="DQ314" s="212" t="s">
        <v>342</v>
      </c>
      <c r="DR314" s="212" t="s">
        <v>342</v>
      </c>
      <c r="DS314" s="212" t="s">
        <v>342</v>
      </c>
      <c r="DT314" s="212" t="s">
        <v>342</v>
      </c>
      <c r="DU314" s="212" t="s">
        <v>342</v>
      </c>
      <c r="DV314" s="212" t="s">
        <v>342</v>
      </c>
      <c r="DW314" s="212" t="s">
        <v>342</v>
      </c>
      <c r="DX314" s="212" t="s">
        <v>342</v>
      </c>
      <c r="DY314" s="212" t="s">
        <v>342</v>
      </c>
      <c r="DZ314" s="212" t="s">
        <v>342</v>
      </c>
      <c r="EA314" s="212" t="s">
        <v>342</v>
      </c>
      <c r="EB314" s="212" t="s">
        <v>342</v>
      </c>
      <c r="EC314" s="212" t="s">
        <v>342</v>
      </c>
      <c r="ED314" s="212" t="s">
        <v>342</v>
      </c>
      <c r="EE314" s="212" t="s">
        <v>342</v>
      </c>
      <c r="EF314" s="212" t="s">
        <v>342</v>
      </c>
      <c r="EG314" s="212" t="s">
        <v>342</v>
      </c>
      <c r="EH314" s="212" t="s">
        <v>342</v>
      </c>
      <c r="EI314" s="212" t="s">
        <v>342</v>
      </c>
      <c r="EJ314" s="212" t="s">
        <v>342</v>
      </c>
      <c r="EK314" s="212" t="s">
        <v>342</v>
      </c>
      <c r="EL314" s="212" t="s">
        <v>342</v>
      </c>
      <c r="EM314" s="212" t="s">
        <v>342</v>
      </c>
      <c r="EN314" s="212" t="s">
        <v>342</v>
      </c>
      <c r="EO314" s="212" t="s">
        <v>342</v>
      </c>
      <c r="EP314" s="212" t="s">
        <v>342</v>
      </c>
      <c r="EQ314" s="212" t="s">
        <v>342</v>
      </c>
      <c r="ER314" s="424" t="s">
        <v>342</v>
      </c>
      <c r="ES314" s="227">
        <f t="shared" si="45"/>
        <v>0</v>
      </c>
      <c r="ET314" s="413">
        <f t="shared" si="47"/>
        <v>0</v>
      </c>
      <c r="EU314" s="227">
        <f t="shared" si="39"/>
        <v>0</v>
      </c>
      <c r="EV314" s="385">
        <f t="shared" si="41"/>
        <v>0</v>
      </c>
      <c r="EW314" s="412">
        <f t="shared" si="44"/>
        <v>0</v>
      </c>
      <c r="EX314" s="412">
        <f t="shared" si="42"/>
        <v>0</v>
      </c>
      <c r="EY314" s="210">
        <f t="shared" si="40"/>
        <v>0</v>
      </c>
      <c r="EZ314" s="227">
        <f t="shared" si="43"/>
        <v>0</v>
      </c>
    </row>
    <row r="315" spans="1:156" ht="15.75" thickBot="1" x14ac:dyDescent="0.3">
      <c r="A315" s="177">
        <f t="shared" si="46"/>
        <v>10</v>
      </c>
      <c r="B315" s="724"/>
      <c r="C315" s="522" t="s">
        <v>175</v>
      </c>
      <c r="D315" s="517">
        <v>44865</v>
      </c>
      <c r="E315" s="441"/>
      <c r="F315" s="373"/>
      <c r="G315" s="373"/>
      <c r="H315" s="373"/>
      <c r="I315" s="373"/>
      <c r="J315" s="373"/>
      <c r="K315" s="373"/>
      <c r="L315" s="373"/>
      <c r="M315" s="373"/>
      <c r="N315" s="373"/>
      <c r="O315" s="373"/>
      <c r="P315" s="373"/>
      <c r="Q315" s="373"/>
      <c r="R315" s="373"/>
      <c r="S315" s="373"/>
      <c r="T315" s="373"/>
      <c r="U315" s="373"/>
      <c r="V315" s="373"/>
      <c r="W315" s="373"/>
      <c r="X315" s="373"/>
      <c r="Y315" s="373"/>
      <c r="Z315" s="373"/>
      <c r="AA315" s="373"/>
      <c r="AB315" s="373"/>
      <c r="AC315" s="373"/>
      <c r="AD315" s="373"/>
      <c r="AE315" s="373"/>
      <c r="AF315" s="373"/>
      <c r="AG315" s="373"/>
      <c r="AH315" s="373"/>
      <c r="AI315" s="373"/>
      <c r="AJ315" s="373"/>
      <c r="AK315" s="373"/>
      <c r="AL315" s="373"/>
      <c r="AM315" s="373"/>
      <c r="AN315" s="373"/>
      <c r="AO315" s="373"/>
      <c r="AP315" s="373"/>
      <c r="AQ315" s="373"/>
      <c r="AR315" s="373"/>
      <c r="AS315" s="373"/>
      <c r="AT315" s="373"/>
      <c r="AU315" s="373"/>
      <c r="AV315" s="373"/>
      <c r="AW315" s="373"/>
      <c r="AX315" s="373"/>
      <c r="AY315" s="373"/>
      <c r="AZ315" s="373"/>
      <c r="BA315" s="373"/>
      <c r="BB315" s="373"/>
      <c r="BC315" s="373"/>
      <c r="BD315" s="373"/>
      <c r="BE315" s="373"/>
      <c r="BF315" s="373"/>
      <c r="BG315" s="373"/>
      <c r="BH315" s="373"/>
      <c r="BI315" s="373"/>
      <c r="BJ315" s="373"/>
      <c r="BK315" s="373"/>
      <c r="BL315" s="373"/>
      <c r="BM315" s="373"/>
      <c r="BN315" s="373"/>
      <c r="BO315" s="373"/>
      <c r="BP315" s="373"/>
      <c r="BQ315" s="373"/>
      <c r="BR315" s="373"/>
      <c r="BS315" s="373"/>
      <c r="BT315" s="373"/>
      <c r="BU315" s="373"/>
      <c r="BV315" s="373"/>
      <c r="BW315" s="373"/>
      <c r="BX315" s="373"/>
      <c r="BY315" s="373"/>
      <c r="BZ315" s="373"/>
      <c r="CA315" s="373"/>
      <c r="CB315" s="373"/>
      <c r="CC315" s="373"/>
      <c r="CD315" s="373"/>
      <c r="CE315" s="212" t="s">
        <v>577</v>
      </c>
      <c r="CF315" s="212" t="s">
        <v>577</v>
      </c>
      <c r="CG315" s="212" t="s">
        <v>577</v>
      </c>
      <c r="CH315" s="212" t="s">
        <v>577</v>
      </c>
      <c r="CI315" s="212" t="s">
        <v>577</v>
      </c>
      <c r="CJ315" s="212" t="s">
        <v>577</v>
      </c>
      <c r="CK315" s="212" t="s">
        <v>577</v>
      </c>
      <c r="CL315" s="212" t="s">
        <v>577</v>
      </c>
      <c r="CM315" s="212" t="s">
        <v>577</v>
      </c>
      <c r="CN315" s="212" t="s">
        <v>577</v>
      </c>
      <c r="CO315" s="212" t="s">
        <v>577</v>
      </c>
      <c r="CP315" s="212" t="s">
        <v>577</v>
      </c>
      <c r="CQ315" s="212" t="s">
        <v>577</v>
      </c>
      <c r="CR315" s="212" t="s">
        <v>577</v>
      </c>
      <c r="CS315" s="212" t="s">
        <v>577</v>
      </c>
      <c r="CT315" s="212" t="s">
        <v>577</v>
      </c>
      <c r="CU315" s="212" t="s">
        <v>577</v>
      </c>
      <c r="CV315" s="212" t="s">
        <v>577</v>
      </c>
      <c r="CW315" s="212" t="s">
        <v>577</v>
      </c>
      <c r="CX315" s="212" t="s">
        <v>577</v>
      </c>
      <c r="CY315" s="212" t="s">
        <v>577</v>
      </c>
      <c r="CZ315" s="212" t="s">
        <v>577</v>
      </c>
      <c r="DA315" s="212" t="s">
        <v>577</v>
      </c>
      <c r="DB315" s="212" t="s">
        <v>577</v>
      </c>
      <c r="DC315" s="212" t="s">
        <v>577</v>
      </c>
      <c r="DD315" s="212" t="s">
        <v>577</v>
      </c>
      <c r="DE315" s="212" t="s">
        <v>577</v>
      </c>
      <c r="DF315" s="212" t="s">
        <v>577</v>
      </c>
      <c r="DG315" s="212" t="s">
        <v>577</v>
      </c>
      <c r="DH315" s="212" t="s">
        <v>577</v>
      </c>
      <c r="DI315" s="212" t="s">
        <v>577</v>
      </c>
      <c r="DJ315" s="212" t="s">
        <v>577</v>
      </c>
      <c r="DK315" s="212" t="s">
        <v>577</v>
      </c>
      <c r="DL315" s="212" t="s">
        <v>577</v>
      </c>
      <c r="DM315" s="212" t="s">
        <v>577</v>
      </c>
      <c r="DN315" s="212" t="s">
        <v>577</v>
      </c>
      <c r="DO315" s="373"/>
      <c r="DP315" s="373"/>
      <c r="DQ315" s="373"/>
      <c r="DR315" s="373"/>
      <c r="DS315" s="373"/>
      <c r="DT315" s="373"/>
      <c r="DU315" s="373"/>
      <c r="DV315" s="373"/>
      <c r="DW315" s="373"/>
      <c r="DX315" s="373"/>
      <c r="DY315" s="373"/>
      <c r="DZ315" s="373"/>
      <c r="EA315" s="373"/>
      <c r="EB315" s="373"/>
      <c r="EC315" s="373"/>
      <c r="ED315" s="373"/>
      <c r="EE315" s="373"/>
      <c r="EF315" s="373"/>
      <c r="EG315" s="373"/>
      <c r="EH315" s="373"/>
      <c r="EI315" s="373"/>
      <c r="EJ315" s="373"/>
      <c r="EK315" s="373"/>
      <c r="EL315" s="373"/>
      <c r="EM315" s="373"/>
      <c r="EN315" s="373"/>
      <c r="EO315" s="373"/>
      <c r="EP315" s="373"/>
      <c r="EQ315" s="373"/>
      <c r="ER315" s="437"/>
      <c r="ES315" s="227">
        <f t="shared" si="45"/>
        <v>0</v>
      </c>
      <c r="ET315" s="413">
        <f t="shared" si="47"/>
        <v>0</v>
      </c>
      <c r="EU315" s="227">
        <f t="shared" si="39"/>
        <v>6</v>
      </c>
      <c r="EV315" s="385">
        <f t="shared" si="41"/>
        <v>0</v>
      </c>
      <c r="EW315" s="412">
        <f t="shared" si="44"/>
        <v>0</v>
      </c>
      <c r="EX315" s="412">
        <f t="shared" si="42"/>
        <v>0</v>
      </c>
      <c r="EY315" s="210">
        <f t="shared" si="40"/>
        <v>6</v>
      </c>
      <c r="EZ315" s="227">
        <f t="shared" si="43"/>
        <v>0</v>
      </c>
    </row>
    <row r="316" spans="1:156" ht="15" customHeight="1" x14ac:dyDescent="0.25">
      <c r="A316" s="177">
        <f t="shared" si="46"/>
        <v>11</v>
      </c>
      <c r="B316" s="717" t="s">
        <v>10</v>
      </c>
      <c r="C316" s="509" t="s">
        <v>176</v>
      </c>
      <c r="D316" s="513">
        <v>44866</v>
      </c>
      <c r="E316" s="396"/>
      <c r="F316" s="213"/>
      <c r="G316" s="213"/>
      <c r="H316" s="21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13"/>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13"/>
      <c r="BX316" s="213"/>
      <c r="BY316" s="213"/>
      <c r="BZ316" s="213"/>
      <c r="CA316" s="213"/>
      <c r="CB316" s="213"/>
      <c r="CC316" s="213"/>
      <c r="CD316" s="213"/>
      <c r="CE316" s="213"/>
      <c r="CF316" s="213"/>
      <c r="CG316" s="213"/>
      <c r="CH316" s="213"/>
      <c r="CI316" s="213"/>
      <c r="CJ316" s="213"/>
      <c r="CK316" s="213"/>
      <c r="CL316" s="213"/>
      <c r="CM316" s="213"/>
      <c r="CN316" s="213"/>
      <c r="CO316" s="213"/>
      <c r="CP316" s="213"/>
      <c r="CQ316" s="213"/>
      <c r="CR316" s="213"/>
      <c r="CS316" s="213"/>
      <c r="CT316" s="213"/>
      <c r="CU316" s="213"/>
      <c r="CV316" s="213"/>
      <c r="CW316" s="213"/>
      <c r="CX316" s="213"/>
      <c r="CY316" s="213"/>
      <c r="CZ316" s="213"/>
      <c r="DA316" s="213"/>
      <c r="DB316" s="213"/>
      <c r="DC316" s="213"/>
      <c r="DD316" s="213"/>
      <c r="DE316" s="213"/>
      <c r="DF316" s="213"/>
      <c r="DG316" s="213"/>
      <c r="DH316" s="213"/>
      <c r="DI316" s="213"/>
      <c r="DJ316" s="213"/>
      <c r="DK316" s="213"/>
      <c r="DL316" s="213"/>
      <c r="DM316" s="213"/>
      <c r="DN316" s="213"/>
      <c r="DO316" s="213"/>
      <c r="DP316" s="213"/>
      <c r="DQ316" s="213"/>
      <c r="DR316" s="213"/>
      <c r="DS316" s="213"/>
      <c r="DT316" s="213"/>
      <c r="DU316" s="213"/>
      <c r="DV316" s="213"/>
      <c r="DW316" s="213"/>
      <c r="DX316" s="213"/>
      <c r="DY316" s="213"/>
      <c r="DZ316" s="213"/>
      <c r="EA316" s="213"/>
      <c r="EB316" s="213"/>
      <c r="EC316" s="213"/>
      <c r="ED316" s="213"/>
      <c r="EE316" s="213"/>
      <c r="EF316" s="213"/>
      <c r="EG316" s="213"/>
      <c r="EH316" s="213"/>
      <c r="EI316" s="213"/>
      <c r="EJ316" s="213"/>
      <c r="EK316" s="213"/>
      <c r="EL316" s="213"/>
      <c r="EM316" s="213"/>
      <c r="EN316" s="213"/>
      <c r="EO316" s="213"/>
      <c r="EP316" s="213"/>
      <c r="EQ316" s="213"/>
      <c r="ER316" s="436"/>
      <c r="ES316" s="227">
        <f t="shared" si="45"/>
        <v>0</v>
      </c>
      <c r="ET316" s="413">
        <f t="shared" si="47"/>
        <v>0</v>
      </c>
      <c r="EU316" s="227">
        <f>(COUNTIF($E316:$ER316,$EU$11))*(10/60)+((COUNTIF($E316:$ER316,"CE"))*(10/60))</f>
        <v>0</v>
      </c>
      <c r="EV316" s="385">
        <f t="shared" si="41"/>
        <v>0</v>
      </c>
      <c r="EW316" s="412">
        <f t="shared" si="44"/>
        <v>0</v>
      </c>
      <c r="EX316" s="412">
        <f t="shared" si="42"/>
        <v>0</v>
      </c>
      <c r="EY316" s="210">
        <f t="shared" si="40"/>
        <v>0</v>
      </c>
      <c r="EZ316" s="227">
        <f t="shared" si="43"/>
        <v>0</v>
      </c>
    </row>
    <row r="317" spans="1:156" ht="15" customHeight="1" x14ac:dyDescent="0.25">
      <c r="A317" s="177">
        <f t="shared" si="46"/>
        <v>11</v>
      </c>
      <c r="B317" s="718"/>
      <c r="C317" s="510" t="s">
        <v>176</v>
      </c>
      <c r="D317" s="514">
        <v>44867</v>
      </c>
      <c r="E317" s="397"/>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c r="AK317" s="212"/>
      <c r="AL317" s="212"/>
      <c r="AM317" s="212"/>
      <c r="AN317" s="212"/>
      <c r="AO317" s="212"/>
      <c r="AP317" s="212"/>
      <c r="AQ317" s="212"/>
      <c r="AR317" s="212"/>
      <c r="AS317" s="212"/>
      <c r="AT317" s="212"/>
      <c r="AU317" s="212"/>
      <c r="AV317" s="212"/>
      <c r="AW317" s="212"/>
      <c r="AX317" s="212"/>
      <c r="AY317" s="212"/>
      <c r="AZ317" s="212"/>
      <c r="BA317" s="212"/>
      <c r="BB317" s="212"/>
      <c r="BC317" s="212"/>
      <c r="BD317" s="212"/>
      <c r="BE317" s="212"/>
      <c r="BF317" s="212"/>
      <c r="BG317" s="212"/>
      <c r="BH317" s="212"/>
      <c r="BI317" s="212"/>
      <c r="BJ317" s="212"/>
      <c r="BK317" s="212"/>
      <c r="BL317" s="212"/>
      <c r="BM317" s="212"/>
      <c r="BN317" s="212"/>
      <c r="BO317" s="212"/>
      <c r="BP317" s="212"/>
      <c r="BQ317" s="212"/>
      <c r="BR317" s="212"/>
      <c r="BS317" s="212"/>
      <c r="BT317" s="212"/>
      <c r="BU317" s="212"/>
      <c r="BV317" s="212"/>
      <c r="BW317" s="212"/>
      <c r="BX317" s="212"/>
      <c r="BY317" s="212"/>
      <c r="BZ317" s="212"/>
      <c r="CA317" s="212"/>
      <c r="CB317" s="212"/>
      <c r="CC317" s="212"/>
      <c r="CD317" s="212"/>
      <c r="CE317" s="212"/>
      <c r="CF317" s="212"/>
      <c r="CG317" s="212"/>
      <c r="CH317" s="212"/>
      <c r="CI317" s="212"/>
      <c r="CJ317" s="212"/>
      <c r="CK317" s="212"/>
      <c r="CL317" s="212"/>
      <c r="CM317" s="212"/>
      <c r="CN317" s="212"/>
      <c r="CO317" s="212"/>
      <c r="CP317" s="212"/>
      <c r="CQ317" s="212"/>
      <c r="CR317" s="212"/>
      <c r="CS317" s="212"/>
      <c r="CT317" s="212"/>
      <c r="CU317" s="212"/>
      <c r="CV317" s="212"/>
      <c r="CW317" s="212"/>
      <c r="CX317" s="212"/>
      <c r="CY317" s="212"/>
      <c r="CZ317" s="212"/>
      <c r="DA317" s="212"/>
      <c r="DB317" s="212"/>
      <c r="DC317" s="212"/>
      <c r="DD317" s="212"/>
      <c r="DE317" s="212"/>
      <c r="DF317" s="212"/>
      <c r="DG317" s="212"/>
      <c r="DH317" s="212"/>
      <c r="DI317" s="212"/>
      <c r="DJ317" s="212"/>
      <c r="DK317" s="212"/>
      <c r="DL317" s="212"/>
      <c r="DM317" s="212"/>
      <c r="DN317" s="212"/>
      <c r="DO317" s="212"/>
      <c r="DP317" s="212"/>
      <c r="DQ317" s="212"/>
      <c r="DR317" s="212"/>
      <c r="DS317" s="212"/>
      <c r="DT317" s="212"/>
      <c r="DU317" s="212"/>
      <c r="DV317" s="212"/>
      <c r="DW317" s="212"/>
      <c r="DX317" s="212"/>
      <c r="DY317" s="212"/>
      <c r="DZ317" s="212"/>
      <c r="EA317" s="212"/>
      <c r="EB317" s="212"/>
      <c r="EC317" s="212"/>
      <c r="ED317" s="212"/>
      <c r="EE317" s="212"/>
      <c r="EF317" s="212"/>
      <c r="EG317" s="212"/>
      <c r="EH317" s="212"/>
      <c r="EI317" s="212"/>
      <c r="EJ317" s="212"/>
      <c r="EK317" s="212"/>
      <c r="EL317" s="212"/>
      <c r="EM317" s="212"/>
      <c r="EN317" s="212"/>
      <c r="EO317" s="212"/>
      <c r="EP317" s="212"/>
      <c r="EQ317" s="212"/>
      <c r="ER317" s="424"/>
      <c r="ES317" s="385">
        <f t="shared" ref="ES317:ES331" si="48">((COUNTIF($E317:$ER317,$ES$11))*(10/60))</f>
        <v>0</v>
      </c>
      <c r="ET317" s="413">
        <f t="shared" ref="ET317:ET355" si="49">(COUNTIF($E317:$ER317,$ET$11))*(10/60)</f>
        <v>0</v>
      </c>
      <c r="EU317" s="227">
        <f t="shared" ref="EU317:EU331" si="50">(COUNTIF($E317:$ER317,$EU$11))*(10/60)</f>
        <v>0</v>
      </c>
      <c r="EV317" s="385">
        <f>(COUNTIF($E317:$ER317,$EV$11))*(10/60)</f>
        <v>0</v>
      </c>
      <c r="EW317" s="412">
        <f t="shared" ref="EW317:EW331" si="51">(COUNTIF($E317:$ER317,$EW$11))*(10/60)</f>
        <v>0</v>
      </c>
      <c r="EX317" s="412">
        <f t="shared" ref="EX317:EX332" si="52">(COUNTIF($E317:$ER317,$EX$11))*(10/60)</f>
        <v>0</v>
      </c>
      <c r="EY317" s="210">
        <f>SUM(ES317:EX317)</f>
        <v>0</v>
      </c>
      <c r="EZ317" s="227">
        <f t="shared" ref="EZ317:EZ331" si="53">(COUNTIF($E317:$ER317,$EZ$11))*(10/60)</f>
        <v>0</v>
      </c>
    </row>
    <row r="318" spans="1:156" x14ac:dyDescent="0.25">
      <c r="A318" s="177">
        <f t="shared" si="46"/>
        <v>11</v>
      </c>
      <c r="B318" s="718"/>
      <c r="C318" s="510" t="s">
        <v>173</v>
      </c>
      <c r="D318" s="514">
        <v>44868</v>
      </c>
      <c r="E318" s="397"/>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c r="AK318" s="212"/>
      <c r="AL318" s="212"/>
      <c r="AM318" s="212"/>
      <c r="AN318" s="212"/>
      <c r="AO318" s="212"/>
      <c r="AP318" s="212"/>
      <c r="AQ318" s="212"/>
      <c r="AR318" s="212"/>
      <c r="AS318" s="212"/>
      <c r="AT318" s="212"/>
      <c r="AU318" s="212"/>
      <c r="AV318" s="212"/>
      <c r="AW318" s="212"/>
      <c r="AX318" s="212"/>
      <c r="AY318" s="212"/>
      <c r="AZ318" s="212"/>
      <c r="BA318" s="212"/>
      <c r="BB318" s="212"/>
      <c r="BC318" s="212"/>
      <c r="BD318" s="212"/>
      <c r="BE318" s="212"/>
      <c r="BF318" s="212"/>
      <c r="BG318" s="212"/>
      <c r="BH318" s="212"/>
      <c r="BI318" s="212"/>
      <c r="BJ318" s="212"/>
      <c r="BK318" s="212"/>
      <c r="BL318" s="212"/>
      <c r="BM318" s="212"/>
      <c r="BN318" s="212"/>
      <c r="BO318" s="212"/>
      <c r="BP318" s="212"/>
      <c r="BQ318" s="212"/>
      <c r="BR318" s="212"/>
      <c r="BS318" s="212"/>
      <c r="BT318" s="212"/>
      <c r="BU318" s="212"/>
      <c r="BV318" s="212"/>
      <c r="BW318" s="212"/>
      <c r="BX318" s="212"/>
      <c r="BY318" s="212"/>
      <c r="BZ318" s="212"/>
      <c r="CA318" s="212"/>
      <c r="CB318" s="212"/>
      <c r="CC318" s="212"/>
      <c r="CD318" s="212"/>
      <c r="CE318" s="212"/>
      <c r="CF318" s="212"/>
      <c r="CG318" s="212"/>
      <c r="CH318" s="212"/>
      <c r="CI318" s="212"/>
      <c r="CJ318" s="212"/>
      <c r="CK318" s="212"/>
      <c r="CL318" s="212"/>
      <c r="CM318" s="212"/>
      <c r="CN318" s="212"/>
      <c r="CO318" s="212"/>
      <c r="CP318" s="212"/>
      <c r="CQ318" s="212"/>
      <c r="CR318" s="212"/>
      <c r="CS318" s="212"/>
      <c r="CT318" s="212"/>
      <c r="CU318" s="212"/>
      <c r="CV318" s="212"/>
      <c r="CW318" s="212"/>
      <c r="CX318" s="212"/>
      <c r="CY318" s="212"/>
      <c r="CZ318" s="212"/>
      <c r="DA318" s="212"/>
      <c r="DB318" s="212"/>
      <c r="DC318" s="212"/>
      <c r="DD318" s="212"/>
      <c r="DE318" s="212"/>
      <c r="DF318" s="212"/>
      <c r="DG318" s="212"/>
      <c r="DH318" s="212"/>
      <c r="DI318" s="212"/>
      <c r="DJ318" s="212"/>
      <c r="DK318" s="212"/>
      <c r="DL318" s="212"/>
      <c r="DM318" s="212"/>
      <c r="DN318" s="212"/>
      <c r="DO318" s="212"/>
      <c r="DP318" s="212"/>
      <c r="DQ318" s="212"/>
      <c r="DR318" s="212"/>
      <c r="DS318" s="212"/>
      <c r="DT318" s="212"/>
      <c r="DU318" s="212"/>
      <c r="DV318" s="212"/>
      <c r="DW318" s="212"/>
      <c r="DX318" s="212"/>
      <c r="DY318" s="212"/>
      <c r="DZ318" s="212"/>
      <c r="EA318" s="212"/>
      <c r="EB318" s="212"/>
      <c r="EC318" s="212"/>
      <c r="ED318" s="212"/>
      <c r="EE318" s="212"/>
      <c r="EF318" s="212"/>
      <c r="EG318" s="212"/>
      <c r="EH318" s="212"/>
      <c r="EI318" s="212"/>
      <c r="EJ318" s="212"/>
      <c r="EK318" s="212"/>
      <c r="EL318" s="212"/>
      <c r="EM318" s="212"/>
      <c r="EN318" s="212"/>
      <c r="EO318" s="212"/>
      <c r="EP318" s="212"/>
      <c r="EQ318" s="212"/>
      <c r="ER318" s="424"/>
      <c r="ES318" s="385">
        <f t="shared" si="48"/>
        <v>0</v>
      </c>
      <c r="ET318" s="413">
        <f t="shared" si="49"/>
        <v>0</v>
      </c>
      <c r="EU318" s="227">
        <f t="shared" si="50"/>
        <v>0</v>
      </c>
      <c r="EV318" s="385">
        <f t="shared" ref="EV318:EV376" si="54">(COUNTIF($E318:$ER318,$EV$11))*(10/60)</f>
        <v>0</v>
      </c>
      <c r="EW318" s="412">
        <f t="shared" si="51"/>
        <v>0</v>
      </c>
      <c r="EX318" s="412">
        <f t="shared" si="52"/>
        <v>0</v>
      </c>
      <c r="EY318" s="210">
        <f t="shared" ref="EY318:EY353" si="55">SUM(ES318:EX318)</f>
        <v>0</v>
      </c>
      <c r="EZ318" s="227">
        <f t="shared" si="53"/>
        <v>0</v>
      </c>
    </row>
    <row r="319" spans="1:156" x14ac:dyDescent="0.25">
      <c r="A319" s="177">
        <f t="shared" si="46"/>
        <v>11</v>
      </c>
      <c r="B319" s="718"/>
      <c r="C319" s="510" t="s">
        <v>184</v>
      </c>
      <c r="D319" s="514">
        <v>44869</v>
      </c>
      <c r="E319" s="397"/>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c r="AK319" s="212"/>
      <c r="AL319" s="212"/>
      <c r="AM319" s="212"/>
      <c r="AN319" s="212"/>
      <c r="AO319" s="212"/>
      <c r="AP319" s="212"/>
      <c r="AQ319" s="212"/>
      <c r="AR319" s="212"/>
      <c r="AS319" s="212"/>
      <c r="AT319" s="212"/>
      <c r="AU319" s="212"/>
      <c r="AV319" s="212"/>
      <c r="AW319" s="212"/>
      <c r="AX319" s="212"/>
      <c r="AY319" s="212"/>
      <c r="AZ319" s="212"/>
      <c r="BA319" s="212"/>
      <c r="BB319" s="212"/>
      <c r="BC319" s="212"/>
      <c r="BD319" s="212"/>
      <c r="BE319" s="212"/>
      <c r="BF319" s="212"/>
      <c r="BG319" s="212"/>
      <c r="BH319" s="212"/>
      <c r="BI319" s="212"/>
      <c r="BJ319" s="212"/>
      <c r="BK319" s="212"/>
      <c r="BL319" s="212"/>
      <c r="BM319" s="212"/>
      <c r="BN319" s="212"/>
      <c r="BO319" s="212"/>
      <c r="BP319" s="212"/>
      <c r="BQ319" s="212"/>
      <c r="BR319" s="212"/>
      <c r="BS319" s="212"/>
      <c r="BT319" s="212"/>
      <c r="BU319" s="212"/>
      <c r="BV319" s="212"/>
      <c r="BW319" s="212"/>
      <c r="BX319" s="212"/>
      <c r="BY319" s="212"/>
      <c r="BZ319" s="212"/>
      <c r="CA319" s="212"/>
      <c r="CB319" s="212"/>
      <c r="CC319" s="212"/>
      <c r="CD319" s="212"/>
      <c r="CE319" s="212" t="s">
        <v>577</v>
      </c>
      <c r="CF319" s="212" t="s">
        <v>577</v>
      </c>
      <c r="CG319" s="212" t="s">
        <v>577</v>
      </c>
      <c r="CH319" s="212" t="s">
        <v>577</v>
      </c>
      <c r="CI319" s="212" t="s">
        <v>577</v>
      </c>
      <c r="CJ319" s="212" t="s">
        <v>577</v>
      </c>
      <c r="CK319" s="212" t="s">
        <v>577</v>
      </c>
      <c r="CL319" s="212" t="s">
        <v>577</v>
      </c>
      <c r="CM319" s="212" t="s">
        <v>577</v>
      </c>
      <c r="CN319" s="212" t="s">
        <v>577</v>
      </c>
      <c r="CO319" s="212" t="s">
        <v>577</v>
      </c>
      <c r="CP319" s="212" t="s">
        <v>577</v>
      </c>
      <c r="CQ319" s="212" t="s">
        <v>577</v>
      </c>
      <c r="CR319" s="212" t="s">
        <v>577</v>
      </c>
      <c r="CS319" s="212" t="s">
        <v>577</v>
      </c>
      <c r="CT319" s="212" t="s">
        <v>577</v>
      </c>
      <c r="CU319" s="212" t="s">
        <v>577</v>
      </c>
      <c r="CV319" s="212" t="s">
        <v>577</v>
      </c>
      <c r="CW319" s="212" t="s">
        <v>577</v>
      </c>
      <c r="CX319" s="212" t="s">
        <v>577</v>
      </c>
      <c r="CY319" s="212" t="s">
        <v>577</v>
      </c>
      <c r="CZ319" s="212" t="s">
        <v>577</v>
      </c>
      <c r="DA319" s="212" t="s">
        <v>577</v>
      </c>
      <c r="DB319" s="212" t="s">
        <v>577</v>
      </c>
      <c r="DC319" s="212" t="s">
        <v>577</v>
      </c>
      <c r="DD319" s="212" t="s">
        <v>577</v>
      </c>
      <c r="DE319" s="212" t="s">
        <v>577</v>
      </c>
      <c r="DF319" s="212" t="s">
        <v>577</v>
      </c>
      <c r="DG319" s="212" t="s">
        <v>577</v>
      </c>
      <c r="DH319" s="212" t="s">
        <v>577</v>
      </c>
      <c r="DI319" s="212" t="s">
        <v>577</v>
      </c>
      <c r="DJ319" s="212" t="s">
        <v>577</v>
      </c>
      <c r="DK319" s="212" t="s">
        <v>577</v>
      </c>
      <c r="DL319" s="212" t="s">
        <v>577</v>
      </c>
      <c r="DM319" s="212" t="s">
        <v>577</v>
      </c>
      <c r="DN319" s="212" t="s">
        <v>577</v>
      </c>
      <c r="DO319" s="212"/>
      <c r="DP319" s="212"/>
      <c r="DQ319" s="212"/>
      <c r="DR319" s="212"/>
      <c r="DS319" s="212"/>
      <c r="DT319" s="212"/>
      <c r="DU319" s="212"/>
      <c r="DV319" s="212"/>
      <c r="DW319" s="212"/>
      <c r="DX319" s="212"/>
      <c r="DY319" s="212"/>
      <c r="DZ319" s="212"/>
      <c r="EA319" s="212"/>
      <c r="EB319" s="212"/>
      <c r="EC319" s="212"/>
      <c r="ED319" s="212"/>
      <c r="EE319" s="212"/>
      <c r="EF319" s="212"/>
      <c r="EG319" s="212"/>
      <c r="EH319" s="212"/>
      <c r="EI319" s="212"/>
      <c r="EJ319" s="212"/>
      <c r="EK319" s="212"/>
      <c r="EL319" s="212"/>
      <c r="EM319" s="212"/>
      <c r="EN319" s="212"/>
      <c r="EO319" s="212"/>
      <c r="EP319" s="212"/>
      <c r="EQ319" s="212"/>
      <c r="ER319" s="424"/>
      <c r="ES319" s="385">
        <f t="shared" si="48"/>
        <v>0</v>
      </c>
      <c r="ET319" s="413">
        <f t="shared" si="49"/>
        <v>0</v>
      </c>
      <c r="EU319" s="227">
        <f t="shared" si="50"/>
        <v>6</v>
      </c>
      <c r="EV319" s="385">
        <f t="shared" si="54"/>
        <v>0</v>
      </c>
      <c r="EW319" s="412">
        <f t="shared" si="51"/>
        <v>0</v>
      </c>
      <c r="EX319" s="412">
        <f t="shared" si="52"/>
        <v>0</v>
      </c>
      <c r="EY319" s="210">
        <f t="shared" si="55"/>
        <v>6</v>
      </c>
      <c r="EZ319" s="227">
        <f t="shared" si="53"/>
        <v>0</v>
      </c>
    </row>
    <row r="320" spans="1:156" x14ac:dyDescent="0.25">
      <c r="A320" s="177">
        <f t="shared" si="46"/>
        <v>11</v>
      </c>
      <c r="B320" s="718"/>
      <c r="C320" s="511" t="s">
        <v>181</v>
      </c>
      <c r="D320" s="515">
        <v>44870</v>
      </c>
      <c r="E320" s="397"/>
      <c r="F320" s="212"/>
      <c r="G320" s="212"/>
      <c r="H320" s="212"/>
      <c r="I320" s="212"/>
      <c r="J320" s="212"/>
      <c r="K320" s="212"/>
      <c r="L320" s="212"/>
      <c r="M320" s="212"/>
      <c r="N320" s="212"/>
      <c r="O320" s="212"/>
      <c r="P320" s="212"/>
      <c r="Q320" s="212"/>
      <c r="R320" s="212"/>
      <c r="S320" s="212"/>
      <c r="T320" s="212"/>
      <c r="U320" s="212"/>
      <c r="V320" s="212"/>
      <c r="W320" s="212"/>
      <c r="X320" s="212"/>
      <c r="Y320" s="212"/>
      <c r="Z320" s="212"/>
      <c r="AA320" s="212"/>
      <c r="AB320" s="212"/>
      <c r="AC320" s="212"/>
      <c r="AD320" s="212"/>
      <c r="AE320" s="212"/>
      <c r="AF320" s="212"/>
      <c r="AG320" s="212"/>
      <c r="AH320" s="212"/>
      <c r="AI320" s="212"/>
      <c r="AJ320" s="212"/>
      <c r="AK320" s="212"/>
      <c r="AL320" s="212"/>
      <c r="AM320" s="212"/>
      <c r="AN320" s="212"/>
      <c r="AO320" s="212"/>
      <c r="AP320" s="212"/>
      <c r="AQ320" s="212"/>
      <c r="AR320" s="212"/>
      <c r="AS320" s="212"/>
      <c r="AT320" s="212"/>
      <c r="AU320" s="212"/>
      <c r="AV320" s="212"/>
      <c r="AW320" s="212"/>
      <c r="AX320" s="212"/>
      <c r="AY320" s="212"/>
      <c r="AZ320" s="212"/>
      <c r="BA320" s="212"/>
      <c r="BB320" s="212"/>
      <c r="BC320" s="212"/>
      <c r="BD320" s="212"/>
      <c r="BE320" s="212"/>
      <c r="BF320" s="212"/>
      <c r="BG320" s="212"/>
      <c r="BH320" s="212"/>
      <c r="BI320" s="212"/>
      <c r="BJ320" s="212"/>
      <c r="BK320" s="212"/>
      <c r="BL320" s="212"/>
      <c r="BM320" s="212"/>
      <c r="BN320" s="212"/>
      <c r="BO320" s="212"/>
      <c r="BP320" s="212"/>
      <c r="BQ320" s="212"/>
      <c r="BR320" s="212"/>
      <c r="BS320" s="212"/>
      <c r="BT320" s="212"/>
      <c r="BU320" s="212"/>
      <c r="BV320" s="212"/>
      <c r="BW320" s="212"/>
      <c r="BX320" s="212"/>
      <c r="BY320" s="212"/>
      <c r="BZ320" s="212"/>
      <c r="CA320" s="212"/>
      <c r="CB320" s="212"/>
      <c r="CC320" s="212"/>
      <c r="CD320" s="212"/>
      <c r="CE320" s="212"/>
      <c r="CF320" s="212"/>
      <c r="CG320" s="212"/>
      <c r="CH320" s="212"/>
      <c r="CI320" s="212"/>
      <c r="CJ320" s="212"/>
      <c r="CK320" s="212"/>
      <c r="CL320" s="212"/>
      <c r="CM320" s="212"/>
      <c r="CN320" s="212"/>
      <c r="CO320" s="212"/>
      <c r="CP320" s="212"/>
      <c r="CQ320" s="212"/>
      <c r="CR320" s="212"/>
      <c r="CS320" s="212"/>
      <c r="CT320" s="212"/>
      <c r="CU320" s="212"/>
      <c r="CV320" s="212"/>
      <c r="CW320" s="212"/>
      <c r="CX320" s="212"/>
      <c r="CY320" s="212"/>
      <c r="CZ320" s="212"/>
      <c r="DA320" s="212"/>
      <c r="DB320" s="212"/>
      <c r="DC320" s="212"/>
      <c r="DD320" s="212"/>
      <c r="DE320" s="212"/>
      <c r="DF320" s="212"/>
      <c r="DG320" s="212"/>
      <c r="DH320" s="212"/>
      <c r="DI320" s="212"/>
      <c r="DJ320" s="212"/>
      <c r="DK320" s="212"/>
      <c r="DL320" s="212"/>
      <c r="DM320" s="212"/>
      <c r="DN320" s="212"/>
      <c r="DO320" s="212"/>
      <c r="DP320" s="212"/>
      <c r="DQ320" s="212"/>
      <c r="DR320" s="212"/>
      <c r="DS320" s="212"/>
      <c r="DT320" s="212"/>
      <c r="DU320" s="212"/>
      <c r="DV320" s="212"/>
      <c r="DW320" s="212"/>
      <c r="DX320" s="212"/>
      <c r="DY320" s="212"/>
      <c r="DZ320" s="212"/>
      <c r="EA320" s="212"/>
      <c r="EB320" s="212"/>
      <c r="EC320" s="212"/>
      <c r="ED320" s="212"/>
      <c r="EE320" s="212"/>
      <c r="EF320" s="212"/>
      <c r="EG320" s="212"/>
      <c r="EH320" s="212"/>
      <c r="EI320" s="212"/>
      <c r="EJ320" s="212"/>
      <c r="EK320" s="212"/>
      <c r="EL320" s="212"/>
      <c r="EM320" s="212"/>
      <c r="EN320" s="212"/>
      <c r="EO320" s="212"/>
      <c r="EP320" s="212"/>
      <c r="EQ320" s="212"/>
      <c r="ER320" s="424"/>
      <c r="ES320" s="385">
        <f t="shared" si="48"/>
        <v>0</v>
      </c>
      <c r="ET320" s="413">
        <f t="shared" si="49"/>
        <v>0</v>
      </c>
      <c r="EU320" s="227">
        <f t="shared" si="50"/>
        <v>0</v>
      </c>
      <c r="EV320" s="385">
        <f t="shared" si="54"/>
        <v>0</v>
      </c>
      <c r="EW320" s="412">
        <f t="shared" si="51"/>
        <v>0</v>
      </c>
      <c r="EX320" s="412">
        <f t="shared" si="52"/>
        <v>0</v>
      </c>
      <c r="EY320" s="210">
        <f t="shared" si="55"/>
        <v>0</v>
      </c>
      <c r="EZ320" s="227">
        <f t="shared" si="53"/>
        <v>0</v>
      </c>
    </row>
    <row r="321" spans="1:156" x14ac:dyDescent="0.25">
      <c r="A321" s="177">
        <f t="shared" si="46"/>
        <v>11</v>
      </c>
      <c r="B321" s="718"/>
      <c r="C321" s="511" t="s">
        <v>167</v>
      </c>
      <c r="D321" s="515">
        <v>44871</v>
      </c>
      <c r="E321" s="211" t="s">
        <v>342</v>
      </c>
      <c r="F321" s="212" t="s">
        <v>342</v>
      </c>
      <c r="G321" s="212" t="s">
        <v>342</v>
      </c>
      <c r="H321" s="212" t="s">
        <v>342</v>
      </c>
      <c r="I321" s="212" t="s">
        <v>342</v>
      </c>
      <c r="J321" s="212" t="s">
        <v>342</v>
      </c>
      <c r="K321" s="212" t="s">
        <v>342</v>
      </c>
      <c r="L321" s="212" t="s">
        <v>342</v>
      </c>
      <c r="M321" s="212" t="s">
        <v>342</v>
      </c>
      <c r="N321" s="212" t="s">
        <v>342</v>
      </c>
      <c r="O321" s="212" t="s">
        <v>342</v>
      </c>
      <c r="P321" s="212" t="s">
        <v>342</v>
      </c>
      <c r="Q321" s="212" t="s">
        <v>342</v>
      </c>
      <c r="R321" s="212" t="s">
        <v>342</v>
      </c>
      <c r="S321" s="212" t="s">
        <v>342</v>
      </c>
      <c r="T321" s="212" t="s">
        <v>342</v>
      </c>
      <c r="U321" s="212" t="s">
        <v>342</v>
      </c>
      <c r="V321" s="212" t="s">
        <v>342</v>
      </c>
      <c r="W321" s="212" t="s">
        <v>342</v>
      </c>
      <c r="X321" s="212" t="s">
        <v>342</v>
      </c>
      <c r="Y321" s="212" t="s">
        <v>342</v>
      </c>
      <c r="Z321" s="212" t="s">
        <v>342</v>
      </c>
      <c r="AA321" s="212" t="s">
        <v>342</v>
      </c>
      <c r="AB321" s="212" t="s">
        <v>342</v>
      </c>
      <c r="AC321" s="212" t="s">
        <v>342</v>
      </c>
      <c r="AD321" s="212" t="s">
        <v>342</v>
      </c>
      <c r="AE321" s="212" t="s">
        <v>342</v>
      </c>
      <c r="AF321" s="212" t="s">
        <v>342</v>
      </c>
      <c r="AG321" s="212" t="s">
        <v>342</v>
      </c>
      <c r="AH321" s="212" t="s">
        <v>342</v>
      </c>
      <c r="AI321" s="212" t="s">
        <v>342</v>
      </c>
      <c r="AJ321" s="212" t="s">
        <v>342</v>
      </c>
      <c r="AK321" s="212" t="s">
        <v>342</v>
      </c>
      <c r="AL321" s="212" t="s">
        <v>342</v>
      </c>
      <c r="AM321" s="212" t="s">
        <v>342</v>
      </c>
      <c r="AN321" s="212" t="s">
        <v>342</v>
      </c>
      <c r="AO321" s="212" t="s">
        <v>342</v>
      </c>
      <c r="AP321" s="212" t="s">
        <v>342</v>
      </c>
      <c r="AQ321" s="212" t="s">
        <v>342</v>
      </c>
      <c r="AR321" s="212" t="s">
        <v>342</v>
      </c>
      <c r="AS321" s="212" t="s">
        <v>342</v>
      </c>
      <c r="AT321" s="212" t="s">
        <v>342</v>
      </c>
      <c r="AU321" s="212" t="s">
        <v>342</v>
      </c>
      <c r="AV321" s="212" t="s">
        <v>342</v>
      </c>
      <c r="AW321" s="212" t="s">
        <v>342</v>
      </c>
      <c r="AX321" s="212" t="s">
        <v>342</v>
      </c>
      <c r="AY321" s="212" t="s">
        <v>342</v>
      </c>
      <c r="AZ321" s="212" t="s">
        <v>342</v>
      </c>
      <c r="BA321" s="212" t="s">
        <v>342</v>
      </c>
      <c r="BB321" s="212" t="s">
        <v>342</v>
      </c>
      <c r="BC321" s="212" t="s">
        <v>342</v>
      </c>
      <c r="BD321" s="212" t="s">
        <v>342</v>
      </c>
      <c r="BE321" s="212" t="s">
        <v>342</v>
      </c>
      <c r="BF321" s="212" t="s">
        <v>342</v>
      </c>
      <c r="BG321" s="212" t="s">
        <v>342</v>
      </c>
      <c r="BH321" s="212" t="s">
        <v>342</v>
      </c>
      <c r="BI321" s="212" t="s">
        <v>342</v>
      </c>
      <c r="BJ321" s="212" t="s">
        <v>342</v>
      </c>
      <c r="BK321" s="212" t="s">
        <v>342</v>
      </c>
      <c r="BL321" s="212" t="s">
        <v>342</v>
      </c>
      <c r="BM321" s="212" t="s">
        <v>342</v>
      </c>
      <c r="BN321" s="212" t="s">
        <v>342</v>
      </c>
      <c r="BO321" s="212" t="s">
        <v>342</v>
      </c>
      <c r="BP321" s="212" t="s">
        <v>342</v>
      </c>
      <c r="BQ321" s="212" t="s">
        <v>342</v>
      </c>
      <c r="BR321" s="212" t="s">
        <v>342</v>
      </c>
      <c r="BS321" s="212" t="s">
        <v>342</v>
      </c>
      <c r="BT321" s="212" t="s">
        <v>342</v>
      </c>
      <c r="BU321" s="212" t="s">
        <v>342</v>
      </c>
      <c r="BV321" s="212" t="s">
        <v>342</v>
      </c>
      <c r="BW321" s="212" t="s">
        <v>342</v>
      </c>
      <c r="BX321" s="212" t="s">
        <v>342</v>
      </c>
      <c r="BY321" s="212" t="s">
        <v>342</v>
      </c>
      <c r="BZ321" s="212" t="s">
        <v>342</v>
      </c>
      <c r="CA321" s="212" t="s">
        <v>342</v>
      </c>
      <c r="CB321" s="212" t="s">
        <v>342</v>
      </c>
      <c r="CC321" s="212" t="s">
        <v>342</v>
      </c>
      <c r="CD321" s="212" t="s">
        <v>342</v>
      </c>
      <c r="CE321" s="212" t="s">
        <v>342</v>
      </c>
      <c r="CF321" s="212" t="s">
        <v>342</v>
      </c>
      <c r="CG321" s="212" t="s">
        <v>342</v>
      </c>
      <c r="CH321" s="212" t="s">
        <v>342</v>
      </c>
      <c r="CI321" s="212" t="s">
        <v>342</v>
      </c>
      <c r="CJ321" s="212" t="s">
        <v>342</v>
      </c>
      <c r="CK321" s="212" t="s">
        <v>342</v>
      </c>
      <c r="CL321" s="212" t="s">
        <v>342</v>
      </c>
      <c r="CM321" s="212" t="s">
        <v>342</v>
      </c>
      <c r="CN321" s="212" t="s">
        <v>342</v>
      </c>
      <c r="CO321" s="212" t="s">
        <v>342</v>
      </c>
      <c r="CP321" s="212" t="s">
        <v>342</v>
      </c>
      <c r="CQ321" s="212" t="s">
        <v>342</v>
      </c>
      <c r="CR321" s="212" t="s">
        <v>342</v>
      </c>
      <c r="CS321" s="212" t="s">
        <v>342</v>
      </c>
      <c r="CT321" s="212" t="s">
        <v>342</v>
      </c>
      <c r="CU321" s="212" t="s">
        <v>342</v>
      </c>
      <c r="CV321" s="212" t="s">
        <v>342</v>
      </c>
      <c r="CW321" s="212" t="s">
        <v>342</v>
      </c>
      <c r="CX321" s="212" t="s">
        <v>342</v>
      </c>
      <c r="CY321" s="212" t="s">
        <v>342</v>
      </c>
      <c r="CZ321" s="212" t="s">
        <v>342</v>
      </c>
      <c r="DA321" s="212" t="s">
        <v>342</v>
      </c>
      <c r="DB321" s="212" t="s">
        <v>342</v>
      </c>
      <c r="DC321" s="212" t="s">
        <v>342</v>
      </c>
      <c r="DD321" s="212" t="s">
        <v>342</v>
      </c>
      <c r="DE321" s="212" t="s">
        <v>342</v>
      </c>
      <c r="DF321" s="212" t="s">
        <v>342</v>
      </c>
      <c r="DG321" s="212" t="s">
        <v>342</v>
      </c>
      <c r="DH321" s="212" t="s">
        <v>342</v>
      </c>
      <c r="DI321" s="212" t="s">
        <v>342</v>
      </c>
      <c r="DJ321" s="212" t="s">
        <v>342</v>
      </c>
      <c r="DK321" s="212" t="s">
        <v>342</v>
      </c>
      <c r="DL321" s="212" t="s">
        <v>342</v>
      </c>
      <c r="DM321" s="212" t="s">
        <v>342</v>
      </c>
      <c r="DN321" s="212" t="s">
        <v>342</v>
      </c>
      <c r="DO321" s="212" t="s">
        <v>342</v>
      </c>
      <c r="DP321" s="212" t="s">
        <v>342</v>
      </c>
      <c r="DQ321" s="212" t="s">
        <v>342</v>
      </c>
      <c r="DR321" s="212" t="s">
        <v>342</v>
      </c>
      <c r="DS321" s="212" t="s">
        <v>342</v>
      </c>
      <c r="DT321" s="212" t="s">
        <v>342</v>
      </c>
      <c r="DU321" s="212" t="s">
        <v>342</v>
      </c>
      <c r="DV321" s="212" t="s">
        <v>342</v>
      </c>
      <c r="DW321" s="212" t="s">
        <v>342</v>
      </c>
      <c r="DX321" s="212" t="s">
        <v>342</v>
      </c>
      <c r="DY321" s="212" t="s">
        <v>342</v>
      </c>
      <c r="DZ321" s="212" t="s">
        <v>342</v>
      </c>
      <c r="EA321" s="212" t="s">
        <v>342</v>
      </c>
      <c r="EB321" s="212" t="s">
        <v>342</v>
      </c>
      <c r="EC321" s="212" t="s">
        <v>342</v>
      </c>
      <c r="ED321" s="212" t="s">
        <v>342</v>
      </c>
      <c r="EE321" s="212" t="s">
        <v>342</v>
      </c>
      <c r="EF321" s="212" t="s">
        <v>342</v>
      </c>
      <c r="EG321" s="212" t="s">
        <v>342</v>
      </c>
      <c r="EH321" s="212" t="s">
        <v>342</v>
      </c>
      <c r="EI321" s="212" t="s">
        <v>342</v>
      </c>
      <c r="EJ321" s="212" t="s">
        <v>342</v>
      </c>
      <c r="EK321" s="212" t="s">
        <v>342</v>
      </c>
      <c r="EL321" s="212" t="s">
        <v>342</v>
      </c>
      <c r="EM321" s="212" t="s">
        <v>342</v>
      </c>
      <c r="EN321" s="212" t="s">
        <v>342</v>
      </c>
      <c r="EO321" s="212" t="s">
        <v>342</v>
      </c>
      <c r="EP321" s="212" t="s">
        <v>342</v>
      </c>
      <c r="EQ321" s="212" t="s">
        <v>342</v>
      </c>
      <c r="ER321" s="424" t="s">
        <v>342</v>
      </c>
      <c r="ES321" s="385">
        <f t="shared" si="48"/>
        <v>0</v>
      </c>
      <c r="ET321" s="413">
        <f t="shared" si="49"/>
        <v>0</v>
      </c>
      <c r="EU321" s="227">
        <f t="shared" si="50"/>
        <v>0</v>
      </c>
      <c r="EV321" s="385">
        <f t="shared" si="54"/>
        <v>0</v>
      </c>
      <c r="EW321" s="412">
        <f t="shared" si="51"/>
        <v>0</v>
      </c>
      <c r="EX321" s="412">
        <f t="shared" si="52"/>
        <v>0</v>
      </c>
      <c r="EY321" s="210">
        <f t="shared" si="55"/>
        <v>0</v>
      </c>
      <c r="EZ321" s="227">
        <f t="shared" si="53"/>
        <v>0</v>
      </c>
    </row>
    <row r="322" spans="1:156" x14ac:dyDescent="0.25">
      <c r="A322" s="177">
        <f t="shared" si="46"/>
        <v>11</v>
      </c>
      <c r="B322" s="718"/>
      <c r="C322" s="511" t="s">
        <v>175</v>
      </c>
      <c r="D322" s="515">
        <v>44872</v>
      </c>
      <c r="E322" s="403"/>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c r="AP322" s="404"/>
      <c r="AQ322" s="404"/>
      <c r="AR322" s="404"/>
      <c r="AS322" s="404"/>
      <c r="AT322" s="404"/>
      <c r="AU322" s="404"/>
      <c r="AV322" s="404"/>
      <c r="AW322" s="404"/>
      <c r="AX322" s="404"/>
      <c r="AY322" s="404"/>
      <c r="AZ322" s="404"/>
      <c r="BA322" s="404"/>
      <c r="BB322" s="404"/>
      <c r="BC322" s="404"/>
      <c r="BD322" s="404"/>
      <c r="BE322" s="404"/>
      <c r="BF322" s="404"/>
      <c r="BG322" s="404"/>
      <c r="BH322" s="404"/>
      <c r="BI322" s="404"/>
      <c r="BJ322" s="404"/>
      <c r="BK322" s="404"/>
      <c r="BL322" s="404"/>
      <c r="BM322" s="404"/>
      <c r="BN322" s="404"/>
      <c r="BO322" s="404"/>
      <c r="BP322" s="404"/>
      <c r="BQ322" s="404"/>
      <c r="BR322" s="404"/>
      <c r="BS322" s="404"/>
      <c r="BT322" s="404"/>
      <c r="BU322" s="404"/>
      <c r="BV322" s="404"/>
      <c r="BW322" s="404"/>
      <c r="BX322" s="404"/>
      <c r="BY322" s="404"/>
      <c r="BZ322" s="404"/>
      <c r="CA322" s="404"/>
      <c r="CB322" s="404"/>
      <c r="CC322" s="404"/>
      <c r="CD322" s="404"/>
      <c r="CE322" s="404"/>
      <c r="CF322" s="404"/>
      <c r="CG322" s="404"/>
      <c r="CH322" s="404"/>
      <c r="CI322" s="404"/>
      <c r="CJ322" s="404"/>
      <c r="CK322" s="404"/>
      <c r="CL322" s="404"/>
      <c r="CM322" s="404"/>
      <c r="CN322" s="404"/>
      <c r="CO322" s="404"/>
      <c r="CP322" s="404"/>
      <c r="CQ322" s="404"/>
      <c r="CR322" s="404"/>
      <c r="CS322" s="404"/>
      <c r="CT322" s="404"/>
      <c r="CU322" s="404"/>
      <c r="CV322" s="404"/>
      <c r="CW322" s="404"/>
      <c r="CX322" s="404"/>
      <c r="CY322" s="404"/>
      <c r="CZ322" s="404"/>
      <c r="DA322" s="404"/>
      <c r="DB322" s="404"/>
      <c r="DC322" s="404"/>
      <c r="DD322" s="404"/>
      <c r="DE322" s="404"/>
      <c r="DF322" s="404"/>
      <c r="DG322" s="404"/>
      <c r="DH322" s="404"/>
      <c r="DI322" s="404"/>
      <c r="DJ322" s="404"/>
      <c r="DK322" s="404"/>
      <c r="DL322" s="404"/>
      <c r="DM322" s="404"/>
      <c r="DN322" s="404"/>
      <c r="DO322" s="404"/>
      <c r="DP322" s="404"/>
      <c r="DQ322" s="404"/>
      <c r="DR322" s="404"/>
      <c r="DS322" s="404"/>
      <c r="DT322" s="404"/>
      <c r="DU322" s="404"/>
      <c r="DV322" s="404"/>
      <c r="DW322" s="404"/>
      <c r="DX322" s="404"/>
      <c r="DY322" s="404"/>
      <c r="DZ322" s="404"/>
      <c r="EA322" s="404"/>
      <c r="EB322" s="404"/>
      <c r="EC322" s="404"/>
      <c r="ED322" s="404"/>
      <c r="EE322" s="404"/>
      <c r="EF322" s="404"/>
      <c r="EG322" s="404"/>
      <c r="EH322" s="404"/>
      <c r="EI322" s="404"/>
      <c r="EJ322" s="404"/>
      <c r="EK322" s="404"/>
      <c r="EL322" s="404"/>
      <c r="EM322" s="404"/>
      <c r="EN322" s="404"/>
      <c r="EO322" s="404"/>
      <c r="EP322" s="404"/>
      <c r="EQ322" s="404"/>
      <c r="ER322" s="434"/>
      <c r="ES322" s="385">
        <f t="shared" si="48"/>
        <v>0</v>
      </c>
      <c r="ET322" s="413">
        <f t="shared" si="49"/>
        <v>0</v>
      </c>
      <c r="EU322" s="227">
        <f t="shared" si="50"/>
        <v>0</v>
      </c>
      <c r="EV322" s="385">
        <f t="shared" si="54"/>
        <v>0</v>
      </c>
      <c r="EW322" s="412">
        <f t="shared" si="51"/>
        <v>0</v>
      </c>
      <c r="EX322" s="412">
        <f t="shared" si="52"/>
        <v>0</v>
      </c>
      <c r="EY322" s="210">
        <f t="shared" si="55"/>
        <v>0</v>
      </c>
      <c r="EZ322" s="227">
        <f t="shared" si="53"/>
        <v>0</v>
      </c>
    </row>
    <row r="323" spans="1:156" x14ac:dyDescent="0.25">
      <c r="A323" s="177">
        <f t="shared" si="46"/>
        <v>11</v>
      </c>
      <c r="B323" s="718"/>
      <c r="C323" s="510" t="s">
        <v>176</v>
      </c>
      <c r="D323" s="514">
        <v>44873</v>
      </c>
      <c r="E323" s="397"/>
      <c r="F323" s="212"/>
      <c r="G323" s="212"/>
      <c r="H323" s="212"/>
      <c r="I323" s="212"/>
      <c r="J323" s="212"/>
      <c r="K323" s="212"/>
      <c r="L323" s="212"/>
      <c r="M323" s="212"/>
      <c r="N323" s="212"/>
      <c r="O323" s="212"/>
      <c r="P323" s="212"/>
      <c r="Q323" s="212"/>
      <c r="R323" s="212"/>
      <c r="S323" s="212"/>
      <c r="T323" s="212"/>
      <c r="U323" s="212"/>
      <c r="V323" s="212"/>
      <c r="W323" s="212"/>
      <c r="X323" s="212"/>
      <c r="Y323" s="212"/>
      <c r="Z323" s="212"/>
      <c r="AA323" s="212"/>
      <c r="AB323" s="212"/>
      <c r="AC323" s="212"/>
      <c r="AD323" s="212"/>
      <c r="AE323" s="212"/>
      <c r="AF323" s="212"/>
      <c r="AG323" s="212"/>
      <c r="AH323" s="212"/>
      <c r="AI323" s="212"/>
      <c r="AJ323" s="212"/>
      <c r="AK323" s="212"/>
      <c r="AL323" s="212"/>
      <c r="AM323" s="212"/>
      <c r="AN323" s="212"/>
      <c r="AO323" s="212"/>
      <c r="AP323" s="212"/>
      <c r="AQ323" s="212"/>
      <c r="AR323" s="212"/>
      <c r="AS323" s="212"/>
      <c r="AT323" s="212"/>
      <c r="AU323" s="212"/>
      <c r="AV323" s="212"/>
      <c r="AW323" s="212"/>
      <c r="AX323" s="212"/>
      <c r="AY323" s="212"/>
      <c r="AZ323" s="212"/>
      <c r="BA323" s="212"/>
      <c r="BB323" s="212"/>
      <c r="BC323" s="212"/>
      <c r="BD323" s="212"/>
      <c r="BE323" s="212"/>
      <c r="BF323" s="212"/>
      <c r="BG323" s="212"/>
      <c r="BH323" s="212"/>
      <c r="BI323" s="212"/>
      <c r="BJ323" s="212"/>
      <c r="BK323" s="212"/>
      <c r="BL323" s="212"/>
      <c r="BM323" s="212"/>
      <c r="BN323" s="212"/>
      <c r="BO323" s="212"/>
      <c r="BP323" s="212"/>
      <c r="BQ323" s="212"/>
      <c r="BR323" s="212"/>
      <c r="BS323" s="212"/>
      <c r="BT323" s="212"/>
      <c r="BU323" s="212"/>
      <c r="BV323" s="212"/>
      <c r="BW323" s="212"/>
      <c r="BX323" s="212"/>
      <c r="BY323" s="212"/>
      <c r="BZ323" s="212"/>
      <c r="CA323" s="212"/>
      <c r="CB323" s="212"/>
      <c r="CC323" s="212"/>
      <c r="CD323" s="212"/>
      <c r="CE323" s="212" t="s">
        <v>577</v>
      </c>
      <c r="CF323" s="212" t="s">
        <v>577</v>
      </c>
      <c r="CG323" s="212" t="s">
        <v>577</v>
      </c>
      <c r="CH323" s="212" t="s">
        <v>577</v>
      </c>
      <c r="CI323" s="212" t="s">
        <v>577</v>
      </c>
      <c r="CJ323" s="212" t="s">
        <v>577</v>
      </c>
      <c r="CK323" s="212" t="s">
        <v>577</v>
      </c>
      <c r="CL323" s="212" t="s">
        <v>577</v>
      </c>
      <c r="CM323" s="212" t="s">
        <v>577</v>
      </c>
      <c r="CN323" s="212" t="s">
        <v>577</v>
      </c>
      <c r="CO323" s="212" t="s">
        <v>577</v>
      </c>
      <c r="CP323" s="212" t="s">
        <v>577</v>
      </c>
      <c r="CQ323" s="212" t="s">
        <v>577</v>
      </c>
      <c r="CR323" s="212" t="s">
        <v>577</v>
      </c>
      <c r="CS323" s="212" t="s">
        <v>577</v>
      </c>
      <c r="CT323" s="212" t="s">
        <v>577</v>
      </c>
      <c r="CU323" s="212" t="s">
        <v>577</v>
      </c>
      <c r="CV323" s="212" t="s">
        <v>577</v>
      </c>
      <c r="CW323" s="212" t="s">
        <v>577</v>
      </c>
      <c r="CX323" s="212" t="s">
        <v>577</v>
      </c>
      <c r="CY323" s="212" t="s">
        <v>577</v>
      </c>
      <c r="CZ323" s="212" t="s">
        <v>577</v>
      </c>
      <c r="DA323" s="212" t="s">
        <v>577</v>
      </c>
      <c r="DB323" s="212" t="s">
        <v>577</v>
      </c>
      <c r="DC323" s="212" t="s">
        <v>577</v>
      </c>
      <c r="DD323" s="212" t="s">
        <v>577</v>
      </c>
      <c r="DE323" s="212" t="s">
        <v>577</v>
      </c>
      <c r="DF323" s="212" t="s">
        <v>577</v>
      </c>
      <c r="DG323" s="212" t="s">
        <v>577</v>
      </c>
      <c r="DH323" s="212" t="s">
        <v>577</v>
      </c>
      <c r="DI323" s="212" t="s">
        <v>577</v>
      </c>
      <c r="DJ323" s="212" t="s">
        <v>577</v>
      </c>
      <c r="DK323" s="212" t="s">
        <v>577</v>
      </c>
      <c r="DL323" s="212" t="s">
        <v>577</v>
      </c>
      <c r="DM323" s="212" t="s">
        <v>577</v>
      </c>
      <c r="DN323" s="212" t="s">
        <v>577</v>
      </c>
      <c r="DO323" s="212"/>
      <c r="DP323" s="212"/>
      <c r="DQ323" s="212"/>
      <c r="DR323" s="212"/>
      <c r="DS323" s="212"/>
      <c r="DT323" s="212"/>
      <c r="DU323" s="212"/>
      <c r="DV323" s="212"/>
      <c r="DW323" s="212"/>
      <c r="DX323" s="212"/>
      <c r="DY323" s="212"/>
      <c r="DZ323" s="212"/>
      <c r="EA323" s="212"/>
      <c r="EB323" s="212"/>
      <c r="EC323" s="212"/>
      <c r="ED323" s="212"/>
      <c r="EE323" s="212"/>
      <c r="EF323" s="212"/>
      <c r="EG323" s="212"/>
      <c r="EH323" s="212"/>
      <c r="EI323" s="212"/>
      <c r="EJ323" s="212"/>
      <c r="EK323" s="212"/>
      <c r="EL323" s="212"/>
      <c r="EM323" s="212"/>
      <c r="EN323" s="212"/>
      <c r="EO323" s="212"/>
      <c r="EP323" s="212"/>
      <c r="EQ323" s="212"/>
      <c r="ER323" s="424"/>
      <c r="ES323" s="385">
        <f t="shared" si="48"/>
        <v>0</v>
      </c>
      <c r="ET323" s="413">
        <f t="shared" si="49"/>
        <v>0</v>
      </c>
      <c r="EU323" s="227">
        <f t="shared" si="50"/>
        <v>6</v>
      </c>
      <c r="EV323" s="385">
        <f t="shared" si="54"/>
        <v>0</v>
      </c>
      <c r="EW323" s="412">
        <f t="shared" si="51"/>
        <v>0</v>
      </c>
      <c r="EX323" s="412">
        <f t="shared" si="52"/>
        <v>0</v>
      </c>
      <c r="EY323" s="210">
        <f t="shared" si="55"/>
        <v>6</v>
      </c>
      <c r="EZ323" s="227">
        <f t="shared" si="53"/>
        <v>0</v>
      </c>
    </row>
    <row r="324" spans="1:156" x14ac:dyDescent="0.25">
      <c r="A324" s="177">
        <f t="shared" si="46"/>
        <v>11</v>
      </c>
      <c r="B324" s="718"/>
      <c r="C324" s="510" t="s">
        <v>176</v>
      </c>
      <c r="D324" s="514">
        <v>44874</v>
      </c>
      <c r="E324" s="397"/>
      <c r="F324" s="212"/>
      <c r="G324" s="212"/>
      <c r="H324" s="212"/>
      <c r="I324" s="212"/>
      <c r="J324" s="212"/>
      <c r="K324" s="212"/>
      <c r="L324" s="212"/>
      <c r="M324" s="212"/>
      <c r="N324" s="212"/>
      <c r="O324" s="212"/>
      <c r="P324" s="212"/>
      <c r="Q324" s="212"/>
      <c r="R324" s="212"/>
      <c r="S324" s="212"/>
      <c r="T324" s="212"/>
      <c r="U324" s="212"/>
      <c r="V324" s="212"/>
      <c r="W324" s="212"/>
      <c r="X324" s="212"/>
      <c r="Y324" s="212"/>
      <c r="Z324" s="212"/>
      <c r="AA324" s="212"/>
      <c r="AB324" s="212"/>
      <c r="AC324" s="212"/>
      <c r="AD324" s="212"/>
      <c r="AE324" s="212"/>
      <c r="AF324" s="212"/>
      <c r="AG324" s="212"/>
      <c r="AH324" s="212"/>
      <c r="AI324" s="212"/>
      <c r="AJ324" s="212"/>
      <c r="AK324" s="212"/>
      <c r="AL324" s="212"/>
      <c r="AM324" s="212"/>
      <c r="AN324" s="212"/>
      <c r="AO324" s="212"/>
      <c r="AP324" s="212"/>
      <c r="AQ324" s="212"/>
      <c r="AR324" s="212"/>
      <c r="AS324" s="212"/>
      <c r="AT324" s="212"/>
      <c r="AU324" s="212"/>
      <c r="AV324" s="212"/>
      <c r="AW324" s="212"/>
      <c r="AX324" s="212"/>
      <c r="AY324" s="212"/>
      <c r="AZ324" s="212"/>
      <c r="BA324" s="212"/>
      <c r="BB324" s="212"/>
      <c r="BC324" s="212"/>
      <c r="BD324" s="212"/>
      <c r="BE324" s="212"/>
      <c r="BF324" s="212"/>
      <c r="BG324" s="212"/>
      <c r="BH324" s="212"/>
      <c r="BI324" s="212"/>
      <c r="BJ324" s="212"/>
      <c r="BK324" s="212"/>
      <c r="BL324" s="212"/>
      <c r="BM324" s="212"/>
      <c r="BN324" s="212"/>
      <c r="BO324" s="212"/>
      <c r="BP324" s="212"/>
      <c r="BQ324" s="212"/>
      <c r="BR324" s="212"/>
      <c r="BS324" s="212"/>
      <c r="BT324" s="212"/>
      <c r="BU324" s="212"/>
      <c r="BV324" s="212"/>
      <c r="BW324" s="212"/>
      <c r="BX324" s="212"/>
      <c r="BY324" s="212"/>
      <c r="BZ324" s="212"/>
      <c r="CA324" s="212"/>
      <c r="CB324" s="212"/>
      <c r="CC324" s="212"/>
      <c r="CD324" s="212"/>
      <c r="CE324" s="212"/>
      <c r="CF324" s="212"/>
      <c r="CG324" s="212"/>
      <c r="CH324" s="212"/>
      <c r="CI324" s="212"/>
      <c r="CJ324" s="212"/>
      <c r="CK324" s="212"/>
      <c r="CL324" s="212"/>
      <c r="CM324" s="212"/>
      <c r="CN324" s="212"/>
      <c r="CO324" s="212"/>
      <c r="CP324" s="212"/>
      <c r="CQ324" s="212"/>
      <c r="CR324" s="212"/>
      <c r="CS324" s="212"/>
      <c r="CT324" s="212"/>
      <c r="CU324" s="212"/>
      <c r="CV324" s="212"/>
      <c r="CW324" s="212"/>
      <c r="CX324" s="212"/>
      <c r="CY324" s="212"/>
      <c r="CZ324" s="212"/>
      <c r="DA324" s="212"/>
      <c r="DB324" s="212"/>
      <c r="DC324" s="212"/>
      <c r="DD324" s="212"/>
      <c r="DE324" s="212"/>
      <c r="DF324" s="212"/>
      <c r="DG324" s="212"/>
      <c r="DH324" s="212"/>
      <c r="DI324" s="212"/>
      <c r="DJ324" s="212"/>
      <c r="DK324" s="212"/>
      <c r="DL324" s="212"/>
      <c r="DM324" s="212"/>
      <c r="DN324" s="212"/>
      <c r="DO324" s="212"/>
      <c r="DP324" s="212"/>
      <c r="DQ324" s="212"/>
      <c r="DR324" s="212"/>
      <c r="DS324" s="212"/>
      <c r="DT324" s="212"/>
      <c r="DU324" s="212"/>
      <c r="DV324" s="212"/>
      <c r="DW324" s="212"/>
      <c r="DX324" s="212"/>
      <c r="DY324" s="212"/>
      <c r="DZ324" s="212"/>
      <c r="EA324" s="212"/>
      <c r="EB324" s="212"/>
      <c r="EC324" s="212"/>
      <c r="ED324" s="212"/>
      <c r="EE324" s="212"/>
      <c r="EF324" s="212"/>
      <c r="EG324" s="212"/>
      <c r="EH324" s="212"/>
      <c r="EI324" s="212"/>
      <c r="EJ324" s="212"/>
      <c r="EK324" s="212"/>
      <c r="EL324" s="212"/>
      <c r="EM324" s="212"/>
      <c r="EN324" s="212"/>
      <c r="EO324" s="212"/>
      <c r="EP324" s="212"/>
      <c r="EQ324" s="212"/>
      <c r="ER324" s="424"/>
      <c r="ES324" s="385">
        <f t="shared" si="48"/>
        <v>0</v>
      </c>
      <c r="ET324" s="413">
        <f t="shared" si="49"/>
        <v>0</v>
      </c>
      <c r="EU324" s="227">
        <f t="shared" si="50"/>
        <v>0</v>
      </c>
      <c r="EV324" s="385">
        <f t="shared" si="54"/>
        <v>0</v>
      </c>
      <c r="EW324" s="412">
        <f t="shared" si="51"/>
        <v>0</v>
      </c>
      <c r="EX324" s="412">
        <f t="shared" si="52"/>
        <v>0</v>
      </c>
      <c r="EY324" s="210">
        <f t="shared" si="55"/>
        <v>0</v>
      </c>
      <c r="EZ324" s="227">
        <f t="shared" si="53"/>
        <v>0</v>
      </c>
    </row>
    <row r="325" spans="1:156" x14ac:dyDescent="0.25">
      <c r="A325" s="177">
        <f t="shared" si="46"/>
        <v>11</v>
      </c>
      <c r="B325" s="718"/>
      <c r="C325" s="510" t="s">
        <v>173</v>
      </c>
      <c r="D325" s="514">
        <v>44875</v>
      </c>
      <c r="E325" s="397"/>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c r="AK325" s="212"/>
      <c r="AL325" s="212"/>
      <c r="AM325" s="212"/>
      <c r="AN325" s="212"/>
      <c r="AO325" s="212"/>
      <c r="AP325" s="212"/>
      <c r="AQ325" s="212"/>
      <c r="AR325" s="212"/>
      <c r="AS325" s="212"/>
      <c r="AT325" s="212"/>
      <c r="AU325" s="212"/>
      <c r="AV325" s="212"/>
      <c r="AW325" s="212"/>
      <c r="AX325" s="212"/>
      <c r="AY325" s="212"/>
      <c r="AZ325" s="212"/>
      <c r="BA325" s="212"/>
      <c r="BB325" s="212"/>
      <c r="BC325" s="212"/>
      <c r="BD325" s="212"/>
      <c r="BE325" s="212"/>
      <c r="BF325" s="212"/>
      <c r="BG325" s="212"/>
      <c r="BH325" s="212"/>
      <c r="BI325" s="212"/>
      <c r="BJ325" s="212"/>
      <c r="BK325" s="212"/>
      <c r="BL325" s="212"/>
      <c r="BM325" s="212"/>
      <c r="BN325" s="212"/>
      <c r="BO325" s="212"/>
      <c r="BP325" s="212"/>
      <c r="BQ325" s="212"/>
      <c r="BR325" s="212"/>
      <c r="BS325" s="212"/>
      <c r="BT325" s="212"/>
      <c r="BU325" s="212"/>
      <c r="BV325" s="212"/>
      <c r="BW325" s="212"/>
      <c r="BX325" s="212"/>
      <c r="BY325" s="212"/>
      <c r="BZ325" s="212"/>
      <c r="CA325" s="212"/>
      <c r="CB325" s="212"/>
      <c r="CC325" s="212"/>
      <c r="CD325" s="212"/>
      <c r="CE325" s="212"/>
      <c r="CF325" s="212"/>
      <c r="CG325" s="212"/>
      <c r="CH325" s="212"/>
      <c r="CI325" s="212"/>
      <c r="CJ325" s="212"/>
      <c r="CK325" s="212"/>
      <c r="CL325" s="212"/>
      <c r="CM325" s="212"/>
      <c r="CN325" s="212"/>
      <c r="CO325" s="212"/>
      <c r="CP325" s="212"/>
      <c r="CQ325" s="212"/>
      <c r="CR325" s="212"/>
      <c r="CS325" s="212"/>
      <c r="CT325" s="212"/>
      <c r="CU325" s="212"/>
      <c r="CV325" s="212"/>
      <c r="CW325" s="212"/>
      <c r="CX325" s="212"/>
      <c r="CY325" s="212"/>
      <c r="CZ325" s="212"/>
      <c r="DA325" s="212"/>
      <c r="DB325" s="212"/>
      <c r="DC325" s="212"/>
      <c r="DD325" s="212"/>
      <c r="DE325" s="212"/>
      <c r="DF325" s="212"/>
      <c r="DG325" s="212"/>
      <c r="DH325" s="212"/>
      <c r="DI325" s="212"/>
      <c r="DJ325" s="212"/>
      <c r="DK325" s="212"/>
      <c r="DL325" s="212"/>
      <c r="DM325" s="212"/>
      <c r="DN325" s="212"/>
      <c r="DO325" s="212"/>
      <c r="DP325" s="212"/>
      <c r="DQ325" s="212"/>
      <c r="DR325" s="212"/>
      <c r="DS325" s="212"/>
      <c r="DT325" s="212"/>
      <c r="DU325" s="212"/>
      <c r="DV325" s="212"/>
      <c r="DW325" s="212"/>
      <c r="DX325" s="212"/>
      <c r="DY325" s="212"/>
      <c r="DZ325" s="212"/>
      <c r="EA325" s="212"/>
      <c r="EB325" s="212"/>
      <c r="EC325" s="212"/>
      <c r="ED325" s="212"/>
      <c r="EE325" s="212"/>
      <c r="EF325" s="212"/>
      <c r="EG325" s="212"/>
      <c r="EH325" s="212"/>
      <c r="EI325" s="212"/>
      <c r="EJ325" s="212"/>
      <c r="EK325" s="212"/>
      <c r="EL325" s="212"/>
      <c r="EM325" s="212"/>
      <c r="EN325" s="212"/>
      <c r="EO325" s="212"/>
      <c r="EP325" s="212"/>
      <c r="EQ325" s="212"/>
      <c r="ER325" s="424"/>
      <c r="ES325" s="385">
        <f t="shared" si="48"/>
        <v>0</v>
      </c>
      <c r="ET325" s="413">
        <f t="shared" si="49"/>
        <v>0</v>
      </c>
      <c r="EU325" s="227">
        <f t="shared" si="50"/>
        <v>0</v>
      </c>
      <c r="EV325" s="385">
        <f t="shared" si="54"/>
        <v>0</v>
      </c>
      <c r="EW325" s="412">
        <f t="shared" si="51"/>
        <v>0</v>
      </c>
      <c r="EX325" s="412">
        <f t="shared" si="52"/>
        <v>0</v>
      </c>
      <c r="EY325" s="210">
        <f t="shared" si="55"/>
        <v>0</v>
      </c>
      <c r="EZ325" s="227">
        <f>(COUNTIF($E325:$O325,$EZ$11))*(10/60)</f>
        <v>0</v>
      </c>
    </row>
    <row r="326" spans="1:156" x14ac:dyDescent="0.25">
      <c r="A326" s="177">
        <f t="shared" si="46"/>
        <v>11</v>
      </c>
      <c r="B326" s="718"/>
      <c r="C326" s="510" t="s">
        <v>184</v>
      </c>
      <c r="D326" s="514">
        <v>44876</v>
      </c>
      <c r="E326" s="397"/>
      <c r="F326" s="212"/>
      <c r="G326" s="212"/>
      <c r="H326" s="212"/>
      <c r="I326" s="212"/>
      <c r="J326" s="212"/>
      <c r="K326" s="212"/>
      <c r="L326" s="212"/>
      <c r="M326" s="212"/>
      <c r="N326" s="212"/>
      <c r="O326" s="212"/>
      <c r="P326" s="212"/>
      <c r="Q326" s="212"/>
      <c r="R326" s="212"/>
      <c r="S326" s="212"/>
      <c r="T326" s="212"/>
      <c r="U326" s="212"/>
      <c r="V326" s="212"/>
      <c r="W326" s="212"/>
      <c r="X326" s="212"/>
      <c r="Y326" s="212"/>
      <c r="Z326" s="212"/>
      <c r="AA326" s="212"/>
      <c r="AB326" s="212"/>
      <c r="AC326" s="212"/>
      <c r="AD326" s="212"/>
      <c r="AE326" s="212"/>
      <c r="AF326" s="212"/>
      <c r="AG326" s="212"/>
      <c r="AH326" s="212"/>
      <c r="AI326" s="212"/>
      <c r="AJ326" s="212"/>
      <c r="AK326" s="212"/>
      <c r="AL326" s="212"/>
      <c r="AM326" s="212"/>
      <c r="AN326" s="212"/>
      <c r="AO326" s="212"/>
      <c r="AP326" s="212"/>
      <c r="AQ326" s="212"/>
      <c r="AR326" s="212"/>
      <c r="AS326" s="212"/>
      <c r="AT326" s="212"/>
      <c r="AU326" s="212"/>
      <c r="AV326" s="212"/>
      <c r="AW326" s="212"/>
      <c r="AX326" s="212"/>
      <c r="AY326" s="212"/>
      <c r="AZ326" s="212"/>
      <c r="BA326" s="212"/>
      <c r="BB326" s="212"/>
      <c r="BC326" s="212"/>
      <c r="BD326" s="212"/>
      <c r="BE326" s="212"/>
      <c r="BF326" s="212"/>
      <c r="BG326" s="212"/>
      <c r="BH326" s="212"/>
      <c r="BI326" s="212"/>
      <c r="BJ326" s="212"/>
      <c r="BK326" s="212"/>
      <c r="BL326" s="212"/>
      <c r="BM326" s="212"/>
      <c r="BN326" s="212"/>
      <c r="BO326" s="212"/>
      <c r="BP326" s="212"/>
      <c r="BQ326" s="212"/>
      <c r="BR326" s="212"/>
      <c r="BS326" s="212"/>
      <c r="BT326" s="212"/>
      <c r="BU326" s="212"/>
      <c r="BV326" s="212"/>
      <c r="BW326" s="212"/>
      <c r="BX326" s="212"/>
      <c r="BY326" s="212"/>
      <c r="BZ326" s="212"/>
      <c r="CA326" s="212"/>
      <c r="CB326" s="212"/>
      <c r="CC326" s="212"/>
      <c r="CD326" s="212"/>
      <c r="CE326" s="212"/>
      <c r="CF326" s="212"/>
      <c r="CG326" s="212"/>
      <c r="CH326" s="212"/>
      <c r="CI326" s="212"/>
      <c r="CJ326" s="212"/>
      <c r="CK326" s="212"/>
      <c r="CL326" s="212"/>
      <c r="CM326" s="212"/>
      <c r="CN326" s="212"/>
      <c r="CO326" s="212"/>
      <c r="CP326" s="212"/>
      <c r="CQ326" s="212"/>
      <c r="CR326" s="212"/>
      <c r="CS326" s="212"/>
      <c r="CT326" s="212"/>
      <c r="CU326" s="212"/>
      <c r="CV326" s="212"/>
      <c r="CW326" s="212"/>
      <c r="CX326" s="212"/>
      <c r="CY326" s="212"/>
      <c r="CZ326" s="212"/>
      <c r="DA326" s="212"/>
      <c r="DB326" s="212"/>
      <c r="DC326" s="212"/>
      <c r="DD326" s="212"/>
      <c r="DE326" s="212"/>
      <c r="DF326" s="212"/>
      <c r="DG326" s="212"/>
      <c r="DH326" s="212"/>
      <c r="DI326" s="212"/>
      <c r="DJ326" s="212"/>
      <c r="DK326" s="212"/>
      <c r="DL326" s="212"/>
      <c r="DM326" s="212"/>
      <c r="DN326" s="212"/>
      <c r="DO326" s="212"/>
      <c r="DP326" s="212"/>
      <c r="DQ326" s="212"/>
      <c r="DR326" s="212"/>
      <c r="DS326" s="212"/>
      <c r="DT326" s="212"/>
      <c r="DU326" s="212"/>
      <c r="DV326" s="212"/>
      <c r="DW326" s="212"/>
      <c r="DX326" s="212"/>
      <c r="DY326" s="212"/>
      <c r="DZ326" s="212"/>
      <c r="EA326" s="212"/>
      <c r="EB326" s="212"/>
      <c r="EC326" s="212"/>
      <c r="ED326" s="212"/>
      <c r="EE326" s="212"/>
      <c r="EF326" s="212"/>
      <c r="EG326" s="212"/>
      <c r="EH326" s="212"/>
      <c r="EI326" s="212"/>
      <c r="EJ326" s="212"/>
      <c r="EK326" s="212"/>
      <c r="EL326" s="212"/>
      <c r="EM326" s="212"/>
      <c r="EN326" s="212"/>
      <c r="EO326" s="212"/>
      <c r="EP326" s="212"/>
      <c r="EQ326" s="212"/>
      <c r="ER326" s="424"/>
      <c r="ES326" s="385">
        <f>((COUNTIF($E326:$ER326,$ES$11))*(10/60))</f>
        <v>0</v>
      </c>
      <c r="ET326" s="413">
        <f>(COUNTIF($E326:$ER326,$ET$11))*(10/60)</f>
        <v>0</v>
      </c>
      <c r="EU326" s="227">
        <f>(COUNTIF($E326:$ER326,$EU$11))*(10/60)</f>
        <v>0</v>
      </c>
      <c r="EV326" s="385">
        <f>(COUNTIF($E326:$ER326,$EV$11))*(10/60)</f>
        <v>0</v>
      </c>
      <c r="EW326" s="412">
        <f>(COUNTIF($E326:$ER326,$EW$11))*(10/60)</f>
        <v>0</v>
      </c>
      <c r="EX326" s="412">
        <f t="shared" si="52"/>
        <v>0</v>
      </c>
      <c r="EY326" s="210">
        <f t="shared" si="55"/>
        <v>0</v>
      </c>
      <c r="EZ326" s="227">
        <f>(COUNTIF($E326:$BR326,$EZ$11))*(10/60)</f>
        <v>0</v>
      </c>
    </row>
    <row r="327" spans="1:156" x14ac:dyDescent="0.25">
      <c r="A327" s="177">
        <f t="shared" si="46"/>
        <v>11</v>
      </c>
      <c r="B327" s="718"/>
      <c r="C327" s="511" t="s">
        <v>181</v>
      </c>
      <c r="D327" s="515">
        <v>44877</v>
      </c>
      <c r="E327" s="397"/>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c r="AK327" s="212"/>
      <c r="AL327" s="212"/>
      <c r="AM327" s="212"/>
      <c r="AN327" s="212"/>
      <c r="AO327" s="212"/>
      <c r="AP327" s="212"/>
      <c r="AQ327" s="212"/>
      <c r="AR327" s="212"/>
      <c r="AS327" s="212"/>
      <c r="AT327" s="212"/>
      <c r="AU327" s="212"/>
      <c r="AV327" s="212"/>
      <c r="AW327" s="212"/>
      <c r="AX327" s="212"/>
      <c r="AY327" s="212"/>
      <c r="AZ327" s="212"/>
      <c r="BA327" s="212"/>
      <c r="BB327" s="212"/>
      <c r="BC327" s="212"/>
      <c r="BD327" s="212"/>
      <c r="BE327" s="212"/>
      <c r="BF327" s="212"/>
      <c r="BG327" s="212"/>
      <c r="BH327" s="212"/>
      <c r="BI327" s="212"/>
      <c r="BJ327" s="212"/>
      <c r="BK327" s="212"/>
      <c r="BL327" s="212"/>
      <c r="BM327" s="212"/>
      <c r="BN327" s="212"/>
      <c r="BO327" s="212"/>
      <c r="BP327" s="212"/>
      <c r="BQ327" s="212"/>
      <c r="BR327" s="212"/>
      <c r="BS327" s="212"/>
      <c r="BT327" s="212"/>
      <c r="BU327" s="212"/>
      <c r="BV327" s="212"/>
      <c r="BW327" s="212"/>
      <c r="BX327" s="212"/>
      <c r="BY327" s="212"/>
      <c r="BZ327" s="212"/>
      <c r="CA327" s="212"/>
      <c r="CB327" s="212"/>
      <c r="CC327" s="212"/>
      <c r="CD327" s="212"/>
      <c r="CE327" s="212"/>
      <c r="CF327" s="212"/>
      <c r="CG327" s="212"/>
      <c r="CH327" s="212"/>
      <c r="CI327" s="212"/>
      <c r="CJ327" s="212"/>
      <c r="CK327" s="212"/>
      <c r="CL327" s="212"/>
      <c r="CM327" s="212"/>
      <c r="CN327" s="212"/>
      <c r="CO327" s="212"/>
      <c r="CP327" s="212"/>
      <c r="CQ327" s="212"/>
      <c r="CR327" s="212"/>
      <c r="CS327" s="212"/>
      <c r="CT327" s="212"/>
      <c r="CU327" s="212"/>
      <c r="CV327" s="212"/>
      <c r="CW327" s="212"/>
      <c r="CX327" s="212"/>
      <c r="CY327" s="212"/>
      <c r="CZ327" s="212"/>
      <c r="DA327" s="212"/>
      <c r="DB327" s="212"/>
      <c r="DC327" s="212"/>
      <c r="DD327" s="212"/>
      <c r="DE327" s="212"/>
      <c r="DF327" s="212"/>
      <c r="DG327" s="212"/>
      <c r="DH327" s="212"/>
      <c r="DI327" s="212"/>
      <c r="DJ327" s="212"/>
      <c r="DK327" s="212"/>
      <c r="DL327" s="212"/>
      <c r="DM327" s="212"/>
      <c r="DN327" s="212"/>
      <c r="DO327" s="212"/>
      <c r="DP327" s="212"/>
      <c r="DQ327" s="212"/>
      <c r="DR327" s="212"/>
      <c r="DS327" s="212"/>
      <c r="DT327" s="212"/>
      <c r="DU327" s="212"/>
      <c r="DV327" s="212"/>
      <c r="DW327" s="212"/>
      <c r="DX327" s="212"/>
      <c r="DY327" s="212"/>
      <c r="DZ327" s="212"/>
      <c r="EA327" s="212"/>
      <c r="EB327" s="212"/>
      <c r="EC327" s="212"/>
      <c r="ED327" s="212"/>
      <c r="EE327" s="212"/>
      <c r="EF327" s="212"/>
      <c r="EG327" s="212"/>
      <c r="EH327" s="212"/>
      <c r="EI327" s="212"/>
      <c r="EJ327" s="212"/>
      <c r="EK327" s="212"/>
      <c r="EL327" s="212"/>
      <c r="EM327" s="212"/>
      <c r="EN327" s="212"/>
      <c r="EO327" s="212"/>
      <c r="EP327" s="212"/>
      <c r="EQ327" s="212"/>
      <c r="ER327" s="424"/>
      <c r="ES327" s="385">
        <f>((COUNTIF($E327:$ER327,$ES$11))*(10/60))</f>
        <v>0</v>
      </c>
      <c r="ET327" s="413">
        <f>(COUNTIF($E327:$ER327,$ET$11))*(10/60)</f>
        <v>0</v>
      </c>
      <c r="EU327" s="227">
        <f>(COUNTIF($E327:$ER327,$EU$11))*(10/60)</f>
        <v>0</v>
      </c>
      <c r="EV327" s="385">
        <f>(COUNTIF($E327:$ER327,$EV$11))*(10/60)</f>
        <v>0</v>
      </c>
      <c r="EW327" s="412">
        <f>(COUNTIF($E327:$ER327,$EW$11))*(10/60)</f>
        <v>0</v>
      </c>
      <c r="EX327" s="412">
        <f t="shared" si="52"/>
        <v>0</v>
      </c>
      <c r="EY327" s="210">
        <f t="shared" si="55"/>
        <v>0</v>
      </c>
      <c r="EZ327" s="227">
        <f>(COUNTIF($E327:$EB327,$EZ$11))*(10/60)</f>
        <v>0</v>
      </c>
    </row>
    <row r="328" spans="1:156" x14ac:dyDescent="0.25">
      <c r="A328" s="177">
        <f t="shared" si="46"/>
        <v>11</v>
      </c>
      <c r="B328" s="718"/>
      <c r="C328" s="511" t="s">
        <v>167</v>
      </c>
      <c r="D328" s="515">
        <v>44878</v>
      </c>
      <c r="E328" s="211" t="s">
        <v>342</v>
      </c>
      <c r="F328" s="212" t="s">
        <v>342</v>
      </c>
      <c r="G328" s="212" t="s">
        <v>342</v>
      </c>
      <c r="H328" s="212" t="s">
        <v>342</v>
      </c>
      <c r="I328" s="212" t="s">
        <v>342</v>
      </c>
      <c r="J328" s="212" t="s">
        <v>342</v>
      </c>
      <c r="K328" s="212" t="s">
        <v>342</v>
      </c>
      <c r="L328" s="212" t="s">
        <v>342</v>
      </c>
      <c r="M328" s="212" t="s">
        <v>342</v>
      </c>
      <c r="N328" s="212" t="s">
        <v>342</v>
      </c>
      <c r="O328" s="212" t="s">
        <v>342</v>
      </c>
      <c r="P328" s="212" t="s">
        <v>342</v>
      </c>
      <c r="Q328" s="212" t="s">
        <v>342</v>
      </c>
      <c r="R328" s="212" t="s">
        <v>342</v>
      </c>
      <c r="S328" s="212" t="s">
        <v>342</v>
      </c>
      <c r="T328" s="212" t="s">
        <v>342</v>
      </c>
      <c r="U328" s="212" t="s">
        <v>342</v>
      </c>
      <c r="V328" s="212" t="s">
        <v>342</v>
      </c>
      <c r="W328" s="212" t="s">
        <v>342</v>
      </c>
      <c r="X328" s="212" t="s">
        <v>342</v>
      </c>
      <c r="Y328" s="212" t="s">
        <v>342</v>
      </c>
      <c r="Z328" s="212" t="s">
        <v>342</v>
      </c>
      <c r="AA328" s="212" t="s">
        <v>342</v>
      </c>
      <c r="AB328" s="212" t="s">
        <v>342</v>
      </c>
      <c r="AC328" s="212" t="s">
        <v>342</v>
      </c>
      <c r="AD328" s="212" t="s">
        <v>342</v>
      </c>
      <c r="AE328" s="212" t="s">
        <v>342</v>
      </c>
      <c r="AF328" s="212" t="s">
        <v>342</v>
      </c>
      <c r="AG328" s="212" t="s">
        <v>342</v>
      </c>
      <c r="AH328" s="212" t="s">
        <v>342</v>
      </c>
      <c r="AI328" s="212" t="s">
        <v>342</v>
      </c>
      <c r="AJ328" s="212" t="s">
        <v>342</v>
      </c>
      <c r="AK328" s="212" t="s">
        <v>342</v>
      </c>
      <c r="AL328" s="212" t="s">
        <v>342</v>
      </c>
      <c r="AM328" s="212" t="s">
        <v>342</v>
      </c>
      <c r="AN328" s="212" t="s">
        <v>342</v>
      </c>
      <c r="AO328" s="212" t="s">
        <v>342</v>
      </c>
      <c r="AP328" s="212" t="s">
        <v>342</v>
      </c>
      <c r="AQ328" s="212" t="s">
        <v>342</v>
      </c>
      <c r="AR328" s="212" t="s">
        <v>342</v>
      </c>
      <c r="AS328" s="212" t="s">
        <v>342</v>
      </c>
      <c r="AT328" s="212" t="s">
        <v>342</v>
      </c>
      <c r="AU328" s="212" t="s">
        <v>342</v>
      </c>
      <c r="AV328" s="212" t="s">
        <v>342</v>
      </c>
      <c r="AW328" s="212" t="s">
        <v>342</v>
      </c>
      <c r="AX328" s="212" t="s">
        <v>342</v>
      </c>
      <c r="AY328" s="212" t="s">
        <v>342</v>
      </c>
      <c r="AZ328" s="212" t="s">
        <v>342</v>
      </c>
      <c r="BA328" s="212" t="s">
        <v>342</v>
      </c>
      <c r="BB328" s="212" t="s">
        <v>342</v>
      </c>
      <c r="BC328" s="212" t="s">
        <v>342</v>
      </c>
      <c r="BD328" s="212" t="s">
        <v>342</v>
      </c>
      <c r="BE328" s="212" t="s">
        <v>342</v>
      </c>
      <c r="BF328" s="212" t="s">
        <v>342</v>
      </c>
      <c r="BG328" s="212" t="s">
        <v>342</v>
      </c>
      <c r="BH328" s="212" t="s">
        <v>342</v>
      </c>
      <c r="BI328" s="212" t="s">
        <v>342</v>
      </c>
      <c r="BJ328" s="212" t="s">
        <v>342</v>
      </c>
      <c r="BK328" s="212" t="s">
        <v>342</v>
      </c>
      <c r="BL328" s="212" t="s">
        <v>342</v>
      </c>
      <c r="BM328" s="212" t="s">
        <v>342</v>
      </c>
      <c r="BN328" s="212" t="s">
        <v>342</v>
      </c>
      <c r="BO328" s="212" t="s">
        <v>342</v>
      </c>
      <c r="BP328" s="212" t="s">
        <v>342</v>
      </c>
      <c r="BQ328" s="212" t="s">
        <v>342</v>
      </c>
      <c r="BR328" s="212" t="s">
        <v>342</v>
      </c>
      <c r="BS328" s="212" t="s">
        <v>342</v>
      </c>
      <c r="BT328" s="212" t="s">
        <v>342</v>
      </c>
      <c r="BU328" s="212" t="s">
        <v>342</v>
      </c>
      <c r="BV328" s="212" t="s">
        <v>342</v>
      </c>
      <c r="BW328" s="212" t="s">
        <v>342</v>
      </c>
      <c r="BX328" s="212" t="s">
        <v>342</v>
      </c>
      <c r="BY328" s="212" t="s">
        <v>342</v>
      </c>
      <c r="BZ328" s="212" t="s">
        <v>342</v>
      </c>
      <c r="CA328" s="212" t="s">
        <v>342</v>
      </c>
      <c r="CB328" s="212" t="s">
        <v>342</v>
      </c>
      <c r="CC328" s="212" t="s">
        <v>342</v>
      </c>
      <c r="CD328" s="212" t="s">
        <v>342</v>
      </c>
      <c r="CE328" s="212" t="s">
        <v>342</v>
      </c>
      <c r="CF328" s="212" t="s">
        <v>342</v>
      </c>
      <c r="CG328" s="212" t="s">
        <v>342</v>
      </c>
      <c r="CH328" s="212" t="s">
        <v>342</v>
      </c>
      <c r="CI328" s="212" t="s">
        <v>342</v>
      </c>
      <c r="CJ328" s="212" t="s">
        <v>342</v>
      </c>
      <c r="CK328" s="212" t="s">
        <v>342</v>
      </c>
      <c r="CL328" s="212" t="s">
        <v>342</v>
      </c>
      <c r="CM328" s="212" t="s">
        <v>342</v>
      </c>
      <c r="CN328" s="212" t="s">
        <v>342</v>
      </c>
      <c r="CO328" s="212" t="s">
        <v>342</v>
      </c>
      <c r="CP328" s="212" t="s">
        <v>342</v>
      </c>
      <c r="CQ328" s="212" t="s">
        <v>342</v>
      </c>
      <c r="CR328" s="212" t="s">
        <v>342</v>
      </c>
      <c r="CS328" s="212" t="s">
        <v>342</v>
      </c>
      <c r="CT328" s="212" t="s">
        <v>342</v>
      </c>
      <c r="CU328" s="212" t="s">
        <v>342</v>
      </c>
      <c r="CV328" s="212" t="s">
        <v>342</v>
      </c>
      <c r="CW328" s="212" t="s">
        <v>342</v>
      </c>
      <c r="CX328" s="212" t="s">
        <v>342</v>
      </c>
      <c r="CY328" s="212" t="s">
        <v>342</v>
      </c>
      <c r="CZ328" s="212" t="s">
        <v>342</v>
      </c>
      <c r="DA328" s="212" t="s">
        <v>342</v>
      </c>
      <c r="DB328" s="212" t="s">
        <v>342</v>
      </c>
      <c r="DC328" s="212" t="s">
        <v>342</v>
      </c>
      <c r="DD328" s="212" t="s">
        <v>342</v>
      </c>
      <c r="DE328" s="212" t="s">
        <v>342</v>
      </c>
      <c r="DF328" s="212" t="s">
        <v>342</v>
      </c>
      <c r="DG328" s="212" t="s">
        <v>342</v>
      </c>
      <c r="DH328" s="212" t="s">
        <v>342</v>
      </c>
      <c r="DI328" s="212" t="s">
        <v>342</v>
      </c>
      <c r="DJ328" s="212" t="s">
        <v>342</v>
      </c>
      <c r="DK328" s="212" t="s">
        <v>342</v>
      </c>
      <c r="DL328" s="212" t="s">
        <v>342</v>
      </c>
      <c r="DM328" s="212" t="s">
        <v>342</v>
      </c>
      <c r="DN328" s="212" t="s">
        <v>342</v>
      </c>
      <c r="DO328" s="212" t="s">
        <v>342</v>
      </c>
      <c r="DP328" s="212" t="s">
        <v>342</v>
      </c>
      <c r="DQ328" s="212" t="s">
        <v>342</v>
      </c>
      <c r="DR328" s="212" t="s">
        <v>342</v>
      </c>
      <c r="DS328" s="212" t="s">
        <v>342</v>
      </c>
      <c r="DT328" s="212" t="s">
        <v>342</v>
      </c>
      <c r="DU328" s="212" t="s">
        <v>342</v>
      </c>
      <c r="DV328" s="212" t="s">
        <v>342</v>
      </c>
      <c r="DW328" s="212" t="s">
        <v>342</v>
      </c>
      <c r="DX328" s="212" t="s">
        <v>342</v>
      </c>
      <c r="DY328" s="212" t="s">
        <v>342</v>
      </c>
      <c r="DZ328" s="212" t="s">
        <v>342</v>
      </c>
      <c r="EA328" s="212" t="s">
        <v>342</v>
      </c>
      <c r="EB328" s="212" t="s">
        <v>342</v>
      </c>
      <c r="EC328" s="212" t="s">
        <v>342</v>
      </c>
      <c r="ED328" s="212" t="s">
        <v>342</v>
      </c>
      <c r="EE328" s="212" t="s">
        <v>342</v>
      </c>
      <c r="EF328" s="212" t="s">
        <v>342</v>
      </c>
      <c r="EG328" s="212" t="s">
        <v>342</v>
      </c>
      <c r="EH328" s="212" t="s">
        <v>342</v>
      </c>
      <c r="EI328" s="212" t="s">
        <v>342</v>
      </c>
      <c r="EJ328" s="212" t="s">
        <v>342</v>
      </c>
      <c r="EK328" s="212" t="s">
        <v>342</v>
      </c>
      <c r="EL328" s="212" t="s">
        <v>342</v>
      </c>
      <c r="EM328" s="212" t="s">
        <v>342</v>
      </c>
      <c r="EN328" s="212" t="s">
        <v>342</v>
      </c>
      <c r="EO328" s="212" t="s">
        <v>342</v>
      </c>
      <c r="EP328" s="212" t="s">
        <v>342</v>
      </c>
      <c r="EQ328" s="212" t="s">
        <v>342</v>
      </c>
      <c r="ER328" s="424" t="s">
        <v>342</v>
      </c>
      <c r="ES328" s="385">
        <f>((COUNTIF($E328:$ER328,$ES$11))*(10/60))</f>
        <v>0</v>
      </c>
      <c r="ET328" s="413">
        <f>(COUNTIF($E328:$ER328,$ET$11))*(10/60)</f>
        <v>0</v>
      </c>
      <c r="EU328" s="227">
        <f>(COUNTIF($E328:$ER328,$EU$11))*(10/60)</f>
        <v>0</v>
      </c>
      <c r="EV328" s="385">
        <f>(COUNTIF($E328:$ER328,$EV$11))*(10/60)</f>
        <v>0</v>
      </c>
      <c r="EW328" s="412">
        <f>(COUNTIF($E328:$ER328,$EW$11))*(10/60)</f>
        <v>0</v>
      </c>
      <c r="EX328" s="412">
        <f t="shared" si="52"/>
        <v>0</v>
      </c>
      <c r="EY328" s="210">
        <f t="shared" si="55"/>
        <v>0</v>
      </c>
      <c r="EZ328" s="227">
        <f>(COUNTIF($E328:$EE328,$EZ$11))*(10/60)</f>
        <v>0</v>
      </c>
    </row>
    <row r="329" spans="1:156" x14ac:dyDescent="0.25">
      <c r="A329" s="177">
        <f t="shared" si="46"/>
        <v>11</v>
      </c>
      <c r="B329" s="718"/>
      <c r="C329" s="511" t="s">
        <v>175</v>
      </c>
      <c r="D329" s="515">
        <v>44879</v>
      </c>
      <c r="E329" s="403"/>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c r="AN329" s="404"/>
      <c r="AO329" s="404"/>
      <c r="AP329" s="404"/>
      <c r="AQ329" s="404"/>
      <c r="AR329" s="404"/>
      <c r="AS329" s="404"/>
      <c r="AT329" s="404"/>
      <c r="AU329" s="404"/>
      <c r="AV329" s="404"/>
      <c r="AW329" s="404"/>
      <c r="AX329" s="404"/>
      <c r="AY329" s="404"/>
      <c r="AZ329" s="404"/>
      <c r="BA329" s="404"/>
      <c r="BB329" s="404"/>
      <c r="BC329" s="404"/>
      <c r="BD329" s="404"/>
      <c r="BE329" s="404"/>
      <c r="BF329" s="404"/>
      <c r="BG329" s="404"/>
      <c r="BH329" s="404"/>
      <c r="BI329" s="404"/>
      <c r="BJ329" s="404"/>
      <c r="BK329" s="404"/>
      <c r="BL329" s="404"/>
      <c r="BM329" s="404"/>
      <c r="BN329" s="404"/>
      <c r="BO329" s="404"/>
      <c r="BP329" s="404"/>
      <c r="BQ329" s="404"/>
      <c r="BR329" s="404"/>
      <c r="BS329" s="404"/>
      <c r="BT329" s="404"/>
      <c r="BU329" s="404"/>
      <c r="BV329" s="404"/>
      <c r="BW329" s="404"/>
      <c r="BX329" s="404"/>
      <c r="BY329" s="404"/>
      <c r="BZ329" s="404"/>
      <c r="CA329" s="404"/>
      <c r="CB329" s="404"/>
      <c r="CC329" s="404"/>
      <c r="CD329" s="404"/>
      <c r="CE329" s="404"/>
      <c r="CF329" s="404"/>
      <c r="CG329" s="404"/>
      <c r="CH329" s="404"/>
      <c r="CI329" s="404"/>
      <c r="CJ329" s="404"/>
      <c r="CK329" s="404"/>
      <c r="CL329" s="404"/>
      <c r="CM329" s="404"/>
      <c r="CN329" s="404"/>
      <c r="CO329" s="404"/>
      <c r="CP329" s="404"/>
      <c r="CQ329" s="404"/>
      <c r="CR329" s="404"/>
      <c r="CS329" s="404"/>
      <c r="CT329" s="404"/>
      <c r="CU329" s="404"/>
      <c r="CV329" s="404"/>
      <c r="CW329" s="404"/>
      <c r="CX329" s="404"/>
      <c r="CY329" s="404"/>
      <c r="CZ329" s="404"/>
      <c r="DA329" s="404"/>
      <c r="DB329" s="404"/>
      <c r="DC329" s="404"/>
      <c r="DD329" s="404"/>
      <c r="DE329" s="404"/>
      <c r="DF329" s="404"/>
      <c r="DG329" s="404"/>
      <c r="DH329" s="404"/>
      <c r="DI329" s="404"/>
      <c r="DJ329" s="404"/>
      <c r="DK329" s="404"/>
      <c r="DL329" s="404"/>
      <c r="DM329" s="404"/>
      <c r="DN329" s="404"/>
      <c r="DO329" s="404"/>
      <c r="DP329" s="404"/>
      <c r="DQ329" s="404"/>
      <c r="DR329" s="404"/>
      <c r="DS329" s="404"/>
      <c r="DT329" s="404"/>
      <c r="DU329" s="404"/>
      <c r="DV329" s="404"/>
      <c r="DW329" s="404"/>
      <c r="DX329" s="404"/>
      <c r="DY329" s="404"/>
      <c r="DZ329" s="404"/>
      <c r="EA329" s="404"/>
      <c r="EB329" s="404"/>
      <c r="EC329" s="404"/>
      <c r="ED329" s="404"/>
      <c r="EE329" s="404"/>
      <c r="EF329" s="404"/>
      <c r="EG329" s="404"/>
      <c r="EH329" s="404"/>
      <c r="EI329" s="404"/>
      <c r="EJ329" s="404"/>
      <c r="EK329" s="404"/>
      <c r="EL329" s="404"/>
      <c r="EM329" s="404"/>
      <c r="EN329" s="404"/>
      <c r="EO329" s="404"/>
      <c r="EP329" s="404"/>
      <c r="EQ329" s="404"/>
      <c r="ER329" s="434"/>
      <c r="ES329" s="385">
        <f>((COUNTIF($E329:$ER329,$ES$11))*(10/60))</f>
        <v>0</v>
      </c>
      <c r="ET329" s="413">
        <f>(COUNTIF($E329:$ER329,$ET$11))*(10/60)</f>
        <v>0</v>
      </c>
      <c r="EU329" s="227">
        <f>(COUNTIF($E329:$ER329,$EU$11))*(10/60)</f>
        <v>0</v>
      </c>
      <c r="EV329" s="385">
        <f>(COUNTIF($E329:$ER329,$EV$11))*(10/60)</f>
        <v>0</v>
      </c>
      <c r="EW329" s="412">
        <f>(COUNTIF($E329:$ER329,$EW$11))*(10/60)</f>
        <v>0</v>
      </c>
      <c r="EX329" s="412">
        <f t="shared" si="52"/>
        <v>0</v>
      </c>
      <c r="EY329" s="210">
        <f t="shared" si="55"/>
        <v>0</v>
      </c>
      <c r="EZ329" s="227">
        <f>(COUNTIF($E329:$ER329,$EZ$11))*(10/60)</f>
        <v>0</v>
      </c>
    </row>
    <row r="330" spans="1:156" x14ac:dyDescent="0.25">
      <c r="A330" s="177">
        <f t="shared" si="46"/>
        <v>11</v>
      </c>
      <c r="B330" s="718"/>
      <c r="C330" s="510" t="s">
        <v>176</v>
      </c>
      <c r="D330" s="514">
        <v>44880</v>
      </c>
      <c r="E330" s="397"/>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c r="AK330" s="212"/>
      <c r="AL330" s="212"/>
      <c r="AM330" s="212"/>
      <c r="AN330" s="212"/>
      <c r="AO330" s="212"/>
      <c r="AP330" s="212"/>
      <c r="AQ330" s="212"/>
      <c r="AR330" s="212"/>
      <c r="AS330" s="212"/>
      <c r="AT330" s="212"/>
      <c r="AU330" s="212"/>
      <c r="AV330" s="212"/>
      <c r="AW330" s="212"/>
      <c r="AX330" s="212"/>
      <c r="AY330" s="212"/>
      <c r="AZ330" s="212"/>
      <c r="BA330" s="212"/>
      <c r="BB330" s="212"/>
      <c r="BC330" s="212"/>
      <c r="BD330" s="212"/>
      <c r="BE330" s="212"/>
      <c r="BF330" s="212"/>
      <c r="BG330" s="212"/>
      <c r="BH330" s="212"/>
      <c r="BI330" s="212"/>
      <c r="BJ330" s="212"/>
      <c r="BK330" s="212"/>
      <c r="BL330" s="212"/>
      <c r="BM330" s="212"/>
      <c r="BN330" s="212"/>
      <c r="BO330" s="212"/>
      <c r="BP330" s="212"/>
      <c r="BQ330" s="212"/>
      <c r="BR330" s="212"/>
      <c r="BS330" s="212"/>
      <c r="BT330" s="212"/>
      <c r="BU330" s="212"/>
      <c r="BV330" s="212"/>
      <c r="BW330" s="212"/>
      <c r="BX330" s="212"/>
      <c r="BY330" s="212"/>
      <c r="BZ330" s="212"/>
      <c r="CA330" s="212"/>
      <c r="CB330" s="212"/>
      <c r="CC330" s="212"/>
      <c r="CD330" s="212"/>
      <c r="CE330" s="212"/>
      <c r="CF330" s="212"/>
      <c r="CG330" s="212"/>
      <c r="CH330" s="212"/>
      <c r="CI330" s="212"/>
      <c r="CJ330" s="212"/>
      <c r="CK330" s="212"/>
      <c r="CL330" s="212"/>
      <c r="CM330" s="212"/>
      <c r="CN330" s="212"/>
      <c r="CO330" s="212"/>
      <c r="CP330" s="212"/>
      <c r="CQ330" s="212"/>
      <c r="CR330" s="212"/>
      <c r="CS330" s="212"/>
      <c r="CT330" s="212"/>
      <c r="CU330" s="212"/>
      <c r="CV330" s="212"/>
      <c r="CW330" s="212"/>
      <c r="CX330" s="212"/>
      <c r="CY330" s="212"/>
      <c r="CZ330" s="212"/>
      <c r="DA330" s="212"/>
      <c r="DB330" s="212"/>
      <c r="DC330" s="212"/>
      <c r="DD330" s="212"/>
      <c r="DE330" s="212"/>
      <c r="DF330" s="212"/>
      <c r="DG330" s="212"/>
      <c r="DH330" s="212"/>
      <c r="DI330" s="212"/>
      <c r="DJ330" s="212"/>
      <c r="DK330" s="212"/>
      <c r="DL330" s="212"/>
      <c r="DM330" s="212"/>
      <c r="DN330" s="212"/>
      <c r="DO330" s="212"/>
      <c r="DP330" s="212"/>
      <c r="DQ330" s="212"/>
      <c r="DR330" s="212"/>
      <c r="DS330" s="212"/>
      <c r="DT330" s="212"/>
      <c r="DU330" s="212"/>
      <c r="DV330" s="212"/>
      <c r="DW330" s="212"/>
      <c r="DX330" s="212"/>
      <c r="DY330" s="212"/>
      <c r="DZ330" s="212"/>
      <c r="EA330" s="212"/>
      <c r="EB330" s="212"/>
      <c r="EC330" s="212"/>
      <c r="ED330" s="212"/>
      <c r="EE330" s="212"/>
      <c r="EF330" s="212"/>
      <c r="EG330" s="212"/>
      <c r="EH330" s="212"/>
      <c r="EI330" s="212"/>
      <c r="EJ330" s="212"/>
      <c r="EK330" s="212"/>
      <c r="EL330" s="212"/>
      <c r="EM330" s="212"/>
      <c r="EN330" s="212"/>
      <c r="EO330" s="212"/>
      <c r="EP330" s="212"/>
      <c r="EQ330" s="212"/>
      <c r="ER330" s="424"/>
      <c r="ES330" s="385">
        <f>((COUNTIF($E330:$ER330,$ES$11))*(10/60))</f>
        <v>0</v>
      </c>
      <c r="ET330" s="413">
        <f>(COUNTIF($E330:$ER330,$ET$11))*(10/60)</f>
        <v>0</v>
      </c>
      <c r="EU330" s="227">
        <f>(COUNTIF($E330:$ER330,$EU$11))*(10/60)</f>
        <v>0</v>
      </c>
      <c r="EV330" s="385">
        <f>(COUNTIF($E330:$ER330,$EV$11))*(10/60)</f>
        <v>0</v>
      </c>
      <c r="EW330" s="412">
        <f>(COUNTIF($E330:$ER330,$EW$11))*(10/60)</f>
        <v>0</v>
      </c>
      <c r="EX330" s="412">
        <f t="shared" si="52"/>
        <v>0</v>
      </c>
      <c r="EY330" s="210">
        <f t="shared" si="55"/>
        <v>0</v>
      </c>
      <c r="EZ330" s="227">
        <f>(COUNTIF($E330:$ER330,$EZ$11))*(10/60)</f>
        <v>0</v>
      </c>
    </row>
    <row r="331" spans="1:156" x14ac:dyDescent="0.25">
      <c r="A331" s="177">
        <f t="shared" si="46"/>
        <v>11</v>
      </c>
      <c r="B331" s="718"/>
      <c r="C331" s="510" t="s">
        <v>176</v>
      </c>
      <c r="D331" s="514">
        <v>44881</v>
      </c>
      <c r="E331" s="397"/>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c r="AK331" s="212"/>
      <c r="AL331" s="212"/>
      <c r="AM331" s="212"/>
      <c r="AN331" s="212"/>
      <c r="AO331" s="212"/>
      <c r="AP331" s="212"/>
      <c r="AQ331" s="212"/>
      <c r="AR331" s="212"/>
      <c r="AS331" s="212"/>
      <c r="AT331" s="212"/>
      <c r="AU331" s="212"/>
      <c r="AV331" s="212"/>
      <c r="AW331" s="212"/>
      <c r="AX331" s="212"/>
      <c r="AY331" s="212"/>
      <c r="AZ331" s="212"/>
      <c r="BA331" s="212"/>
      <c r="BB331" s="212"/>
      <c r="BC331" s="212"/>
      <c r="BD331" s="212"/>
      <c r="BE331" s="212"/>
      <c r="BF331" s="212"/>
      <c r="BG331" s="212"/>
      <c r="BH331" s="212"/>
      <c r="BI331" s="212"/>
      <c r="BJ331" s="212"/>
      <c r="BK331" s="212"/>
      <c r="BL331" s="212"/>
      <c r="BM331" s="212"/>
      <c r="BN331" s="212"/>
      <c r="BO331" s="212"/>
      <c r="BP331" s="212"/>
      <c r="BQ331" s="212"/>
      <c r="BR331" s="212"/>
      <c r="BS331" s="212"/>
      <c r="BT331" s="212"/>
      <c r="BU331" s="212"/>
      <c r="BV331" s="212"/>
      <c r="BW331" s="212"/>
      <c r="BX331" s="212"/>
      <c r="BY331" s="212"/>
      <c r="BZ331" s="212"/>
      <c r="CA331" s="212"/>
      <c r="CB331" s="212"/>
      <c r="CC331" s="212"/>
      <c r="CD331" s="212"/>
      <c r="CE331" s="212"/>
      <c r="CF331" s="212"/>
      <c r="CG331" s="212"/>
      <c r="CH331" s="212"/>
      <c r="CI331" s="212"/>
      <c r="CJ331" s="212"/>
      <c r="CK331" s="212"/>
      <c r="CL331" s="212"/>
      <c r="CM331" s="212"/>
      <c r="CN331" s="212"/>
      <c r="CO331" s="212"/>
      <c r="CP331" s="212"/>
      <c r="CQ331" s="212"/>
      <c r="CR331" s="212"/>
      <c r="CS331" s="212"/>
      <c r="CT331" s="212"/>
      <c r="CU331" s="212"/>
      <c r="CV331" s="212"/>
      <c r="CW331" s="212"/>
      <c r="CX331" s="212"/>
      <c r="CY331" s="212"/>
      <c r="CZ331" s="212"/>
      <c r="DA331" s="212"/>
      <c r="DB331" s="212"/>
      <c r="DC331" s="212"/>
      <c r="DD331" s="212"/>
      <c r="DE331" s="212"/>
      <c r="DF331" s="212"/>
      <c r="DG331" s="212"/>
      <c r="DH331" s="212"/>
      <c r="DI331" s="212"/>
      <c r="DJ331" s="212"/>
      <c r="DK331" s="212"/>
      <c r="DL331" s="212"/>
      <c r="DM331" s="212"/>
      <c r="DN331" s="212"/>
      <c r="DO331" s="212"/>
      <c r="DP331" s="212"/>
      <c r="DQ331" s="212"/>
      <c r="DR331" s="212"/>
      <c r="DS331" s="212"/>
      <c r="DT331" s="212"/>
      <c r="DU331" s="212"/>
      <c r="DV331" s="212"/>
      <c r="DW331" s="212"/>
      <c r="DX331" s="212"/>
      <c r="DY331" s="212"/>
      <c r="DZ331" s="212"/>
      <c r="EA331" s="212"/>
      <c r="EB331" s="212"/>
      <c r="EC331" s="212"/>
      <c r="ED331" s="212"/>
      <c r="EE331" s="212"/>
      <c r="EF331" s="212"/>
      <c r="EG331" s="212"/>
      <c r="EH331" s="212"/>
      <c r="EI331" s="212"/>
      <c r="EJ331" s="212"/>
      <c r="EK331" s="212"/>
      <c r="EL331" s="212"/>
      <c r="EM331" s="212"/>
      <c r="EN331" s="212"/>
      <c r="EO331" s="212"/>
      <c r="EP331" s="212"/>
      <c r="EQ331" s="212"/>
      <c r="ER331" s="424"/>
      <c r="ES331" s="385">
        <f t="shared" si="48"/>
        <v>0</v>
      </c>
      <c r="ET331" s="413">
        <f t="shared" si="49"/>
        <v>0</v>
      </c>
      <c r="EU331" s="227">
        <f t="shared" si="50"/>
        <v>0</v>
      </c>
      <c r="EV331" s="385">
        <f t="shared" si="54"/>
        <v>0</v>
      </c>
      <c r="EW331" s="412">
        <f t="shared" si="51"/>
        <v>0</v>
      </c>
      <c r="EX331" s="412">
        <f t="shared" si="52"/>
        <v>0</v>
      </c>
      <c r="EY331" s="210">
        <f t="shared" si="55"/>
        <v>0</v>
      </c>
      <c r="EZ331" s="227">
        <f t="shared" si="53"/>
        <v>0</v>
      </c>
    </row>
    <row r="332" spans="1:156" x14ac:dyDescent="0.25">
      <c r="A332" s="177">
        <f t="shared" si="46"/>
        <v>11</v>
      </c>
      <c r="B332" s="718"/>
      <c r="C332" s="510" t="s">
        <v>173</v>
      </c>
      <c r="D332" s="514">
        <v>44882</v>
      </c>
      <c r="E332" s="397"/>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c r="AK332" s="212"/>
      <c r="AL332" s="212"/>
      <c r="AM332" s="212"/>
      <c r="AN332" s="212"/>
      <c r="AO332" s="212"/>
      <c r="AP332" s="212"/>
      <c r="AQ332" s="212"/>
      <c r="AR332" s="212"/>
      <c r="AS332" s="212"/>
      <c r="AT332" s="212"/>
      <c r="AU332" s="212"/>
      <c r="AV332" s="212"/>
      <c r="AW332" s="212"/>
      <c r="AX332" s="212"/>
      <c r="AY332" s="212"/>
      <c r="AZ332" s="212"/>
      <c r="BA332" s="212"/>
      <c r="BB332" s="212"/>
      <c r="BC332" s="212"/>
      <c r="BD332" s="212"/>
      <c r="BE332" s="212"/>
      <c r="BF332" s="212"/>
      <c r="BG332" s="212"/>
      <c r="BH332" s="212"/>
      <c r="BI332" s="212"/>
      <c r="BJ332" s="212"/>
      <c r="BK332" s="212"/>
      <c r="BL332" s="212"/>
      <c r="BM332" s="212"/>
      <c r="BN332" s="212"/>
      <c r="BO332" s="212"/>
      <c r="BP332" s="212"/>
      <c r="BQ332" s="212"/>
      <c r="BR332" s="212"/>
      <c r="BS332" s="212"/>
      <c r="BT332" s="212"/>
      <c r="BU332" s="212"/>
      <c r="BV332" s="212"/>
      <c r="BW332" s="212"/>
      <c r="BX332" s="212"/>
      <c r="BY332" s="212"/>
      <c r="BZ332" s="212"/>
      <c r="CA332" s="212"/>
      <c r="CB332" s="212"/>
      <c r="CC332" s="212"/>
      <c r="CD332" s="212"/>
      <c r="CE332" s="212"/>
      <c r="CF332" s="212"/>
      <c r="CG332" s="212"/>
      <c r="CH332" s="212"/>
      <c r="CI332" s="212"/>
      <c r="CJ332" s="212"/>
      <c r="CK332" s="212"/>
      <c r="CL332" s="212"/>
      <c r="CM332" s="212"/>
      <c r="CN332" s="212"/>
      <c r="CO332" s="212"/>
      <c r="CP332" s="212"/>
      <c r="CQ332" s="212"/>
      <c r="CR332" s="212"/>
      <c r="CS332" s="212"/>
      <c r="CT332" s="212"/>
      <c r="CU332" s="212"/>
      <c r="CV332" s="212"/>
      <c r="CW332" s="212"/>
      <c r="CX332" s="212"/>
      <c r="CY332" s="212"/>
      <c r="CZ332" s="212"/>
      <c r="DA332" s="212"/>
      <c r="DB332" s="212"/>
      <c r="DC332" s="212"/>
      <c r="DD332" s="212"/>
      <c r="DE332" s="212"/>
      <c r="DF332" s="212"/>
      <c r="DG332" s="212"/>
      <c r="DH332" s="212"/>
      <c r="DI332" s="212"/>
      <c r="DJ332" s="212"/>
      <c r="DK332" s="212"/>
      <c r="DL332" s="212"/>
      <c r="DM332" s="212"/>
      <c r="DN332" s="212"/>
      <c r="DO332" s="212"/>
      <c r="DP332" s="212"/>
      <c r="DQ332" s="212"/>
      <c r="DR332" s="212"/>
      <c r="DS332" s="212"/>
      <c r="DT332" s="212"/>
      <c r="DU332" s="212"/>
      <c r="DV332" s="212"/>
      <c r="DW332" s="212"/>
      <c r="DX332" s="212"/>
      <c r="DY332" s="212"/>
      <c r="DZ332" s="212"/>
      <c r="EA332" s="212"/>
      <c r="EB332" s="212"/>
      <c r="EC332" s="212"/>
      <c r="ED332" s="212"/>
      <c r="EE332" s="212"/>
      <c r="EF332" s="212"/>
      <c r="EG332" s="212"/>
      <c r="EH332" s="212"/>
      <c r="EI332" s="212"/>
      <c r="EJ332" s="212"/>
      <c r="EK332" s="212"/>
      <c r="EL332" s="212"/>
      <c r="EM332" s="212"/>
      <c r="EN332" s="212"/>
      <c r="EO332" s="212"/>
      <c r="EP332" s="212"/>
      <c r="EQ332" s="212"/>
      <c r="ER332" s="424"/>
      <c r="ES332" s="227">
        <f>((COUNTIF($E332:$ER332,$ES$11))*(10/60))</f>
        <v>0</v>
      </c>
      <c r="ET332" s="413">
        <f t="shared" ref="ET332:ET337" si="56">(COUNTIF($E332:$ER332,$ET$11))*(10/60)</f>
        <v>0</v>
      </c>
      <c r="EU332" s="227">
        <f t="shared" ref="EU332:EU337" si="57">(COUNTIF($E332:$ER332,$EU$11))*(10/60)</f>
        <v>0</v>
      </c>
      <c r="EV332" s="385">
        <f t="shared" ref="EV332:EV337" si="58">(COUNTIF($E332:$ER332,$EV$11))*(10/60)</f>
        <v>0</v>
      </c>
      <c r="EW332" s="412">
        <f t="shared" ref="EW332:EW337" si="59">(COUNTIF($E332:$ER332,$EW$11))*(10/60)</f>
        <v>0</v>
      </c>
      <c r="EX332" s="412">
        <f t="shared" si="52"/>
        <v>0</v>
      </c>
      <c r="EY332" s="210">
        <f t="shared" si="55"/>
        <v>0</v>
      </c>
      <c r="EZ332" s="227">
        <f t="shared" ref="EZ332:EZ337" si="60">(COUNTIF($E332:$ER332,$EZ$11))*(10/60)</f>
        <v>0</v>
      </c>
    </row>
    <row r="333" spans="1:156" x14ac:dyDescent="0.25">
      <c r="A333" s="177">
        <f t="shared" si="46"/>
        <v>11</v>
      </c>
      <c r="B333" s="718"/>
      <c r="C333" s="510" t="s">
        <v>184</v>
      </c>
      <c r="D333" s="514">
        <v>44883</v>
      </c>
      <c r="E333" s="397"/>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c r="AK333" s="212"/>
      <c r="AL333" s="212"/>
      <c r="AM333" s="212"/>
      <c r="AN333" s="212"/>
      <c r="AO333" s="212"/>
      <c r="AP333" s="212"/>
      <c r="AQ333" s="212"/>
      <c r="AR333" s="212"/>
      <c r="AS333" s="212"/>
      <c r="AT333" s="212"/>
      <c r="AU333" s="212"/>
      <c r="AV333" s="212"/>
      <c r="AW333" s="212"/>
      <c r="AX333" s="212"/>
      <c r="AY333" s="212"/>
      <c r="AZ333" s="212"/>
      <c r="BA333" s="212"/>
      <c r="BB333" s="212"/>
      <c r="BC333" s="212"/>
      <c r="BD333" s="212"/>
      <c r="BE333" s="212"/>
      <c r="BF333" s="212"/>
      <c r="BG333" s="212"/>
      <c r="BH333" s="212"/>
      <c r="BI333" s="212"/>
      <c r="BJ333" s="212"/>
      <c r="BK333" s="212"/>
      <c r="BL333" s="212"/>
      <c r="BM333" s="212"/>
      <c r="BN333" s="212"/>
      <c r="BO333" s="212"/>
      <c r="BP333" s="212"/>
      <c r="BQ333" s="212"/>
      <c r="BR333" s="212"/>
      <c r="BS333" s="212"/>
      <c r="BT333" s="212"/>
      <c r="BU333" s="212"/>
      <c r="BV333" s="212"/>
      <c r="BW333" s="212"/>
      <c r="BX333" s="212"/>
      <c r="BY333" s="212"/>
      <c r="BZ333" s="212"/>
      <c r="CA333" s="212"/>
      <c r="CB333" s="212"/>
      <c r="CC333" s="212"/>
      <c r="CD333" s="212"/>
      <c r="CE333" s="212" t="s">
        <v>577</v>
      </c>
      <c r="CF333" s="212" t="s">
        <v>577</v>
      </c>
      <c r="CG333" s="212" t="s">
        <v>577</v>
      </c>
      <c r="CH333" s="212" t="s">
        <v>577</v>
      </c>
      <c r="CI333" s="212" t="s">
        <v>577</v>
      </c>
      <c r="CJ333" s="212" t="s">
        <v>577</v>
      </c>
      <c r="CK333" s="212" t="s">
        <v>577</v>
      </c>
      <c r="CL333" s="212" t="s">
        <v>577</v>
      </c>
      <c r="CM333" s="212" t="s">
        <v>577</v>
      </c>
      <c r="CN333" s="212" t="s">
        <v>577</v>
      </c>
      <c r="CO333" s="212" t="s">
        <v>577</v>
      </c>
      <c r="CP333" s="212" t="s">
        <v>577</v>
      </c>
      <c r="CQ333" s="212" t="s">
        <v>577</v>
      </c>
      <c r="CR333" s="212" t="s">
        <v>577</v>
      </c>
      <c r="CS333" s="212" t="s">
        <v>577</v>
      </c>
      <c r="CT333" s="212" t="s">
        <v>577</v>
      </c>
      <c r="CU333" s="212" t="s">
        <v>577</v>
      </c>
      <c r="CV333" s="212" t="s">
        <v>577</v>
      </c>
      <c r="CW333" s="212" t="s">
        <v>577</v>
      </c>
      <c r="CX333" s="212" t="s">
        <v>577</v>
      </c>
      <c r="CY333" s="212" t="s">
        <v>577</v>
      </c>
      <c r="CZ333" s="212" t="s">
        <v>577</v>
      </c>
      <c r="DA333" s="212" t="s">
        <v>577</v>
      </c>
      <c r="DB333" s="212" t="s">
        <v>577</v>
      </c>
      <c r="DC333" s="212" t="s">
        <v>577</v>
      </c>
      <c r="DD333" s="212" t="s">
        <v>577</v>
      </c>
      <c r="DE333" s="212" t="s">
        <v>577</v>
      </c>
      <c r="DF333" s="212" t="s">
        <v>577</v>
      </c>
      <c r="DG333" s="212" t="s">
        <v>577</v>
      </c>
      <c r="DH333" s="212" t="s">
        <v>577</v>
      </c>
      <c r="DI333" s="212" t="s">
        <v>577</v>
      </c>
      <c r="DJ333" s="212" t="s">
        <v>577</v>
      </c>
      <c r="DK333" s="212" t="s">
        <v>577</v>
      </c>
      <c r="DL333" s="212" t="s">
        <v>577</v>
      </c>
      <c r="DM333" s="212" t="s">
        <v>577</v>
      </c>
      <c r="DN333" s="212" t="s">
        <v>577</v>
      </c>
      <c r="DO333" s="212"/>
      <c r="DP333" s="212"/>
      <c r="DQ333" s="212"/>
      <c r="DR333" s="212"/>
      <c r="DS333" s="212"/>
      <c r="DT333" s="212"/>
      <c r="DU333" s="212"/>
      <c r="DV333" s="212"/>
      <c r="DW333" s="212"/>
      <c r="DX333" s="212"/>
      <c r="DY333" s="212"/>
      <c r="DZ333" s="212"/>
      <c r="EA333" s="212"/>
      <c r="EB333" s="212"/>
      <c r="EC333" s="212"/>
      <c r="ED333" s="212"/>
      <c r="EE333" s="212"/>
      <c r="EF333" s="212"/>
      <c r="EG333" s="212"/>
      <c r="EH333" s="212"/>
      <c r="EI333" s="212"/>
      <c r="EJ333" s="212"/>
      <c r="EK333" s="212"/>
      <c r="EL333" s="212"/>
      <c r="EM333" s="212"/>
      <c r="EN333" s="212"/>
      <c r="EO333" s="212"/>
      <c r="EP333" s="212"/>
      <c r="EQ333" s="212"/>
      <c r="ER333" s="424"/>
      <c r="ES333" s="385">
        <f>((COUNTIF($E333:$ER333,$ES$11))*(10/60))</f>
        <v>0</v>
      </c>
      <c r="ET333" s="413">
        <f t="shared" si="56"/>
        <v>0</v>
      </c>
      <c r="EU333" s="227">
        <f t="shared" si="57"/>
        <v>6</v>
      </c>
      <c r="EV333" s="385">
        <f t="shared" si="58"/>
        <v>0</v>
      </c>
      <c r="EW333" s="412">
        <f t="shared" si="59"/>
        <v>0</v>
      </c>
      <c r="EX333" s="412">
        <f t="shared" ref="EX333:EX376" si="61">(COUNTIF($E333:$ER333,$EX$11))*(10/60)</f>
        <v>0</v>
      </c>
      <c r="EY333" s="210">
        <f t="shared" si="55"/>
        <v>6</v>
      </c>
      <c r="EZ333" s="227">
        <f t="shared" si="60"/>
        <v>0</v>
      </c>
    </row>
    <row r="334" spans="1:156" x14ac:dyDescent="0.25">
      <c r="A334" s="177">
        <f t="shared" si="46"/>
        <v>11</v>
      </c>
      <c r="B334" s="718"/>
      <c r="C334" s="511" t="s">
        <v>181</v>
      </c>
      <c r="D334" s="515">
        <v>44884</v>
      </c>
      <c r="E334" s="397"/>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c r="AK334" s="212"/>
      <c r="AL334" s="212"/>
      <c r="AM334" s="212"/>
      <c r="AN334" s="212"/>
      <c r="AO334" s="212"/>
      <c r="AP334" s="212"/>
      <c r="AQ334" s="212"/>
      <c r="AR334" s="212"/>
      <c r="AS334" s="212"/>
      <c r="AT334" s="212"/>
      <c r="AU334" s="212"/>
      <c r="AV334" s="212"/>
      <c r="AW334" s="212"/>
      <c r="AX334" s="212"/>
      <c r="AY334" s="212"/>
      <c r="AZ334" s="212"/>
      <c r="BA334" s="212"/>
      <c r="BB334" s="212"/>
      <c r="BC334" s="212"/>
      <c r="BD334" s="212"/>
      <c r="BE334" s="212"/>
      <c r="BF334" s="212"/>
      <c r="BG334" s="212"/>
      <c r="BH334" s="212"/>
      <c r="BI334" s="212"/>
      <c r="BJ334" s="212"/>
      <c r="BK334" s="212"/>
      <c r="BL334" s="212"/>
      <c r="BM334" s="212"/>
      <c r="BN334" s="212"/>
      <c r="BO334" s="212"/>
      <c r="BP334" s="212"/>
      <c r="BQ334" s="212"/>
      <c r="BR334" s="212"/>
      <c r="BS334" s="212"/>
      <c r="BT334" s="212"/>
      <c r="BU334" s="212"/>
      <c r="BV334" s="212"/>
      <c r="BW334" s="212"/>
      <c r="BX334" s="212"/>
      <c r="BY334" s="212"/>
      <c r="BZ334" s="212"/>
      <c r="CA334" s="212"/>
      <c r="CB334" s="212"/>
      <c r="CC334" s="212"/>
      <c r="CD334" s="212"/>
      <c r="CE334" s="212"/>
      <c r="CF334" s="212"/>
      <c r="CG334" s="212"/>
      <c r="CH334" s="212"/>
      <c r="CI334" s="212"/>
      <c r="CJ334" s="212"/>
      <c r="CK334" s="212"/>
      <c r="CL334" s="212"/>
      <c r="CM334" s="212"/>
      <c r="CN334" s="212"/>
      <c r="CO334" s="212"/>
      <c r="CP334" s="212"/>
      <c r="CQ334" s="212"/>
      <c r="CR334" s="212"/>
      <c r="CS334" s="212"/>
      <c r="CT334" s="212"/>
      <c r="CU334" s="212"/>
      <c r="CV334" s="212"/>
      <c r="CW334" s="212"/>
      <c r="CX334" s="212"/>
      <c r="CY334" s="212"/>
      <c r="CZ334" s="212"/>
      <c r="DA334" s="212"/>
      <c r="DB334" s="212"/>
      <c r="DC334" s="212"/>
      <c r="DD334" s="212"/>
      <c r="DE334" s="212"/>
      <c r="DF334" s="212"/>
      <c r="DG334" s="212"/>
      <c r="DH334" s="212"/>
      <c r="DI334" s="212"/>
      <c r="DJ334" s="212"/>
      <c r="DK334" s="212"/>
      <c r="DL334" s="212"/>
      <c r="DM334" s="212"/>
      <c r="DN334" s="212"/>
      <c r="DO334" s="212"/>
      <c r="DP334" s="212"/>
      <c r="DQ334" s="212"/>
      <c r="DR334" s="212"/>
      <c r="DS334" s="212"/>
      <c r="DT334" s="212"/>
      <c r="DU334" s="212"/>
      <c r="DV334" s="212"/>
      <c r="DW334" s="212"/>
      <c r="DX334" s="212"/>
      <c r="DY334" s="212"/>
      <c r="DZ334" s="212"/>
      <c r="EA334" s="212"/>
      <c r="EB334" s="212"/>
      <c r="EC334" s="212"/>
      <c r="ED334" s="212"/>
      <c r="EE334" s="212"/>
      <c r="EF334" s="212"/>
      <c r="EG334" s="212"/>
      <c r="EH334" s="212"/>
      <c r="EI334" s="212"/>
      <c r="EJ334" s="212"/>
      <c r="EK334" s="212"/>
      <c r="EL334" s="212"/>
      <c r="EM334" s="212"/>
      <c r="EN334" s="212"/>
      <c r="EO334" s="212"/>
      <c r="EP334" s="212"/>
      <c r="EQ334" s="212"/>
      <c r="ER334" s="424"/>
      <c r="ES334" s="385">
        <f>((COUNTIF($E334:$ER334,$ES$11))*(10/60))</f>
        <v>0</v>
      </c>
      <c r="ET334" s="413">
        <f t="shared" si="56"/>
        <v>0</v>
      </c>
      <c r="EU334" s="227">
        <f t="shared" si="57"/>
        <v>0</v>
      </c>
      <c r="EV334" s="385">
        <f t="shared" si="58"/>
        <v>0</v>
      </c>
      <c r="EW334" s="412">
        <f t="shared" si="59"/>
        <v>0</v>
      </c>
      <c r="EX334" s="412">
        <f t="shared" si="61"/>
        <v>0</v>
      </c>
      <c r="EY334" s="210">
        <f t="shared" si="55"/>
        <v>0</v>
      </c>
      <c r="EZ334" s="227">
        <f t="shared" si="60"/>
        <v>0</v>
      </c>
    </row>
    <row r="335" spans="1:156" x14ac:dyDescent="0.25">
      <c r="A335" s="177">
        <f t="shared" si="46"/>
        <v>11</v>
      </c>
      <c r="B335" s="718"/>
      <c r="C335" s="511" t="s">
        <v>167</v>
      </c>
      <c r="D335" s="515">
        <v>44885</v>
      </c>
      <c r="E335" s="211" t="s">
        <v>342</v>
      </c>
      <c r="F335" s="212" t="s">
        <v>342</v>
      </c>
      <c r="G335" s="212" t="s">
        <v>342</v>
      </c>
      <c r="H335" s="212" t="s">
        <v>342</v>
      </c>
      <c r="I335" s="212" t="s">
        <v>342</v>
      </c>
      <c r="J335" s="212" t="s">
        <v>342</v>
      </c>
      <c r="K335" s="212" t="s">
        <v>342</v>
      </c>
      <c r="L335" s="212" t="s">
        <v>342</v>
      </c>
      <c r="M335" s="212" t="s">
        <v>342</v>
      </c>
      <c r="N335" s="212" t="s">
        <v>342</v>
      </c>
      <c r="O335" s="212" t="s">
        <v>342</v>
      </c>
      <c r="P335" s="212" t="s">
        <v>342</v>
      </c>
      <c r="Q335" s="212" t="s">
        <v>342</v>
      </c>
      <c r="R335" s="212" t="s">
        <v>342</v>
      </c>
      <c r="S335" s="212" t="s">
        <v>342</v>
      </c>
      <c r="T335" s="212" t="s">
        <v>342</v>
      </c>
      <c r="U335" s="212" t="s">
        <v>342</v>
      </c>
      <c r="V335" s="212" t="s">
        <v>342</v>
      </c>
      <c r="W335" s="212" t="s">
        <v>342</v>
      </c>
      <c r="X335" s="212" t="s">
        <v>342</v>
      </c>
      <c r="Y335" s="212" t="s">
        <v>342</v>
      </c>
      <c r="Z335" s="212" t="s">
        <v>342</v>
      </c>
      <c r="AA335" s="212" t="s">
        <v>342</v>
      </c>
      <c r="AB335" s="212" t="s">
        <v>342</v>
      </c>
      <c r="AC335" s="212" t="s">
        <v>342</v>
      </c>
      <c r="AD335" s="212" t="s">
        <v>342</v>
      </c>
      <c r="AE335" s="212" t="s">
        <v>342</v>
      </c>
      <c r="AF335" s="212" t="s">
        <v>342</v>
      </c>
      <c r="AG335" s="212" t="s">
        <v>342</v>
      </c>
      <c r="AH335" s="212" t="s">
        <v>342</v>
      </c>
      <c r="AI335" s="212" t="s">
        <v>342</v>
      </c>
      <c r="AJ335" s="212" t="s">
        <v>342</v>
      </c>
      <c r="AK335" s="212" t="s">
        <v>342</v>
      </c>
      <c r="AL335" s="212" t="s">
        <v>342</v>
      </c>
      <c r="AM335" s="212" t="s">
        <v>342</v>
      </c>
      <c r="AN335" s="212" t="s">
        <v>342</v>
      </c>
      <c r="AO335" s="212" t="s">
        <v>342</v>
      </c>
      <c r="AP335" s="212" t="s">
        <v>342</v>
      </c>
      <c r="AQ335" s="212" t="s">
        <v>342</v>
      </c>
      <c r="AR335" s="212" t="s">
        <v>342</v>
      </c>
      <c r="AS335" s="212" t="s">
        <v>342</v>
      </c>
      <c r="AT335" s="212" t="s">
        <v>342</v>
      </c>
      <c r="AU335" s="212" t="s">
        <v>342</v>
      </c>
      <c r="AV335" s="212" t="s">
        <v>342</v>
      </c>
      <c r="AW335" s="212" t="s">
        <v>342</v>
      </c>
      <c r="AX335" s="212" t="s">
        <v>342</v>
      </c>
      <c r="AY335" s="212" t="s">
        <v>342</v>
      </c>
      <c r="AZ335" s="212" t="s">
        <v>342</v>
      </c>
      <c r="BA335" s="212" t="s">
        <v>342</v>
      </c>
      <c r="BB335" s="212" t="s">
        <v>342</v>
      </c>
      <c r="BC335" s="212" t="s">
        <v>342</v>
      </c>
      <c r="BD335" s="212" t="s">
        <v>342</v>
      </c>
      <c r="BE335" s="212" t="s">
        <v>342</v>
      </c>
      <c r="BF335" s="212" t="s">
        <v>342</v>
      </c>
      <c r="BG335" s="212" t="s">
        <v>342</v>
      </c>
      <c r="BH335" s="212" t="s">
        <v>342</v>
      </c>
      <c r="BI335" s="212" t="s">
        <v>342</v>
      </c>
      <c r="BJ335" s="212" t="s">
        <v>342</v>
      </c>
      <c r="BK335" s="212" t="s">
        <v>342</v>
      </c>
      <c r="BL335" s="212" t="s">
        <v>342</v>
      </c>
      <c r="BM335" s="212" t="s">
        <v>342</v>
      </c>
      <c r="BN335" s="212" t="s">
        <v>342</v>
      </c>
      <c r="BO335" s="212" t="s">
        <v>342</v>
      </c>
      <c r="BP335" s="212" t="s">
        <v>342</v>
      </c>
      <c r="BQ335" s="212" t="s">
        <v>342</v>
      </c>
      <c r="BR335" s="212" t="s">
        <v>342</v>
      </c>
      <c r="BS335" s="212" t="s">
        <v>342</v>
      </c>
      <c r="BT335" s="212" t="s">
        <v>342</v>
      </c>
      <c r="BU335" s="212" t="s">
        <v>342</v>
      </c>
      <c r="BV335" s="212" t="s">
        <v>342</v>
      </c>
      <c r="BW335" s="212" t="s">
        <v>342</v>
      </c>
      <c r="BX335" s="212" t="s">
        <v>342</v>
      </c>
      <c r="BY335" s="212" t="s">
        <v>342</v>
      </c>
      <c r="BZ335" s="212" t="s">
        <v>342</v>
      </c>
      <c r="CA335" s="212" t="s">
        <v>342</v>
      </c>
      <c r="CB335" s="212" t="s">
        <v>342</v>
      </c>
      <c r="CC335" s="212" t="s">
        <v>342</v>
      </c>
      <c r="CD335" s="212" t="s">
        <v>342</v>
      </c>
      <c r="CE335" s="212" t="s">
        <v>342</v>
      </c>
      <c r="CF335" s="212" t="s">
        <v>342</v>
      </c>
      <c r="CG335" s="212" t="s">
        <v>342</v>
      </c>
      <c r="CH335" s="212" t="s">
        <v>342</v>
      </c>
      <c r="CI335" s="212" t="s">
        <v>342</v>
      </c>
      <c r="CJ335" s="212" t="s">
        <v>342</v>
      </c>
      <c r="CK335" s="212" t="s">
        <v>342</v>
      </c>
      <c r="CL335" s="212" t="s">
        <v>342</v>
      </c>
      <c r="CM335" s="212" t="s">
        <v>342</v>
      </c>
      <c r="CN335" s="212" t="s">
        <v>342</v>
      </c>
      <c r="CO335" s="212" t="s">
        <v>342</v>
      </c>
      <c r="CP335" s="212" t="s">
        <v>342</v>
      </c>
      <c r="CQ335" s="212" t="s">
        <v>342</v>
      </c>
      <c r="CR335" s="212" t="s">
        <v>342</v>
      </c>
      <c r="CS335" s="212" t="s">
        <v>342</v>
      </c>
      <c r="CT335" s="212" t="s">
        <v>342</v>
      </c>
      <c r="CU335" s="212" t="s">
        <v>342</v>
      </c>
      <c r="CV335" s="212" t="s">
        <v>342</v>
      </c>
      <c r="CW335" s="212" t="s">
        <v>342</v>
      </c>
      <c r="CX335" s="212" t="s">
        <v>342</v>
      </c>
      <c r="CY335" s="212" t="s">
        <v>342</v>
      </c>
      <c r="CZ335" s="212" t="s">
        <v>342</v>
      </c>
      <c r="DA335" s="212" t="s">
        <v>342</v>
      </c>
      <c r="DB335" s="212" t="s">
        <v>342</v>
      </c>
      <c r="DC335" s="212" t="s">
        <v>342</v>
      </c>
      <c r="DD335" s="212" t="s">
        <v>342</v>
      </c>
      <c r="DE335" s="212" t="s">
        <v>342</v>
      </c>
      <c r="DF335" s="212" t="s">
        <v>342</v>
      </c>
      <c r="DG335" s="212" t="s">
        <v>342</v>
      </c>
      <c r="DH335" s="212" t="s">
        <v>342</v>
      </c>
      <c r="DI335" s="212" t="s">
        <v>342</v>
      </c>
      <c r="DJ335" s="212" t="s">
        <v>342</v>
      </c>
      <c r="DK335" s="212" t="s">
        <v>342</v>
      </c>
      <c r="DL335" s="212" t="s">
        <v>342</v>
      </c>
      <c r="DM335" s="212" t="s">
        <v>342</v>
      </c>
      <c r="DN335" s="212" t="s">
        <v>342</v>
      </c>
      <c r="DO335" s="212" t="s">
        <v>342</v>
      </c>
      <c r="DP335" s="212" t="s">
        <v>342</v>
      </c>
      <c r="DQ335" s="212" t="s">
        <v>342</v>
      </c>
      <c r="DR335" s="212" t="s">
        <v>342</v>
      </c>
      <c r="DS335" s="212" t="s">
        <v>342</v>
      </c>
      <c r="DT335" s="212" t="s">
        <v>342</v>
      </c>
      <c r="DU335" s="212" t="s">
        <v>342</v>
      </c>
      <c r="DV335" s="212" t="s">
        <v>342</v>
      </c>
      <c r="DW335" s="212" t="s">
        <v>342</v>
      </c>
      <c r="DX335" s="212" t="s">
        <v>342</v>
      </c>
      <c r="DY335" s="212" t="s">
        <v>342</v>
      </c>
      <c r="DZ335" s="212" t="s">
        <v>342</v>
      </c>
      <c r="EA335" s="212" t="s">
        <v>342</v>
      </c>
      <c r="EB335" s="212" t="s">
        <v>342</v>
      </c>
      <c r="EC335" s="212" t="s">
        <v>342</v>
      </c>
      <c r="ED335" s="212" t="s">
        <v>342</v>
      </c>
      <c r="EE335" s="212" t="s">
        <v>342</v>
      </c>
      <c r="EF335" s="212" t="s">
        <v>342</v>
      </c>
      <c r="EG335" s="212" t="s">
        <v>342</v>
      </c>
      <c r="EH335" s="212" t="s">
        <v>342</v>
      </c>
      <c r="EI335" s="212" t="s">
        <v>342</v>
      </c>
      <c r="EJ335" s="212" t="s">
        <v>342</v>
      </c>
      <c r="EK335" s="212" t="s">
        <v>342</v>
      </c>
      <c r="EL335" s="212" t="s">
        <v>342</v>
      </c>
      <c r="EM335" s="212" t="s">
        <v>342</v>
      </c>
      <c r="EN335" s="212" t="s">
        <v>342</v>
      </c>
      <c r="EO335" s="212" t="s">
        <v>342</v>
      </c>
      <c r="EP335" s="212" t="s">
        <v>342</v>
      </c>
      <c r="EQ335" s="212" t="s">
        <v>342</v>
      </c>
      <c r="ER335" s="424" t="s">
        <v>342</v>
      </c>
      <c r="ES335" s="385">
        <f>((COUNTIF($E335:$ER335,$ES$11))*(10/60))</f>
        <v>0</v>
      </c>
      <c r="ET335" s="413">
        <f t="shared" si="56"/>
        <v>0</v>
      </c>
      <c r="EU335" s="227">
        <f t="shared" si="57"/>
        <v>0</v>
      </c>
      <c r="EV335" s="385">
        <f t="shared" si="58"/>
        <v>0</v>
      </c>
      <c r="EW335" s="412">
        <f t="shared" si="59"/>
        <v>0</v>
      </c>
      <c r="EX335" s="412">
        <f t="shared" si="61"/>
        <v>0</v>
      </c>
      <c r="EY335" s="210">
        <f t="shared" si="55"/>
        <v>0</v>
      </c>
      <c r="EZ335" s="227">
        <f t="shared" si="60"/>
        <v>0</v>
      </c>
    </row>
    <row r="336" spans="1:156" x14ac:dyDescent="0.25">
      <c r="A336" s="177">
        <f t="shared" si="46"/>
        <v>11</v>
      </c>
      <c r="B336" s="718"/>
      <c r="C336" s="510" t="s">
        <v>175</v>
      </c>
      <c r="D336" s="514">
        <v>44886</v>
      </c>
      <c r="E336" s="397"/>
      <c r="F336" s="212"/>
      <c r="G336" s="212"/>
      <c r="H336" s="212"/>
      <c r="I336" s="212"/>
      <c r="J336" s="212"/>
      <c r="K336" s="212"/>
      <c r="L336" s="212"/>
      <c r="M336" s="212"/>
      <c r="N336" s="212"/>
      <c r="O336" s="212"/>
      <c r="P336" s="212"/>
      <c r="Q336" s="212"/>
      <c r="R336" s="212"/>
      <c r="S336" s="212"/>
      <c r="T336" s="212"/>
      <c r="U336" s="212"/>
      <c r="V336" s="212"/>
      <c r="W336" s="212"/>
      <c r="X336" s="212"/>
      <c r="Y336" s="212"/>
      <c r="Z336" s="212"/>
      <c r="AA336" s="212"/>
      <c r="AB336" s="212"/>
      <c r="AC336" s="212"/>
      <c r="AD336" s="212"/>
      <c r="AE336" s="212"/>
      <c r="AF336" s="212"/>
      <c r="AG336" s="212"/>
      <c r="AH336" s="212"/>
      <c r="AI336" s="212"/>
      <c r="AJ336" s="212"/>
      <c r="AK336" s="212"/>
      <c r="AL336" s="212"/>
      <c r="AM336" s="212"/>
      <c r="AN336" s="212"/>
      <c r="AO336" s="212"/>
      <c r="AP336" s="212"/>
      <c r="AQ336" s="212"/>
      <c r="AR336" s="212"/>
      <c r="AS336" s="212"/>
      <c r="AT336" s="212"/>
      <c r="AU336" s="212"/>
      <c r="AV336" s="212"/>
      <c r="AW336" s="212"/>
      <c r="AX336" s="212"/>
      <c r="AY336" s="212"/>
      <c r="AZ336" s="212"/>
      <c r="BA336" s="212"/>
      <c r="BB336" s="212"/>
      <c r="BC336" s="212"/>
      <c r="BD336" s="212"/>
      <c r="BE336" s="212"/>
      <c r="BF336" s="212"/>
      <c r="BG336" s="212"/>
      <c r="BH336" s="212"/>
      <c r="BI336" s="212"/>
      <c r="BJ336" s="212"/>
      <c r="BK336" s="212"/>
      <c r="BL336" s="212"/>
      <c r="BM336" s="212"/>
      <c r="BN336" s="212"/>
      <c r="BO336" s="212"/>
      <c r="BP336" s="212"/>
      <c r="BQ336" s="212"/>
      <c r="BR336" s="212"/>
      <c r="BS336" s="212"/>
      <c r="BT336" s="212"/>
      <c r="BU336" s="212"/>
      <c r="BV336" s="212"/>
      <c r="BW336" s="212"/>
      <c r="BX336" s="212"/>
      <c r="BY336" s="212"/>
      <c r="BZ336" s="212"/>
      <c r="CA336" s="212"/>
      <c r="CB336" s="212"/>
      <c r="CC336" s="212"/>
      <c r="CD336" s="212"/>
      <c r="CE336" s="212"/>
      <c r="CF336" s="212"/>
      <c r="CG336" s="212"/>
      <c r="CH336" s="212"/>
      <c r="CI336" s="212"/>
      <c r="CJ336" s="212"/>
      <c r="CK336" s="212"/>
      <c r="CL336" s="212"/>
      <c r="CM336" s="212"/>
      <c r="CN336" s="212"/>
      <c r="CO336" s="212"/>
      <c r="CP336" s="212"/>
      <c r="CQ336" s="212"/>
      <c r="CR336" s="212"/>
      <c r="CS336" s="212"/>
      <c r="CT336" s="212"/>
      <c r="CU336" s="212"/>
      <c r="CV336" s="212"/>
      <c r="CW336" s="212"/>
      <c r="CX336" s="212"/>
      <c r="CY336" s="212"/>
      <c r="CZ336" s="212"/>
      <c r="DA336" s="212"/>
      <c r="DB336" s="212"/>
      <c r="DC336" s="212"/>
      <c r="DD336" s="212"/>
      <c r="DE336" s="212"/>
      <c r="DF336" s="212"/>
      <c r="DG336" s="212"/>
      <c r="DH336" s="212"/>
      <c r="DI336" s="212"/>
      <c r="DJ336" s="212"/>
      <c r="DK336" s="212"/>
      <c r="DL336" s="212"/>
      <c r="DM336" s="212"/>
      <c r="DN336" s="212"/>
      <c r="DO336" s="212"/>
      <c r="DP336" s="212"/>
      <c r="DQ336" s="212"/>
      <c r="DR336" s="212"/>
      <c r="DS336" s="212"/>
      <c r="DT336" s="212"/>
      <c r="DU336" s="212"/>
      <c r="DV336" s="212"/>
      <c r="DW336" s="212"/>
      <c r="DX336" s="212"/>
      <c r="DY336" s="212"/>
      <c r="DZ336" s="212"/>
      <c r="EA336" s="212"/>
      <c r="EB336" s="212"/>
      <c r="EC336" s="212"/>
      <c r="ED336" s="212"/>
      <c r="EE336" s="212"/>
      <c r="EF336" s="212"/>
      <c r="EG336" s="212"/>
      <c r="EH336" s="212"/>
      <c r="EI336" s="212"/>
      <c r="EJ336" s="212"/>
      <c r="EK336" s="212"/>
      <c r="EL336" s="212"/>
      <c r="EM336" s="212"/>
      <c r="EN336" s="212"/>
      <c r="EO336" s="212"/>
      <c r="EP336" s="212"/>
      <c r="EQ336" s="212"/>
      <c r="ER336" s="424"/>
      <c r="ES336" s="385">
        <f t="shared" ref="ES336:ES375" si="62">((COUNTIF($E336:$ER336,$ES$11))*(10/60))</f>
        <v>0</v>
      </c>
      <c r="ET336" s="413">
        <f t="shared" si="56"/>
        <v>0</v>
      </c>
      <c r="EU336" s="227">
        <f t="shared" si="57"/>
        <v>0</v>
      </c>
      <c r="EV336" s="385">
        <f t="shared" si="58"/>
        <v>0</v>
      </c>
      <c r="EW336" s="412">
        <f t="shared" si="59"/>
        <v>0</v>
      </c>
      <c r="EX336" s="412">
        <f t="shared" si="61"/>
        <v>0</v>
      </c>
      <c r="EY336" s="210">
        <f t="shared" si="55"/>
        <v>0</v>
      </c>
      <c r="EZ336" s="227">
        <f t="shared" si="60"/>
        <v>0</v>
      </c>
    </row>
    <row r="337" spans="1:156" x14ac:dyDescent="0.25">
      <c r="A337" s="177">
        <f t="shared" si="46"/>
        <v>11</v>
      </c>
      <c r="B337" s="718"/>
      <c r="C337" s="510" t="s">
        <v>176</v>
      </c>
      <c r="D337" s="514">
        <v>44887</v>
      </c>
      <c r="E337" s="397"/>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c r="AK337" s="212"/>
      <c r="AL337" s="212"/>
      <c r="AM337" s="212"/>
      <c r="AN337" s="212"/>
      <c r="AO337" s="212"/>
      <c r="AP337" s="212"/>
      <c r="AQ337" s="212"/>
      <c r="AR337" s="212"/>
      <c r="AS337" s="212"/>
      <c r="AT337" s="212"/>
      <c r="AU337" s="212"/>
      <c r="AV337" s="212"/>
      <c r="AW337" s="212"/>
      <c r="AX337" s="212"/>
      <c r="AY337" s="212"/>
      <c r="AZ337" s="212"/>
      <c r="BA337" s="212"/>
      <c r="BB337" s="212"/>
      <c r="BC337" s="212"/>
      <c r="BD337" s="212"/>
      <c r="BE337" s="212"/>
      <c r="BF337" s="212"/>
      <c r="BG337" s="212"/>
      <c r="BH337" s="212"/>
      <c r="BI337" s="212"/>
      <c r="BJ337" s="212"/>
      <c r="BK337" s="212"/>
      <c r="BL337" s="212"/>
      <c r="BM337" s="212"/>
      <c r="BN337" s="212"/>
      <c r="BO337" s="212"/>
      <c r="BP337" s="212"/>
      <c r="BQ337" s="212"/>
      <c r="BR337" s="212"/>
      <c r="BS337" s="212"/>
      <c r="BT337" s="212"/>
      <c r="BU337" s="212"/>
      <c r="BV337" s="212"/>
      <c r="BW337" s="212"/>
      <c r="BX337" s="212"/>
      <c r="BY337" s="212"/>
      <c r="BZ337" s="212"/>
      <c r="CA337" s="212"/>
      <c r="CB337" s="212"/>
      <c r="CC337" s="212"/>
      <c r="CD337" s="212"/>
      <c r="CE337" s="212"/>
      <c r="CF337" s="212"/>
      <c r="CG337" s="212"/>
      <c r="CH337" s="212"/>
      <c r="CI337" s="212"/>
      <c r="CJ337" s="212"/>
      <c r="CK337" s="212"/>
      <c r="CL337" s="212"/>
      <c r="CM337" s="212"/>
      <c r="CN337" s="212"/>
      <c r="CO337" s="212"/>
      <c r="CP337" s="212"/>
      <c r="CQ337" s="212"/>
      <c r="CR337" s="212"/>
      <c r="CS337" s="212"/>
      <c r="CT337" s="212"/>
      <c r="CU337" s="212"/>
      <c r="CV337" s="212"/>
      <c r="CW337" s="212"/>
      <c r="CX337" s="212"/>
      <c r="CY337" s="212"/>
      <c r="CZ337" s="212"/>
      <c r="DA337" s="212"/>
      <c r="DB337" s="212"/>
      <c r="DC337" s="212"/>
      <c r="DD337" s="212"/>
      <c r="DE337" s="212"/>
      <c r="DF337" s="212"/>
      <c r="DG337" s="212"/>
      <c r="DH337" s="212"/>
      <c r="DI337" s="212"/>
      <c r="DJ337" s="212"/>
      <c r="DK337" s="212"/>
      <c r="DL337" s="212"/>
      <c r="DM337" s="212"/>
      <c r="DN337" s="212"/>
      <c r="DO337" s="212"/>
      <c r="DP337" s="212"/>
      <c r="DQ337" s="212"/>
      <c r="DR337" s="212"/>
      <c r="DS337" s="212"/>
      <c r="DT337" s="212"/>
      <c r="DU337" s="212"/>
      <c r="DV337" s="212"/>
      <c r="DW337" s="212"/>
      <c r="DX337" s="212"/>
      <c r="DY337" s="212"/>
      <c r="DZ337" s="212"/>
      <c r="EA337" s="212"/>
      <c r="EB337" s="212"/>
      <c r="EC337" s="212"/>
      <c r="ED337" s="212"/>
      <c r="EE337" s="212"/>
      <c r="EF337" s="212"/>
      <c r="EG337" s="212"/>
      <c r="EH337" s="212"/>
      <c r="EI337" s="212"/>
      <c r="EJ337" s="212"/>
      <c r="EK337" s="212"/>
      <c r="EL337" s="212"/>
      <c r="EM337" s="212"/>
      <c r="EN337" s="212"/>
      <c r="EO337" s="212"/>
      <c r="EP337" s="212"/>
      <c r="EQ337" s="212"/>
      <c r="ER337" s="424"/>
      <c r="ES337" s="227">
        <f t="shared" si="62"/>
        <v>0</v>
      </c>
      <c r="ET337" s="413">
        <f t="shared" si="56"/>
        <v>0</v>
      </c>
      <c r="EU337" s="227">
        <f t="shared" si="57"/>
        <v>0</v>
      </c>
      <c r="EV337" s="385">
        <f t="shared" si="58"/>
        <v>0</v>
      </c>
      <c r="EW337" s="412">
        <f t="shared" si="59"/>
        <v>0</v>
      </c>
      <c r="EX337" s="412">
        <f t="shared" si="61"/>
        <v>0</v>
      </c>
      <c r="EY337" s="210">
        <f t="shared" si="55"/>
        <v>0</v>
      </c>
      <c r="EZ337" s="227">
        <f t="shared" si="60"/>
        <v>0</v>
      </c>
    </row>
    <row r="338" spans="1:156" x14ac:dyDescent="0.25">
      <c r="A338" s="177">
        <f t="shared" si="46"/>
        <v>11</v>
      </c>
      <c r="B338" s="718"/>
      <c r="C338" s="510" t="s">
        <v>176</v>
      </c>
      <c r="D338" s="514">
        <v>44888</v>
      </c>
      <c r="E338" s="397"/>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c r="AK338" s="212"/>
      <c r="AL338" s="212"/>
      <c r="AM338" s="212"/>
      <c r="AN338" s="212"/>
      <c r="AO338" s="212"/>
      <c r="AP338" s="212"/>
      <c r="AQ338" s="212"/>
      <c r="AR338" s="212"/>
      <c r="AS338" s="212"/>
      <c r="AT338" s="212"/>
      <c r="AU338" s="212"/>
      <c r="AV338" s="212"/>
      <c r="AW338" s="212"/>
      <c r="AX338" s="212"/>
      <c r="AY338" s="212"/>
      <c r="AZ338" s="212"/>
      <c r="BA338" s="212"/>
      <c r="BB338" s="212"/>
      <c r="BC338" s="212"/>
      <c r="BD338" s="212"/>
      <c r="BE338" s="212"/>
      <c r="BF338" s="212"/>
      <c r="BG338" s="212"/>
      <c r="BH338" s="212"/>
      <c r="BI338" s="212"/>
      <c r="BJ338" s="212"/>
      <c r="BK338" s="212"/>
      <c r="BL338" s="212"/>
      <c r="BM338" s="212"/>
      <c r="BN338" s="212"/>
      <c r="BO338" s="212"/>
      <c r="BP338" s="212"/>
      <c r="BQ338" s="212"/>
      <c r="BR338" s="212"/>
      <c r="BS338" s="212"/>
      <c r="BT338" s="212"/>
      <c r="BU338" s="212"/>
      <c r="BV338" s="212"/>
      <c r="BW338" s="212"/>
      <c r="BX338" s="212"/>
      <c r="BY338" s="212"/>
      <c r="BZ338" s="212"/>
      <c r="CA338" s="212"/>
      <c r="CB338" s="212"/>
      <c r="CC338" s="212"/>
      <c r="CD338" s="212"/>
      <c r="CE338" s="212"/>
      <c r="CF338" s="212"/>
      <c r="CG338" s="212"/>
      <c r="CH338" s="212"/>
      <c r="CI338" s="212"/>
      <c r="CJ338" s="212"/>
      <c r="CK338" s="212"/>
      <c r="CL338" s="212"/>
      <c r="CM338" s="212"/>
      <c r="CN338" s="212"/>
      <c r="CO338" s="212"/>
      <c r="CP338" s="212"/>
      <c r="CQ338" s="212"/>
      <c r="CR338" s="212"/>
      <c r="CS338" s="212"/>
      <c r="CT338" s="212"/>
      <c r="CU338" s="212"/>
      <c r="CV338" s="212"/>
      <c r="CW338" s="212"/>
      <c r="CX338" s="212"/>
      <c r="CY338" s="212"/>
      <c r="CZ338" s="212"/>
      <c r="DA338" s="212"/>
      <c r="DB338" s="212"/>
      <c r="DC338" s="212"/>
      <c r="DD338" s="212"/>
      <c r="DE338" s="212"/>
      <c r="DF338" s="212"/>
      <c r="DG338" s="212"/>
      <c r="DH338" s="212"/>
      <c r="DI338" s="212"/>
      <c r="DJ338" s="212"/>
      <c r="DK338" s="212"/>
      <c r="DL338" s="212"/>
      <c r="DM338" s="212"/>
      <c r="DN338" s="212"/>
      <c r="DO338" s="212"/>
      <c r="DP338" s="212"/>
      <c r="DQ338" s="212"/>
      <c r="DR338" s="212"/>
      <c r="DS338" s="212"/>
      <c r="DT338" s="212"/>
      <c r="DU338" s="212"/>
      <c r="DV338" s="212"/>
      <c r="DW338" s="212"/>
      <c r="DX338" s="212"/>
      <c r="DY338" s="212"/>
      <c r="DZ338" s="212"/>
      <c r="EA338" s="212"/>
      <c r="EB338" s="212"/>
      <c r="EC338" s="212"/>
      <c r="ED338" s="212"/>
      <c r="EE338" s="212"/>
      <c r="EF338" s="212"/>
      <c r="EG338" s="212"/>
      <c r="EH338" s="212"/>
      <c r="EI338" s="212"/>
      <c r="EJ338" s="212"/>
      <c r="EK338" s="212"/>
      <c r="EL338" s="212"/>
      <c r="EM338" s="212"/>
      <c r="EN338" s="212"/>
      <c r="EO338" s="212"/>
      <c r="EP338" s="212"/>
      <c r="EQ338" s="212"/>
      <c r="ER338" s="424"/>
      <c r="ES338" s="385">
        <f>((COUNTIF($E338:$ER338,$ES$11))*(10/60))</f>
        <v>0</v>
      </c>
      <c r="ET338" s="413">
        <f>(COUNTIF($E338:$ER338,$ET$11))*(10/60)</f>
        <v>0</v>
      </c>
      <c r="EU338" s="227">
        <f>(COUNTIF($E338:$ER338,$EU$11))*(10/60)</f>
        <v>0</v>
      </c>
      <c r="EV338" s="385">
        <f>(COUNTIF($E338:$ER338,$EV$11))*(10/60)</f>
        <v>0</v>
      </c>
      <c r="EW338" s="412">
        <f>(COUNTIF($E338:$ER338,$EW$11))*(10/60)</f>
        <v>0</v>
      </c>
      <c r="EX338" s="412">
        <f>(COUNTIF($E338:$ER338,$EX$11))*(10/60)</f>
        <v>0</v>
      </c>
      <c r="EY338" s="210">
        <f t="shared" si="55"/>
        <v>0</v>
      </c>
      <c r="EZ338" s="227">
        <f>(COUNTIF($E338:$ER338,$EZ$11))*(10/60)</f>
        <v>0</v>
      </c>
    </row>
    <row r="339" spans="1:156" x14ac:dyDescent="0.25">
      <c r="A339" s="177">
        <f t="shared" si="46"/>
        <v>11</v>
      </c>
      <c r="B339" s="718"/>
      <c r="C339" s="510" t="s">
        <v>173</v>
      </c>
      <c r="D339" s="514">
        <v>44889</v>
      </c>
      <c r="E339" s="397"/>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c r="AK339" s="212"/>
      <c r="AL339" s="212"/>
      <c r="AM339" s="212"/>
      <c r="AN339" s="212"/>
      <c r="AO339" s="212"/>
      <c r="AP339" s="212"/>
      <c r="AQ339" s="212"/>
      <c r="AR339" s="212"/>
      <c r="AS339" s="212"/>
      <c r="AT339" s="212"/>
      <c r="AU339" s="212"/>
      <c r="AV339" s="212"/>
      <c r="AW339" s="212"/>
      <c r="AX339" s="212"/>
      <c r="AY339" s="212"/>
      <c r="AZ339" s="212"/>
      <c r="BA339" s="212"/>
      <c r="BB339" s="212"/>
      <c r="BC339" s="212"/>
      <c r="BD339" s="212"/>
      <c r="BE339" s="212"/>
      <c r="BF339" s="212"/>
      <c r="BG339" s="212"/>
      <c r="BH339" s="212"/>
      <c r="BI339" s="212"/>
      <c r="BJ339" s="212"/>
      <c r="BK339" s="212"/>
      <c r="BL339" s="212"/>
      <c r="BM339" s="212"/>
      <c r="BN339" s="212"/>
      <c r="BO339" s="212"/>
      <c r="BP339" s="212"/>
      <c r="BQ339" s="212"/>
      <c r="BR339" s="212"/>
      <c r="BS339" s="212"/>
      <c r="BT339" s="212"/>
      <c r="BU339" s="212"/>
      <c r="BV339" s="212"/>
      <c r="BW339" s="212"/>
      <c r="BX339" s="212"/>
      <c r="BY339" s="212"/>
      <c r="BZ339" s="212"/>
      <c r="CA339" s="212"/>
      <c r="CB339" s="212"/>
      <c r="CC339" s="212"/>
      <c r="CD339" s="212"/>
      <c r="CE339" s="212"/>
      <c r="CF339" s="212"/>
      <c r="CG339" s="212"/>
      <c r="CH339" s="212"/>
      <c r="CI339" s="212"/>
      <c r="CJ339" s="212"/>
      <c r="CK339" s="212"/>
      <c r="CL339" s="212"/>
      <c r="CM339" s="212"/>
      <c r="CN339" s="212"/>
      <c r="CO339" s="212"/>
      <c r="CP339" s="212"/>
      <c r="CQ339" s="212"/>
      <c r="CR339" s="212"/>
      <c r="CS339" s="212"/>
      <c r="CT339" s="212"/>
      <c r="CU339" s="212"/>
      <c r="CV339" s="212"/>
      <c r="CW339" s="212"/>
      <c r="CX339" s="212"/>
      <c r="CY339" s="212"/>
      <c r="CZ339" s="212"/>
      <c r="DA339" s="212"/>
      <c r="DB339" s="212"/>
      <c r="DC339" s="212"/>
      <c r="DD339" s="212"/>
      <c r="DE339" s="212"/>
      <c r="DF339" s="212"/>
      <c r="DG339" s="212"/>
      <c r="DH339" s="212"/>
      <c r="DI339" s="212"/>
      <c r="DJ339" s="212"/>
      <c r="DK339" s="212"/>
      <c r="DL339" s="212"/>
      <c r="DM339" s="212"/>
      <c r="DN339" s="212"/>
      <c r="DO339" s="212"/>
      <c r="DP339" s="212"/>
      <c r="DQ339" s="212"/>
      <c r="DR339" s="212"/>
      <c r="DS339" s="212"/>
      <c r="DT339" s="212"/>
      <c r="DU339" s="212"/>
      <c r="DV339" s="212"/>
      <c r="DW339" s="212"/>
      <c r="DX339" s="212"/>
      <c r="DY339" s="212"/>
      <c r="DZ339" s="212"/>
      <c r="EA339" s="212"/>
      <c r="EB339" s="212"/>
      <c r="EC339" s="212"/>
      <c r="ED339" s="212"/>
      <c r="EE339" s="212"/>
      <c r="EF339" s="212"/>
      <c r="EG339" s="212"/>
      <c r="EH339" s="212"/>
      <c r="EI339" s="212"/>
      <c r="EJ339" s="212"/>
      <c r="EK339" s="212"/>
      <c r="EL339" s="212"/>
      <c r="EM339" s="212"/>
      <c r="EN339" s="212"/>
      <c r="EO339" s="212"/>
      <c r="EP339" s="212"/>
      <c r="EQ339" s="212"/>
      <c r="ER339" s="424"/>
      <c r="ES339" s="227">
        <f t="shared" si="62"/>
        <v>0</v>
      </c>
      <c r="ET339" s="413">
        <f t="shared" si="49"/>
        <v>0</v>
      </c>
      <c r="EU339" s="227">
        <f t="shared" ref="EU339:EU375" si="63">(COUNTIF($E339:$ER339,$EU$11))*(10/60)</f>
        <v>0</v>
      </c>
      <c r="EV339" s="385">
        <f t="shared" si="54"/>
        <v>0</v>
      </c>
      <c r="EW339" s="412">
        <f t="shared" ref="EW339:EW376" si="64">(COUNTIF($E339:$ER339,$EW$11))*(10/60)</f>
        <v>0</v>
      </c>
      <c r="EX339" s="412">
        <f t="shared" si="61"/>
        <v>0</v>
      </c>
      <c r="EY339" s="210">
        <f t="shared" si="55"/>
        <v>0</v>
      </c>
      <c r="EZ339" s="227">
        <f t="shared" ref="EZ339:EZ376" si="65">(COUNTIF($E339:$ER339,$EZ$11))*(10/60)</f>
        <v>0</v>
      </c>
    </row>
    <row r="340" spans="1:156" x14ac:dyDescent="0.25">
      <c r="A340" s="177">
        <f t="shared" si="46"/>
        <v>11</v>
      </c>
      <c r="B340" s="718"/>
      <c r="C340" s="510" t="s">
        <v>184</v>
      </c>
      <c r="D340" s="514">
        <v>44890</v>
      </c>
      <c r="E340" s="397"/>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c r="AK340" s="212"/>
      <c r="AL340" s="212"/>
      <c r="AM340" s="212"/>
      <c r="AN340" s="212"/>
      <c r="AO340" s="212"/>
      <c r="AP340" s="212"/>
      <c r="AQ340" s="212"/>
      <c r="AR340" s="212"/>
      <c r="AS340" s="212"/>
      <c r="AT340" s="212"/>
      <c r="AU340" s="212"/>
      <c r="AV340" s="212"/>
      <c r="AW340" s="212"/>
      <c r="AX340" s="212"/>
      <c r="AY340" s="212"/>
      <c r="AZ340" s="212"/>
      <c r="BA340" s="212"/>
      <c r="BB340" s="212"/>
      <c r="BC340" s="212"/>
      <c r="BD340" s="212"/>
      <c r="BE340" s="212"/>
      <c r="BF340" s="212"/>
      <c r="BG340" s="212"/>
      <c r="BH340" s="212"/>
      <c r="BI340" s="212"/>
      <c r="BJ340" s="212"/>
      <c r="BK340" s="212"/>
      <c r="BL340" s="212"/>
      <c r="BM340" s="212"/>
      <c r="BN340" s="212"/>
      <c r="BO340" s="212"/>
      <c r="BP340" s="212"/>
      <c r="BQ340" s="212"/>
      <c r="BR340" s="212"/>
      <c r="BS340" s="212"/>
      <c r="BT340" s="212"/>
      <c r="BU340" s="212"/>
      <c r="BV340" s="212"/>
      <c r="BW340" s="212"/>
      <c r="BX340" s="212"/>
      <c r="BY340" s="212"/>
      <c r="BZ340" s="212"/>
      <c r="CA340" s="212"/>
      <c r="CB340" s="212"/>
      <c r="CC340" s="212"/>
      <c r="CD340" s="212"/>
      <c r="CE340" s="212"/>
      <c r="CF340" s="212"/>
      <c r="CG340" s="212"/>
      <c r="CH340" s="212"/>
      <c r="CI340" s="212"/>
      <c r="CJ340" s="212"/>
      <c r="CK340" s="212"/>
      <c r="CL340" s="212"/>
      <c r="CM340" s="212"/>
      <c r="CN340" s="212"/>
      <c r="CO340" s="212"/>
      <c r="CP340" s="212"/>
      <c r="CQ340" s="212"/>
      <c r="CR340" s="212"/>
      <c r="CS340" s="212"/>
      <c r="CT340" s="212"/>
      <c r="CU340" s="212"/>
      <c r="CV340" s="212"/>
      <c r="CW340" s="212"/>
      <c r="CX340" s="212"/>
      <c r="CY340" s="212"/>
      <c r="CZ340" s="212"/>
      <c r="DA340" s="212"/>
      <c r="DB340" s="212"/>
      <c r="DC340" s="212"/>
      <c r="DD340" s="212"/>
      <c r="DE340" s="212"/>
      <c r="DF340" s="212"/>
      <c r="DG340" s="212"/>
      <c r="DH340" s="212"/>
      <c r="DI340" s="212"/>
      <c r="DJ340" s="212"/>
      <c r="DK340" s="212"/>
      <c r="DL340" s="212"/>
      <c r="DM340" s="212"/>
      <c r="DN340" s="212"/>
      <c r="DO340" s="212"/>
      <c r="DP340" s="212"/>
      <c r="DQ340" s="212"/>
      <c r="DR340" s="212"/>
      <c r="DS340" s="212"/>
      <c r="DT340" s="212"/>
      <c r="DU340" s="212"/>
      <c r="DV340" s="212"/>
      <c r="DW340" s="212"/>
      <c r="DX340" s="212"/>
      <c r="DY340" s="212"/>
      <c r="DZ340" s="212"/>
      <c r="EA340" s="212"/>
      <c r="EB340" s="212"/>
      <c r="EC340" s="212"/>
      <c r="ED340" s="212"/>
      <c r="EE340" s="212"/>
      <c r="EF340" s="212"/>
      <c r="EG340" s="212"/>
      <c r="EH340" s="212"/>
      <c r="EI340" s="212"/>
      <c r="EJ340" s="212"/>
      <c r="EK340" s="212"/>
      <c r="EL340" s="212"/>
      <c r="EM340" s="212"/>
      <c r="EN340" s="212"/>
      <c r="EO340" s="212"/>
      <c r="EP340" s="212"/>
      <c r="EQ340" s="212"/>
      <c r="ER340" s="424"/>
      <c r="ES340" s="385">
        <f t="shared" si="62"/>
        <v>0</v>
      </c>
      <c r="ET340" s="413">
        <f t="shared" si="49"/>
        <v>0</v>
      </c>
      <c r="EU340" s="227">
        <f t="shared" si="63"/>
        <v>0</v>
      </c>
      <c r="EV340" s="385">
        <f t="shared" si="54"/>
        <v>0</v>
      </c>
      <c r="EW340" s="412">
        <f t="shared" si="64"/>
        <v>0</v>
      </c>
      <c r="EX340" s="412">
        <f t="shared" si="61"/>
        <v>0</v>
      </c>
      <c r="EY340" s="210">
        <f t="shared" si="55"/>
        <v>0</v>
      </c>
      <c r="EZ340" s="227">
        <f t="shared" si="65"/>
        <v>0</v>
      </c>
    </row>
    <row r="341" spans="1:156" x14ac:dyDescent="0.25">
      <c r="A341" s="177">
        <f t="shared" si="46"/>
        <v>11</v>
      </c>
      <c r="B341" s="718"/>
      <c r="C341" s="511" t="s">
        <v>181</v>
      </c>
      <c r="D341" s="515">
        <v>44891</v>
      </c>
      <c r="E341" s="397"/>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c r="AK341" s="212"/>
      <c r="AL341" s="212"/>
      <c r="AM341" s="212"/>
      <c r="AN341" s="212"/>
      <c r="AO341" s="212"/>
      <c r="AP341" s="212"/>
      <c r="AQ341" s="212"/>
      <c r="AR341" s="212"/>
      <c r="AS341" s="212"/>
      <c r="AT341" s="212"/>
      <c r="AU341" s="212"/>
      <c r="AV341" s="212"/>
      <c r="AW341" s="212"/>
      <c r="AX341" s="212"/>
      <c r="AY341" s="212"/>
      <c r="AZ341" s="212"/>
      <c r="BA341" s="212"/>
      <c r="BB341" s="212"/>
      <c r="BC341" s="212"/>
      <c r="BD341" s="212"/>
      <c r="BE341" s="212"/>
      <c r="BF341" s="212"/>
      <c r="BG341" s="212"/>
      <c r="BH341" s="212"/>
      <c r="BI341" s="212"/>
      <c r="BJ341" s="212"/>
      <c r="BK341" s="212"/>
      <c r="BL341" s="212"/>
      <c r="BM341" s="212"/>
      <c r="BN341" s="212"/>
      <c r="BO341" s="212"/>
      <c r="BP341" s="212"/>
      <c r="BQ341" s="212"/>
      <c r="BR341" s="212"/>
      <c r="BS341" s="212"/>
      <c r="BT341" s="212"/>
      <c r="BU341" s="212"/>
      <c r="BV341" s="212"/>
      <c r="BW341" s="212"/>
      <c r="BX341" s="212"/>
      <c r="BY341" s="212"/>
      <c r="BZ341" s="212"/>
      <c r="CA341" s="212"/>
      <c r="CB341" s="212"/>
      <c r="CC341" s="212"/>
      <c r="CD341" s="212"/>
      <c r="CE341" s="212"/>
      <c r="CF341" s="212"/>
      <c r="CG341" s="212"/>
      <c r="CH341" s="212"/>
      <c r="CI341" s="212"/>
      <c r="CJ341" s="212"/>
      <c r="CK341" s="212"/>
      <c r="CL341" s="212"/>
      <c r="CM341" s="212"/>
      <c r="CN341" s="212"/>
      <c r="CO341" s="212"/>
      <c r="CP341" s="212"/>
      <c r="CQ341" s="212"/>
      <c r="CR341" s="212"/>
      <c r="CS341" s="212"/>
      <c r="CT341" s="212"/>
      <c r="CU341" s="212"/>
      <c r="CV341" s="212"/>
      <c r="CW341" s="212"/>
      <c r="CX341" s="212"/>
      <c r="CY341" s="212"/>
      <c r="CZ341" s="212"/>
      <c r="DA341" s="212"/>
      <c r="DB341" s="212"/>
      <c r="DC341" s="212"/>
      <c r="DD341" s="212"/>
      <c r="DE341" s="212"/>
      <c r="DF341" s="212"/>
      <c r="DG341" s="212"/>
      <c r="DH341" s="212"/>
      <c r="DI341" s="212"/>
      <c r="DJ341" s="212"/>
      <c r="DK341" s="212"/>
      <c r="DL341" s="212"/>
      <c r="DM341" s="212"/>
      <c r="DN341" s="212"/>
      <c r="DO341" s="212"/>
      <c r="DP341" s="212"/>
      <c r="DQ341" s="212"/>
      <c r="DR341" s="212"/>
      <c r="DS341" s="212"/>
      <c r="DT341" s="212"/>
      <c r="DU341" s="212"/>
      <c r="DV341" s="212"/>
      <c r="DW341" s="212"/>
      <c r="DX341" s="212"/>
      <c r="DY341" s="212"/>
      <c r="DZ341" s="212"/>
      <c r="EA341" s="212"/>
      <c r="EB341" s="212"/>
      <c r="EC341" s="212"/>
      <c r="ED341" s="212"/>
      <c r="EE341" s="212"/>
      <c r="EF341" s="212"/>
      <c r="EG341" s="212"/>
      <c r="EH341" s="212"/>
      <c r="EI341" s="212"/>
      <c r="EJ341" s="212"/>
      <c r="EK341" s="212"/>
      <c r="EL341" s="212"/>
      <c r="EM341" s="212"/>
      <c r="EN341" s="212"/>
      <c r="EO341" s="212"/>
      <c r="EP341" s="212"/>
      <c r="EQ341" s="212"/>
      <c r="ER341" s="424"/>
      <c r="ES341" s="385">
        <f>((COUNTIF($E341:$ER341,$ES$11))*(10/60))</f>
        <v>0</v>
      </c>
      <c r="ET341" s="413">
        <f>(COUNTIF($E341:$ER341,$ET$11))*(10/60)</f>
        <v>0</v>
      </c>
      <c r="EU341" s="227">
        <f>(COUNTIF($E341:$ER341,$EU$11))*(10/60)</f>
        <v>0</v>
      </c>
      <c r="EV341" s="385">
        <f>(COUNTIF($E341:$ER341,$EV$11))*(10/60)</f>
        <v>0</v>
      </c>
      <c r="EW341" s="412">
        <f>(COUNTIF($E341:$ER341,$EW$11))*(10/60)</f>
        <v>0</v>
      </c>
      <c r="EX341" s="412">
        <f t="shared" si="61"/>
        <v>0</v>
      </c>
      <c r="EY341" s="210">
        <f t="shared" si="55"/>
        <v>0</v>
      </c>
      <c r="EZ341" s="227">
        <f>(COUNTIF($E341:$ER341,$EZ$11))*(10/60)</f>
        <v>0</v>
      </c>
    </row>
    <row r="342" spans="1:156" x14ac:dyDescent="0.25">
      <c r="A342" s="177">
        <f t="shared" si="46"/>
        <v>11</v>
      </c>
      <c r="B342" s="718"/>
      <c r="C342" s="511" t="s">
        <v>167</v>
      </c>
      <c r="D342" s="515">
        <v>44892</v>
      </c>
      <c r="E342" s="211" t="s">
        <v>342</v>
      </c>
      <c r="F342" s="212" t="s">
        <v>342</v>
      </c>
      <c r="G342" s="212" t="s">
        <v>342</v>
      </c>
      <c r="H342" s="212" t="s">
        <v>342</v>
      </c>
      <c r="I342" s="212" t="s">
        <v>342</v>
      </c>
      <c r="J342" s="212" t="s">
        <v>342</v>
      </c>
      <c r="K342" s="212" t="s">
        <v>342</v>
      </c>
      <c r="L342" s="212" t="s">
        <v>342</v>
      </c>
      <c r="M342" s="212" t="s">
        <v>342</v>
      </c>
      <c r="N342" s="212" t="s">
        <v>342</v>
      </c>
      <c r="O342" s="212" t="s">
        <v>342</v>
      </c>
      <c r="P342" s="212" t="s">
        <v>342</v>
      </c>
      <c r="Q342" s="212" t="s">
        <v>342</v>
      </c>
      <c r="R342" s="212" t="s">
        <v>342</v>
      </c>
      <c r="S342" s="212" t="s">
        <v>342</v>
      </c>
      <c r="T342" s="212" t="s">
        <v>342</v>
      </c>
      <c r="U342" s="212" t="s">
        <v>342</v>
      </c>
      <c r="V342" s="212" t="s">
        <v>342</v>
      </c>
      <c r="W342" s="212" t="s">
        <v>342</v>
      </c>
      <c r="X342" s="212" t="s">
        <v>342</v>
      </c>
      <c r="Y342" s="212" t="s">
        <v>342</v>
      </c>
      <c r="Z342" s="212" t="s">
        <v>342</v>
      </c>
      <c r="AA342" s="212" t="s">
        <v>342</v>
      </c>
      <c r="AB342" s="212" t="s">
        <v>342</v>
      </c>
      <c r="AC342" s="212" t="s">
        <v>342</v>
      </c>
      <c r="AD342" s="212" t="s">
        <v>342</v>
      </c>
      <c r="AE342" s="212" t="s">
        <v>342</v>
      </c>
      <c r="AF342" s="212" t="s">
        <v>342</v>
      </c>
      <c r="AG342" s="212" t="s">
        <v>342</v>
      </c>
      <c r="AH342" s="212" t="s">
        <v>342</v>
      </c>
      <c r="AI342" s="212" t="s">
        <v>342</v>
      </c>
      <c r="AJ342" s="212" t="s">
        <v>342</v>
      </c>
      <c r="AK342" s="212" t="s">
        <v>342</v>
      </c>
      <c r="AL342" s="212" t="s">
        <v>342</v>
      </c>
      <c r="AM342" s="212" t="s">
        <v>342</v>
      </c>
      <c r="AN342" s="212" t="s">
        <v>342</v>
      </c>
      <c r="AO342" s="212" t="s">
        <v>342</v>
      </c>
      <c r="AP342" s="212" t="s">
        <v>342</v>
      </c>
      <c r="AQ342" s="212" t="s">
        <v>342</v>
      </c>
      <c r="AR342" s="212" t="s">
        <v>342</v>
      </c>
      <c r="AS342" s="212" t="s">
        <v>342</v>
      </c>
      <c r="AT342" s="212" t="s">
        <v>342</v>
      </c>
      <c r="AU342" s="212" t="s">
        <v>342</v>
      </c>
      <c r="AV342" s="212" t="s">
        <v>342</v>
      </c>
      <c r="AW342" s="212" t="s">
        <v>342</v>
      </c>
      <c r="AX342" s="212" t="s">
        <v>342</v>
      </c>
      <c r="AY342" s="212" t="s">
        <v>342</v>
      </c>
      <c r="AZ342" s="212" t="s">
        <v>342</v>
      </c>
      <c r="BA342" s="212" t="s">
        <v>342</v>
      </c>
      <c r="BB342" s="212" t="s">
        <v>342</v>
      </c>
      <c r="BC342" s="212" t="s">
        <v>342</v>
      </c>
      <c r="BD342" s="212" t="s">
        <v>342</v>
      </c>
      <c r="BE342" s="212" t="s">
        <v>342</v>
      </c>
      <c r="BF342" s="212" t="s">
        <v>342</v>
      </c>
      <c r="BG342" s="212" t="s">
        <v>342</v>
      </c>
      <c r="BH342" s="212" t="s">
        <v>342</v>
      </c>
      <c r="BI342" s="212" t="s">
        <v>342</v>
      </c>
      <c r="BJ342" s="212" t="s">
        <v>342</v>
      </c>
      <c r="BK342" s="212" t="s">
        <v>342</v>
      </c>
      <c r="BL342" s="212" t="s">
        <v>342</v>
      </c>
      <c r="BM342" s="212" t="s">
        <v>342</v>
      </c>
      <c r="BN342" s="212" t="s">
        <v>342</v>
      </c>
      <c r="BO342" s="212" t="s">
        <v>342</v>
      </c>
      <c r="BP342" s="212" t="s">
        <v>342</v>
      </c>
      <c r="BQ342" s="212" t="s">
        <v>342</v>
      </c>
      <c r="BR342" s="212" t="s">
        <v>342</v>
      </c>
      <c r="BS342" s="212" t="s">
        <v>342</v>
      </c>
      <c r="BT342" s="212" t="s">
        <v>342</v>
      </c>
      <c r="BU342" s="212" t="s">
        <v>342</v>
      </c>
      <c r="BV342" s="212" t="s">
        <v>342</v>
      </c>
      <c r="BW342" s="212" t="s">
        <v>342</v>
      </c>
      <c r="BX342" s="212" t="s">
        <v>342</v>
      </c>
      <c r="BY342" s="212" t="s">
        <v>342</v>
      </c>
      <c r="BZ342" s="212" t="s">
        <v>342</v>
      </c>
      <c r="CA342" s="212" t="s">
        <v>342</v>
      </c>
      <c r="CB342" s="212" t="s">
        <v>342</v>
      </c>
      <c r="CC342" s="212" t="s">
        <v>342</v>
      </c>
      <c r="CD342" s="212" t="s">
        <v>342</v>
      </c>
      <c r="CE342" s="212" t="s">
        <v>342</v>
      </c>
      <c r="CF342" s="212" t="s">
        <v>342</v>
      </c>
      <c r="CG342" s="212" t="s">
        <v>342</v>
      </c>
      <c r="CH342" s="212" t="s">
        <v>342</v>
      </c>
      <c r="CI342" s="212" t="s">
        <v>342</v>
      </c>
      <c r="CJ342" s="212" t="s">
        <v>342</v>
      </c>
      <c r="CK342" s="212" t="s">
        <v>342</v>
      </c>
      <c r="CL342" s="212" t="s">
        <v>342</v>
      </c>
      <c r="CM342" s="212" t="s">
        <v>342</v>
      </c>
      <c r="CN342" s="212" t="s">
        <v>342</v>
      </c>
      <c r="CO342" s="212" t="s">
        <v>342</v>
      </c>
      <c r="CP342" s="212" t="s">
        <v>342</v>
      </c>
      <c r="CQ342" s="212" t="s">
        <v>342</v>
      </c>
      <c r="CR342" s="212" t="s">
        <v>342</v>
      </c>
      <c r="CS342" s="212" t="s">
        <v>342</v>
      </c>
      <c r="CT342" s="212" t="s">
        <v>342</v>
      </c>
      <c r="CU342" s="212" t="s">
        <v>342</v>
      </c>
      <c r="CV342" s="212" t="s">
        <v>342</v>
      </c>
      <c r="CW342" s="212" t="s">
        <v>342</v>
      </c>
      <c r="CX342" s="212" t="s">
        <v>342</v>
      </c>
      <c r="CY342" s="212" t="s">
        <v>342</v>
      </c>
      <c r="CZ342" s="212" t="s">
        <v>342</v>
      </c>
      <c r="DA342" s="212" t="s">
        <v>342</v>
      </c>
      <c r="DB342" s="212" t="s">
        <v>342</v>
      </c>
      <c r="DC342" s="212" t="s">
        <v>342</v>
      </c>
      <c r="DD342" s="212" t="s">
        <v>342</v>
      </c>
      <c r="DE342" s="212" t="s">
        <v>342</v>
      </c>
      <c r="DF342" s="212" t="s">
        <v>342</v>
      </c>
      <c r="DG342" s="212" t="s">
        <v>342</v>
      </c>
      <c r="DH342" s="212" t="s">
        <v>342</v>
      </c>
      <c r="DI342" s="212" t="s">
        <v>342</v>
      </c>
      <c r="DJ342" s="212" t="s">
        <v>342</v>
      </c>
      <c r="DK342" s="212" t="s">
        <v>342</v>
      </c>
      <c r="DL342" s="212" t="s">
        <v>342</v>
      </c>
      <c r="DM342" s="212" t="s">
        <v>342</v>
      </c>
      <c r="DN342" s="212" t="s">
        <v>342</v>
      </c>
      <c r="DO342" s="212" t="s">
        <v>342</v>
      </c>
      <c r="DP342" s="212" t="s">
        <v>342</v>
      </c>
      <c r="DQ342" s="212" t="s">
        <v>342</v>
      </c>
      <c r="DR342" s="212" t="s">
        <v>342</v>
      </c>
      <c r="DS342" s="212" t="s">
        <v>342</v>
      </c>
      <c r="DT342" s="212" t="s">
        <v>342</v>
      </c>
      <c r="DU342" s="212" t="s">
        <v>342</v>
      </c>
      <c r="DV342" s="212" t="s">
        <v>342</v>
      </c>
      <c r="DW342" s="212" t="s">
        <v>342</v>
      </c>
      <c r="DX342" s="212" t="s">
        <v>342</v>
      </c>
      <c r="DY342" s="212" t="s">
        <v>342</v>
      </c>
      <c r="DZ342" s="212" t="s">
        <v>342</v>
      </c>
      <c r="EA342" s="212" t="s">
        <v>342</v>
      </c>
      <c r="EB342" s="212" t="s">
        <v>342</v>
      </c>
      <c r="EC342" s="212" t="s">
        <v>342</v>
      </c>
      <c r="ED342" s="212" t="s">
        <v>342</v>
      </c>
      <c r="EE342" s="212" t="s">
        <v>342</v>
      </c>
      <c r="EF342" s="212" t="s">
        <v>342</v>
      </c>
      <c r="EG342" s="212" t="s">
        <v>342</v>
      </c>
      <c r="EH342" s="212" t="s">
        <v>342</v>
      </c>
      <c r="EI342" s="212" t="s">
        <v>342</v>
      </c>
      <c r="EJ342" s="212" t="s">
        <v>342</v>
      </c>
      <c r="EK342" s="212" t="s">
        <v>342</v>
      </c>
      <c r="EL342" s="212" t="s">
        <v>342</v>
      </c>
      <c r="EM342" s="212" t="s">
        <v>342</v>
      </c>
      <c r="EN342" s="212" t="s">
        <v>342</v>
      </c>
      <c r="EO342" s="212" t="s">
        <v>342</v>
      </c>
      <c r="EP342" s="212" t="s">
        <v>342</v>
      </c>
      <c r="EQ342" s="212" t="s">
        <v>342</v>
      </c>
      <c r="ER342" s="424" t="s">
        <v>342</v>
      </c>
      <c r="ES342" s="227">
        <f>((COUNTIF($E342:$ER342,$ES$11))*(10/60))</f>
        <v>0</v>
      </c>
      <c r="ET342" s="413">
        <f>(COUNTIF($E342:$ER342,$ET$11))*(10/60)</f>
        <v>0</v>
      </c>
      <c r="EU342" s="227">
        <f>(COUNTIF($E342:$ER342,$EU$11))*(10/60)</f>
        <v>0</v>
      </c>
      <c r="EV342" s="385">
        <f>(COUNTIF($E342:$ER342,$EV$11))*(10/60)</f>
        <v>0</v>
      </c>
      <c r="EW342" s="412">
        <f>(COUNTIF($E342:$ER342,$EW$11))*(10/60)</f>
        <v>0</v>
      </c>
      <c r="EX342" s="412">
        <f t="shared" si="61"/>
        <v>0</v>
      </c>
      <c r="EY342" s="210">
        <f t="shared" si="55"/>
        <v>0</v>
      </c>
      <c r="EZ342" s="227">
        <f>(COUNTIF($E342:$ER342,$EZ$11))*(10/60)</f>
        <v>0</v>
      </c>
    </row>
    <row r="343" spans="1:156" x14ac:dyDescent="0.25">
      <c r="A343" s="177">
        <f t="shared" si="46"/>
        <v>11</v>
      </c>
      <c r="B343" s="718"/>
      <c r="C343" s="510" t="s">
        <v>175</v>
      </c>
      <c r="D343" s="514">
        <v>44893</v>
      </c>
      <c r="E343" s="397"/>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c r="AK343" s="212"/>
      <c r="AL343" s="212"/>
      <c r="AM343" s="212"/>
      <c r="AN343" s="212"/>
      <c r="AO343" s="212"/>
      <c r="AP343" s="212"/>
      <c r="AQ343" s="212"/>
      <c r="AR343" s="212"/>
      <c r="AS343" s="212"/>
      <c r="AT343" s="212"/>
      <c r="AU343" s="212"/>
      <c r="AV343" s="212"/>
      <c r="AW343" s="212"/>
      <c r="AX343" s="212"/>
      <c r="AY343" s="212"/>
      <c r="AZ343" s="212"/>
      <c r="BA343" s="212"/>
      <c r="BB343" s="212"/>
      <c r="BC343" s="212"/>
      <c r="BD343" s="212"/>
      <c r="BE343" s="212"/>
      <c r="BF343" s="212"/>
      <c r="BG343" s="212"/>
      <c r="BH343" s="212"/>
      <c r="BI343" s="212"/>
      <c r="BJ343" s="212"/>
      <c r="BK343" s="212"/>
      <c r="BL343" s="212"/>
      <c r="BM343" s="212"/>
      <c r="BN343" s="212"/>
      <c r="BO343" s="212"/>
      <c r="BP343" s="212"/>
      <c r="BQ343" s="212"/>
      <c r="BR343" s="212"/>
      <c r="BS343" s="212"/>
      <c r="BT343" s="212"/>
      <c r="BU343" s="212"/>
      <c r="BV343" s="212"/>
      <c r="BW343" s="212"/>
      <c r="BX343" s="212"/>
      <c r="BY343" s="212"/>
      <c r="BZ343" s="212"/>
      <c r="CA343" s="212"/>
      <c r="CB343" s="212"/>
      <c r="CC343" s="212"/>
      <c r="CD343" s="212"/>
      <c r="CE343" s="212"/>
      <c r="CF343" s="212"/>
      <c r="CG343" s="212"/>
      <c r="CH343" s="212"/>
      <c r="CI343" s="212"/>
      <c r="CJ343" s="212"/>
      <c r="CK343" s="212"/>
      <c r="CL343" s="212"/>
      <c r="CM343" s="212"/>
      <c r="CN343" s="212"/>
      <c r="CO343" s="212"/>
      <c r="CP343" s="212"/>
      <c r="CQ343" s="212"/>
      <c r="CR343" s="212"/>
      <c r="CS343" s="212"/>
      <c r="CT343" s="212"/>
      <c r="CU343" s="212"/>
      <c r="CV343" s="212"/>
      <c r="CW343" s="212"/>
      <c r="CX343" s="212"/>
      <c r="CY343" s="212"/>
      <c r="CZ343" s="212"/>
      <c r="DA343" s="212"/>
      <c r="DB343" s="212"/>
      <c r="DC343" s="212"/>
      <c r="DD343" s="212"/>
      <c r="DE343" s="212"/>
      <c r="DF343" s="212"/>
      <c r="DG343" s="212"/>
      <c r="DH343" s="212"/>
      <c r="DI343" s="212"/>
      <c r="DJ343" s="212"/>
      <c r="DK343" s="212"/>
      <c r="DL343" s="212"/>
      <c r="DM343" s="212"/>
      <c r="DN343" s="212"/>
      <c r="DO343" s="212"/>
      <c r="DP343" s="212"/>
      <c r="DQ343" s="212"/>
      <c r="DR343" s="212"/>
      <c r="DS343" s="212"/>
      <c r="DT343" s="212"/>
      <c r="DU343" s="212"/>
      <c r="DV343" s="212"/>
      <c r="DW343" s="212"/>
      <c r="DX343" s="212"/>
      <c r="DY343" s="212"/>
      <c r="DZ343" s="212"/>
      <c r="EA343" s="212"/>
      <c r="EB343" s="212"/>
      <c r="EC343" s="212"/>
      <c r="ED343" s="212"/>
      <c r="EE343" s="212"/>
      <c r="EF343" s="212"/>
      <c r="EG343" s="212"/>
      <c r="EH343" s="212"/>
      <c r="EI343" s="212"/>
      <c r="EJ343" s="212"/>
      <c r="EK343" s="212"/>
      <c r="EL343" s="212"/>
      <c r="EM343" s="212"/>
      <c r="EN343" s="212"/>
      <c r="EO343" s="212"/>
      <c r="EP343" s="212"/>
      <c r="EQ343" s="212"/>
      <c r="ER343" s="424"/>
      <c r="ES343" s="385">
        <f>((COUNTIF($E343:$ER343,$ES$11))*(10/60))</f>
        <v>0</v>
      </c>
      <c r="ET343" s="413">
        <f>(COUNTIF($E343:$ER343,$ET$11))*(10/60)</f>
        <v>0</v>
      </c>
      <c r="EU343" s="227">
        <f>(COUNTIF($E343:$ER343,$EU$11))*(10/60)</f>
        <v>0</v>
      </c>
      <c r="EV343" s="385">
        <f>(COUNTIF($E343:$ER343,$EV$11))*(10/60)</f>
        <v>0</v>
      </c>
      <c r="EW343" s="412">
        <f t="shared" si="64"/>
        <v>0</v>
      </c>
      <c r="EX343" s="412">
        <f t="shared" si="61"/>
        <v>0</v>
      </c>
      <c r="EY343" s="210">
        <f t="shared" si="55"/>
        <v>0</v>
      </c>
      <c r="EZ343" s="227">
        <f>(COUNTIF($E343:$ER343,$EZ$11))*(10/60)</f>
        <v>0</v>
      </c>
    </row>
    <row r="344" spans="1:156" x14ac:dyDescent="0.25">
      <c r="A344" s="177">
        <f t="shared" si="46"/>
        <v>11</v>
      </c>
      <c r="B344" s="718"/>
      <c r="C344" s="510" t="s">
        <v>176</v>
      </c>
      <c r="D344" s="514">
        <v>44894</v>
      </c>
      <c r="E344" s="397"/>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c r="AK344" s="212"/>
      <c r="AL344" s="212"/>
      <c r="AM344" s="212"/>
      <c r="AN344" s="212"/>
      <c r="AO344" s="212"/>
      <c r="AP344" s="212"/>
      <c r="AQ344" s="212"/>
      <c r="AR344" s="212"/>
      <c r="AS344" s="212"/>
      <c r="AT344" s="212"/>
      <c r="AU344" s="212"/>
      <c r="AV344" s="212"/>
      <c r="AW344" s="212"/>
      <c r="AX344" s="212"/>
      <c r="AY344" s="212"/>
      <c r="AZ344" s="212"/>
      <c r="BA344" s="212"/>
      <c r="BB344" s="212"/>
      <c r="BC344" s="212"/>
      <c r="BD344" s="212"/>
      <c r="BE344" s="212"/>
      <c r="BF344" s="212"/>
      <c r="BG344" s="212"/>
      <c r="BH344" s="212"/>
      <c r="BI344" s="212"/>
      <c r="BJ344" s="212"/>
      <c r="BK344" s="212"/>
      <c r="BL344" s="212"/>
      <c r="BM344" s="212"/>
      <c r="BN344" s="212"/>
      <c r="BO344" s="212"/>
      <c r="BP344" s="212"/>
      <c r="BQ344" s="212"/>
      <c r="BR344" s="212"/>
      <c r="BS344" s="212"/>
      <c r="BT344" s="212"/>
      <c r="BU344" s="212"/>
      <c r="BV344" s="212"/>
      <c r="BW344" s="212"/>
      <c r="BX344" s="212"/>
      <c r="BY344" s="212"/>
      <c r="BZ344" s="212"/>
      <c r="CA344" s="212"/>
      <c r="CB344" s="212"/>
      <c r="CC344" s="212"/>
      <c r="CD344" s="212"/>
      <c r="CE344" s="212"/>
      <c r="CF344" s="212"/>
      <c r="CG344" s="212"/>
      <c r="CH344" s="212"/>
      <c r="CI344" s="212"/>
      <c r="CJ344" s="212"/>
      <c r="CK344" s="212"/>
      <c r="CL344" s="212"/>
      <c r="CM344" s="212"/>
      <c r="CN344" s="212"/>
      <c r="CO344" s="212"/>
      <c r="CP344" s="212"/>
      <c r="CQ344" s="212"/>
      <c r="CR344" s="212"/>
      <c r="CS344" s="212"/>
      <c r="CT344" s="212"/>
      <c r="CU344" s="212"/>
      <c r="CV344" s="212"/>
      <c r="CW344" s="212"/>
      <c r="CX344" s="212"/>
      <c r="CY344" s="212"/>
      <c r="CZ344" s="212"/>
      <c r="DA344" s="212"/>
      <c r="DB344" s="212"/>
      <c r="DC344" s="212"/>
      <c r="DD344" s="212"/>
      <c r="DE344" s="212"/>
      <c r="DF344" s="212"/>
      <c r="DG344" s="212"/>
      <c r="DH344" s="212"/>
      <c r="DI344" s="212"/>
      <c r="DJ344" s="212"/>
      <c r="DK344" s="212"/>
      <c r="DL344" s="212"/>
      <c r="DM344" s="212"/>
      <c r="DN344" s="212"/>
      <c r="DO344" s="212"/>
      <c r="DP344" s="212"/>
      <c r="DQ344" s="212"/>
      <c r="DR344" s="212"/>
      <c r="DS344" s="212"/>
      <c r="DT344" s="212"/>
      <c r="DU344" s="212"/>
      <c r="DV344" s="212"/>
      <c r="DW344" s="212"/>
      <c r="DX344" s="212"/>
      <c r="DY344" s="212"/>
      <c r="DZ344" s="212"/>
      <c r="EA344" s="212"/>
      <c r="EB344" s="212"/>
      <c r="EC344" s="212"/>
      <c r="ED344" s="212"/>
      <c r="EE344" s="212"/>
      <c r="EF344" s="212"/>
      <c r="EG344" s="212"/>
      <c r="EH344" s="212"/>
      <c r="EI344" s="212"/>
      <c r="EJ344" s="212"/>
      <c r="EK344" s="212"/>
      <c r="EL344" s="212"/>
      <c r="EM344" s="212"/>
      <c r="EN344" s="212"/>
      <c r="EO344" s="212"/>
      <c r="EP344" s="212"/>
      <c r="EQ344" s="212"/>
      <c r="ER344" s="424"/>
      <c r="ES344" s="385">
        <f t="shared" si="62"/>
        <v>0</v>
      </c>
      <c r="ET344" s="413">
        <f t="shared" si="49"/>
        <v>0</v>
      </c>
      <c r="EU344" s="227">
        <f t="shared" si="63"/>
        <v>0</v>
      </c>
      <c r="EV344" s="385">
        <f t="shared" si="54"/>
        <v>0</v>
      </c>
      <c r="EW344" s="412">
        <f t="shared" si="64"/>
        <v>0</v>
      </c>
      <c r="EX344" s="412">
        <f t="shared" si="61"/>
        <v>0</v>
      </c>
      <c r="EY344" s="210">
        <f t="shared" si="55"/>
        <v>0</v>
      </c>
      <c r="EZ344" s="227">
        <f t="shared" si="65"/>
        <v>0</v>
      </c>
    </row>
    <row r="345" spans="1:156" ht="15.75" thickBot="1" x14ac:dyDescent="0.3">
      <c r="A345" s="177">
        <f t="shared" si="46"/>
        <v>11</v>
      </c>
      <c r="B345" s="719"/>
      <c r="C345" s="518" t="s">
        <v>176</v>
      </c>
      <c r="D345" s="517">
        <v>44895</v>
      </c>
      <c r="E345" s="398"/>
      <c r="F345" s="214"/>
      <c r="G345" s="214"/>
      <c r="H345" s="214"/>
      <c r="I345" s="214"/>
      <c r="J345" s="214"/>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14"/>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1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14"/>
      <c r="DI345" s="21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435"/>
      <c r="ES345" s="385">
        <f t="shared" si="62"/>
        <v>0</v>
      </c>
      <c r="ET345" s="413">
        <f t="shared" si="49"/>
        <v>0</v>
      </c>
      <c r="EU345" s="227">
        <f t="shared" si="63"/>
        <v>0</v>
      </c>
      <c r="EV345" s="385">
        <f t="shared" si="54"/>
        <v>0</v>
      </c>
      <c r="EW345" s="412">
        <f t="shared" si="64"/>
        <v>0</v>
      </c>
      <c r="EX345" s="412">
        <f t="shared" si="61"/>
        <v>0</v>
      </c>
      <c r="EY345" s="210">
        <f t="shared" si="55"/>
        <v>0</v>
      </c>
      <c r="EZ345" s="227">
        <f t="shared" si="65"/>
        <v>0</v>
      </c>
    </row>
    <row r="346" spans="1:156" ht="15" customHeight="1" x14ac:dyDescent="0.25">
      <c r="A346" s="177">
        <f t="shared" si="46"/>
        <v>12</v>
      </c>
      <c r="B346" s="717" t="s">
        <v>11</v>
      </c>
      <c r="C346" s="509" t="s">
        <v>173</v>
      </c>
      <c r="D346" s="513">
        <v>44896</v>
      </c>
      <c r="E346" s="396"/>
      <c r="F346" s="213"/>
      <c r="G346" s="213"/>
      <c r="H346" s="21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13"/>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13"/>
      <c r="BX346" s="213"/>
      <c r="BY346" s="213"/>
      <c r="BZ346" s="213"/>
      <c r="CA346" s="213"/>
      <c r="CB346" s="213"/>
      <c r="CC346" s="213"/>
      <c r="CD346" s="213"/>
      <c r="CE346" s="213"/>
      <c r="CF346" s="213"/>
      <c r="CG346" s="213"/>
      <c r="CH346" s="213"/>
      <c r="CI346" s="213"/>
      <c r="CJ346" s="213"/>
      <c r="CK346" s="213"/>
      <c r="CL346" s="213"/>
      <c r="CM346" s="213"/>
      <c r="CN346" s="213"/>
      <c r="CO346" s="213"/>
      <c r="CP346" s="213"/>
      <c r="CQ346" s="213"/>
      <c r="CR346" s="213"/>
      <c r="CS346" s="213"/>
      <c r="CT346" s="213"/>
      <c r="CU346" s="213"/>
      <c r="CV346" s="213"/>
      <c r="CW346" s="213"/>
      <c r="CX346" s="213"/>
      <c r="CY346" s="213"/>
      <c r="CZ346" s="213"/>
      <c r="DA346" s="213"/>
      <c r="DB346" s="213"/>
      <c r="DC346" s="213"/>
      <c r="DD346" s="213"/>
      <c r="DE346" s="213"/>
      <c r="DF346" s="213"/>
      <c r="DG346" s="213"/>
      <c r="DH346" s="213"/>
      <c r="DI346" s="213"/>
      <c r="DJ346" s="213"/>
      <c r="DK346" s="213"/>
      <c r="DL346" s="213"/>
      <c r="DM346" s="213"/>
      <c r="DN346" s="213"/>
      <c r="DO346" s="213"/>
      <c r="DP346" s="213"/>
      <c r="DQ346" s="213"/>
      <c r="DR346" s="213"/>
      <c r="DS346" s="213"/>
      <c r="DT346" s="213"/>
      <c r="DU346" s="213"/>
      <c r="DV346" s="213"/>
      <c r="DW346" s="213"/>
      <c r="DX346" s="213"/>
      <c r="DY346" s="213"/>
      <c r="DZ346" s="213"/>
      <c r="EA346" s="213"/>
      <c r="EB346" s="213"/>
      <c r="EC346" s="213"/>
      <c r="ED346" s="213"/>
      <c r="EE346" s="213"/>
      <c r="EF346" s="213"/>
      <c r="EG346" s="213"/>
      <c r="EH346" s="213"/>
      <c r="EI346" s="213"/>
      <c r="EJ346" s="213"/>
      <c r="EK346" s="213"/>
      <c r="EL346" s="213"/>
      <c r="EM346" s="213"/>
      <c r="EN346" s="213"/>
      <c r="EO346" s="213"/>
      <c r="EP346" s="213"/>
      <c r="EQ346" s="213"/>
      <c r="ER346" s="436"/>
      <c r="ES346" s="385">
        <f t="shared" si="62"/>
        <v>0</v>
      </c>
      <c r="ET346" s="413">
        <f t="shared" si="49"/>
        <v>0</v>
      </c>
      <c r="EU346" s="227">
        <f t="shared" si="63"/>
        <v>0</v>
      </c>
      <c r="EV346" s="385">
        <f t="shared" si="54"/>
        <v>0</v>
      </c>
      <c r="EW346" s="412">
        <f t="shared" si="64"/>
        <v>0</v>
      </c>
      <c r="EX346" s="412">
        <f t="shared" si="61"/>
        <v>0</v>
      </c>
      <c r="EY346" s="210">
        <f t="shared" si="55"/>
        <v>0</v>
      </c>
      <c r="EZ346" s="227">
        <f t="shared" si="65"/>
        <v>0</v>
      </c>
    </row>
    <row r="347" spans="1:156" ht="15" customHeight="1" x14ac:dyDescent="0.25">
      <c r="A347" s="177">
        <f t="shared" si="46"/>
        <v>12</v>
      </c>
      <c r="B347" s="718"/>
      <c r="C347" s="510" t="s">
        <v>184</v>
      </c>
      <c r="D347" s="514">
        <v>44897</v>
      </c>
      <c r="E347" s="397"/>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c r="AK347" s="212"/>
      <c r="AL347" s="212"/>
      <c r="AM347" s="212"/>
      <c r="AN347" s="212"/>
      <c r="AO347" s="212"/>
      <c r="AP347" s="212"/>
      <c r="AQ347" s="212"/>
      <c r="AR347" s="212"/>
      <c r="AS347" s="212"/>
      <c r="AT347" s="212"/>
      <c r="AU347" s="212"/>
      <c r="AV347" s="212"/>
      <c r="AW347" s="212"/>
      <c r="AX347" s="212"/>
      <c r="AY347" s="212"/>
      <c r="AZ347" s="212"/>
      <c r="BA347" s="212"/>
      <c r="BB347" s="212"/>
      <c r="BC347" s="212"/>
      <c r="BD347" s="212"/>
      <c r="BE347" s="212"/>
      <c r="BF347" s="212"/>
      <c r="BG347" s="212"/>
      <c r="BH347" s="212"/>
      <c r="BI347" s="212"/>
      <c r="BJ347" s="212"/>
      <c r="BK347" s="212"/>
      <c r="BL347" s="212"/>
      <c r="BM347" s="212"/>
      <c r="BN347" s="212"/>
      <c r="BO347" s="212"/>
      <c r="BP347" s="212"/>
      <c r="BQ347" s="212"/>
      <c r="BR347" s="212"/>
      <c r="BS347" s="212"/>
      <c r="BT347" s="212"/>
      <c r="BU347" s="212"/>
      <c r="BV347" s="212"/>
      <c r="BW347" s="212"/>
      <c r="BX347" s="212"/>
      <c r="BY347" s="212"/>
      <c r="BZ347" s="212"/>
      <c r="CA347" s="212"/>
      <c r="CB347" s="212"/>
      <c r="CC347" s="212"/>
      <c r="CD347" s="212"/>
      <c r="CE347" s="212"/>
      <c r="CF347" s="212"/>
      <c r="CG347" s="212"/>
      <c r="CH347" s="212"/>
      <c r="CI347" s="212"/>
      <c r="CJ347" s="212"/>
      <c r="CK347" s="212"/>
      <c r="CL347" s="212"/>
      <c r="CM347" s="212"/>
      <c r="CN347" s="212"/>
      <c r="CO347" s="212"/>
      <c r="CP347" s="212"/>
      <c r="CQ347" s="212"/>
      <c r="CR347" s="212"/>
      <c r="CS347" s="212"/>
      <c r="CT347" s="212"/>
      <c r="CU347" s="212"/>
      <c r="CV347" s="212"/>
      <c r="CW347" s="212"/>
      <c r="CX347" s="212"/>
      <c r="CY347" s="212"/>
      <c r="CZ347" s="212"/>
      <c r="DA347" s="212"/>
      <c r="DB347" s="212"/>
      <c r="DC347" s="212"/>
      <c r="DD347" s="212"/>
      <c r="DE347" s="212"/>
      <c r="DF347" s="212"/>
      <c r="DG347" s="212"/>
      <c r="DH347" s="212"/>
      <c r="DI347" s="212"/>
      <c r="DJ347" s="212"/>
      <c r="DK347" s="212"/>
      <c r="DL347" s="212"/>
      <c r="DM347" s="212"/>
      <c r="DN347" s="212"/>
      <c r="DO347" s="212"/>
      <c r="DP347" s="212"/>
      <c r="DQ347" s="212"/>
      <c r="DR347" s="212"/>
      <c r="DS347" s="212"/>
      <c r="DT347" s="212"/>
      <c r="DU347" s="212"/>
      <c r="DV347" s="212"/>
      <c r="DW347" s="212"/>
      <c r="DX347" s="212"/>
      <c r="DY347" s="212"/>
      <c r="DZ347" s="212"/>
      <c r="EA347" s="212"/>
      <c r="EB347" s="212"/>
      <c r="EC347" s="212"/>
      <c r="ED347" s="212"/>
      <c r="EE347" s="212"/>
      <c r="EF347" s="212"/>
      <c r="EG347" s="212"/>
      <c r="EH347" s="212"/>
      <c r="EI347" s="212"/>
      <c r="EJ347" s="212"/>
      <c r="EK347" s="212"/>
      <c r="EL347" s="212"/>
      <c r="EM347" s="212"/>
      <c r="EN347" s="212"/>
      <c r="EO347" s="212"/>
      <c r="EP347" s="212"/>
      <c r="EQ347" s="212"/>
      <c r="ER347" s="424"/>
      <c r="ES347" s="385">
        <f t="shared" si="62"/>
        <v>0</v>
      </c>
      <c r="ET347" s="413">
        <f t="shared" si="49"/>
        <v>0</v>
      </c>
      <c r="EU347" s="227">
        <f t="shared" si="63"/>
        <v>0</v>
      </c>
      <c r="EV347" s="385">
        <f t="shared" si="54"/>
        <v>0</v>
      </c>
      <c r="EW347" s="412">
        <f t="shared" si="64"/>
        <v>0</v>
      </c>
      <c r="EX347" s="412">
        <f t="shared" si="61"/>
        <v>0</v>
      </c>
      <c r="EY347" s="210">
        <f t="shared" si="55"/>
        <v>0</v>
      </c>
      <c r="EZ347" s="227">
        <f t="shared" si="65"/>
        <v>0</v>
      </c>
    </row>
    <row r="348" spans="1:156" x14ac:dyDescent="0.25">
      <c r="A348" s="177">
        <f t="shared" si="46"/>
        <v>12</v>
      </c>
      <c r="B348" s="718"/>
      <c r="C348" s="511" t="s">
        <v>181</v>
      </c>
      <c r="D348" s="515">
        <v>44898</v>
      </c>
      <c r="E348" s="397"/>
      <c r="F348" s="212"/>
      <c r="G348" s="212"/>
      <c r="H348" s="212"/>
      <c r="I348" s="212"/>
      <c r="J348" s="212"/>
      <c r="K348" s="212"/>
      <c r="L348" s="212"/>
      <c r="M348" s="212"/>
      <c r="N348" s="212"/>
      <c r="O348" s="212"/>
      <c r="P348" s="212"/>
      <c r="Q348" s="212"/>
      <c r="R348" s="212"/>
      <c r="S348" s="212"/>
      <c r="T348" s="212"/>
      <c r="U348" s="212"/>
      <c r="V348" s="212"/>
      <c r="W348" s="212"/>
      <c r="X348" s="212"/>
      <c r="Y348" s="212"/>
      <c r="Z348" s="212"/>
      <c r="AA348" s="212"/>
      <c r="AB348" s="212"/>
      <c r="AC348" s="212"/>
      <c r="AD348" s="212"/>
      <c r="AE348" s="212"/>
      <c r="AF348" s="212"/>
      <c r="AG348" s="212"/>
      <c r="AH348" s="212"/>
      <c r="AI348" s="212"/>
      <c r="AJ348" s="212"/>
      <c r="AK348" s="212"/>
      <c r="AL348" s="212"/>
      <c r="AM348" s="212"/>
      <c r="AN348" s="212"/>
      <c r="AO348" s="212"/>
      <c r="AP348" s="212"/>
      <c r="AQ348" s="212"/>
      <c r="AR348" s="212"/>
      <c r="AS348" s="212"/>
      <c r="AT348" s="212"/>
      <c r="AU348" s="212"/>
      <c r="AV348" s="212"/>
      <c r="AW348" s="212"/>
      <c r="AX348" s="212"/>
      <c r="AY348" s="212"/>
      <c r="AZ348" s="212"/>
      <c r="BA348" s="212"/>
      <c r="BB348" s="212"/>
      <c r="BC348" s="212"/>
      <c r="BD348" s="212"/>
      <c r="BE348" s="212"/>
      <c r="BF348" s="212"/>
      <c r="BG348" s="212"/>
      <c r="BH348" s="212"/>
      <c r="BI348" s="212"/>
      <c r="BJ348" s="212"/>
      <c r="BK348" s="212"/>
      <c r="BL348" s="212"/>
      <c r="BM348" s="212"/>
      <c r="BN348" s="212"/>
      <c r="BO348" s="212"/>
      <c r="BP348" s="212"/>
      <c r="BQ348" s="212"/>
      <c r="BR348" s="212"/>
      <c r="BS348" s="212"/>
      <c r="BT348" s="212"/>
      <c r="BU348" s="212"/>
      <c r="BV348" s="212"/>
      <c r="BW348" s="212"/>
      <c r="BX348" s="212"/>
      <c r="BY348" s="212"/>
      <c r="BZ348" s="212"/>
      <c r="CA348" s="212"/>
      <c r="CB348" s="212"/>
      <c r="CC348" s="212"/>
      <c r="CD348" s="212"/>
      <c r="CE348" s="212"/>
      <c r="CF348" s="212"/>
      <c r="CG348" s="212"/>
      <c r="CH348" s="212"/>
      <c r="CI348" s="212"/>
      <c r="CJ348" s="212"/>
      <c r="CK348" s="212"/>
      <c r="CL348" s="212"/>
      <c r="CM348" s="212"/>
      <c r="CN348" s="212"/>
      <c r="CO348" s="212"/>
      <c r="CP348" s="212"/>
      <c r="CQ348" s="212"/>
      <c r="CR348" s="212"/>
      <c r="CS348" s="212"/>
      <c r="CT348" s="212"/>
      <c r="CU348" s="212"/>
      <c r="CV348" s="212"/>
      <c r="CW348" s="212"/>
      <c r="CX348" s="212"/>
      <c r="CY348" s="212"/>
      <c r="CZ348" s="212"/>
      <c r="DA348" s="212"/>
      <c r="DB348" s="212"/>
      <c r="DC348" s="212"/>
      <c r="DD348" s="212"/>
      <c r="DE348" s="212"/>
      <c r="DF348" s="212"/>
      <c r="DG348" s="212"/>
      <c r="DH348" s="212"/>
      <c r="DI348" s="212"/>
      <c r="DJ348" s="212"/>
      <c r="DK348" s="212"/>
      <c r="DL348" s="212"/>
      <c r="DM348" s="212"/>
      <c r="DN348" s="212"/>
      <c r="DO348" s="212"/>
      <c r="DP348" s="212"/>
      <c r="DQ348" s="212"/>
      <c r="DR348" s="212"/>
      <c r="DS348" s="212"/>
      <c r="DT348" s="212"/>
      <c r="DU348" s="212"/>
      <c r="DV348" s="212"/>
      <c r="DW348" s="212"/>
      <c r="DX348" s="212"/>
      <c r="DY348" s="212"/>
      <c r="DZ348" s="212"/>
      <c r="EA348" s="212"/>
      <c r="EB348" s="212"/>
      <c r="EC348" s="212"/>
      <c r="ED348" s="212"/>
      <c r="EE348" s="212"/>
      <c r="EF348" s="212"/>
      <c r="EG348" s="212"/>
      <c r="EH348" s="212"/>
      <c r="EI348" s="212"/>
      <c r="EJ348" s="212"/>
      <c r="EK348" s="212"/>
      <c r="EL348" s="212"/>
      <c r="EM348" s="212"/>
      <c r="EN348" s="212"/>
      <c r="EO348" s="212"/>
      <c r="EP348" s="212"/>
      <c r="EQ348" s="212"/>
      <c r="ER348" s="424"/>
      <c r="ES348" s="385">
        <f t="shared" si="62"/>
        <v>0</v>
      </c>
      <c r="ET348" s="413">
        <f t="shared" si="49"/>
        <v>0</v>
      </c>
      <c r="EU348" s="227">
        <f t="shared" si="63"/>
        <v>0</v>
      </c>
      <c r="EV348" s="385">
        <f t="shared" si="54"/>
        <v>0</v>
      </c>
      <c r="EW348" s="412">
        <f t="shared" si="64"/>
        <v>0</v>
      </c>
      <c r="EX348" s="412">
        <f t="shared" si="61"/>
        <v>0</v>
      </c>
      <c r="EY348" s="210">
        <f t="shared" si="55"/>
        <v>0</v>
      </c>
      <c r="EZ348" s="227">
        <f t="shared" si="65"/>
        <v>0</v>
      </c>
    </row>
    <row r="349" spans="1:156" x14ac:dyDescent="0.25">
      <c r="A349" s="177">
        <f t="shared" si="46"/>
        <v>12</v>
      </c>
      <c r="B349" s="718"/>
      <c r="C349" s="511" t="s">
        <v>167</v>
      </c>
      <c r="D349" s="515">
        <v>44899</v>
      </c>
      <c r="E349" s="211" t="s">
        <v>342</v>
      </c>
      <c r="F349" s="212" t="s">
        <v>342</v>
      </c>
      <c r="G349" s="212" t="s">
        <v>342</v>
      </c>
      <c r="H349" s="212" t="s">
        <v>342</v>
      </c>
      <c r="I349" s="212" t="s">
        <v>342</v>
      </c>
      <c r="J349" s="212" t="s">
        <v>342</v>
      </c>
      <c r="K349" s="212" t="s">
        <v>342</v>
      </c>
      <c r="L349" s="212" t="s">
        <v>342</v>
      </c>
      <c r="M349" s="212" t="s">
        <v>342</v>
      </c>
      <c r="N349" s="212" t="s">
        <v>342</v>
      </c>
      <c r="O349" s="212" t="s">
        <v>342</v>
      </c>
      <c r="P349" s="212" t="s">
        <v>342</v>
      </c>
      <c r="Q349" s="212" t="s">
        <v>342</v>
      </c>
      <c r="R349" s="212" t="s">
        <v>342</v>
      </c>
      <c r="S349" s="212" t="s">
        <v>342</v>
      </c>
      <c r="T349" s="212" t="s">
        <v>342</v>
      </c>
      <c r="U349" s="212" t="s">
        <v>342</v>
      </c>
      <c r="V349" s="212" t="s">
        <v>342</v>
      </c>
      <c r="W349" s="212" t="s">
        <v>342</v>
      </c>
      <c r="X349" s="212" t="s">
        <v>342</v>
      </c>
      <c r="Y349" s="212" t="s">
        <v>342</v>
      </c>
      <c r="Z349" s="212" t="s">
        <v>342</v>
      </c>
      <c r="AA349" s="212" t="s">
        <v>342</v>
      </c>
      <c r="AB349" s="212" t="s">
        <v>342</v>
      </c>
      <c r="AC349" s="212" t="s">
        <v>342</v>
      </c>
      <c r="AD349" s="212" t="s">
        <v>342</v>
      </c>
      <c r="AE349" s="212" t="s">
        <v>342</v>
      </c>
      <c r="AF349" s="212" t="s">
        <v>342</v>
      </c>
      <c r="AG349" s="212" t="s">
        <v>342</v>
      </c>
      <c r="AH349" s="212" t="s">
        <v>342</v>
      </c>
      <c r="AI349" s="212" t="s">
        <v>342</v>
      </c>
      <c r="AJ349" s="212" t="s">
        <v>342</v>
      </c>
      <c r="AK349" s="212" t="s">
        <v>342</v>
      </c>
      <c r="AL349" s="212" t="s">
        <v>342</v>
      </c>
      <c r="AM349" s="212" t="s">
        <v>342</v>
      </c>
      <c r="AN349" s="212" t="s">
        <v>342</v>
      </c>
      <c r="AO349" s="212" t="s">
        <v>342</v>
      </c>
      <c r="AP349" s="212" t="s">
        <v>342</v>
      </c>
      <c r="AQ349" s="212" t="s">
        <v>342</v>
      </c>
      <c r="AR349" s="212" t="s">
        <v>342</v>
      </c>
      <c r="AS349" s="212" t="s">
        <v>342</v>
      </c>
      <c r="AT349" s="212" t="s">
        <v>342</v>
      </c>
      <c r="AU349" s="212" t="s">
        <v>342</v>
      </c>
      <c r="AV349" s="212" t="s">
        <v>342</v>
      </c>
      <c r="AW349" s="212" t="s">
        <v>342</v>
      </c>
      <c r="AX349" s="212" t="s">
        <v>342</v>
      </c>
      <c r="AY349" s="212" t="s">
        <v>342</v>
      </c>
      <c r="AZ349" s="212" t="s">
        <v>342</v>
      </c>
      <c r="BA349" s="212" t="s">
        <v>342</v>
      </c>
      <c r="BB349" s="212" t="s">
        <v>342</v>
      </c>
      <c r="BC349" s="212" t="s">
        <v>342</v>
      </c>
      <c r="BD349" s="212" t="s">
        <v>342</v>
      </c>
      <c r="BE349" s="212" t="s">
        <v>342</v>
      </c>
      <c r="BF349" s="212" t="s">
        <v>342</v>
      </c>
      <c r="BG349" s="212" t="s">
        <v>342</v>
      </c>
      <c r="BH349" s="212" t="s">
        <v>342</v>
      </c>
      <c r="BI349" s="212" t="s">
        <v>342</v>
      </c>
      <c r="BJ349" s="212" t="s">
        <v>342</v>
      </c>
      <c r="BK349" s="212" t="s">
        <v>342</v>
      </c>
      <c r="BL349" s="212" t="s">
        <v>342</v>
      </c>
      <c r="BM349" s="212" t="s">
        <v>342</v>
      </c>
      <c r="BN349" s="212" t="s">
        <v>342</v>
      </c>
      <c r="BO349" s="212" t="s">
        <v>342</v>
      </c>
      <c r="BP349" s="212" t="s">
        <v>342</v>
      </c>
      <c r="BQ349" s="212" t="s">
        <v>342</v>
      </c>
      <c r="BR349" s="212" t="s">
        <v>342</v>
      </c>
      <c r="BS349" s="212" t="s">
        <v>342</v>
      </c>
      <c r="BT349" s="212" t="s">
        <v>342</v>
      </c>
      <c r="BU349" s="212" t="s">
        <v>342</v>
      </c>
      <c r="BV349" s="212" t="s">
        <v>342</v>
      </c>
      <c r="BW349" s="212" t="s">
        <v>342</v>
      </c>
      <c r="BX349" s="212" t="s">
        <v>342</v>
      </c>
      <c r="BY349" s="212" t="s">
        <v>342</v>
      </c>
      <c r="BZ349" s="212" t="s">
        <v>342</v>
      </c>
      <c r="CA349" s="212" t="s">
        <v>342</v>
      </c>
      <c r="CB349" s="212" t="s">
        <v>342</v>
      </c>
      <c r="CC349" s="212" t="s">
        <v>342</v>
      </c>
      <c r="CD349" s="212" t="s">
        <v>342</v>
      </c>
      <c r="CE349" s="212" t="s">
        <v>342</v>
      </c>
      <c r="CF349" s="212" t="s">
        <v>342</v>
      </c>
      <c r="CG349" s="212" t="s">
        <v>342</v>
      </c>
      <c r="CH349" s="212" t="s">
        <v>342</v>
      </c>
      <c r="CI349" s="212" t="s">
        <v>342</v>
      </c>
      <c r="CJ349" s="212" t="s">
        <v>342</v>
      </c>
      <c r="CK349" s="212" t="s">
        <v>342</v>
      </c>
      <c r="CL349" s="212" t="s">
        <v>342</v>
      </c>
      <c r="CM349" s="212" t="s">
        <v>342</v>
      </c>
      <c r="CN349" s="212" t="s">
        <v>342</v>
      </c>
      <c r="CO349" s="212" t="s">
        <v>342</v>
      </c>
      <c r="CP349" s="212" t="s">
        <v>342</v>
      </c>
      <c r="CQ349" s="212" t="s">
        <v>342</v>
      </c>
      <c r="CR349" s="212" t="s">
        <v>342</v>
      </c>
      <c r="CS349" s="212" t="s">
        <v>342</v>
      </c>
      <c r="CT349" s="212" t="s">
        <v>342</v>
      </c>
      <c r="CU349" s="212" t="s">
        <v>342</v>
      </c>
      <c r="CV349" s="212" t="s">
        <v>342</v>
      </c>
      <c r="CW349" s="212" t="s">
        <v>342</v>
      </c>
      <c r="CX349" s="212" t="s">
        <v>342</v>
      </c>
      <c r="CY349" s="212" t="s">
        <v>342</v>
      </c>
      <c r="CZ349" s="212" t="s">
        <v>342</v>
      </c>
      <c r="DA349" s="212" t="s">
        <v>342</v>
      </c>
      <c r="DB349" s="212" t="s">
        <v>342</v>
      </c>
      <c r="DC349" s="212" t="s">
        <v>342</v>
      </c>
      <c r="DD349" s="212" t="s">
        <v>342</v>
      </c>
      <c r="DE349" s="212" t="s">
        <v>342</v>
      </c>
      <c r="DF349" s="212" t="s">
        <v>342</v>
      </c>
      <c r="DG349" s="212" t="s">
        <v>342</v>
      </c>
      <c r="DH349" s="212" t="s">
        <v>342</v>
      </c>
      <c r="DI349" s="212" t="s">
        <v>342</v>
      </c>
      <c r="DJ349" s="212" t="s">
        <v>342</v>
      </c>
      <c r="DK349" s="212" t="s">
        <v>342</v>
      </c>
      <c r="DL349" s="212" t="s">
        <v>342</v>
      </c>
      <c r="DM349" s="212" t="s">
        <v>342</v>
      </c>
      <c r="DN349" s="212" t="s">
        <v>342</v>
      </c>
      <c r="DO349" s="212" t="s">
        <v>342</v>
      </c>
      <c r="DP349" s="212" t="s">
        <v>342</v>
      </c>
      <c r="DQ349" s="212" t="s">
        <v>342</v>
      </c>
      <c r="DR349" s="212" t="s">
        <v>342</v>
      </c>
      <c r="DS349" s="212" t="s">
        <v>342</v>
      </c>
      <c r="DT349" s="212" t="s">
        <v>342</v>
      </c>
      <c r="DU349" s="212" t="s">
        <v>342</v>
      </c>
      <c r="DV349" s="212" t="s">
        <v>342</v>
      </c>
      <c r="DW349" s="212" t="s">
        <v>342</v>
      </c>
      <c r="DX349" s="212" t="s">
        <v>342</v>
      </c>
      <c r="DY349" s="212" t="s">
        <v>342</v>
      </c>
      <c r="DZ349" s="212" t="s">
        <v>342</v>
      </c>
      <c r="EA349" s="212" t="s">
        <v>342</v>
      </c>
      <c r="EB349" s="212" t="s">
        <v>342</v>
      </c>
      <c r="EC349" s="212" t="s">
        <v>342</v>
      </c>
      <c r="ED349" s="212" t="s">
        <v>342</v>
      </c>
      <c r="EE349" s="212" t="s">
        <v>342</v>
      </c>
      <c r="EF349" s="212" t="s">
        <v>342</v>
      </c>
      <c r="EG349" s="212" t="s">
        <v>342</v>
      </c>
      <c r="EH349" s="212" t="s">
        <v>342</v>
      </c>
      <c r="EI349" s="212" t="s">
        <v>342</v>
      </c>
      <c r="EJ349" s="212" t="s">
        <v>342</v>
      </c>
      <c r="EK349" s="212" t="s">
        <v>342</v>
      </c>
      <c r="EL349" s="212" t="s">
        <v>342</v>
      </c>
      <c r="EM349" s="212" t="s">
        <v>342</v>
      </c>
      <c r="EN349" s="212" t="s">
        <v>342</v>
      </c>
      <c r="EO349" s="212" t="s">
        <v>342</v>
      </c>
      <c r="EP349" s="212" t="s">
        <v>342</v>
      </c>
      <c r="EQ349" s="212" t="s">
        <v>342</v>
      </c>
      <c r="ER349" s="424" t="s">
        <v>342</v>
      </c>
      <c r="ES349" s="385">
        <f t="shared" si="62"/>
        <v>0</v>
      </c>
      <c r="ET349" s="413">
        <f t="shared" si="49"/>
        <v>0</v>
      </c>
      <c r="EU349" s="227">
        <f t="shared" si="63"/>
        <v>0</v>
      </c>
      <c r="EV349" s="385">
        <f t="shared" si="54"/>
        <v>0</v>
      </c>
      <c r="EW349" s="412">
        <f t="shared" si="64"/>
        <v>0</v>
      </c>
      <c r="EX349" s="412">
        <f t="shared" si="61"/>
        <v>0</v>
      </c>
      <c r="EY349" s="210">
        <f t="shared" si="55"/>
        <v>0</v>
      </c>
      <c r="EZ349" s="227">
        <f>(COUNTIF($E349:$ER349,$EZ$11))*(10/60)</f>
        <v>0</v>
      </c>
    </row>
    <row r="350" spans="1:156" x14ac:dyDescent="0.25">
      <c r="A350" s="177">
        <f t="shared" si="46"/>
        <v>12</v>
      </c>
      <c r="B350" s="718"/>
      <c r="C350" s="510" t="s">
        <v>175</v>
      </c>
      <c r="D350" s="514">
        <v>44900</v>
      </c>
      <c r="E350" s="397"/>
      <c r="F350" s="212"/>
      <c r="G350" s="212"/>
      <c r="H350" s="212"/>
      <c r="I350" s="212"/>
      <c r="J350" s="212"/>
      <c r="K350" s="212"/>
      <c r="L350" s="212"/>
      <c r="M350" s="212"/>
      <c r="N350" s="212"/>
      <c r="O350" s="212"/>
      <c r="P350" s="212"/>
      <c r="Q350" s="212"/>
      <c r="R350" s="212"/>
      <c r="S350" s="212"/>
      <c r="T350" s="212"/>
      <c r="U350" s="212"/>
      <c r="V350" s="212"/>
      <c r="W350" s="212"/>
      <c r="X350" s="212"/>
      <c r="Y350" s="212"/>
      <c r="Z350" s="212"/>
      <c r="AA350" s="212"/>
      <c r="AB350" s="212"/>
      <c r="AC350" s="212"/>
      <c r="AD350" s="212"/>
      <c r="AE350" s="212"/>
      <c r="AF350" s="212"/>
      <c r="AG350" s="212"/>
      <c r="AH350" s="212"/>
      <c r="AI350" s="212"/>
      <c r="AJ350" s="212"/>
      <c r="AK350" s="212"/>
      <c r="AL350" s="212"/>
      <c r="AM350" s="212"/>
      <c r="AN350" s="212"/>
      <c r="AO350" s="212"/>
      <c r="AP350" s="212"/>
      <c r="AQ350" s="212"/>
      <c r="AR350" s="212"/>
      <c r="AS350" s="212"/>
      <c r="AT350" s="212"/>
      <c r="AU350" s="212"/>
      <c r="AV350" s="212"/>
      <c r="AW350" s="212"/>
      <c r="AX350" s="212"/>
      <c r="AY350" s="212"/>
      <c r="AZ350" s="212"/>
      <c r="BA350" s="212"/>
      <c r="BB350" s="212"/>
      <c r="BC350" s="212"/>
      <c r="BD350" s="212"/>
      <c r="BE350" s="212"/>
      <c r="BF350" s="212"/>
      <c r="BG350" s="212"/>
      <c r="BH350" s="212"/>
      <c r="BI350" s="212"/>
      <c r="BJ350" s="212"/>
      <c r="BK350" s="212"/>
      <c r="BL350" s="212"/>
      <c r="BM350" s="212"/>
      <c r="BN350" s="212"/>
      <c r="BO350" s="212"/>
      <c r="BP350" s="212"/>
      <c r="BQ350" s="212"/>
      <c r="BR350" s="212"/>
      <c r="BS350" s="212"/>
      <c r="BT350" s="212"/>
      <c r="BU350" s="212"/>
      <c r="BV350" s="212"/>
      <c r="BW350" s="212"/>
      <c r="BX350" s="212"/>
      <c r="BY350" s="212"/>
      <c r="BZ350" s="212"/>
      <c r="CA350" s="212"/>
      <c r="CB350" s="212"/>
      <c r="CC350" s="212"/>
      <c r="CD350" s="212"/>
      <c r="CE350" s="212"/>
      <c r="CF350" s="212"/>
      <c r="CG350" s="212"/>
      <c r="CH350" s="212"/>
      <c r="CI350" s="212"/>
      <c r="CJ350" s="212"/>
      <c r="CK350" s="212"/>
      <c r="CL350" s="212"/>
      <c r="CM350" s="212"/>
      <c r="CN350" s="212"/>
      <c r="CO350" s="212"/>
      <c r="CP350" s="212"/>
      <c r="CQ350" s="212"/>
      <c r="CR350" s="212"/>
      <c r="CS350" s="212"/>
      <c r="CT350" s="212"/>
      <c r="CU350" s="212"/>
      <c r="CV350" s="212"/>
      <c r="CW350" s="212"/>
      <c r="CX350" s="212"/>
      <c r="CY350" s="212"/>
      <c r="CZ350" s="212"/>
      <c r="DA350" s="212"/>
      <c r="DB350" s="212"/>
      <c r="DC350" s="212"/>
      <c r="DD350" s="212"/>
      <c r="DE350" s="212"/>
      <c r="DF350" s="212"/>
      <c r="DG350" s="212"/>
      <c r="DH350" s="212"/>
      <c r="DI350" s="212"/>
      <c r="DJ350" s="212"/>
      <c r="DK350" s="212"/>
      <c r="DL350" s="212"/>
      <c r="DM350" s="212"/>
      <c r="DN350" s="212"/>
      <c r="DO350" s="212"/>
      <c r="DP350" s="212"/>
      <c r="DQ350" s="212"/>
      <c r="DR350" s="212"/>
      <c r="DS350" s="212"/>
      <c r="DT350" s="212"/>
      <c r="DU350" s="212"/>
      <c r="DV350" s="212"/>
      <c r="DW350" s="212"/>
      <c r="DX350" s="212"/>
      <c r="DY350" s="212"/>
      <c r="DZ350" s="212"/>
      <c r="EA350" s="212"/>
      <c r="EB350" s="212"/>
      <c r="EC350" s="212"/>
      <c r="ED350" s="212"/>
      <c r="EE350" s="212"/>
      <c r="EF350" s="212"/>
      <c r="EG350" s="212"/>
      <c r="EH350" s="212"/>
      <c r="EI350" s="212"/>
      <c r="EJ350" s="212"/>
      <c r="EK350" s="212"/>
      <c r="EL350" s="212"/>
      <c r="EM350" s="212"/>
      <c r="EN350" s="212"/>
      <c r="EO350" s="212"/>
      <c r="EP350" s="212"/>
      <c r="EQ350" s="212"/>
      <c r="ER350" s="424"/>
      <c r="ES350" s="227">
        <f t="shared" si="62"/>
        <v>0</v>
      </c>
      <c r="ET350" s="413">
        <f t="shared" si="49"/>
        <v>0</v>
      </c>
      <c r="EU350" s="227">
        <f t="shared" si="63"/>
        <v>0</v>
      </c>
      <c r="EV350" s="385">
        <f t="shared" si="54"/>
        <v>0</v>
      </c>
      <c r="EW350" s="412">
        <f t="shared" si="64"/>
        <v>0</v>
      </c>
      <c r="EX350" s="412">
        <f t="shared" si="61"/>
        <v>0</v>
      </c>
      <c r="EY350" s="210">
        <f t="shared" si="55"/>
        <v>0</v>
      </c>
      <c r="EZ350" s="227">
        <f t="shared" si="65"/>
        <v>0</v>
      </c>
    </row>
    <row r="351" spans="1:156" x14ac:dyDescent="0.25">
      <c r="A351" s="177">
        <f t="shared" si="46"/>
        <v>12</v>
      </c>
      <c r="B351" s="718"/>
      <c r="C351" s="510" t="s">
        <v>176</v>
      </c>
      <c r="D351" s="514">
        <v>44901</v>
      </c>
      <c r="E351" s="397"/>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c r="AK351" s="212"/>
      <c r="AL351" s="212"/>
      <c r="AM351" s="212"/>
      <c r="AN351" s="212"/>
      <c r="AO351" s="212"/>
      <c r="AP351" s="212"/>
      <c r="AQ351" s="212"/>
      <c r="AR351" s="212"/>
      <c r="AS351" s="212"/>
      <c r="AT351" s="212"/>
      <c r="AU351" s="212"/>
      <c r="AV351" s="212"/>
      <c r="AW351" s="212"/>
      <c r="AX351" s="212"/>
      <c r="AY351" s="212"/>
      <c r="AZ351" s="212"/>
      <c r="BA351" s="212"/>
      <c r="BB351" s="212"/>
      <c r="BC351" s="212"/>
      <c r="BD351" s="212"/>
      <c r="BE351" s="212"/>
      <c r="BF351" s="212"/>
      <c r="BG351" s="212"/>
      <c r="BH351" s="212"/>
      <c r="BI351" s="212"/>
      <c r="BJ351" s="212"/>
      <c r="BK351" s="212"/>
      <c r="BL351" s="212"/>
      <c r="BM351" s="212"/>
      <c r="BN351" s="212"/>
      <c r="BO351" s="212"/>
      <c r="BP351" s="212"/>
      <c r="BQ351" s="212"/>
      <c r="BR351" s="212"/>
      <c r="BS351" s="212"/>
      <c r="BT351" s="212"/>
      <c r="BU351" s="212"/>
      <c r="BV351" s="212"/>
      <c r="BW351" s="212"/>
      <c r="BX351" s="212"/>
      <c r="BY351" s="212"/>
      <c r="BZ351" s="212"/>
      <c r="CA351" s="212"/>
      <c r="CB351" s="212"/>
      <c r="CC351" s="212"/>
      <c r="CD351" s="212"/>
      <c r="CE351" s="212"/>
      <c r="CF351" s="212"/>
      <c r="CG351" s="212"/>
      <c r="CH351" s="212"/>
      <c r="CI351" s="212"/>
      <c r="CJ351" s="212"/>
      <c r="CK351" s="212"/>
      <c r="CL351" s="212"/>
      <c r="CM351" s="212"/>
      <c r="CN351" s="212"/>
      <c r="CO351" s="212"/>
      <c r="CP351" s="212"/>
      <c r="CQ351" s="212"/>
      <c r="CR351" s="212"/>
      <c r="CS351" s="212"/>
      <c r="CT351" s="212"/>
      <c r="CU351" s="212"/>
      <c r="CV351" s="212"/>
      <c r="CW351" s="212"/>
      <c r="CX351" s="212"/>
      <c r="CY351" s="212"/>
      <c r="CZ351" s="212"/>
      <c r="DA351" s="212"/>
      <c r="DB351" s="212"/>
      <c r="DC351" s="212"/>
      <c r="DD351" s="212"/>
      <c r="DE351" s="212"/>
      <c r="DF351" s="212"/>
      <c r="DG351" s="212"/>
      <c r="DH351" s="212"/>
      <c r="DI351" s="212"/>
      <c r="DJ351" s="212"/>
      <c r="DK351" s="212"/>
      <c r="DL351" s="212"/>
      <c r="DM351" s="212"/>
      <c r="DN351" s="212"/>
      <c r="DO351" s="212"/>
      <c r="DP351" s="212"/>
      <c r="DQ351" s="212"/>
      <c r="DR351" s="212"/>
      <c r="DS351" s="212"/>
      <c r="DT351" s="212"/>
      <c r="DU351" s="212"/>
      <c r="DV351" s="212"/>
      <c r="DW351" s="212"/>
      <c r="DX351" s="212"/>
      <c r="DY351" s="212"/>
      <c r="DZ351" s="212"/>
      <c r="EA351" s="212"/>
      <c r="EB351" s="212"/>
      <c r="EC351" s="212"/>
      <c r="ED351" s="212"/>
      <c r="EE351" s="212"/>
      <c r="EF351" s="212"/>
      <c r="EG351" s="212"/>
      <c r="EH351" s="212"/>
      <c r="EI351" s="212"/>
      <c r="EJ351" s="212"/>
      <c r="EK351" s="212"/>
      <c r="EL351" s="212"/>
      <c r="EM351" s="212"/>
      <c r="EN351" s="212"/>
      <c r="EO351" s="212"/>
      <c r="EP351" s="212"/>
      <c r="EQ351" s="212"/>
      <c r="ER351" s="424"/>
      <c r="ES351" s="227">
        <f>((COUNTIF($E351:$ER351,$ES$11))*(10/60))</f>
        <v>0</v>
      </c>
      <c r="ET351" s="413">
        <f>(COUNTIF($E351:$ER351,$ET$11))*(10/60)</f>
        <v>0</v>
      </c>
      <c r="EU351" s="227">
        <f>(COUNTIF($E351:$ER351,$EU$11))*(10/60)</f>
        <v>0</v>
      </c>
      <c r="EV351" s="385">
        <f>(COUNTIF($E351:$ER351,$EV$11))*(10/60)</f>
        <v>0</v>
      </c>
      <c r="EW351" s="412">
        <f t="shared" si="64"/>
        <v>0</v>
      </c>
      <c r="EX351" s="412">
        <f t="shared" si="61"/>
        <v>0</v>
      </c>
      <c r="EY351" s="210">
        <f t="shared" si="55"/>
        <v>0</v>
      </c>
      <c r="EZ351" s="227">
        <f>(COUNTIF($E351:$ER351,$EZ$11))*(10/60)</f>
        <v>0</v>
      </c>
    </row>
    <row r="352" spans="1:156" x14ac:dyDescent="0.25">
      <c r="A352" s="177">
        <f t="shared" si="46"/>
        <v>12</v>
      </c>
      <c r="B352" s="718"/>
      <c r="C352" s="512" t="s">
        <v>176</v>
      </c>
      <c r="D352" s="514">
        <v>44902</v>
      </c>
      <c r="E352" s="397"/>
      <c r="F352" s="212"/>
      <c r="G352" s="212"/>
      <c r="H352" s="212"/>
      <c r="I352" s="212"/>
      <c r="J352" s="212"/>
      <c r="K352" s="212"/>
      <c r="L352" s="212"/>
      <c r="M352" s="212"/>
      <c r="N352" s="212"/>
      <c r="O352" s="212"/>
      <c r="P352" s="212"/>
      <c r="Q352" s="212"/>
      <c r="R352" s="212"/>
      <c r="S352" s="212"/>
      <c r="T352" s="212"/>
      <c r="U352" s="212"/>
      <c r="V352" s="212"/>
      <c r="W352" s="212"/>
      <c r="X352" s="212"/>
      <c r="Y352" s="212"/>
      <c r="Z352" s="212"/>
      <c r="AA352" s="212"/>
      <c r="AB352" s="212"/>
      <c r="AC352" s="212"/>
      <c r="AD352" s="212"/>
      <c r="AE352" s="212"/>
      <c r="AF352" s="212"/>
      <c r="AG352" s="212"/>
      <c r="AH352" s="212"/>
      <c r="AI352" s="212"/>
      <c r="AJ352" s="212"/>
      <c r="AK352" s="212"/>
      <c r="AL352" s="212"/>
      <c r="AM352" s="212"/>
      <c r="AN352" s="212"/>
      <c r="AO352" s="212"/>
      <c r="AP352" s="212"/>
      <c r="AQ352" s="212"/>
      <c r="AR352" s="212"/>
      <c r="AS352" s="212"/>
      <c r="AT352" s="212"/>
      <c r="AU352" s="212"/>
      <c r="AV352" s="212"/>
      <c r="AW352" s="212"/>
      <c r="AX352" s="212"/>
      <c r="AY352" s="212"/>
      <c r="AZ352" s="212"/>
      <c r="BA352" s="212"/>
      <c r="BB352" s="212"/>
      <c r="BC352" s="212"/>
      <c r="BD352" s="212"/>
      <c r="BE352" s="212"/>
      <c r="BF352" s="212"/>
      <c r="BG352" s="212"/>
      <c r="BH352" s="212"/>
      <c r="BI352" s="212"/>
      <c r="BJ352" s="212"/>
      <c r="BK352" s="212"/>
      <c r="BL352" s="212"/>
      <c r="BM352" s="212"/>
      <c r="BN352" s="212"/>
      <c r="BO352" s="212"/>
      <c r="BP352" s="212"/>
      <c r="BQ352" s="212"/>
      <c r="BR352" s="212"/>
      <c r="BS352" s="212"/>
      <c r="BT352" s="212"/>
      <c r="BU352" s="212"/>
      <c r="BV352" s="212"/>
      <c r="BW352" s="212"/>
      <c r="BX352" s="212"/>
      <c r="BY352" s="212"/>
      <c r="BZ352" s="212"/>
      <c r="CA352" s="212"/>
      <c r="CB352" s="212"/>
      <c r="CC352" s="212"/>
      <c r="CD352" s="212"/>
      <c r="CE352" s="212"/>
      <c r="CF352" s="212"/>
      <c r="CG352" s="212"/>
      <c r="CH352" s="212"/>
      <c r="CI352" s="212"/>
      <c r="CJ352" s="212"/>
      <c r="CK352" s="212"/>
      <c r="CL352" s="212"/>
      <c r="CM352" s="212"/>
      <c r="CN352" s="212"/>
      <c r="CO352" s="212"/>
      <c r="CP352" s="212"/>
      <c r="CQ352" s="212"/>
      <c r="CR352" s="212"/>
      <c r="CS352" s="212"/>
      <c r="CT352" s="212"/>
      <c r="CU352" s="212"/>
      <c r="CV352" s="212"/>
      <c r="CW352" s="212"/>
      <c r="CX352" s="212"/>
      <c r="CY352" s="212"/>
      <c r="CZ352" s="212"/>
      <c r="DA352" s="212"/>
      <c r="DB352" s="212"/>
      <c r="DC352" s="212"/>
      <c r="DD352" s="212"/>
      <c r="DE352" s="212"/>
      <c r="DF352" s="212"/>
      <c r="DG352" s="212"/>
      <c r="DH352" s="212"/>
      <c r="DI352" s="212"/>
      <c r="DJ352" s="212"/>
      <c r="DK352" s="212"/>
      <c r="DL352" s="212"/>
      <c r="DM352" s="212"/>
      <c r="DN352" s="212"/>
      <c r="DO352" s="212"/>
      <c r="DP352" s="212"/>
      <c r="DQ352" s="212"/>
      <c r="DR352" s="212"/>
      <c r="DS352" s="212"/>
      <c r="DT352" s="212"/>
      <c r="DU352" s="212"/>
      <c r="DV352" s="212"/>
      <c r="DW352" s="212"/>
      <c r="DX352" s="212"/>
      <c r="DY352" s="212"/>
      <c r="DZ352" s="212"/>
      <c r="EA352" s="212"/>
      <c r="EB352" s="212"/>
      <c r="EC352" s="212"/>
      <c r="ED352" s="212"/>
      <c r="EE352" s="212"/>
      <c r="EF352" s="212"/>
      <c r="EG352" s="212"/>
      <c r="EH352" s="212"/>
      <c r="EI352" s="212"/>
      <c r="EJ352" s="212"/>
      <c r="EK352" s="212"/>
      <c r="EL352" s="212"/>
      <c r="EM352" s="212"/>
      <c r="EN352" s="212"/>
      <c r="EO352" s="212"/>
      <c r="EP352" s="212"/>
      <c r="EQ352" s="212"/>
      <c r="ER352" s="424"/>
      <c r="ES352" s="227">
        <f>((COUNTIF($E352:$ER352,$ES$11))*(10/60))</f>
        <v>0</v>
      </c>
      <c r="ET352" s="413">
        <f>(COUNTIF($E352:$ER352,$ET$11))*(10/60)</f>
        <v>0</v>
      </c>
      <c r="EU352" s="227">
        <f>(COUNTIF($E352:$ER352,$EU$11))*(10/60)</f>
        <v>0</v>
      </c>
      <c r="EV352" s="385">
        <f>(COUNTIF($E352:$ER352,$EV$11))*(10/60)</f>
        <v>0</v>
      </c>
      <c r="EW352" s="412">
        <f t="shared" si="64"/>
        <v>0</v>
      </c>
      <c r="EX352" s="412">
        <f t="shared" si="61"/>
        <v>0</v>
      </c>
      <c r="EY352" s="210">
        <f t="shared" si="55"/>
        <v>0</v>
      </c>
      <c r="EZ352" s="227">
        <f>(COUNTIF($E352:$ER352,$EZ$11))*(10/60)</f>
        <v>0</v>
      </c>
    </row>
    <row r="353" spans="1:156" x14ac:dyDescent="0.25">
      <c r="A353" s="177">
        <f t="shared" si="46"/>
        <v>12</v>
      </c>
      <c r="B353" s="718"/>
      <c r="C353" s="511" t="s">
        <v>173</v>
      </c>
      <c r="D353" s="515">
        <v>44903</v>
      </c>
      <c r="E353" s="403"/>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c r="AN353" s="404"/>
      <c r="AO353" s="404"/>
      <c r="AP353" s="404"/>
      <c r="AQ353" s="404"/>
      <c r="AR353" s="404"/>
      <c r="AS353" s="404"/>
      <c r="AT353" s="404"/>
      <c r="AU353" s="404"/>
      <c r="AV353" s="404"/>
      <c r="AW353" s="404"/>
      <c r="AX353" s="404"/>
      <c r="AY353" s="404"/>
      <c r="AZ353" s="404"/>
      <c r="BA353" s="404"/>
      <c r="BB353" s="404"/>
      <c r="BC353" s="404"/>
      <c r="BD353" s="404"/>
      <c r="BE353" s="404"/>
      <c r="BF353" s="404"/>
      <c r="BG353" s="404"/>
      <c r="BH353" s="404"/>
      <c r="BI353" s="404"/>
      <c r="BJ353" s="404"/>
      <c r="BK353" s="404"/>
      <c r="BL353" s="404"/>
      <c r="BM353" s="404"/>
      <c r="BN353" s="404"/>
      <c r="BO353" s="404"/>
      <c r="BP353" s="404"/>
      <c r="BQ353" s="404"/>
      <c r="BR353" s="404"/>
      <c r="BS353" s="404"/>
      <c r="BT353" s="404"/>
      <c r="BU353" s="404"/>
      <c r="BV353" s="404"/>
      <c r="BW353" s="404"/>
      <c r="BX353" s="404"/>
      <c r="BY353" s="404"/>
      <c r="BZ353" s="404"/>
      <c r="CA353" s="404"/>
      <c r="CB353" s="404"/>
      <c r="CC353" s="404"/>
      <c r="CD353" s="404"/>
      <c r="CE353" s="404"/>
      <c r="CF353" s="404"/>
      <c r="CG353" s="404"/>
      <c r="CH353" s="404"/>
      <c r="CI353" s="404"/>
      <c r="CJ353" s="404"/>
      <c r="CK353" s="404"/>
      <c r="CL353" s="404"/>
      <c r="CM353" s="404"/>
      <c r="CN353" s="404"/>
      <c r="CO353" s="404"/>
      <c r="CP353" s="404"/>
      <c r="CQ353" s="404"/>
      <c r="CR353" s="404"/>
      <c r="CS353" s="404"/>
      <c r="CT353" s="404"/>
      <c r="CU353" s="404"/>
      <c r="CV353" s="404"/>
      <c r="CW353" s="404"/>
      <c r="CX353" s="404"/>
      <c r="CY353" s="404"/>
      <c r="CZ353" s="404"/>
      <c r="DA353" s="404"/>
      <c r="DB353" s="404"/>
      <c r="DC353" s="404"/>
      <c r="DD353" s="404"/>
      <c r="DE353" s="404"/>
      <c r="DF353" s="404"/>
      <c r="DG353" s="404"/>
      <c r="DH353" s="404"/>
      <c r="DI353" s="404"/>
      <c r="DJ353" s="404"/>
      <c r="DK353" s="404"/>
      <c r="DL353" s="404"/>
      <c r="DM353" s="404"/>
      <c r="DN353" s="404"/>
      <c r="DO353" s="404"/>
      <c r="DP353" s="404"/>
      <c r="DQ353" s="404"/>
      <c r="DR353" s="404"/>
      <c r="DS353" s="404"/>
      <c r="DT353" s="404"/>
      <c r="DU353" s="404"/>
      <c r="DV353" s="404"/>
      <c r="DW353" s="404"/>
      <c r="DX353" s="404"/>
      <c r="DY353" s="404"/>
      <c r="DZ353" s="404"/>
      <c r="EA353" s="404"/>
      <c r="EB353" s="404"/>
      <c r="EC353" s="404"/>
      <c r="ED353" s="404"/>
      <c r="EE353" s="404"/>
      <c r="EF353" s="404"/>
      <c r="EG353" s="404"/>
      <c r="EH353" s="404"/>
      <c r="EI353" s="404"/>
      <c r="EJ353" s="404"/>
      <c r="EK353" s="404"/>
      <c r="EL353" s="404"/>
      <c r="EM353" s="404"/>
      <c r="EN353" s="404"/>
      <c r="EO353" s="404"/>
      <c r="EP353" s="404"/>
      <c r="EQ353" s="404"/>
      <c r="ER353" s="434"/>
      <c r="ES353" s="227">
        <f t="shared" si="62"/>
        <v>0</v>
      </c>
      <c r="ET353" s="413">
        <f>(COUNTIF($E353:$ER353,$ET$11))*(10/60)</f>
        <v>0</v>
      </c>
      <c r="EU353" s="227">
        <f t="shared" si="63"/>
        <v>0</v>
      </c>
      <c r="EV353" s="385">
        <f t="shared" si="54"/>
        <v>0</v>
      </c>
      <c r="EW353" s="412">
        <f t="shared" si="64"/>
        <v>0</v>
      </c>
      <c r="EX353" s="412">
        <f t="shared" si="61"/>
        <v>0</v>
      </c>
      <c r="EY353" s="210">
        <f t="shared" si="55"/>
        <v>0</v>
      </c>
      <c r="EZ353" s="227">
        <f t="shared" si="65"/>
        <v>0</v>
      </c>
    </row>
    <row r="354" spans="1:156" x14ac:dyDescent="0.25">
      <c r="A354" s="177">
        <f t="shared" ref="A354:A375" si="66">MONTH(D354)</f>
        <v>12</v>
      </c>
      <c r="B354" s="718"/>
      <c r="C354" s="510" t="s">
        <v>184</v>
      </c>
      <c r="D354" s="514">
        <v>44904</v>
      </c>
      <c r="E354" s="397"/>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c r="AK354" s="212"/>
      <c r="AL354" s="212"/>
      <c r="AM354" s="212"/>
      <c r="AN354" s="212"/>
      <c r="AO354" s="212"/>
      <c r="AP354" s="212"/>
      <c r="AQ354" s="212"/>
      <c r="AR354" s="212"/>
      <c r="AS354" s="212"/>
      <c r="AT354" s="212"/>
      <c r="AU354" s="212"/>
      <c r="AV354" s="212"/>
      <c r="AW354" s="212"/>
      <c r="AX354" s="212"/>
      <c r="AY354" s="212"/>
      <c r="AZ354" s="212"/>
      <c r="BA354" s="212"/>
      <c r="BB354" s="212"/>
      <c r="BC354" s="212"/>
      <c r="BD354" s="212"/>
      <c r="BE354" s="212"/>
      <c r="BF354" s="212"/>
      <c r="BG354" s="212"/>
      <c r="BH354" s="212"/>
      <c r="BI354" s="212"/>
      <c r="BJ354" s="212"/>
      <c r="BK354" s="212"/>
      <c r="BL354" s="212"/>
      <c r="BM354" s="212"/>
      <c r="BN354" s="212"/>
      <c r="BO354" s="212"/>
      <c r="BP354" s="212"/>
      <c r="BQ354" s="212"/>
      <c r="BR354" s="212"/>
      <c r="BS354" s="212"/>
      <c r="BT354" s="212"/>
      <c r="BU354" s="212"/>
      <c r="BV354" s="212"/>
      <c r="BW354" s="212"/>
      <c r="BX354" s="212"/>
      <c r="BY354" s="212"/>
      <c r="BZ354" s="212"/>
      <c r="CA354" s="212"/>
      <c r="CB354" s="212"/>
      <c r="CC354" s="212"/>
      <c r="CD354" s="212"/>
      <c r="CE354" s="212"/>
      <c r="CF354" s="212"/>
      <c r="CG354" s="212"/>
      <c r="CH354" s="212"/>
      <c r="CI354" s="212"/>
      <c r="CJ354" s="212"/>
      <c r="CK354" s="212"/>
      <c r="CL354" s="212"/>
      <c r="CM354" s="212"/>
      <c r="CN354" s="212"/>
      <c r="CO354" s="212"/>
      <c r="CP354" s="212"/>
      <c r="CQ354" s="212"/>
      <c r="CR354" s="212"/>
      <c r="CS354" s="212"/>
      <c r="CT354" s="212"/>
      <c r="CU354" s="212"/>
      <c r="CV354" s="212"/>
      <c r="CW354" s="212"/>
      <c r="CX354" s="212"/>
      <c r="CY354" s="212"/>
      <c r="CZ354" s="212"/>
      <c r="DA354" s="212"/>
      <c r="DB354" s="212"/>
      <c r="DC354" s="212"/>
      <c r="DD354" s="212"/>
      <c r="DE354" s="212"/>
      <c r="DF354" s="212"/>
      <c r="DG354" s="212"/>
      <c r="DH354" s="212"/>
      <c r="DI354" s="212"/>
      <c r="DJ354" s="212"/>
      <c r="DK354" s="212"/>
      <c r="DL354" s="212"/>
      <c r="DM354" s="212"/>
      <c r="DN354" s="212"/>
      <c r="DO354" s="212"/>
      <c r="DP354" s="212"/>
      <c r="DQ354" s="212"/>
      <c r="DR354" s="212"/>
      <c r="DS354" s="212"/>
      <c r="DT354" s="212"/>
      <c r="DU354" s="212"/>
      <c r="DV354" s="212"/>
      <c r="DW354" s="212"/>
      <c r="DX354" s="212"/>
      <c r="DY354" s="212"/>
      <c r="DZ354" s="212"/>
      <c r="EA354" s="212"/>
      <c r="EB354" s="212"/>
      <c r="EC354" s="212"/>
      <c r="ED354" s="212"/>
      <c r="EE354" s="212"/>
      <c r="EF354" s="212"/>
      <c r="EG354" s="212"/>
      <c r="EH354" s="212"/>
      <c r="EI354" s="212"/>
      <c r="EJ354" s="212"/>
      <c r="EK354" s="212"/>
      <c r="EL354" s="212"/>
      <c r="EM354" s="212"/>
      <c r="EN354" s="212"/>
      <c r="EO354" s="212"/>
      <c r="EP354" s="212"/>
      <c r="EQ354" s="212"/>
      <c r="ER354" s="424"/>
      <c r="ES354" s="227">
        <f t="shared" si="62"/>
        <v>0</v>
      </c>
      <c r="ET354" s="413">
        <f t="shared" si="49"/>
        <v>0</v>
      </c>
      <c r="EU354" s="227">
        <f t="shared" si="63"/>
        <v>0</v>
      </c>
      <c r="EV354" s="385">
        <f t="shared" si="54"/>
        <v>0</v>
      </c>
      <c r="EW354" s="412">
        <f t="shared" si="64"/>
        <v>0</v>
      </c>
      <c r="EX354" s="412">
        <f t="shared" si="61"/>
        <v>0</v>
      </c>
      <c r="EY354" s="210">
        <f>SUM(ES354:EX354)</f>
        <v>0</v>
      </c>
      <c r="EZ354" s="227">
        <f t="shared" ref="EZ354:EZ359" si="67">(COUNTIF($E354:$EL354,$EZ$11))*(10/60)</f>
        <v>0</v>
      </c>
    </row>
    <row r="355" spans="1:156" x14ac:dyDescent="0.25">
      <c r="A355" s="177">
        <f t="shared" si="66"/>
        <v>12</v>
      </c>
      <c r="B355" s="718"/>
      <c r="C355" s="511" t="s">
        <v>181</v>
      </c>
      <c r="D355" s="515">
        <v>44905</v>
      </c>
      <c r="E355" s="397"/>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c r="AK355" s="212"/>
      <c r="AL355" s="212"/>
      <c r="AM355" s="212"/>
      <c r="AN355" s="212"/>
      <c r="AO355" s="212"/>
      <c r="AP355" s="212"/>
      <c r="AQ355" s="212"/>
      <c r="AR355" s="212"/>
      <c r="AS355" s="212"/>
      <c r="AT355" s="212"/>
      <c r="AU355" s="212"/>
      <c r="AV355" s="212"/>
      <c r="AW355" s="212"/>
      <c r="AX355" s="212"/>
      <c r="AY355" s="212"/>
      <c r="AZ355" s="212"/>
      <c r="BA355" s="212"/>
      <c r="BB355" s="212"/>
      <c r="BC355" s="212"/>
      <c r="BD355" s="212"/>
      <c r="BE355" s="212"/>
      <c r="BF355" s="212"/>
      <c r="BG355" s="212"/>
      <c r="BH355" s="212"/>
      <c r="BI355" s="212"/>
      <c r="BJ355" s="212"/>
      <c r="BK355" s="212"/>
      <c r="BL355" s="212"/>
      <c r="BM355" s="212"/>
      <c r="BN355" s="212"/>
      <c r="BO355" s="212"/>
      <c r="BP355" s="212"/>
      <c r="BQ355" s="212"/>
      <c r="BR355" s="212"/>
      <c r="BS355" s="212"/>
      <c r="BT355" s="212"/>
      <c r="BU355" s="212"/>
      <c r="BV355" s="212"/>
      <c r="BW355" s="212"/>
      <c r="BX355" s="212"/>
      <c r="BY355" s="212"/>
      <c r="BZ355" s="212"/>
      <c r="CA355" s="212"/>
      <c r="CB355" s="212"/>
      <c r="CC355" s="212"/>
      <c r="CD355" s="212"/>
      <c r="CE355" s="212"/>
      <c r="CF355" s="212"/>
      <c r="CG355" s="212"/>
      <c r="CH355" s="212"/>
      <c r="CI355" s="212"/>
      <c r="CJ355" s="212"/>
      <c r="CK355" s="212"/>
      <c r="CL355" s="212"/>
      <c r="CM355" s="212"/>
      <c r="CN355" s="212"/>
      <c r="CO355" s="212"/>
      <c r="CP355" s="212"/>
      <c r="CQ355" s="212"/>
      <c r="CR355" s="212"/>
      <c r="CS355" s="212"/>
      <c r="CT355" s="212"/>
      <c r="CU355" s="212"/>
      <c r="CV355" s="212"/>
      <c r="CW355" s="212"/>
      <c r="CX355" s="212"/>
      <c r="CY355" s="212"/>
      <c r="CZ355" s="212"/>
      <c r="DA355" s="212"/>
      <c r="DB355" s="212"/>
      <c r="DC355" s="212"/>
      <c r="DD355" s="212"/>
      <c r="DE355" s="212"/>
      <c r="DF355" s="212"/>
      <c r="DG355" s="212"/>
      <c r="DH355" s="212"/>
      <c r="DI355" s="212"/>
      <c r="DJ355" s="212"/>
      <c r="DK355" s="212"/>
      <c r="DL355" s="212"/>
      <c r="DM355" s="212"/>
      <c r="DN355" s="212"/>
      <c r="DO355" s="212"/>
      <c r="DP355" s="212"/>
      <c r="DQ355" s="212"/>
      <c r="DR355" s="212"/>
      <c r="DS355" s="212"/>
      <c r="DT355" s="212"/>
      <c r="DU355" s="212"/>
      <c r="DV355" s="212"/>
      <c r="DW355" s="212"/>
      <c r="DX355" s="212"/>
      <c r="DY355" s="212"/>
      <c r="DZ355" s="212"/>
      <c r="EA355" s="212"/>
      <c r="EB355" s="212"/>
      <c r="EC355" s="212"/>
      <c r="ED355" s="212"/>
      <c r="EE355" s="212"/>
      <c r="EF355" s="212"/>
      <c r="EG355" s="212"/>
      <c r="EH355" s="212"/>
      <c r="EI355" s="212"/>
      <c r="EJ355" s="212"/>
      <c r="EK355" s="212"/>
      <c r="EL355" s="212"/>
      <c r="EM355" s="212"/>
      <c r="EN355" s="212"/>
      <c r="EO355" s="212"/>
      <c r="EP355" s="212"/>
      <c r="EQ355" s="212"/>
      <c r="ER355" s="424"/>
      <c r="ES355" s="227">
        <f t="shared" si="62"/>
        <v>0</v>
      </c>
      <c r="ET355" s="413">
        <f t="shared" si="49"/>
        <v>0</v>
      </c>
      <c r="EU355" s="227">
        <f t="shared" si="63"/>
        <v>0</v>
      </c>
      <c r="EV355" s="385">
        <f t="shared" si="54"/>
        <v>0</v>
      </c>
      <c r="EW355" s="412">
        <f t="shared" si="64"/>
        <v>0</v>
      </c>
      <c r="EX355" s="412">
        <f t="shared" si="61"/>
        <v>0</v>
      </c>
      <c r="EY355" s="210">
        <f>SUM(ES355:EX355)</f>
        <v>0</v>
      </c>
      <c r="EZ355" s="227">
        <f>(COUNTIF($E355:$EF355,$EZ$11))*(10/60)</f>
        <v>0</v>
      </c>
    </row>
    <row r="356" spans="1:156" x14ac:dyDescent="0.25">
      <c r="A356" s="177">
        <f t="shared" si="66"/>
        <v>12</v>
      </c>
      <c r="B356" s="718"/>
      <c r="C356" s="511" t="s">
        <v>167</v>
      </c>
      <c r="D356" s="515">
        <v>44906</v>
      </c>
      <c r="E356" s="211" t="s">
        <v>342</v>
      </c>
      <c r="F356" s="212" t="s">
        <v>342</v>
      </c>
      <c r="G356" s="212" t="s">
        <v>342</v>
      </c>
      <c r="H356" s="212" t="s">
        <v>342</v>
      </c>
      <c r="I356" s="212" t="s">
        <v>342</v>
      </c>
      <c r="J356" s="212" t="s">
        <v>342</v>
      </c>
      <c r="K356" s="212" t="s">
        <v>342</v>
      </c>
      <c r="L356" s="212" t="s">
        <v>342</v>
      </c>
      <c r="M356" s="212" t="s">
        <v>342</v>
      </c>
      <c r="N356" s="212" t="s">
        <v>342</v>
      </c>
      <c r="O356" s="212" t="s">
        <v>342</v>
      </c>
      <c r="P356" s="212" t="s">
        <v>342</v>
      </c>
      <c r="Q356" s="212" t="s">
        <v>342</v>
      </c>
      <c r="R356" s="212" t="s">
        <v>342</v>
      </c>
      <c r="S356" s="212" t="s">
        <v>342</v>
      </c>
      <c r="T356" s="212" t="s">
        <v>342</v>
      </c>
      <c r="U356" s="212" t="s">
        <v>342</v>
      </c>
      <c r="V356" s="212" t="s">
        <v>342</v>
      </c>
      <c r="W356" s="212" t="s">
        <v>342</v>
      </c>
      <c r="X356" s="212" t="s">
        <v>342</v>
      </c>
      <c r="Y356" s="212" t="s">
        <v>342</v>
      </c>
      <c r="Z356" s="212" t="s">
        <v>342</v>
      </c>
      <c r="AA356" s="212" t="s">
        <v>342</v>
      </c>
      <c r="AB356" s="212" t="s">
        <v>342</v>
      </c>
      <c r="AC356" s="212" t="s">
        <v>342</v>
      </c>
      <c r="AD356" s="212" t="s">
        <v>342</v>
      </c>
      <c r="AE356" s="212" t="s">
        <v>342</v>
      </c>
      <c r="AF356" s="212" t="s">
        <v>342</v>
      </c>
      <c r="AG356" s="212" t="s">
        <v>342</v>
      </c>
      <c r="AH356" s="212" t="s">
        <v>342</v>
      </c>
      <c r="AI356" s="212" t="s">
        <v>342</v>
      </c>
      <c r="AJ356" s="212" t="s">
        <v>342</v>
      </c>
      <c r="AK356" s="212" t="s">
        <v>342</v>
      </c>
      <c r="AL356" s="212" t="s">
        <v>342</v>
      </c>
      <c r="AM356" s="212" t="s">
        <v>342</v>
      </c>
      <c r="AN356" s="212" t="s">
        <v>342</v>
      </c>
      <c r="AO356" s="212" t="s">
        <v>342</v>
      </c>
      <c r="AP356" s="212" t="s">
        <v>342</v>
      </c>
      <c r="AQ356" s="212" t="s">
        <v>342</v>
      </c>
      <c r="AR356" s="212" t="s">
        <v>342</v>
      </c>
      <c r="AS356" s="212" t="s">
        <v>342</v>
      </c>
      <c r="AT356" s="212" t="s">
        <v>342</v>
      </c>
      <c r="AU356" s="212" t="s">
        <v>342</v>
      </c>
      <c r="AV356" s="212" t="s">
        <v>342</v>
      </c>
      <c r="AW356" s="212" t="s">
        <v>342</v>
      </c>
      <c r="AX356" s="212" t="s">
        <v>342</v>
      </c>
      <c r="AY356" s="212" t="s">
        <v>342</v>
      </c>
      <c r="AZ356" s="212" t="s">
        <v>342</v>
      </c>
      <c r="BA356" s="212" t="s">
        <v>342</v>
      </c>
      <c r="BB356" s="212" t="s">
        <v>342</v>
      </c>
      <c r="BC356" s="212" t="s">
        <v>342</v>
      </c>
      <c r="BD356" s="212" t="s">
        <v>342</v>
      </c>
      <c r="BE356" s="212" t="s">
        <v>342</v>
      </c>
      <c r="BF356" s="212" t="s">
        <v>342</v>
      </c>
      <c r="BG356" s="212" t="s">
        <v>342</v>
      </c>
      <c r="BH356" s="212" t="s">
        <v>342</v>
      </c>
      <c r="BI356" s="212" t="s">
        <v>342</v>
      </c>
      <c r="BJ356" s="212" t="s">
        <v>342</v>
      </c>
      <c r="BK356" s="212" t="s">
        <v>342</v>
      </c>
      <c r="BL356" s="212" t="s">
        <v>342</v>
      </c>
      <c r="BM356" s="212" t="s">
        <v>342</v>
      </c>
      <c r="BN356" s="212" t="s">
        <v>342</v>
      </c>
      <c r="BO356" s="212" t="s">
        <v>342</v>
      </c>
      <c r="BP356" s="212" t="s">
        <v>342</v>
      </c>
      <c r="BQ356" s="212" t="s">
        <v>342</v>
      </c>
      <c r="BR356" s="212" t="s">
        <v>342</v>
      </c>
      <c r="BS356" s="212" t="s">
        <v>342</v>
      </c>
      <c r="BT356" s="212" t="s">
        <v>342</v>
      </c>
      <c r="BU356" s="212" t="s">
        <v>342</v>
      </c>
      <c r="BV356" s="212" t="s">
        <v>342</v>
      </c>
      <c r="BW356" s="212" t="s">
        <v>342</v>
      </c>
      <c r="BX356" s="212" t="s">
        <v>342</v>
      </c>
      <c r="BY356" s="212" t="s">
        <v>342</v>
      </c>
      <c r="BZ356" s="212" t="s">
        <v>342</v>
      </c>
      <c r="CA356" s="212" t="s">
        <v>342</v>
      </c>
      <c r="CB356" s="212" t="s">
        <v>342</v>
      </c>
      <c r="CC356" s="212" t="s">
        <v>342</v>
      </c>
      <c r="CD356" s="212" t="s">
        <v>342</v>
      </c>
      <c r="CE356" s="212" t="s">
        <v>342</v>
      </c>
      <c r="CF356" s="212" t="s">
        <v>342</v>
      </c>
      <c r="CG356" s="212" t="s">
        <v>342</v>
      </c>
      <c r="CH356" s="212" t="s">
        <v>342</v>
      </c>
      <c r="CI356" s="212" t="s">
        <v>342</v>
      </c>
      <c r="CJ356" s="212" t="s">
        <v>342</v>
      </c>
      <c r="CK356" s="212" t="s">
        <v>342</v>
      </c>
      <c r="CL356" s="212" t="s">
        <v>342</v>
      </c>
      <c r="CM356" s="212" t="s">
        <v>342</v>
      </c>
      <c r="CN356" s="212" t="s">
        <v>342</v>
      </c>
      <c r="CO356" s="212" t="s">
        <v>342</v>
      </c>
      <c r="CP356" s="212" t="s">
        <v>342</v>
      </c>
      <c r="CQ356" s="212" t="s">
        <v>342</v>
      </c>
      <c r="CR356" s="212" t="s">
        <v>342</v>
      </c>
      <c r="CS356" s="212" t="s">
        <v>342</v>
      </c>
      <c r="CT356" s="212" t="s">
        <v>342</v>
      </c>
      <c r="CU356" s="212" t="s">
        <v>342</v>
      </c>
      <c r="CV356" s="212" t="s">
        <v>342</v>
      </c>
      <c r="CW356" s="212" t="s">
        <v>342</v>
      </c>
      <c r="CX356" s="212" t="s">
        <v>342</v>
      </c>
      <c r="CY356" s="212" t="s">
        <v>342</v>
      </c>
      <c r="CZ356" s="212" t="s">
        <v>342</v>
      </c>
      <c r="DA356" s="212" t="s">
        <v>342</v>
      </c>
      <c r="DB356" s="212" t="s">
        <v>342</v>
      </c>
      <c r="DC356" s="212" t="s">
        <v>342</v>
      </c>
      <c r="DD356" s="212" t="s">
        <v>342</v>
      </c>
      <c r="DE356" s="212" t="s">
        <v>342</v>
      </c>
      <c r="DF356" s="212" t="s">
        <v>342</v>
      </c>
      <c r="DG356" s="212" t="s">
        <v>342</v>
      </c>
      <c r="DH356" s="212" t="s">
        <v>342</v>
      </c>
      <c r="DI356" s="212" t="s">
        <v>342</v>
      </c>
      <c r="DJ356" s="212" t="s">
        <v>342</v>
      </c>
      <c r="DK356" s="212" t="s">
        <v>342</v>
      </c>
      <c r="DL356" s="212" t="s">
        <v>342</v>
      </c>
      <c r="DM356" s="212" t="s">
        <v>342</v>
      </c>
      <c r="DN356" s="212" t="s">
        <v>342</v>
      </c>
      <c r="DO356" s="212" t="s">
        <v>342</v>
      </c>
      <c r="DP356" s="212" t="s">
        <v>342</v>
      </c>
      <c r="DQ356" s="212" t="s">
        <v>342</v>
      </c>
      <c r="DR356" s="212" t="s">
        <v>342</v>
      </c>
      <c r="DS356" s="212" t="s">
        <v>342</v>
      </c>
      <c r="DT356" s="212" t="s">
        <v>342</v>
      </c>
      <c r="DU356" s="212" t="s">
        <v>342</v>
      </c>
      <c r="DV356" s="212" t="s">
        <v>342</v>
      </c>
      <c r="DW356" s="212" t="s">
        <v>342</v>
      </c>
      <c r="DX356" s="212" t="s">
        <v>342</v>
      </c>
      <c r="DY356" s="212" t="s">
        <v>342</v>
      </c>
      <c r="DZ356" s="212" t="s">
        <v>342</v>
      </c>
      <c r="EA356" s="212" t="s">
        <v>342</v>
      </c>
      <c r="EB356" s="212" t="s">
        <v>342</v>
      </c>
      <c r="EC356" s="212" t="s">
        <v>342</v>
      </c>
      <c r="ED356" s="212" t="s">
        <v>342</v>
      </c>
      <c r="EE356" s="212" t="s">
        <v>342</v>
      </c>
      <c r="EF356" s="212" t="s">
        <v>342</v>
      </c>
      <c r="EG356" s="212" t="s">
        <v>342</v>
      </c>
      <c r="EH356" s="212" t="s">
        <v>342</v>
      </c>
      <c r="EI356" s="212" t="s">
        <v>342</v>
      </c>
      <c r="EJ356" s="212" t="s">
        <v>342</v>
      </c>
      <c r="EK356" s="212" t="s">
        <v>342</v>
      </c>
      <c r="EL356" s="212" t="s">
        <v>342</v>
      </c>
      <c r="EM356" s="212" t="s">
        <v>342</v>
      </c>
      <c r="EN356" s="212" t="s">
        <v>342</v>
      </c>
      <c r="EO356" s="212" t="s">
        <v>342</v>
      </c>
      <c r="EP356" s="212" t="s">
        <v>342</v>
      </c>
      <c r="EQ356" s="212" t="s">
        <v>342</v>
      </c>
      <c r="ER356" s="424" t="s">
        <v>342</v>
      </c>
      <c r="ES356" s="227">
        <f>((COUNTIF($E356:$ER356,$ES$11))*(10/60))</f>
        <v>0</v>
      </c>
      <c r="ET356" s="413">
        <f>(COUNTIF($E356:$ER356,$ET$11))*(10/60)</f>
        <v>0</v>
      </c>
      <c r="EU356" s="227">
        <f>(COUNTIF($E356:$ER356,$EU$11))*(10/60)</f>
        <v>0</v>
      </c>
      <c r="EV356" s="385">
        <f>(COUNTIF($E356:$ER356,$EV$11))*(10/60)</f>
        <v>0</v>
      </c>
      <c r="EW356" s="412">
        <f t="shared" si="64"/>
        <v>0</v>
      </c>
      <c r="EX356" s="412">
        <f t="shared" si="61"/>
        <v>0</v>
      </c>
      <c r="EY356" s="210">
        <f>SUM(ES356:EX356)</f>
        <v>0</v>
      </c>
      <c r="EZ356" s="227">
        <f>(COUNTIF($E356:$BF356,$EZ$11))*(10/60)</f>
        <v>0</v>
      </c>
    </row>
    <row r="357" spans="1:156" x14ac:dyDescent="0.25">
      <c r="A357" s="177">
        <f t="shared" si="66"/>
        <v>12</v>
      </c>
      <c r="B357" s="718"/>
      <c r="C357" s="510" t="s">
        <v>175</v>
      </c>
      <c r="D357" s="514">
        <v>44907</v>
      </c>
      <c r="E357" s="397"/>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c r="AK357" s="212"/>
      <c r="AL357" s="212"/>
      <c r="AM357" s="212"/>
      <c r="AN357" s="212"/>
      <c r="AO357" s="212"/>
      <c r="AP357" s="212"/>
      <c r="AQ357" s="212"/>
      <c r="AR357" s="212"/>
      <c r="AS357" s="212"/>
      <c r="AT357" s="212"/>
      <c r="AU357" s="212"/>
      <c r="AV357" s="212"/>
      <c r="AW357" s="212"/>
      <c r="AX357" s="212"/>
      <c r="AY357" s="212"/>
      <c r="AZ357" s="212"/>
      <c r="BA357" s="212"/>
      <c r="BB357" s="212"/>
      <c r="BC357" s="212"/>
      <c r="BD357" s="212"/>
      <c r="BE357" s="212"/>
      <c r="BF357" s="212"/>
      <c r="BG357" s="212"/>
      <c r="BH357" s="212"/>
      <c r="BI357" s="212"/>
      <c r="BJ357" s="212"/>
      <c r="BK357" s="212"/>
      <c r="BL357" s="212"/>
      <c r="BM357" s="212"/>
      <c r="BN357" s="212"/>
      <c r="BO357" s="212"/>
      <c r="BP357" s="212"/>
      <c r="BQ357" s="212"/>
      <c r="BR357" s="212"/>
      <c r="BS357" s="212"/>
      <c r="BT357" s="212"/>
      <c r="BU357" s="212"/>
      <c r="BV357" s="212"/>
      <c r="BW357" s="212"/>
      <c r="BX357" s="212"/>
      <c r="BY357" s="212"/>
      <c r="BZ357" s="212"/>
      <c r="CA357" s="212"/>
      <c r="CB357" s="212"/>
      <c r="CC357" s="212"/>
      <c r="CD357" s="212"/>
      <c r="CE357" s="212"/>
      <c r="CF357" s="212"/>
      <c r="CG357" s="212"/>
      <c r="CH357" s="212"/>
      <c r="CI357" s="212"/>
      <c r="CJ357" s="212"/>
      <c r="CK357" s="212"/>
      <c r="CL357" s="212"/>
      <c r="CM357" s="212"/>
      <c r="CN357" s="212"/>
      <c r="CO357" s="212"/>
      <c r="CP357" s="212"/>
      <c r="CQ357" s="212"/>
      <c r="CR357" s="212"/>
      <c r="CS357" s="212"/>
      <c r="CT357" s="212"/>
      <c r="CU357" s="212"/>
      <c r="CV357" s="212"/>
      <c r="CW357" s="212"/>
      <c r="CX357" s="212"/>
      <c r="CY357" s="212"/>
      <c r="CZ357" s="212"/>
      <c r="DA357" s="212"/>
      <c r="DB357" s="212"/>
      <c r="DC357" s="212"/>
      <c r="DD357" s="212"/>
      <c r="DE357" s="212"/>
      <c r="DF357" s="212"/>
      <c r="DG357" s="212"/>
      <c r="DH357" s="212"/>
      <c r="DI357" s="212"/>
      <c r="DJ357" s="212"/>
      <c r="DK357" s="212"/>
      <c r="DL357" s="212"/>
      <c r="DM357" s="212"/>
      <c r="DN357" s="212"/>
      <c r="DO357" s="212"/>
      <c r="DP357" s="212"/>
      <c r="DQ357" s="212"/>
      <c r="DR357" s="212"/>
      <c r="DS357" s="212"/>
      <c r="DT357" s="212"/>
      <c r="DU357" s="212"/>
      <c r="DV357" s="212"/>
      <c r="DW357" s="212"/>
      <c r="DX357" s="212"/>
      <c r="DY357" s="212"/>
      <c r="DZ357" s="212"/>
      <c r="EA357" s="212"/>
      <c r="EB357" s="212"/>
      <c r="EC357" s="212"/>
      <c r="ED357" s="212"/>
      <c r="EE357" s="212"/>
      <c r="EF357" s="212"/>
      <c r="EG357" s="212"/>
      <c r="EH357" s="212"/>
      <c r="EI357" s="212"/>
      <c r="EJ357" s="212"/>
      <c r="EK357" s="212"/>
      <c r="EL357" s="212"/>
      <c r="EM357" s="212"/>
      <c r="EN357" s="212"/>
      <c r="EO357" s="212"/>
      <c r="EP357" s="212"/>
      <c r="EQ357" s="212"/>
      <c r="ER357" s="424"/>
      <c r="ES357" s="227">
        <f t="shared" si="62"/>
        <v>0</v>
      </c>
      <c r="ET357" s="413">
        <f>(COUNTIF($E357:$ER357,$ET$11))*(10/60)</f>
        <v>0</v>
      </c>
      <c r="EU357" s="227">
        <f t="shared" si="63"/>
        <v>0</v>
      </c>
      <c r="EV357" s="385">
        <f>(COUNTIF($E357:$AH357,$EV$11))*(10/60)</f>
        <v>0</v>
      </c>
      <c r="EW357" s="412">
        <f t="shared" si="64"/>
        <v>0</v>
      </c>
      <c r="EX357" s="412">
        <f t="shared" si="61"/>
        <v>0</v>
      </c>
      <c r="EY357" s="210">
        <f>SUM(ES357:EX357)</f>
        <v>0</v>
      </c>
      <c r="EZ357" s="227">
        <f>(COUNTIF($E357:$AH357,$EZ$11))*(10/60)</f>
        <v>0</v>
      </c>
    </row>
    <row r="358" spans="1:156" x14ac:dyDescent="0.25">
      <c r="A358" s="177">
        <f t="shared" si="66"/>
        <v>12</v>
      </c>
      <c r="B358" s="718"/>
      <c r="C358" s="510" t="s">
        <v>176</v>
      </c>
      <c r="D358" s="514">
        <v>44908</v>
      </c>
      <c r="E358" s="397"/>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c r="AK358" s="212"/>
      <c r="AL358" s="212"/>
      <c r="AM358" s="212"/>
      <c r="AN358" s="212"/>
      <c r="AO358" s="212"/>
      <c r="AP358" s="212"/>
      <c r="AQ358" s="212"/>
      <c r="AR358" s="212"/>
      <c r="AS358" s="212"/>
      <c r="AT358" s="212"/>
      <c r="AU358" s="212"/>
      <c r="AV358" s="212"/>
      <c r="AW358" s="212"/>
      <c r="AX358" s="212"/>
      <c r="AY358" s="212"/>
      <c r="AZ358" s="212"/>
      <c r="BA358" s="212"/>
      <c r="BB358" s="212"/>
      <c r="BC358" s="212"/>
      <c r="BD358" s="212"/>
      <c r="BE358" s="212"/>
      <c r="BF358" s="212"/>
      <c r="BG358" s="212"/>
      <c r="BH358" s="212"/>
      <c r="BI358" s="212"/>
      <c r="BJ358" s="212"/>
      <c r="BK358" s="212"/>
      <c r="BL358" s="212"/>
      <c r="BM358" s="212"/>
      <c r="BN358" s="212"/>
      <c r="BO358" s="212"/>
      <c r="BP358" s="212"/>
      <c r="BQ358" s="212"/>
      <c r="BR358" s="212"/>
      <c r="BS358" s="212"/>
      <c r="BT358" s="212"/>
      <c r="BU358" s="212"/>
      <c r="BV358" s="212"/>
      <c r="BW358" s="212"/>
      <c r="BX358" s="212"/>
      <c r="BY358" s="212"/>
      <c r="BZ358" s="212"/>
      <c r="CA358" s="212"/>
      <c r="CB358" s="212"/>
      <c r="CC358" s="212"/>
      <c r="CD358" s="212"/>
      <c r="CE358" s="212"/>
      <c r="CF358" s="212"/>
      <c r="CG358" s="212"/>
      <c r="CH358" s="212"/>
      <c r="CI358" s="212"/>
      <c r="CJ358" s="212"/>
      <c r="CK358" s="212"/>
      <c r="CL358" s="212"/>
      <c r="CM358" s="212"/>
      <c r="CN358" s="212"/>
      <c r="CO358" s="212"/>
      <c r="CP358" s="212"/>
      <c r="CQ358" s="212"/>
      <c r="CR358" s="212"/>
      <c r="CS358" s="212"/>
      <c r="CT358" s="212"/>
      <c r="CU358" s="212"/>
      <c r="CV358" s="212"/>
      <c r="CW358" s="212"/>
      <c r="CX358" s="212"/>
      <c r="CY358" s="212"/>
      <c r="CZ358" s="212"/>
      <c r="DA358" s="212"/>
      <c r="DB358" s="212"/>
      <c r="DC358" s="212"/>
      <c r="DD358" s="212"/>
      <c r="DE358" s="212"/>
      <c r="DF358" s="212"/>
      <c r="DG358" s="212"/>
      <c r="DH358" s="212"/>
      <c r="DI358" s="212"/>
      <c r="DJ358" s="212"/>
      <c r="DK358" s="212"/>
      <c r="DL358" s="212"/>
      <c r="DM358" s="212"/>
      <c r="DN358" s="212"/>
      <c r="DO358" s="212"/>
      <c r="DP358" s="212"/>
      <c r="DQ358" s="212"/>
      <c r="DR358" s="212"/>
      <c r="DS358" s="212"/>
      <c r="DT358" s="212"/>
      <c r="DU358" s="212"/>
      <c r="DV358" s="212"/>
      <c r="DW358" s="212"/>
      <c r="DX358" s="212"/>
      <c r="DY358" s="212"/>
      <c r="DZ358" s="212"/>
      <c r="EA358" s="212"/>
      <c r="EB358" s="212"/>
      <c r="EC358" s="212"/>
      <c r="ED358" s="212"/>
      <c r="EE358" s="212"/>
      <c r="EF358" s="212"/>
      <c r="EG358" s="212"/>
      <c r="EH358" s="212"/>
      <c r="EI358" s="212"/>
      <c r="EJ358" s="212"/>
      <c r="EK358" s="212"/>
      <c r="EL358" s="212"/>
      <c r="EM358" s="212"/>
      <c r="EN358" s="212"/>
      <c r="EO358" s="212"/>
      <c r="EP358" s="212"/>
      <c r="EQ358" s="212"/>
      <c r="ER358" s="424"/>
      <c r="ES358" s="227">
        <f>((COUNTIF($E358:$EL358,$ES$11))*(10/60))</f>
        <v>0</v>
      </c>
      <c r="ET358" s="413">
        <f>(COUNTIF($E358:$EO358,$ET$11))*(10/60)</f>
        <v>0</v>
      </c>
      <c r="EU358" s="227">
        <f>(COUNTIF($E358:$EL358,$EU$11))*(10/60)</f>
        <v>0</v>
      </c>
      <c r="EV358" s="385">
        <f>(COUNTIF($E358:$EL358,$EV$11))*(10/60)</f>
        <v>0</v>
      </c>
      <c r="EW358" s="412">
        <f t="shared" si="64"/>
        <v>0</v>
      </c>
      <c r="EX358" s="412">
        <f t="shared" si="61"/>
        <v>0</v>
      </c>
      <c r="EY358" s="210">
        <f>SUM(ES358:EX358)</f>
        <v>0</v>
      </c>
      <c r="EZ358" s="227">
        <f t="shared" si="67"/>
        <v>0</v>
      </c>
    </row>
    <row r="359" spans="1:156" x14ac:dyDescent="0.25">
      <c r="A359" s="177">
        <f t="shared" si="66"/>
        <v>12</v>
      </c>
      <c r="B359" s="718"/>
      <c r="C359" s="510" t="s">
        <v>176</v>
      </c>
      <c r="D359" s="514">
        <v>44909</v>
      </c>
      <c r="E359" s="397"/>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c r="AK359" s="212"/>
      <c r="AL359" s="212"/>
      <c r="AM359" s="212"/>
      <c r="AN359" s="212"/>
      <c r="AO359" s="212"/>
      <c r="AP359" s="212"/>
      <c r="AQ359" s="212"/>
      <c r="AR359" s="212"/>
      <c r="AS359" s="212"/>
      <c r="AT359" s="212"/>
      <c r="AU359" s="212"/>
      <c r="AV359" s="212"/>
      <c r="AW359" s="212"/>
      <c r="AX359" s="212"/>
      <c r="AY359" s="212"/>
      <c r="AZ359" s="212"/>
      <c r="BA359" s="212"/>
      <c r="BB359" s="212"/>
      <c r="BC359" s="212"/>
      <c r="BD359" s="212"/>
      <c r="BE359" s="212"/>
      <c r="BF359" s="212"/>
      <c r="BG359" s="212"/>
      <c r="BH359" s="212"/>
      <c r="BI359" s="212"/>
      <c r="BJ359" s="212"/>
      <c r="BK359" s="212"/>
      <c r="BL359" s="212"/>
      <c r="BM359" s="212"/>
      <c r="BN359" s="212"/>
      <c r="BO359" s="212"/>
      <c r="BP359" s="212"/>
      <c r="BQ359" s="212"/>
      <c r="BR359" s="212"/>
      <c r="BS359" s="212"/>
      <c r="BT359" s="212"/>
      <c r="BU359" s="212"/>
      <c r="BV359" s="212"/>
      <c r="BW359" s="212"/>
      <c r="BX359" s="212"/>
      <c r="BY359" s="212"/>
      <c r="BZ359" s="212"/>
      <c r="CA359" s="212"/>
      <c r="CB359" s="212"/>
      <c r="CC359" s="212"/>
      <c r="CD359" s="212"/>
      <c r="CE359" s="212"/>
      <c r="CF359" s="212"/>
      <c r="CG359" s="212"/>
      <c r="CH359" s="212"/>
      <c r="CI359" s="212"/>
      <c r="CJ359" s="212"/>
      <c r="CK359" s="212"/>
      <c r="CL359" s="212"/>
      <c r="CM359" s="212"/>
      <c r="CN359" s="212"/>
      <c r="CO359" s="212"/>
      <c r="CP359" s="212"/>
      <c r="CQ359" s="212"/>
      <c r="CR359" s="212"/>
      <c r="CS359" s="212"/>
      <c r="CT359" s="212"/>
      <c r="CU359" s="212"/>
      <c r="CV359" s="212"/>
      <c r="CW359" s="212"/>
      <c r="CX359" s="212"/>
      <c r="CY359" s="212"/>
      <c r="CZ359" s="212"/>
      <c r="DA359" s="212"/>
      <c r="DB359" s="212"/>
      <c r="DC359" s="212"/>
      <c r="DD359" s="212"/>
      <c r="DE359" s="212"/>
      <c r="DF359" s="212"/>
      <c r="DG359" s="212"/>
      <c r="DH359" s="212"/>
      <c r="DI359" s="212"/>
      <c r="DJ359" s="212"/>
      <c r="DK359" s="212"/>
      <c r="DL359" s="212"/>
      <c r="DM359" s="212"/>
      <c r="DN359" s="212"/>
      <c r="DO359" s="212"/>
      <c r="DP359" s="212"/>
      <c r="DQ359" s="212"/>
      <c r="DR359" s="212"/>
      <c r="DS359" s="212"/>
      <c r="DT359" s="212"/>
      <c r="DU359" s="212"/>
      <c r="DV359" s="212"/>
      <c r="DW359" s="212"/>
      <c r="DX359" s="212"/>
      <c r="DY359" s="212"/>
      <c r="DZ359" s="212"/>
      <c r="EA359" s="212"/>
      <c r="EB359" s="212"/>
      <c r="EC359" s="212"/>
      <c r="ED359" s="212"/>
      <c r="EE359" s="212"/>
      <c r="EF359" s="212"/>
      <c r="EG359" s="212"/>
      <c r="EH359" s="212"/>
      <c r="EI359" s="212"/>
      <c r="EJ359" s="212"/>
      <c r="EK359" s="212"/>
      <c r="EL359" s="212"/>
      <c r="EM359" s="212"/>
      <c r="EN359" s="212"/>
      <c r="EO359" s="212"/>
      <c r="EP359" s="212"/>
      <c r="EQ359" s="212"/>
      <c r="ER359" s="424"/>
      <c r="ES359" s="227">
        <f>((COUNTIF($E359:$EL359,$ES$11))*(10/60))</f>
        <v>0</v>
      </c>
      <c r="ET359" s="413">
        <f>(COUNTIF($E359:$EL359,$ET$11))*(10/60)</f>
        <v>0</v>
      </c>
      <c r="EU359" s="227">
        <f>(COUNTIF($E359:$EL359,$EU$11))*(10/60)</f>
        <v>0</v>
      </c>
      <c r="EV359" s="385">
        <f>(COUNTIF($E359:$EL359,$EV$11))*(10/60)</f>
        <v>0</v>
      </c>
      <c r="EW359" s="412">
        <f t="shared" si="64"/>
        <v>0</v>
      </c>
      <c r="EX359" s="412">
        <f t="shared" si="61"/>
        <v>0</v>
      </c>
      <c r="EY359" s="210">
        <f t="shared" ref="EY359:EY376" si="68">SUM(ES359:EW359)</f>
        <v>0</v>
      </c>
      <c r="EZ359" s="227">
        <f t="shared" si="67"/>
        <v>0</v>
      </c>
    </row>
    <row r="360" spans="1:156" x14ac:dyDescent="0.25">
      <c r="A360" s="177">
        <f t="shared" si="66"/>
        <v>12</v>
      </c>
      <c r="B360" s="718"/>
      <c r="C360" s="510" t="s">
        <v>173</v>
      </c>
      <c r="D360" s="514">
        <v>44910</v>
      </c>
      <c r="E360" s="397"/>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c r="AK360" s="212"/>
      <c r="AL360" s="212"/>
      <c r="AM360" s="212"/>
      <c r="AN360" s="212"/>
      <c r="AO360" s="212"/>
      <c r="AP360" s="212"/>
      <c r="AQ360" s="212"/>
      <c r="AR360" s="212"/>
      <c r="AS360" s="212"/>
      <c r="AT360" s="212"/>
      <c r="AU360" s="212"/>
      <c r="AV360" s="212"/>
      <c r="AW360" s="212"/>
      <c r="AX360" s="212"/>
      <c r="AY360" s="212"/>
      <c r="AZ360" s="212"/>
      <c r="BA360" s="212"/>
      <c r="BB360" s="212"/>
      <c r="BC360" s="212"/>
      <c r="BD360" s="212"/>
      <c r="BE360" s="212"/>
      <c r="BF360" s="212"/>
      <c r="BG360" s="212"/>
      <c r="BH360" s="212"/>
      <c r="BI360" s="212"/>
      <c r="BJ360" s="212"/>
      <c r="BK360" s="212"/>
      <c r="BL360" s="212"/>
      <c r="BM360" s="212"/>
      <c r="BN360" s="212"/>
      <c r="BO360" s="212"/>
      <c r="BP360" s="212"/>
      <c r="BQ360" s="212"/>
      <c r="BR360" s="212"/>
      <c r="BS360" s="212"/>
      <c r="BT360" s="212"/>
      <c r="BU360" s="212"/>
      <c r="BV360" s="212"/>
      <c r="BW360" s="212"/>
      <c r="BX360" s="212"/>
      <c r="BY360" s="212"/>
      <c r="BZ360" s="212"/>
      <c r="CA360" s="212"/>
      <c r="CB360" s="212"/>
      <c r="CC360" s="212"/>
      <c r="CD360" s="212"/>
      <c r="CE360" s="212"/>
      <c r="CF360" s="212"/>
      <c r="CG360" s="212"/>
      <c r="CH360" s="212"/>
      <c r="CI360" s="212"/>
      <c r="CJ360" s="212"/>
      <c r="CK360" s="212"/>
      <c r="CL360" s="212"/>
      <c r="CM360" s="212"/>
      <c r="CN360" s="212"/>
      <c r="CO360" s="212"/>
      <c r="CP360" s="212"/>
      <c r="CQ360" s="212"/>
      <c r="CR360" s="212"/>
      <c r="CS360" s="212"/>
      <c r="CT360" s="212"/>
      <c r="CU360" s="212"/>
      <c r="CV360" s="212"/>
      <c r="CW360" s="212"/>
      <c r="CX360" s="212"/>
      <c r="CY360" s="212"/>
      <c r="CZ360" s="212"/>
      <c r="DA360" s="212"/>
      <c r="DB360" s="212"/>
      <c r="DC360" s="212"/>
      <c r="DD360" s="212"/>
      <c r="DE360" s="212"/>
      <c r="DF360" s="212"/>
      <c r="DG360" s="212"/>
      <c r="DH360" s="212"/>
      <c r="DI360" s="212"/>
      <c r="DJ360" s="212"/>
      <c r="DK360" s="212"/>
      <c r="DL360" s="212"/>
      <c r="DM360" s="212"/>
      <c r="DN360" s="212"/>
      <c r="DO360" s="212"/>
      <c r="DP360" s="212"/>
      <c r="DQ360" s="212"/>
      <c r="DR360" s="212"/>
      <c r="DS360" s="212"/>
      <c r="DT360" s="212"/>
      <c r="DU360" s="212"/>
      <c r="DV360" s="212"/>
      <c r="DW360" s="212"/>
      <c r="DX360" s="212"/>
      <c r="DY360" s="212"/>
      <c r="DZ360" s="212"/>
      <c r="EA360" s="212"/>
      <c r="EB360" s="212"/>
      <c r="EC360" s="212"/>
      <c r="ED360" s="212"/>
      <c r="EE360" s="212"/>
      <c r="EF360" s="212"/>
      <c r="EG360" s="212"/>
      <c r="EH360" s="212"/>
      <c r="EI360" s="212"/>
      <c r="EJ360" s="212"/>
      <c r="EK360" s="212"/>
      <c r="EL360" s="212"/>
      <c r="EM360" s="212"/>
      <c r="EN360" s="212"/>
      <c r="EO360" s="212"/>
      <c r="EP360" s="212"/>
      <c r="EQ360" s="212"/>
      <c r="ER360" s="424"/>
      <c r="ES360" s="227">
        <f t="shared" si="62"/>
        <v>0</v>
      </c>
      <c r="ET360" s="413">
        <f t="shared" ref="ET360:ET375" si="69">(COUNTIF($E360:$ER360,$ET$11))*(10/60)</f>
        <v>0</v>
      </c>
      <c r="EU360" s="227">
        <f t="shared" si="63"/>
        <v>0</v>
      </c>
      <c r="EV360" s="385">
        <f t="shared" si="54"/>
        <v>0</v>
      </c>
      <c r="EW360" s="412">
        <f t="shared" si="64"/>
        <v>0</v>
      </c>
      <c r="EX360" s="412">
        <f t="shared" si="61"/>
        <v>0</v>
      </c>
      <c r="EY360" s="210">
        <f t="shared" si="68"/>
        <v>0</v>
      </c>
      <c r="EZ360" s="227">
        <f t="shared" si="65"/>
        <v>0</v>
      </c>
    </row>
    <row r="361" spans="1:156" x14ac:dyDescent="0.25">
      <c r="A361" s="177">
        <f t="shared" si="66"/>
        <v>12</v>
      </c>
      <c r="B361" s="718"/>
      <c r="C361" s="510" t="s">
        <v>184</v>
      </c>
      <c r="D361" s="514">
        <v>44911</v>
      </c>
      <c r="E361" s="397"/>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c r="AK361" s="212"/>
      <c r="AL361" s="212"/>
      <c r="AM361" s="212"/>
      <c r="AN361" s="212"/>
      <c r="AO361" s="212"/>
      <c r="AP361" s="212"/>
      <c r="AQ361" s="212"/>
      <c r="AR361" s="212"/>
      <c r="AS361" s="212"/>
      <c r="AT361" s="212"/>
      <c r="AU361" s="212"/>
      <c r="AV361" s="212"/>
      <c r="AW361" s="212"/>
      <c r="AX361" s="212"/>
      <c r="AY361" s="212"/>
      <c r="AZ361" s="212"/>
      <c r="BA361" s="212"/>
      <c r="BB361" s="212"/>
      <c r="BC361" s="212"/>
      <c r="BD361" s="212"/>
      <c r="BE361" s="212"/>
      <c r="BF361" s="212"/>
      <c r="BG361" s="212"/>
      <c r="BH361" s="212"/>
      <c r="BI361" s="212"/>
      <c r="BJ361" s="212"/>
      <c r="BK361" s="212"/>
      <c r="BL361" s="212"/>
      <c r="BM361" s="212"/>
      <c r="BN361" s="212"/>
      <c r="BO361" s="212"/>
      <c r="BP361" s="212"/>
      <c r="BQ361" s="212"/>
      <c r="BR361" s="212"/>
      <c r="BS361" s="212"/>
      <c r="BT361" s="212"/>
      <c r="BU361" s="212"/>
      <c r="BV361" s="212"/>
      <c r="BW361" s="212"/>
      <c r="BX361" s="212"/>
      <c r="BY361" s="212"/>
      <c r="BZ361" s="212"/>
      <c r="CA361" s="212"/>
      <c r="CB361" s="212"/>
      <c r="CC361" s="212"/>
      <c r="CD361" s="212"/>
      <c r="CE361" s="212"/>
      <c r="CF361" s="212"/>
      <c r="CG361" s="212"/>
      <c r="CH361" s="212"/>
      <c r="CI361" s="212"/>
      <c r="CJ361" s="212"/>
      <c r="CK361" s="212"/>
      <c r="CL361" s="212"/>
      <c r="CM361" s="212"/>
      <c r="CN361" s="212"/>
      <c r="CO361" s="212"/>
      <c r="CP361" s="212"/>
      <c r="CQ361" s="212"/>
      <c r="CR361" s="212"/>
      <c r="CS361" s="212"/>
      <c r="CT361" s="212"/>
      <c r="CU361" s="212"/>
      <c r="CV361" s="212"/>
      <c r="CW361" s="212"/>
      <c r="CX361" s="212"/>
      <c r="CY361" s="212"/>
      <c r="CZ361" s="212"/>
      <c r="DA361" s="212"/>
      <c r="DB361" s="212"/>
      <c r="DC361" s="212"/>
      <c r="DD361" s="212"/>
      <c r="DE361" s="212"/>
      <c r="DF361" s="212"/>
      <c r="DG361" s="212"/>
      <c r="DH361" s="212"/>
      <c r="DI361" s="212"/>
      <c r="DJ361" s="212"/>
      <c r="DK361" s="212"/>
      <c r="DL361" s="212"/>
      <c r="DM361" s="212"/>
      <c r="DN361" s="212"/>
      <c r="DO361" s="212"/>
      <c r="DP361" s="212"/>
      <c r="DQ361" s="212"/>
      <c r="DR361" s="212"/>
      <c r="DS361" s="212"/>
      <c r="DT361" s="212"/>
      <c r="DU361" s="212"/>
      <c r="DV361" s="212"/>
      <c r="DW361" s="212"/>
      <c r="DX361" s="212"/>
      <c r="DY361" s="212"/>
      <c r="DZ361" s="212"/>
      <c r="EA361" s="212"/>
      <c r="EB361" s="212"/>
      <c r="EC361" s="212"/>
      <c r="ED361" s="212"/>
      <c r="EE361" s="212"/>
      <c r="EF361" s="212"/>
      <c r="EG361" s="212"/>
      <c r="EH361" s="212"/>
      <c r="EI361" s="212"/>
      <c r="EJ361" s="212"/>
      <c r="EK361" s="212"/>
      <c r="EL361" s="212"/>
      <c r="EM361" s="212"/>
      <c r="EN361" s="212"/>
      <c r="EO361" s="212"/>
      <c r="EP361" s="212"/>
      <c r="EQ361" s="212"/>
      <c r="ER361" s="424"/>
      <c r="ES361" s="227">
        <f>((COUNTIF($E361:$ER361,$ES$11))*(10/60))</f>
        <v>0</v>
      </c>
      <c r="ET361" s="413">
        <f>(COUNTIF($E361:$ER361,$ET$11))*(10/60)</f>
        <v>0</v>
      </c>
      <c r="EU361" s="227">
        <f>(COUNTIF($E361:$ER361,$EU$11))*(10/60)</f>
        <v>0</v>
      </c>
      <c r="EV361" s="385">
        <f>(COUNTIF($E361:$ER361,$EV$11))*(10/60)</f>
        <v>0</v>
      </c>
      <c r="EW361" s="412">
        <f t="shared" si="64"/>
        <v>0</v>
      </c>
      <c r="EX361" s="412">
        <f t="shared" si="61"/>
        <v>0</v>
      </c>
      <c r="EY361" s="210">
        <f t="shared" si="68"/>
        <v>0</v>
      </c>
      <c r="EZ361" s="227">
        <f>(COUNTIF($E361:$ER361,$EZ$11))*(10/60)</f>
        <v>0</v>
      </c>
    </row>
    <row r="362" spans="1:156" x14ac:dyDescent="0.25">
      <c r="A362" s="177">
        <f t="shared" si="66"/>
        <v>12</v>
      </c>
      <c r="B362" s="718"/>
      <c r="C362" s="511" t="s">
        <v>181</v>
      </c>
      <c r="D362" s="515">
        <v>44912</v>
      </c>
      <c r="E362" s="397"/>
      <c r="F362" s="212"/>
      <c r="G362" s="212"/>
      <c r="H362" s="212"/>
      <c r="I362" s="212"/>
      <c r="J362" s="212"/>
      <c r="K362" s="212"/>
      <c r="L362" s="212"/>
      <c r="M362" s="212"/>
      <c r="N362" s="212"/>
      <c r="O362" s="212"/>
      <c r="P362" s="212"/>
      <c r="Q362" s="212"/>
      <c r="R362" s="212"/>
      <c r="S362" s="212"/>
      <c r="T362" s="212"/>
      <c r="U362" s="212"/>
      <c r="V362" s="212"/>
      <c r="W362" s="212"/>
      <c r="X362" s="212"/>
      <c r="Y362" s="212"/>
      <c r="Z362" s="212"/>
      <c r="AA362" s="212"/>
      <c r="AB362" s="212"/>
      <c r="AC362" s="212"/>
      <c r="AD362" s="212"/>
      <c r="AE362" s="212"/>
      <c r="AF362" s="212"/>
      <c r="AG362" s="212"/>
      <c r="AH362" s="212"/>
      <c r="AI362" s="212"/>
      <c r="AJ362" s="212"/>
      <c r="AK362" s="212"/>
      <c r="AL362" s="212"/>
      <c r="AM362" s="212"/>
      <c r="AN362" s="212"/>
      <c r="AO362" s="212"/>
      <c r="AP362" s="212"/>
      <c r="AQ362" s="212"/>
      <c r="AR362" s="212"/>
      <c r="AS362" s="212"/>
      <c r="AT362" s="212"/>
      <c r="AU362" s="212"/>
      <c r="AV362" s="212"/>
      <c r="AW362" s="212"/>
      <c r="AX362" s="212"/>
      <c r="AY362" s="212"/>
      <c r="AZ362" s="212"/>
      <c r="BA362" s="212"/>
      <c r="BB362" s="212"/>
      <c r="BC362" s="212"/>
      <c r="BD362" s="212"/>
      <c r="BE362" s="212"/>
      <c r="BF362" s="212"/>
      <c r="BG362" s="212"/>
      <c r="BH362" s="212"/>
      <c r="BI362" s="212"/>
      <c r="BJ362" s="212"/>
      <c r="BK362" s="212"/>
      <c r="BL362" s="212"/>
      <c r="BM362" s="212"/>
      <c r="BN362" s="212"/>
      <c r="BO362" s="212"/>
      <c r="BP362" s="212"/>
      <c r="BQ362" s="212"/>
      <c r="BR362" s="212"/>
      <c r="BS362" s="212"/>
      <c r="BT362" s="212"/>
      <c r="BU362" s="212"/>
      <c r="BV362" s="212"/>
      <c r="BW362" s="212"/>
      <c r="BX362" s="212"/>
      <c r="BY362" s="212"/>
      <c r="BZ362" s="212"/>
      <c r="CA362" s="212"/>
      <c r="CB362" s="212"/>
      <c r="CC362" s="212"/>
      <c r="CD362" s="212"/>
      <c r="CE362" s="212"/>
      <c r="CF362" s="212"/>
      <c r="CG362" s="212"/>
      <c r="CH362" s="212"/>
      <c r="CI362" s="212"/>
      <c r="CJ362" s="212"/>
      <c r="CK362" s="212"/>
      <c r="CL362" s="212"/>
      <c r="CM362" s="212"/>
      <c r="CN362" s="212"/>
      <c r="CO362" s="212"/>
      <c r="CP362" s="212"/>
      <c r="CQ362" s="212"/>
      <c r="CR362" s="212"/>
      <c r="CS362" s="212"/>
      <c r="CT362" s="212"/>
      <c r="CU362" s="212"/>
      <c r="CV362" s="212"/>
      <c r="CW362" s="212"/>
      <c r="CX362" s="212"/>
      <c r="CY362" s="212"/>
      <c r="CZ362" s="212"/>
      <c r="DA362" s="212"/>
      <c r="DB362" s="212"/>
      <c r="DC362" s="212"/>
      <c r="DD362" s="212"/>
      <c r="DE362" s="212"/>
      <c r="DF362" s="212"/>
      <c r="DG362" s="212"/>
      <c r="DH362" s="212"/>
      <c r="DI362" s="212"/>
      <c r="DJ362" s="212"/>
      <c r="DK362" s="212"/>
      <c r="DL362" s="212"/>
      <c r="DM362" s="212"/>
      <c r="DN362" s="212"/>
      <c r="DO362" s="212"/>
      <c r="DP362" s="212"/>
      <c r="DQ362" s="212"/>
      <c r="DR362" s="212"/>
      <c r="DS362" s="212"/>
      <c r="DT362" s="212"/>
      <c r="DU362" s="212"/>
      <c r="DV362" s="212"/>
      <c r="DW362" s="212"/>
      <c r="DX362" s="212"/>
      <c r="DY362" s="212"/>
      <c r="DZ362" s="212"/>
      <c r="EA362" s="212"/>
      <c r="EB362" s="212"/>
      <c r="EC362" s="212"/>
      <c r="ED362" s="212"/>
      <c r="EE362" s="212"/>
      <c r="EF362" s="212"/>
      <c r="EG362" s="212"/>
      <c r="EH362" s="212"/>
      <c r="EI362" s="212"/>
      <c r="EJ362" s="212"/>
      <c r="EK362" s="212"/>
      <c r="EL362" s="212"/>
      <c r="EM362" s="212"/>
      <c r="EN362" s="212"/>
      <c r="EO362" s="212"/>
      <c r="EP362" s="212"/>
      <c r="EQ362" s="212"/>
      <c r="ER362" s="424"/>
      <c r="ES362" s="227">
        <f>((COUNTIF($E362:$ER362,$ES$11))*(10/60))</f>
        <v>0</v>
      </c>
      <c r="ET362" s="413">
        <f>(COUNTIF($E362:$ER362,$ET$11))*(10/60)</f>
        <v>0</v>
      </c>
      <c r="EU362" s="227">
        <f>(COUNTIF($E362:$ER362,$EU$11))*(10/60)</f>
        <v>0</v>
      </c>
      <c r="EV362" s="385">
        <f>(COUNTIF($E362:$ER362,$EV$11))*(10/60)</f>
        <v>0</v>
      </c>
      <c r="EW362" s="412">
        <f t="shared" si="64"/>
        <v>0</v>
      </c>
      <c r="EX362" s="412">
        <f t="shared" si="61"/>
        <v>0</v>
      </c>
      <c r="EY362" s="210">
        <f t="shared" si="68"/>
        <v>0</v>
      </c>
      <c r="EZ362" s="227">
        <f>(COUNTIF($E362:$ER362,$EZ$11))*(10/60)</f>
        <v>0</v>
      </c>
    </row>
    <row r="363" spans="1:156" x14ac:dyDescent="0.25">
      <c r="A363" s="177">
        <f t="shared" si="66"/>
        <v>12</v>
      </c>
      <c r="B363" s="718"/>
      <c r="C363" s="511" t="s">
        <v>167</v>
      </c>
      <c r="D363" s="515">
        <v>44913</v>
      </c>
      <c r="E363" s="211" t="s">
        <v>342</v>
      </c>
      <c r="F363" s="212" t="s">
        <v>342</v>
      </c>
      <c r="G363" s="212" t="s">
        <v>342</v>
      </c>
      <c r="H363" s="212" t="s">
        <v>342</v>
      </c>
      <c r="I363" s="212" t="s">
        <v>342</v>
      </c>
      <c r="J363" s="212" t="s">
        <v>342</v>
      </c>
      <c r="K363" s="212" t="s">
        <v>342</v>
      </c>
      <c r="L363" s="212" t="s">
        <v>342</v>
      </c>
      <c r="M363" s="212" t="s">
        <v>342</v>
      </c>
      <c r="N363" s="212" t="s">
        <v>342</v>
      </c>
      <c r="O363" s="212" t="s">
        <v>342</v>
      </c>
      <c r="P363" s="212" t="s">
        <v>342</v>
      </c>
      <c r="Q363" s="212" t="s">
        <v>342</v>
      </c>
      <c r="R363" s="212" t="s">
        <v>342</v>
      </c>
      <c r="S363" s="212" t="s">
        <v>342</v>
      </c>
      <c r="T363" s="212" t="s">
        <v>342</v>
      </c>
      <c r="U363" s="212" t="s">
        <v>342</v>
      </c>
      <c r="V363" s="212" t="s">
        <v>342</v>
      </c>
      <c r="W363" s="212" t="s">
        <v>342</v>
      </c>
      <c r="X363" s="212" t="s">
        <v>342</v>
      </c>
      <c r="Y363" s="212" t="s">
        <v>342</v>
      </c>
      <c r="Z363" s="212" t="s">
        <v>342</v>
      </c>
      <c r="AA363" s="212" t="s">
        <v>342</v>
      </c>
      <c r="AB363" s="212" t="s">
        <v>342</v>
      </c>
      <c r="AC363" s="212" t="s">
        <v>342</v>
      </c>
      <c r="AD363" s="212" t="s">
        <v>342</v>
      </c>
      <c r="AE363" s="212" t="s">
        <v>342</v>
      </c>
      <c r="AF363" s="212" t="s">
        <v>342</v>
      </c>
      <c r="AG363" s="212" t="s">
        <v>342</v>
      </c>
      <c r="AH363" s="212" t="s">
        <v>342</v>
      </c>
      <c r="AI363" s="212" t="s">
        <v>342</v>
      </c>
      <c r="AJ363" s="212" t="s">
        <v>342</v>
      </c>
      <c r="AK363" s="212" t="s">
        <v>342</v>
      </c>
      <c r="AL363" s="212" t="s">
        <v>342</v>
      </c>
      <c r="AM363" s="212" t="s">
        <v>342</v>
      </c>
      <c r="AN363" s="212" t="s">
        <v>342</v>
      </c>
      <c r="AO363" s="212" t="s">
        <v>342</v>
      </c>
      <c r="AP363" s="212" t="s">
        <v>342</v>
      </c>
      <c r="AQ363" s="212" t="s">
        <v>342</v>
      </c>
      <c r="AR363" s="212" t="s">
        <v>342</v>
      </c>
      <c r="AS363" s="212" t="s">
        <v>342</v>
      </c>
      <c r="AT363" s="212" t="s">
        <v>342</v>
      </c>
      <c r="AU363" s="212" t="s">
        <v>342</v>
      </c>
      <c r="AV363" s="212" t="s">
        <v>342</v>
      </c>
      <c r="AW363" s="212" t="s">
        <v>342</v>
      </c>
      <c r="AX363" s="212" t="s">
        <v>342</v>
      </c>
      <c r="AY363" s="212" t="s">
        <v>342</v>
      </c>
      <c r="AZ363" s="212" t="s">
        <v>342</v>
      </c>
      <c r="BA363" s="212" t="s">
        <v>342</v>
      </c>
      <c r="BB363" s="212" t="s">
        <v>342</v>
      </c>
      <c r="BC363" s="212" t="s">
        <v>342</v>
      </c>
      <c r="BD363" s="212" t="s">
        <v>342</v>
      </c>
      <c r="BE363" s="212" t="s">
        <v>342</v>
      </c>
      <c r="BF363" s="212" t="s">
        <v>342</v>
      </c>
      <c r="BG363" s="212" t="s">
        <v>342</v>
      </c>
      <c r="BH363" s="212" t="s">
        <v>342</v>
      </c>
      <c r="BI363" s="212" t="s">
        <v>342</v>
      </c>
      <c r="BJ363" s="212" t="s">
        <v>342</v>
      </c>
      <c r="BK363" s="212" t="s">
        <v>342</v>
      </c>
      <c r="BL363" s="212" t="s">
        <v>342</v>
      </c>
      <c r="BM363" s="212" t="s">
        <v>342</v>
      </c>
      <c r="BN363" s="212" t="s">
        <v>342</v>
      </c>
      <c r="BO363" s="212" t="s">
        <v>342</v>
      </c>
      <c r="BP363" s="212" t="s">
        <v>342</v>
      </c>
      <c r="BQ363" s="212" t="s">
        <v>342</v>
      </c>
      <c r="BR363" s="212" t="s">
        <v>342</v>
      </c>
      <c r="BS363" s="212" t="s">
        <v>342</v>
      </c>
      <c r="BT363" s="212" t="s">
        <v>342</v>
      </c>
      <c r="BU363" s="212" t="s">
        <v>342</v>
      </c>
      <c r="BV363" s="212" t="s">
        <v>342</v>
      </c>
      <c r="BW363" s="212" t="s">
        <v>342</v>
      </c>
      <c r="BX363" s="212" t="s">
        <v>342</v>
      </c>
      <c r="BY363" s="212" t="s">
        <v>342</v>
      </c>
      <c r="BZ363" s="212" t="s">
        <v>342</v>
      </c>
      <c r="CA363" s="212" t="s">
        <v>342</v>
      </c>
      <c r="CB363" s="212" t="s">
        <v>342</v>
      </c>
      <c r="CC363" s="212" t="s">
        <v>342</v>
      </c>
      <c r="CD363" s="212" t="s">
        <v>342</v>
      </c>
      <c r="CE363" s="212" t="s">
        <v>342</v>
      </c>
      <c r="CF363" s="212" t="s">
        <v>342</v>
      </c>
      <c r="CG363" s="212" t="s">
        <v>342</v>
      </c>
      <c r="CH363" s="212" t="s">
        <v>342</v>
      </c>
      <c r="CI363" s="212" t="s">
        <v>342</v>
      </c>
      <c r="CJ363" s="212" t="s">
        <v>342</v>
      </c>
      <c r="CK363" s="212" t="s">
        <v>342</v>
      </c>
      <c r="CL363" s="212" t="s">
        <v>342</v>
      </c>
      <c r="CM363" s="212" t="s">
        <v>342</v>
      </c>
      <c r="CN363" s="212" t="s">
        <v>342</v>
      </c>
      <c r="CO363" s="212" t="s">
        <v>342</v>
      </c>
      <c r="CP363" s="212" t="s">
        <v>342</v>
      </c>
      <c r="CQ363" s="212" t="s">
        <v>342</v>
      </c>
      <c r="CR363" s="212" t="s">
        <v>342</v>
      </c>
      <c r="CS363" s="212" t="s">
        <v>342</v>
      </c>
      <c r="CT363" s="212" t="s">
        <v>342</v>
      </c>
      <c r="CU363" s="212" t="s">
        <v>342</v>
      </c>
      <c r="CV363" s="212" t="s">
        <v>342</v>
      </c>
      <c r="CW363" s="212" t="s">
        <v>342</v>
      </c>
      <c r="CX363" s="212" t="s">
        <v>342</v>
      </c>
      <c r="CY363" s="212" t="s">
        <v>342</v>
      </c>
      <c r="CZ363" s="212" t="s">
        <v>342</v>
      </c>
      <c r="DA363" s="212" t="s">
        <v>342</v>
      </c>
      <c r="DB363" s="212" t="s">
        <v>342</v>
      </c>
      <c r="DC363" s="212" t="s">
        <v>342</v>
      </c>
      <c r="DD363" s="212" t="s">
        <v>342</v>
      </c>
      <c r="DE363" s="212" t="s">
        <v>342</v>
      </c>
      <c r="DF363" s="212" t="s">
        <v>342</v>
      </c>
      <c r="DG363" s="212" t="s">
        <v>342</v>
      </c>
      <c r="DH363" s="212" t="s">
        <v>342</v>
      </c>
      <c r="DI363" s="212" t="s">
        <v>342</v>
      </c>
      <c r="DJ363" s="212" t="s">
        <v>342</v>
      </c>
      <c r="DK363" s="212" t="s">
        <v>342</v>
      </c>
      <c r="DL363" s="212" t="s">
        <v>342</v>
      </c>
      <c r="DM363" s="212" t="s">
        <v>342</v>
      </c>
      <c r="DN363" s="212" t="s">
        <v>342</v>
      </c>
      <c r="DO363" s="212" t="s">
        <v>342</v>
      </c>
      <c r="DP363" s="212" t="s">
        <v>342</v>
      </c>
      <c r="DQ363" s="212" t="s">
        <v>342</v>
      </c>
      <c r="DR363" s="212" t="s">
        <v>342</v>
      </c>
      <c r="DS363" s="212" t="s">
        <v>342</v>
      </c>
      <c r="DT363" s="212" t="s">
        <v>342</v>
      </c>
      <c r="DU363" s="212" t="s">
        <v>342</v>
      </c>
      <c r="DV363" s="212" t="s">
        <v>342</v>
      </c>
      <c r="DW363" s="212" t="s">
        <v>342</v>
      </c>
      <c r="DX363" s="212" t="s">
        <v>342</v>
      </c>
      <c r="DY363" s="212" t="s">
        <v>342</v>
      </c>
      <c r="DZ363" s="212" t="s">
        <v>342</v>
      </c>
      <c r="EA363" s="212" t="s">
        <v>342</v>
      </c>
      <c r="EB363" s="212" t="s">
        <v>342</v>
      </c>
      <c r="EC363" s="212" t="s">
        <v>342</v>
      </c>
      <c r="ED363" s="212" t="s">
        <v>342</v>
      </c>
      <c r="EE363" s="212" t="s">
        <v>342</v>
      </c>
      <c r="EF363" s="212" t="s">
        <v>342</v>
      </c>
      <c r="EG363" s="212" t="s">
        <v>342</v>
      </c>
      <c r="EH363" s="212" t="s">
        <v>342</v>
      </c>
      <c r="EI363" s="212" t="s">
        <v>342</v>
      </c>
      <c r="EJ363" s="212" t="s">
        <v>342</v>
      </c>
      <c r="EK363" s="212" t="s">
        <v>342</v>
      </c>
      <c r="EL363" s="212" t="s">
        <v>342</v>
      </c>
      <c r="EM363" s="212" t="s">
        <v>342</v>
      </c>
      <c r="EN363" s="212" t="s">
        <v>342</v>
      </c>
      <c r="EO363" s="212" t="s">
        <v>342</v>
      </c>
      <c r="EP363" s="212" t="s">
        <v>342</v>
      </c>
      <c r="EQ363" s="212" t="s">
        <v>342</v>
      </c>
      <c r="ER363" s="424" t="s">
        <v>342</v>
      </c>
      <c r="ES363" s="227">
        <f>((COUNTIF($E363:$ER363,$ES$11))*(10/60))</f>
        <v>0</v>
      </c>
      <c r="ET363" s="413">
        <f>(COUNTIF($E363:$ER363,$ET$11))*(10/60)</f>
        <v>0</v>
      </c>
      <c r="EU363" s="227">
        <f>(COUNTIF($E363:$ER363,$EU$11))*(10/60)</f>
        <v>0</v>
      </c>
      <c r="EV363" s="385">
        <f>(COUNTIF($E363:$ER363,$EV$11))*(10/60)</f>
        <v>0</v>
      </c>
      <c r="EW363" s="412">
        <f t="shared" si="64"/>
        <v>0</v>
      </c>
      <c r="EX363" s="412">
        <f t="shared" si="61"/>
        <v>0</v>
      </c>
      <c r="EY363" s="210">
        <f t="shared" si="68"/>
        <v>0</v>
      </c>
      <c r="EZ363" s="227">
        <f>(COUNTIF($E363:$ER363,$EZ$11))*(10/60)</f>
        <v>0</v>
      </c>
    </row>
    <row r="364" spans="1:156" x14ac:dyDescent="0.25">
      <c r="A364" s="177">
        <f t="shared" si="66"/>
        <v>12</v>
      </c>
      <c r="B364" s="718"/>
      <c r="C364" s="510" t="s">
        <v>175</v>
      </c>
      <c r="D364" s="514">
        <v>44914</v>
      </c>
      <c r="E364" s="397"/>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c r="AK364" s="212"/>
      <c r="AL364" s="212"/>
      <c r="AM364" s="212"/>
      <c r="AN364" s="212"/>
      <c r="AO364" s="212"/>
      <c r="AP364" s="212"/>
      <c r="AQ364" s="212"/>
      <c r="AR364" s="212"/>
      <c r="AS364" s="212"/>
      <c r="AT364" s="212"/>
      <c r="AU364" s="212"/>
      <c r="AV364" s="212"/>
      <c r="AW364" s="212"/>
      <c r="AX364" s="212"/>
      <c r="AY364" s="212"/>
      <c r="AZ364" s="212"/>
      <c r="BA364" s="212"/>
      <c r="BB364" s="212"/>
      <c r="BC364" s="212"/>
      <c r="BD364" s="212"/>
      <c r="BE364" s="212"/>
      <c r="BF364" s="212"/>
      <c r="BG364" s="212"/>
      <c r="BH364" s="212"/>
      <c r="BI364" s="212"/>
      <c r="BJ364" s="212"/>
      <c r="BK364" s="212"/>
      <c r="BL364" s="212"/>
      <c r="BM364" s="212"/>
      <c r="BN364" s="212"/>
      <c r="BO364" s="212"/>
      <c r="BP364" s="212"/>
      <c r="BQ364" s="212"/>
      <c r="BR364" s="212"/>
      <c r="BS364" s="212"/>
      <c r="BT364" s="212"/>
      <c r="BU364" s="212"/>
      <c r="BV364" s="212"/>
      <c r="BW364" s="212"/>
      <c r="BX364" s="212"/>
      <c r="BY364" s="212"/>
      <c r="BZ364" s="212"/>
      <c r="CA364" s="212"/>
      <c r="CB364" s="212"/>
      <c r="CC364" s="212"/>
      <c r="CD364" s="212"/>
      <c r="CE364" s="212"/>
      <c r="CF364" s="212"/>
      <c r="CG364" s="212"/>
      <c r="CH364" s="212"/>
      <c r="CI364" s="212"/>
      <c r="CJ364" s="212"/>
      <c r="CK364" s="212"/>
      <c r="CL364" s="212"/>
      <c r="CM364" s="212"/>
      <c r="CN364" s="212"/>
      <c r="CO364" s="212"/>
      <c r="CP364" s="212"/>
      <c r="CQ364" s="212"/>
      <c r="CR364" s="212"/>
      <c r="CS364" s="212"/>
      <c r="CT364" s="212"/>
      <c r="CU364" s="212"/>
      <c r="CV364" s="212"/>
      <c r="CW364" s="212"/>
      <c r="CX364" s="212"/>
      <c r="CY364" s="212"/>
      <c r="CZ364" s="212"/>
      <c r="DA364" s="212"/>
      <c r="DB364" s="212"/>
      <c r="DC364" s="212"/>
      <c r="DD364" s="212"/>
      <c r="DE364" s="212"/>
      <c r="DF364" s="212"/>
      <c r="DG364" s="212"/>
      <c r="DH364" s="212"/>
      <c r="DI364" s="212"/>
      <c r="DJ364" s="212"/>
      <c r="DK364" s="212"/>
      <c r="DL364" s="212"/>
      <c r="DM364" s="212"/>
      <c r="DN364" s="212"/>
      <c r="DO364" s="212"/>
      <c r="DP364" s="212"/>
      <c r="DQ364" s="212"/>
      <c r="DR364" s="212"/>
      <c r="DS364" s="212"/>
      <c r="DT364" s="212"/>
      <c r="DU364" s="212"/>
      <c r="DV364" s="212"/>
      <c r="DW364" s="212"/>
      <c r="DX364" s="212"/>
      <c r="DY364" s="212"/>
      <c r="DZ364" s="212"/>
      <c r="EA364" s="212"/>
      <c r="EB364" s="212"/>
      <c r="EC364" s="212"/>
      <c r="ED364" s="212"/>
      <c r="EE364" s="212"/>
      <c r="EF364" s="212"/>
      <c r="EG364" s="212"/>
      <c r="EH364" s="212"/>
      <c r="EI364" s="212"/>
      <c r="EJ364" s="212"/>
      <c r="EK364" s="212"/>
      <c r="EL364" s="212"/>
      <c r="EM364" s="212"/>
      <c r="EN364" s="212"/>
      <c r="EO364" s="212"/>
      <c r="EP364" s="212"/>
      <c r="EQ364" s="212"/>
      <c r="ER364" s="424"/>
      <c r="ES364" s="227">
        <f>((COUNTIF($E364:$ER364,$ES$11))*(10/60))</f>
        <v>0</v>
      </c>
      <c r="ET364" s="413">
        <f>(COUNTIF($E364:$ER364,$ET$11))*(10/60)</f>
        <v>0</v>
      </c>
      <c r="EU364" s="227">
        <f>(COUNTIF($E364:$ER364,$EU$11))*(10/60)</f>
        <v>0</v>
      </c>
      <c r="EV364" s="385">
        <f>(COUNTIF($E364:$ER364,$EV$11))*(10/60)</f>
        <v>0</v>
      </c>
      <c r="EW364" s="412">
        <f t="shared" si="64"/>
        <v>0</v>
      </c>
      <c r="EX364" s="412">
        <f t="shared" si="61"/>
        <v>0</v>
      </c>
      <c r="EY364" s="210">
        <f t="shared" si="68"/>
        <v>0</v>
      </c>
      <c r="EZ364" s="227">
        <f>(COUNTIF($E364:$ER364,$EZ$11))*(10/60)</f>
        <v>0</v>
      </c>
    </row>
    <row r="365" spans="1:156" x14ac:dyDescent="0.25">
      <c r="A365" s="177">
        <f t="shared" si="66"/>
        <v>12</v>
      </c>
      <c r="B365" s="718"/>
      <c r="C365" s="510" t="s">
        <v>176</v>
      </c>
      <c r="D365" s="514">
        <v>44915</v>
      </c>
      <c r="E365" s="397"/>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c r="AK365" s="212"/>
      <c r="AL365" s="212"/>
      <c r="AM365" s="212"/>
      <c r="AN365" s="212"/>
      <c r="AO365" s="212"/>
      <c r="AP365" s="212"/>
      <c r="AQ365" s="212"/>
      <c r="AR365" s="212"/>
      <c r="AS365" s="212"/>
      <c r="AT365" s="212"/>
      <c r="AU365" s="212"/>
      <c r="AV365" s="212"/>
      <c r="AW365" s="212"/>
      <c r="AX365" s="212"/>
      <c r="AY365" s="212"/>
      <c r="AZ365" s="212"/>
      <c r="BA365" s="212"/>
      <c r="BB365" s="212"/>
      <c r="BC365" s="212"/>
      <c r="BD365" s="212"/>
      <c r="BE365" s="212"/>
      <c r="BF365" s="212"/>
      <c r="BG365" s="212"/>
      <c r="BH365" s="212"/>
      <c r="BI365" s="212"/>
      <c r="BJ365" s="212"/>
      <c r="BK365" s="212"/>
      <c r="BL365" s="212"/>
      <c r="BM365" s="212"/>
      <c r="BN365" s="212"/>
      <c r="BO365" s="212"/>
      <c r="BP365" s="212"/>
      <c r="BQ365" s="212"/>
      <c r="BR365" s="212"/>
      <c r="BS365" s="212"/>
      <c r="BT365" s="212"/>
      <c r="BU365" s="212"/>
      <c r="BV365" s="212"/>
      <c r="BW365" s="212"/>
      <c r="BX365" s="212"/>
      <c r="BY365" s="212"/>
      <c r="BZ365" s="212"/>
      <c r="CA365" s="212"/>
      <c r="CB365" s="212"/>
      <c r="CC365" s="212"/>
      <c r="CD365" s="212"/>
      <c r="CE365" s="212"/>
      <c r="CF365" s="212"/>
      <c r="CG365" s="212"/>
      <c r="CH365" s="212"/>
      <c r="CI365" s="212"/>
      <c r="CJ365" s="212"/>
      <c r="CK365" s="212"/>
      <c r="CL365" s="212"/>
      <c r="CM365" s="212"/>
      <c r="CN365" s="212"/>
      <c r="CO365" s="212"/>
      <c r="CP365" s="212"/>
      <c r="CQ365" s="212"/>
      <c r="CR365" s="212"/>
      <c r="CS365" s="212"/>
      <c r="CT365" s="212"/>
      <c r="CU365" s="212"/>
      <c r="CV365" s="212"/>
      <c r="CW365" s="212"/>
      <c r="CX365" s="212"/>
      <c r="CY365" s="212"/>
      <c r="CZ365" s="212"/>
      <c r="DA365" s="212"/>
      <c r="DB365" s="212"/>
      <c r="DC365" s="212"/>
      <c r="DD365" s="212"/>
      <c r="DE365" s="212"/>
      <c r="DF365" s="212"/>
      <c r="DG365" s="212"/>
      <c r="DH365" s="212"/>
      <c r="DI365" s="212"/>
      <c r="DJ365" s="212"/>
      <c r="DK365" s="212"/>
      <c r="DL365" s="212"/>
      <c r="DM365" s="212"/>
      <c r="DN365" s="212"/>
      <c r="DO365" s="212"/>
      <c r="DP365" s="212"/>
      <c r="DQ365" s="212"/>
      <c r="DR365" s="212"/>
      <c r="DS365" s="212"/>
      <c r="DT365" s="212"/>
      <c r="DU365" s="212"/>
      <c r="DV365" s="212"/>
      <c r="DW365" s="212"/>
      <c r="DX365" s="212"/>
      <c r="DY365" s="212"/>
      <c r="DZ365" s="212"/>
      <c r="EA365" s="212"/>
      <c r="EB365" s="212"/>
      <c r="EC365" s="212"/>
      <c r="ED365" s="212"/>
      <c r="EE365" s="212"/>
      <c r="EF365" s="212"/>
      <c r="EG365" s="212"/>
      <c r="EH365" s="212"/>
      <c r="EI365" s="212"/>
      <c r="EJ365" s="212"/>
      <c r="EK365" s="212"/>
      <c r="EL365" s="212"/>
      <c r="EM365" s="212"/>
      <c r="EN365" s="212"/>
      <c r="EO365" s="212"/>
      <c r="EP365" s="212"/>
      <c r="EQ365" s="212"/>
      <c r="ER365" s="424"/>
      <c r="ES365" s="227">
        <f t="shared" si="62"/>
        <v>0</v>
      </c>
      <c r="ET365" s="413">
        <f t="shared" si="69"/>
        <v>0</v>
      </c>
      <c r="EU365" s="227">
        <f t="shared" si="63"/>
        <v>0</v>
      </c>
      <c r="EV365" s="385">
        <f t="shared" si="54"/>
        <v>0</v>
      </c>
      <c r="EW365" s="412">
        <f t="shared" si="64"/>
        <v>0</v>
      </c>
      <c r="EX365" s="412">
        <f t="shared" si="61"/>
        <v>0</v>
      </c>
      <c r="EY365" s="210">
        <f t="shared" si="68"/>
        <v>0</v>
      </c>
      <c r="EZ365" s="227">
        <f t="shared" si="65"/>
        <v>0</v>
      </c>
    </row>
    <row r="366" spans="1:156" x14ac:dyDescent="0.25">
      <c r="A366" s="177">
        <f t="shared" si="66"/>
        <v>12</v>
      </c>
      <c r="B366" s="718"/>
      <c r="C366" s="510" t="s">
        <v>176</v>
      </c>
      <c r="D366" s="514">
        <v>44916</v>
      </c>
      <c r="E366" s="397"/>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c r="AK366" s="212"/>
      <c r="AL366" s="212"/>
      <c r="AM366" s="212"/>
      <c r="AN366" s="212"/>
      <c r="AO366" s="212"/>
      <c r="AP366" s="212"/>
      <c r="AQ366" s="212"/>
      <c r="AR366" s="212"/>
      <c r="AS366" s="212"/>
      <c r="AT366" s="212"/>
      <c r="AU366" s="212"/>
      <c r="AV366" s="212"/>
      <c r="AW366" s="212"/>
      <c r="AX366" s="212"/>
      <c r="AY366" s="212"/>
      <c r="AZ366" s="212"/>
      <c r="BA366" s="212"/>
      <c r="BB366" s="212"/>
      <c r="BC366" s="212"/>
      <c r="BD366" s="212"/>
      <c r="BE366" s="212"/>
      <c r="BF366" s="212"/>
      <c r="BG366" s="212"/>
      <c r="BH366" s="212"/>
      <c r="BI366" s="212"/>
      <c r="BJ366" s="212"/>
      <c r="BK366" s="212"/>
      <c r="BL366" s="212"/>
      <c r="BM366" s="212"/>
      <c r="BN366" s="212"/>
      <c r="BO366" s="212"/>
      <c r="BP366" s="212"/>
      <c r="BQ366" s="212"/>
      <c r="BR366" s="212"/>
      <c r="BS366" s="212"/>
      <c r="BT366" s="212"/>
      <c r="BU366" s="212"/>
      <c r="BV366" s="212"/>
      <c r="BW366" s="212"/>
      <c r="BX366" s="212"/>
      <c r="BY366" s="212"/>
      <c r="BZ366" s="212"/>
      <c r="CA366" s="212"/>
      <c r="CB366" s="212"/>
      <c r="CC366" s="212"/>
      <c r="CD366" s="212"/>
      <c r="CE366" s="212"/>
      <c r="CF366" s="212"/>
      <c r="CG366" s="212"/>
      <c r="CH366" s="212"/>
      <c r="CI366" s="212"/>
      <c r="CJ366" s="212"/>
      <c r="CK366" s="212"/>
      <c r="CL366" s="212"/>
      <c r="CM366" s="212"/>
      <c r="CN366" s="212"/>
      <c r="CO366" s="212"/>
      <c r="CP366" s="212"/>
      <c r="CQ366" s="212"/>
      <c r="CR366" s="212"/>
      <c r="CS366" s="212"/>
      <c r="CT366" s="212"/>
      <c r="CU366" s="212"/>
      <c r="CV366" s="212"/>
      <c r="CW366" s="212"/>
      <c r="CX366" s="212"/>
      <c r="CY366" s="212"/>
      <c r="CZ366" s="212"/>
      <c r="DA366" s="212"/>
      <c r="DB366" s="212"/>
      <c r="DC366" s="212"/>
      <c r="DD366" s="212"/>
      <c r="DE366" s="212"/>
      <c r="DF366" s="212"/>
      <c r="DG366" s="212"/>
      <c r="DH366" s="212"/>
      <c r="DI366" s="212"/>
      <c r="DJ366" s="212"/>
      <c r="DK366" s="212"/>
      <c r="DL366" s="212"/>
      <c r="DM366" s="212"/>
      <c r="DN366" s="212"/>
      <c r="DO366" s="212"/>
      <c r="DP366" s="212"/>
      <c r="DQ366" s="212"/>
      <c r="DR366" s="212"/>
      <c r="DS366" s="212"/>
      <c r="DT366" s="212"/>
      <c r="DU366" s="212"/>
      <c r="DV366" s="212"/>
      <c r="DW366" s="212"/>
      <c r="DX366" s="212"/>
      <c r="DY366" s="212"/>
      <c r="DZ366" s="212"/>
      <c r="EA366" s="212"/>
      <c r="EB366" s="212"/>
      <c r="EC366" s="212"/>
      <c r="ED366" s="212"/>
      <c r="EE366" s="212"/>
      <c r="EF366" s="212"/>
      <c r="EG366" s="212"/>
      <c r="EH366" s="212"/>
      <c r="EI366" s="212"/>
      <c r="EJ366" s="212"/>
      <c r="EK366" s="212"/>
      <c r="EL366" s="212"/>
      <c r="EM366" s="212"/>
      <c r="EN366" s="212"/>
      <c r="EO366" s="212"/>
      <c r="EP366" s="212"/>
      <c r="EQ366" s="212"/>
      <c r="ER366" s="424"/>
      <c r="ES366" s="227">
        <f t="shared" si="62"/>
        <v>0</v>
      </c>
      <c r="ET366" s="413">
        <f t="shared" si="69"/>
        <v>0</v>
      </c>
      <c r="EU366" s="227">
        <f t="shared" si="63"/>
        <v>0</v>
      </c>
      <c r="EV366" s="385">
        <f t="shared" si="54"/>
        <v>0</v>
      </c>
      <c r="EW366" s="412">
        <f t="shared" si="64"/>
        <v>0</v>
      </c>
      <c r="EX366" s="412">
        <f t="shared" si="61"/>
        <v>0</v>
      </c>
      <c r="EY366" s="210">
        <f t="shared" si="68"/>
        <v>0</v>
      </c>
      <c r="EZ366" s="227">
        <f t="shared" si="65"/>
        <v>0</v>
      </c>
    </row>
    <row r="367" spans="1:156" x14ac:dyDescent="0.25">
      <c r="A367" s="177">
        <f t="shared" si="66"/>
        <v>12</v>
      </c>
      <c r="B367" s="718"/>
      <c r="C367" s="510" t="s">
        <v>173</v>
      </c>
      <c r="D367" s="514">
        <v>44917</v>
      </c>
      <c r="E367" s="397"/>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c r="AK367" s="212"/>
      <c r="AL367" s="212"/>
      <c r="AM367" s="212"/>
      <c r="AN367" s="212"/>
      <c r="AO367" s="212"/>
      <c r="AP367" s="212"/>
      <c r="AQ367" s="212"/>
      <c r="AR367" s="212"/>
      <c r="AS367" s="212"/>
      <c r="AT367" s="212"/>
      <c r="AU367" s="212"/>
      <c r="AV367" s="212"/>
      <c r="AW367" s="212"/>
      <c r="AX367" s="212"/>
      <c r="AY367" s="212"/>
      <c r="AZ367" s="212"/>
      <c r="BA367" s="212"/>
      <c r="BB367" s="212"/>
      <c r="BC367" s="212"/>
      <c r="BD367" s="212"/>
      <c r="BE367" s="212"/>
      <c r="BF367" s="212"/>
      <c r="BG367" s="212"/>
      <c r="BH367" s="212"/>
      <c r="BI367" s="212"/>
      <c r="BJ367" s="212"/>
      <c r="BK367" s="212"/>
      <c r="BL367" s="212"/>
      <c r="BM367" s="212"/>
      <c r="BN367" s="212"/>
      <c r="BO367" s="212"/>
      <c r="BP367" s="212"/>
      <c r="BQ367" s="212"/>
      <c r="BR367" s="212"/>
      <c r="BS367" s="212"/>
      <c r="BT367" s="212"/>
      <c r="BU367" s="212"/>
      <c r="BV367" s="212"/>
      <c r="BW367" s="212"/>
      <c r="BX367" s="212"/>
      <c r="BY367" s="212"/>
      <c r="BZ367" s="212"/>
      <c r="CA367" s="212"/>
      <c r="CB367" s="212"/>
      <c r="CC367" s="212"/>
      <c r="CD367" s="212"/>
      <c r="CE367" s="212"/>
      <c r="CF367" s="212"/>
      <c r="CG367" s="212"/>
      <c r="CH367" s="212"/>
      <c r="CI367" s="212"/>
      <c r="CJ367" s="212"/>
      <c r="CK367" s="212"/>
      <c r="CL367" s="212"/>
      <c r="CM367" s="212"/>
      <c r="CN367" s="212"/>
      <c r="CO367" s="212"/>
      <c r="CP367" s="212"/>
      <c r="CQ367" s="212"/>
      <c r="CR367" s="212"/>
      <c r="CS367" s="212"/>
      <c r="CT367" s="212"/>
      <c r="CU367" s="212"/>
      <c r="CV367" s="212"/>
      <c r="CW367" s="212"/>
      <c r="CX367" s="212"/>
      <c r="CY367" s="212"/>
      <c r="CZ367" s="212"/>
      <c r="DA367" s="212"/>
      <c r="DB367" s="212"/>
      <c r="DC367" s="212"/>
      <c r="DD367" s="212"/>
      <c r="DE367" s="212"/>
      <c r="DF367" s="212"/>
      <c r="DG367" s="212"/>
      <c r="DH367" s="212"/>
      <c r="DI367" s="212"/>
      <c r="DJ367" s="212"/>
      <c r="DK367" s="212"/>
      <c r="DL367" s="212"/>
      <c r="DM367" s="212"/>
      <c r="DN367" s="212"/>
      <c r="DO367" s="212"/>
      <c r="DP367" s="212"/>
      <c r="DQ367" s="212"/>
      <c r="DR367" s="212"/>
      <c r="DS367" s="212"/>
      <c r="DT367" s="212"/>
      <c r="DU367" s="212"/>
      <c r="DV367" s="212"/>
      <c r="DW367" s="212"/>
      <c r="DX367" s="212"/>
      <c r="DY367" s="212"/>
      <c r="DZ367" s="212"/>
      <c r="EA367" s="212"/>
      <c r="EB367" s="212"/>
      <c r="EC367" s="212"/>
      <c r="ED367" s="212"/>
      <c r="EE367" s="212"/>
      <c r="EF367" s="212"/>
      <c r="EG367" s="212"/>
      <c r="EH367" s="212"/>
      <c r="EI367" s="212"/>
      <c r="EJ367" s="212"/>
      <c r="EK367" s="212"/>
      <c r="EL367" s="212"/>
      <c r="EM367" s="212"/>
      <c r="EN367" s="212"/>
      <c r="EO367" s="212"/>
      <c r="EP367" s="212"/>
      <c r="EQ367" s="212"/>
      <c r="ER367" s="424"/>
      <c r="ES367" s="227">
        <f t="shared" si="62"/>
        <v>0</v>
      </c>
      <c r="ET367" s="413">
        <f t="shared" si="69"/>
        <v>0</v>
      </c>
      <c r="EU367" s="227">
        <f t="shared" si="63"/>
        <v>0</v>
      </c>
      <c r="EV367" s="385">
        <f t="shared" si="54"/>
        <v>0</v>
      </c>
      <c r="EW367" s="412">
        <f t="shared" si="64"/>
        <v>0</v>
      </c>
      <c r="EX367" s="412">
        <f t="shared" si="61"/>
        <v>0</v>
      </c>
      <c r="EY367" s="210">
        <f t="shared" si="68"/>
        <v>0</v>
      </c>
      <c r="EZ367" s="227">
        <f t="shared" si="65"/>
        <v>0</v>
      </c>
    </row>
    <row r="368" spans="1:156" x14ac:dyDescent="0.25">
      <c r="A368" s="177">
        <f t="shared" si="66"/>
        <v>12</v>
      </c>
      <c r="B368" s="718"/>
      <c r="C368" s="510" t="s">
        <v>184</v>
      </c>
      <c r="D368" s="514">
        <v>44918</v>
      </c>
      <c r="E368" s="397"/>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c r="AK368" s="212"/>
      <c r="AL368" s="212"/>
      <c r="AM368" s="212"/>
      <c r="AN368" s="212"/>
      <c r="AO368" s="212"/>
      <c r="AP368" s="212"/>
      <c r="AQ368" s="212"/>
      <c r="AR368" s="212"/>
      <c r="AS368" s="212"/>
      <c r="AT368" s="212"/>
      <c r="AU368" s="212"/>
      <c r="AV368" s="212"/>
      <c r="AW368" s="212"/>
      <c r="AX368" s="212"/>
      <c r="AY368" s="212"/>
      <c r="AZ368" s="212"/>
      <c r="BA368" s="212"/>
      <c r="BB368" s="212"/>
      <c r="BC368" s="212"/>
      <c r="BD368" s="212"/>
      <c r="BE368" s="212"/>
      <c r="BF368" s="212"/>
      <c r="BG368" s="212"/>
      <c r="BH368" s="212"/>
      <c r="BI368" s="212"/>
      <c r="BJ368" s="212"/>
      <c r="BK368" s="212"/>
      <c r="BL368" s="212"/>
      <c r="BM368" s="212"/>
      <c r="BN368" s="212"/>
      <c r="BO368" s="212"/>
      <c r="BP368" s="212"/>
      <c r="BQ368" s="212"/>
      <c r="BR368" s="212"/>
      <c r="BS368" s="212"/>
      <c r="BT368" s="212"/>
      <c r="BU368" s="212"/>
      <c r="BV368" s="212"/>
      <c r="BW368" s="212"/>
      <c r="BX368" s="212"/>
      <c r="BY368" s="212"/>
      <c r="BZ368" s="212"/>
      <c r="CA368" s="212"/>
      <c r="CB368" s="212"/>
      <c r="CC368" s="212"/>
      <c r="CD368" s="212"/>
      <c r="CE368" s="212"/>
      <c r="CF368" s="212"/>
      <c r="CG368" s="212"/>
      <c r="CH368" s="212"/>
      <c r="CI368" s="212"/>
      <c r="CJ368" s="212"/>
      <c r="CK368" s="212"/>
      <c r="CL368" s="212"/>
      <c r="CM368" s="212"/>
      <c r="CN368" s="212"/>
      <c r="CO368" s="212"/>
      <c r="CP368" s="212"/>
      <c r="CQ368" s="212"/>
      <c r="CR368" s="212"/>
      <c r="CS368" s="212"/>
      <c r="CT368" s="212"/>
      <c r="CU368" s="212"/>
      <c r="CV368" s="212"/>
      <c r="CW368" s="212"/>
      <c r="CX368" s="212"/>
      <c r="CY368" s="212"/>
      <c r="CZ368" s="212"/>
      <c r="DA368" s="212"/>
      <c r="DB368" s="212"/>
      <c r="DC368" s="212"/>
      <c r="DD368" s="212"/>
      <c r="DE368" s="212"/>
      <c r="DF368" s="212"/>
      <c r="DG368" s="212"/>
      <c r="DH368" s="212"/>
      <c r="DI368" s="212"/>
      <c r="DJ368" s="212"/>
      <c r="DK368" s="212"/>
      <c r="DL368" s="212"/>
      <c r="DM368" s="212"/>
      <c r="DN368" s="212"/>
      <c r="DO368" s="212"/>
      <c r="DP368" s="212"/>
      <c r="DQ368" s="212"/>
      <c r="DR368" s="212"/>
      <c r="DS368" s="212"/>
      <c r="DT368" s="212"/>
      <c r="DU368" s="212"/>
      <c r="DV368" s="212"/>
      <c r="DW368" s="212"/>
      <c r="DX368" s="212"/>
      <c r="DY368" s="212"/>
      <c r="DZ368" s="212"/>
      <c r="EA368" s="212"/>
      <c r="EB368" s="212"/>
      <c r="EC368" s="212"/>
      <c r="ED368" s="212"/>
      <c r="EE368" s="212"/>
      <c r="EF368" s="212"/>
      <c r="EG368" s="212"/>
      <c r="EH368" s="212"/>
      <c r="EI368" s="212"/>
      <c r="EJ368" s="212"/>
      <c r="EK368" s="212"/>
      <c r="EL368" s="212"/>
      <c r="EM368" s="212"/>
      <c r="EN368" s="212"/>
      <c r="EO368" s="212"/>
      <c r="EP368" s="212"/>
      <c r="EQ368" s="212"/>
      <c r="ER368" s="424"/>
      <c r="ES368" s="227">
        <f t="shared" si="62"/>
        <v>0</v>
      </c>
      <c r="ET368" s="413">
        <f t="shared" si="69"/>
        <v>0</v>
      </c>
      <c r="EU368" s="227">
        <f t="shared" si="63"/>
        <v>0</v>
      </c>
      <c r="EV368" s="385">
        <f t="shared" si="54"/>
        <v>0</v>
      </c>
      <c r="EW368" s="412">
        <f t="shared" si="64"/>
        <v>0</v>
      </c>
      <c r="EX368" s="412">
        <f t="shared" si="61"/>
        <v>0</v>
      </c>
      <c r="EY368" s="210">
        <f t="shared" si="68"/>
        <v>0</v>
      </c>
      <c r="EZ368" s="227">
        <f t="shared" si="65"/>
        <v>0</v>
      </c>
    </row>
    <row r="369" spans="1:157" x14ac:dyDescent="0.25">
      <c r="A369" s="177">
        <f t="shared" si="66"/>
        <v>12</v>
      </c>
      <c r="B369" s="718"/>
      <c r="C369" s="511" t="s">
        <v>181</v>
      </c>
      <c r="D369" s="516">
        <v>44919</v>
      </c>
      <c r="E369" s="397"/>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c r="AK369" s="212"/>
      <c r="AL369" s="212"/>
      <c r="AM369" s="212"/>
      <c r="AN369" s="212"/>
      <c r="AO369" s="212"/>
      <c r="AP369" s="212"/>
      <c r="AQ369" s="212"/>
      <c r="AR369" s="212"/>
      <c r="AS369" s="212"/>
      <c r="AT369" s="212"/>
      <c r="AU369" s="212"/>
      <c r="AV369" s="212"/>
      <c r="AW369" s="212"/>
      <c r="AX369" s="212"/>
      <c r="AY369" s="212"/>
      <c r="AZ369" s="212"/>
      <c r="BA369" s="212"/>
      <c r="BB369" s="212"/>
      <c r="BC369" s="212"/>
      <c r="BD369" s="212"/>
      <c r="BE369" s="212"/>
      <c r="BF369" s="212"/>
      <c r="BG369" s="212"/>
      <c r="BH369" s="212"/>
      <c r="BI369" s="212"/>
      <c r="BJ369" s="212"/>
      <c r="BK369" s="212"/>
      <c r="BL369" s="212"/>
      <c r="BM369" s="212"/>
      <c r="BN369" s="212"/>
      <c r="BO369" s="212"/>
      <c r="BP369" s="212"/>
      <c r="BQ369" s="212"/>
      <c r="BR369" s="212"/>
      <c r="BS369" s="212"/>
      <c r="BT369" s="212"/>
      <c r="BU369" s="212"/>
      <c r="BV369" s="212"/>
      <c r="BW369" s="212"/>
      <c r="BX369" s="212"/>
      <c r="BY369" s="212"/>
      <c r="BZ369" s="212"/>
      <c r="CA369" s="212"/>
      <c r="CB369" s="212"/>
      <c r="CC369" s="212"/>
      <c r="CD369" s="212"/>
      <c r="CE369" s="212"/>
      <c r="CF369" s="212"/>
      <c r="CG369" s="212"/>
      <c r="CH369" s="212"/>
      <c r="CI369" s="212"/>
      <c r="CJ369" s="212"/>
      <c r="CK369" s="212"/>
      <c r="CL369" s="212"/>
      <c r="CM369" s="212"/>
      <c r="CN369" s="212"/>
      <c r="CO369" s="212"/>
      <c r="CP369" s="212"/>
      <c r="CQ369" s="212"/>
      <c r="CR369" s="212"/>
      <c r="CS369" s="212"/>
      <c r="CT369" s="212"/>
      <c r="CU369" s="212"/>
      <c r="CV369" s="212"/>
      <c r="CW369" s="212"/>
      <c r="CX369" s="212"/>
      <c r="CY369" s="212"/>
      <c r="CZ369" s="212"/>
      <c r="DA369" s="212"/>
      <c r="DB369" s="212"/>
      <c r="DC369" s="212"/>
      <c r="DD369" s="212"/>
      <c r="DE369" s="212"/>
      <c r="DF369" s="212"/>
      <c r="DG369" s="212"/>
      <c r="DH369" s="212"/>
      <c r="DI369" s="212"/>
      <c r="DJ369" s="212"/>
      <c r="DK369" s="212"/>
      <c r="DL369" s="212"/>
      <c r="DM369" s="212"/>
      <c r="DN369" s="212"/>
      <c r="DO369" s="212"/>
      <c r="DP369" s="212"/>
      <c r="DQ369" s="212"/>
      <c r="DR369" s="212"/>
      <c r="DS369" s="212"/>
      <c r="DT369" s="212"/>
      <c r="DU369" s="212"/>
      <c r="DV369" s="212"/>
      <c r="DW369" s="212"/>
      <c r="DX369" s="212"/>
      <c r="DY369" s="212"/>
      <c r="DZ369" s="212"/>
      <c r="EA369" s="212"/>
      <c r="EB369" s="212"/>
      <c r="EC369" s="212"/>
      <c r="ED369" s="212"/>
      <c r="EE369" s="212"/>
      <c r="EF369" s="212"/>
      <c r="EG369" s="212"/>
      <c r="EH369" s="212"/>
      <c r="EI369" s="212"/>
      <c r="EJ369" s="212"/>
      <c r="EK369" s="212"/>
      <c r="EL369" s="212"/>
      <c r="EM369" s="212"/>
      <c r="EN369" s="212"/>
      <c r="EO369" s="212"/>
      <c r="EP369" s="212"/>
      <c r="EQ369" s="212"/>
      <c r="ER369" s="424"/>
      <c r="ES369" s="227">
        <f t="shared" si="62"/>
        <v>0</v>
      </c>
      <c r="ET369" s="413">
        <f t="shared" si="69"/>
        <v>0</v>
      </c>
      <c r="EU369" s="227">
        <f t="shared" si="63"/>
        <v>0</v>
      </c>
      <c r="EV369" s="385">
        <f t="shared" si="54"/>
        <v>0</v>
      </c>
      <c r="EW369" s="412">
        <f t="shared" si="64"/>
        <v>0</v>
      </c>
      <c r="EX369" s="412">
        <f t="shared" si="61"/>
        <v>0</v>
      </c>
      <c r="EY369" s="210">
        <f t="shared" si="68"/>
        <v>0</v>
      </c>
      <c r="EZ369" s="227">
        <f t="shared" si="65"/>
        <v>0</v>
      </c>
    </row>
    <row r="370" spans="1:157" x14ac:dyDescent="0.25">
      <c r="A370" s="177">
        <f t="shared" si="66"/>
        <v>12</v>
      </c>
      <c r="B370" s="718"/>
      <c r="C370" s="511" t="s">
        <v>167</v>
      </c>
      <c r="D370" s="516">
        <v>44920</v>
      </c>
      <c r="E370" s="403"/>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c r="AU370" s="404"/>
      <c r="AV370" s="404"/>
      <c r="AW370" s="404"/>
      <c r="AX370" s="404"/>
      <c r="AY370" s="404"/>
      <c r="AZ370" s="404"/>
      <c r="BA370" s="404"/>
      <c r="BB370" s="404"/>
      <c r="BC370" s="404"/>
      <c r="BD370" s="404"/>
      <c r="BE370" s="404"/>
      <c r="BF370" s="404"/>
      <c r="BG370" s="404"/>
      <c r="BH370" s="404"/>
      <c r="BI370" s="404"/>
      <c r="BJ370" s="404"/>
      <c r="BK370" s="404"/>
      <c r="BL370" s="404"/>
      <c r="BM370" s="404"/>
      <c r="BN370" s="404"/>
      <c r="BO370" s="404"/>
      <c r="BP370" s="404"/>
      <c r="BQ370" s="404"/>
      <c r="BR370" s="404"/>
      <c r="BS370" s="404"/>
      <c r="BT370" s="404"/>
      <c r="BU370" s="404"/>
      <c r="BV370" s="404"/>
      <c r="BW370" s="404"/>
      <c r="BX370" s="404"/>
      <c r="BY370" s="404"/>
      <c r="BZ370" s="404"/>
      <c r="CA370" s="404"/>
      <c r="CB370" s="404"/>
      <c r="CC370" s="404"/>
      <c r="CD370" s="404"/>
      <c r="CE370" s="404"/>
      <c r="CF370" s="404"/>
      <c r="CG370" s="404"/>
      <c r="CH370" s="404"/>
      <c r="CI370" s="404"/>
      <c r="CJ370" s="404"/>
      <c r="CK370" s="404"/>
      <c r="CL370" s="404"/>
      <c r="CM370" s="404"/>
      <c r="CN370" s="404"/>
      <c r="CO370" s="404"/>
      <c r="CP370" s="404"/>
      <c r="CQ370" s="404"/>
      <c r="CR370" s="404"/>
      <c r="CS370" s="404"/>
      <c r="CT370" s="404"/>
      <c r="CU370" s="404"/>
      <c r="CV370" s="404"/>
      <c r="CW370" s="404"/>
      <c r="CX370" s="404"/>
      <c r="CY370" s="404"/>
      <c r="CZ370" s="404"/>
      <c r="DA370" s="404"/>
      <c r="DB370" s="404"/>
      <c r="DC370" s="404"/>
      <c r="DD370" s="404"/>
      <c r="DE370" s="404"/>
      <c r="DF370" s="404"/>
      <c r="DG370" s="404"/>
      <c r="DH370" s="404"/>
      <c r="DI370" s="404"/>
      <c r="DJ370" s="404"/>
      <c r="DK370" s="404"/>
      <c r="DL370" s="404"/>
      <c r="DM370" s="404"/>
      <c r="DN370" s="404"/>
      <c r="DO370" s="404"/>
      <c r="DP370" s="404"/>
      <c r="DQ370" s="404"/>
      <c r="DR370" s="404"/>
      <c r="DS370" s="404"/>
      <c r="DT370" s="404"/>
      <c r="DU370" s="404"/>
      <c r="DV370" s="404"/>
      <c r="DW370" s="404"/>
      <c r="DX370" s="404"/>
      <c r="DY370" s="404"/>
      <c r="DZ370" s="404"/>
      <c r="EA370" s="404"/>
      <c r="EB370" s="404"/>
      <c r="EC370" s="404"/>
      <c r="ED370" s="404"/>
      <c r="EE370" s="404"/>
      <c r="EF370" s="404"/>
      <c r="EG370" s="404"/>
      <c r="EH370" s="404"/>
      <c r="EI370" s="404"/>
      <c r="EJ370" s="404"/>
      <c r="EK370" s="404"/>
      <c r="EL370" s="404"/>
      <c r="EM370" s="404"/>
      <c r="EN370" s="404"/>
      <c r="EO370" s="404"/>
      <c r="EP370" s="404"/>
      <c r="EQ370" s="404"/>
      <c r="ER370" s="434"/>
      <c r="ES370" s="227">
        <f t="shared" si="62"/>
        <v>0</v>
      </c>
      <c r="ET370" s="413">
        <f t="shared" si="69"/>
        <v>0</v>
      </c>
      <c r="EU370" s="227">
        <f t="shared" si="63"/>
        <v>0</v>
      </c>
      <c r="EV370" s="385">
        <f t="shared" si="54"/>
        <v>0</v>
      </c>
      <c r="EW370" s="412">
        <f t="shared" si="64"/>
        <v>0</v>
      </c>
      <c r="EX370" s="412">
        <f t="shared" si="61"/>
        <v>0</v>
      </c>
      <c r="EY370" s="210">
        <f t="shared" si="68"/>
        <v>0</v>
      </c>
      <c r="EZ370" s="227">
        <f t="shared" si="65"/>
        <v>0</v>
      </c>
    </row>
    <row r="371" spans="1:157" x14ac:dyDescent="0.25">
      <c r="A371" s="177">
        <f t="shared" si="66"/>
        <v>12</v>
      </c>
      <c r="B371" s="718"/>
      <c r="C371" s="510" t="s">
        <v>175</v>
      </c>
      <c r="D371" s="514">
        <v>44921</v>
      </c>
      <c r="E371" s="397"/>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c r="AK371" s="212"/>
      <c r="AL371" s="212"/>
      <c r="AM371" s="212"/>
      <c r="AN371" s="212"/>
      <c r="AO371" s="212"/>
      <c r="AP371" s="212"/>
      <c r="AQ371" s="212"/>
      <c r="AR371" s="212"/>
      <c r="AS371" s="212"/>
      <c r="AT371" s="212"/>
      <c r="AU371" s="212"/>
      <c r="AV371" s="212"/>
      <c r="AW371" s="212"/>
      <c r="AX371" s="212"/>
      <c r="AY371" s="212"/>
      <c r="AZ371" s="212"/>
      <c r="BA371" s="212"/>
      <c r="BB371" s="212"/>
      <c r="BC371" s="212"/>
      <c r="BD371" s="212"/>
      <c r="BE371" s="212"/>
      <c r="BF371" s="212"/>
      <c r="BG371" s="212"/>
      <c r="BH371" s="212"/>
      <c r="BI371" s="212"/>
      <c r="BJ371" s="212"/>
      <c r="BK371" s="212"/>
      <c r="BL371" s="212"/>
      <c r="BM371" s="212"/>
      <c r="BN371" s="212"/>
      <c r="BO371" s="212"/>
      <c r="BP371" s="212"/>
      <c r="BQ371" s="212"/>
      <c r="BR371" s="212"/>
      <c r="BS371" s="212"/>
      <c r="BT371" s="212"/>
      <c r="BU371" s="212"/>
      <c r="BV371" s="212"/>
      <c r="BW371" s="212"/>
      <c r="BX371" s="212"/>
      <c r="BY371" s="212"/>
      <c r="BZ371" s="212"/>
      <c r="CA371" s="212"/>
      <c r="CB371" s="212"/>
      <c r="CC371" s="212"/>
      <c r="CD371" s="212"/>
      <c r="CE371" s="212"/>
      <c r="CF371" s="212"/>
      <c r="CG371" s="212"/>
      <c r="CH371" s="212"/>
      <c r="CI371" s="212"/>
      <c r="CJ371" s="212"/>
      <c r="CK371" s="212"/>
      <c r="CL371" s="212"/>
      <c r="CM371" s="212"/>
      <c r="CN371" s="212"/>
      <c r="CO371" s="212"/>
      <c r="CP371" s="212"/>
      <c r="CQ371" s="212"/>
      <c r="CR371" s="212"/>
      <c r="CS371" s="212"/>
      <c r="CT371" s="212"/>
      <c r="CU371" s="212"/>
      <c r="CV371" s="212"/>
      <c r="CW371" s="212"/>
      <c r="CX371" s="212"/>
      <c r="CY371" s="212"/>
      <c r="CZ371" s="212"/>
      <c r="DA371" s="212"/>
      <c r="DB371" s="212"/>
      <c r="DC371" s="212"/>
      <c r="DD371" s="212"/>
      <c r="DE371" s="212"/>
      <c r="DF371" s="212"/>
      <c r="DG371" s="212"/>
      <c r="DH371" s="212"/>
      <c r="DI371" s="212"/>
      <c r="DJ371" s="212"/>
      <c r="DK371" s="212"/>
      <c r="DL371" s="212"/>
      <c r="DM371" s="212"/>
      <c r="DN371" s="212"/>
      <c r="DO371" s="212"/>
      <c r="DP371" s="212"/>
      <c r="DQ371" s="212"/>
      <c r="DR371" s="212"/>
      <c r="DS371" s="212"/>
      <c r="DT371" s="212"/>
      <c r="DU371" s="212"/>
      <c r="DV371" s="212"/>
      <c r="DW371" s="212"/>
      <c r="DX371" s="212"/>
      <c r="DY371" s="212"/>
      <c r="DZ371" s="212"/>
      <c r="EA371" s="212"/>
      <c r="EB371" s="212"/>
      <c r="EC371" s="212"/>
      <c r="ED371" s="212"/>
      <c r="EE371" s="212"/>
      <c r="EF371" s="212"/>
      <c r="EG371" s="212"/>
      <c r="EH371" s="212"/>
      <c r="EI371" s="212"/>
      <c r="EJ371" s="212"/>
      <c r="EK371" s="212"/>
      <c r="EL371" s="212"/>
      <c r="EM371" s="212"/>
      <c r="EN371" s="212"/>
      <c r="EO371" s="212"/>
      <c r="EP371" s="212"/>
      <c r="EQ371" s="212"/>
      <c r="ER371" s="424"/>
      <c r="ES371" s="227">
        <f t="shared" si="62"/>
        <v>0</v>
      </c>
      <c r="ET371" s="413">
        <f t="shared" si="69"/>
        <v>0</v>
      </c>
      <c r="EU371" s="227">
        <f t="shared" si="63"/>
        <v>0</v>
      </c>
      <c r="EV371" s="385">
        <f t="shared" si="54"/>
        <v>0</v>
      </c>
      <c r="EW371" s="412">
        <f t="shared" si="64"/>
        <v>0</v>
      </c>
      <c r="EX371" s="412">
        <f t="shared" si="61"/>
        <v>0</v>
      </c>
      <c r="EY371" s="210">
        <f t="shared" si="68"/>
        <v>0</v>
      </c>
      <c r="EZ371" s="227">
        <f t="shared" si="65"/>
        <v>0</v>
      </c>
    </row>
    <row r="372" spans="1:157" x14ac:dyDescent="0.25">
      <c r="A372" s="177">
        <f t="shared" si="66"/>
        <v>12</v>
      </c>
      <c r="B372" s="718"/>
      <c r="C372" s="510" t="s">
        <v>176</v>
      </c>
      <c r="D372" s="514">
        <v>44922</v>
      </c>
      <c r="E372" s="397"/>
      <c r="F372" s="212"/>
      <c r="G372" s="212"/>
      <c r="H372" s="212"/>
      <c r="I372" s="212"/>
      <c r="J372" s="212"/>
      <c r="K372" s="212"/>
      <c r="L372" s="212"/>
      <c r="M372" s="212"/>
      <c r="N372" s="212"/>
      <c r="O372" s="212"/>
      <c r="P372" s="212"/>
      <c r="Q372" s="212"/>
      <c r="R372" s="212"/>
      <c r="S372" s="212"/>
      <c r="T372" s="212"/>
      <c r="U372" s="212"/>
      <c r="V372" s="212"/>
      <c r="W372" s="212"/>
      <c r="X372" s="212"/>
      <c r="Y372" s="212"/>
      <c r="Z372" s="212"/>
      <c r="AA372" s="212"/>
      <c r="AB372" s="212"/>
      <c r="AC372" s="212"/>
      <c r="AD372" s="212"/>
      <c r="AE372" s="212"/>
      <c r="AF372" s="212"/>
      <c r="AG372" s="212"/>
      <c r="AH372" s="212"/>
      <c r="AI372" s="212"/>
      <c r="AJ372" s="212"/>
      <c r="AK372" s="212"/>
      <c r="AL372" s="212"/>
      <c r="AM372" s="212"/>
      <c r="AN372" s="212"/>
      <c r="AO372" s="212"/>
      <c r="AP372" s="212"/>
      <c r="AQ372" s="212"/>
      <c r="AR372" s="212"/>
      <c r="AS372" s="212"/>
      <c r="AT372" s="212"/>
      <c r="AU372" s="212"/>
      <c r="AV372" s="212"/>
      <c r="AW372" s="212"/>
      <c r="AX372" s="212"/>
      <c r="AY372" s="212"/>
      <c r="AZ372" s="212"/>
      <c r="BA372" s="212"/>
      <c r="BB372" s="212"/>
      <c r="BC372" s="212"/>
      <c r="BD372" s="212"/>
      <c r="BE372" s="212"/>
      <c r="BF372" s="212"/>
      <c r="BG372" s="212"/>
      <c r="BH372" s="212"/>
      <c r="BI372" s="212"/>
      <c r="BJ372" s="212"/>
      <c r="BK372" s="212"/>
      <c r="BL372" s="212"/>
      <c r="BM372" s="212"/>
      <c r="BN372" s="212"/>
      <c r="BO372" s="212"/>
      <c r="BP372" s="212"/>
      <c r="BQ372" s="212"/>
      <c r="BR372" s="212"/>
      <c r="BS372" s="212"/>
      <c r="BT372" s="212"/>
      <c r="BU372" s="212"/>
      <c r="BV372" s="212"/>
      <c r="BW372" s="212"/>
      <c r="BX372" s="212"/>
      <c r="BY372" s="212"/>
      <c r="BZ372" s="212"/>
      <c r="CA372" s="212"/>
      <c r="CB372" s="212"/>
      <c r="CC372" s="212"/>
      <c r="CD372" s="212"/>
      <c r="CE372" s="212"/>
      <c r="CF372" s="212"/>
      <c r="CG372" s="212"/>
      <c r="CH372" s="212"/>
      <c r="CI372" s="212"/>
      <c r="CJ372" s="212"/>
      <c r="CK372" s="212"/>
      <c r="CL372" s="212"/>
      <c r="CM372" s="212"/>
      <c r="CN372" s="212"/>
      <c r="CO372" s="212"/>
      <c r="CP372" s="212"/>
      <c r="CQ372" s="212"/>
      <c r="CR372" s="212"/>
      <c r="CS372" s="212"/>
      <c r="CT372" s="212"/>
      <c r="CU372" s="212"/>
      <c r="CV372" s="212"/>
      <c r="CW372" s="212"/>
      <c r="CX372" s="212"/>
      <c r="CY372" s="212"/>
      <c r="CZ372" s="212"/>
      <c r="DA372" s="212"/>
      <c r="DB372" s="212"/>
      <c r="DC372" s="212"/>
      <c r="DD372" s="212"/>
      <c r="DE372" s="212"/>
      <c r="DF372" s="212"/>
      <c r="DG372" s="212"/>
      <c r="DH372" s="212"/>
      <c r="DI372" s="212"/>
      <c r="DJ372" s="212"/>
      <c r="DK372" s="212"/>
      <c r="DL372" s="212"/>
      <c r="DM372" s="212"/>
      <c r="DN372" s="212"/>
      <c r="DO372" s="212"/>
      <c r="DP372" s="212"/>
      <c r="DQ372" s="212"/>
      <c r="DR372" s="212"/>
      <c r="DS372" s="212"/>
      <c r="DT372" s="212"/>
      <c r="DU372" s="212"/>
      <c r="DV372" s="212"/>
      <c r="DW372" s="212"/>
      <c r="DX372" s="212"/>
      <c r="DY372" s="212"/>
      <c r="DZ372" s="212"/>
      <c r="EA372" s="212"/>
      <c r="EB372" s="212"/>
      <c r="EC372" s="212"/>
      <c r="ED372" s="212"/>
      <c r="EE372" s="212"/>
      <c r="EF372" s="212"/>
      <c r="EG372" s="212"/>
      <c r="EH372" s="212"/>
      <c r="EI372" s="212"/>
      <c r="EJ372" s="212"/>
      <c r="EK372" s="212"/>
      <c r="EL372" s="212"/>
      <c r="EM372" s="212"/>
      <c r="EN372" s="212"/>
      <c r="EO372" s="212"/>
      <c r="EP372" s="212"/>
      <c r="EQ372" s="212"/>
      <c r="ER372" s="424"/>
      <c r="ES372" s="227">
        <f t="shared" si="62"/>
        <v>0</v>
      </c>
      <c r="ET372" s="413">
        <f t="shared" si="69"/>
        <v>0</v>
      </c>
      <c r="EU372" s="227">
        <f t="shared" si="63"/>
        <v>0</v>
      </c>
      <c r="EV372" s="385">
        <f t="shared" si="54"/>
        <v>0</v>
      </c>
      <c r="EW372" s="412">
        <f t="shared" si="64"/>
        <v>0</v>
      </c>
      <c r="EX372" s="412">
        <f t="shared" si="61"/>
        <v>0</v>
      </c>
      <c r="EY372" s="210">
        <f t="shared" si="68"/>
        <v>0</v>
      </c>
      <c r="EZ372" s="227">
        <f t="shared" si="65"/>
        <v>0</v>
      </c>
    </row>
    <row r="373" spans="1:157" x14ac:dyDescent="0.25">
      <c r="A373" s="177">
        <f t="shared" si="66"/>
        <v>12</v>
      </c>
      <c r="B373" s="718"/>
      <c r="C373" s="510" t="s">
        <v>176</v>
      </c>
      <c r="D373" s="514">
        <v>44923</v>
      </c>
      <c r="E373" s="397"/>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c r="AK373" s="212"/>
      <c r="AL373" s="212"/>
      <c r="AM373" s="212"/>
      <c r="AN373" s="212"/>
      <c r="AO373" s="212"/>
      <c r="AP373" s="212"/>
      <c r="AQ373" s="212"/>
      <c r="AR373" s="212"/>
      <c r="AS373" s="212"/>
      <c r="AT373" s="212"/>
      <c r="AU373" s="212"/>
      <c r="AV373" s="212"/>
      <c r="AW373" s="212"/>
      <c r="AX373" s="212"/>
      <c r="AY373" s="212"/>
      <c r="AZ373" s="212"/>
      <c r="BA373" s="212"/>
      <c r="BB373" s="212"/>
      <c r="BC373" s="212"/>
      <c r="BD373" s="212"/>
      <c r="BE373" s="212"/>
      <c r="BF373" s="212"/>
      <c r="BG373" s="212"/>
      <c r="BH373" s="212"/>
      <c r="BI373" s="212"/>
      <c r="BJ373" s="212"/>
      <c r="BK373" s="212"/>
      <c r="BL373" s="212"/>
      <c r="BM373" s="212"/>
      <c r="BN373" s="212"/>
      <c r="BO373" s="212"/>
      <c r="BP373" s="212"/>
      <c r="BQ373" s="212"/>
      <c r="BR373" s="212"/>
      <c r="BS373" s="212"/>
      <c r="BT373" s="212"/>
      <c r="BU373" s="212"/>
      <c r="BV373" s="212"/>
      <c r="BW373" s="212"/>
      <c r="BX373" s="212"/>
      <c r="BY373" s="212"/>
      <c r="BZ373" s="212"/>
      <c r="CA373" s="212"/>
      <c r="CB373" s="212"/>
      <c r="CC373" s="212"/>
      <c r="CD373" s="212"/>
      <c r="CE373" s="212"/>
      <c r="CF373" s="212"/>
      <c r="CG373" s="212"/>
      <c r="CH373" s="212"/>
      <c r="CI373" s="212"/>
      <c r="CJ373" s="212"/>
      <c r="CK373" s="212"/>
      <c r="CL373" s="212"/>
      <c r="CM373" s="212"/>
      <c r="CN373" s="212"/>
      <c r="CO373" s="212"/>
      <c r="CP373" s="212"/>
      <c r="CQ373" s="212"/>
      <c r="CR373" s="212"/>
      <c r="CS373" s="212"/>
      <c r="CT373" s="212"/>
      <c r="CU373" s="212"/>
      <c r="CV373" s="212"/>
      <c r="CW373" s="212"/>
      <c r="CX373" s="212"/>
      <c r="CY373" s="212"/>
      <c r="CZ373" s="212"/>
      <c r="DA373" s="212"/>
      <c r="DB373" s="212"/>
      <c r="DC373" s="212"/>
      <c r="DD373" s="212"/>
      <c r="DE373" s="212"/>
      <c r="DF373" s="212"/>
      <c r="DG373" s="212"/>
      <c r="DH373" s="212"/>
      <c r="DI373" s="212"/>
      <c r="DJ373" s="212"/>
      <c r="DK373" s="212"/>
      <c r="DL373" s="212"/>
      <c r="DM373" s="212"/>
      <c r="DN373" s="212"/>
      <c r="DO373" s="212"/>
      <c r="DP373" s="212"/>
      <c r="DQ373" s="212"/>
      <c r="DR373" s="212"/>
      <c r="DS373" s="212"/>
      <c r="DT373" s="212"/>
      <c r="DU373" s="212"/>
      <c r="DV373" s="212"/>
      <c r="DW373" s="212"/>
      <c r="DX373" s="212"/>
      <c r="DY373" s="212"/>
      <c r="DZ373" s="212"/>
      <c r="EA373" s="212"/>
      <c r="EB373" s="212"/>
      <c r="EC373" s="212"/>
      <c r="ED373" s="212"/>
      <c r="EE373" s="212"/>
      <c r="EF373" s="212"/>
      <c r="EG373" s="212"/>
      <c r="EH373" s="212"/>
      <c r="EI373" s="212"/>
      <c r="EJ373" s="212"/>
      <c r="EK373" s="212"/>
      <c r="EL373" s="212"/>
      <c r="EM373" s="212"/>
      <c r="EN373" s="212"/>
      <c r="EO373" s="212"/>
      <c r="EP373" s="212"/>
      <c r="EQ373" s="212"/>
      <c r="ER373" s="424"/>
      <c r="ES373" s="227">
        <f t="shared" si="62"/>
        <v>0</v>
      </c>
      <c r="ET373" s="413">
        <f t="shared" si="69"/>
        <v>0</v>
      </c>
      <c r="EU373" s="227">
        <f t="shared" si="63"/>
        <v>0</v>
      </c>
      <c r="EV373" s="385">
        <f t="shared" si="54"/>
        <v>0</v>
      </c>
      <c r="EW373" s="412">
        <f t="shared" si="64"/>
        <v>0</v>
      </c>
      <c r="EX373" s="412">
        <f t="shared" si="61"/>
        <v>0</v>
      </c>
      <c r="EY373" s="210">
        <f t="shared" si="68"/>
        <v>0</v>
      </c>
      <c r="EZ373" s="227">
        <f t="shared" si="65"/>
        <v>0</v>
      </c>
    </row>
    <row r="374" spans="1:157" x14ac:dyDescent="0.25">
      <c r="A374" s="177">
        <f t="shared" si="66"/>
        <v>12</v>
      </c>
      <c r="B374" s="718"/>
      <c r="C374" s="510" t="s">
        <v>173</v>
      </c>
      <c r="D374" s="514">
        <v>44924</v>
      </c>
      <c r="E374" s="397"/>
      <c r="F374" s="212"/>
      <c r="G374" s="212"/>
      <c r="H374" s="212"/>
      <c r="I374" s="212"/>
      <c r="J374" s="212"/>
      <c r="K374" s="212"/>
      <c r="L374" s="212"/>
      <c r="M374" s="212"/>
      <c r="N374" s="212"/>
      <c r="O374" s="212"/>
      <c r="P374" s="212"/>
      <c r="Q374" s="212"/>
      <c r="R374" s="212"/>
      <c r="S374" s="212"/>
      <c r="T374" s="212"/>
      <c r="U374" s="212"/>
      <c r="V374" s="212"/>
      <c r="W374" s="212"/>
      <c r="X374" s="212"/>
      <c r="Y374" s="212"/>
      <c r="Z374" s="212"/>
      <c r="AA374" s="212"/>
      <c r="AB374" s="212"/>
      <c r="AC374" s="212"/>
      <c r="AD374" s="212"/>
      <c r="AE374" s="212"/>
      <c r="AF374" s="212"/>
      <c r="AG374" s="212"/>
      <c r="AH374" s="212"/>
      <c r="AI374" s="212"/>
      <c r="AJ374" s="212"/>
      <c r="AK374" s="212"/>
      <c r="AL374" s="212"/>
      <c r="AM374" s="212"/>
      <c r="AN374" s="212"/>
      <c r="AO374" s="212"/>
      <c r="AP374" s="212"/>
      <c r="AQ374" s="212"/>
      <c r="AR374" s="212"/>
      <c r="AS374" s="212"/>
      <c r="AT374" s="212"/>
      <c r="AU374" s="212"/>
      <c r="AV374" s="212"/>
      <c r="AW374" s="212"/>
      <c r="AX374" s="212"/>
      <c r="AY374" s="212"/>
      <c r="AZ374" s="212"/>
      <c r="BA374" s="212"/>
      <c r="BB374" s="212"/>
      <c r="BC374" s="212"/>
      <c r="BD374" s="212"/>
      <c r="BE374" s="212"/>
      <c r="BF374" s="212"/>
      <c r="BG374" s="212"/>
      <c r="BH374" s="212"/>
      <c r="BI374" s="212"/>
      <c r="BJ374" s="212"/>
      <c r="BK374" s="212"/>
      <c r="BL374" s="212"/>
      <c r="BM374" s="212"/>
      <c r="BN374" s="212"/>
      <c r="BO374" s="212"/>
      <c r="BP374" s="212"/>
      <c r="BQ374" s="212"/>
      <c r="BR374" s="212"/>
      <c r="BS374" s="212"/>
      <c r="BT374" s="212"/>
      <c r="BU374" s="212"/>
      <c r="BV374" s="212"/>
      <c r="BW374" s="212"/>
      <c r="BX374" s="212"/>
      <c r="BY374" s="212"/>
      <c r="BZ374" s="212"/>
      <c r="CA374" s="212"/>
      <c r="CB374" s="212"/>
      <c r="CC374" s="212"/>
      <c r="CD374" s="212"/>
      <c r="CE374" s="212"/>
      <c r="CF374" s="212"/>
      <c r="CG374" s="212"/>
      <c r="CH374" s="212"/>
      <c r="CI374" s="212"/>
      <c r="CJ374" s="212"/>
      <c r="CK374" s="212"/>
      <c r="CL374" s="212"/>
      <c r="CM374" s="212"/>
      <c r="CN374" s="212"/>
      <c r="CO374" s="212"/>
      <c r="CP374" s="212"/>
      <c r="CQ374" s="212"/>
      <c r="CR374" s="212"/>
      <c r="CS374" s="212"/>
      <c r="CT374" s="212"/>
      <c r="CU374" s="212"/>
      <c r="CV374" s="212"/>
      <c r="CW374" s="212"/>
      <c r="CX374" s="212"/>
      <c r="CY374" s="212"/>
      <c r="CZ374" s="212"/>
      <c r="DA374" s="212"/>
      <c r="DB374" s="212"/>
      <c r="DC374" s="212"/>
      <c r="DD374" s="212"/>
      <c r="DE374" s="212"/>
      <c r="DF374" s="212"/>
      <c r="DG374" s="212"/>
      <c r="DH374" s="212"/>
      <c r="DI374" s="212"/>
      <c r="DJ374" s="212"/>
      <c r="DK374" s="212"/>
      <c r="DL374" s="212"/>
      <c r="DM374" s="212"/>
      <c r="DN374" s="212"/>
      <c r="DO374" s="212"/>
      <c r="DP374" s="212"/>
      <c r="DQ374" s="212"/>
      <c r="DR374" s="212"/>
      <c r="DS374" s="212"/>
      <c r="DT374" s="212"/>
      <c r="DU374" s="212"/>
      <c r="DV374" s="212"/>
      <c r="DW374" s="212"/>
      <c r="DX374" s="212"/>
      <c r="DY374" s="212"/>
      <c r="DZ374" s="212"/>
      <c r="EA374" s="212"/>
      <c r="EB374" s="212"/>
      <c r="EC374" s="212"/>
      <c r="ED374" s="212"/>
      <c r="EE374" s="212"/>
      <c r="EF374" s="212"/>
      <c r="EG374" s="212"/>
      <c r="EH374" s="212"/>
      <c r="EI374" s="212"/>
      <c r="EJ374" s="212"/>
      <c r="EK374" s="212"/>
      <c r="EL374" s="212"/>
      <c r="EM374" s="212"/>
      <c r="EN374" s="212"/>
      <c r="EO374" s="212"/>
      <c r="EP374" s="212"/>
      <c r="EQ374" s="212"/>
      <c r="ER374" s="424"/>
      <c r="ES374" s="227">
        <f t="shared" si="62"/>
        <v>0</v>
      </c>
      <c r="ET374" s="413">
        <f t="shared" si="69"/>
        <v>0</v>
      </c>
      <c r="EU374" s="227">
        <f t="shared" si="63"/>
        <v>0</v>
      </c>
      <c r="EV374" s="385">
        <f t="shared" si="54"/>
        <v>0</v>
      </c>
      <c r="EW374" s="412">
        <f t="shared" si="64"/>
        <v>0</v>
      </c>
      <c r="EX374" s="412">
        <f t="shared" si="61"/>
        <v>0</v>
      </c>
      <c r="EY374" s="210">
        <f t="shared" si="68"/>
        <v>0</v>
      </c>
      <c r="EZ374" s="227">
        <f t="shared" si="65"/>
        <v>0</v>
      </c>
    </row>
    <row r="375" spans="1:157" x14ac:dyDescent="0.25">
      <c r="A375" s="177">
        <f t="shared" si="66"/>
        <v>12</v>
      </c>
      <c r="B375" s="718"/>
      <c r="C375" s="510" t="s">
        <v>184</v>
      </c>
      <c r="D375" s="514">
        <v>44925</v>
      </c>
      <c r="E375" s="397"/>
      <c r="F375" s="212"/>
      <c r="G375" s="212"/>
      <c r="H375" s="212"/>
      <c r="I375" s="212"/>
      <c r="J375" s="212"/>
      <c r="K375" s="212"/>
      <c r="L375" s="212"/>
      <c r="M375" s="212"/>
      <c r="N375" s="212"/>
      <c r="O375" s="212"/>
      <c r="P375" s="212"/>
      <c r="Q375" s="212"/>
      <c r="R375" s="212"/>
      <c r="S375" s="212"/>
      <c r="T375" s="212"/>
      <c r="U375" s="212"/>
      <c r="V375" s="212"/>
      <c r="W375" s="212"/>
      <c r="X375" s="212"/>
      <c r="Y375" s="212"/>
      <c r="Z375" s="212"/>
      <c r="AA375" s="212"/>
      <c r="AB375" s="212"/>
      <c r="AC375" s="212"/>
      <c r="AD375" s="212"/>
      <c r="AE375" s="212"/>
      <c r="AF375" s="212"/>
      <c r="AG375" s="212"/>
      <c r="AH375" s="212"/>
      <c r="AI375" s="212"/>
      <c r="AJ375" s="212"/>
      <c r="AK375" s="212"/>
      <c r="AL375" s="212"/>
      <c r="AM375" s="212"/>
      <c r="AN375" s="212"/>
      <c r="AO375" s="212"/>
      <c r="AP375" s="212"/>
      <c r="AQ375" s="212"/>
      <c r="AR375" s="212"/>
      <c r="AS375" s="212"/>
      <c r="AT375" s="212"/>
      <c r="AU375" s="212"/>
      <c r="AV375" s="212"/>
      <c r="AW375" s="212"/>
      <c r="AX375" s="212"/>
      <c r="AY375" s="212"/>
      <c r="AZ375" s="212"/>
      <c r="BA375" s="212"/>
      <c r="BB375" s="212"/>
      <c r="BC375" s="212"/>
      <c r="BD375" s="212"/>
      <c r="BE375" s="212"/>
      <c r="BF375" s="212"/>
      <c r="BG375" s="212"/>
      <c r="BH375" s="212"/>
      <c r="BI375" s="212"/>
      <c r="BJ375" s="212"/>
      <c r="BK375" s="212"/>
      <c r="BL375" s="212"/>
      <c r="BM375" s="212"/>
      <c r="BN375" s="212"/>
      <c r="BO375" s="212"/>
      <c r="BP375" s="212"/>
      <c r="BQ375" s="212"/>
      <c r="BR375" s="212"/>
      <c r="BS375" s="212"/>
      <c r="BT375" s="212"/>
      <c r="BU375" s="212"/>
      <c r="BV375" s="212"/>
      <c r="BW375" s="212"/>
      <c r="BX375" s="212"/>
      <c r="BY375" s="212"/>
      <c r="BZ375" s="212"/>
      <c r="CA375" s="212"/>
      <c r="CB375" s="212"/>
      <c r="CC375" s="212"/>
      <c r="CD375" s="212"/>
      <c r="CE375" s="212"/>
      <c r="CF375" s="212"/>
      <c r="CG375" s="212"/>
      <c r="CH375" s="212"/>
      <c r="CI375" s="212"/>
      <c r="CJ375" s="212"/>
      <c r="CK375" s="212"/>
      <c r="CL375" s="212"/>
      <c r="CM375" s="212"/>
      <c r="CN375" s="212"/>
      <c r="CO375" s="212"/>
      <c r="CP375" s="212"/>
      <c r="CQ375" s="212"/>
      <c r="CR375" s="212"/>
      <c r="CS375" s="212"/>
      <c r="CT375" s="212"/>
      <c r="CU375" s="212"/>
      <c r="CV375" s="212"/>
      <c r="CW375" s="212"/>
      <c r="CX375" s="212"/>
      <c r="CY375" s="212"/>
      <c r="CZ375" s="212"/>
      <c r="DA375" s="212"/>
      <c r="DB375" s="212"/>
      <c r="DC375" s="212"/>
      <c r="DD375" s="212"/>
      <c r="DE375" s="212"/>
      <c r="DF375" s="212"/>
      <c r="DG375" s="212"/>
      <c r="DH375" s="212"/>
      <c r="DI375" s="212"/>
      <c r="DJ375" s="212"/>
      <c r="DK375" s="212"/>
      <c r="DL375" s="212"/>
      <c r="DM375" s="212"/>
      <c r="DN375" s="212"/>
      <c r="DO375" s="212"/>
      <c r="DP375" s="212"/>
      <c r="DQ375" s="212"/>
      <c r="DR375" s="212"/>
      <c r="DS375" s="212"/>
      <c r="DT375" s="212"/>
      <c r="DU375" s="212"/>
      <c r="DV375" s="212"/>
      <c r="DW375" s="212"/>
      <c r="DX375" s="212"/>
      <c r="DY375" s="212"/>
      <c r="DZ375" s="212"/>
      <c r="EA375" s="212"/>
      <c r="EB375" s="212"/>
      <c r="EC375" s="212"/>
      <c r="ED375" s="212"/>
      <c r="EE375" s="212"/>
      <c r="EF375" s="212"/>
      <c r="EG375" s="212"/>
      <c r="EH375" s="212"/>
      <c r="EI375" s="212"/>
      <c r="EJ375" s="212"/>
      <c r="EK375" s="212"/>
      <c r="EL375" s="212"/>
      <c r="EM375" s="212"/>
      <c r="EN375" s="212"/>
      <c r="EO375" s="212"/>
      <c r="EP375" s="212"/>
      <c r="EQ375" s="212"/>
      <c r="ER375" s="424"/>
      <c r="ES375" s="227">
        <f t="shared" si="62"/>
        <v>0</v>
      </c>
      <c r="ET375" s="413">
        <f t="shared" si="69"/>
        <v>0</v>
      </c>
      <c r="EU375" s="227">
        <f t="shared" si="63"/>
        <v>0</v>
      </c>
      <c r="EV375" s="385">
        <f t="shared" si="54"/>
        <v>0</v>
      </c>
      <c r="EW375" s="412">
        <f t="shared" si="64"/>
        <v>0</v>
      </c>
      <c r="EX375" s="412">
        <f t="shared" si="61"/>
        <v>0</v>
      </c>
      <c r="EY375" s="210">
        <f t="shared" si="68"/>
        <v>0</v>
      </c>
      <c r="EZ375" s="227">
        <f t="shared" si="65"/>
        <v>0</v>
      </c>
    </row>
    <row r="376" spans="1:157" ht="15.75" thickBot="1" x14ac:dyDescent="0.3">
      <c r="A376" s="177">
        <f>MONTH(D375)</f>
        <v>12</v>
      </c>
      <c r="B376" s="719"/>
      <c r="C376" s="358" t="s">
        <v>181</v>
      </c>
      <c r="D376" s="517">
        <v>44926</v>
      </c>
      <c r="E376" s="398"/>
      <c r="F376" s="214"/>
      <c r="G376" s="214"/>
      <c r="H376" s="214"/>
      <c r="I376" s="214"/>
      <c r="J376" s="214"/>
      <c r="K376" s="214"/>
      <c r="L376" s="214"/>
      <c r="M376" s="214"/>
      <c r="N376" s="214"/>
      <c r="O376" s="214"/>
      <c r="P376" s="214"/>
      <c r="Q376" s="214"/>
      <c r="R376" s="214"/>
      <c r="S376" s="214"/>
      <c r="T376" s="214"/>
      <c r="U376" s="214"/>
      <c r="V376" s="214"/>
      <c r="W376" s="214"/>
      <c r="X376" s="214"/>
      <c r="Y376" s="214"/>
      <c r="Z376" s="214"/>
      <c r="AA376" s="214"/>
      <c r="AB376" s="214"/>
      <c r="AC376" s="214"/>
      <c r="AD376" s="214"/>
      <c r="AE376" s="214"/>
      <c r="AF376" s="214"/>
      <c r="AG376" s="214"/>
      <c r="AH376" s="214"/>
      <c r="AI376" s="214"/>
      <c r="AJ376" s="214"/>
      <c r="AK376" s="214"/>
      <c r="AL376" s="214"/>
      <c r="AM376" s="214"/>
      <c r="AN376" s="214"/>
      <c r="AO376" s="214"/>
      <c r="AP376" s="214"/>
      <c r="AQ376" s="214"/>
      <c r="AR376" s="214"/>
      <c r="AS376" s="214"/>
      <c r="AT376" s="214"/>
      <c r="AU376" s="214"/>
      <c r="AV376" s="214"/>
      <c r="AW376" s="214"/>
      <c r="AX376" s="214"/>
      <c r="AY376" s="214"/>
      <c r="AZ376" s="214"/>
      <c r="BA376" s="214"/>
      <c r="BB376" s="214"/>
      <c r="BC376" s="214"/>
      <c r="BD376" s="214"/>
      <c r="BE376" s="214"/>
      <c r="BF376" s="214"/>
      <c r="BG376" s="214"/>
      <c r="BH376" s="214"/>
      <c r="BI376" s="214"/>
      <c r="BJ376" s="214"/>
      <c r="BK376" s="214"/>
      <c r="BL376" s="214"/>
      <c r="BM376" s="214"/>
      <c r="BN376" s="214"/>
      <c r="BO376" s="214"/>
      <c r="BP376" s="214"/>
      <c r="BQ376" s="214"/>
      <c r="BR376" s="214"/>
      <c r="BS376" s="214"/>
      <c r="BT376" s="214"/>
      <c r="BU376" s="214"/>
      <c r="BV376" s="214"/>
      <c r="BW376" s="214"/>
      <c r="BX376" s="214"/>
      <c r="BY376" s="214"/>
      <c r="BZ376" s="214"/>
      <c r="CA376" s="214"/>
      <c r="CB376" s="214"/>
      <c r="CC376" s="214"/>
      <c r="CD376" s="214"/>
      <c r="CE376" s="214"/>
      <c r="CF376" s="214"/>
      <c r="CG376" s="214"/>
      <c r="CH376" s="214"/>
      <c r="CI376" s="214"/>
      <c r="CJ376" s="214"/>
      <c r="CK376" s="214"/>
      <c r="CL376" s="214"/>
      <c r="CM376" s="214"/>
      <c r="CN376" s="214"/>
      <c r="CO376" s="214"/>
      <c r="CP376" s="214"/>
      <c r="CQ376" s="214"/>
      <c r="CR376" s="214"/>
      <c r="CS376" s="214"/>
      <c r="CT376" s="214"/>
      <c r="CU376" s="214"/>
      <c r="CV376" s="214"/>
      <c r="CW376" s="214"/>
      <c r="CX376" s="214"/>
      <c r="CY376" s="214"/>
      <c r="CZ376" s="214"/>
      <c r="DA376" s="214"/>
      <c r="DB376" s="214"/>
      <c r="DC376" s="214"/>
      <c r="DD376" s="214"/>
      <c r="DE376" s="214"/>
      <c r="DF376" s="214"/>
      <c r="DG376" s="214"/>
      <c r="DH376" s="214"/>
      <c r="DI376" s="214"/>
      <c r="DJ376" s="214"/>
      <c r="DK376" s="214"/>
      <c r="DL376" s="214"/>
      <c r="DM376" s="214"/>
      <c r="DN376" s="214"/>
      <c r="DO376" s="214"/>
      <c r="DP376" s="214"/>
      <c r="DQ376" s="214"/>
      <c r="DR376" s="214"/>
      <c r="DS376" s="214"/>
      <c r="DT376" s="214"/>
      <c r="DU376" s="214"/>
      <c r="DV376" s="214"/>
      <c r="DW376" s="214"/>
      <c r="DX376" s="214"/>
      <c r="DY376" s="214"/>
      <c r="DZ376" s="214"/>
      <c r="EA376" s="214"/>
      <c r="EB376" s="214"/>
      <c r="EC376" s="214"/>
      <c r="ED376" s="214"/>
      <c r="EE376" s="214"/>
      <c r="EF376" s="214"/>
      <c r="EG376" s="214"/>
      <c r="EH376" s="214"/>
      <c r="EI376" s="214"/>
      <c r="EJ376" s="214"/>
      <c r="EK376" s="214"/>
      <c r="EL376" s="214"/>
      <c r="EM376" s="214"/>
      <c r="EN376" s="214"/>
      <c r="EO376" s="214"/>
      <c r="EP376" s="214"/>
      <c r="EQ376" s="214"/>
      <c r="ER376" s="435"/>
      <c r="ES376" s="439">
        <f>((COUNTIF($E376:$ER376,$ES$11))*(10/60))</f>
        <v>0</v>
      </c>
      <c r="ET376" s="440">
        <f>(COUNTIF($E376:$ER376,$ET$11))*(10/60)+((COUNTIF($E376:$ER376,"EJB"))*(10/60))</f>
        <v>0</v>
      </c>
      <c r="EU376" s="439">
        <f>(COUNTIF($E376:$ER376,$EU$11))*(10/60)</f>
        <v>0</v>
      </c>
      <c r="EV376" s="418">
        <f t="shared" si="54"/>
        <v>0</v>
      </c>
      <c r="EW376" s="418">
        <f t="shared" si="64"/>
        <v>0</v>
      </c>
      <c r="EX376" s="439">
        <f t="shared" si="61"/>
        <v>0</v>
      </c>
      <c r="EY376" s="210">
        <f t="shared" si="68"/>
        <v>0</v>
      </c>
      <c r="EZ376" s="410">
        <f t="shared" si="65"/>
        <v>0</v>
      </c>
      <c r="FA376" s="379"/>
    </row>
    <row r="377" spans="1:157" x14ac:dyDescent="0.25">
      <c r="CD377" s="438"/>
      <c r="EY377" s="411"/>
      <c r="EZ377" s="411"/>
    </row>
    <row r="380" spans="1:157" ht="15.75" thickBot="1" x14ac:dyDescent="0.3"/>
    <row r="381" spans="1:157" ht="15.75" thickBot="1" x14ac:dyDescent="0.3">
      <c r="ES381" s="408"/>
    </row>
  </sheetData>
  <customSheetViews>
    <customSheetView guid="{5FB2FC15-CF1B-46A4-A241-B7C586AEA249}" scale="85">
      <pane xSplit="4" ySplit="6" topLeftCell="E7" activePane="bottomRight" state="frozen"/>
      <selection pane="bottomRight" activeCell="C7" sqref="C7:C371"/>
      <pageMargins left="0.7" right="0.7" top="0.75" bottom="0.75" header="0.3" footer="0.3"/>
    </customSheetView>
    <customSheetView guid="{37E52A32-3C7F-486F-9EFC-E98E185CDC5B}" scale="85">
      <pane xSplit="4" ySplit="6" topLeftCell="E7" activePane="bottomRight" state="frozen"/>
      <selection pane="bottomRight" activeCell="C7" sqref="C7:C371"/>
      <pageMargins left="0.7" right="0.7" top="0.75" bottom="0.75" header="0.3" footer="0.3"/>
    </customSheetView>
  </customSheetViews>
  <mergeCells count="44">
    <mergeCell ref="CE11:CJ11"/>
    <mergeCell ref="E11:J11"/>
    <mergeCell ref="K11:P11"/>
    <mergeCell ref="B9:D9"/>
    <mergeCell ref="CK11:CP11"/>
    <mergeCell ref="BY11:CD11"/>
    <mergeCell ref="BS11:BX11"/>
    <mergeCell ref="AO11:AT11"/>
    <mergeCell ref="B43:B70"/>
    <mergeCell ref="B71:B101"/>
    <mergeCell ref="BA11:BF11"/>
    <mergeCell ref="BG11:BL11"/>
    <mergeCell ref="BM11:BR11"/>
    <mergeCell ref="B285:B315"/>
    <mergeCell ref="B102:B131"/>
    <mergeCell ref="B316:B345"/>
    <mergeCell ref="B346:B376"/>
    <mergeCell ref="B132:B162"/>
    <mergeCell ref="B163:B192"/>
    <mergeCell ref="B193:B223"/>
    <mergeCell ref="B255:B284"/>
    <mergeCell ref="EA11:EF11"/>
    <mergeCell ref="EG11:EL11"/>
    <mergeCell ref="CW11:DB11"/>
    <mergeCell ref="DC11:DH11"/>
    <mergeCell ref="DI11:DN11"/>
    <mergeCell ref="DO11:DT11"/>
    <mergeCell ref="DU11:DZ11"/>
    <mergeCell ref="CQ11:CV11"/>
    <mergeCell ref="B1:D1"/>
    <mergeCell ref="E1:ER10"/>
    <mergeCell ref="B10:D10"/>
    <mergeCell ref="B224:B254"/>
    <mergeCell ref="EM11:ER11"/>
    <mergeCell ref="B2:D2"/>
    <mergeCell ref="B3:D3"/>
    <mergeCell ref="B4:D4"/>
    <mergeCell ref="B5:D5"/>
    <mergeCell ref="Q11:V11"/>
    <mergeCell ref="W11:AB11"/>
    <mergeCell ref="AC11:AH11"/>
    <mergeCell ref="AI11:AN11"/>
    <mergeCell ref="AU11:AZ11"/>
    <mergeCell ref="B12:B42"/>
  </mergeCells>
  <conditionalFormatting sqref="E25:H26 BY49:ER49 DC50:ER52 DC53:EL53 EC51:ER53 E94:K95 AI96:EP97 EG93:ER98 W97:ER97 H26:ER26 E27:ER33 CH35:DQ36 EL34:ER36 E34:EK34 E35:AT36 AV35:BM36 BO35:CF36 DS35:EA36 E37:CD39 BP39:EC39 E40:CZ40 DK40:ER40 E12:ER25 E41:ER43 DY44:ER44 E45:BL45 E46:AZ46 E44:CM44 CB45:CJ45 E48:ER48 DS47:ER47 E47:DI47 DM45:ER45 BT46:ER46 BA50:CD54 BA51:CV54 E49:EH53 E57:R58 S57:ER57 E54:ER56 CL58:CT58 S58:AN58 DY58:ER58 E59:AH59 BS59:ER59 E60:BK60 EF60:ER60 E61:ER91 DC98:ER100 E92:AZ93 DC92:ER93 DC94:DJ95 AI93:AZ95 E98:AZ101 DL101:ER101 E139:ER139 AX119:AX122 AC122:AN122 AO120:BB122 BC122:CZ122 W123:BR123 CK121:CV121 DO125:ER125 E125:AZ125 AO124:BC124 BM126:EG126 E132:AZ132 CM132:ER132 E134:AN136 CX135:ER135 E133:CI133 BA136:CM136 E140:AB140 BA137:CC137 DF137:ER137 DI136:ER136 AI135:AT135 AO127:ER130 L131:DP131 AO134:CW134 DV134:ER134 DT133:ER133 E137:AB137 E138:AN138 BM138 DM138:ER138 E145:AN145 E143:AH144 BH143:CH143 BA144:CA145 AI144:AN144 K141:AH141 K142:AN142 DR143:ER143 DC142:ER142 EC144:ER144 AI143:AT143 E146:ER146 DL145:ER145 DQ147:ER147 EK149:ER149 CW147 E147:AH147 EM148:ER148 EN150:ER150 CQ149:ED150 BY151:ER151 CH152:ER152 E151:AT151 E152:BR152 E148:AN150 E153:ER153 AO160:AR161 EP161:ER161 E160:ER160 E162:AH164 E161:CM161 DC163:ER164 DC162:DV162 EI162:ER162 E165:ER175 DR176:ER176 E176:CW176 E177:ER182 CL187:EG187 E183:EO183 E189:ER189 BP190:BY190 E188:BY188 CJ188:ER188 AO186:DR186 CG193 E190:BE190 CJ190:ER190 E191:AT191 BA191:DL191 DS191:ER191 E192:DN192 CQ193:ER193 E193:V193 E187:CJ187 E194:ER202 CN203:ER203 E208:ER209 E203:AZ207 DD206:ER207 CE204:ER205 AS218:AY219 CM217:DE217 BA216:BY216 CI216:ER216 BW217:BZ218 E216:AN216 EP217:ER217 CV210:DA212 DF210:DU210 DF212:EF212 DF211:ER211 BS213:ER214 CH215:DO215 E217:CB217 EH218 E218:DM218 BM217:BR218 K219:EA219 EL219:ER220 E222:ER376 EN221:ER221 E220:EA220 E221:ED221">
    <cfRule type="cellIs" dxfId="26133" priority="87050" operator="equal">
      <formula>"FAB"</formula>
    </cfRule>
    <cfRule type="containsText" dxfId="26132" priority="87339" operator="containsText" text="CC">
      <formula>NOT(ISERROR(SEARCH("CC",E12)))</formula>
    </cfRule>
    <cfRule type="containsText" dxfId="26131" priority="87340" operator="containsText" text="ND">
      <formula>NOT(ISERROR(SEARCH("ND",E12)))</formula>
    </cfRule>
    <cfRule type="containsText" dxfId="26130" priority="87341" operator="containsText" text="MANTTO">
      <formula>NOT(ISERROR(SEARCH("MANTTO",E12)))</formula>
    </cfRule>
    <cfRule type="containsText" dxfId="26129" priority="87342" operator="containsText" text="PNC">
      <formula>NOT(ISERROR(SEARCH("PNC",E12)))</formula>
    </cfRule>
    <cfRule type="containsText" dxfId="26128" priority="87343" operator="containsText" text="EJC">
      <formula>NOT(ISERROR(SEARCH("EJC",E12)))</formula>
    </cfRule>
    <cfRule type="containsText" dxfId="26127" priority="87344" operator="containsText" text="FAC">
      <formula>NOT(ISERROR(SEARCH("FAC",E12)))</formula>
    </cfRule>
  </conditionalFormatting>
  <conditionalFormatting sqref="DC24:EF24">
    <cfRule type="cellIs" dxfId="26126" priority="77061" operator="equal">
      <formula>"EJB"</formula>
    </cfRule>
    <cfRule type="containsText" dxfId="26125" priority="77062" operator="containsText" text="CC">
      <formula>NOT(ISERROR(SEARCH("CC",DC24)))</formula>
    </cfRule>
    <cfRule type="containsText" dxfId="26124" priority="77063" operator="containsText" text="ND">
      <formula>NOT(ISERROR(SEARCH("ND",DC24)))</formula>
    </cfRule>
    <cfRule type="containsText" dxfId="26123" priority="77064" operator="containsText" text="MANTTO">
      <formula>NOT(ISERROR(SEARCH("MANTTO",DC24)))</formula>
    </cfRule>
    <cfRule type="containsText" dxfId="26122" priority="77065" operator="containsText" text="PNC">
      <formula>NOT(ISERROR(SEARCH("PNC",DC24)))</formula>
    </cfRule>
    <cfRule type="containsText" dxfId="26121" priority="77066" operator="containsText" text="EJC">
      <formula>NOT(ISERROR(SEARCH("EJC",DC24)))</formula>
    </cfRule>
    <cfRule type="containsText" dxfId="26120" priority="77067" operator="containsText" text="FAC">
      <formula>NOT(ISERROR(SEARCH("FAC",DC24)))</formula>
    </cfRule>
  </conditionalFormatting>
  <conditionalFormatting sqref="EG26:EL26">
    <cfRule type="cellIs" dxfId="26119" priority="77054" operator="equal">
      <formula>"EJB"</formula>
    </cfRule>
    <cfRule type="containsText" dxfId="26118" priority="77055" operator="containsText" text="CC">
      <formula>NOT(ISERROR(SEARCH("CC",EG26)))</formula>
    </cfRule>
    <cfRule type="containsText" dxfId="26117" priority="77056" operator="containsText" text="ND">
      <formula>NOT(ISERROR(SEARCH("ND",EG26)))</formula>
    </cfRule>
    <cfRule type="containsText" dxfId="26116" priority="77057" operator="containsText" text="MANTTO">
      <formula>NOT(ISERROR(SEARCH("MANTTO",EG26)))</formula>
    </cfRule>
    <cfRule type="containsText" dxfId="26115" priority="77058" operator="containsText" text="PNC">
      <formula>NOT(ISERROR(SEARCH("PNC",EG26)))</formula>
    </cfRule>
    <cfRule type="containsText" dxfId="26114" priority="77059" operator="containsText" text="EJC">
      <formula>NOT(ISERROR(SEARCH("EJC",EG26)))</formula>
    </cfRule>
    <cfRule type="containsText" dxfId="26113" priority="77060" operator="containsText" text="FAC">
      <formula>NOT(ISERROR(SEARCH("FAC",EG26)))</formula>
    </cfRule>
  </conditionalFormatting>
  <conditionalFormatting sqref="DX25:EO25">
    <cfRule type="cellIs" dxfId="26112" priority="77040" operator="equal">
      <formula>"EJB"</formula>
    </cfRule>
    <cfRule type="containsText" dxfId="26111" priority="77041" operator="containsText" text="CC">
      <formula>NOT(ISERROR(SEARCH("CC",DX25)))</formula>
    </cfRule>
    <cfRule type="containsText" dxfId="26110" priority="77042" operator="containsText" text="ND">
      <formula>NOT(ISERROR(SEARCH("ND",DX25)))</formula>
    </cfRule>
    <cfRule type="containsText" dxfId="26109" priority="77043" operator="containsText" text="MANTTO">
      <formula>NOT(ISERROR(SEARCH("MANTTO",DX25)))</formula>
    </cfRule>
    <cfRule type="containsText" dxfId="26108" priority="77044" operator="containsText" text="PNC">
      <formula>NOT(ISERROR(SEARCH("PNC",DX25)))</formula>
    </cfRule>
    <cfRule type="containsText" dxfId="26107" priority="77045" operator="containsText" text="EJC">
      <formula>NOT(ISERROR(SEARCH("EJC",DX25)))</formula>
    </cfRule>
    <cfRule type="containsText" dxfId="26106" priority="77046" operator="containsText" text="FAC">
      <formula>NOT(ISERROR(SEARCH("FAC",DX25)))</formula>
    </cfRule>
  </conditionalFormatting>
  <conditionalFormatting sqref="EG24:EL24">
    <cfRule type="cellIs" dxfId="26105" priority="77019" operator="equal">
      <formula>"EJB"</formula>
    </cfRule>
    <cfRule type="containsText" dxfId="26104" priority="77020" operator="containsText" text="CC">
      <formula>NOT(ISERROR(SEARCH("CC",EG24)))</formula>
    </cfRule>
    <cfRule type="containsText" dxfId="26103" priority="77021" operator="containsText" text="ND">
      <formula>NOT(ISERROR(SEARCH("ND",EG24)))</formula>
    </cfRule>
    <cfRule type="containsText" dxfId="26102" priority="77022" operator="containsText" text="MANTTO">
      <formula>NOT(ISERROR(SEARCH("MANTTO",EG24)))</formula>
    </cfRule>
    <cfRule type="containsText" dxfId="26101" priority="77023" operator="containsText" text="PNC">
      <formula>NOT(ISERROR(SEARCH("PNC",EG24)))</formula>
    </cfRule>
    <cfRule type="containsText" dxfId="26100" priority="77024" operator="containsText" text="EJC">
      <formula>NOT(ISERROR(SEARCH("EJC",EG24)))</formula>
    </cfRule>
    <cfRule type="containsText" dxfId="26099" priority="77025" operator="containsText" text="FAC">
      <formula>NOT(ISERROR(SEARCH("FAC",EG24)))</formula>
    </cfRule>
  </conditionalFormatting>
  <conditionalFormatting sqref="EP25:ER25">
    <cfRule type="cellIs" dxfId="26098" priority="77012" operator="equal">
      <formula>"EJB"</formula>
    </cfRule>
    <cfRule type="containsText" dxfId="26097" priority="77013" operator="containsText" text="CC">
      <formula>NOT(ISERROR(SEARCH("CC",EP25)))</formula>
    </cfRule>
    <cfRule type="containsText" dxfId="26096" priority="77014" operator="containsText" text="ND">
      <formula>NOT(ISERROR(SEARCH("ND",EP25)))</formula>
    </cfRule>
    <cfRule type="containsText" dxfId="26095" priority="77015" operator="containsText" text="MANTTO">
      <formula>NOT(ISERROR(SEARCH("MANTTO",EP25)))</formula>
    </cfRule>
    <cfRule type="containsText" dxfId="26094" priority="77016" operator="containsText" text="PNC">
      <formula>NOT(ISERROR(SEARCH("PNC",EP25)))</formula>
    </cfRule>
    <cfRule type="containsText" dxfId="26093" priority="77017" operator="containsText" text="EJC">
      <formula>NOT(ISERROR(SEARCH("EJC",EP25)))</formula>
    </cfRule>
    <cfRule type="containsText" dxfId="26092" priority="77018" operator="containsText" text="FAC">
      <formula>NOT(ISERROR(SEARCH("FAC",EP25)))</formula>
    </cfRule>
  </conditionalFormatting>
  <conditionalFormatting sqref="E26:G26">
    <cfRule type="cellIs" dxfId="26091" priority="77005" operator="equal">
      <formula>"EJB"</formula>
    </cfRule>
    <cfRule type="containsText" dxfId="26090" priority="77006" operator="containsText" text="CC">
      <formula>NOT(ISERROR(SEARCH("CC",E26)))</formula>
    </cfRule>
    <cfRule type="containsText" dxfId="26089" priority="77007" operator="containsText" text="ND">
      <formula>NOT(ISERROR(SEARCH("ND",E26)))</formula>
    </cfRule>
    <cfRule type="containsText" dxfId="26088" priority="77008" operator="containsText" text="MANTTO">
      <formula>NOT(ISERROR(SEARCH("MANTTO",E26)))</formula>
    </cfRule>
    <cfRule type="containsText" dxfId="26087" priority="77009" operator="containsText" text="PNC">
      <formula>NOT(ISERROR(SEARCH("PNC",E26)))</formula>
    </cfRule>
    <cfRule type="containsText" dxfId="26086" priority="77010" operator="containsText" text="EJC">
      <formula>NOT(ISERROR(SEARCH("EJC",E26)))</formula>
    </cfRule>
    <cfRule type="containsText" dxfId="26085" priority="77011" operator="containsText" text="FAC">
      <formula>NOT(ISERROR(SEARCH("FAC",E26)))</formula>
    </cfRule>
  </conditionalFormatting>
  <conditionalFormatting sqref="BY49:ER49 DC50:ER52 DC53:EL53 EC51:ER53 E94:K95 AI96:EP97 EG93:ER98 W97:ER97 CH35:DQ36 EL34:ER36 E34:EK34 E35:AT36 AV35:BM36 BO35:CF36 DS35:EA36 E37:CD39 BP39:EC39 E40:CZ40 DK40:ER40 E12:ER33 E41:ER43 DY44:ER44 E45:BL45 E46:AZ46 E44:CM44 CB45:CJ45 E48:ER48 DS47:ER47 E47:DI47 DM45:ER45 BT46:ER46 BA50:CD54 BA51:CV54 E49:EH53 E57:R58 S57:ER57 E54:ER56 CL58:CT58 S58:AN58 DY58:ER58 E59:AH59 BS59:ER59 E60:BK60 EF60:ER60 E61:ER91 DC98:ER100 E92:AZ93 DC92:ER93 DC94:DJ95 AI93:AZ95 E98:AZ101 DL101:ER101 E139:ER139 AX119:AX122 AC122:AN122 AO120:BB122 BC122:CZ122 W123:BR123 CK121:CV121 DO125:ER125 E125:AZ125 AO124:BC124 BM126:EG126 E132:AZ132 CM132:ER132 E134:AN136 CX135:ER135 E133:CI133 BA136:CM136 E140:AB140 BA137:CC137 DF137:ER137 DI136:ER136 AI135:AT135 AO127:ER130 L131:DP131 AO134:CW134 DV134:ER134 DT133:ER133 E137:AB137 E138:AN138 BM138 DM138:ER138 E145:AN145 E143:AH144 BH143:CH143 BA144:CA145 AI144:AN144 K141:AH141 K142:AN142 DR143:ER143 DC142:ER142 EC144:ER144 AI143:AT143 E146:ER146 DL145:ER145 DQ147:ER147 EK149:ER149 CW147 E147:AH147 EM148:ER148 EN150:ER150 CQ149:ED150 BY151:ER151 CH152:ER152 E151:AT151 E152:BR152 E148:AN150 E153:ER153 AO160:AR161 EP161:ER161 E160:ER160 E162:AH164 E161:CM161 DC163:ER164 DC162:DV162 EI162:ER162 E165:ER175 DR176:ER176 E176:CW176 E177:ER182 CL187:EG187 E183:EO183 E189:ER189 BP190:BY190 E188:BY188 CJ188:ER188 AO186:DR186 CG193 E190:BE190 CJ190:ER190 E191:AT191 BA191:DL191 DS191:ER191 E192:DN192 CQ193:ER193 E193:V193 E187:CJ187 E194:ER202 CN203:ER203 E208:ER209 E203:AZ207 DD206:ER207 CE204:ER205 AS218:AY219 CM217:DE217 BA216:BY216 CI216:ER216 BW217:BZ218 E216:AN216 EP217:ER217 CV210:DA212 DF210:DU210 DF212:EF212 DF211:ER211 BS213:ER214 CH215:DO215 E217:CB217 EH218 E218:DM218 BM217:BR218 K219:EA219 EL219:ER220 E222:ER376 EN221:ER221 E220:EA220 E221:ED221">
    <cfRule type="containsText" dxfId="26084" priority="76401" operator="containsText" text="CE">
      <formula>NOT(ISERROR(SEARCH("CE",E12)))</formula>
    </cfRule>
  </conditionalFormatting>
  <conditionalFormatting sqref="W29:AN31 BA29:BY29 AI28:DM28">
    <cfRule type="cellIs" dxfId="26083" priority="43091" operator="equal">
      <formula>"FAB"</formula>
    </cfRule>
    <cfRule type="containsText" dxfId="26082" priority="43092" operator="containsText" text="CC">
      <formula>NOT(ISERROR(SEARCH("CC",W28)))</formula>
    </cfRule>
    <cfRule type="containsText" dxfId="26081" priority="43093" operator="containsText" text="ND">
      <formula>NOT(ISERROR(SEARCH("ND",W28)))</formula>
    </cfRule>
    <cfRule type="containsText" dxfId="26080" priority="43094" operator="containsText" text="MANTTO">
      <formula>NOT(ISERROR(SEARCH("MANTTO",W28)))</formula>
    </cfRule>
    <cfRule type="containsText" dxfId="26079" priority="43095" operator="containsText" text="PNC">
      <formula>NOT(ISERROR(SEARCH("PNC",W28)))</formula>
    </cfRule>
    <cfRule type="containsText" dxfId="26078" priority="43096" operator="containsText" text="EJC">
      <formula>NOT(ISERROR(SEARCH("EJC",W28)))</formula>
    </cfRule>
    <cfRule type="containsText" dxfId="26077" priority="43097" operator="containsText" text="FAC">
      <formula>NOT(ISERROR(SEARCH("FAC",W28)))</formula>
    </cfRule>
  </conditionalFormatting>
  <conditionalFormatting sqref="W29:AN31 BA29:BY29 AI28:DM28">
    <cfRule type="containsText" dxfId="26076" priority="43090" operator="containsText" text="CE">
      <formula>NOT(ISERROR(SEARCH("CE",W28)))</formula>
    </cfRule>
  </conditionalFormatting>
  <conditionalFormatting sqref="DT30:ER30">
    <cfRule type="cellIs" dxfId="26075" priority="43083" operator="equal">
      <formula>"FAB"</formula>
    </cfRule>
    <cfRule type="containsText" dxfId="26074" priority="43084" operator="containsText" text="CC">
      <formula>NOT(ISERROR(SEARCH("CC",DT30)))</formula>
    </cfRule>
    <cfRule type="containsText" dxfId="26073" priority="43085" operator="containsText" text="ND">
      <formula>NOT(ISERROR(SEARCH("ND",DT30)))</formula>
    </cfRule>
    <cfRule type="containsText" dxfId="26072" priority="43086" operator="containsText" text="MANTTO">
      <formula>NOT(ISERROR(SEARCH("MANTTO",DT30)))</formula>
    </cfRule>
    <cfRule type="containsText" dxfId="26071" priority="43087" operator="containsText" text="PNC">
      <formula>NOT(ISERROR(SEARCH("PNC",DT30)))</formula>
    </cfRule>
    <cfRule type="containsText" dxfId="26070" priority="43088" operator="containsText" text="EJC">
      <formula>NOT(ISERROR(SEARCH("EJC",DT30)))</formula>
    </cfRule>
    <cfRule type="containsText" dxfId="26069" priority="43089" operator="containsText" text="FAC">
      <formula>NOT(ISERROR(SEARCH("FAC",DT30)))</formula>
    </cfRule>
  </conditionalFormatting>
  <conditionalFormatting sqref="DT30:ER30">
    <cfRule type="containsText" dxfId="26068" priority="43082" operator="containsText" text="CE">
      <formula>NOT(ISERROR(SEARCH("CE",DT30)))</formula>
    </cfRule>
  </conditionalFormatting>
  <conditionalFormatting sqref="H30:P30">
    <cfRule type="cellIs" dxfId="26067" priority="43075" operator="equal">
      <formula>"FAB"</formula>
    </cfRule>
    <cfRule type="containsText" dxfId="26066" priority="43076" operator="containsText" text="CC">
      <formula>NOT(ISERROR(SEARCH("CC",H30)))</formula>
    </cfRule>
    <cfRule type="containsText" dxfId="26065" priority="43077" operator="containsText" text="ND">
      <formula>NOT(ISERROR(SEARCH("ND",H30)))</formula>
    </cfRule>
    <cfRule type="containsText" dxfId="26064" priority="43078" operator="containsText" text="MANTTO">
      <formula>NOT(ISERROR(SEARCH("MANTTO",H30)))</formula>
    </cfRule>
    <cfRule type="containsText" dxfId="26063" priority="43079" operator="containsText" text="PNC">
      <formula>NOT(ISERROR(SEARCH("PNC",H30)))</formula>
    </cfRule>
    <cfRule type="containsText" dxfId="26062" priority="43080" operator="containsText" text="EJC">
      <formula>NOT(ISERROR(SEARCH("EJC",H30)))</formula>
    </cfRule>
    <cfRule type="containsText" dxfId="26061" priority="43081" operator="containsText" text="FAC">
      <formula>NOT(ISERROR(SEARCH("FAC",H30)))</formula>
    </cfRule>
  </conditionalFormatting>
  <conditionalFormatting sqref="H30:P30">
    <cfRule type="containsText" dxfId="26060" priority="43074" operator="containsText" text="CE">
      <formula>NOT(ISERROR(SEARCH("CE",H30)))</formula>
    </cfRule>
  </conditionalFormatting>
  <conditionalFormatting sqref="J31:R31">
    <cfRule type="cellIs" dxfId="26059" priority="43067" operator="equal">
      <formula>"FAB"</formula>
    </cfRule>
    <cfRule type="containsText" dxfId="26058" priority="43068" operator="containsText" text="CC">
      <formula>NOT(ISERROR(SEARCH("CC",J31)))</formula>
    </cfRule>
    <cfRule type="containsText" dxfId="26057" priority="43069" operator="containsText" text="ND">
      <formula>NOT(ISERROR(SEARCH("ND",J31)))</formula>
    </cfRule>
    <cfRule type="containsText" dxfId="26056" priority="43070" operator="containsText" text="MANTTO">
      <formula>NOT(ISERROR(SEARCH("MANTTO",J31)))</formula>
    </cfRule>
    <cfRule type="containsText" dxfId="26055" priority="43071" operator="containsText" text="PNC">
      <formula>NOT(ISERROR(SEARCH("PNC",J31)))</formula>
    </cfRule>
    <cfRule type="containsText" dxfId="26054" priority="43072" operator="containsText" text="EJC">
      <formula>NOT(ISERROR(SEARCH("EJC",J31)))</formula>
    </cfRule>
    <cfRule type="containsText" dxfId="26053" priority="43073" operator="containsText" text="FAC">
      <formula>NOT(ISERROR(SEARCH("FAC",J31)))</formula>
    </cfRule>
  </conditionalFormatting>
  <conditionalFormatting sqref="J31:R31">
    <cfRule type="containsText" dxfId="26052" priority="43066" operator="containsText" text="CE">
      <formula>NOT(ISERROR(SEARCH("CE",J31)))</formula>
    </cfRule>
  </conditionalFormatting>
  <conditionalFormatting sqref="H33:P33">
    <cfRule type="cellIs" dxfId="26051" priority="43059" operator="equal">
      <formula>"FAB"</formula>
    </cfRule>
    <cfRule type="containsText" dxfId="26050" priority="43060" operator="containsText" text="CC">
      <formula>NOT(ISERROR(SEARCH("CC",H33)))</formula>
    </cfRule>
    <cfRule type="containsText" dxfId="26049" priority="43061" operator="containsText" text="ND">
      <formula>NOT(ISERROR(SEARCH("ND",H33)))</formula>
    </cfRule>
    <cfRule type="containsText" dxfId="26048" priority="43062" operator="containsText" text="MANTTO">
      <formula>NOT(ISERROR(SEARCH("MANTTO",H33)))</formula>
    </cfRule>
    <cfRule type="containsText" dxfId="26047" priority="43063" operator="containsText" text="PNC">
      <formula>NOT(ISERROR(SEARCH("PNC",H33)))</formula>
    </cfRule>
    <cfRule type="containsText" dxfId="26046" priority="43064" operator="containsText" text="EJC">
      <formula>NOT(ISERROR(SEARCH("EJC",H33)))</formula>
    </cfRule>
    <cfRule type="containsText" dxfId="26045" priority="43065" operator="containsText" text="FAC">
      <formula>NOT(ISERROR(SEARCH("FAC",H33)))</formula>
    </cfRule>
  </conditionalFormatting>
  <conditionalFormatting sqref="H33:P33">
    <cfRule type="containsText" dxfId="26044" priority="43058" operator="containsText" text="CE">
      <formula>NOT(ISERROR(SEARCH("CE",H33)))</formula>
    </cfRule>
  </conditionalFormatting>
  <conditionalFormatting sqref="E32:N32">
    <cfRule type="cellIs" dxfId="26043" priority="43051" operator="equal">
      <formula>"FAB"</formula>
    </cfRule>
    <cfRule type="containsText" dxfId="26042" priority="43052" operator="containsText" text="CC">
      <formula>NOT(ISERROR(SEARCH("CC",E32)))</formula>
    </cfRule>
    <cfRule type="containsText" dxfId="26041" priority="43053" operator="containsText" text="ND">
      <formula>NOT(ISERROR(SEARCH("ND",E32)))</formula>
    </cfRule>
    <cfRule type="containsText" dxfId="26040" priority="43054" operator="containsText" text="MANTTO">
      <formula>NOT(ISERROR(SEARCH("MANTTO",E32)))</formula>
    </cfRule>
    <cfRule type="containsText" dxfId="26039" priority="43055" operator="containsText" text="PNC">
      <formula>NOT(ISERROR(SEARCH("PNC",E32)))</formula>
    </cfRule>
    <cfRule type="containsText" dxfId="26038" priority="43056" operator="containsText" text="EJC">
      <formula>NOT(ISERROR(SEARCH("EJC",E32)))</formula>
    </cfRule>
    <cfRule type="containsText" dxfId="26037" priority="43057" operator="containsText" text="FAC">
      <formula>NOT(ISERROR(SEARCH("FAC",E32)))</formula>
    </cfRule>
  </conditionalFormatting>
  <conditionalFormatting sqref="E32:N32">
    <cfRule type="containsText" dxfId="26036" priority="43050" operator="containsText" text="CE">
      <formula>NOT(ISERROR(SEARCH("CE",E32)))</formula>
    </cfRule>
  </conditionalFormatting>
  <conditionalFormatting sqref="CV96:EF97 DC98:EF98 DC93:EF95">
    <cfRule type="cellIs" dxfId="26035" priority="43035" operator="equal">
      <formula>"FAB"</formula>
    </cfRule>
    <cfRule type="containsText" dxfId="26034" priority="43036" operator="containsText" text="CC">
      <formula>NOT(ISERROR(SEARCH("CC",CV93)))</formula>
    </cfRule>
    <cfRule type="containsText" dxfId="26033" priority="43037" operator="containsText" text="ND">
      <formula>NOT(ISERROR(SEARCH("ND",CV93)))</formula>
    </cfRule>
    <cfRule type="containsText" dxfId="26032" priority="43038" operator="containsText" text="MANTTO">
      <formula>NOT(ISERROR(SEARCH("MANTTO",CV93)))</formula>
    </cfRule>
    <cfRule type="containsText" dxfId="26031" priority="43039" operator="containsText" text="PNC">
      <formula>NOT(ISERROR(SEARCH("PNC",CV93)))</formula>
    </cfRule>
    <cfRule type="containsText" dxfId="26030" priority="43040" operator="containsText" text="EJC">
      <formula>NOT(ISERROR(SEARCH("EJC",CV93)))</formula>
    </cfRule>
    <cfRule type="containsText" dxfId="26029" priority="43041" operator="containsText" text="FAC">
      <formula>NOT(ISERROR(SEARCH("FAC",CV93)))</formula>
    </cfRule>
  </conditionalFormatting>
  <conditionalFormatting sqref="CV96:EF97 DC98:EF98 DC93:EF95">
    <cfRule type="containsText" dxfId="26028" priority="43034" operator="containsText" text="CE">
      <formula>NOT(ISERROR(SEARCH("CE",CV93)))</formula>
    </cfRule>
  </conditionalFormatting>
  <conditionalFormatting sqref="DM138:DN138">
    <cfRule type="cellIs" dxfId="26027" priority="42987" operator="equal">
      <formula>"FAB"</formula>
    </cfRule>
    <cfRule type="containsText" dxfId="26026" priority="42988" operator="containsText" text="CC">
      <formula>NOT(ISERROR(SEARCH("CC",DM138)))</formula>
    </cfRule>
    <cfRule type="containsText" dxfId="26025" priority="42989" operator="containsText" text="ND">
      <formula>NOT(ISERROR(SEARCH("ND",DM138)))</formula>
    </cfRule>
    <cfRule type="containsText" dxfId="26024" priority="42990" operator="containsText" text="MANTTO">
      <formula>NOT(ISERROR(SEARCH("MANTTO",DM138)))</formula>
    </cfRule>
    <cfRule type="containsText" dxfId="26023" priority="42991" operator="containsText" text="PNC">
      <formula>NOT(ISERROR(SEARCH("PNC",DM138)))</formula>
    </cfRule>
    <cfRule type="containsText" dxfId="26022" priority="42992" operator="containsText" text="EJC">
      <formula>NOT(ISERROR(SEARCH("EJC",DM138)))</formula>
    </cfRule>
    <cfRule type="containsText" dxfId="26021" priority="42993" operator="containsText" text="FAC">
      <formula>NOT(ISERROR(SEARCH("FAC",DM138)))</formula>
    </cfRule>
  </conditionalFormatting>
  <conditionalFormatting sqref="DM138:DN138">
    <cfRule type="containsText" dxfId="26020" priority="42986" operator="containsText" text="CE">
      <formula>NOT(ISERROR(SEARCH("CE",DM138)))</formula>
    </cfRule>
  </conditionalFormatting>
  <conditionalFormatting sqref="DB72:DK72">
    <cfRule type="cellIs" dxfId="26019" priority="42379" operator="equal">
      <formula>"FAB"</formula>
    </cfRule>
    <cfRule type="containsText" dxfId="26018" priority="42380" operator="containsText" text="CC">
      <formula>NOT(ISERROR(SEARCH("CC",DB72)))</formula>
    </cfRule>
    <cfRule type="containsText" dxfId="26017" priority="42381" operator="containsText" text="ND">
      <formula>NOT(ISERROR(SEARCH("ND",DB72)))</formula>
    </cfRule>
    <cfRule type="containsText" dxfId="26016" priority="42382" operator="containsText" text="MANTTO">
      <formula>NOT(ISERROR(SEARCH("MANTTO",DB72)))</formula>
    </cfRule>
    <cfRule type="containsText" dxfId="26015" priority="42383" operator="containsText" text="PNC">
      <formula>NOT(ISERROR(SEARCH("PNC",DB72)))</formula>
    </cfRule>
    <cfRule type="containsText" dxfId="26014" priority="42384" operator="containsText" text="EJC">
      <formula>NOT(ISERROR(SEARCH("EJC",DB72)))</formula>
    </cfRule>
    <cfRule type="containsText" dxfId="26013" priority="42385" operator="containsText" text="FAC">
      <formula>NOT(ISERROR(SEARCH("FAC",DB72)))</formula>
    </cfRule>
  </conditionalFormatting>
  <conditionalFormatting sqref="DB72:DK72">
    <cfRule type="containsText" dxfId="26012" priority="42378" operator="containsText" text="CE">
      <formula>NOT(ISERROR(SEARCH("CE",DB72)))</formula>
    </cfRule>
  </conditionalFormatting>
  <conditionalFormatting sqref="CD43:CD44 CC46:CD46 AL43:DJ43 BA45:BL45 AO44:CM44 CB45:CJ45 DM45:DQ45">
    <cfRule type="cellIs" dxfId="26011" priority="42931" operator="equal">
      <formula>"FAB"</formula>
    </cfRule>
    <cfRule type="containsText" dxfId="26010" priority="42932" operator="containsText" text="CC">
      <formula>NOT(ISERROR(SEARCH("CC",AL43)))</formula>
    </cfRule>
    <cfRule type="containsText" dxfId="26009" priority="42933" operator="containsText" text="ND">
      <formula>NOT(ISERROR(SEARCH("ND",AL43)))</formula>
    </cfRule>
    <cfRule type="containsText" dxfId="26008" priority="42934" operator="containsText" text="MANTTO">
      <formula>NOT(ISERROR(SEARCH("MANTTO",AL43)))</formula>
    </cfRule>
    <cfRule type="containsText" dxfId="26007" priority="42935" operator="containsText" text="PNC">
      <formula>NOT(ISERROR(SEARCH("PNC",AL43)))</formula>
    </cfRule>
    <cfRule type="containsText" dxfId="26006" priority="42936" operator="containsText" text="EJC">
      <formula>NOT(ISERROR(SEARCH("EJC",AL43)))</formula>
    </cfRule>
    <cfRule type="containsText" dxfId="26005" priority="42937" operator="containsText" text="FAC">
      <formula>NOT(ISERROR(SEARCH("FAC",AL43)))</formula>
    </cfRule>
  </conditionalFormatting>
  <conditionalFormatting sqref="CD43:CD44 CC46:CD46 AL43:DJ43 BA45:BL45 AO44:CM44 CB45:CJ45 DM45:DQ45">
    <cfRule type="containsText" dxfId="26004" priority="42930" operator="containsText" text="CE">
      <formula>NOT(ISERROR(SEARCH("CE",AL43)))</formula>
    </cfRule>
  </conditionalFormatting>
  <conditionalFormatting sqref="AU43:DP43 CE44:CM44 DM45:DQ45">
    <cfRule type="cellIs" dxfId="26003" priority="42923" operator="equal">
      <formula>"FAB"</formula>
    </cfRule>
    <cfRule type="containsText" dxfId="26002" priority="42924" operator="containsText" text="CC">
      <formula>NOT(ISERROR(SEARCH("CC",AU43)))</formula>
    </cfRule>
    <cfRule type="containsText" dxfId="26001" priority="42925" operator="containsText" text="ND">
      <formula>NOT(ISERROR(SEARCH("ND",AU43)))</formula>
    </cfRule>
    <cfRule type="containsText" dxfId="26000" priority="42926" operator="containsText" text="MANTTO">
      <formula>NOT(ISERROR(SEARCH("MANTTO",AU43)))</formula>
    </cfRule>
    <cfRule type="containsText" dxfId="25999" priority="42927" operator="containsText" text="PNC">
      <formula>NOT(ISERROR(SEARCH("PNC",AU43)))</formula>
    </cfRule>
    <cfRule type="containsText" dxfId="25998" priority="42928" operator="containsText" text="EJC">
      <formula>NOT(ISERROR(SEARCH("EJC",AU43)))</formula>
    </cfRule>
    <cfRule type="containsText" dxfId="25997" priority="42929" operator="containsText" text="FAC">
      <formula>NOT(ISERROR(SEARCH("FAC",AU43)))</formula>
    </cfRule>
  </conditionalFormatting>
  <conditionalFormatting sqref="AU43:DP43 CE44:CM44 DM45:DQ45">
    <cfRule type="containsText" dxfId="25996" priority="42922" operator="containsText" text="CE">
      <formula>NOT(ISERROR(SEARCH("CE",AU43)))</formula>
    </cfRule>
  </conditionalFormatting>
  <conditionalFormatting sqref="BA50:CD54 BA50:DB53 AO49:CD49 AI51:AZ51 AO54:BY54 BA51:CV54">
    <cfRule type="cellIs" dxfId="25995" priority="42915" operator="equal">
      <formula>"FAB"</formula>
    </cfRule>
    <cfRule type="containsText" dxfId="25994" priority="42916" operator="containsText" text="CC">
      <formula>NOT(ISERROR(SEARCH("CC",AI49)))</formula>
    </cfRule>
    <cfRule type="containsText" dxfId="25993" priority="42917" operator="containsText" text="ND">
      <formula>NOT(ISERROR(SEARCH("ND",AI49)))</formula>
    </cfRule>
    <cfRule type="containsText" dxfId="25992" priority="42918" operator="containsText" text="MANTTO">
      <formula>NOT(ISERROR(SEARCH("MANTTO",AI49)))</formula>
    </cfRule>
    <cfRule type="containsText" dxfId="25991" priority="42919" operator="containsText" text="PNC">
      <formula>NOT(ISERROR(SEARCH("PNC",AI49)))</formula>
    </cfRule>
    <cfRule type="containsText" dxfId="25990" priority="42920" operator="containsText" text="EJC">
      <formula>NOT(ISERROR(SEARCH("EJC",AI49)))</formula>
    </cfRule>
    <cfRule type="containsText" dxfId="25989" priority="42921" operator="containsText" text="FAC">
      <formula>NOT(ISERROR(SEARCH("FAC",AI49)))</formula>
    </cfRule>
  </conditionalFormatting>
  <conditionalFormatting sqref="BA50:CD54 BA50:DB53 AO49:CD49 AI51:AZ51 AO54:BY54 BA51:CV54">
    <cfRule type="containsText" dxfId="25988" priority="42914" operator="containsText" text="CE">
      <formula>NOT(ISERROR(SEARCH("CE",AI49)))</formula>
    </cfRule>
  </conditionalFormatting>
  <conditionalFormatting sqref="EM53:ER53">
    <cfRule type="cellIs" dxfId="25987" priority="42907" operator="equal">
      <formula>"FAB"</formula>
    </cfRule>
    <cfRule type="containsText" dxfId="25986" priority="42908" operator="containsText" text="CC">
      <formula>NOT(ISERROR(SEARCH("CC",EM53)))</formula>
    </cfRule>
    <cfRule type="containsText" dxfId="25985" priority="42909" operator="containsText" text="ND">
      <formula>NOT(ISERROR(SEARCH("ND",EM53)))</formula>
    </cfRule>
    <cfRule type="containsText" dxfId="25984" priority="42910" operator="containsText" text="MANTTO">
      <formula>NOT(ISERROR(SEARCH("MANTTO",EM53)))</formula>
    </cfRule>
    <cfRule type="containsText" dxfId="25983" priority="42911" operator="containsText" text="PNC">
      <formula>NOT(ISERROR(SEARCH("PNC",EM53)))</formula>
    </cfRule>
    <cfRule type="containsText" dxfId="25982" priority="42912" operator="containsText" text="EJC">
      <formula>NOT(ISERROR(SEARCH("EJC",EM53)))</formula>
    </cfRule>
    <cfRule type="containsText" dxfId="25981" priority="42913" operator="containsText" text="FAC">
      <formula>NOT(ISERROR(SEARCH("FAC",EM53)))</formula>
    </cfRule>
  </conditionalFormatting>
  <conditionalFormatting sqref="EM53:ER53">
    <cfRule type="containsText" dxfId="25980" priority="42906" operator="containsText" text="CE">
      <formula>NOT(ISERROR(SEARCH("CE",EM53)))</formula>
    </cfRule>
  </conditionalFormatting>
  <conditionalFormatting sqref="AN61:EC61">
    <cfRule type="cellIs" dxfId="25979" priority="42875" operator="equal">
      <formula>"FAB"</formula>
    </cfRule>
    <cfRule type="containsText" dxfId="25978" priority="42876" operator="containsText" text="CC">
      <formula>NOT(ISERROR(SEARCH("CC",AN61)))</formula>
    </cfRule>
    <cfRule type="containsText" dxfId="25977" priority="42877" operator="containsText" text="ND">
      <formula>NOT(ISERROR(SEARCH("ND",AN61)))</formula>
    </cfRule>
    <cfRule type="containsText" dxfId="25976" priority="42878" operator="containsText" text="MANTTO">
      <formula>NOT(ISERROR(SEARCH("MANTTO",AN61)))</formula>
    </cfRule>
    <cfRule type="containsText" dxfId="25975" priority="42879" operator="containsText" text="PNC">
      <formula>NOT(ISERROR(SEARCH("PNC",AN61)))</formula>
    </cfRule>
    <cfRule type="containsText" dxfId="25974" priority="42880" operator="containsText" text="EJC">
      <formula>NOT(ISERROR(SEARCH("EJC",AN61)))</formula>
    </cfRule>
    <cfRule type="containsText" dxfId="25973" priority="42881" operator="containsText" text="FAC">
      <formula>NOT(ISERROR(SEARCH("FAC",AN61)))</formula>
    </cfRule>
  </conditionalFormatting>
  <conditionalFormatting sqref="AN61:EC61">
    <cfRule type="containsText" dxfId="25972" priority="42874" operator="containsText" text="CE">
      <formula>NOT(ISERROR(SEARCH("CE",AN61)))</formula>
    </cfRule>
  </conditionalFormatting>
  <conditionalFormatting sqref="BK56:EF56">
    <cfRule type="cellIs" dxfId="25971" priority="42867" operator="equal">
      <formula>"FAB"</formula>
    </cfRule>
    <cfRule type="containsText" dxfId="25970" priority="42868" operator="containsText" text="CC">
      <formula>NOT(ISERROR(SEARCH("CC",BK56)))</formula>
    </cfRule>
    <cfRule type="containsText" dxfId="25969" priority="42869" operator="containsText" text="ND">
      <formula>NOT(ISERROR(SEARCH("ND",BK56)))</formula>
    </cfRule>
    <cfRule type="containsText" dxfId="25968" priority="42870" operator="containsText" text="MANTTO">
      <formula>NOT(ISERROR(SEARCH("MANTTO",BK56)))</formula>
    </cfRule>
    <cfRule type="containsText" dxfId="25967" priority="42871" operator="containsText" text="PNC">
      <formula>NOT(ISERROR(SEARCH("PNC",BK56)))</formula>
    </cfRule>
    <cfRule type="containsText" dxfId="25966" priority="42872" operator="containsText" text="EJC">
      <formula>NOT(ISERROR(SEARCH("EJC",BK56)))</formula>
    </cfRule>
    <cfRule type="containsText" dxfId="25965" priority="42873" operator="containsText" text="FAC">
      <formula>NOT(ISERROR(SEARCH("FAC",BK56)))</formula>
    </cfRule>
  </conditionalFormatting>
  <conditionalFormatting sqref="BK56:EF56">
    <cfRule type="containsText" dxfId="25964" priority="42866" operator="containsText" text="CE">
      <formula>NOT(ISERROR(SEARCH("CE",BK56)))</formula>
    </cfRule>
  </conditionalFormatting>
  <conditionalFormatting sqref="S59:V59">
    <cfRule type="cellIs" dxfId="25963" priority="42851" operator="equal">
      <formula>"FAB"</formula>
    </cfRule>
    <cfRule type="containsText" dxfId="25962" priority="42852" operator="containsText" text="CC">
      <formula>NOT(ISERROR(SEARCH("CC",S59)))</formula>
    </cfRule>
    <cfRule type="containsText" dxfId="25961" priority="42853" operator="containsText" text="ND">
      <formula>NOT(ISERROR(SEARCH("ND",S59)))</formula>
    </cfRule>
    <cfRule type="containsText" dxfId="25960" priority="42854" operator="containsText" text="MANTTO">
      <formula>NOT(ISERROR(SEARCH("MANTTO",S59)))</formula>
    </cfRule>
    <cfRule type="containsText" dxfId="25959" priority="42855" operator="containsText" text="PNC">
      <formula>NOT(ISERROR(SEARCH("PNC",S59)))</formula>
    </cfRule>
    <cfRule type="containsText" dxfId="25958" priority="42856" operator="containsText" text="EJC">
      <formula>NOT(ISERROR(SEARCH("EJC",S59)))</formula>
    </cfRule>
    <cfRule type="containsText" dxfId="25957" priority="42857" operator="containsText" text="FAC">
      <formula>NOT(ISERROR(SEARCH("FAC",S59)))</formula>
    </cfRule>
  </conditionalFormatting>
  <conditionalFormatting sqref="S59:V59">
    <cfRule type="containsText" dxfId="25956" priority="42850" operator="containsText" text="CE">
      <formula>NOT(ISERROR(SEARCH("CE",S59)))</formula>
    </cfRule>
  </conditionalFormatting>
  <conditionalFormatting sqref="DC61:DG61 ER58 CW57:ER57 DI56:ER56 E59:M59 W59:AB59">
    <cfRule type="cellIs" dxfId="25955" priority="42843" operator="equal">
      <formula>"FAB"</formula>
    </cfRule>
    <cfRule type="containsText" dxfId="25954" priority="42844" operator="containsText" text="CC">
      <formula>NOT(ISERROR(SEARCH("CC",E56)))</formula>
    </cfRule>
    <cfRule type="containsText" dxfId="25953" priority="42845" operator="containsText" text="ND">
      <formula>NOT(ISERROR(SEARCH("ND",E56)))</formula>
    </cfRule>
    <cfRule type="containsText" dxfId="25952" priority="42846" operator="containsText" text="MANTTO">
      <formula>NOT(ISERROR(SEARCH("MANTTO",E56)))</formula>
    </cfRule>
    <cfRule type="containsText" dxfId="25951" priority="42847" operator="containsText" text="PNC">
      <formula>NOT(ISERROR(SEARCH("PNC",E56)))</formula>
    </cfRule>
    <cfRule type="containsText" dxfId="25950" priority="42848" operator="containsText" text="EJC">
      <formula>NOT(ISERROR(SEARCH("EJC",E56)))</formula>
    </cfRule>
    <cfRule type="containsText" dxfId="25949" priority="42849" operator="containsText" text="FAC">
      <formula>NOT(ISERROR(SEARCH("FAC",E56)))</formula>
    </cfRule>
  </conditionalFormatting>
  <conditionalFormatting sqref="DC61:DG61 ER58 CW57:ER57 DI56:ER56 E59:M59 W59:AB59">
    <cfRule type="containsText" dxfId="25948" priority="42842" operator="containsText" text="CE">
      <formula>NOT(ISERROR(SEARCH("CE",E56)))</formula>
    </cfRule>
  </conditionalFormatting>
  <conditionalFormatting sqref="ER58 CW57:ER57 DI56:ER56 S60:AQ60 BA61:DG61">
    <cfRule type="cellIs" dxfId="25947" priority="42835" operator="equal">
      <formula>"FAB"</formula>
    </cfRule>
    <cfRule type="containsText" dxfId="25946" priority="42836" operator="containsText" text="CC">
      <formula>NOT(ISERROR(SEARCH("CC",S56)))</formula>
    </cfRule>
    <cfRule type="containsText" dxfId="25945" priority="42837" operator="containsText" text="ND">
      <formula>NOT(ISERROR(SEARCH("ND",S56)))</formula>
    </cfRule>
    <cfRule type="containsText" dxfId="25944" priority="42838" operator="containsText" text="MANTTO">
      <formula>NOT(ISERROR(SEARCH("MANTTO",S56)))</formula>
    </cfRule>
    <cfRule type="containsText" dxfId="25943" priority="42839" operator="containsText" text="PNC">
      <formula>NOT(ISERROR(SEARCH("PNC",S56)))</formula>
    </cfRule>
    <cfRule type="containsText" dxfId="25942" priority="42840" operator="containsText" text="EJC">
      <formula>NOT(ISERROR(SEARCH("EJC",S56)))</formula>
    </cfRule>
    <cfRule type="containsText" dxfId="25941" priority="42841" operator="containsText" text="FAC">
      <formula>NOT(ISERROR(SEARCH("FAC",S56)))</formula>
    </cfRule>
  </conditionalFormatting>
  <conditionalFormatting sqref="ER58 CW57:ER57 DI56:ER56 S60:AQ60 BA61:DG61">
    <cfRule type="containsText" dxfId="25940" priority="42834" operator="containsText" text="CE">
      <formula>NOT(ISERROR(SEARCH("CE",S56)))</formula>
    </cfRule>
  </conditionalFormatting>
  <conditionalFormatting sqref="G61:ER61">
    <cfRule type="cellIs" dxfId="25939" priority="42771" operator="equal">
      <formula>"FAB"</formula>
    </cfRule>
    <cfRule type="containsText" dxfId="25938" priority="42772" operator="containsText" text="CC">
      <formula>NOT(ISERROR(SEARCH("CC",G61)))</formula>
    </cfRule>
    <cfRule type="containsText" dxfId="25937" priority="42773" operator="containsText" text="ND">
      <formula>NOT(ISERROR(SEARCH("ND",G61)))</formula>
    </cfRule>
    <cfRule type="containsText" dxfId="25936" priority="42774" operator="containsText" text="MANTTO">
      <formula>NOT(ISERROR(SEARCH("MANTTO",G61)))</formula>
    </cfRule>
    <cfRule type="containsText" dxfId="25935" priority="42775" operator="containsText" text="PNC">
      <formula>NOT(ISERROR(SEARCH("PNC",G61)))</formula>
    </cfRule>
    <cfRule type="containsText" dxfId="25934" priority="42776" operator="containsText" text="EJC">
      <formula>NOT(ISERROR(SEARCH("EJC",G61)))</formula>
    </cfRule>
    <cfRule type="containsText" dxfId="25933" priority="42777" operator="containsText" text="FAC">
      <formula>NOT(ISERROR(SEARCH("FAC",G61)))</formula>
    </cfRule>
  </conditionalFormatting>
  <conditionalFormatting sqref="G61:ER61">
    <cfRule type="containsText" dxfId="25932" priority="42770" operator="containsText" text="CE">
      <formula>NOT(ISERROR(SEARCH("CE",G61)))</formula>
    </cfRule>
  </conditionalFormatting>
  <conditionalFormatting sqref="CV57">
    <cfRule type="cellIs" dxfId="25931" priority="42747" operator="equal">
      <formula>"FAB"</formula>
    </cfRule>
    <cfRule type="containsText" dxfId="25930" priority="42748" operator="containsText" text="CC">
      <formula>NOT(ISERROR(SEARCH("CC",CV57)))</formula>
    </cfRule>
    <cfRule type="containsText" dxfId="25929" priority="42749" operator="containsText" text="ND">
      <formula>NOT(ISERROR(SEARCH("ND",CV57)))</formula>
    </cfRule>
    <cfRule type="containsText" dxfId="25928" priority="42750" operator="containsText" text="MANTTO">
      <formula>NOT(ISERROR(SEARCH("MANTTO",CV57)))</formula>
    </cfRule>
    <cfRule type="containsText" dxfId="25927" priority="42751" operator="containsText" text="PNC">
      <formula>NOT(ISERROR(SEARCH("PNC",CV57)))</formula>
    </cfRule>
    <cfRule type="containsText" dxfId="25926" priority="42752" operator="containsText" text="EJC">
      <formula>NOT(ISERROR(SEARCH("EJC",CV57)))</formula>
    </cfRule>
    <cfRule type="containsText" dxfId="25925" priority="42753" operator="containsText" text="FAC">
      <formula>NOT(ISERROR(SEARCH("FAC",CV57)))</formula>
    </cfRule>
  </conditionalFormatting>
  <conditionalFormatting sqref="CV57">
    <cfRule type="containsText" dxfId="25924" priority="42746" operator="containsText" text="CE">
      <formula>NOT(ISERROR(SEARCH("CE",CV57)))</formula>
    </cfRule>
  </conditionalFormatting>
  <conditionalFormatting sqref="E61:F61">
    <cfRule type="cellIs" dxfId="25923" priority="42715" operator="equal">
      <formula>"FAB"</formula>
    </cfRule>
    <cfRule type="containsText" dxfId="25922" priority="42716" operator="containsText" text="CC">
      <formula>NOT(ISERROR(SEARCH("CC",E61)))</formula>
    </cfRule>
    <cfRule type="containsText" dxfId="25921" priority="42717" operator="containsText" text="ND">
      <formula>NOT(ISERROR(SEARCH("ND",E61)))</formula>
    </cfRule>
    <cfRule type="containsText" dxfId="25920" priority="42718" operator="containsText" text="MANTTO">
      <formula>NOT(ISERROR(SEARCH("MANTTO",E61)))</formula>
    </cfRule>
    <cfRule type="containsText" dxfId="25919" priority="42719" operator="containsText" text="PNC">
      <formula>NOT(ISERROR(SEARCH("PNC",E61)))</formula>
    </cfRule>
    <cfRule type="containsText" dxfId="25918" priority="42720" operator="containsText" text="EJC">
      <formula>NOT(ISERROR(SEARCH("EJC",E61)))</formula>
    </cfRule>
    <cfRule type="containsText" dxfId="25917" priority="42721" operator="containsText" text="FAC">
      <formula>NOT(ISERROR(SEARCH("FAC",E61)))</formula>
    </cfRule>
  </conditionalFormatting>
  <conditionalFormatting sqref="E61:F61">
    <cfRule type="containsText" dxfId="25916" priority="42714" operator="containsText" text="CE">
      <formula>NOT(ISERROR(SEARCH("CE",E61)))</formula>
    </cfRule>
  </conditionalFormatting>
  <conditionalFormatting sqref="DI67:DL67">
    <cfRule type="cellIs" dxfId="25915" priority="42531" operator="equal">
      <formula>"FAB"</formula>
    </cfRule>
    <cfRule type="containsText" dxfId="25914" priority="42532" operator="containsText" text="CC">
      <formula>NOT(ISERROR(SEARCH("CC",DI67)))</formula>
    </cfRule>
    <cfRule type="containsText" dxfId="25913" priority="42533" operator="containsText" text="ND">
      <formula>NOT(ISERROR(SEARCH("ND",DI67)))</formula>
    </cfRule>
    <cfRule type="containsText" dxfId="25912" priority="42534" operator="containsText" text="MANTTO">
      <formula>NOT(ISERROR(SEARCH("MANTTO",DI67)))</formula>
    </cfRule>
    <cfRule type="containsText" dxfId="25911" priority="42535" operator="containsText" text="PNC">
      <formula>NOT(ISERROR(SEARCH("PNC",DI67)))</formula>
    </cfRule>
    <cfRule type="containsText" dxfId="25910" priority="42536" operator="containsText" text="EJC">
      <formula>NOT(ISERROR(SEARCH("EJC",DI67)))</formula>
    </cfRule>
    <cfRule type="containsText" dxfId="25909" priority="42537" operator="containsText" text="FAC">
      <formula>NOT(ISERROR(SEARCH("FAC",DI67)))</formula>
    </cfRule>
  </conditionalFormatting>
  <conditionalFormatting sqref="DI67:DL67">
    <cfRule type="containsText" dxfId="25908" priority="42530" operator="containsText" text="CE">
      <formula>NOT(ISERROR(SEARCH("CE",DI67)))</formula>
    </cfRule>
  </conditionalFormatting>
  <conditionalFormatting sqref="E68:F68">
    <cfRule type="cellIs" dxfId="25907" priority="42523" operator="equal">
      <formula>"FAB"</formula>
    </cfRule>
    <cfRule type="containsText" dxfId="25906" priority="42524" operator="containsText" text="CC">
      <formula>NOT(ISERROR(SEARCH("CC",E68)))</formula>
    </cfRule>
    <cfRule type="containsText" dxfId="25905" priority="42525" operator="containsText" text="ND">
      <formula>NOT(ISERROR(SEARCH("ND",E68)))</formula>
    </cfRule>
    <cfRule type="containsText" dxfId="25904" priority="42526" operator="containsText" text="MANTTO">
      <formula>NOT(ISERROR(SEARCH("MANTTO",E68)))</formula>
    </cfRule>
    <cfRule type="containsText" dxfId="25903" priority="42527" operator="containsText" text="PNC">
      <formula>NOT(ISERROR(SEARCH("PNC",E68)))</formula>
    </cfRule>
    <cfRule type="containsText" dxfId="25902" priority="42528" operator="containsText" text="EJC">
      <formula>NOT(ISERROR(SEARCH("EJC",E68)))</formula>
    </cfRule>
    <cfRule type="containsText" dxfId="25901" priority="42529" operator="containsText" text="FAC">
      <formula>NOT(ISERROR(SEARCH("FAC",E68)))</formula>
    </cfRule>
  </conditionalFormatting>
  <conditionalFormatting sqref="E68:F68">
    <cfRule type="containsText" dxfId="25900" priority="42522" operator="containsText" text="CE">
      <formula>NOT(ISERROR(SEARCH("CE",E68)))</formula>
    </cfRule>
  </conditionalFormatting>
  <conditionalFormatting sqref="BA64:EK66 AC63:ER63">
    <cfRule type="cellIs" dxfId="25899" priority="42515" operator="equal">
      <formula>"FAB"</formula>
    </cfRule>
    <cfRule type="containsText" dxfId="25898" priority="42516" operator="containsText" text="CC">
      <formula>NOT(ISERROR(SEARCH("CC",AC63)))</formula>
    </cfRule>
    <cfRule type="containsText" dxfId="25897" priority="42517" operator="containsText" text="ND">
      <formula>NOT(ISERROR(SEARCH("ND",AC63)))</formula>
    </cfRule>
    <cfRule type="containsText" dxfId="25896" priority="42518" operator="containsText" text="MANTTO">
      <formula>NOT(ISERROR(SEARCH("MANTTO",AC63)))</formula>
    </cfRule>
    <cfRule type="containsText" dxfId="25895" priority="42519" operator="containsText" text="PNC">
      <formula>NOT(ISERROR(SEARCH("PNC",AC63)))</formula>
    </cfRule>
    <cfRule type="containsText" dxfId="25894" priority="42520" operator="containsText" text="EJC">
      <formula>NOT(ISERROR(SEARCH("EJC",AC63)))</formula>
    </cfRule>
    <cfRule type="containsText" dxfId="25893" priority="42521" operator="containsText" text="FAC">
      <formula>NOT(ISERROR(SEARCH("FAC",AC63)))</formula>
    </cfRule>
  </conditionalFormatting>
  <conditionalFormatting sqref="BA64:EK66 AC63:ER63">
    <cfRule type="containsText" dxfId="25892" priority="42514" operator="containsText" text="CE">
      <formula>NOT(ISERROR(SEARCH("CE",AC63)))</formula>
    </cfRule>
  </conditionalFormatting>
  <conditionalFormatting sqref="AC67:ER67 E65:AZ67 E65:ER66">
    <cfRule type="cellIs" dxfId="25891" priority="42507" operator="equal">
      <formula>"FAB"</formula>
    </cfRule>
    <cfRule type="containsText" dxfId="25890" priority="42508" operator="containsText" text="CC">
      <formula>NOT(ISERROR(SEARCH("CC",E65)))</formula>
    </cfRule>
    <cfRule type="containsText" dxfId="25889" priority="42509" operator="containsText" text="ND">
      <formula>NOT(ISERROR(SEARCH("ND",E65)))</formula>
    </cfRule>
    <cfRule type="containsText" dxfId="25888" priority="42510" operator="containsText" text="MANTTO">
      <formula>NOT(ISERROR(SEARCH("MANTTO",E65)))</formula>
    </cfRule>
    <cfRule type="containsText" dxfId="25887" priority="42511" operator="containsText" text="PNC">
      <formula>NOT(ISERROR(SEARCH("PNC",E65)))</formula>
    </cfRule>
    <cfRule type="containsText" dxfId="25886" priority="42512" operator="containsText" text="EJC">
      <formula>NOT(ISERROR(SEARCH("EJC",E65)))</formula>
    </cfRule>
    <cfRule type="containsText" dxfId="25885" priority="42513" operator="containsText" text="FAC">
      <formula>NOT(ISERROR(SEARCH("FAC",E65)))</formula>
    </cfRule>
  </conditionalFormatting>
  <conditionalFormatting sqref="AC67:ER67 E65:AZ67 E65:ER66">
    <cfRule type="containsText" dxfId="25884" priority="42506" operator="containsText" text="CE">
      <formula>NOT(ISERROR(SEARCH("CE",E65)))</formula>
    </cfRule>
  </conditionalFormatting>
  <conditionalFormatting sqref="E67:ER67">
    <cfRule type="cellIs" dxfId="25883" priority="42499" operator="equal">
      <formula>"FAB"</formula>
    </cfRule>
    <cfRule type="containsText" dxfId="25882" priority="42500" operator="containsText" text="CC">
      <formula>NOT(ISERROR(SEARCH("CC",E67)))</formula>
    </cfRule>
    <cfRule type="containsText" dxfId="25881" priority="42501" operator="containsText" text="ND">
      <formula>NOT(ISERROR(SEARCH("ND",E67)))</formula>
    </cfRule>
    <cfRule type="containsText" dxfId="25880" priority="42502" operator="containsText" text="MANTTO">
      <formula>NOT(ISERROR(SEARCH("MANTTO",E67)))</formula>
    </cfRule>
    <cfRule type="containsText" dxfId="25879" priority="42503" operator="containsText" text="PNC">
      <formula>NOT(ISERROR(SEARCH("PNC",E67)))</formula>
    </cfRule>
    <cfRule type="containsText" dxfId="25878" priority="42504" operator="containsText" text="EJC">
      <formula>NOT(ISERROR(SEARCH("EJC",E67)))</formula>
    </cfRule>
    <cfRule type="containsText" dxfId="25877" priority="42505" operator="containsText" text="FAC">
      <formula>NOT(ISERROR(SEARCH("FAC",E67)))</formula>
    </cfRule>
  </conditionalFormatting>
  <conditionalFormatting sqref="E67:ER67">
    <cfRule type="containsText" dxfId="25876" priority="42498" operator="containsText" text="CE">
      <formula>NOT(ISERROR(SEARCH("CE",E67)))</formula>
    </cfRule>
  </conditionalFormatting>
  <conditionalFormatting sqref="DC63:ER67 E68:ER68">
    <cfRule type="cellIs" dxfId="25875" priority="42491" operator="equal">
      <formula>"FAB"</formula>
    </cfRule>
    <cfRule type="containsText" dxfId="25874" priority="42492" operator="containsText" text="CC">
      <formula>NOT(ISERROR(SEARCH("CC",E63)))</formula>
    </cfRule>
    <cfRule type="containsText" dxfId="25873" priority="42493" operator="containsText" text="ND">
      <formula>NOT(ISERROR(SEARCH("ND",E63)))</formula>
    </cfRule>
    <cfRule type="containsText" dxfId="25872" priority="42494" operator="containsText" text="MANTTO">
      <formula>NOT(ISERROR(SEARCH("MANTTO",E63)))</formula>
    </cfRule>
    <cfRule type="containsText" dxfId="25871" priority="42495" operator="containsText" text="PNC">
      <formula>NOT(ISERROR(SEARCH("PNC",E63)))</formula>
    </cfRule>
    <cfRule type="containsText" dxfId="25870" priority="42496" operator="containsText" text="EJC">
      <formula>NOT(ISERROR(SEARCH("EJC",E63)))</formula>
    </cfRule>
    <cfRule type="containsText" dxfId="25869" priority="42497" operator="containsText" text="FAC">
      <formula>NOT(ISERROR(SEARCH("FAC",E63)))</formula>
    </cfRule>
  </conditionalFormatting>
  <conditionalFormatting sqref="DC63:ER67 E68:ER68">
    <cfRule type="containsText" dxfId="25868" priority="42490" operator="containsText" text="CE">
      <formula>NOT(ISERROR(SEARCH("CE",E63)))</formula>
    </cfRule>
  </conditionalFormatting>
  <conditionalFormatting sqref="EJ63:ER68">
    <cfRule type="cellIs" dxfId="25867" priority="42467" operator="equal">
      <formula>"FAB"</formula>
    </cfRule>
    <cfRule type="containsText" dxfId="25866" priority="42468" operator="containsText" text="CC">
      <formula>NOT(ISERROR(SEARCH("CC",EJ63)))</formula>
    </cfRule>
    <cfRule type="containsText" dxfId="25865" priority="42469" operator="containsText" text="ND">
      <formula>NOT(ISERROR(SEARCH("ND",EJ63)))</formula>
    </cfRule>
    <cfRule type="containsText" dxfId="25864" priority="42470" operator="containsText" text="MANTTO">
      <formula>NOT(ISERROR(SEARCH("MANTTO",EJ63)))</formula>
    </cfRule>
    <cfRule type="containsText" dxfId="25863" priority="42471" operator="containsText" text="PNC">
      <formula>NOT(ISERROR(SEARCH("PNC",EJ63)))</formula>
    </cfRule>
    <cfRule type="containsText" dxfId="25862" priority="42472" operator="containsText" text="EJC">
      <formula>NOT(ISERROR(SEARCH("EJC",EJ63)))</formula>
    </cfRule>
    <cfRule type="containsText" dxfId="25861" priority="42473" operator="containsText" text="FAC">
      <formula>NOT(ISERROR(SEARCH("FAC",EJ63)))</formula>
    </cfRule>
  </conditionalFormatting>
  <conditionalFormatting sqref="EJ63:ER68">
    <cfRule type="containsText" dxfId="25860" priority="42466" operator="containsText" text="CE">
      <formula>NOT(ISERROR(SEARCH("CE",EJ63)))</formula>
    </cfRule>
  </conditionalFormatting>
  <conditionalFormatting sqref="DZ61">
    <cfRule type="cellIs" dxfId="25859" priority="42451" operator="equal">
      <formula>"FAB"</formula>
    </cfRule>
    <cfRule type="containsText" dxfId="25858" priority="42452" operator="containsText" text="CC">
      <formula>NOT(ISERROR(SEARCH("CC",DZ61)))</formula>
    </cfRule>
    <cfRule type="containsText" dxfId="25857" priority="42453" operator="containsText" text="ND">
      <formula>NOT(ISERROR(SEARCH("ND",DZ61)))</formula>
    </cfRule>
    <cfRule type="containsText" dxfId="25856" priority="42454" operator="containsText" text="MANTTO">
      <formula>NOT(ISERROR(SEARCH("MANTTO",DZ61)))</formula>
    </cfRule>
    <cfRule type="containsText" dxfId="25855" priority="42455" operator="containsText" text="PNC">
      <formula>NOT(ISERROR(SEARCH("PNC",DZ61)))</formula>
    </cfRule>
    <cfRule type="containsText" dxfId="25854" priority="42456" operator="containsText" text="EJC">
      <formula>NOT(ISERROR(SEARCH("EJC",DZ61)))</formula>
    </cfRule>
    <cfRule type="containsText" dxfId="25853" priority="42457" operator="containsText" text="FAC">
      <formula>NOT(ISERROR(SEARCH("FAC",DZ61)))</formula>
    </cfRule>
  </conditionalFormatting>
  <conditionalFormatting sqref="DZ61">
    <cfRule type="containsText" dxfId="25852" priority="42450" operator="containsText" text="CE">
      <formula>NOT(ISERROR(SEARCH("CE",DZ61)))</formula>
    </cfRule>
  </conditionalFormatting>
  <conditionalFormatting sqref="DQ61:EL61">
    <cfRule type="cellIs" dxfId="25851" priority="42443" operator="equal">
      <formula>"FAB"</formula>
    </cfRule>
    <cfRule type="containsText" dxfId="25850" priority="42444" operator="containsText" text="CC">
      <formula>NOT(ISERROR(SEARCH("CC",DQ61)))</formula>
    </cfRule>
    <cfRule type="containsText" dxfId="25849" priority="42445" operator="containsText" text="ND">
      <formula>NOT(ISERROR(SEARCH("ND",DQ61)))</formula>
    </cfRule>
    <cfRule type="containsText" dxfId="25848" priority="42446" operator="containsText" text="MANTTO">
      <formula>NOT(ISERROR(SEARCH("MANTTO",DQ61)))</formula>
    </cfRule>
    <cfRule type="containsText" dxfId="25847" priority="42447" operator="containsText" text="PNC">
      <formula>NOT(ISERROR(SEARCH("PNC",DQ61)))</formula>
    </cfRule>
    <cfRule type="containsText" dxfId="25846" priority="42448" operator="containsText" text="EJC">
      <formula>NOT(ISERROR(SEARCH("EJC",DQ61)))</formula>
    </cfRule>
    <cfRule type="containsText" dxfId="25845" priority="42449" operator="containsText" text="FAC">
      <formula>NOT(ISERROR(SEARCH("FAC",DQ61)))</formula>
    </cfRule>
  </conditionalFormatting>
  <conditionalFormatting sqref="DQ61:EL61">
    <cfRule type="containsText" dxfId="25844" priority="42442" operator="containsText" text="CE">
      <formula>NOT(ISERROR(SEARCH("CE",DQ61)))</formula>
    </cfRule>
  </conditionalFormatting>
  <conditionalFormatting sqref="EM61:ER61">
    <cfRule type="cellIs" dxfId="25843" priority="42435" operator="equal">
      <formula>"FAB"</formula>
    </cfRule>
    <cfRule type="containsText" dxfId="25842" priority="42436" operator="containsText" text="CC">
      <formula>NOT(ISERROR(SEARCH("CC",EM61)))</formula>
    </cfRule>
    <cfRule type="containsText" dxfId="25841" priority="42437" operator="containsText" text="ND">
      <formula>NOT(ISERROR(SEARCH("ND",EM61)))</formula>
    </cfRule>
    <cfRule type="containsText" dxfId="25840" priority="42438" operator="containsText" text="MANTTO">
      <formula>NOT(ISERROR(SEARCH("MANTTO",EM61)))</formula>
    </cfRule>
    <cfRule type="containsText" dxfId="25839" priority="42439" operator="containsText" text="PNC">
      <formula>NOT(ISERROR(SEARCH("PNC",EM61)))</formula>
    </cfRule>
    <cfRule type="containsText" dxfId="25838" priority="42440" operator="containsText" text="EJC">
      <formula>NOT(ISERROR(SEARCH("EJC",EM61)))</formula>
    </cfRule>
    <cfRule type="containsText" dxfId="25837" priority="42441" operator="containsText" text="FAC">
      <formula>NOT(ISERROR(SEARCH("FAC",EM61)))</formula>
    </cfRule>
  </conditionalFormatting>
  <conditionalFormatting sqref="EM61:ER61">
    <cfRule type="containsText" dxfId="25836" priority="42434" operator="containsText" text="CE">
      <formula>NOT(ISERROR(SEARCH("CE",EM61)))</formula>
    </cfRule>
  </conditionalFormatting>
  <conditionalFormatting sqref="BG91:BS91">
    <cfRule type="cellIs" dxfId="25835" priority="42411" operator="equal">
      <formula>"FAB"</formula>
    </cfRule>
    <cfRule type="containsText" dxfId="25834" priority="42412" operator="containsText" text="CC">
      <formula>NOT(ISERROR(SEARCH("CC",BG91)))</formula>
    </cfRule>
    <cfRule type="containsText" dxfId="25833" priority="42413" operator="containsText" text="ND">
      <formula>NOT(ISERROR(SEARCH("ND",BG91)))</formula>
    </cfRule>
    <cfRule type="containsText" dxfId="25832" priority="42414" operator="containsText" text="MANTTO">
      <formula>NOT(ISERROR(SEARCH("MANTTO",BG91)))</formula>
    </cfRule>
    <cfRule type="containsText" dxfId="25831" priority="42415" operator="containsText" text="PNC">
      <formula>NOT(ISERROR(SEARCH("PNC",BG91)))</formula>
    </cfRule>
    <cfRule type="containsText" dxfId="25830" priority="42416" operator="containsText" text="EJC">
      <formula>NOT(ISERROR(SEARCH("EJC",BG91)))</formula>
    </cfRule>
    <cfRule type="containsText" dxfId="25829" priority="42417" operator="containsText" text="FAC">
      <formula>NOT(ISERROR(SEARCH("FAC",BG91)))</formula>
    </cfRule>
  </conditionalFormatting>
  <conditionalFormatting sqref="BG91:BS91">
    <cfRule type="containsText" dxfId="25828" priority="42410" operator="containsText" text="CE">
      <formula>NOT(ISERROR(SEARCH("CE",BG91)))</formula>
    </cfRule>
  </conditionalFormatting>
  <conditionalFormatting sqref="CJ70:DB71">
    <cfRule type="cellIs" dxfId="25827" priority="42403" operator="equal">
      <formula>"FAB"</formula>
    </cfRule>
    <cfRule type="containsText" dxfId="25826" priority="42404" operator="containsText" text="CC">
      <formula>NOT(ISERROR(SEARCH("CC",CJ70)))</formula>
    </cfRule>
    <cfRule type="containsText" dxfId="25825" priority="42405" operator="containsText" text="ND">
      <formula>NOT(ISERROR(SEARCH("ND",CJ70)))</formula>
    </cfRule>
    <cfRule type="containsText" dxfId="25824" priority="42406" operator="containsText" text="MANTTO">
      <formula>NOT(ISERROR(SEARCH("MANTTO",CJ70)))</formula>
    </cfRule>
    <cfRule type="containsText" dxfId="25823" priority="42407" operator="containsText" text="PNC">
      <formula>NOT(ISERROR(SEARCH("PNC",CJ70)))</formula>
    </cfRule>
    <cfRule type="containsText" dxfId="25822" priority="42408" operator="containsText" text="EJC">
      <formula>NOT(ISERROR(SEARCH("EJC",CJ70)))</formula>
    </cfRule>
    <cfRule type="containsText" dxfId="25821" priority="42409" operator="containsText" text="FAC">
      <formula>NOT(ISERROR(SEARCH("FAC",CJ70)))</formula>
    </cfRule>
  </conditionalFormatting>
  <conditionalFormatting sqref="CJ70:DB71">
    <cfRule type="containsText" dxfId="25820" priority="42402" operator="containsText" text="CE">
      <formula>NOT(ISERROR(SEARCH("CE",CJ70)))</formula>
    </cfRule>
  </conditionalFormatting>
  <conditionalFormatting sqref="AX72:CI72">
    <cfRule type="cellIs" dxfId="25819" priority="42395" operator="equal">
      <formula>"FAB"</formula>
    </cfRule>
    <cfRule type="containsText" dxfId="25818" priority="42396" operator="containsText" text="CC">
      <formula>NOT(ISERROR(SEARCH("CC",AX72)))</formula>
    </cfRule>
    <cfRule type="containsText" dxfId="25817" priority="42397" operator="containsText" text="ND">
      <formula>NOT(ISERROR(SEARCH("ND",AX72)))</formula>
    </cfRule>
    <cfRule type="containsText" dxfId="25816" priority="42398" operator="containsText" text="MANTTO">
      <formula>NOT(ISERROR(SEARCH("MANTTO",AX72)))</formula>
    </cfRule>
    <cfRule type="containsText" dxfId="25815" priority="42399" operator="containsText" text="PNC">
      <formula>NOT(ISERROR(SEARCH("PNC",AX72)))</formula>
    </cfRule>
    <cfRule type="containsText" dxfId="25814" priority="42400" operator="containsText" text="EJC">
      <formula>NOT(ISERROR(SEARCH("EJC",AX72)))</formula>
    </cfRule>
    <cfRule type="containsText" dxfId="25813" priority="42401" operator="containsText" text="FAC">
      <formula>NOT(ISERROR(SEARCH("FAC",AX72)))</formula>
    </cfRule>
  </conditionalFormatting>
  <conditionalFormatting sqref="AX72:CI72">
    <cfRule type="containsText" dxfId="25812" priority="42394" operator="containsText" text="CE">
      <formula>NOT(ISERROR(SEARCH("CE",AX72)))</formula>
    </cfRule>
  </conditionalFormatting>
  <conditionalFormatting sqref="CJ72:DB72">
    <cfRule type="cellIs" dxfId="25811" priority="42387" operator="equal">
      <formula>"FAB"</formula>
    </cfRule>
    <cfRule type="containsText" dxfId="25810" priority="42388" operator="containsText" text="CC">
      <formula>NOT(ISERROR(SEARCH("CC",CJ72)))</formula>
    </cfRule>
    <cfRule type="containsText" dxfId="25809" priority="42389" operator="containsText" text="ND">
      <formula>NOT(ISERROR(SEARCH("ND",CJ72)))</formula>
    </cfRule>
    <cfRule type="containsText" dxfId="25808" priority="42390" operator="containsText" text="MANTTO">
      <formula>NOT(ISERROR(SEARCH("MANTTO",CJ72)))</formula>
    </cfRule>
    <cfRule type="containsText" dxfId="25807" priority="42391" operator="containsText" text="PNC">
      <formula>NOT(ISERROR(SEARCH("PNC",CJ72)))</formula>
    </cfRule>
    <cfRule type="containsText" dxfId="25806" priority="42392" operator="containsText" text="EJC">
      <formula>NOT(ISERROR(SEARCH("EJC",CJ72)))</formula>
    </cfRule>
    <cfRule type="containsText" dxfId="25805" priority="42393" operator="containsText" text="FAC">
      <formula>NOT(ISERROR(SEARCH("FAC",CJ72)))</formula>
    </cfRule>
  </conditionalFormatting>
  <conditionalFormatting sqref="CJ72:DB72">
    <cfRule type="containsText" dxfId="25804" priority="42386" operator="containsText" text="CE">
      <formula>NOT(ISERROR(SEARCH("CE",CJ72)))</formula>
    </cfRule>
  </conditionalFormatting>
  <conditionalFormatting sqref="DM73:DX74">
    <cfRule type="cellIs" dxfId="25803" priority="42371" operator="equal">
      <formula>"FAB"</formula>
    </cfRule>
    <cfRule type="containsText" dxfId="25802" priority="42372" operator="containsText" text="CC">
      <formula>NOT(ISERROR(SEARCH("CC",DM73)))</formula>
    </cfRule>
    <cfRule type="containsText" dxfId="25801" priority="42373" operator="containsText" text="ND">
      <formula>NOT(ISERROR(SEARCH("ND",DM73)))</formula>
    </cfRule>
    <cfRule type="containsText" dxfId="25800" priority="42374" operator="containsText" text="MANTTO">
      <formula>NOT(ISERROR(SEARCH("MANTTO",DM73)))</formula>
    </cfRule>
    <cfRule type="containsText" dxfId="25799" priority="42375" operator="containsText" text="PNC">
      <formula>NOT(ISERROR(SEARCH("PNC",DM73)))</formula>
    </cfRule>
    <cfRule type="containsText" dxfId="25798" priority="42376" operator="containsText" text="EJC">
      <formula>NOT(ISERROR(SEARCH("EJC",DM73)))</formula>
    </cfRule>
    <cfRule type="containsText" dxfId="25797" priority="42377" operator="containsText" text="FAC">
      <formula>NOT(ISERROR(SEARCH("FAC",DM73)))</formula>
    </cfRule>
  </conditionalFormatting>
  <conditionalFormatting sqref="DM73:DX74">
    <cfRule type="containsText" dxfId="25796" priority="42370" operator="containsText" text="CE">
      <formula>NOT(ISERROR(SEARCH("CE",DM73)))</formula>
    </cfRule>
  </conditionalFormatting>
  <conditionalFormatting sqref="AX73:CI74 AX74:DB74">
    <cfRule type="cellIs" dxfId="25795" priority="42363" operator="equal">
      <formula>"FAB"</formula>
    </cfRule>
    <cfRule type="containsText" dxfId="25794" priority="42364" operator="containsText" text="CC">
      <formula>NOT(ISERROR(SEARCH("CC",AX73)))</formula>
    </cfRule>
    <cfRule type="containsText" dxfId="25793" priority="42365" operator="containsText" text="ND">
      <formula>NOT(ISERROR(SEARCH("ND",AX73)))</formula>
    </cfRule>
    <cfRule type="containsText" dxfId="25792" priority="42366" operator="containsText" text="MANTTO">
      <formula>NOT(ISERROR(SEARCH("MANTTO",AX73)))</formula>
    </cfRule>
    <cfRule type="containsText" dxfId="25791" priority="42367" operator="containsText" text="PNC">
      <formula>NOT(ISERROR(SEARCH("PNC",AX73)))</formula>
    </cfRule>
    <cfRule type="containsText" dxfId="25790" priority="42368" operator="containsText" text="EJC">
      <formula>NOT(ISERROR(SEARCH("EJC",AX73)))</formula>
    </cfRule>
    <cfRule type="containsText" dxfId="25789" priority="42369" operator="containsText" text="FAC">
      <formula>NOT(ISERROR(SEARCH("FAC",AX73)))</formula>
    </cfRule>
  </conditionalFormatting>
  <conditionalFormatting sqref="AX73:CI74 AX74:DB74">
    <cfRule type="containsText" dxfId="25788" priority="42362" operator="containsText" text="CE">
      <formula>NOT(ISERROR(SEARCH("CE",AX73)))</formula>
    </cfRule>
  </conditionalFormatting>
  <conditionalFormatting sqref="CJ73:DA74 CM73:DB73">
    <cfRule type="cellIs" dxfId="25787" priority="42355" operator="equal">
      <formula>"FAB"</formula>
    </cfRule>
    <cfRule type="containsText" dxfId="25786" priority="42356" operator="containsText" text="CC">
      <formula>NOT(ISERROR(SEARCH("CC",CJ73)))</formula>
    </cfRule>
    <cfRule type="containsText" dxfId="25785" priority="42357" operator="containsText" text="ND">
      <formula>NOT(ISERROR(SEARCH("ND",CJ73)))</formula>
    </cfRule>
    <cfRule type="containsText" dxfId="25784" priority="42358" operator="containsText" text="MANTTO">
      <formula>NOT(ISERROR(SEARCH("MANTTO",CJ73)))</formula>
    </cfRule>
    <cfRule type="containsText" dxfId="25783" priority="42359" operator="containsText" text="PNC">
      <formula>NOT(ISERROR(SEARCH("PNC",CJ73)))</formula>
    </cfRule>
    <cfRule type="containsText" dxfId="25782" priority="42360" operator="containsText" text="EJC">
      <formula>NOT(ISERROR(SEARCH("EJC",CJ73)))</formula>
    </cfRule>
    <cfRule type="containsText" dxfId="25781" priority="42361" operator="containsText" text="FAC">
      <formula>NOT(ISERROR(SEARCH("FAC",CJ73)))</formula>
    </cfRule>
  </conditionalFormatting>
  <conditionalFormatting sqref="CJ73:DA74 CM73:DB73">
    <cfRule type="containsText" dxfId="25780" priority="42354" operator="containsText" text="CE">
      <formula>NOT(ISERROR(SEARCH("CE",CJ73)))</formula>
    </cfRule>
  </conditionalFormatting>
  <conditionalFormatting sqref="DB73:DK74">
    <cfRule type="cellIs" dxfId="25779" priority="42347" operator="equal">
      <formula>"FAB"</formula>
    </cfRule>
    <cfRule type="containsText" dxfId="25778" priority="42348" operator="containsText" text="CC">
      <formula>NOT(ISERROR(SEARCH("CC",DB73)))</formula>
    </cfRule>
    <cfRule type="containsText" dxfId="25777" priority="42349" operator="containsText" text="ND">
      <formula>NOT(ISERROR(SEARCH("ND",DB73)))</formula>
    </cfRule>
    <cfRule type="containsText" dxfId="25776" priority="42350" operator="containsText" text="MANTTO">
      <formula>NOT(ISERROR(SEARCH("MANTTO",DB73)))</formula>
    </cfRule>
    <cfRule type="containsText" dxfId="25775" priority="42351" operator="containsText" text="PNC">
      <formula>NOT(ISERROR(SEARCH("PNC",DB73)))</formula>
    </cfRule>
    <cfRule type="containsText" dxfId="25774" priority="42352" operator="containsText" text="EJC">
      <formula>NOT(ISERROR(SEARCH("EJC",DB73)))</formula>
    </cfRule>
    <cfRule type="containsText" dxfId="25773" priority="42353" operator="containsText" text="FAC">
      <formula>NOT(ISERROR(SEARCH("FAC",DB73)))</formula>
    </cfRule>
  </conditionalFormatting>
  <conditionalFormatting sqref="DB73:DK74">
    <cfRule type="containsText" dxfId="25772" priority="42346" operator="containsText" text="CE">
      <formula>NOT(ISERROR(SEARCH("CE",DB73)))</formula>
    </cfRule>
  </conditionalFormatting>
  <conditionalFormatting sqref="CJ76:DB76 CJ75:DA75">
    <cfRule type="cellIs" dxfId="25771" priority="42331" operator="equal">
      <formula>"FAB"</formula>
    </cfRule>
    <cfRule type="containsText" dxfId="25770" priority="42332" operator="containsText" text="CC">
      <formula>NOT(ISERROR(SEARCH("CC",CJ75)))</formula>
    </cfRule>
    <cfRule type="containsText" dxfId="25769" priority="42333" operator="containsText" text="ND">
      <formula>NOT(ISERROR(SEARCH("ND",CJ75)))</formula>
    </cfRule>
    <cfRule type="containsText" dxfId="25768" priority="42334" operator="containsText" text="MANTTO">
      <formula>NOT(ISERROR(SEARCH("MANTTO",CJ75)))</formula>
    </cfRule>
    <cfRule type="containsText" dxfId="25767" priority="42335" operator="containsText" text="PNC">
      <formula>NOT(ISERROR(SEARCH("PNC",CJ75)))</formula>
    </cfRule>
    <cfRule type="containsText" dxfId="25766" priority="42336" operator="containsText" text="EJC">
      <formula>NOT(ISERROR(SEARCH("EJC",CJ75)))</formula>
    </cfRule>
    <cfRule type="containsText" dxfId="25765" priority="42337" operator="containsText" text="FAC">
      <formula>NOT(ISERROR(SEARCH("FAC",CJ75)))</formula>
    </cfRule>
  </conditionalFormatting>
  <conditionalFormatting sqref="CJ76:DB76 CJ75:DA75">
    <cfRule type="containsText" dxfId="25764" priority="42330" operator="containsText" text="CE">
      <formula>NOT(ISERROR(SEARCH("CE",CJ75)))</formula>
    </cfRule>
  </conditionalFormatting>
  <conditionalFormatting sqref="EJ70:EN71">
    <cfRule type="cellIs" dxfId="25763" priority="42307" operator="equal">
      <formula>"FAB"</formula>
    </cfRule>
    <cfRule type="containsText" dxfId="25762" priority="42308" operator="containsText" text="CC">
      <formula>NOT(ISERROR(SEARCH("CC",EJ70)))</formula>
    </cfRule>
    <cfRule type="containsText" dxfId="25761" priority="42309" operator="containsText" text="ND">
      <formula>NOT(ISERROR(SEARCH("ND",EJ70)))</formula>
    </cfRule>
    <cfRule type="containsText" dxfId="25760" priority="42310" operator="containsText" text="MANTTO">
      <formula>NOT(ISERROR(SEARCH("MANTTO",EJ70)))</formula>
    </cfRule>
    <cfRule type="containsText" dxfId="25759" priority="42311" operator="containsText" text="PNC">
      <formula>NOT(ISERROR(SEARCH("PNC",EJ70)))</formula>
    </cfRule>
    <cfRule type="containsText" dxfId="25758" priority="42312" operator="containsText" text="EJC">
      <formula>NOT(ISERROR(SEARCH("EJC",EJ70)))</formula>
    </cfRule>
    <cfRule type="containsText" dxfId="25757" priority="42313" operator="containsText" text="FAC">
      <formula>NOT(ISERROR(SEARCH("FAC",EJ70)))</formula>
    </cfRule>
  </conditionalFormatting>
  <conditionalFormatting sqref="EJ70:EN71">
    <cfRule type="containsText" dxfId="25756" priority="42306" operator="containsText" text="CE">
      <formula>NOT(ISERROR(SEARCH("CE",EJ70)))</formula>
    </cfRule>
  </conditionalFormatting>
  <conditionalFormatting sqref="EO70:ER71 EO76:ER76 EP72:ER72 DY73:ER74 DB75:ER75">
    <cfRule type="cellIs" dxfId="25755" priority="42275" operator="equal">
      <formula>"FAB"</formula>
    </cfRule>
    <cfRule type="containsText" dxfId="25754" priority="42276" operator="containsText" text="CC">
      <formula>NOT(ISERROR(SEARCH("CC",DB70)))</formula>
    </cfRule>
    <cfRule type="containsText" dxfId="25753" priority="42277" operator="containsText" text="ND">
      <formula>NOT(ISERROR(SEARCH("ND",DB70)))</formula>
    </cfRule>
    <cfRule type="containsText" dxfId="25752" priority="42278" operator="containsText" text="MANTTO">
      <formula>NOT(ISERROR(SEARCH("MANTTO",DB70)))</formula>
    </cfRule>
    <cfRule type="containsText" dxfId="25751" priority="42279" operator="containsText" text="PNC">
      <formula>NOT(ISERROR(SEARCH("PNC",DB70)))</formula>
    </cfRule>
    <cfRule type="containsText" dxfId="25750" priority="42280" operator="containsText" text="EJC">
      <formula>NOT(ISERROR(SEARCH("EJC",DB70)))</formula>
    </cfRule>
    <cfRule type="containsText" dxfId="25749" priority="42281" operator="containsText" text="FAC">
      <formula>NOT(ISERROR(SEARCH("FAC",DB70)))</formula>
    </cfRule>
  </conditionalFormatting>
  <conditionalFormatting sqref="EO70:ER71 EO76:ER76 EP72:ER72 DY73:ER74 DB75:ER75">
    <cfRule type="containsText" dxfId="25748" priority="42274" operator="containsText" text="CE">
      <formula>NOT(ISERROR(SEARCH("CE",DB70)))</formula>
    </cfRule>
  </conditionalFormatting>
  <conditionalFormatting sqref="AU77:CF83 AO80:BT80">
    <cfRule type="cellIs" dxfId="25747" priority="42227" operator="equal">
      <formula>"FAB"</formula>
    </cfRule>
    <cfRule type="containsText" dxfId="25746" priority="42228" operator="containsText" text="CC">
      <formula>NOT(ISERROR(SEARCH("CC",AO77)))</formula>
    </cfRule>
    <cfRule type="containsText" dxfId="25745" priority="42229" operator="containsText" text="ND">
      <formula>NOT(ISERROR(SEARCH("ND",AO77)))</formula>
    </cfRule>
    <cfRule type="containsText" dxfId="25744" priority="42230" operator="containsText" text="MANTTO">
      <formula>NOT(ISERROR(SEARCH("MANTTO",AO77)))</formula>
    </cfRule>
    <cfRule type="containsText" dxfId="25743" priority="42231" operator="containsText" text="PNC">
      <formula>NOT(ISERROR(SEARCH("PNC",AO77)))</formula>
    </cfRule>
    <cfRule type="containsText" dxfId="25742" priority="42232" operator="containsText" text="EJC">
      <formula>NOT(ISERROR(SEARCH("EJC",AO77)))</formula>
    </cfRule>
    <cfRule type="containsText" dxfId="25741" priority="42233" operator="containsText" text="FAC">
      <formula>NOT(ISERROR(SEARCH("FAC",AO77)))</formula>
    </cfRule>
  </conditionalFormatting>
  <conditionalFormatting sqref="AU77:CF83 AO80:BT80">
    <cfRule type="containsText" dxfId="25740" priority="42226" operator="containsText" text="CE">
      <formula>NOT(ISERROR(SEARCH("CE",AO77)))</formula>
    </cfRule>
  </conditionalFormatting>
  <conditionalFormatting sqref="CG79:CX79 CN80:CX81">
    <cfRule type="cellIs" dxfId="25739" priority="42219" operator="equal">
      <formula>"FAB"</formula>
    </cfRule>
    <cfRule type="containsText" dxfId="25738" priority="42220" operator="containsText" text="CC">
      <formula>NOT(ISERROR(SEARCH("CC",CG79)))</formula>
    </cfRule>
    <cfRule type="containsText" dxfId="25737" priority="42221" operator="containsText" text="ND">
      <formula>NOT(ISERROR(SEARCH("ND",CG79)))</formula>
    </cfRule>
    <cfRule type="containsText" dxfId="25736" priority="42222" operator="containsText" text="MANTTO">
      <formula>NOT(ISERROR(SEARCH("MANTTO",CG79)))</formula>
    </cfRule>
    <cfRule type="containsText" dxfId="25735" priority="42223" operator="containsText" text="PNC">
      <formula>NOT(ISERROR(SEARCH("PNC",CG79)))</formula>
    </cfRule>
    <cfRule type="containsText" dxfId="25734" priority="42224" operator="containsText" text="EJC">
      <formula>NOT(ISERROR(SEARCH("EJC",CG79)))</formula>
    </cfRule>
    <cfRule type="containsText" dxfId="25733" priority="42225" operator="containsText" text="FAC">
      <formula>NOT(ISERROR(SEARCH("FAC",CG79)))</formula>
    </cfRule>
  </conditionalFormatting>
  <conditionalFormatting sqref="CG79:CX79 CN80:CX81">
    <cfRule type="containsText" dxfId="25732" priority="42218" operator="containsText" text="CE">
      <formula>NOT(ISERROR(SEARCH("CE",CG79)))</formula>
    </cfRule>
  </conditionalFormatting>
  <conditionalFormatting sqref="AU80:CF80">
    <cfRule type="cellIs" dxfId="25731" priority="42211" operator="equal">
      <formula>"FAB"</formula>
    </cfRule>
    <cfRule type="containsText" dxfId="25730" priority="42212" operator="containsText" text="CC">
      <formula>NOT(ISERROR(SEARCH("CC",AU80)))</formula>
    </cfRule>
    <cfRule type="containsText" dxfId="25729" priority="42213" operator="containsText" text="ND">
      <formula>NOT(ISERROR(SEARCH("ND",AU80)))</formula>
    </cfRule>
    <cfRule type="containsText" dxfId="25728" priority="42214" operator="containsText" text="MANTTO">
      <formula>NOT(ISERROR(SEARCH("MANTTO",AU80)))</formula>
    </cfRule>
    <cfRule type="containsText" dxfId="25727" priority="42215" operator="containsText" text="PNC">
      <formula>NOT(ISERROR(SEARCH("PNC",AU80)))</formula>
    </cfRule>
    <cfRule type="containsText" dxfId="25726" priority="42216" operator="containsText" text="EJC">
      <formula>NOT(ISERROR(SEARCH("EJC",AU80)))</formula>
    </cfRule>
    <cfRule type="containsText" dxfId="25725" priority="42217" operator="containsText" text="FAC">
      <formula>NOT(ISERROR(SEARCH("FAC",AU80)))</formula>
    </cfRule>
  </conditionalFormatting>
  <conditionalFormatting sqref="AU80:CF80">
    <cfRule type="containsText" dxfId="25724" priority="42210" operator="containsText" text="CE">
      <formula>NOT(ISERROR(SEARCH("CE",AU80)))</formula>
    </cfRule>
  </conditionalFormatting>
  <conditionalFormatting sqref="CG80:CX80">
    <cfRule type="cellIs" dxfId="25723" priority="42203" operator="equal">
      <formula>"FAB"</formula>
    </cfRule>
    <cfRule type="containsText" dxfId="25722" priority="42204" operator="containsText" text="CC">
      <formula>NOT(ISERROR(SEARCH("CC",CG80)))</formula>
    </cfRule>
    <cfRule type="containsText" dxfId="25721" priority="42205" operator="containsText" text="ND">
      <formula>NOT(ISERROR(SEARCH("ND",CG80)))</formula>
    </cfRule>
    <cfRule type="containsText" dxfId="25720" priority="42206" operator="containsText" text="MANTTO">
      <formula>NOT(ISERROR(SEARCH("MANTTO",CG80)))</formula>
    </cfRule>
    <cfRule type="containsText" dxfId="25719" priority="42207" operator="containsText" text="PNC">
      <formula>NOT(ISERROR(SEARCH("PNC",CG80)))</formula>
    </cfRule>
    <cfRule type="containsText" dxfId="25718" priority="42208" operator="containsText" text="EJC">
      <formula>NOT(ISERROR(SEARCH("EJC",CG80)))</formula>
    </cfRule>
    <cfRule type="containsText" dxfId="25717" priority="42209" operator="containsText" text="FAC">
      <formula>NOT(ISERROR(SEARCH("FAC",CG80)))</formula>
    </cfRule>
  </conditionalFormatting>
  <conditionalFormatting sqref="CG80:CX80">
    <cfRule type="containsText" dxfId="25716" priority="42202" operator="containsText" text="CE">
      <formula>NOT(ISERROR(SEARCH("CE",CG80)))</formula>
    </cfRule>
  </conditionalFormatting>
  <conditionalFormatting sqref="CY78:DH80 CY79:CY83 DG81:DH81 CY80:DF81">
    <cfRule type="cellIs" dxfId="25715" priority="42195" operator="equal">
      <formula>"FAB"</formula>
    </cfRule>
    <cfRule type="containsText" dxfId="25714" priority="42196" operator="containsText" text="CC">
      <formula>NOT(ISERROR(SEARCH("CC",CY78)))</formula>
    </cfRule>
    <cfRule type="containsText" dxfId="25713" priority="42197" operator="containsText" text="ND">
      <formula>NOT(ISERROR(SEARCH("ND",CY78)))</formula>
    </cfRule>
    <cfRule type="containsText" dxfId="25712" priority="42198" operator="containsText" text="MANTTO">
      <formula>NOT(ISERROR(SEARCH("MANTTO",CY78)))</formula>
    </cfRule>
    <cfRule type="containsText" dxfId="25711" priority="42199" operator="containsText" text="PNC">
      <formula>NOT(ISERROR(SEARCH("PNC",CY78)))</formula>
    </cfRule>
    <cfRule type="containsText" dxfId="25710" priority="42200" operator="containsText" text="EJC">
      <formula>NOT(ISERROR(SEARCH("EJC",CY78)))</formula>
    </cfRule>
    <cfRule type="containsText" dxfId="25709" priority="42201" operator="containsText" text="FAC">
      <formula>NOT(ISERROR(SEARCH("FAC",CY78)))</formula>
    </cfRule>
  </conditionalFormatting>
  <conditionalFormatting sqref="CY78:DH80 CY79:CY83 DG81:DH81 CY80:DF81">
    <cfRule type="containsText" dxfId="25708" priority="42194" operator="containsText" text="CE">
      <formula>NOT(ISERROR(SEARCH("CE",CY78)))</formula>
    </cfRule>
  </conditionalFormatting>
  <conditionalFormatting sqref="AU81:CF81">
    <cfRule type="cellIs" dxfId="25707" priority="42187" operator="equal">
      <formula>"FAB"</formula>
    </cfRule>
    <cfRule type="containsText" dxfId="25706" priority="42188" operator="containsText" text="CC">
      <formula>NOT(ISERROR(SEARCH("CC",AU81)))</formula>
    </cfRule>
    <cfRule type="containsText" dxfId="25705" priority="42189" operator="containsText" text="ND">
      <formula>NOT(ISERROR(SEARCH("ND",AU81)))</formula>
    </cfRule>
    <cfRule type="containsText" dxfId="25704" priority="42190" operator="containsText" text="MANTTO">
      <formula>NOT(ISERROR(SEARCH("MANTTO",AU81)))</formula>
    </cfRule>
    <cfRule type="containsText" dxfId="25703" priority="42191" operator="containsText" text="PNC">
      <formula>NOT(ISERROR(SEARCH("PNC",AU81)))</formula>
    </cfRule>
    <cfRule type="containsText" dxfId="25702" priority="42192" operator="containsText" text="EJC">
      <formula>NOT(ISERROR(SEARCH("EJC",AU81)))</formula>
    </cfRule>
    <cfRule type="containsText" dxfId="25701" priority="42193" operator="containsText" text="FAC">
      <formula>NOT(ISERROR(SEARCH("FAC",AU81)))</formula>
    </cfRule>
  </conditionalFormatting>
  <conditionalFormatting sqref="AU81:CF81">
    <cfRule type="containsText" dxfId="25700" priority="42186" operator="containsText" text="CE">
      <formula>NOT(ISERROR(SEARCH("CE",AU81)))</formula>
    </cfRule>
  </conditionalFormatting>
  <conditionalFormatting sqref="CG81:CX81">
    <cfRule type="cellIs" dxfId="25699" priority="42179" operator="equal">
      <formula>"FAB"</formula>
    </cfRule>
    <cfRule type="containsText" dxfId="25698" priority="42180" operator="containsText" text="CC">
      <formula>NOT(ISERROR(SEARCH("CC",CG81)))</formula>
    </cfRule>
    <cfRule type="containsText" dxfId="25697" priority="42181" operator="containsText" text="ND">
      <formula>NOT(ISERROR(SEARCH("ND",CG81)))</formula>
    </cfRule>
    <cfRule type="containsText" dxfId="25696" priority="42182" operator="containsText" text="MANTTO">
      <formula>NOT(ISERROR(SEARCH("MANTTO",CG81)))</formula>
    </cfRule>
    <cfRule type="containsText" dxfId="25695" priority="42183" operator="containsText" text="PNC">
      <formula>NOT(ISERROR(SEARCH("PNC",CG81)))</formula>
    </cfRule>
    <cfRule type="containsText" dxfId="25694" priority="42184" operator="containsText" text="EJC">
      <formula>NOT(ISERROR(SEARCH("EJC",CG81)))</formula>
    </cfRule>
    <cfRule type="containsText" dxfId="25693" priority="42185" operator="containsText" text="FAC">
      <formula>NOT(ISERROR(SEARCH("FAC",CG81)))</formula>
    </cfRule>
  </conditionalFormatting>
  <conditionalFormatting sqref="CG81:CX81">
    <cfRule type="containsText" dxfId="25692" priority="42178" operator="containsText" text="CE">
      <formula>NOT(ISERROR(SEARCH("CE",CG81)))</formula>
    </cfRule>
  </conditionalFormatting>
  <conditionalFormatting sqref="CZ81:DH81">
    <cfRule type="cellIs" dxfId="25691" priority="42171" operator="equal">
      <formula>"FAB"</formula>
    </cfRule>
    <cfRule type="containsText" dxfId="25690" priority="42172" operator="containsText" text="CC">
      <formula>NOT(ISERROR(SEARCH("CC",CZ81)))</formula>
    </cfRule>
    <cfRule type="containsText" dxfId="25689" priority="42173" operator="containsText" text="ND">
      <formula>NOT(ISERROR(SEARCH("ND",CZ81)))</formula>
    </cfRule>
    <cfRule type="containsText" dxfId="25688" priority="42174" operator="containsText" text="MANTTO">
      <formula>NOT(ISERROR(SEARCH("MANTTO",CZ81)))</formula>
    </cfRule>
    <cfRule type="containsText" dxfId="25687" priority="42175" operator="containsText" text="PNC">
      <formula>NOT(ISERROR(SEARCH("PNC",CZ81)))</formula>
    </cfRule>
    <cfRule type="containsText" dxfId="25686" priority="42176" operator="containsText" text="EJC">
      <formula>NOT(ISERROR(SEARCH("EJC",CZ81)))</formula>
    </cfRule>
    <cfRule type="containsText" dxfId="25685" priority="42177" operator="containsText" text="FAC">
      <formula>NOT(ISERROR(SEARCH("FAC",CZ81)))</formula>
    </cfRule>
  </conditionalFormatting>
  <conditionalFormatting sqref="CZ81:DH81">
    <cfRule type="containsText" dxfId="25684" priority="42170" operator="containsText" text="CE">
      <formula>NOT(ISERROR(SEARCH("CE",CZ81)))</formula>
    </cfRule>
  </conditionalFormatting>
  <conditionalFormatting sqref="CG80:CX83">
    <cfRule type="cellIs" dxfId="25683" priority="42155" operator="equal">
      <formula>"FAB"</formula>
    </cfRule>
    <cfRule type="containsText" dxfId="25682" priority="42156" operator="containsText" text="CC">
      <formula>NOT(ISERROR(SEARCH("CC",CG80)))</formula>
    </cfRule>
    <cfRule type="containsText" dxfId="25681" priority="42157" operator="containsText" text="ND">
      <formula>NOT(ISERROR(SEARCH("ND",CG80)))</formula>
    </cfRule>
    <cfRule type="containsText" dxfId="25680" priority="42158" operator="containsText" text="MANTTO">
      <formula>NOT(ISERROR(SEARCH("MANTTO",CG80)))</formula>
    </cfRule>
    <cfRule type="containsText" dxfId="25679" priority="42159" operator="containsText" text="PNC">
      <formula>NOT(ISERROR(SEARCH("PNC",CG80)))</formula>
    </cfRule>
    <cfRule type="containsText" dxfId="25678" priority="42160" operator="containsText" text="EJC">
      <formula>NOT(ISERROR(SEARCH("EJC",CG80)))</formula>
    </cfRule>
    <cfRule type="containsText" dxfId="25677" priority="42161" operator="containsText" text="FAC">
      <formula>NOT(ISERROR(SEARCH("FAC",CG80)))</formula>
    </cfRule>
  </conditionalFormatting>
  <conditionalFormatting sqref="CG80:CX83">
    <cfRule type="containsText" dxfId="25676" priority="42154" operator="containsText" text="CE">
      <formula>NOT(ISERROR(SEARCH("CE",CG80)))</formula>
    </cfRule>
  </conditionalFormatting>
  <conditionalFormatting sqref="AF77:AT83 AL81:AZ81 DT77:EO77 AC80:BX80 AS77:ED81">
    <cfRule type="cellIs" dxfId="25675" priority="42147" operator="equal">
      <formula>"FAB"</formula>
    </cfRule>
    <cfRule type="containsText" dxfId="25674" priority="42148" operator="containsText" text="CC">
      <formula>NOT(ISERROR(SEARCH("CC",AC77)))</formula>
    </cfRule>
    <cfRule type="containsText" dxfId="25673" priority="42149" operator="containsText" text="ND">
      <formula>NOT(ISERROR(SEARCH("ND",AC77)))</formula>
    </cfRule>
    <cfRule type="containsText" dxfId="25672" priority="42150" operator="containsText" text="MANTTO">
      <formula>NOT(ISERROR(SEARCH("MANTTO",AC77)))</formula>
    </cfRule>
    <cfRule type="containsText" dxfId="25671" priority="42151" operator="containsText" text="PNC">
      <formula>NOT(ISERROR(SEARCH("PNC",AC77)))</formula>
    </cfRule>
    <cfRule type="containsText" dxfId="25670" priority="42152" operator="containsText" text="EJC">
      <formula>NOT(ISERROR(SEARCH("EJC",AC77)))</formula>
    </cfRule>
    <cfRule type="containsText" dxfId="25669" priority="42153" operator="containsText" text="FAC">
      <formula>NOT(ISERROR(SEARCH("FAC",AC77)))</formula>
    </cfRule>
  </conditionalFormatting>
  <conditionalFormatting sqref="AF77:AT83 AL81:AZ81 DT77:EO77 AC80:BX80 AS77:ED81">
    <cfRule type="containsText" dxfId="25668" priority="42146" operator="containsText" text="CE">
      <formula>NOT(ISERROR(SEARCH("CE",AC77)))</formula>
    </cfRule>
  </conditionalFormatting>
  <conditionalFormatting sqref="CY79:EA79 DG81:DO81 CY80:DF81">
    <cfRule type="cellIs" dxfId="25667" priority="42139" operator="equal">
      <formula>"FAB"</formula>
    </cfRule>
    <cfRule type="containsText" dxfId="25666" priority="42140" operator="containsText" text="CC">
      <formula>NOT(ISERROR(SEARCH("CC",CY79)))</formula>
    </cfRule>
    <cfRule type="containsText" dxfId="25665" priority="42141" operator="containsText" text="ND">
      <formula>NOT(ISERROR(SEARCH("ND",CY79)))</formula>
    </cfRule>
    <cfRule type="containsText" dxfId="25664" priority="42142" operator="containsText" text="MANTTO">
      <formula>NOT(ISERROR(SEARCH("MANTTO",CY79)))</formula>
    </cfRule>
    <cfRule type="containsText" dxfId="25663" priority="42143" operator="containsText" text="PNC">
      <formula>NOT(ISERROR(SEARCH("PNC",CY79)))</formula>
    </cfRule>
    <cfRule type="containsText" dxfId="25662" priority="42144" operator="containsText" text="EJC">
      <formula>NOT(ISERROR(SEARCH("EJC",CY79)))</formula>
    </cfRule>
    <cfRule type="containsText" dxfId="25661" priority="42145" operator="containsText" text="FAC">
      <formula>NOT(ISERROR(SEARCH("FAC",CY79)))</formula>
    </cfRule>
  </conditionalFormatting>
  <conditionalFormatting sqref="CY79:EA79 DG81:DO81 CY80:DF81">
    <cfRule type="containsText" dxfId="25660" priority="42138" operator="containsText" text="CE">
      <formula>NOT(ISERROR(SEARCH("CE",CY79)))</formula>
    </cfRule>
  </conditionalFormatting>
  <conditionalFormatting sqref="W86:AH86 AK86 AN86 AQ86 AT86 AW86 AZ86 BC86 BF86 BI86 BL86 BO86 BR86">
    <cfRule type="cellIs" dxfId="25659" priority="42091" operator="equal">
      <formula>"FAB"</formula>
    </cfRule>
    <cfRule type="containsText" dxfId="25658" priority="42092" operator="containsText" text="CC">
      <formula>NOT(ISERROR(SEARCH("CC",W86)))</formula>
    </cfRule>
    <cfRule type="containsText" dxfId="25657" priority="42093" operator="containsText" text="ND">
      <formula>NOT(ISERROR(SEARCH("ND",W86)))</formula>
    </cfRule>
    <cfRule type="containsText" dxfId="25656" priority="42094" operator="containsText" text="MANTTO">
      <formula>NOT(ISERROR(SEARCH("MANTTO",W86)))</formula>
    </cfRule>
    <cfRule type="containsText" dxfId="25655" priority="42095" operator="containsText" text="PNC">
      <formula>NOT(ISERROR(SEARCH("PNC",W86)))</formula>
    </cfRule>
    <cfRule type="containsText" dxfId="25654" priority="42096" operator="containsText" text="EJC">
      <formula>NOT(ISERROR(SEARCH("EJC",W86)))</formula>
    </cfRule>
    <cfRule type="containsText" dxfId="25653" priority="42097" operator="containsText" text="FAC">
      <formula>NOT(ISERROR(SEARCH("FAC",W86)))</formula>
    </cfRule>
  </conditionalFormatting>
  <conditionalFormatting sqref="W86:AH86 AK86 AN86 AQ86 AT86 AW86 AZ86 BC86 BF86 BI86 BL86 BO86 BR86">
    <cfRule type="containsText" dxfId="25652" priority="42090" operator="containsText" text="CE">
      <formula>NOT(ISERROR(SEARCH("CE",W86)))</formula>
    </cfRule>
  </conditionalFormatting>
  <conditionalFormatting sqref="AL91:AT91">
    <cfRule type="cellIs" dxfId="25651" priority="42067" operator="equal">
      <formula>"FAB"</formula>
    </cfRule>
    <cfRule type="containsText" dxfId="25650" priority="42068" operator="containsText" text="CC">
      <formula>NOT(ISERROR(SEARCH("CC",AL91)))</formula>
    </cfRule>
    <cfRule type="containsText" dxfId="25649" priority="42069" operator="containsText" text="ND">
      <formula>NOT(ISERROR(SEARCH("ND",AL91)))</formula>
    </cfRule>
    <cfRule type="containsText" dxfId="25648" priority="42070" operator="containsText" text="MANTTO">
      <formula>NOT(ISERROR(SEARCH("MANTTO",AL91)))</formula>
    </cfRule>
    <cfRule type="containsText" dxfId="25647" priority="42071" operator="containsText" text="PNC">
      <formula>NOT(ISERROR(SEARCH("PNC",AL91)))</formula>
    </cfRule>
    <cfRule type="containsText" dxfId="25646" priority="42072" operator="containsText" text="EJC">
      <formula>NOT(ISERROR(SEARCH("EJC",AL91)))</formula>
    </cfRule>
    <cfRule type="containsText" dxfId="25645" priority="42073" operator="containsText" text="FAC">
      <formula>NOT(ISERROR(SEARCH("FAC",AL91)))</formula>
    </cfRule>
  </conditionalFormatting>
  <conditionalFormatting sqref="AL91:AT91">
    <cfRule type="containsText" dxfId="25644" priority="42066" operator="containsText" text="CE">
      <formula>NOT(ISERROR(SEARCH("CE",AL91)))</formula>
    </cfRule>
  </conditionalFormatting>
  <conditionalFormatting sqref="DF80:EK80">
    <cfRule type="cellIs" dxfId="25643" priority="41947" operator="equal">
      <formula>"FAB"</formula>
    </cfRule>
    <cfRule type="containsText" dxfId="25642" priority="41948" operator="containsText" text="CC">
      <formula>NOT(ISERROR(SEARCH("CC",DF80)))</formula>
    </cfRule>
    <cfRule type="containsText" dxfId="25641" priority="41949" operator="containsText" text="ND">
      <formula>NOT(ISERROR(SEARCH("ND",DF80)))</formula>
    </cfRule>
    <cfRule type="containsText" dxfId="25640" priority="41950" operator="containsText" text="MANTTO">
      <formula>NOT(ISERROR(SEARCH("MANTTO",DF80)))</formula>
    </cfRule>
    <cfRule type="containsText" dxfId="25639" priority="41951" operator="containsText" text="PNC">
      <formula>NOT(ISERROR(SEARCH("PNC",DF80)))</formula>
    </cfRule>
    <cfRule type="containsText" dxfId="25638" priority="41952" operator="containsText" text="EJC">
      <formula>NOT(ISERROR(SEARCH("EJC",DF80)))</formula>
    </cfRule>
    <cfRule type="containsText" dxfId="25637" priority="41953" operator="containsText" text="FAC">
      <formula>NOT(ISERROR(SEARCH("FAC",DF80)))</formula>
    </cfRule>
  </conditionalFormatting>
  <conditionalFormatting sqref="DF80:EK80">
    <cfRule type="containsText" dxfId="25636" priority="41946" operator="containsText" text="CE">
      <formula>NOT(ISERROR(SEARCH("CE",DF80)))</formula>
    </cfRule>
  </conditionalFormatting>
  <conditionalFormatting sqref="DU94:ER95 DX95:ER96">
    <cfRule type="cellIs" dxfId="25635" priority="41979" operator="equal">
      <formula>"FAB"</formula>
    </cfRule>
    <cfRule type="containsText" dxfId="25634" priority="41980" operator="containsText" text="CC">
      <formula>NOT(ISERROR(SEARCH("CC",DU94)))</formula>
    </cfRule>
    <cfRule type="containsText" dxfId="25633" priority="41981" operator="containsText" text="ND">
      <formula>NOT(ISERROR(SEARCH("ND",DU94)))</formula>
    </cfRule>
    <cfRule type="containsText" dxfId="25632" priority="41982" operator="containsText" text="MANTTO">
      <formula>NOT(ISERROR(SEARCH("MANTTO",DU94)))</formula>
    </cfRule>
    <cfRule type="containsText" dxfId="25631" priority="41983" operator="containsText" text="PNC">
      <formula>NOT(ISERROR(SEARCH("PNC",DU94)))</formula>
    </cfRule>
    <cfRule type="containsText" dxfId="25630" priority="41984" operator="containsText" text="EJC">
      <formula>NOT(ISERROR(SEARCH("EJC",DU94)))</formula>
    </cfRule>
    <cfRule type="containsText" dxfId="25629" priority="41985" operator="containsText" text="FAC">
      <formula>NOT(ISERROR(SEARCH("FAC",DU94)))</formula>
    </cfRule>
  </conditionalFormatting>
  <conditionalFormatting sqref="DU94:ER95 DX95:ER96">
    <cfRule type="containsText" dxfId="25628" priority="41978" operator="containsText" text="CE">
      <formula>NOT(ISERROR(SEARCH("CE",DU94)))</formula>
    </cfRule>
  </conditionalFormatting>
  <conditionalFormatting sqref="CN79:DN79 DG81:DN81 BA77:EF77 CN80:DF81">
    <cfRule type="cellIs" dxfId="25627" priority="41915" operator="equal">
      <formula>"FAB"</formula>
    </cfRule>
    <cfRule type="containsText" dxfId="25626" priority="41916" operator="containsText" text="CC">
      <formula>NOT(ISERROR(SEARCH("CC",BA77)))</formula>
    </cfRule>
    <cfRule type="containsText" dxfId="25625" priority="41917" operator="containsText" text="ND">
      <formula>NOT(ISERROR(SEARCH("ND",BA77)))</formula>
    </cfRule>
    <cfRule type="containsText" dxfId="25624" priority="41918" operator="containsText" text="MANTTO">
      <formula>NOT(ISERROR(SEARCH("MANTTO",BA77)))</formula>
    </cfRule>
    <cfRule type="containsText" dxfId="25623" priority="41919" operator="containsText" text="PNC">
      <formula>NOT(ISERROR(SEARCH("PNC",BA77)))</formula>
    </cfRule>
    <cfRule type="containsText" dxfId="25622" priority="41920" operator="containsText" text="EJC">
      <formula>NOT(ISERROR(SEARCH("EJC",BA77)))</formula>
    </cfRule>
    <cfRule type="containsText" dxfId="25621" priority="41921" operator="containsText" text="FAC">
      <formula>NOT(ISERROR(SEARCH("FAC",BA77)))</formula>
    </cfRule>
  </conditionalFormatting>
  <conditionalFormatting sqref="CN79:DN79 DG81:DN81 BA77:EF77 CN80:DF81">
    <cfRule type="containsText" dxfId="25620" priority="41914" operator="containsText" text="CE">
      <formula>NOT(ISERROR(SEARCH("CE",BA77)))</formula>
    </cfRule>
  </conditionalFormatting>
  <conditionalFormatting sqref="CZ83:DK83 EL83:ER83">
    <cfRule type="cellIs" dxfId="25619" priority="41923" operator="equal">
      <formula>"FAB"</formula>
    </cfRule>
    <cfRule type="containsText" dxfId="25618" priority="41924" operator="containsText" text="CC">
      <formula>NOT(ISERROR(SEARCH("CC",CZ83)))</formula>
    </cfRule>
    <cfRule type="containsText" dxfId="25617" priority="41925" operator="containsText" text="ND">
      <formula>NOT(ISERROR(SEARCH("ND",CZ83)))</formula>
    </cfRule>
    <cfRule type="containsText" dxfId="25616" priority="41926" operator="containsText" text="MANTTO">
      <formula>NOT(ISERROR(SEARCH("MANTTO",CZ83)))</formula>
    </cfRule>
    <cfRule type="containsText" dxfId="25615" priority="41927" operator="containsText" text="PNC">
      <formula>NOT(ISERROR(SEARCH("PNC",CZ83)))</formula>
    </cfRule>
    <cfRule type="containsText" dxfId="25614" priority="41928" operator="containsText" text="EJC">
      <formula>NOT(ISERROR(SEARCH("EJC",CZ83)))</formula>
    </cfRule>
    <cfRule type="containsText" dxfId="25613" priority="41929" operator="containsText" text="FAC">
      <formula>NOT(ISERROR(SEARCH("FAC",CZ83)))</formula>
    </cfRule>
  </conditionalFormatting>
  <conditionalFormatting sqref="CZ83:DK83 EL83:ER83">
    <cfRule type="containsText" dxfId="25612" priority="41922" operator="containsText" text="CE">
      <formula>NOT(ISERROR(SEARCH("CE",CZ83)))</formula>
    </cfRule>
  </conditionalFormatting>
  <conditionalFormatting sqref="DL83">
    <cfRule type="cellIs" dxfId="25611" priority="41907" operator="equal">
      <formula>"FAB"</formula>
    </cfRule>
    <cfRule type="containsText" dxfId="25610" priority="41908" operator="containsText" text="CC">
      <formula>NOT(ISERROR(SEARCH("CC",DL83)))</formula>
    </cfRule>
    <cfRule type="containsText" dxfId="25609" priority="41909" operator="containsText" text="ND">
      <formula>NOT(ISERROR(SEARCH("ND",DL83)))</formula>
    </cfRule>
    <cfRule type="containsText" dxfId="25608" priority="41910" operator="containsText" text="MANTTO">
      <formula>NOT(ISERROR(SEARCH("MANTTO",DL83)))</formula>
    </cfRule>
    <cfRule type="containsText" dxfId="25607" priority="41911" operator="containsText" text="PNC">
      <formula>NOT(ISERROR(SEARCH("PNC",DL83)))</formula>
    </cfRule>
    <cfRule type="containsText" dxfId="25606" priority="41912" operator="containsText" text="EJC">
      <formula>NOT(ISERROR(SEARCH("EJC",DL83)))</formula>
    </cfRule>
    <cfRule type="containsText" dxfId="25605" priority="41913" operator="containsText" text="FAC">
      <formula>NOT(ISERROR(SEARCH("FAC",DL83)))</formula>
    </cfRule>
  </conditionalFormatting>
  <conditionalFormatting sqref="DL83">
    <cfRule type="containsText" dxfId="25604" priority="41906" operator="containsText" text="CE">
      <formula>NOT(ISERROR(SEARCH("CE",DL83)))</formula>
    </cfRule>
  </conditionalFormatting>
  <conditionalFormatting sqref="DC81:EL81">
    <cfRule type="cellIs" dxfId="25603" priority="41939" operator="equal">
      <formula>"FAB"</formula>
    </cfRule>
    <cfRule type="containsText" dxfId="25602" priority="41940" operator="containsText" text="CC">
      <formula>NOT(ISERROR(SEARCH("CC",DC81)))</formula>
    </cfRule>
    <cfRule type="containsText" dxfId="25601" priority="41941" operator="containsText" text="ND">
      <formula>NOT(ISERROR(SEARCH("ND",DC81)))</formula>
    </cfRule>
    <cfRule type="containsText" dxfId="25600" priority="41942" operator="containsText" text="MANTTO">
      <formula>NOT(ISERROR(SEARCH("MANTTO",DC81)))</formula>
    </cfRule>
    <cfRule type="containsText" dxfId="25599" priority="41943" operator="containsText" text="PNC">
      <formula>NOT(ISERROR(SEARCH("PNC",DC81)))</formula>
    </cfRule>
    <cfRule type="containsText" dxfId="25598" priority="41944" operator="containsText" text="EJC">
      <formula>NOT(ISERROR(SEARCH("EJC",DC81)))</formula>
    </cfRule>
    <cfRule type="containsText" dxfId="25597" priority="41945" operator="containsText" text="FAC">
      <formula>NOT(ISERROR(SEARCH("FAC",DC81)))</formula>
    </cfRule>
  </conditionalFormatting>
  <conditionalFormatting sqref="DC81:EL81">
    <cfRule type="containsText" dxfId="25596" priority="41938" operator="containsText" text="CE">
      <formula>NOT(ISERROR(SEARCH("CE",DC81)))</formula>
    </cfRule>
  </conditionalFormatting>
  <conditionalFormatting sqref="CZ82:DZ82">
    <cfRule type="cellIs" dxfId="25595" priority="41931" operator="equal">
      <formula>"FAB"</formula>
    </cfRule>
    <cfRule type="containsText" dxfId="25594" priority="41932" operator="containsText" text="CC">
      <formula>NOT(ISERROR(SEARCH("CC",CZ82)))</formula>
    </cfRule>
    <cfRule type="containsText" dxfId="25593" priority="41933" operator="containsText" text="ND">
      <formula>NOT(ISERROR(SEARCH("ND",CZ82)))</formula>
    </cfRule>
    <cfRule type="containsText" dxfId="25592" priority="41934" operator="containsText" text="MANTTO">
      <formula>NOT(ISERROR(SEARCH("MANTTO",CZ82)))</formula>
    </cfRule>
    <cfRule type="containsText" dxfId="25591" priority="41935" operator="containsText" text="PNC">
      <formula>NOT(ISERROR(SEARCH("PNC",CZ82)))</formula>
    </cfRule>
    <cfRule type="containsText" dxfId="25590" priority="41936" operator="containsText" text="EJC">
      <formula>NOT(ISERROR(SEARCH("EJC",CZ82)))</formula>
    </cfRule>
    <cfRule type="containsText" dxfId="25589" priority="41937" operator="containsText" text="FAC">
      <formula>NOT(ISERROR(SEARCH("FAC",CZ82)))</formula>
    </cfRule>
  </conditionalFormatting>
  <conditionalFormatting sqref="CZ82:DZ82">
    <cfRule type="containsText" dxfId="25588" priority="41930" operator="containsText" text="CE">
      <formula>NOT(ISERROR(SEARCH("CE",CZ82)))</formula>
    </cfRule>
  </conditionalFormatting>
  <conditionalFormatting sqref="DM83:DX83">
    <cfRule type="cellIs" dxfId="25587" priority="41899" operator="equal">
      <formula>"FAB"</formula>
    </cfRule>
    <cfRule type="containsText" dxfId="25586" priority="41900" operator="containsText" text="CC">
      <formula>NOT(ISERROR(SEARCH("CC",DM83)))</formula>
    </cfRule>
    <cfRule type="containsText" dxfId="25585" priority="41901" operator="containsText" text="ND">
      <formula>NOT(ISERROR(SEARCH("ND",DM83)))</formula>
    </cfRule>
    <cfRule type="containsText" dxfId="25584" priority="41902" operator="containsText" text="MANTTO">
      <formula>NOT(ISERROR(SEARCH("MANTTO",DM83)))</formula>
    </cfRule>
    <cfRule type="containsText" dxfId="25583" priority="41903" operator="containsText" text="PNC">
      <formula>NOT(ISERROR(SEARCH("PNC",DM83)))</formula>
    </cfRule>
    <cfRule type="containsText" dxfId="25582" priority="41904" operator="containsText" text="EJC">
      <formula>NOT(ISERROR(SEARCH("EJC",DM83)))</formula>
    </cfRule>
    <cfRule type="containsText" dxfId="25581" priority="41905" operator="containsText" text="FAC">
      <formula>NOT(ISERROR(SEARCH("FAC",DM83)))</formula>
    </cfRule>
  </conditionalFormatting>
  <conditionalFormatting sqref="DM83:DX83">
    <cfRule type="containsText" dxfId="25580" priority="41898" operator="containsText" text="CE">
      <formula>NOT(ISERROR(SEARCH("CE",DM83)))</formula>
    </cfRule>
  </conditionalFormatting>
  <conditionalFormatting sqref="DY83">
    <cfRule type="cellIs" dxfId="25579" priority="41891" operator="equal">
      <formula>"FAB"</formula>
    </cfRule>
    <cfRule type="containsText" dxfId="25578" priority="41892" operator="containsText" text="CC">
      <formula>NOT(ISERROR(SEARCH("CC",DY83)))</formula>
    </cfRule>
    <cfRule type="containsText" dxfId="25577" priority="41893" operator="containsText" text="ND">
      <formula>NOT(ISERROR(SEARCH("ND",DY83)))</formula>
    </cfRule>
    <cfRule type="containsText" dxfId="25576" priority="41894" operator="containsText" text="MANTTO">
      <formula>NOT(ISERROR(SEARCH("MANTTO",DY83)))</formula>
    </cfRule>
    <cfRule type="containsText" dxfId="25575" priority="41895" operator="containsText" text="PNC">
      <formula>NOT(ISERROR(SEARCH("PNC",DY83)))</formula>
    </cfRule>
    <cfRule type="containsText" dxfId="25574" priority="41896" operator="containsText" text="EJC">
      <formula>NOT(ISERROR(SEARCH("EJC",DY83)))</formula>
    </cfRule>
    <cfRule type="containsText" dxfId="25573" priority="41897" operator="containsText" text="FAC">
      <formula>NOT(ISERROR(SEARCH("FAC",DY83)))</formula>
    </cfRule>
  </conditionalFormatting>
  <conditionalFormatting sqref="DY83">
    <cfRule type="containsText" dxfId="25572" priority="41890" operator="containsText" text="CE">
      <formula>NOT(ISERROR(SEARCH("CE",DY83)))</formula>
    </cfRule>
  </conditionalFormatting>
  <conditionalFormatting sqref="DZ83:EK83">
    <cfRule type="cellIs" dxfId="25571" priority="41883" operator="equal">
      <formula>"FAB"</formula>
    </cfRule>
    <cfRule type="containsText" dxfId="25570" priority="41884" operator="containsText" text="CC">
      <formula>NOT(ISERROR(SEARCH("CC",DZ83)))</formula>
    </cfRule>
    <cfRule type="containsText" dxfId="25569" priority="41885" operator="containsText" text="ND">
      <formula>NOT(ISERROR(SEARCH("ND",DZ83)))</formula>
    </cfRule>
    <cfRule type="containsText" dxfId="25568" priority="41886" operator="containsText" text="MANTTO">
      <formula>NOT(ISERROR(SEARCH("MANTTO",DZ83)))</formula>
    </cfRule>
    <cfRule type="containsText" dxfId="25567" priority="41887" operator="containsText" text="PNC">
      <formula>NOT(ISERROR(SEARCH("PNC",DZ83)))</formula>
    </cfRule>
    <cfRule type="containsText" dxfId="25566" priority="41888" operator="containsText" text="EJC">
      <formula>NOT(ISERROR(SEARCH("EJC",DZ83)))</formula>
    </cfRule>
    <cfRule type="containsText" dxfId="25565" priority="41889" operator="containsText" text="FAC">
      <formula>NOT(ISERROR(SEARCH("FAC",DZ83)))</formula>
    </cfRule>
  </conditionalFormatting>
  <conditionalFormatting sqref="DZ83:EK83">
    <cfRule type="containsText" dxfId="25564" priority="41882" operator="containsText" text="CE">
      <formula>NOT(ISERROR(SEARCH("CE",DZ83)))</formula>
    </cfRule>
  </conditionalFormatting>
  <conditionalFormatting sqref="EG86:ER89 DQ88:DY88 DC85:ER86">
    <cfRule type="cellIs" dxfId="25563" priority="41875" operator="equal">
      <formula>"FAB"</formula>
    </cfRule>
    <cfRule type="containsText" dxfId="25562" priority="41876" operator="containsText" text="CC">
      <formula>NOT(ISERROR(SEARCH("CC",DC85)))</formula>
    </cfRule>
    <cfRule type="containsText" dxfId="25561" priority="41877" operator="containsText" text="ND">
      <formula>NOT(ISERROR(SEARCH("ND",DC85)))</formula>
    </cfRule>
    <cfRule type="containsText" dxfId="25560" priority="41878" operator="containsText" text="MANTTO">
      <formula>NOT(ISERROR(SEARCH("MANTTO",DC85)))</formula>
    </cfRule>
    <cfRule type="containsText" dxfId="25559" priority="41879" operator="containsText" text="PNC">
      <formula>NOT(ISERROR(SEARCH("PNC",DC85)))</formula>
    </cfRule>
    <cfRule type="containsText" dxfId="25558" priority="41880" operator="containsText" text="EJC">
      <formula>NOT(ISERROR(SEARCH("EJC",DC85)))</formula>
    </cfRule>
    <cfRule type="containsText" dxfId="25557" priority="41881" operator="containsText" text="FAC">
      <formula>NOT(ISERROR(SEARCH("FAC",DC85)))</formula>
    </cfRule>
  </conditionalFormatting>
  <conditionalFormatting sqref="EG86:ER89 DQ88:DY88 DC85:ER86">
    <cfRule type="containsText" dxfId="25556" priority="41874" operator="containsText" text="CE">
      <formula>NOT(ISERROR(SEARCH("CE",DC85)))</formula>
    </cfRule>
  </conditionalFormatting>
  <conditionalFormatting sqref="E91:ER91 CB88:DW88 E92:AZ92 DC92:ER92">
    <cfRule type="cellIs" dxfId="25555" priority="41859" operator="equal">
      <formula>"FAB"</formula>
    </cfRule>
    <cfRule type="containsText" dxfId="25554" priority="41860" operator="containsText" text="CC">
      <formula>NOT(ISERROR(SEARCH("CC",E88)))</formula>
    </cfRule>
    <cfRule type="containsText" dxfId="25553" priority="41861" operator="containsText" text="ND">
      <formula>NOT(ISERROR(SEARCH("ND",E88)))</formula>
    </cfRule>
    <cfRule type="containsText" dxfId="25552" priority="41862" operator="containsText" text="MANTTO">
      <formula>NOT(ISERROR(SEARCH("MANTTO",E88)))</formula>
    </cfRule>
    <cfRule type="containsText" dxfId="25551" priority="41863" operator="containsText" text="PNC">
      <formula>NOT(ISERROR(SEARCH("PNC",E88)))</formula>
    </cfRule>
    <cfRule type="containsText" dxfId="25550" priority="41864" operator="containsText" text="EJC">
      <formula>NOT(ISERROR(SEARCH("EJC",E88)))</formula>
    </cfRule>
    <cfRule type="containsText" dxfId="25549" priority="41865" operator="containsText" text="FAC">
      <formula>NOT(ISERROR(SEARCH("FAC",E88)))</formula>
    </cfRule>
  </conditionalFormatting>
  <conditionalFormatting sqref="E91:ER91 CB88:DW88 E92:AZ92 DC92:ER92">
    <cfRule type="containsText" dxfId="25548" priority="41858" operator="containsText" text="CE">
      <formula>NOT(ISERROR(SEARCH("CE",E88)))</formula>
    </cfRule>
  </conditionalFormatting>
  <conditionalFormatting sqref="E89:ER91 DZ86:ER88">
    <cfRule type="cellIs" dxfId="25547" priority="41843" operator="equal">
      <formula>"FAB"</formula>
    </cfRule>
    <cfRule type="containsText" dxfId="25546" priority="41844" operator="containsText" text="CC">
      <formula>NOT(ISERROR(SEARCH("CC",E86)))</formula>
    </cfRule>
    <cfRule type="containsText" dxfId="25545" priority="41845" operator="containsText" text="ND">
      <formula>NOT(ISERROR(SEARCH("ND",E86)))</formula>
    </cfRule>
    <cfRule type="containsText" dxfId="25544" priority="41846" operator="containsText" text="MANTTO">
      <formula>NOT(ISERROR(SEARCH("MANTTO",E86)))</formula>
    </cfRule>
    <cfRule type="containsText" dxfId="25543" priority="41847" operator="containsText" text="PNC">
      <formula>NOT(ISERROR(SEARCH("PNC",E86)))</formula>
    </cfRule>
    <cfRule type="containsText" dxfId="25542" priority="41848" operator="containsText" text="EJC">
      <formula>NOT(ISERROR(SEARCH("EJC",E86)))</formula>
    </cfRule>
    <cfRule type="containsText" dxfId="25541" priority="41849" operator="containsText" text="FAC">
      <formula>NOT(ISERROR(SEARCH("FAC",E86)))</formula>
    </cfRule>
  </conditionalFormatting>
  <conditionalFormatting sqref="E89:ER91 DZ86:ER88">
    <cfRule type="containsText" dxfId="25540" priority="41842" operator="containsText" text="CE">
      <formula>NOT(ISERROR(SEARCH("CE",E86)))</formula>
    </cfRule>
  </conditionalFormatting>
  <conditionalFormatting sqref="BU91:ER91">
    <cfRule type="cellIs" dxfId="25539" priority="41835" operator="equal">
      <formula>"FAB"</formula>
    </cfRule>
    <cfRule type="containsText" dxfId="25538" priority="41836" operator="containsText" text="CC">
      <formula>NOT(ISERROR(SEARCH("CC",BU91)))</formula>
    </cfRule>
    <cfRule type="containsText" dxfId="25537" priority="41837" operator="containsText" text="ND">
      <formula>NOT(ISERROR(SEARCH("ND",BU91)))</formula>
    </cfRule>
    <cfRule type="containsText" dxfId="25536" priority="41838" operator="containsText" text="MANTTO">
      <formula>NOT(ISERROR(SEARCH("MANTTO",BU91)))</formula>
    </cfRule>
    <cfRule type="containsText" dxfId="25535" priority="41839" operator="containsText" text="PNC">
      <formula>NOT(ISERROR(SEARCH("PNC",BU91)))</formula>
    </cfRule>
    <cfRule type="containsText" dxfId="25534" priority="41840" operator="containsText" text="EJC">
      <formula>NOT(ISERROR(SEARCH("EJC",BU91)))</formula>
    </cfRule>
    <cfRule type="containsText" dxfId="25533" priority="41841" operator="containsText" text="FAC">
      <formula>NOT(ISERROR(SEARCH("FAC",BU91)))</formula>
    </cfRule>
  </conditionalFormatting>
  <conditionalFormatting sqref="BU91:ER91">
    <cfRule type="containsText" dxfId="25532" priority="41834" operator="containsText" text="CE">
      <formula>NOT(ISERROR(SEARCH("CE",BU91)))</formula>
    </cfRule>
  </conditionalFormatting>
  <conditionalFormatting sqref="W92:AB92">
    <cfRule type="cellIs" dxfId="25531" priority="41819" operator="equal">
      <formula>"FAB"</formula>
    </cfRule>
    <cfRule type="containsText" dxfId="25530" priority="41820" operator="containsText" text="CC">
      <formula>NOT(ISERROR(SEARCH("CC",W92)))</formula>
    </cfRule>
    <cfRule type="containsText" dxfId="25529" priority="41821" operator="containsText" text="ND">
      <formula>NOT(ISERROR(SEARCH("ND",W92)))</formula>
    </cfRule>
    <cfRule type="containsText" dxfId="25528" priority="41822" operator="containsText" text="MANTTO">
      <formula>NOT(ISERROR(SEARCH("MANTTO",W92)))</formula>
    </cfRule>
    <cfRule type="containsText" dxfId="25527" priority="41823" operator="containsText" text="PNC">
      <formula>NOT(ISERROR(SEARCH("PNC",W92)))</formula>
    </cfRule>
    <cfRule type="containsText" dxfId="25526" priority="41824" operator="containsText" text="EJC">
      <formula>NOT(ISERROR(SEARCH("EJC",W92)))</formula>
    </cfRule>
    <cfRule type="containsText" dxfId="25525" priority="41825" operator="containsText" text="FAC">
      <formula>NOT(ISERROR(SEARCH("FAC",W92)))</formula>
    </cfRule>
  </conditionalFormatting>
  <conditionalFormatting sqref="W92:AB92">
    <cfRule type="containsText" dxfId="25524" priority="41818" operator="containsText" text="CE">
      <formula>NOT(ISERROR(SEARCH("CE",W92)))</formula>
    </cfRule>
  </conditionalFormatting>
  <conditionalFormatting sqref="DK94:DT95 DK95:DW96">
    <cfRule type="cellIs" dxfId="25523" priority="41763" operator="equal">
      <formula>"FAB"</formula>
    </cfRule>
    <cfRule type="containsText" dxfId="25522" priority="41764" operator="containsText" text="CC">
      <formula>NOT(ISERROR(SEARCH("CC",DK94)))</formula>
    </cfRule>
    <cfRule type="containsText" dxfId="25521" priority="41765" operator="containsText" text="ND">
      <formula>NOT(ISERROR(SEARCH("ND",DK94)))</formula>
    </cfRule>
    <cfRule type="containsText" dxfId="25520" priority="41766" operator="containsText" text="MANTTO">
      <formula>NOT(ISERROR(SEARCH("MANTTO",DK94)))</formula>
    </cfRule>
    <cfRule type="containsText" dxfId="25519" priority="41767" operator="containsText" text="PNC">
      <formula>NOT(ISERROR(SEARCH("PNC",DK94)))</formula>
    </cfRule>
    <cfRule type="containsText" dxfId="25518" priority="41768" operator="containsText" text="EJC">
      <formula>NOT(ISERROR(SEARCH("EJC",DK94)))</formula>
    </cfRule>
    <cfRule type="containsText" dxfId="25517" priority="41769" operator="containsText" text="FAC">
      <formula>NOT(ISERROR(SEARCH("FAC",DK94)))</formula>
    </cfRule>
  </conditionalFormatting>
  <conditionalFormatting sqref="DK94:DT95 DK95:DW96">
    <cfRule type="containsText" dxfId="25516" priority="41762" operator="containsText" text="CE">
      <formula>NOT(ISERROR(SEARCH("CE",DK94)))</formula>
    </cfRule>
  </conditionalFormatting>
  <conditionalFormatting sqref="CL96:CU97">
    <cfRule type="cellIs" dxfId="25515" priority="41747" operator="equal">
      <formula>"FAB"</formula>
    </cfRule>
    <cfRule type="containsText" dxfId="25514" priority="41748" operator="containsText" text="CC">
      <formula>NOT(ISERROR(SEARCH("CC",CL96)))</formula>
    </cfRule>
    <cfRule type="containsText" dxfId="25513" priority="41749" operator="containsText" text="ND">
      <formula>NOT(ISERROR(SEARCH("ND",CL96)))</formula>
    </cfRule>
    <cfRule type="containsText" dxfId="25512" priority="41750" operator="containsText" text="MANTTO">
      <formula>NOT(ISERROR(SEARCH("MANTTO",CL96)))</formula>
    </cfRule>
    <cfRule type="containsText" dxfId="25511" priority="41751" operator="containsText" text="PNC">
      <formula>NOT(ISERROR(SEARCH("PNC",CL96)))</formula>
    </cfRule>
    <cfRule type="containsText" dxfId="25510" priority="41752" operator="containsText" text="EJC">
      <formula>NOT(ISERROR(SEARCH("EJC",CL96)))</formula>
    </cfRule>
    <cfRule type="containsText" dxfId="25509" priority="41753" operator="containsText" text="FAC">
      <formula>NOT(ISERROR(SEARCH("FAC",CL96)))</formula>
    </cfRule>
  </conditionalFormatting>
  <conditionalFormatting sqref="CL96:CU97">
    <cfRule type="containsText" dxfId="25508" priority="41746" operator="containsText" text="CE">
      <formula>NOT(ISERROR(SEARCH("CE",CL96)))</formula>
    </cfRule>
  </conditionalFormatting>
  <conditionalFormatting sqref="AO96:CG96 AO94:AZ95">
    <cfRule type="cellIs" dxfId="25507" priority="41699" operator="equal">
      <formula>"FAB"</formula>
    </cfRule>
    <cfRule type="containsText" dxfId="25506" priority="41700" operator="containsText" text="CC">
      <formula>NOT(ISERROR(SEARCH("CC",AO94)))</formula>
    </cfRule>
    <cfRule type="containsText" dxfId="25505" priority="41701" operator="containsText" text="ND">
      <formula>NOT(ISERROR(SEARCH("ND",AO94)))</formula>
    </cfRule>
    <cfRule type="containsText" dxfId="25504" priority="41702" operator="containsText" text="MANTTO">
      <formula>NOT(ISERROR(SEARCH("MANTTO",AO94)))</formula>
    </cfRule>
    <cfRule type="containsText" dxfId="25503" priority="41703" operator="containsText" text="PNC">
      <formula>NOT(ISERROR(SEARCH("PNC",AO94)))</formula>
    </cfRule>
    <cfRule type="containsText" dxfId="25502" priority="41704" operator="containsText" text="EJC">
      <formula>NOT(ISERROR(SEARCH("EJC",AO94)))</formula>
    </cfRule>
    <cfRule type="containsText" dxfId="25501" priority="41705" operator="containsText" text="FAC">
      <formula>NOT(ISERROR(SEARCH("FAC",AO94)))</formula>
    </cfRule>
  </conditionalFormatting>
  <conditionalFormatting sqref="AO96:CG96 AO94:AZ95">
    <cfRule type="containsText" dxfId="25500" priority="41698" operator="containsText" text="CE">
      <formula>NOT(ISERROR(SEARCH("CE",AO94)))</formula>
    </cfRule>
  </conditionalFormatting>
  <conditionalFormatting sqref="AO93:AZ93">
    <cfRule type="cellIs" dxfId="25499" priority="41643" operator="equal">
      <formula>"FAB"</formula>
    </cfRule>
    <cfRule type="containsText" dxfId="25498" priority="41644" operator="containsText" text="CC">
      <formula>NOT(ISERROR(SEARCH("CC",AO93)))</formula>
    </cfRule>
    <cfRule type="containsText" dxfId="25497" priority="41645" operator="containsText" text="ND">
      <formula>NOT(ISERROR(SEARCH("ND",AO93)))</formula>
    </cfRule>
    <cfRule type="containsText" dxfId="25496" priority="41646" operator="containsText" text="MANTTO">
      <formula>NOT(ISERROR(SEARCH("MANTTO",AO93)))</formula>
    </cfRule>
    <cfRule type="containsText" dxfId="25495" priority="41647" operator="containsText" text="PNC">
      <formula>NOT(ISERROR(SEARCH("PNC",AO93)))</formula>
    </cfRule>
    <cfRule type="containsText" dxfId="25494" priority="41648" operator="containsText" text="EJC">
      <formula>NOT(ISERROR(SEARCH("EJC",AO93)))</formula>
    </cfRule>
    <cfRule type="containsText" dxfId="25493" priority="41649" operator="containsText" text="FAC">
      <formula>NOT(ISERROR(SEARCH("FAC",AO93)))</formula>
    </cfRule>
  </conditionalFormatting>
  <conditionalFormatting sqref="AO93:AZ93">
    <cfRule type="containsText" dxfId="25492" priority="41642" operator="containsText" text="CE">
      <formula>NOT(ISERROR(SEARCH("CE",AO93)))</formula>
    </cfRule>
  </conditionalFormatting>
  <conditionalFormatting sqref="DC93:DN93">
    <cfRule type="cellIs" dxfId="25491" priority="41635" operator="equal">
      <formula>"FAB"</formula>
    </cfRule>
    <cfRule type="containsText" dxfId="25490" priority="41636" operator="containsText" text="CC">
      <formula>NOT(ISERROR(SEARCH("CC",DC93)))</formula>
    </cfRule>
    <cfRule type="containsText" dxfId="25489" priority="41637" operator="containsText" text="ND">
      <formula>NOT(ISERROR(SEARCH("ND",DC93)))</formula>
    </cfRule>
    <cfRule type="containsText" dxfId="25488" priority="41638" operator="containsText" text="MANTTO">
      <formula>NOT(ISERROR(SEARCH("MANTTO",DC93)))</formula>
    </cfRule>
    <cfRule type="containsText" dxfId="25487" priority="41639" operator="containsText" text="PNC">
      <formula>NOT(ISERROR(SEARCH("PNC",DC93)))</formula>
    </cfRule>
    <cfRule type="containsText" dxfId="25486" priority="41640" operator="containsText" text="EJC">
      <formula>NOT(ISERROR(SEARCH("EJC",DC93)))</formula>
    </cfRule>
    <cfRule type="containsText" dxfId="25485" priority="41641" operator="containsText" text="FAC">
      <formula>NOT(ISERROR(SEARCH("FAC",DC93)))</formula>
    </cfRule>
  </conditionalFormatting>
  <conditionalFormatting sqref="DC93:DN93">
    <cfRule type="containsText" dxfId="25484" priority="41634" operator="containsText" text="CE">
      <formula>NOT(ISERROR(SEARCH("CE",DC93)))</formula>
    </cfRule>
  </conditionalFormatting>
  <conditionalFormatting sqref="Z97:CB97">
    <cfRule type="cellIs" dxfId="25483" priority="41627" operator="equal">
      <formula>"FAB"</formula>
    </cfRule>
    <cfRule type="containsText" dxfId="25482" priority="41628" operator="containsText" text="CC">
      <formula>NOT(ISERROR(SEARCH("CC",Z97)))</formula>
    </cfRule>
    <cfRule type="containsText" dxfId="25481" priority="41629" operator="containsText" text="ND">
      <formula>NOT(ISERROR(SEARCH("ND",Z97)))</formula>
    </cfRule>
    <cfRule type="containsText" dxfId="25480" priority="41630" operator="containsText" text="MANTTO">
      <formula>NOT(ISERROR(SEARCH("MANTTO",Z97)))</formula>
    </cfRule>
    <cfRule type="containsText" dxfId="25479" priority="41631" operator="containsText" text="PNC">
      <formula>NOT(ISERROR(SEARCH("PNC",Z97)))</formula>
    </cfRule>
    <cfRule type="containsText" dxfId="25478" priority="41632" operator="containsText" text="EJC">
      <formula>NOT(ISERROR(SEARCH("EJC",Z97)))</formula>
    </cfRule>
    <cfRule type="containsText" dxfId="25477" priority="41633" operator="containsText" text="FAC">
      <formula>NOT(ISERROR(SEARCH("FAC",Z97)))</formula>
    </cfRule>
  </conditionalFormatting>
  <conditionalFormatting sqref="Z97:CB97">
    <cfRule type="containsText" dxfId="25476" priority="41626" operator="containsText" text="CE">
      <formula>NOT(ISERROR(SEARCH("CE",Z97)))</formula>
    </cfRule>
  </conditionalFormatting>
  <conditionalFormatting sqref="EQ97:ER97">
    <cfRule type="cellIs" dxfId="25475" priority="41611" operator="equal">
      <formula>"FAB"</formula>
    </cfRule>
    <cfRule type="containsText" dxfId="25474" priority="41612" operator="containsText" text="CC">
      <formula>NOT(ISERROR(SEARCH("CC",EQ97)))</formula>
    </cfRule>
    <cfRule type="containsText" dxfId="25473" priority="41613" operator="containsText" text="ND">
      <formula>NOT(ISERROR(SEARCH("ND",EQ97)))</formula>
    </cfRule>
    <cfRule type="containsText" dxfId="25472" priority="41614" operator="containsText" text="MANTTO">
      <formula>NOT(ISERROR(SEARCH("MANTTO",EQ97)))</formula>
    </cfRule>
    <cfRule type="containsText" dxfId="25471" priority="41615" operator="containsText" text="PNC">
      <formula>NOT(ISERROR(SEARCH("PNC",EQ97)))</formula>
    </cfRule>
    <cfRule type="containsText" dxfId="25470" priority="41616" operator="containsText" text="EJC">
      <formula>NOT(ISERROR(SEARCH("EJC",EQ97)))</formula>
    </cfRule>
    <cfRule type="containsText" dxfId="25469" priority="41617" operator="containsText" text="FAC">
      <formula>NOT(ISERROR(SEARCH("FAC",EQ97)))</formula>
    </cfRule>
  </conditionalFormatting>
  <conditionalFormatting sqref="EQ97:ER97">
    <cfRule type="containsText" dxfId="25468" priority="41610" operator="containsText" text="CE">
      <formula>NOT(ISERROR(SEARCH("CE",EQ97)))</formula>
    </cfRule>
  </conditionalFormatting>
  <conditionalFormatting sqref="E96:ER97 E98:AZ98 DC98:ER98 E93:AZ95 DC93:ER95">
    <cfRule type="cellIs" dxfId="25467" priority="41595" operator="equal">
      <formula>"FAB"</formula>
    </cfRule>
    <cfRule type="containsText" dxfId="25466" priority="41596" operator="containsText" text="CC">
      <formula>NOT(ISERROR(SEARCH("CC",E93)))</formula>
    </cfRule>
    <cfRule type="containsText" dxfId="25465" priority="41597" operator="containsText" text="ND">
      <formula>NOT(ISERROR(SEARCH("ND",E93)))</formula>
    </cfRule>
    <cfRule type="containsText" dxfId="25464" priority="41598" operator="containsText" text="MANTTO">
      <formula>NOT(ISERROR(SEARCH("MANTTO",E93)))</formula>
    </cfRule>
    <cfRule type="containsText" dxfId="25463" priority="41599" operator="containsText" text="PNC">
      <formula>NOT(ISERROR(SEARCH("PNC",E93)))</formula>
    </cfRule>
    <cfRule type="containsText" dxfId="25462" priority="41600" operator="containsText" text="EJC">
      <formula>NOT(ISERROR(SEARCH("EJC",E93)))</formula>
    </cfRule>
    <cfRule type="containsText" dxfId="25461" priority="41601" operator="containsText" text="FAC">
      <formula>NOT(ISERROR(SEARCH("FAC",E93)))</formula>
    </cfRule>
  </conditionalFormatting>
  <conditionalFormatting sqref="E96:ER97 E98:AZ98 DC98:ER98 E93:AZ95 DC93:ER95">
    <cfRule type="containsText" dxfId="25460" priority="41594" operator="containsText" text="CE">
      <formula>NOT(ISERROR(SEARCH("CE",E93)))</formula>
    </cfRule>
  </conditionalFormatting>
  <conditionalFormatting sqref="X97:Y97 X95:AN95">
    <cfRule type="cellIs" dxfId="25459" priority="41579" operator="equal">
      <formula>"FAB"</formula>
    </cfRule>
    <cfRule type="containsText" dxfId="25458" priority="41580" operator="containsText" text="CC">
      <formula>NOT(ISERROR(SEARCH("CC",X95)))</formula>
    </cfRule>
    <cfRule type="containsText" dxfId="25457" priority="41581" operator="containsText" text="ND">
      <formula>NOT(ISERROR(SEARCH("ND",X95)))</formula>
    </cfRule>
    <cfRule type="containsText" dxfId="25456" priority="41582" operator="containsText" text="MANTTO">
      <formula>NOT(ISERROR(SEARCH("MANTTO",X95)))</formula>
    </cfRule>
    <cfRule type="containsText" dxfId="25455" priority="41583" operator="containsText" text="PNC">
      <formula>NOT(ISERROR(SEARCH("PNC",X95)))</formula>
    </cfRule>
    <cfRule type="containsText" dxfId="25454" priority="41584" operator="containsText" text="EJC">
      <formula>NOT(ISERROR(SEARCH("EJC",X95)))</formula>
    </cfRule>
    <cfRule type="containsText" dxfId="25453" priority="41585" operator="containsText" text="FAC">
      <formula>NOT(ISERROR(SEARCH("FAC",X95)))</formula>
    </cfRule>
  </conditionalFormatting>
  <conditionalFormatting sqref="X97:Y97 X95:AN95">
    <cfRule type="containsText" dxfId="25452" priority="41578" operator="containsText" text="CE">
      <formula>NOT(ISERROR(SEARCH("CE",X95)))</formula>
    </cfRule>
  </conditionalFormatting>
  <conditionalFormatting sqref="E96:AN96 AQ97:AW98">
    <cfRule type="cellIs" dxfId="25451" priority="41571" operator="equal">
      <formula>"FAB"</formula>
    </cfRule>
    <cfRule type="containsText" dxfId="25450" priority="41572" operator="containsText" text="CC">
      <formula>NOT(ISERROR(SEARCH("CC",E96)))</formula>
    </cfRule>
    <cfRule type="containsText" dxfId="25449" priority="41573" operator="containsText" text="ND">
      <formula>NOT(ISERROR(SEARCH("ND",E96)))</formula>
    </cfRule>
    <cfRule type="containsText" dxfId="25448" priority="41574" operator="containsText" text="MANTTO">
      <formula>NOT(ISERROR(SEARCH("MANTTO",E96)))</formula>
    </cfRule>
    <cfRule type="containsText" dxfId="25447" priority="41575" operator="containsText" text="PNC">
      <formula>NOT(ISERROR(SEARCH("PNC",E96)))</formula>
    </cfRule>
    <cfRule type="containsText" dxfId="25446" priority="41576" operator="containsText" text="EJC">
      <formula>NOT(ISERROR(SEARCH("EJC",E96)))</formula>
    </cfRule>
    <cfRule type="containsText" dxfId="25445" priority="41577" operator="containsText" text="FAC">
      <formula>NOT(ISERROR(SEARCH("FAC",E96)))</formula>
    </cfRule>
  </conditionalFormatting>
  <conditionalFormatting sqref="E96:AN96 AQ97:AW98">
    <cfRule type="containsText" dxfId="25444" priority="41570" operator="containsText" text="CE">
      <formula>NOT(ISERROR(SEARCH("CE",E96)))</formula>
    </cfRule>
  </conditionalFormatting>
  <conditionalFormatting sqref="L95:W95">
    <cfRule type="cellIs" dxfId="25443" priority="41555" operator="equal">
      <formula>"FAB"</formula>
    </cfRule>
    <cfRule type="containsText" dxfId="25442" priority="41556" operator="containsText" text="CC">
      <formula>NOT(ISERROR(SEARCH("CC",L95)))</formula>
    </cfRule>
    <cfRule type="containsText" dxfId="25441" priority="41557" operator="containsText" text="ND">
      <formula>NOT(ISERROR(SEARCH("ND",L95)))</formula>
    </cfRule>
    <cfRule type="containsText" dxfId="25440" priority="41558" operator="containsText" text="MANTTO">
      <formula>NOT(ISERROR(SEARCH("MANTTO",L95)))</formula>
    </cfRule>
    <cfRule type="containsText" dxfId="25439" priority="41559" operator="containsText" text="PNC">
      <formula>NOT(ISERROR(SEARCH("PNC",L95)))</formula>
    </cfRule>
    <cfRule type="containsText" dxfId="25438" priority="41560" operator="containsText" text="EJC">
      <formula>NOT(ISERROR(SEARCH("EJC",L95)))</formula>
    </cfRule>
    <cfRule type="containsText" dxfId="25437" priority="41561" operator="containsText" text="FAC">
      <formula>NOT(ISERROR(SEARCH("FAC",L95)))</formula>
    </cfRule>
  </conditionalFormatting>
  <conditionalFormatting sqref="L95:W95">
    <cfRule type="containsText" dxfId="25436" priority="41554" operator="containsText" text="CE">
      <formula>NOT(ISERROR(SEARCH("CE",L95)))</formula>
    </cfRule>
  </conditionalFormatting>
  <conditionalFormatting sqref="E97:AP98 DZ97:EF98 DR98:EC98">
    <cfRule type="cellIs" dxfId="25435" priority="41531" operator="equal">
      <formula>"FAB"</formula>
    </cfRule>
    <cfRule type="containsText" dxfId="25434" priority="41532" operator="containsText" text="CC">
      <formula>NOT(ISERROR(SEARCH("CC",E97)))</formula>
    </cfRule>
    <cfRule type="containsText" dxfId="25433" priority="41533" operator="containsText" text="ND">
      <formula>NOT(ISERROR(SEARCH("ND",E97)))</formula>
    </cfRule>
    <cfRule type="containsText" dxfId="25432" priority="41534" operator="containsText" text="MANTTO">
      <formula>NOT(ISERROR(SEARCH("MANTTO",E97)))</formula>
    </cfRule>
    <cfRule type="containsText" dxfId="25431" priority="41535" operator="containsText" text="PNC">
      <formula>NOT(ISERROR(SEARCH("PNC",E97)))</formula>
    </cfRule>
    <cfRule type="containsText" dxfId="25430" priority="41536" operator="containsText" text="EJC">
      <formula>NOT(ISERROR(SEARCH("EJC",E97)))</formula>
    </cfRule>
    <cfRule type="containsText" dxfId="25429" priority="41537" operator="containsText" text="FAC">
      <formula>NOT(ISERROR(SEARCH("FAC",E97)))</formula>
    </cfRule>
  </conditionalFormatting>
  <conditionalFormatting sqref="E97:AP98 DZ97:EF98 DR98:EC98">
    <cfRule type="containsText" dxfId="25428" priority="41530" operator="containsText" text="CE">
      <formula>NOT(ISERROR(SEARCH("CE",E97)))</formula>
    </cfRule>
  </conditionalFormatting>
  <conditionalFormatting sqref="DO125:DU125">
    <cfRule type="cellIs" dxfId="25427" priority="41387" operator="equal">
      <formula>"FAB"</formula>
    </cfRule>
    <cfRule type="containsText" dxfId="25426" priority="41388" operator="containsText" text="CC">
      <formula>NOT(ISERROR(SEARCH("CC",DO125)))</formula>
    </cfRule>
    <cfRule type="containsText" dxfId="25425" priority="41389" operator="containsText" text="ND">
      <formula>NOT(ISERROR(SEARCH("ND",DO125)))</formula>
    </cfRule>
    <cfRule type="containsText" dxfId="25424" priority="41390" operator="containsText" text="MANTTO">
      <formula>NOT(ISERROR(SEARCH("MANTTO",DO125)))</formula>
    </cfRule>
    <cfRule type="containsText" dxfId="25423" priority="41391" operator="containsText" text="PNC">
      <formula>NOT(ISERROR(SEARCH("PNC",DO125)))</formula>
    </cfRule>
    <cfRule type="containsText" dxfId="25422" priority="41392" operator="containsText" text="EJC">
      <formula>NOT(ISERROR(SEARCH("EJC",DO125)))</formula>
    </cfRule>
    <cfRule type="containsText" dxfId="25421" priority="41393" operator="containsText" text="FAC">
      <formula>NOT(ISERROR(SEARCH("FAC",DO125)))</formula>
    </cfRule>
  </conditionalFormatting>
  <conditionalFormatting sqref="DO125:DU125">
    <cfRule type="containsText" dxfId="25420" priority="41386" operator="containsText" text="CE">
      <formula>NOT(ISERROR(SEARCH("CE",DO125)))</formula>
    </cfRule>
  </conditionalFormatting>
  <conditionalFormatting sqref="BM138">
    <cfRule type="cellIs" dxfId="25419" priority="41291" operator="equal">
      <formula>"FAB"</formula>
    </cfRule>
    <cfRule type="containsText" dxfId="25418" priority="41292" operator="containsText" text="CC">
      <formula>NOT(ISERROR(SEARCH("CC",BM138)))</formula>
    </cfRule>
    <cfRule type="containsText" dxfId="25417" priority="41293" operator="containsText" text="ND">
      <formula>NOT(ISERROR(SEARCH("ND",BM138)))</formula>
    </cfRule>
    <cfRule type="containsText" dxfId="25416" priority="41294" operator="containsText" text="MANTTO">
      <formula>NOT(ISERROR(SEARCH("MANTTO",BM138)))</formula>
    </cfRule>
    <cfRule type="containsText" dxfId="25415" priority="41295" operator="containsText" text="PNC">
      <formula>NOT(ISERROR(SEARCH("PNC",BM138)))</formula>
    </cfRule>
    <cfRule type="containsText" dxfId="25414" priority="41296" operator="containsText" text="EJC">
      <formula>NOT(ISERROR(SEARCH("EJC",BM138)))</formula>
    </cfRule>
    <cfRule type="containsText" dxfId="25413" priority="41297" operator="containsText" text="FAC">
      <formula>NOT(ISERROR(SEARCH("FAC",BM138)))</formula>
    </cfRule>
  </conditionalFormatting>
  <conditionalFormatting sqref="BM138">
    <cfRule type="containsText" dxfId="25412" priority="41290" operator="containsText" text="CE">
      <formula>NOT(ISERROR(SEARCH("CE",BM138)))</formula>
    </cfRule>
  </conditionalFormatting>
  <conditionalFormatting sqref="DO138:DT138">
    <cfRule type="cellIs" dxfId="25411" priority="41259" operator="equal">
      <formula>"FAB"</formula>
    </cfRule>
    <cfRule type="containsText" dxfId="25410" priority="41260" operator="containsText" text="CC">
      <formula>NOT(ISERROR(SEARCH("CC",DO138)))</formula>
    </cfRule>
    <cfRule type="containsText" dxfId="25409" priority="41261" operator="containsText" text="ND">
      <formula>NOT(ISERROR(SEARCH("ND",DO138)))</formula>
    </cfRule>
    <cfRule type="containsText" dxfId="25408" priority="41262" operator="containsText" text="MANTTO">
      <formula>NOT(ISERROR(SEARCH("MANTTO",DO138)))</formula>
    </cfRule>
    <cfRule type="containsText" dxfId="25407" priority="41263" operator="containsText" text="PNC">
      <formula>NOT(ISERROR(SEARCH("PNC",DO138)))</formula>
    </cfRule>
    <cfRule type="containsText" dxfId="25406" priority="41264" operator="containsText" text="EJC">
      <formula>NOT(ISERROR(SEARCH("EJC",DO138)))</formula>
    </cfRule>
    <cfRule type="containsText" dxfId="25405" priority="41265" operator="containsText" text="FAC">
      <formula>NOT(ISERROR(SEARCH("FAC",DO138)))</formula>
    </cfRule>
  </conditionalFormatting>
  <conditionalFormatting sqref="DO138:DT138">
    <cfRule type="containsText" dxfId="25404" priority="41258" operator="containsText" text="CE">
      <formula>NOT(ISERROR(SEARCH("CE",DO138)))</formula>
    </cfRule>
  </conditionalFormatting>
  <conditionalFormatting sqref="AS139:AU139 AW139:AY139 AS153:AU153 AW153:AY153 AW160:AY161 AS160:AU161 AY152:BR152 AG162:AH164 AW166:AY174 AZ168:BI168 AW181:AY181 AS181:AU181 AS189:AU190 AW189:AY189 AW190:BE190">
    <cfRule type="cellIs" dxfId="25403" priority="41243" operator="equal">
      <formula>"FAB"</formula>
    </cfRule>
    <cfRule type="containsText" dxfId="25402" priority="41244" operator="containsText" text="CC">
      <formula>NOT(ISERROR(SEARCH("CC",AG139)))</formula>
    </cfRule>
    <cfRule type="containsText" dxfId="25401" priority="41245" operator="containsText" text="ND">
      <formula>NOT(ISERROR(SEARCH("ND",AG139)))</formula>
    </cfRule>
    <cfRule type="containsText" dxfId="25400" priority="41246" operator="containsText" text="MANTTO">
      <formula>NOT(ISERROR(SEARCH("MANTTO",AG139)))</formula>
    </cfRule>
    <cfRule type="containsText" dxfId="25399" priority="41247" operator="containsText" text="PNC">
      <formula>NOT(ISERROR(SEARCH("PNC",AG139)))</formula>
    </cfRule>
    <cfRule type="containsText" dxfId="25398" priority="41248" operator="containsText" text="EJC">
      <formula>NOT(ISERROR(SEARCH("EJC",AG139)))</formula>
    </cfRule>
    <cfRule type="containsText" dxfId="25397" priority="41249" operator="containsText" text="FAC">
      <formula>NOT(ISERROR(SEARCH("FAC",AG139)))</formula>
    </cfRule>
  </conditionalFormatting>
  <conditionalFormatting sqref="AS139:AU139 AW139:AY139 AS153:AU153 AW153:AY153 AW160:AY161 AS160:AU161 AY152:BR152 AG162:AH164 AW166:AY174 AZ168:BI168 AW181:AY181 AS181:AU181 AS189:AU190 AW189:AY189 AW190:BE190">
    <cfRule type="containsText" dxfId="25396" priority="41242" operator="containsText" text="CE">
      <formula>NOT(ISERROR(SEARCH("CE",AG139)))</formula>
    </cfRule>
  </conditionalFormatting>
  <conditionalFormatting sqref="AO139:AR139 AV139 AZ139 AV153 AZ153 AZ160:AZ161 AV160:AV161 BB152 BF152 AL168:AN172 AV181 BB175:EH175 BB174:CK174 AV189:AV190">
    <cfRule type="cellIs" dxfId="25395" priority="41235" operator="equal">
      <formula>"FAB"</formula>
    </cfRule>
    <cfRule type="containsText" dxfId="25394" priority="41236" operator="containsText" text="CC">
      <formula>NOT(ISERROR(SEARCH("CC",AL139)))</formula>
    </cfRule>
    <cfRule type="containsText" dxfId="25393" priority="41237" operator="containsText" text="ND">
      <formula>NOT(ISERROR(SEARCH("ND",AL139)))</formula>
    </cfRule>
    <cfRule type="containsText" dxfId="25392" priority="41238" operator="containsText" text="MANTTO">
      <formula>NOT(ISERROR(SEARCH("MANTTO",AL139)))</formula>
    </cfRule>
    <cfRule type="containsText" dxfId="25391" priority="41239" operator="containsText" text="PNC">
      <formula>NOT(ISERROR(SEARCH("PNC",AL139)))</formula>
    </cfRule>
    <cfRule type="containsText" dxfId="25390" priority="41240" operator="containsText" text="EJC">
      <formula>NOT(ISERROR(SEARCH("EJC",AL139)))</formula>
    </cfRule>
    <cfRule type="containsText" dxfId="25389" priority="41241" operator="containsText" text="FAC">
      <formula>NOT(ISERROR(SEARCH("FAC",AL139)))</formula>
    </cfRule>
  </conditionalFormatting>
  <conditionalFormatting sqref="AO139:AR139 AV139 AZ139 AV153 AZ153 AZ160:AZ161 AV160:AV161 BB152 BF152 AL168:AN172 AV181 BB175:EH175 BB174:CK174 AV189:AV190">
    <cfRule type="containsText" dxfId="25388" priority="41234" operator="containsText" text="CE">
      <formula>NOT(ISERROR(SEARCH("CE",AL139)))</formula>
    </cfRule>
  </conditionalFormatting>
  <conditionalFormatting sqref="DO93:ER93">
    <cfRule type="cellIs" dxfId="25387" priority="40675" operator="equal">
      <formula>"FAB"</formula>
    </cfRule>
    <cfRule type="containsText" dxfId="25386" priority="40676" operator="containsText" text="CC">
      <formula>NOT(ISERROR(SEARCH("CC",DO93)))</formula>
    </cfRule>
    <cfRule type="containsText" dxfId="25385" priority="40677" operator="containsText" text="ND">
      <formula>NOT(ISERROR(SEARCH("ND",DO93)))</formula>
    </cfRule>
    <cfRule type="containsText" dxfId="25384" priority="40678" operator="containsText" text="MANTTO">
      <formula>NOT(ISERROR(SEARCH("MANTTO",DO93)))</formula>
    </cfRule>
    <cfRule type="containsText" dxfId="25383" priority="40679" operator="containsText" text="PNC">
      <formula>NOT(ISERROR(SEARCH("PNC",DO93)))</formula>
    </cfRule>
    <cfRule type="containsText" dxfId="25382" priority="40680" operator="containsText" text="EJC">
      <formula>NOT(ISERROR(SEARCH("EJC",DO93)))</formula>
    </cfRule>
    <cfRule type="containsText" dxfId="25381" priority="40681" operator="containsText" text="FAC">
      <formula>NOT(ISERROR(SEARCH("FAC",DO93)))</formula>
    </cfRule>
  </conditionalFormatting>
  <conditionalFormatting sqref="DO93:ER93">
    <cfRule type="containsText" dxfId="25380" priority="40674" operator="containsText" text="CE">
      <formula>NOT(ISERROR(SEARCH("CE",DO93)))</formula>
    </cfRule>
  </conditionalFormatting>
  <conditionalFormatting sqref="E99:V99">
    <cfRule type="cellIs" dxfId="25379" priority="40659" operator="equal">
      <formula>"FAB"</formula>
    </cfRule>
    <cfRule type="containsText" dxfId="25378" priority="40660" operator="containsText" text="CC">
      <formula>NOT(ISERROR(SEARCH("CC",E99)))</formula>
    </cfRule>
    <cfRule type="containsText" dxfId="25377" priority="40661" operator="containsText" text="ND">
      <formula>NOT(ISERROR(SEARCH("ND",E99)))</formula>
    </cfRule>
    <cfRule type="containsText" dxfId="25376" priority="40662" operator="containsText" text="MANTTO">
      <formula>NOT(ISERROR(SEARCH("MANTTO",E99)))</formula>
    </cfRule>
    <cfRule type="containsText" dxfId="25375" priority="40663" operator="containsText" text="PNC">
      <formula>NOT(ISERROR(SEARCH("PNC",E99)))</formula>
    </cfRule>
    <cfRule type="containsText" dxfId="25374" priority="40664" operator="containsText" text="EJC">
      <formula>NOT(ISERROR(SEARCH("EJC",E99)))</formula>
    </cfRule>
    <cfRule type="containsText" dxfId="25373" priority="40665" operator="containsText" text="FAC">
      <formula>NOT(ISERROR(SEARCH("FAC",E99)))</formula>
    </cfRule>
  </conditionalFormatting>
  <conditionalFormatting sqref="E99:V99">
    <cfRule type="containsText" dxfId="25372" priority="40658" operator="containsText" text="CE">
      <formula>NOT(ISERROR(SEARCH("CE",E99)))</formula>
    </cfRule>
  </conditionalFormatting>
  <conditionalFormatting sqref="E97:S97">
    <cfRule type="cellIs" dxfId="25371" priority="40715" operator="equal">
      <formula>"FAB"</formula>
    </cfRule>
    <cfRule type="containsText" dxfId="25370" priority="40716" operator="containsText" text="CC">
      <formula>NOT(ISERROR(SEARCH("CC",E97)))</formula>
    </cfRule>
    <cfRule type="containsText" dxfId="25369" priority="40717" operator="containsText" text="ND">
      <formula>NOT(ISERROR(SEARCH("ND",E97)))</formula>
    </cfRule>
    <cfRule type="containsText" dxfId="25368" priority="40718" operator="containsText" text="MANTTO">
      <formula>NOT(ISERROR(SEARCH("MANTTO",E97)))</formula>
    </cfRule>
    <cfRule type="containsText" dxfId="25367" priority="40719" operator="containsText" text="PNC">
      <formula>NOT(ISERROR(SEARCH("PNC",E97)))</formula>
    </cfRule>
    <cfRule type="containsText" dxfId="25366" priority="40720" operator="containsText" text="EJC">
      <formula>NOT(ISERROR(SEARCH("EJC",E97)))</formula>
    </cfRule>
    <cfRule type="containsText" dxfId="25365" priority="40721" operator="containsText" text="FAC">
      <formula>NOT(ISERROR(SEARCH("FAC",E97)))</formula>
    </cfRule>
  </conditionalFormatting>
  <conditionalFormatting sqref="E97:S97">
    <cfRule type="containsText" dxfId="25364" priority="40714" operator="containsText" text="CE">
      <formula>NOT(ISERROR(SEARCH("CE",E97)))</formula>
    </cfRule>
  </conditionalFormatting>
  <conditionalFormatting sqref="EJ97:ER98">
    <cfRule type="cellIs" dxfId="25363" priority="40651" operator="equal">
      <formula>"FAB"</formula>
    </cfRule>
    <cfRule type="containsText" dxfId="25362" priority="40652" operator="containsText" text="CC">
      <formula>NOT(ISERROR(SEARCH("CC",EJ97)))</formula>
    </cfRule>
    <cfRule type="containsText" dxfId="25361" priority="40653" operator="containsText" text="ND">
      <formula>NOT(ISERROR(SEARCH("ND",EJ97)))</formula>
    </cfRule>
    <cfRule type="containsText" dxfId="25360" priority="40654" operator="containsText" text="MANTTO">
      <formula>NOT(ISERROR(SEARCH("MANTTO",EJ97)))</formula>
    </cfRule>
    <cfRule type="containsText" dxfId="25359" priority="40655" operator="containsText" text="PNC">
      <formula>NOT(ISERROR(SEARCH("PNC",EJ97)))</formula>
    </cfRule>
    <cfRule type="containsText" dxfId="25358" priority="40656" operator="containsText" text="EJC">
      <formula>NOT(ISERROR(SEARCH("EJC",EJ97)))</formula>
    </cfRule>
    <cfRule type="containsText" dxfId="25357" priority="40657" operator="containsText" text="FAC">
      <formula>NOT(ISERROR(SEARCH("FAC",EJ97)))</formula>
    </cfRule>
  </conditionalFormatting>
  <conditionalFormatting sqref="EJ97:ER98">
    <cfRule type="containsText" dxfId="25356" priority="40650" operator="containsText" text="CE">
      <formula>NOT(ISERROR(SEARCH("CE",EJ97)))</formula>
    </cfRule>
  </conditionalFormatting>
  <conditionalFormatting sqref="DY97:DY98">
    <cfRule type="cellIs" dxfId="25355" priority="40627" operator="equal">
      <formula>"FAB"</formula>
    </cfRule>
    <cfRule type="containsText" dxfId="25354" priority="40628" operator="containsText" text="CC">
      <formula>NOT(ISERROR(SEARCH("CC",DY97)))</formula>
    </cfRule>
    <cfRule type="containsText" dxfId="25353" priority="40629" operator="containsText" text="ND">
      <formula>NOT(ISERROR(SEARCH("ND",DY97)))</formula>
    </cfRule>
    <cfRule type="containsText" dxfId="25352" priority="40630" operator="containsText" text="MANTTO">
      <formula>NOT(ISERROR(SEARCH("MANTTO",DY97)))</formula>
    </cfRule>
    <cfRule type="containsText" dxfId="25351" priority="40631" operator="containsText" text="PNC">
      <formula>NOT(ISERROR(SEARCH("PNC",DY97)))</formula>
    </cfRule>
    <cfRule type="containsText" dxfId="25350" priority="40632" operator="containsText" text="EJC">
      <formula>NOT(ISERROR(SEARCH("EJC",DY97)))</formula>
    </cfRule>
    <cfRule type="containsText" dxfId="25349" priority="40633" operator="containsText" text="FAC">
      <formula>NOT(ISERROR(SEARCH("FAC",DY97)))</formula>
    </cfRule>
  </conditionalFormatting>
  <conditionalFormatting sqref="DY97:DY98">
    <cfRule type="containsText" dxfId="25348" priority="40626" operator="containsText" text="CE">
      <formula>NOT(ISERROR(SEARCH("CE",DY97)))</formula>
    </cfRule>
  </conditionalFormatting>
  <conditionalFormatting sqref="AX97:AZ98">
    <cfRule type="cellIs" dxfId="25347" priority="40611" operator="equal">
      <formula>"FAB"</formula>
    </cfRule>
    <cfRule type="containsText" dxfId="25346" priority="40612" operator="containsText" text="CC">
      <formula>NOT(ISERROR(SEARCH("CC",AX97)))</formula>
    </cfRule>
    <cfRule type="containsText" dxfId="25345" priority="40613" operator="containsText" text="ND">
      <formula>NOT(ISERROR(SEARCH("ND",AX97)))</formula>
    </cfRule>
    <cfRule type="containsText" dxfId="25344" priority="40614" operator="containsText" text="MANTTO">
      <formula>NOT(ISERROR(SEARCH("MANTTO",AX97)))</formula>
    </cfRule>
    <cfRule type="containsText" dxfId="25343" priority="40615" operator="containsText" text="PNC">
      <formula>NOT(ISERROR(SEARCH("PNC",AX97)))</formula>
    </cfRule>
    <cfRule type="containsText" dxfId="25342" priority="40616" operator="containsText" text="EJC">
      <formula>NOT(ISERROR(SEARCH("EJC",AX97)))</formula>
    </cfRule>
    <cfRule type="containsText" dxfId="25341" priority="40617" operator="containsText" text="FAC">
      <formula>NOT(ISERROR(SEARCH("FAC",AX97)))</formula>
    </cfRule>
  </conditionalFormatting>
  <conditionalFormatting sqref="AX97:AZ98">
    <cfRule type="containsText" dxfId="25340" priority="40610" operator="containsText" text="CE">
      <formula>NOT(ISERROR(SEARCH("CE",AX97)))</formula>
    </cfRule>
  </conditionalFormatting>
  <conditionalFormatting sqref="DX97:DX98">
    <cfRule type="cellIs" dxfId="25339" priority="40603" operator="equal">
      <formula>"FAB"</formula>
    </cfRule>
    <cfRule type="containsText" dxfId="25338" priority="40604" operator="containsText" text="CC">
      <formula>NOT(ISERROR(SEARCH("CC",DX97)))</formula>
    </cfRule>
    <cfRule type="containsText" dxfId="25337" priority="40605" operator="containsText" text="ND">
      <formula>NOT(ISERROR(SEARCH("ND",DX97)))</formula>
    </cfRule>
    <cfRule type="containsText" dxfId="25336" priority="40606" operator="containsText" text="MANTTO">
      <formula>NOT(ISERROR(SEARCH("MANTTO",DX97)))</formula>
    </cfRule>
    <cfRule type="containsText" dxfId="25335" priority="40607" operator="containsText" text="PNC">
      <formula>NOT(ISERROR(SEARCH("PNC",DX97)))</formula>
    </cfRule>
    <cfRule type="containsText" dxfId="25334" priority="40608" operator="containsText" text="EJC">
      <formula>NOT(ISERROR(SEARCH("EJC",DX97)))</formula>
    </cfRule>
    <cfRule type="containsText" dxfId="25333" priority="40609" operator="containsText" text="FAC">
      <formula>NOT(ISERROR(SEARCH("FAC",DX97)))</formula>
    </cfRule>
  </conditionalFormatting>
  <conditionalFormatting sqref="DX97:DX98">
    <cfRule type="containsText" dxfId="25332" priority="40602" operator="containsText" text="CE">
      <formula>NOT(ISERROR(SEARCH("CE",DX97)))</formula>
    </cfRule>
  </conditionalFormatting>
  <conditionalFormatting sqref="EG97:EH98">
    <cfRule type="cellIs" dxfId="25331" priority="40587" operator="equal">
      <formula>"FAB"</formula>
    </cfRule>
    <cfRule type="containsText" dxfId="25330" priority="40588" operator="containsText" text="CC">
      <formula>NOT(ISERROR(SEARCH("CC",EG97)))</formula>
    </cfRule>
    <cfRule type="containsText" dxfId="25329" priority="40589" operator="containsText" text="ND">
      <formula>NOT(ISERROR(SEARCH("ND",EG97)))</formula>
    </cfRule>
    <cfRule type="containsText" dxfId="25328" priority="40590" operator="containsText" text="MANTTO">
      <formula>NOT(ISERROR(SEARCH("MANTTO",EG97)))</formula>
    </cfRule>
    <cfRule type="containsText" dxfId="25327" priority="40591" operator="containsText" text="PNC">
      <formula>NOT(ISERROR(SEARCH("PNC",EG97)))</formula>
    </cfRule>
    <cfRule type="containsText" dxfId="25326" priority="40592" operator="containsText" text="EJC">
      <formula>NOT(ISERROR(SEARCH("EJC",EG97)))</formula>
    </cfRule>
    <cfRule type="containsText" dxfId="25325" priority="40593" operator="containsText" text="FAC">
      <formula>NOT(ISERROR(SEARCH("FAC",EG97)))</formula>
    </cfRule>
  </conditionalFormatting>
  <conditionalFormatting sqref="EG97:EH98">
    <cfRule type="containsText" dxfId="25324" priority="40586" operator="containsText" text="CE">
      <formula>NOT(ISERROR(SEARCH("CE",EG97)))</formula>
    </cfRule>
  </conditionalFormatting>
  <conditionalFormatting sqref="EI97:EI98">
    <cfRule type="cellIs" dxfId="25323" priority="40579" operator="equal">
      <formula>"FAB"</formula>
    </cfRule>
    <cfRule type="containsText" dxfId="25322" priority="40580" operator="containsText" text="CC">
      <formula>NOT(ISERROR(SEARCH("CC",EI97)))</formula>
    </cfRule>
    <cfRule type="containsText" dxfId="25321" priority="40581" operator="containsText" text="ND">
      <formula>NOT(ISERROR(SEARCH("ND",EI97)))</formula>
    </cfRule>
    <cfRule type="containsText" dxfId="25320" priority="40582" operator="containsText" text="MANTTO">
      <formula>NOT(ISERROR(SEARCH("MANTTO",EI97)))</formula>
    </cfRule>
    <cfRule type="containsText" dxfId="25319" priority="40583" operator="containsText" text="PNC">
      <formula>NOT(ISERROR(SEARCH("PNC",EI97)))</formula>
    </cfRule>
    <cfRule type="containsText" dxfId="25318" priority="40584" operator="containsText" text="EJC">
      <formula>NOT(ISERROR(SEARCH("EJC",EI97)))</formula>
    </cfRule>
    <cfRule type="containsText" dxfId="25317" priority="40585" operator="containsText" text="FAC">
      <formula>NOT(ISERROR(SEARCH("FAC",EI97)))</formula>
    </cfRule>
  </conditionalFormatting>
  <conditionalFormatting sqref="EI97:EI98">
    <cfRule type="containsText" dxfId="25316" priority="40578" operator="containsText" text="CE">
      <formula>NOT(ISERROR(SEARCH("CE",EI97)))</formula>
    </cfRule>
  </conditionalFormatting>
  <conditionalFormatting sqref="CN97:CS97">
    <cfRule type="cellIs" dxfId="25315" priority="40563" operator="equal">
      <formula>"FAB"</formula>
    </cfRule>
    <cfRule type="containsText" dxfId="25314" priority="40564" operator="containsText" text="CC">
      <formula>NOT(ISERROR(SEARCH("CC",CN97)))</formula>
    </cfRule>
    <cfRule type="containsText" dxfId="25313" priority="40565" operator="containsText" text="ND">
      <formula>NOT(ISERROR(SEARCH("ND",CN97)))</formula>
    </cfRule>
    <cfRule type="containsText" dxfId="25312" priority="40566" operator="containsText" text="MANTTO">
      <formula>NOT(ISERROR(SEARCH("MANTTO",CN97)))</formula>
    </cfRule>
    <cfRule type="containsText" dxfId="25311" priority="40567" operator="containsText" text="PNC">
      <formula>NOT(ISERROR(SEARCH("PNC",CN97)))</formula>
    </cfRule>
    <cfRule type="containsText" dxfId="25310" priority="40568" operator="containsText" text="EJC">
      <formula>NOT(ISERROR(SEARCH("EJC",CN97)))</formula>
    </cfRule>
    <cfRule type="containsText" dxfId="25309" priority="40569" operator="containsText" text="FAC">
      <formula>NOT(ISERROR(SEARCH("FAC",CN97)))</formula>
    </cfRule>
  </conditionalFormatting>
  <conditionalFormatting sqref="CN97:CS97">
    <cfRule type="containsText" dxfId="25308" priority="40562" operator="containsText" text="CE">
      <formula>NOT(ISERROR(SEARCH("CE",CN97)))</formula>
    </cfRule>
  </conditionalFormatting>
  <conditionalFormatting sqref="DO131:ER131">
    <cfRule type="cellIs" dxfId="25307" priority="40395" operator="equal">
      <formula>"FAB"</formula>
    </cfRule>
    <cfRule type="containsText" dxfId="25306" priority="40396" operator="containsText" text="CC">
      <formula>NOT(ISERROR(SEARCH("CC",DO131)))</formula>
    </cfRule>
    <cfRule type="containsText" dxfId="25305" priority="40397" operator="containsText" text="ND">
      <formula>NOT(ISERROR(SEARCH("ND",DO131)))</formula>
    </cfRule>
    <cfRule type="containsText" dxfId="25304" priority="40398" operator="containsText" text="MANTTO">
      <formula>NOT(ISERROR(SEARCH("MANTTO",DO131)))</formula>
    </cfRule>
    <cfRule type="containsText" dxfId="25303" priority="40399" operator="containsText" text="PNC">
      <formula>NOT(ISERROR(SEARCH("PNC",DO131)))</formula>
    </cfRule>
    <cfRule type="containsText" dxfId="25302" priority="40400" operator="containsText" text="EJC">
      <formula>NOT(ISERROR(SEARCH("EJC",DO131)))</formula>
    </cfRule>
    <cfRule type="containsText" dxfId="25301" priority="40401" operator="containsText" text="FAC">
      <formula>NOT(ISERROR(SEARCH("FAC",DO131)))</formula>
    </cfRule>
  </conditionalFormatting>
  <conditionalFormatting sqref="DO131:ER131">
    <cfRule type="containsText" dxfId="25300" priority="40394" operator="containsText" text="CE">
      <formula>NOT(ISERROR(SEARCH("CE",DO131)))</formula>
    </cfRule>
  </conditionalFormatting>
  <conditionalFormatting sqref="CM218:DM218 CE235:DN235 CE239:DN239 CE253:DN253 CE269:DN269 CE303:DN305 CE308:DN309 CE315:DN315 CE319:DN319 CE323:DN323 CE333:DN333 CC139:CX139 CC146:CX146 CC153:CX153 CC160:CX160 CF161:CM161 DC162:DV164 CH152:CX152 DD165:DV165 CC166:CX167 CM169:DE172 CJ190:DR190 EA190 CE205:DF205 CE204:DE204">
    <cfRule type="cellIs" dxfId="25299" priority="40339" operator="equal">
      <formula>"FAB"</formula>
    </cfRule>
    <cfRule type="containsText" dxfId="25298" priority="40340" operator="containsText" text="CC">
      <formula>NOT(ISERROR(SEARCH("CC",CC139)))</formula>
    </cfRule>
    <cfRule type="containsText" dxfId="25297" priority="40341" operator="containsText" text="ND">
      <formula>NOT(ISERROR(SEARCH("ND",CC139)))</formula>
    </cfRule>
    <cfRule type="containsText" dxfId="25296" priority="40342" operator="containsText" text="MANTTO">
      <formula>NOT(ISERROR(SEARCH("MANTTO",CC139)))</formula>
    </cfRule>
    <cfRule type="containsText" dxfId="25295" priority="40343" operator="containsText" text="PNC">
      <formula>NOT(ISERROR(SEARCH("PNC",CC139)))</formula>
    </cfRule>
    <cfRule type="containsText" dxfId="25294" priority="40344" operator="containsText" text="EJC">
      <formula>NOT(ISERROR(SEARCH("EJC",CC139)))</formula>
    </cfRule>
    <cfRule type="containsText" dxfId="25293" priority="40345" operator="containsText" text="FAC">
      <formula>NOT(ISERROR(SEARCH("FAC",CC139)))</formula>
    </cfRule>
  </conditionalFormatting>
  <conditionalFormatting sqref="CM218:DM218 CE235:DN235 CE239:DN239 CE253:DN253 CE269:DN269 CE303:DN305 CE308:DN309 CE315:DN315 CE319:DN319 CE323:DN323 CE333:DN333 CC139:CX139 CC146:CX146 CC153:CX153 CC160:CX160 CF161:CM161 DC162:DV164 CH152:CX152 DD165:DV165 CC166:CX167 CM169:DE172 CJ190:DR190 EA190 CE205:DF205 CE204:DE204">
    <cfRule type="containsText" dxfId="25292" priority="40338" operator="containsText" text="CE">
      <formula>NOT(ISERROR(SEARCH("CE",CC139)))</formula>
    </cfRule>
  </conditionalFormatting>
  <conditionalFormatting sqref="BZ139:CB139 BZ153:CB153">
    <cfRule type="cellIs" dxfId="25291" priority="40331" operator="equal">
      <formula>"FAB"</formula>
    </cfRule>
    <cfRule type="containsText" dxfId="25290" priority="40332" operator="containsText" text="CC">
      <formula>NOT(ISERROR(SEARCH("CC",BZ139)))</formula>
    </cfRule>
    <cfRule type="containsText" dxfId="25289" priority="40333" operator="containsText" text="ND">
      <formula>NOT(ISERROR(SEARCH("ND",BZ139)))</formula>
    </cfRule>
    <cfRule type="containsText" dxfId="25288" priority="40334" operator="containsText" text="MANTTO">
      <formula>NOT(ISERROR(SEARCH("MANTTO",BZ139)))</formula>
    </cfRule>
    <cfRule type="containsText" dxfId="25287" priority="40335" operator="containsText" text="PNC">
      <formula>NOT(ISERROR(SEARCH("PNC",BZ139)))</formula>
    </cfRule>
    <cfRule type="containsText" dxfId="25286" priority="40336" operator="containsText" text="EJC">
      <formula>NOT(ISERROR(SEARCH("EJC",BZ139)))</formula>
    </cfRule>
    <cfRule type="containsText" dxfId="25285" priority="40337" operator="containsText" text="FAC">
      <formula>NOT(ISERROR(SEARCH("FAC",BZ139)))</formula>
    </cfRule>
  </conditionalFormatting>
  <conditionalFormatting sqref="BZ139:CB139 BZ153:CB153">
    <cfRule type="containsText" dxfId="25284" priority="40330" operator="containsText" text="CE">
      <formula>NOT(ISERROR(SEARCH("CE",BZ139)))</formula>
    </cfRule>
  </conditionalFormatting>
  <conditionalFormatting sqref="CH35:DQ36 EL34:ER36 E34:EK34 E35:AT36 AV35:BM36 BO35:CF36 DS35:EA36 E37:CD39 BP39:EC39 E40:CZ40 DK40:ER40 E12:ER33 E41:ER43 DY44:ER44 E45:BL45 E46:AZ46 E44:CM44 CB45:CJ45 DS47:ER47 E47:DI47 DM45:ER45 BT46:ER46 E57:R58 S57:ER57 E48:ER56 CL58:CT58 S58:AN58 DY58:ER58 E59:AH59 BS59:ER59 E60:BK60 EF60:ER60 E61:ER91 DC98:ER100 E96:ER97 E92:AZ95 DC92:ER95 E98:AZ101 DL101:ER101 E139:ER139 E160:ER160 AC122:AN122 AO120:BB122 BC122:CZ122 W123:BR123 CK121:CV121 DO125:ER125 E125:AZ125 AO124:BC124 BM126:EG126 E132:AZ132 CM132:ER132 E134:AN136 CX135:ER135 E133:CI133 BA136:CM136 E140:AB140 BA137:CC137 DF137:ER137 DI136:ER136 AI135:AT135 AO127:ER130 L131:ER131 AO134:CW134 DV134:ER134 DT133:ER133 E137:AB137 E138:AN138 BM138 DM138:ER138 E145:AN145 E143:AH144 BH143:CH143 BA144:CA145 AI144:AN144 K141:AH141 K142:AN142 DR143:ER143 DC142:ER142 EC144:ER144 AI143:AT143 E146:ER146 DL145:ER145 DQ147:ER147 EK149:ER149 CW147 E147:AH147 EM148:ER148 EN150:ER150 CQ149:ED150 BY151:ER151 CH152:ER152 E151:AT151 E152:BR152 E148:AN150 E153:ER153 EP161:ER161 E162:AH164 E161:CM161 DC163:ER164 DC162:DV162 EI162:ER162 E165:ER175 DR176:ER176 E176:CW176 E177:ER182 CL187:EG187 E183:EO183 E189:ER189 BP190:BY190 E188:BY188 CJ188:ER188 AO186:DR186 CG193 E190:BE190 CJ190:ER190 E191:AT191 BA191:DL191 DS191:ER191 E192:DN192 CQ193:ER193 E193:V193 E187:CJ187 E194:ER202 CN203:ER203 E208:ER209 E203:AZ207 DD206:ER207 CE204:ER205 CM217:DE217 BA216:BY216 CI216:ER216 E216:AN216 EP217:ER217 DK211:ER211 BS213:ER214 CH215:DO215 E218:DM218 E217:CB217 EH218 K219:EA219 EL219:ER220 E222:ER376 EN221:ER221 E220:EA220 E221:ED221">
    <cfRule type="containsText" dxfId="25283" priority="35013" operator="containsText" text="BAA">
      <formula>NOT(ISERROR(SEARCH("BAA",E12)))</formula>
    </cfRule>
  </conditionalFormatting>
  <conditionalFormatting sqref="CG78:CX78 CG79:CV79">
    <cfRule type="cellIs" dxfId="25282" priority="28038" operator="equal">
      <formula>"FAB"</formula>
    </cfRule>
    <cfRule type="containsText" dxfId="25281" priority="28039" operator="containsText" text="CC">
      <formula>NOT(ISERROR(SEARCH("CC",CG78)))</formula>
    </cfRule>
    <cfRule type="containsText" dxfId="25280" priority="28040" operator="containsText" text="ND">
      <formula>NOT(ISERROR(SEARCH("ND",CG78)))</formula>
    </cfRule>
    <cfRule type="containsText" dxfId="25279" priority="28041" operator="containsText" text="MANTTO">
      <formula>NOT(ISERROR(SEARCH("MANTTO",CG78)))</formula>
    </cfRule>
    <cfRule type="containsText" dxfId="25278" priority="28042" operator="containsText" text="PNC">
      <formula>NOT(ISERROR(SEARCH("PNC",CG78)))</formula>
    </cfRule>
    <cfRule type="containsText" dxfId="25277" priority="28043" operator="containsText" text="EJC">
      <formula>NOT(ISERROR(SEARCH("EJC",CG78)))</formula>
    </cfRule>
    <cfRule type="containsText" dxfId="25276" priority="28044" operator="containsText" text="FAC">
      <formula>NOT(ISERROR(SEARCH("FAC",CG78)))</formula>
    </cfRule>
  </conditionalFormatting>
  <conditionalFormatting sqref="CG78:CX78 CG79:CV79">
    <cfRule type="containsText" dxfId="25275" priority="28037" operator="containsText" text="CE">
      <formula>NOT(ISERROR(SEARCH("CE",CG78)))</formula>
    </cfRule>
  </conditionalFormatting>
  <conditionalFormatting sqref="AU79:CF79">
    <cfRule type="cellIs" dxfId="25274" priority="28030" operator="equal">
      <formula>"FAB"</formula>
    </cfRule>
    <cfRule type="containsText" dxfId="25273" priority="28031" operator="containsText" text="CC">
      <formula>NOT(ISERROR(SEARCH("CC",AU79)))</formula>
    </cfRule>
    <cfRule type="containsText" dxfId="25272" priority="28032" operator="containsText" text="ND">
      <formula>NOT(ISERROR(SEARCH("ND",AU79)))</formula>
    </cfRule>
    <cfRule type="containsText" dxfId="25271" priority="28033" operator="containsText" text="MANTTO">
      <formula>NOT(ISERROR(SEARCH("MANTTO",AU79)))</formula>
    </cfRule>
    <cfRule type="containsText" dxfId="25270" priority="28034" operator="containsText" text="PNC">
      <formula>NOT(ISERROR(SEARCH("PNC",AU79)))</formula>
    </cfRule>
    <cfRule type="containsText" dxfId="25269" priority="28035" operator="containsText" text="EJC">
      <formula>NOT(ISERROR(SEARCH("EJC",AU79)))</formula>
    </cfRule>
    <cfRule type="containsText" dxfId="25268" priority="28036" operator="containsText" text="FAC">
      <formula>NOT(ISERROR(SEARCH("FAC",AU79)))</formula>
    </cfRule>
  </conditionalFormatting>
  <conditionalFormatting sqref="AU79:CF79">
    <cfRule type="containsText" dxfId="25267" priority="28029" operator="containsText" text="CE">
      <formula>NOT(ISERROR(SEARCH("CE",AU79)))</formula>
    </cfRule>
  </conditionalFormatting>
  <conditionalFormatting sqref="CG79:CX79 CN80:CX81">
    <cfRule type="cellIs" dxfId="25266" priority="28022" operator="equal">
      <formula>"FAB"</formula>
    </cfRule>
    <cfRule type="containsText" dxfId="25265" priority="28023" operator="containsText" text="CC">
      <formula>NOT(ISERROR(SEARCH("CC",CG79)))</formula>
    </cfRule>
    <cfRule type="containsText" dxfId="25264" priority="28024" operator="containsText" text="ND">
      <formula>NOT(ISERROR(SEARCH("ND",CG79)))</formula>
    </cfRule>
    <cfRule type="containsText" dxfId="25263" priority="28025" operator="containsText" text="MANTTO">
      <formula>NOT(ISERROR(SEARCH("MANTTO",CG79)))</formula>
    </cfRule>
    <cfRule type="containsText" dxfId="25262" priority="28026" operator="containsText" text="PNC">
      <formula>NOT(ISERROR(SEARCH("PNC",CG79)))</formula>
    </cfRule>
    <cfRule type="containsText" dxfId="25261" priority="28027" operator="containsText" text="EJC">
      <formula>NOT(ISERROR(SEARCH("EJC",CG79)))</formula>
    </cfRule>
    <cfRule type="containsText" dxfId="25260" priority="28028" operator="containsText" text="FAC">
      <formula>NOT(ISERROR(SEARCH("FAC",CG79)))</formula>
    </cfRule>
  </conditionalFormatting>
  <conditionalFormatting sqref="CG79:CX79 CN80:CX81">
    <cfRule type="containsText" dxfId="25259" priority="28021" operator="containsText" text="CE">
      <formula>NOT(ISERROR(SEARCH("CE",CG79)))</formula>
    </cfRule>
  </conditionalFormatting>
  <conditionalFormatting sqref="AU80:CF80">
    <cfRule type="cellIs" dxfId="25258" priority="28014" operator="equal">
      <formula>"FAB"</formula>
    </cfRule>
    <cfRule type="containsText" dxfId="25257" priority="28015" operator="containsText" text="CC">
      <formula>NOT(ISERROR(SEARCH("CC",AU80)))</formula>
    </cfRule>
    <cfRule type="containsText" dxfId="25256" priority="28016" operator="containsText" text="ND">
      <formula>NOT(ISERROR(SEARCH("ND",AU80)))</formula>
    </cfRule>
    <cfRule type="containsText" dxfId="25255" priority="28017" operator="containsText" text="MANTTO">
      <formula>NOT(ISERROR(SEARCH("MANTTO",AU80)))</formula>
    </cfRule>
    <cfRule type="containsText" dxfId="25254" priority="28018" operator="containsText" text="PNC">
      <formula>NOT(ISERROR(SEARCH("PNC",AU80)))</formula>
    </cfRule>
    <cfRule type="containsText" dxfId="25253" priority="28019" operator="containsText" text="EJC">
      <formula>NOT(ISERROR(SEARCH("EJC",AU80)))</formula>
    </cfRule>
    <cfRule type="containsText" dxfId="25252" priority="28020" operator="containsText" text="FAC">
      <formula>NOT(ISERROR(SEARCH("FAC",AU80)))</formula>
    </cfRule>
  </conditionalFormatting>
  <conditionalFormatting sqref="AU80:CF80">
    <cfRule type="containsText" dxfId="25251" priority="28013" operator="containsText" text="CE">
      <formula>NOT(ISERROR(SEARCH("CE",AU80)))</formula>
    </cfRule>
  </conditionalFormatting>
  <conditionalFormatting sqref="CG80:CX80">
    <cfRule type="cellIs" dxfId="25250" priority="28006" operator="equal">
      <formula>"FAB"</formula>
    </cfRule>
    <cfRule type="containsText" dxfId="25249" priority="28007" operator="containsText" text="CC">
      <formula>NOT(ISERROR(SEARCH("CC",CG80)))</formula>
    </cfRule>
    <cfRule type="containsText" dxfId="25248" priority="28008" operator="containsText" text="ND">
      <formula>NOT(ISERROR(SEARCH("ND",CG80)))</formula>
    </cfRule>
    <cfRule type="containsText" dxfId="25247" priority="28009" operator="containsText" text="MANTTO">
      <formula>NOT(ISERROR(SEARCH("MANTTO",CG80)))</formula>
    </cfRule>
    <cfRule type="containsText" dxfId="25246" priority="28010" operator="containsText" text="PNC">
      <formula>NOT(ISERROR(SEARCH("PNC",CG80)))</formula>
    </cfRule>
    <cfRule type="containsText" dxfId="25245" priority="28011" operator="containsText" text="EJC">
      <formula>NOT(ISERROR(SEARCH("EJC",CG80)))</formula>
    </cfRule>
    <cfRule type="containsText" dxfId="25244" priority="28012" operator="containsText" text="FAC">
      <formula>NOT(ISERROR(SEARCH("FAC",CG80)))</formula>
    </cfRule>
  </conditionalFormatting>
  <conditionalFormatting sqref="CG80:CX80">
    <cfRule type="containsText" dxfId="25243" priority="28005" operator="containsText" text="CE">
      <formula>NOT(ISERROR(SEARCH("CE",CG80)))</formula>
    </cfRule>
  </conditionalFormatting>
  <conditionalFormatting sqref="CZ80:DH80">
    <cfRule type="cellIs" dxfId="25242" priority="27998" operator="equal">
      <formula>"FAB"</formula>
    </cfRule>
    <cfRule type="containsText" dxfId="25241" priority="27999" operator="containsText" text="CC">
      <formula>NOT(ISERROR(SEARCH("CC",CZ80)))</formula>
    </cfRule>
    <cfRule type="containsText" dxfId="25240" priority="28000" operator="containsText" text="ND">
      <formula>NOT(ISERROR(SEARCH("ND",CZ80)))</formula>
    </cfRule>
    <cfRule type="containsText" dxfId="25239" priority="28001" operator="containsText" text="MANTTO">
      <formula>NOT(ISERROR(SEARCH("MANTTO",CZ80)))</formula>
    </cfRule>
    <cfRule type="containsText" dxfId="25238" priority="28002" operator="containsText" text="PNC">
      <formula>NOT(ISERROR(SEARCH("PNC",CZ80)))</formula>
    </cfRule>
    <cfRule type="containsText" dxfId="25237" priority="28003" operator="containsText" text="EJC">
      <formula>NOT(ISERROR(SEARCH("EJC",CZ80)))</formula>
    </cfRule>
    <cfRule type="containsText" dxfId="25236" priority="28004" operator="containsText" text="FAC">
      <formula>NOT(ISERROR(SEARCH("FAC",CZ80)))</formula>
    </cfRule>
  </conditionalFormatting>
  <conditionalFormatting sqref="CZ80:DH80">
    <cfRule type="containsText" dxfId="25235" priority="27997" operator="containsText" text="CE">
      <formula>NOT(ISERROR(SEARCH("CE",CZ80)))</formula>
    </cfRule>
  </conditionalFormatting>
  <conditionalFormatting sqref="DI80 CY78:EA78">
    <cfRule type="cellIs" dxfId="25234" priority="27990" operator="equal">
      <formula>"FAB"</formula>
    </cfRule>
    <cfRule type="containsText" dxfId="25233" priority="27991" operator="containsText" text="CC">
      <formula>NOT(ISERROR(SEARCH("CC",CY78)))</formula>
    </cfRule>
    <cfRule type="containsText" dxfId="25232" priority="27992" operator="containsText" text="ND">
      <formula>NOT(ISERROR(SEARCH("ND",CY78)))</formula>
    </cfRule>
    <cfRule type="containsText" dxfId="25231" priority="27993" operator="containsText" text="MANTTO">
      <formula>NOT(ISERROR(SEARCH("MANTTO",CY78)))</formula>
    </cfRule>
    <cfRule type="containsText" dxfId="25230" priority="27994" operator="containsText" text="PNC">
      <formula>NOT(ISERROR(SEARCH("PNC",CY78)))</formula>
    </cfRule>
    <cfRule type="containsText" dxfId="25229" priority="27995" operator="containsText" text="EJC">
      <formula>NOT(ISERROR(SEARCH("EJC",CY78)))</formula>
    </cfRule>
    <cfRule type="containsText" dxfId="25228" priority="27996" operator="containsText" text="FAC">
      <formula>NOT(ISERROR(SEARCH("FAC",CY78)))</formula>
    </cfRule>
  </conditionalFormatting>
  <conditionalFormatting sqref="DI80 CY78:EA78">
    <cfRule type="containsText" dxfId="25227" priority="27989" operator="containsText" text="CE">
      <formula>NOT(ISERROR(SEARCH("CE",CY78)))</formula>
    </cfRule>
  </conditionalFormatting>
  <conditionalFormatting sqref="DG81:DO81 DF79:EK79">
    <cfRule type="cellIs" dxfId="25226" priority="27982" operator="equal">
      <formula>"FAB"</formula>
    </cfRule>
    <cfRule type="containsText" dxfId="25225" priority="27983" operator="containsText" text="CC">
      <formula>NOT(ISERROR(SEARCH("CC",DF79)))</formula>
    </cfRule>
    <cfRule type="containsText" dxfId="25224" priority="27984" operator="containsText" text="ND">
      <formula>NOT(ISERROR(SEARCH("ND",DF79)))</formula>
    </cfRule>
    <cfRule type="containsText" dxfId="25223" priority="27985" operator="containsText" text="MANTTO">
      <formula>NOT(ISERROR(SEARCH("MANTTO",DF79)))</formula>
    </cfRule>
    <cfRule type="containsText" dxfId="25222" priority="27986" operator="containsText" text="PNC">
      <formula>NOT(ISERROR(SEARCH("PNC",DF79)))</formula>
    </cfRule>
    <cfRule type="containsText" dxfId="25221" priority="27987" operator="containsText" text="EJC">
      <formula>NOT(ISERROR(SEARCH("EJC",DF79)))</formula>
    </cfRule>
    <cfRule type="containsText" dxfId="25220" priority="27988" operator="containsText" text="FAC">
      <formula>NOT(ISERROR(SEARCH("FAC",DF79)))</formula>
    </cfRule>
  </conditionalFormatting>
  <conditionalFormatting sqref="DG81:DO81 DF79:EK79">
    <cfRule type="containsText" dxfId="25219" priority="27981" operator="containsText" text="CE">
      <formula>NOT(ISERROR(SEARCH("CE",DF79)))</formula>
    </cfRule>
  </conditionalFormatting>
  <conditionalFormatting sqref="BA76:DN76">
    <cfRule type="cellIs" dxfId="25218" priority="27950" operator="equal">
      <formula>"FAB"</formula>
    </cfRule>
    <cfRule type="containsText" dxfId="25217" priority="27951" operator="containsText" text="CC">
      <formula>NOT(ISERROR(SEARCH("CC",BA76)))</formula>
    </cfRule>
    <cfRule type="containsText" dxfId="25216" priority="27952" operator="containsText" text="ND">
      <formula>NOT(ISERROR(SEARCH("ND",BA76)))</formula>
    </cfRule>
    <cfRule type="containsText" dxfId="25215" priority="27953" operator="containsText" text="MANTTO">
      <formula>NOT(ISERROR(SEARCH("MANTTO",BA76)))</formula>
    </cfRule>
    <cfRule type="containsText" dxfId="25214" priority="27954" operator="containsText" text="PNC">
      <formula>NOT(ISERROR(SEARCH("PNC",BA76)))</formula>
    </cfRule>
    <cfRule type="containsText" dxfId="25213" priority="27955" operator="containsText" text="EJC">
      <formula>NOT(ISERROR(SEARCH("EJC",BA76)))</formula>
    </cfRule>
    <cfRule type="containsText" dxfId="25212" priority="27956" operator="containsText" text="FAC">
      <formula>NOT(ISERROR(SEARCH("FAC",BA76)))</formula>
    </cfRule>
  </conditionalFormatting>
  <conditionalFormatting sqref="BA76:DN76">
    <cfRule type="containsText" dxfId="25211" priority="27949" operator="containsText" text="CE">
      <formula>NOT(ISERROR(SEARCH("CE",BA76)))</formula>
    </cfRule>
  </conditionalFormatting>
  <conditionalFormatting sqref="CZ82:DK82 EL82:ER82">
    <cfRule type="cellIs" dxfId="25210" priority="27958" operator="equal">
      <formula>"FAB"</formula>
    </cfRule>
    <cfRule type="containsText" dxfId="25209" priority="27959" operator="containsText" text="CC">
      <formula>NOT(ISERROR(SEARCH("CC",CZ82)))</formula>
    </cfRule>
    <cfRule type="containsText" dxfId="25208" priority="27960" operator="containsText" text="ND">
      <formula>NOT(ISERROR(SEARCH("ND",CZ82)))</formula>
    </cfRule>
    <cfRule type="containsText" dxfId="25207" priority="27961" operator="containsText" text="MANTTO">
      <formula>NOT(ISERROR(SEARCH("MANTTO",CZ82)))</formula>
    </cfRule>
    <cfRule type="containsText" dxfId="25206" priority="27962" operator="containsText" text="PNC">
      <formula>NOT(ISERROR(SEARCH("PNC",CZ82)))</formula>
    </cfRule>
    <cfRule type="containsText" dxfId="25205" priority="27963" operator="containsText" text="EJC">
      <formula>NOT(ISERROR(SEARCH("EJC",CZ82)))</formula>
    </cfRule>
    <cfRule type="containsText" dxfId="25204" priority="27964" operator="containsText" text="FAC">
      <formula>NOT(ISERROR(SEARCH("FAC",CZ82)))</formula>
    </cfRule>
  </conditionalFormatting>
  <conditionalFormatting sqref="CZ82:DK82 EL82:ER82">
    <cfRule type="containsText" dxfId="25203" priority="27957" operator="containsText" text="CE">
      <formula>NOT(ISERROR(SEARCH("CE",CZ82)))</formula>
    </cfRule>
  </conditionalFormatting>
  <conditionalFormatting sqref="DL82">
    <cfRule type="cellIs" dxfId="25202" priority="27942" operator="equal">
      <formula>"FAB"</formula>
    </cfRule>
    <cfRule type="containsText" dxfId="25201" priority="27943" operator="containsText" text="CC">
      <formula>NOT(ISERROR(SEARCH("CC",DL82)))</formula>
    </cfRule>
    <cfRule type="containsText" dxfId="25200" priority="27944" operator="containsText" text="ND">
      <formula>NOT(ISERROR(SEARCH("ND",DL82)))</formula>
    </cfRule>
    <cfRule type="containsText" dxfId="25199" priority="27945" operator="containsText" text="MANTTO">
      <formula>NOT(ISERROR(SEARCH("MANTTO",DL82)))</formula>
    </cfRule>
    <cfRule type="containsText" dxfId="25198" priority="27946" operator="containsText" text="PNC">
      <formula>NOT(ISERROR(SEARCH("PNC",DL82)))</formula>
    </cfRule>
    <cfRule type="containsText" dxfId="25197" priority="27947" operator="containsText" text="EJC">
      <formula>NOT(ISERROR(SEARCH("EJC",DL82)))</formula>
    </cfRule>
    <cfRule type="containsText" dxfId="25196" priority="27948" operator="containsText" text="FAC">
      <formula>NOT(ISERROR(SEARCH("FAC",DL82)))</formula>
    </cfRule>
  </conditionalFormatting>
  <conditionalFormatting sqref="DL82">
    <cfRule type="containsText" dxfId="25195" priority="27941" operator="containsText" text="CE">
      <formula>NOT(ISERROR(SEARCH("CE",DL82)))</formula>
    </cfRule>
  </conditionalFormatting>
  <conditionalFormatting sqref="DF80:EL80">
    <cfRule type="cellIs" dxfId="25194" priority="27974" operator="equal">
      <formula>"FAB"</formula>
    </cfRule>
    <cfRule type="containsText" dxfId="25193" priority="27975" operator="containsText" text="CC">
      <formula>NOT(ISERROR(SEARCH("CC",DF80)))</formula>
    </cfRule>
    <cfRule type="containsText" dxfId="25192" priority="27976" operator="containsText" text="ND">
      <formula>NOT(ISERROR(SEARCH("ND",DF80)))</formula>
    </cfRule>
    <cfRule type="containsText" dxfId="25191" priority="27977" operator="containsText" text="MANTTO">
      <formula>NOT(ISERROR(SEARCH("MANTTO",DF80)))</formula>
    </cfRule>
    <cfRule type="containsText" dxfId="25190" priority="27978" operator="containsText" text="PNC">
      <formula>NOT(ISERROR(SEARCH("PNC",DF80)))</formula>
    </cfRule>
    <cfRule type="containsText" dxfId="25189" priority="27979" operator="containsText" text="EJC">
      <formula>NOT(ISERROR(SEARCH("EJC",DF80)))</formula>
    </cfRule>
    <cfRule type="containsText" dxfId="25188" priority="27980" operator="containsText" text="FAC">
      <formula>NOT(ISERROR(SEARCH("FAC",DF80)))</formula>
    </cfRule>
  </conditionalFormatting>
  <conditionalFormatting sqref="DF80:EL80">
    <cfRule type="containsText" dxfId="25187" priority="27973" operator="containsText" text="CE">
      <formula>NOT(ISERROR(SEARCH("CE",DF80)))</formula>
    </cfRule>
  </conditionalFormatting>
  <conditionalFormatting sqref="CZ81:DZ81">
    <cfRule type="cellIs" dxfId="25186" priority="27966" operator="equal">
      <formula>"FAB"</formula>
    </cfRule>
    <cfRule type="containsText" dxfId="25185" priority="27967" operator="containsText" text="CC">
      <formula>NOT(ISERROR(SEARCH("CC",CZ81)))</formula>
    </cfRule>
    <cfRule type="containsText" dxfId="25184" priority="27968" operator="containsText" text="ND">
      <formula>NOT(ISERROR(SEARCH("ND",CZ81)))</formula>
    </cfRule>
    <cfRule type="containsText" dxfId="25183" priority="27969" operator="containsText" text="MANTTO">
      <formula>NOT(ISERROR(SEARCH("MANTTO",CZ81)))</formula>
    </cfRule>
    <cfRule type="containsText" dxfId="25182" priority="27970" operator="containsText" text="PNC">
      <formula>NOT(ISERROR(SEARCH("PNC",CZ81)))</formula>
    </cfRule>
    <cfRule type="containsText" dxfId="25181" priority="27971" operator="containsText" text="EJC">
      <formula>NOT(ISERROR(SEARCH("EJC",CZ81)))</formula>
    </cfRule>
    <cfRule type="containsText" dxfId="25180" priority="27972" operator="containsText" text="FAC">
      <formula>NOT(ISERROR(SEARCH("FAC",CZ81)))</formula>
    </cfRule>
  </conditionalFormatting>
  <conditionalFormatting sqref="CZ81:DZ81">
    <cfRule type="containsText" dxfId="25179" priority="27965" operator="containsText" text="CE">
      <formula>NOT(ISERROR(SEARCH("CE",CZ81)))</formula>
    </cfRule>
  </conditionalFormatting>
  <conditionalFormatting sqref="DM82:DX82">
    <cfRule type="cellIs" dxfId="25178" priority="27934" operator="equal">
      <formula>"FAB"</formula>
    </cfRule>
    <cfRule type="containsText" dxfId="25177" priority="27935" operator="containsText" text="CC">
      <formula>NOT(ISERROR(SEARCH("CC",DM82)))</formula>
    </cfRule>
    <cfRule type="containsText" dxfId="25176" priority="27936" operator="containsText" text="ND">
      <formula>NOT(ISERROR(SEARCH("ND",DM82)))</formula>
    </cfRule>
    <cfRule type="containsText" dxfId="25175" priority="27937" operator="containsText" text="MANTTO">
      <formula>NOT(ISERROR(SEARCH("MANTTO",DM82)))</formula>
    </cfRule>
    <cfRule type="containsText" dxfId="25174" priority="27938" operator="containsText" text="PNC">
      <formula>NOT(ISERROR(SEARCH("PNC",DM82)))</formula>
    </cfRule>
    <cfRule type="containsText" dxfId="25173" priority="27939" operator="containsText" text="EJC">
      <formula>NOT(ISERROR(SEARCH("EJC",DM82)))</formula>
    </cfRule>
    <cfRule type="containsText" dxfId="25172" priority="27940" operator="containsText" text="FAC">
      <formula>NOT(ISERROR(SEARCH("FAC",DM82)))</formula>
    </cfRule>
  </conditionalFormatting>
  <conditionalFormatting sqref="DM82:DX82">
    <cfRule type="containsText" dxfId="25171" priority="27933" operator="containsText" text="CE">
      <formula>NOT(ISERROR(SEARCH("CE",DM82)))</formula>
    </cfRule>
  </conditionalFormatting>
  <conditionalFormatting sqref="DY82">
    <cfRule type="cellIs" dxfId="25170" priority="27926" operator="equal">
      <formula>"FAB"</formula>
    </cfRule>
    <cfRule type="containsText" dxfId="25169" priority="27927" operator="containsText" text="CC">
      <formula>NOT(ISERROR(SEARCH("CC",DY82)))</formula>
    </cfRule>
    <cfRule type="containsText" dxfId="25168" priority="27928" operator="containsText" text="ND">
      <formula>NOT(ISERROR(SEARCH("ND",DY82)))</formula>
    </cfRule>
    <cfRule type="containsText" dxfId="25167" priority="27929" operator="containsText" text="MANTTO">
      <formula>NOT(ISERROR(SEARCH("MANTTO",DY82)))</formula>
    </cfRule>
    <cfRule type="containsText" dxfId="25166" priority="27930" operator="containsText" text="PNC">
      <formula>NOT(ISERROR(SEARCH("PNC",DY82)))</formula>
    </cfRule>
    <cfRule type="containsText" dxfId="25165" priority="27931" operator="containsText" text="EJC">
      <formula>NOT(ISERROR(SEARCH("EJC",DY82)))</formula>
    </cfRule>
    <cfRule type="containsText" dxfId="25164" priority="27932" operator="containsText" text="FAC">
      <formula>NOT(ISERROR(SEARCH("FAC",DY82)))</formula>
    </cfRule>
  </conditionalFormatting>
  <conditionalFormatting sqref="DY82">
    <cfRule type="containsText" dxfId="25163" priority="27925" operator="containsText" text="CE">
      <formula>NOT(ISERROR(SEARCH("CE",DY82)))</formula>
    </cfRule>
  </conditionalFormatting>
  <conditionalFormatting sqref="DZ82:EK82">
    <cfRule type="cellIs" dxfId="25162" priority="27918" operator="equal">
      <formula>"FAB"</formula>
    </cfRule>
    <cfRule type="containsText" dxfId="25161" priority="27919" operator="containsText" text="CC">
      <formula>NOT(ISERROR(SEARCH("CC",DZ82)))</formula>
    </cfRule>
    <cfRule type="containsText" dxfId="25160" priority="27920" operator="containsText" text="ND">
      <formula>NOT(ISERROR(SEARCH("ND",DZ82)))</formula>
    </cfRule>
    <cfRule type="containsText" dxfId="25159" priority="27921" operator="containsText" text="MANTTO">
      <formula>NOT(ISERROR(SEARCH("MANTTO",DZ82)))</formula>
    </cfRule>
    <cfRule type="containsText" dxfId="25158" priority="27922" operator="containsText" text="PNC">
      <formula>NOT(ISERROR(SEARCH("PNC",DZ82)))</formula>
    </cfRule>
    <cfRule type="containsText" dxfId="25157" priority="27923" operator="containsText" text="EJC">
      <formula>NOT(ISERROR(SEARCH("EJC",DZ82)))</formula>
    </cfRule>
    <cfRule type="containsText" dxfId="25156" priority="27924" operator="containsText" text="FAC">
      <formula>NOT(ISERROR(SEARCH("FAC",DZ82)))</formula>
    </cfRule>
  </conditionalFormatting>
  <conditionalFormatting sqref="DZ82:EK82">
    <cfRule type="containsText" dxfId="25155" priority="27917" operator="containsText" text="CE">
      <formula>NOT(ISERROR(SEARCH("CE",DZ82)))</formula>
    </cfRule>
  </conditionalFormatting>
  <conditionalFormatting sqref="BG90:BS90">
    <cfRule type="cellIs" dxfId="25154" priority="27910" operator="equal">
      <formula>"FAB"</formula>
    </cfRule>
    <cfRule type="containsText" dxfId="25153" priority="27911" operator="containsText" text="CC">
      <formula>NOT(ISERROR(SEARCH("CC",BG90)))</formula>
    </cfRule>
    <cfRule type="containsText" dxfId="25152" priority="27912" operator="containsText" text="ND">
      <formula>NOT(ISERROR(SEARCH("ND",BG90)))</formula>
    </cfRule>
    <cfRule type="containsText" dxfId="25151" priority="27913" operator="containsText" text="MANTTO">
      <formula>NOT(ISERROR(SEARCH("MANTTO",BG90)))</formula>
    </cfRule>
    <cfRule type="containsText" dxfId="25150" priority="27914" operator="containsText" text="PNC">
      <formula>NOT(ISERROR(SEARCH("PNC",BG90)))</formula>
    </cfRule>
    <cfRule type="containsText" dxfId="25149" priority="27915" operator="containsText" text="EJC">
      <formula>NOT(ISERROR(SEARCH("EJC",BG90)))</formula>
    </cfRule>
    <cfRule type="containsText" dxfId="25148" priority="27916" operator="containsText" text="FAC">
      <formula>NOT(ISERROR(SEARCH("FAC",BG90)))</formula>
    </cfRule>
  </conditionalFormatting>
  <conditionalFormatting sqref="BG90:BS90">
    <cfRule type="containsText" dxfId="25147" priority="27909" operator="containsText" text="CE">
      <formula>NOT(ISERROR(SEARCH("CE",BG90)))</formula>
    </cfRule>
  </conditionalFormatting>
  <conditionalFormatting sqref="CG78:CX78 CG79:CV79">
    <cfRule type="cellIs" dxfId="25146" priority="27902" operator="equal">
      <formula>"FAB"</formula>
    </cfRule>
    <cfRule type="containsText" dxfId="25145" priority="27903" operator="containsText" text="CC">
      <formula>NOT(ISERROR(SEARCH("CC",CG78)))</formula>
    </cfRule>
    <cfRule type="containsText" dxfId="25144" priority="27904" operator="containsText" text="ND">
      <formula>NOT(ISERROR(SEARCH("ND",CG78)))</formula>
    </cfRule>
    <cfRule type="containsText" dxfId="25143" priority="27905" operator="containsText" text="MANTTO">
      <formula>NOT(ISERROR(SEARCH("MANTTO",CG78)))</formula>
    </cfRule>
    <cfRule type="containsText" dxfId="25142" priority="27906" operator="containsText" text="PNC">
      <formula>NOT(ISERROR(SEARCH("PNC",CG78)))</formula>
    </cfRule>
    <cfRule type="containsText" dxfId="25141" priority="27907" operator="containsText" text="EJC">
      <formula>NOT(ISERROR(SEARCH("EJC",CG78)))</formula>
    </cfRule>
    <cfRule type="containsText" dxfId="25140" priority="27908" operator="containsText" text="FAC">
      <formula>NOT(ISERROR(SEARCH("FAC",CG78)))</formula>
    </cfRule>
  </conditionalFormatting>
  <conditionalFormatting sqref="CG78:CX78 CG79:CV79">
    <cfRule type="containsText" dxfId="25139" priority="27901" operator="containsText" text="CE">
      <formula>NOT(ISERROR(SEARCH("CE",CG78)))</formula>
    </cfRule>
  </conditionalFormatting>
  <conditionalFormatting sqref="AU79:CF79">
    <cfRule type="cellIs" dxfId="25138" priority="27894" operator="equal">
      <formula>"FAB"</formula>
    </cfRule>
    <cfRule type="containsText" dxfId="25137" priority="27895" operator="containsText" text="CC">
      <formula>NOT(ISERROR(SEARCH("CC",AU79)))</formula>
    </cfRule>
    <cfRule type="containsText" dxfId="25136" priority="27896" operator="containsText" text="ND">
      <formula>NOT(ISERROR(SEARCH("ND",AU79)))</formula>
    </cfRule>
    <cfRule type="containsText" dxfId="25135" priority="27897" operator="containsText" text="MANTTO">
      <formula>NOT(ISERROR(SEARCH("MANTTO",AU79)))</formula>
    </cfRule>
    <cfRule type="containsText" dxfId="25134" priority="27898" operator="containsText" text="PNC">
      <formula>NOT(ISERROR(SEARCH("PNC",AU79)))</formula>
    </cfRule>
    <cfRule type="containsText" dxfId="25133" priority="27899" operator="containsText" text="EJC">
      <formula>NOT(ISERROR(SEARCH("EJC",AU79)))</formula>
    </cfRule>
    <cfRule type="containsText" dxfId="25132" priority="27900" operator="containsText" text="FAC">
      <formula>NOT(ISERROR(SEARCH("FAC",AU79)))</formula>
    </cfRule>
  </conditionalFormatting>
  <conditionalFormatting sqref="AU79:CF79">
    <cfRule type="containsText" dxfId="25131" priority="27893" operator="containsText" text="CE">
      <formula>NOT(ISERROR(SEARCH("CE",AU79)))</formula>
    </cfRule>
  </conditionalFormatting>
  <conditionalFormatting sqref="CG79:CX79 CN80:CX81">
    <cfRule type="cellIs" dxfId="25130" priority="27886" operator="equal">
      <formula>"FAB"</formula>
    </cfRule>
    <cfRule type="containsText" dxfId="25129" priority="27887" operator="containsText" text="CC">
      <formula>NOT(ISERROR(SEARCH("CC",CG79)))</formula>
    </cfRule>
    <cfRule type="containsText" dxfId="25128" priority="27888" operator="containsText" text="ND">
      <formula>NOT(ISERROR(SEARCH("ND",CG79)))</formula>
    </cfRule>
    <cfRule type="containsText" dxfId="25127" priority="27889" operator="containsText" text="MANTTO">
      <formula>NOT(ISERROR(SEARCH("MANTTO",CG79)))</formula>
    </cfRule>
    <cfRule type="containsText" dxfId="25126" priority="27890" operator="containsText" text="PNC">
      <formula>NOT(ISERROR(SEARCH("PNC",CG79)))</formula>
    </cfRule>
    <cfRule type="containsText" dxfId="25125" priority="27891" operator="containsText" text="EJC">
      <formula>NOT(ISERROR(SEARCH("EJC",CG79)))</formula>
    </cfRule>
    <cfRule type="containsText" dxfId="25124" priority="27892" operator="containsText" text="FAC">
      <formula>NOT(ISERROR(SEARCH("FAC",CG79)))</formula>
    </cfRule>
  </conditionalFormatting>
  <conditionalFormatting sqref="CG79:CX79 CN80:CX81">
    <cfRule type="containsText" dxfId="25123" priority="27885" operator="containsText" text="CE">
      <formula>NOT(ISERROR(SEARCH("CE",CG79)))</formula>
    </cfRule>
  </conditionalFormatting>
  <conditionalFormatting sqref="AU80:CF80">
    <cfRule type="cellIs" dxfId="25122" priority="27878" operator="equal">
      <formula>"FAB"</formula>
    </cfRule>
    <cfRule type="containsText" dxfId="25121" priority="27879" operator="containsText" text="CC">
      <formula>NOT(ISERROR(SEARCH("CC",AU80)))</formula>
    </cfRule>
    <cfRule type="containsText" dxfId="25120" priority="27880" operator="containsText" text="ND">
      <formula>NOT(ISERROR(SEARCH("ND",AU80)))</formula>
    </cfRule>
    <cfRule type="containsText" dxfId="25119" priority="27881" operator="containsText" text="MANTTO">
      <formula>NOT(ISERROR(SEARCH("MANTTO",AU80)))</formula>
    </cfRule>
    <cfRule type="containsText" dxfId="25118" priority="27882" operator="containsText" text="PNC">
      <formula>NOT(ISERROR(SEARCH("PNC",AU80)))</formula>
    </cfRule>
    <cfRule type="containsText" dxfId="25117" priority="27883" operator="containsText" text="EJC">
      <formula>NOT(ISERROR(SEARCH("EJC",AU80)))</formula>
    </cfRule>
    <cfRule type="containsText" dxfId="25116" priority="27884" operator="containsText" text="FAC">
      <formula>NOT(ISERROR(SEARCH("FAC",AU80)))</formula>
    </cfRule>
  </conditionalFormatting>
  <conditionalFormatting sqref="AU80:CF80">
    <cfRule type="containsText" dxfId="25115" priority="27877" operator="containsText" text="CE">
      <formula>NOT(ISERROR(SEARCH("CE",AU80)))</formula>
    </cfRule>
  </conditionalFormatting>
  <conditionalFormatting sqref="CG80:CX80">
    <cfRule type="cellIs" dxfId="25114" priority="27870" operator="equal">
      <formula>"FAB"</formula>
    </cfRule>
    <cfRule type="containsText" dxfId="25113" priority="27871" operator="containsText" text="CC">
      <formula>NOT(ISERROR(SEARCH("CC",CG80)))</formula>
    </cfRule>
    <cfRule type="containsText" dxfId="25112" priority="27872" operator="containsText" text="ND">
      <formula>NOT(ISERROR(SEARCH("ND",CG80)))</formula>
    </cfRule>
    <cfRule type="containsText" dxfId="25111" priority="27873" operator="containsText" text="MANTTO">
      <formula>NOT(ISERROR(SEARCH("MANTTO",CG80)))</formula>
    </cfRule>
    <cfRule type="containsText" dxfId="25110" priority="27874" operator="containsText" text="PNC">
      <formula>NOT(ISERROR(SEARCH("PNC",CG80)))</formula>
    </cfRule>
    <cfRule type="containsText" dxfId="25109" priority="27875" operator="containsText" text="EJC">
      <formula>NOT(ISERROR(SEARCH("EJC",CG80)))</formula>
    </cfRule>
    <cfRule type="containsText" dxfId="25108" priority="27876" operator="containsText" text="FAC">
      <formula>NOT(ISERROR(SEARCH("FAC",CG80)))</formula>
    </cfRule>
  </conditionalFormatting>
  <conditionalFormatting sqref="CG80:CX80">
    <cfRule type="containsText" dxfId="25107" priority="27869" operator="containsText" text="CE">
      <formula>NOT(ISERROR(SEARCH("CE",CG80)))</formula>
    </cfRule>
  </conditionalFormatting>
  <conditionalFormatting sqref="CZ80:DH80">
    <cfRule type="cellIs" dxfId="25106" priority="27862" operator="equal">
      <formula>"FAB"</formula>
    </cfRule>
    <cfRule type="containsText" dxfId="25105" priority="27863" operator="containsText" text="CC">
      <formula>NOT(ISERROR(SEARCH("CC",CZ80)))</formula>
    </cfRule>
    <cfRule type="containsText" dxfId="25104" priority="27864" operator="containsText" text="ND">
      <formula>NOT(ISERROR(SEARCH("ND",CZ80)))</formula>
    </cfRule>
    <cfRule type="containsText" dxfId="25103" priority="27865" operator="containsText" text="MANTTO">
      <formula>NOT(ISERROR(SEARCH("MANTTO",CZ80)))</formula>
    </cfRule>
    <cfRule type="containsText" dxfId="25102" priority="27866" operator="containsText" text="PNC">
      <formula>NOT(ISERROR(SEARCH("PNC",CZ80)))</formula>
    </cfRule>
    <cfRule type="containsText" dxfId="25101" priority="27867" operator="containsText" text="EJC">
      <formula>NOT(ISERROR(SEARCH("EJC",CZ80)))</formula>
    </cfRule>
    <cfRule type="containsText" dxfId="25100" priority="27868" operator="containsText" text="FAC">
      <formula>NOT(ISERROR(SEARCH("FAC",CZ80)))</formula>
    </cfRule>
  </conditionalFormatting>
  <conditionalFormatting sqref="CZ80:DH80">
    <cfRule type="containsText" dxfId="25099" priority="27861" operator="containsText" text="CE">
      <formula>NOT(ISERROR(SEARCH("CE",CZ80)))</formula>
    </cfRule>
  </conditionalFormatting>
  <conditionalFormatting sqref="DI80 CY78:EA78">
    <cfRule type="cellIs" dxfId="25098" priority="27854" operator="equal">
      <formula>"FAB"</formula>
    </cfRule>
    <cfRule type="containsText" dxfId="25097" priority="27855" operator="containsText" text="CC">
      <formula>NOT(ISERROR(SEARCH("CC",CY78)))</formula>
    </cfRule>
    <cfRule type="containsText" dxfId="25096" priority="27856" operator="containsText" text="ND">
      <formula>NOT(ISERROR(SEARCH("ND",CY78)))</formula>
    </cfRule>
    <cfRule type="containsText" dxfId="25095" priority="27857" operator="containsText" text="MANTTO">
      <formula>NOT(ISERROR(SEARCH("MANTTO",CY78)))</formula>
    </cfRule>
    <cfRule type="containsText" dxfId="25094" priority="27858" operator="containsText" text="PNC">
      <formula>NOT(ISERROR(SEARCH("PNC",CY78)))</formula>
    </cfRule>
    <cfRule type="containsText" dxfId="25093" priority="27859" operator="containsText" text="EJC">
      <formula>NOT(ISERROR(SEARCH("EJC",CY78)))</formula>
    </cfRule>
    <cfRule type="containsText" dxfId="25092" priority="27860" operator="containsText" text="FAC">
      <formula>NOT(ISERROR(SEARCH("FAC",CY78)))</formula>
    </cfRule>
  </conditionalFormatting>
  <conditionalFormatting sqref="DI80 CY78:EA78">
    <cfRule type="containsText" dxfId="25091" priority="27853" operator="containsText" text="CE">
      <formula>NOT(ISERROR(SEARCH("CE",CY78)))</formula>
    </cfRule>
  </conditionalFormatting>
  <conditionalFormatting sqref="W85:AH85 AK85 AN85 AQ85 AT85 AW85 AZ85 BC85 BF85 BI85 BL85 BO85 BR85">
    <cfRule type="cellIs" dxfId="25090" priority="27846" operator="equal">
      <formula>"FAB"</formula>
    </cfRule>
    <cfRule type="containsText" dxfId="25089" priority="27847" operator="containsText" text="CC">
      <formula>NOT(ISERROR(SEARCH("CC",W85)))</formula>
    </cfRule>
    <cfRule type="containsText" dxfId="25088" priority="27848" operator="containsText" text="ND">
      <formula>NOT(ISERROR(SEARCH("ND",W85)))</formula>
    </cfRule>
    <cfRule type="containsText" dxfId="25087" priority="27849" operator="containsText" text="MANTTO">
      <formula>NOT(ISERROR(SEARCH("MANTTO",W85)))</formula>
    </cfRule>
    <cfRule type="containsText" dxfId="25086" priority="27850" operator="containsText" text="PNC">
      <formula>NOT(ISERROR(SEARCH("PNC",W85)))</formula>
    </cfRule>
    <cfRule type="containsText" dxfId="25085" priority="27851" operator="containsText" text="EJC">
      <formula>NOT(ISERROR(SEARCH("EJC",W85)))</formula>
    </cfRule>
    <cfRule type="containsText" dxfId="25084" priority="27852" operator="containsText" text="FAC">
      <formula>NOT(ISERROR(SEARCH("FAC",W85)))</formula>
    </cfRule>
  </conditionalFormatting>
  <conditionalFormatting sqref="W85:AH85 AK85 AN85 AQ85 AT85 AW85 AZ85 BC85 BF85 BI85 BL85 BO85 BR85">
    <cfRule type="containsText" dxfId="25083" priority="27845" operator="containsText" text="CE">
      <formula>NOT(ISERROR(SEARCH("CE",W85)))</formula>
    </cfRule>
  </conditionalFormatting>
  <conditionalFormatting sqref="AL90:AT90">
    <cfRule type="cellIs" dxfId="25082" priority="27838" operator="equal">
      <formula>"FAB"</formula>
    </cfRule>
    <cfRule type="containsText" dxfId="25081" priority="27839" operator="containsText" text="CC">
      <formula>NOT(ISERROR(SEARCH("CC",AL90)))</formula>
    </cfRule>
    <cfRule type="containsText" dxfId="25080" priority="27840" operator="containsText" text="ND">
      <formula>NOT(ISERROR(SEARCH("ND",AL90)))</formula>
    </cfRule>
    <cfRule type="containsText" dxfId="25079" priority="27841" operator="containsText" text="MANTTO">
      <formula>NOT(ISERROR(SEARCH("MANTTO",AL90)))</formula>
    </cfRule>
    <cfRule type="containsText" dxfId="25078" priority="27842" operator="containsText" text="PNC">
      <formula>NOT(ISERROR(SEARCH("PNC",AL90)))</formula>
    </cfRule>
    <cfRule type="containsText" dxfId="25077" priority="27843" operator="containsText" text="EJC">
      <formula>NOT(ISERROR(SEARCH("EJC",AL90)))</formula>
    </cfRule>
    <cfRule type="containsText" dxfId="25076" priority="27844" operator="containsText" text="FAC">
      <formula>NOT(ISERROR(SEARCH("FAC",AL90)))</formula>
    </cfRule>
  </conditionalFormatting>
  <conditionalFormatting sqref="AL90:AT90">
    <cfRule type="containsText" dxfId="25075" priority="27837" operator="containsText" text="CE">
      <formula>NOT(ISERROR(SEARCH("CE",AL90)))</formula>
    </cfRule>
  </conditionalFormatting>
  <conditionalFormatting sqref="DG81:DO81 DF79:EK79">
    <cfRule type="cellIs" dxfId="25074" priority="27830" operator="equal">
      <formula>"FAB"</formula>
    </cfRule>
    <cfRule type="containsText" dxfId="25073" priority="27831" operator="containsText" text="CC">
      <formula>NOT(ISERROR(SEARCH("CC",DF79)))</formula>
    </cfRule>
    <cfRule type="containsText" dxfId="25072" priority="27832" operator="containsText" text="ND">
      <formula>NOT(ISERROR(SEARCH("ND",DF79)))</formula>
    </cfRule>
    <cfRule type="containsText" dxfId="25071" priority="27833" operator="containsText" text="MANTTO">
      <formula>NOT(ISERROR(SEARCH("MANTTO",DF79)))</formula>
    </cfRule>
    <cfRule type="containsText" dxfId="25070" priority="27834" operator="containsText" text="PNC">
      <formula>NOT(ISERROR(SEARCH("PNC",DF79)))</formula>
    </cfRule>
    <cfRule type="containsText" dxfId="25069" priority="27835" operator="containsText" text="EJC">
      <formula>NOT(ISERROR(SEARCH("EJC",DF79)))</formula>
    </cfRule>
    <cfRule type="containsText" dxfId="25068" priority="27836" operator="containsText" text="FAC">
      <formula>NOT(ISERROR(SEARCH("FAC",DF79)))</formula>
    </cfRule>
  </conditionalFormatting>
  <conditionalFormatting sqref="DG81:DO81 DF79:EK79">
    <cfRule type="containsText" dxfId="25067" priority="27829" operator="containsText" text="CE">
      <formula>NOT(ISERROR(SEARCH("CE",DF79)))</formula>
    </cfRule>
  </conditionalFormatting>
  <conditionalFormatting sqref="BA76:DN76">
    <cfRule type="cellIs" dxfId="25066" priority="27798" operator="equal">
      <formula>"FAB"</formula>
    </cfRule>
    <cfRule type="containsText" dxfId="25065" priority="27799" operator="containsText" text="CC">
      <formula>NOT(ISERROR(SEARCH("CC",BA76)))</formula>
    </cfRule>
    <cfRule type="containsText" dxfId="25064" priority="27800" operator="containsText" text="ND">
      <formula>NOT(ISERROR(SEARCH("ND",BA76)))</formula>
    </cfRule>
    <cfRule type="containsText" dxfId="25063" priority="27801" operator="containsText" text="MANTTO">
      <formula>NOT(ISERROR(SEARCH("MANTTO",BA76)))</formula>
    </cfRule>
    <cfRule type="containsText" dxfId="25062" priority="27802" operator="containsText" text="PNC">
      <formula>NOT(ISERROR(SEARCH("PNC",BA76)))</formula>
    </cfRule>
    <cfRule type="containsText" dxfId="25061" priority="27803" operator="containsText" text="EJC">
      <formula>NOT(ISERROR(SEARCH("EJC",BA76)))</formula>
    </cfRule>
    <cfRule type="containsText" dxfId="25060" priority="27804" operator="containsText" text="FAC">
      <formula>NOT(ISERROR(SEARCH("FAC",BA76)))</formula>
    </cfRule>
  </conditionalFormatting>
  <conditionalFormatting sqref="BA76:DN76">
    <cfRule type="containsText" dxfId="25059" priority="27797" operator="containsText" text="CE">
      <formula>NOT(ISERROR(SEARCH("CE",BA76)))</formula>
    </cfRule>
  </conditionalFormatting>
  <conditionalFormatting sqref="CZ82:DK82 EL82:ER82">
    <cfRule type="cellIs" dxfId="25058" priority="27806" operator="equal">
      <formula>"FAB"</formula>
    </cfRule>
    <cfRule type="containsText" dxfId="25057" priority="27807" operator="containsText" text="CC">
      <formula>NOT(ISERROR(SEARCH("CC",CZ82)))</formula>
    </cfRule>
    <cfRule type="containsText" dxfId="25056" priority="27808" operator="containsText" text="ND">
      <formula>NOT(ISERROR(SEARCH("ND",CZ82)))</formula>
    </cfRule>
    <cfRule type="containsText" dxfId="25055" priority="27809" operator="containsText" text="MANTTO">
      <formula>NOT(ISERROR(SEARCH("MANTTO",CZ82)))</formula>
    </cfRule>
    <cfRule type="containsText" dxfId="25054" priority="27810" operator="containsText" text="PNC">
      <formula>NOT(ISERROR(SEARCH("PNC",CZ82)))</formula>
    </cfRule>
    <cfRule type="containsText" dxfId="25053" priority="27811" operator="containsText" text="EJC">
      <formula>NOT(ISERROR(SEARCH("EJC",CZ82)))</formula>
    </cfRule>
    <cfRule type="containsText" dxfId="25052" priority="27812" operator="containsText" text="FAC">
      <formula>NOT(ISERROR(SEARCH("FAC",CZ82)))</formula>
    </cfRule>
  </conditionalFormatting>
  <conditionalFormatting sqref="CZ82:DK82 EL82:ER82">
    <cfRule type="containsText" dxfId="25051" priority="27805" operator="containsText" text="CE">
      <formula>NOT(ISERROR(SEARCH("CE",CZ82)))</formula>
    </cfRule>
  </conditionalFormatting>
  <conditionalFormatting sqref="DL82">
    <cfRule type="cellIs" dxfId="25050" priority="27790" operator="equal">
      <formula>"FAB"</formula>
    </cfRule>
    <cfRule type="containsText" dxfId="25049" priority="27791" operator="containsText" text="CC">
      <formula>NOT(ISERROR(SEARCH("CC",DL82)))</formula>
    </cfRule>
    <cfRule type="containsText" dxfId="25048" priority="27792" operator="containsText" text="ND">
      <formula>NOT(ISERROR(SEARCH("ND",DL82)))</formula>
    </cfRule>
    <cfRule type="containsText" dxfId="25047" priority="27793" operator="containsText" text="MANTTO">
      <formula>NOT(ISERROR(SEARCH("MANTTO",DL82)))</formula>
    </cfRule>
    <cfRule type="containsText" dxfId="25046" priority="27794" operator="containsText" text="PNC">
      <formula>NOT(ISERROR(SEARCH("PNC",DL82)))</formula>
    </cfRule>
    <cfRule type="containsText" dxfId="25045" priority="27795" operator="containsText" text="EJC">
      <formula>NOT(ISERROR(SEARCH("EJC",DL82)))</formula>
    </cfRule>
    <cfRule type="containsText" dxfId="25044" priority="27796" operator="containsText" text="FAC">
      <formula>NOT(ISERROR(SEARCH("FAC",DL82)))</formula>
    </cfRule>
  </conditionalFormatting>
  <conditionalFormatting sqref="DL82">
    <cfRule type="containsText" dxfId="25043" priority="27789" operator="containsText" text="CE">
      <formula>NOT(ISERROR(SEARCH("CE",DL82)))</formula>
    </cfRule>
  </conditionalFormatting>
  <conditionalFormatting sqref="DF80:EL80">
    <cfRule type="cellIs" dxfId="25042" priority="27822" operator="equal">
      <formula>"FAB"</formula>
    </cfRule>
    <cfRule type="containsText" dxfId="25041" priority="27823" operator="containsText" text="CC">
      <formula>NOT(ISERROR(SEARCH("CC",DF80)))</formula>
    </cfRule>
    <cfRule type="containsText" dxfId="25040" priority="27824" operator="containsText" text="ND">
      <formula>NOT(ISERROR(SEARCH("ND",DF80)))</formula>
    </cfRule>
    <cfRule type="containsText" dxfId="25039" priority="27825" operator="containsText" text="MANTTO">
      <formula>NOT(ISERROR(SEARCH("MANTTO",DF80)))</formula>
    </cfRule>
    <cfRule type="containsText" dxfId="25038" priority="27826" operator="containsText" text="PNC">
      <formula>NOT(ISERROR(SEARCH("PNC",DF80)))</formula>
    </cfRule>
    <cfRule type="containsText" dxfId="25037" priority="27827" operator="containsText" text="EJC">
      <formula>NOT(ISERROR(SEARCH("EJC",DF80)))</formula>
    </cfRule>
    <cfRule type="containsText" dxfId="25036" priority="27828" operator="containsText" text="FAC">
      <formula>NOT(ISERROR(SEARCH("FAC",DF80)))</formula>
    </cfRule>
  </conditionalFormatting>
  <conditionalFormatting sqref="DF80:EL80">
    <cfRule type="containsText" dxfId="25035" priority="27821" operator="containsText" text="CE">
      <formula>NOT(ISERROR(SEARCH("CE",DF80)))</formula>
    </cfRule>
  </conditionalFormatting>
  <conditionalFormatting sqref="CZ81:DZ81">
    <cfRule type="cellIs" dxfId="25034" priority="27814" operator="equal">
      <formula>"FAB"</formula>
    </cfRule>
    <cfRule type="containsText" dxfId="25033" priority="27815" operator="containsText" text="CC">
      <formula>NOT(ISERROR(SEARCH("CC",CZ81)))</formula>
    </cfRule>
    <cfRule type="containsText" dxfId="25032" priority="27816" operator="containsText" text="ND">
      <formula>NOT(ISERROR(SEARCH("ND",CZ81)))</formula>
    </cfRule>
    <cfRule type="containsText" dxfId="25031" priority="27817" operator="containsText" text="MANTTO">
      <formula>NOT(ISERROR(SEARCH("MANTTO",CZ81)))</formula>
    </cfRule>
    <cfRule type="containsText" dxfId="25030" priority="27818" operator="containsText" text="PNC">
      <formula>NOT(ISERROR(SEARCH("PNC",CZ81)))</formula>
    </cfRule>
    <cfRule type="containsText" dxfId="25029" priority="27819" operator="containsText" text="EJC">
      <formula>NOT(ISERROR(SEARCH("EJC",CZ81)))</formula>
    </cfRule>
    <cfRule type="containsText" dxfId="25028" priority="27820" operator="containsText" text="FAC">
      <formula>NOT(ISERROR(SEARCH("FAC",CZ81)))</formula>
    </cfRule>
  </conditionalFormatting>
  <conditionalFormatting sqref="CZ81:DZ81">
    <cfRule type="containsText" dxfId="25027" priority="27813" operator="containsText" text="CE">
      <formula>NOT(ISERROR(SEARCH("CE",CZ81)))</formula>
    </cfRule>
  </conditionalFormatting>
  <conditionalFormatting sqref="DM82:DX82">
    <cfRule type="cellIs" dxfId="25026" priority="27782" operator="equal">
      <formula>"FAB"</formula>
    </cfRule>
    <cfRule type="containsText" dxfId="25025" priority="27783" operator="containsText" text="CC">
      <formula>NOT(ISERROR(SEARCH("CC",DM82)))</formula>
    </cfRule>
    <cfRule type="containsText" dxfId="25024" priority="27784" operator="containsText" text="ND">
      <formula>NOT(ISERROR(SEARCH("ND",DM82)))</formula>
    </cfRule>
    <cfRule type="containsText" dxfId="25023" priority="27785" operator="containsText" text="MANTTO">
      <formula>NOT(ISERROR(SEARCH("MANTTO",DM82)))</formula>
    </cfRule>
    <cfRule type="containsText" dxfId="25022" priority="27786" operator="containsText" text="PNC">
      <formula>NOT(ISERROR(SEARCH("PNC",DM82)))</formula>
    </cfRule>
    <cfRule type="containsText" dxfId="25021" priority="27787" operator="containsText" text="EJC">
      <formula>NOT(ISERROR(SEARCH("EJC",DM82)))</formula>
    </cfRule>
    <cfRule type="containsText" dxfId="25020" priority="27788" operator="containsText" text="FAC">
      <formula>NOT(ISERROR(SEARCH("FAC",DM82)))</formula>
    </cfRule>
  </conditionalFormatting>
  <conditionalFormatting sqref="DM82:DX82">
    <cfRule type="containsText" dxfId="25019" priority="27781" operator="containsText" text="CE">
      <formula>NOT(ISERROR(SEARCH("CE",DM82)))</formula>
    </cfRule>
  </conditionalFormatting>
  <conditionalFormatting sqref="DY82">
    <cfRule type="cellIs" dxfId="25018" priority="27774" operator="equal">
      <formula>"FAB"</formula>
    </cfRule>
    <cfRule type="containsText" dxfId="25017" priority="27775" operator="containsText" text="CC">
      <formula>NOT(ISERROR(SEARCH("CC",DY82)))</formula>
    </cfRule>
    <cfRule type="containsText" dxfId="25016" priority="27776" operator="containsText" text="ND">
      <formula>NOT(ISERROR(SEARCH("ND",DY82)))</formula>
    </cfRule>
    <cfRule type="containsText" dxfId="25015" priority="27777" operator="containsText" text="MANTTO">
      <formula>NOT(ISERROR(SEARCH("MANTTO",DY82)))</formula>
    </cfRule>
    <cfRule type="containsText" dxfId="25014" priority="27778" operator="containsText" text="PNC">
      <formula>NOT(ISERROR(SEARCH("PNC",DY82)))</formula>
    </cfRule>
    <cfRule type="containsText" dxfId="25013" priority="27779" operator="containsText" text="EJC">
      <formula>NOT(ISERROR(SEARCH("EJC",DY82)))</formula>
    </cfRule>
    <cfRule type="containsText" dxfId="25012" priority="27780" operator="containsText" text="FAC">
      <formula>NOT(ISERROR(SEARCH("FAC",DY82)))</formula>
    </cfRule>
  </conditionalFormatting>
  <conditionalFormatting sqref="DY82">
    <cfRule type="containsText" dxfId="25011" priority="27773" operator="containsText" text="CE">
      <formula>NOT(ISERROR(SEARCH("CE",DY82)))</formula>
    </cfRule>
  </conditionalFormatting>
  <conditionalFormatting sqref="DZ82:EK82">
    <cfRule type="cellIs" dxfId="25010" priority="27766" operator="equal">
      <formula>"FAB"</formula>
    </cfRule>
    <cfRule type="containsText" dxfId="25009" priority="27767" operator="containsText" text="CC">
      <formula>NOT(ISERROR(SEARCH("CC",DZ82)))</formula>
    </cfRule>
    <cfRule type="containsText" dxfId="25008" priority="27768" operator="containsText" text="ND">
      <formula>NOT(ISERROR(SEARCH("ND",DZ82)))</formula>
    </cfRule>
    <cfRule type="containsText" dxfId="25007" priority="27769" operator="containsText" text="MANTTO">
      <formula>NOT(ISERROR(SEARCH("MANTTO",DZ82)))</formula>
    </cfRule>
    <cfRule type="containsText" dxfId="25006" priority="27770" operator="containsText" text="PNC">
      <formula>NOT(ISERROR(SEARCH("PNC",DZ82)))</formula>
    </cfRule>
    <cfRule type="containsText" dxfId="25005" priority="27771" operator="containsText" text="EJC">
      <formula>NOT(ISERROR(SEARCH("EJC",DZ82)))</formula>
    </cfRule>
    <cfRule type="containsText" dxfId="25004" priority="27772" operator="containsText" text="FAC">
      <formula>NOT(ISERROR(SEARCH("FAC",DZ82)))</formula>
    </cfRule>
  </conditionalFormatting>
  <conditionalFormatting sqref="DZ82:EK82">
    <cfRule type="containsText" dxfId="25003" priority="27765" operator="containsText" text="CE">
      <formula>NOT(ISERROR(SEARCH("CE",DZ82)))</formula>
    </cfRule>
  </conditionalFormatting>
  <conditionalFormatting sqref="BU90:ER90">
    <cfRule type="cellIs" dxfId="25002" priority="27758" operator="equal">
      <formula>"FAB"</formula>
    </cfRule>
    <cfRule type="containsText" dxfId="25001" priority="27759" operator="containsText" text="CC">
      <formula>NOT(ISERROR(SEARCH("CC",BU90)))</formula>
    </cfRule>
    <cfRule type="containsText" dxfId="25000" priority="27760" operator="containsText" text="ND">
      <formula>NOT(ISERROR(SEARCH("ND",BU90)))</formula>
    </cfRule>
    <cfRule type="containsText" dxfId="24999" priority="27761" operator="containsText" text="MANTTO">
      <formula>NOT(ISERROR(SEARCH("MANTTO",BU90)))</formula>
    </cfRule>
    <cfRule type="containsText" dxfId="24998" priority="27762" operator="containsText" text="PNC">
      <formula>NOT(ISERROR(SEARCH("PNC",BU90)))</formula>
    </cfRule>
    <cfRule type="containsText" dxfId="24997" priority="27763" operator="containsText" text="EJC">
      <formula>NOT(ISERROR(SEARCH("EJC",BU90)))</formula>
    </cfRule>
    <cfRule type="containsText" dxfId="24996" priority="27764" operator="containsText" text="FAC">
      <formula>NOT(ISERROR(SEARCH("FAC",BU90)))</formula>
    </cfRule>
  </conditionalFormatting>
  <conditionalFormatting sqref="BU90:ER90">
    <cfRule type="containsText" dxfId="24995" priority="27757" operator="containsText" text="CE">
      <formula>NOT(ISERROR(SEARCH("CE",BU90)))</formula>
    </cfRule>
  </conditionalFormatting>
  <conditionalFormatting sqref="W91:AB91">
    <cfRule type="cellIs" dxfId="24994" priority="27750" operator="equal">
      <formula>"FAB"</formula>
    </cfRule>
    <cfRule type="containsText" dxfId="24993" priority="27751" operator="containsText" text="CC">
      <formula>NOT(ISERROR(SEARCH("CC",W91)))</formula>
    </cfRule>
    <cfRule type="containsText" dxfId="24992" priority="27752" operator="containsText" text="ND">
      <formula>NOT(ISERROR(SEARCH("ND",W91)))</formula>
    </cfRule>
    <cfRule type="containsText" dxfId="24991" priority="27753" operator="containsText" text="MANTTO">
      <formula>NOT(ISERROR(SEARCH("MANTTO",W91)))</formula>
    </cfRule>
    <cfRule type="containsText" dxfId="24990" priority="27754" operator="containsText" text="PNC">
      <formula>NOT(ISERROR(SEARCH("PNC",W91)))</formula>
    </cfRule>
    <cfRule type="containsText" dxfId="24989" priority="27755" operator="containsText" text="EJC">
      <formula>NOT(ISERROR(SEARCH("EJC",W91)))</formula>
    </cfRule>
    <cfRule type="containsText" dxfId="24988" priority="27756" operator="containsText" text="FAC">
      <formula>NOT(ISERROR(SEARCH("FAC",W91)))</formula>
    </cfRule>
  </conditionalFormatting>
  <conditionalFormatting sqref="W91:AB91">
    <cfRule type="containsText" dxfId="24987" priority="27749" operator="containsText" text="CE">
      <formula>NOT(ISERROR(SEARCH("CE",W91)))</formula>
    </cfRule>
  </conditionalFormatting>
  <conditionalFormatting sqref="AO92:AZ92">
    <cfRule type="cellIs" dxfId="24986" priority="27734" operator="equal">
      <formula>"FAB"</formula>
    </cfRule>
    <cfRule type="containsText" dxfId="24985" priority="27735" operator="containsText" text="CC">
      <formula>NOT(ISERROR(SEARCH("CC",AO92)))</formula>
    </cfRule>
    <cfRule type="containsText" dxfId="24984" priority="27736" operator="containsText" text="ND">
      <formula>NOT(ISERROR(SEARCH("ND",AO92)))</formula>
    </cfRule>
    <cfRule type="containsText" dxfId="24983" priority="27737" operator="containsText" text="MANTTO">
      <formula>NOT(ISERROR(SEARCH("MANTTO",AO92)))</formula>
    </cfRule>
    <cfRule type="containsText" dxfId="24982" priority="27738" operator="containsText" text="PNC">
      <formula>NOT(ISERROR(SEARCH("PNC",AO92)))</formula>
    </cfRule>
    <cfRule type="containsText" dxfId="24981" priority="27739" operator="containsText" text="EJC">
      <formula>NOT(ISERROR(SEARCH("EJC",AO92)))</formula>
    </cfRule>
    <cfRule type="containsText" dxfId="24980" priority="27740" operator="containsText" text="FAC">
      <formula>NOT(ISERROR(SEARCH("FAC",AO92)))</formula>
    </cfRule>
  </conditionalFormatting>
  <conditionalFormatting sqref="AO92:AZ92">
    <cfRule type="containsText" dxfId="24979" priority="27733" operator="containsText" text="CE">
      <formula>NOT(ISERROR(SEARCH("CE",AO92)))</formula>
    </cfRule>
  </conditionalFormatting>
  <conditionalFormatting sqref="DC92:DN92">
    <cfRule type="cellIs" dxfId="24978" priority="27726" operator="equal">
      <formula>"FAB"</formula>
    </cfRule>
    <cfRule type="containsText" dxfId="24977" priority="27727" operator="containsText" text="CC">
      <formula>NOT(ISERROR(SEARCH("CC",DC92)))</formula>
    </cfRule>
    <cfRule type="containsText" dxfId="24976" priority="27728" operator="containsText" text="ND">
      <formula>NOT(ISERROR(SEARCH("ND",DC92)))</formula>
    </cfRule>
    <cfRule type="containsText" dxfId="24975" priority="27729" operator="containsText" text="MANTTO">
      <formula>NOT(ISERROR(SEARCH("MANTTO",DC92)))</formula>
    </cfRule>
    <cfRule type="containsText" dxfId="24974" priority="27730" operator="containsText" text="PNC">
      <formula>NOT(ISERROR(SEARCH("PNC",DC92)))</formula>
    </cfRule>
    <cfRule type="containsText" dxfId="24973" priority="27731" operator="containsText" text="EJC">
      <formula>NOT(ISERROR(SEARCH("EJC",DC92)))</formula>
    </cfRule>
    <cfRule type="containsText" dxfId="24972" priority="27732" operator="containsText" text="FAC">
      <formula>NOT(ISERROR(SEARCH("FAC",DC92)))</formula>
    </cfRule>
  </conditionalFormatting>
  <conditionalFormatting sqref="DC92:DN92">
    <cfRule type="containsText" dxfId="24971" priority="27725" operator="containsText" text="CE">
      <formula>NOT(ISERROR(SEARCH("CE",DC92)))</formula>
    </cfRule>
  </conditionalFormatting>
  <conditionalFormatting sqref="Z96:CB96">
    <cfRule type="cellIs" dxfId="24970" priority="27718" operator="equal">
      <formula>"FAB"</formula>
    </cfRule>
    <cfRule type="containsText" dxfId="24969" priority="27719" operator="containsText" text="CC">
      <formula>NOT(ISERROR(SEARCH("CC",Z96)))</formula>
    </cfRule>
    <cfRule type="containsText" dxfId="24968" priority="27720" operator="containsText" text="ND">
      <formula>NOT(ISERROR(SEARCH("ND",Z96)))</formula>
    </cfRule>
    <cfRule type="containsText" dxfId="24967" priority="27721" operator="containsText" text="MANTTO">
      <formula>NOT(ISERROR(SEARCH("MANTTO",Z96)))</formula>
    </cfRule>
    <cfRule type="containsText" dxfId="24966" priority="27722" operator="containsText" text="PNC">
      <formula>NOT(ISERROR(SEARCH("PNC",Z96)))</formula>
    </cfRule>
    <cfRule type="containsText" dxfId="24965" priority="27723" operator="containsText" text="EJC">
      <formula>NOT(ISERROR(SEARCH("EJC",Z96)))</formula>
    </cfRule>
    <cfRule type="containsText" dxfId="24964" priority="27724" operator="containsText" text="FAC">
      <formula>NOT(ISERROR(SEARCH("FAC",Z96)))</formula>
    </cfRule>
  </conditionalFormatting>
  <conditionalFormatting sqref="Z96:CB96">
    <cfRule type="containsText" dxfId="24963" priority="27717" operator="containsText" text="CE">
      <formula>NOT(ISERROR(SEARCH("CE",Z96)))</formula>
    </cfRule>
  </conditionalFormatting>
  <conditionalFormatting sqref="EQ96:ER96">
    <cfRule type="cellIs" dxfId="24962" priority="27710" operator="equal">
      <formula>"FAB"</formula>
    </cfRule>
    <cfRule type="containsText" dxfId="24961" priority="27711" operator="containsText" text="CC">
      <formula>NOT(ISERROR(SEARCH("CC",EQ96)))</formula>
    </cfRule>
    <cfRule type="containsText" dxfId="24960" priority="27712" operator="containsText" text="ND">
      <formula>NOT(ISERROR(SEARCH("ND",EQ96)))</formula>
    </cfRule>
    <cfRule type="containsText" dxfId="24959" priority="27713" operator="containsText" text="MANTTO">
      <formula>NOT(ISERROR(SEARCH("MANTTO",EQ96)))</formula>
    </cfRule>
    <cfRule type="containsText" dxfId="24958" priority="27714" operator="containsText" text="PNC">
      <formula>NOT(ISERROR(SEARCH("PNC",EQ96)))</formula>
    </cfRule>
    <cfRule type="containsText" dxfId="24957" priority="27715" operator="containsText" text="EJC">
      <formula>NOT(ISERROR(SEARCH("EJC",EQ96)))</formula>
    </cfRule>
    <cfRule type="containsText" dxfId="24956" priority="27716" operator="containsText" text="FAC">
      <formula>NOT(ISERROR(SEARCH("FAC",EQ96)))</formula>
    </cfRule>
  </conditionalFormatting>
  <conditionalFormatting sqref="EQ96:ER96">
    <cfRule type="containsText" dxfId="24955" priority="27709" operator="containsText" text="CE">
      <formula>NOT(ISERROR(SEARCH("CE",EQ96)))</formula>
    </cfRule>
  </conditionalFormatting>
  <conditionalFormatting sqref="X96:Y96 X94:AN94">
    <cfRule type="cellIs" dxfId="24954" priority="27702" operator="equal">
      <formula>"FAB"</formula>
    </cfRule>
    <cfRule type="containsText" dxfId="24953" priority="27703" operator="containsText" text="CC">
      <formula>NOT(ISERROR(SEARCH("CC",X94)))</formula>
    </cfRule>
    <cfRule type="containsText" dxfId="24952" priority="27704" operator="containsText" text="ND">
      <formula>NOT(ISERROR(SEARCH("ND",X94)))</formula>
    </cfRule>
    <cfRule type="containsText" dxfId="24951" priority="27705" operator="containsText" text="MANTTO">
      <formula>NOT(ISERROR(SEARCH("MANTTO",X94)))</formula>
    </cfRule>
    <cfRule type="containsText" dxfId="24950" priority="27706" operator="containsText" text="PNC">
      <formula>NOT(ISERROR(SEARCH("PNC",X94)))</formula>
    </cfRule>
    <cfRule type="containsText" dxfId="24949" priority="27707" operator="containsText" text="EJC">
      <formula>NOT(ISERROR(SEARCH("EJC",X94)))</formula>
    </cfRule>
    <cfRule type="containsText" dxfId="24948" priority="27708" operator="containsText" text="FAC">
      <formula>NOT(ISERROR(SEARCH("FAC",X94)))</formula>
    </cfRule>
  </conditionalFormatting>
  <conditionalFormatting sqref="X96:Y96 X94:AN94">
    <cfRule type="containsText" dxfId="24947" priority="27701" operator="containsText" text="CE">
      <formula>NOT(ISERROR(SEARCH("CE",X94)))</formula>
    </cfRule>
  </conditionalFormatting>
  <conditionalFormatting sqref="E95:AN95 AQ97:AW97">
    <cfRule type="cellIs" dxfId="24946" priority="27694" operator="equal">
      <formula>"FAB"</formula>
    </cfRule>
    <cfRule type="containsText" dxfId="24945" priority="27695" operator="containsText" text="CC">
      <formula>NOT(ISERROR(SEARCH("CC",E95)))</formula>
    </cfRule>
    <cfRule type="containsText" dxfId="24944" priority="27696" operator="containsText" text="ND">
      <formula>NOT(ISERROR(SEARCH("ND",E95)))</formula>
    </cfRule>
    <cfRule type="containsText" dxfId="24943" priority="27697" operator="containsText" text="MANTTO">
      <formula>NOT(ISERROR(SEARCH("MANTTO",E95)))</formula>
    </cfRule>
    <cfRule type="containsText" dxfId="24942" priority="27698" operator="containsText" text="PNC">
      <formula>NOT(ISERROR(SEARCH("PNC",E95)))</formula>
    </cfRule>
    <cfRule type="containsText" dxfId="24941" priority="27699" operator="containsText" text="EJC">
      <formula>NOT(ISERROR(SEARCH("EJC",E95)))</formula>
    </cfRule>
    <cfRule type="containsText" dxfId="24940" priority="27700" operator="containsText" text="FAC">
      <formula>NOT(ISERROR(SEARCH("FAC",E95)))</formula>
    </cfRule>
  </conditionalFormatting>
  <conditionalFormatting sqref="E95:AN95 AQ97:AW97">
    <cfRule type="containsText" dxfId="24939" priority="27693" operator="containsText" text="CE">
      <formula>NOT(ISERROR(SEARCH("CE",E95)))</formula>
    </cfRule>
  </conditionalFormatting>
  <conditionalFormatting sqref="L94:W94">
    <cfRule type="cellIs" dxfId="24938" priority="27686" operator="equal">
      <formula>"FAB"</formula>
    </cfRule>
    <cfRule type="containsText" dxfId="24937" priority="27687" operator="containsText" text="CC">
      <formula>NOT(ISERROR(SEARCH("CC",L94)))</formula>
    </cfRule>
    <cfRule type="containsText" dxfId="24936" priority="27688" operator="containsText" text="ND">
      <formula>NOT(ISERROR(SEARCH("ND",L94)))</formula>
    </cfRule>
    <cfRule type="containsText" dxfId="24935" priority="27689" operator="containsText" text="MANTTO">
      <formula>NOT(ISERROR(SEARCH("MANTTO",L94)))</formula>
    </cfRule>
    <cfRule type="containsText" dxfId="24934" priority="27690" operator="containsText" text="PNC">
      <formula>NOT(ISERROR(SEARCH("PNC",L94)))</formula>
    </cfRule>
    <cfRule type="containsText" dxfId="24933" priority="27691" operator="containsText" text="EJC">
      <formula>NOT(ISERROR(SEARCH("EJC",L94)))</formula>
    </cfRule>
    <cfRule type="containsText" dxfId="24932" priority="27692" operator="containsText" text="FAC">
      <formula>NOT(ISERROR(SEARCH("FAC",L94)))</formula>
    </cfRule>
  </conditionalFormatting>
  <conditionalFormatting sqref="L94:W94">
    <cfRule type="containsText" dxfId="24931" priority="27685" operator="containsText" text="CE">
      <formula>NOT(ISERROR(SEARCH("CE",L94)))</formula>
    </cfRule>
  </conditionalFormatting>
  <conditionalFormatting sqref="E97:AP97 DZ97:EF97">
    <cfRule type="cellIs" dxfId="24930" priority="27678" operator="equal">
      <formula>"FAB"</formula>
    </cfRule>
    <cfRule type="containsText" dxfId="24929" priority="27679" operator="containsText" text="CC">
      <formula>NOT(ISERROR(SEARCH("CC",E97)))</formula>
    </cfRule>
    <cfRule type="containsText" dxfId="24928" priority="27680" operator="containsText" text="ND">
      <formula>NOT(ISERROR(SEARCH("ND",E97)))</formula>
    </cfRule>
    <cfRule type="containsText" dxfId="24927" priority="27681" operator="containsText" text="MANTTO">
      <formula>NOT(ISERROR(SEARCH("MANTTO",E97)))</formula>
    </cfRule>
    <cfRule type="containsText" dxfId="24926" priority="27682" operator="containsText" text="PNC">
      <formula>NOT(ISERROR(SEARCH("PNC",E97)))</formula>
    </cfRule>
    <cfRule type="containsText" dxfId="24925" priority="27683" operator="containsText" text="EJC">
      <formula>NOT(ISERROR(SEARCH("EJC",E97)))</formula>
    </cfRule>
    <cfRule type="containsText" dxfId="24924" priority="27684" operator="containsText" text="FAC">
      <formula>NOT(ISERROR(SEARCH("FAC",E97)))</formula>
    </cfRule>
  </conditionalFormatting>
  <conditionalFormatting sqref="E97:AP97 DZ97:EF97">
    <cfRule type="containsText" dxfId="24923" priority="27677" operator="containsText" text="CE">
      <formula>NOT(ISERROR(SEARCH("CE",E97)))</formula>
    </cfRule>
  </conditionalFormatting>
  <conditionalFormatting sqref="DO92:ER92">
    <cfRule type="cellIs" dxfId="24922" priority="27662" operator="equal">
      <formula>"FAB"</formula>
    </cfRule>
    <cfRule type="containsText" dxfId="24921" priority="27663" operator="containsText" text="CC">
      <formula>NOT(ISERROR(SEARCH("CC",DO92)))</formula>
    </cfRule>
    <cfRule type="containsText" dxfId="24920" priority="27664" operator="containsText" text="ND">
      <formula>NOT(ISERROR(SEARCH("ND",DO92)))</formula>
    </cfRule>
    <cfRule type="containsText" dxfId="24919" priority="27665" operator="containsText" text="MANTTO">
      <formula>NOT(ISERROR(SEARCH("MANTTO",DO92)))</formula>
    </cfRule>
    <cfRule type="containsText" dxfId="24918" priority="27666" operator="containsText" text="PNC">
      <formula>NOT(ISERROR(SEARCH("PNC",DO92)))</formula>
    </cfRule>
    <cfRule type="containsText" dxfId="24917" priority="27667" operator="containsText" text="EJC">
      <formula>NOT(ISERROR(SEARCH("EJC",DO92)))</formula>
    </cfRule>
    <cfRule type="containsText" dxfId="24916" priority="27668" operator="containsText" text="FAC">
      <formula>NOT(ISERROR(SEARCH("FAC",DO92)))</formula>
    </cfRule>
  </conditionalFormatting>
  <conditionalFormatting sqref="DO92:ER92">
    <cfRule type="containsText" dxfId="24915" priority="27661" operator="containsText" text="CE">
      <formula>NOT(ISERROR(SEARCH("CE",DO92)))</formula>
    </cfRule>
  </conditionalFormatting>
  <conditionalFormatting sqref="E97:V98">
    <cfRule type="cellIs" dxfId="24914" priority="27654" operator="equal">
      <formula>"FAB"</formula>
    </cfRule>
    <cfRule type="containsText" dxfId="24913" priority="27655" operator="containsText" text="CC">
      <formula>NOT(ISERROR(SEARCH("CC",E97)))</formula>
    </cfRule>
    <cfRule type="containsText" dxfId="24912" priority="27656" operator="containsText" text="ND">
      <formula>NOT(ISERROR(SEARCH("ND",E97)))</formula>
    </cfRule>
    <cfRule type="containsText" dxfId="24911" priority="27657" operator="containsText" text="MANTTO">
      <formula>NOT(ISERROR(SEARCH("MANTTO",E97)))</formula>
    </cfRule>
    <cfRule type="containsText" dxfId="24910" priority="27658" operator="containsText" text="PNC">
      <formula>NOT(ISERROR(SEARCH("PNC",E97)))</formula>
    </cfRule>
    <cfRule type="containsText" dxfId="24909" priority="27659" operator="containsText" text="EJC">
      <formula>NOT(ISERROR(SEARCH("EJC",E97)))</formula>
    </cfRule>
    <cfRule type="containsText" dxfId="24908" priority="27660" operator="containsText" text="FAC">
      <formula>NOT(ISERROR(SEARCH("FAC",E97)))</formula>
    </cfRule>
  </conditionalFormatting>
  <conditionalFormatting sqref="E97:V98">
    <cfRule type="containsText" dxfId="24907" priority="27653" operator="containsText" text="CE">
      <formula>NOT(ISERROR(SEARCH("CE",E97)))</formula>
    </cfRule>
  </conditionalFormatting>
  <conditionalFormatting sqref="E96:S96">
    <cfRule type="cellIs" dxfId="24906" priority="27670" operator="equal">
      <formula>"FAB"</formula>
    </cfRule>
    <cfRule type="containsText" dxfId="24905" priority="27671" operator="containsText" text="CC">
      <formula>NOT(ISERROR(SEARCH("CC",E96)))</formula>
    </cfRule>
    <cfRule type="containsText" dxfId="24904" priority="27672" operator="containsText" text="ND">
      <formula>NOT(ISERROR(SEARCH("ND",E96)))</formula>
    </cfRule>
    <cfRule type="containsText" dxfId="24903" priority="27673" operator="containsText" text="MANTTO">
      <formula>NOT(ISERROR(SEARCH("MANTTO",E96)))</formula>
    </cfRule>
    <cfRule type="containsText" dxfId="24902" priority="27674" operator="containsText" text="PNC">
      <formula>NOT(ISERROR(SEARCH("PNC",E96)))</formula>
    </cfRule>
    <cfRule type="containsText" dxfId="24901" priority="27675" operator="containsText" text="EJC">
      <formula>NOT(ISERROR(SEARCH("EJC",E96)))</formula>
    </cfRule>
    <cfRule type="containsText" dxfId="24900" priority="27676" operator="containsText" text="FAC">
      <formula>NOT(ISERROR(SEARCH("FAC",E96)))</formula>
    </cfRule>
  </conditionalFormatting>
  <conditionalFormatting sqref="E96:S96">
    <cfRule type="containsText" dxfId="24899" priority="27669" operator="containsText" text="CE">
      <formula>NOT(ISERROR(SEARCH("CE",E96)))</formula>
    </cfRule>
  </conditionalFormatting>
  <conditionalFormatting sqref="EJ97:ER97">
    <cfRule type="cellIs" dxfId="24898" priority="27646" operator="equal">
      <formula>"FAB"</formula>
    </cfRule>
    <cfRule type="containsText" dxfId="24897" priority="27647" operator="containsText" text="CC">
      <formula>NOT(ISERROR(SEARCH("CC",EJ97)))</formula>
    </cfRule>
    <cfRule type="containsText" dxfId="24896" priority="27648" operator="containsText" text="ND">
      <formula>NOT(ISERROR(SEARCH("ND",EJ97)))</formula>
    </cfRule>
    <cfRule type="containsText" dxfId="24895" priority="27649" operator="containsText" text="MANTTO">
      <formula>NOT(ISERROR(SEARCH("MANTTO",EJ97)))</formula>
    </cfRule>
    <cfRule type="containsText" dxfId="24894" priority="27650" operator="containsText" text="PNC">
      <formula>NOT(ISERROR(SEARCH("PNC",EJ97)))</formula>
    </cfRule>
    <cfRule type="containsText" dxfId="24893" priority="27651" operator="containsText" text="EJC">
      <formula>NOT(ISERROR(SEARCH("EJC",EJ97)))</formula>
    </cfRule>
    <cfRule type="containsText" dxfId="24892" priority="27652" operator="containsText" text="FAC">
      <formula>NOT(ISERROR(SEARCH("FAC",EJ97)))</formula>
    </cfRule>
  </conditionalFormatting>
  <conditionalFormatting sqref="EJ97:ER97">
    <cfRule type="containsText" dxfId="24891" priority="27645" operator="containsText" text="CE">
      <formula>NOT(ISERROR(SEARCH("CE",EJ97)))</formula>
    </cfRule>
  </conditionalFormatting>
  <conditionalFormatting sqref="DY97">
    <cfRule type="cellIs" dxfId="24890" priority="27638" operator="equal">
      <formula>"FAB"</formula>
    </cfRule>
    <cfRule type="containsText" dxfId="24889" priority="27639" operator="containsText" text="CC">
      <formula>NOT(ISERROR(SEARCH("CC",DY97)))</formula>
    </cfRule>
    <cfRule type="containsText" dxfId="24888" priority="27640" operator="containsText" text="ND">
      <formula>NOT(ISERROR(SEARCH("ND",DY97)))</formula>
    </cfRule>
    <cfRule type="containsText" dxfId="24887" priority="27641" operator="containsText" text="MANTTO">
      <formula>NOT(ISERROR(SEARCH("MANTTO",DY97)))</formula>
    </cfRule>
    <cfRule type="containsText" dxfId="24886" priority="27642" operator="containsText" text="PNC">
      <formula>NOT(ISERROR(SEARCH("PNC",DY97)))</formula>
    </cfRule>
    <cfRule type="containsText" dxfId="24885" priority="27643" operator="containsText" text="EJC">
      <formula>NOT(ISERROR(SEARCH("EJC",DY97)))</formula>
    </cfRule>
    <cfRule type="containsText" dxfId="24884" priority="27644" operator="containsText" text="FAC">
      <formula>NOT(ISERROR(SEARCH("FAC",DY97)))</formula>
    </cfRule>
  </conditionalFormatting>
  <conditionalFormatting sqref="DY97">
    <cfRule type="containsText" dxfId="24883" priority="27637" operator="containsText" text="CE">
      <formula>NOT(ISERROR(SEARCH("CE",DY97)))</formula>
    </cfRule>
  </conditionalFormatting>
  <conditionalFormatting sqref="AX97:AZ97">
    <cfRule type="cellIs" dxfId="24882" priority="27630" operator="equal">
      <formula>"FAB"</formula>
    </cfRule>
    <cfRule type="containsText" dxfId="24881" priority="27631" operator="containsText" text="CC">
      <formula>NOT(ISERROR(SEARCH("CC",AX97)))</formula>
    </cfRule>
    <cfRule type="containsText" dxfId="24880" priority="27632" operator="containsText" text="ND">
      <formula>NOT(ISERROR(SEARCH("ND",AX97)))</formula>
    </cfRule>
    <cfRule type="containsText" dxfId="24879" priority="27633" operator="containsText" text="MANTTO">
      <formula>NOT(ISERROR(SEARCH("MANTTO",AX97)))</formula>
    </cfRule>
    <cfRule type="containsText" dxfId="24878" priority="27634" operator="containsText" text="PNC">
      <formula>NOT(ISERROR(SEARCH("PNC",AX97)))</formula>
    </cfRule>
    <cfRule type="containsText" dxfId="24877" priority="27635" operator="containsText" text="EJC">
      <formula>NOT(ISERROR(SEARCH("EJC",AX97)))</formula>
    </cfRule>
    <cfRule type="containsText" dxfId="24876" priority="27636" operator="containsText" text="FAC">
      <formula>NOT(ISERROR(SEARCH("FAC",AX97)))</formula>
    </cfRule>
  </conditionalFormatting>
  <conditionalFormatting sqref="AX97:AZ97">
    <cfRule type="containsText" dxfId="24875" priority="27629" operator="containsText" text="CE">
      <formula>NOT(ISERROR(SEARCH("CE",AX97)))</formula>
    </cfRule>
  </conditionalFormatting>
  <conditionalFormatting sqref="DX97">
    <cfRule type="cellIs" dxfId="24874" priority="27622" operator="equal">
      <formula>"FAB"</formula>
    </cfRule>
    <cfRule type="containsText" dxfId="24873" priority="27623" operator="containsText" text="CC">
      <formula>NOT(ISERROR(SEARCH("CC",DX97)))</formula>
    </cfRule>
    <cfRule type="containsText" dxfId="24872" priority="27624" operator="containsText" text="ND">
      <formula>NOT(ISERROR(SEARCH("ND",DX97)))</formula>
    </cfRule>
    <cfRule type="containsText" dxfId="24871" priority="27625" operator="containsText" text="MANTTO">
      <formula>NOT(ISERROR(SEARCH("MANTTO",DX97)))</formula>
    </cfRule>
    <cfRule type="containsText" dxfId="24870" priority="27626" operator="containsText" text="PNC">
      <formula>NOT(ISERROR(SEARCH("PNC",DX97)))</formula>
    </cfRule>
    <cfRule type="containsText" dxfId="24869" priority="27627" operator="containsText" text="EJC">
      <formula>NOT(ISERROR(SEARCH("EJC",DX97)))</formula>
    </cfRule>
    <cfRule type="containsText" dxfId="24868" priority="27628" operator="containsText" text="FAC">
      <formula>NOT(ISERROR(SEARCH("FAC",DX97)))</formula>
    </cfRule>
  </conditionalFormatting>
  <conditionalFormatting sqref="DX97">
    <cfRule type="containsText" dxfId="24867" priority="27621" operator="containsText" text="CE">
      <formula>NOT(ISERROR(SEARCH("CE",DX97)))</formula>
    </cfRule>
  </conditionalFormatting>
  <conditionalFormatting sqref="EG97:EH97">
    <cfRule type="cellIs" dxfId="24866" priority="27614" operator="equal">
      <formula>"FAB"</formula>
    </cfRule>
    <cfRule type="containsText" dxfId="24865" priority="27615" operator="containsText" text="CC">
      <formula>NOT(ISERROR(SEARCH("CC",EG97)))</formula>
    </cfRule>
    <cfRule type="containsText" dxfId="24864" priority="27616" operator="containsText" text="ND">
      <formula>NOT(ISERROR(SEARCH("ND",EG97)))</formula>
    </cfRule>
    <cfRule type="containsText" dxfId="24863" priority="27617" operator="containsText" text="MANTTO">
      <formula>NOT(ISERROR(SEARCH("MANTTO",EG97)))</formula>
    </cfRule>
    <cfRule type="containsText" dxfId="24862" priority="27618" operator="containsText" text="PNC">
      <formula>NOT(ISERROR(SEARCH("PNC",EG97)))</formula>
    </cfRule>
    <cfRule type="containsText" dxfId="24861" priority="27619" operator="containsText" text="EJC">
      <formula>NOT(ISERROR(SEARCH("EJC",EG97)))</formula>
    </cfRule>
    <cfRule type="containsText" dxfId="24860" priority="27620" operator="containsText" text="FAC">
      <formula>NOT(ISERROR(SEARCH("FAC",EG97)))</formula>
    </cfRule>
  </conditionalFormatting>
  <conditionalFormatting sqref="EG97:EH97">
    <cfRule type="containsText" dxfId="24859" priority="27613" operator="containsText" text="CE">
      <formula>NOT(ISERROR(SEARCH("CE",EG97)))</formula>
    </cfRule>
  </conditionalFormatting>
  <conditionalFormatting sqref="EI97">
    <cfRule type="cellIs" dxfId="24858" priority="27606" operator="equal">
      <formula>"FAB"</formula>
    </cfRule>
    <cfRule type="containsText" dxfId="24857" priority="27607" operator="containsText" text="CC">
      <formula>NOT(ISERROR(SEARCH("CC",EI97)))</formula>
    </cfRule>
    <cfRule type="containsText" dxfId="24856" priority="27608" operator="containsText" text="ND">
      <formula>NOT(ISERROR(SEARCH("ND",EI97)))</formula>
    </cfRule>
    <cfRule type="containsText" dxfId="24855" priority="27609" operator="containsText" text="MANTTO">
      <formula>NOT(ISERROR(SEARCH("MANTTO",EI97)))</formula>
    </cfRule>
    <cfRule type="containsText" dxfId="24854" priority="27610" operator="containsText" text="PNC">
      <formula>NOT(ISERROR(SEARCH("PNC",EI97)))</formula>
    </cfRule>
    <cfRule type="containsText" dxfId="24853" priority="27611" operator="containsText" text="EJC">
      <formula>NOT(ISERROR(SEARCH("EJC",EI97)))</formula>
    </cfRule>
    <cfRule type="containsText" dxfId="24852" priority="27612" operator="containsText" text="FAC">
      <formula>NOT(ISERROR(SEARCH("FAC",EI97)))</formula>
    </cfRule>
  </conditionalFormatting>
  <conditionalFormatting sqref="EI97">
    <cfRule type="containsText" dxfId="24851" priority="27605" operator="containsText" text="CE">
      <formula>NOT(ISERROR(SEARCH("CE",EI97)))</formula>
    </cfRule>
  </conditionalFormatting>
  <conditionalFormatting sqref="CN97:CS97">
    <cfRule type="cellIs" dxfId="24850" priority="27598" operator="equal">
      <formula>"FAB"</formula>
    </cfRule>
    <cfRule type="containsText" dxfId="24849" priority="27599" operator="containsText" text="CC">
      <formula>NOT(ISERROR(SEARCH("CC",CN97)))</formula>
    </cfRule>
    <cfRule type="containsText" dxfId="24848" priority="27600" operator="containsText" text="ND">
      <formula>NOT(ISERROR(SEARCH("ND",CN97)))</formula>
    </cfRule>
    <cfRule type="containsText" dxfId="24847" priority="27601" operator="containsText" text="MANTTO">
      <formula>NOT(ISERROR(SEARCH("MANTTO",CN97)))</formula>
    </cfRule>
    <cfRule type="containsText" dxfId="24846" priority="27602" operator="containsText" text="PNC">
      <formula>NOT(ISERROR(SEARCH("PNC",CN97)))</formula>
    </cfRule>
    <cfRule type="containsText" dxfId="24845" priority="27603" operator="containsText" text="EJC">
      <formula>NOT(ISERROR(SEARCH("EJC",CN97)))</formula>
    </cfRule>
    <cfRule type="containsText" dxfId="24844" priority="27604" operator="containsText" text="FAC">
      <formula>NOT(ISERROR(SEARCH("FAC",CN97)))</formula>
    </cfRule>
  </conditionalFormatting>
  <conditionalFormatting sqref="CN97:CS97">
    <cfRule type="containsText" dxfId="24843" priority="27597" operator="containsText" text="CE">
      <formula>NOT(ISERROR(SEARCH("CE",CN97)))</formula>
    </cfRule>
  </conditionalFormatting>
  <conditionalFormatting sqref="CN79:CX81 CG77:EF77">
    <cfRule type="cellIs" dxfId="24842" priority="27590" operator="equal">
      <formula>"FAB"</formula>
    </cfRule>
    <cfRule type="containsText" dxfId="24841" priority="27591" operator="containsText" text="CC">
      <formula>NOT(ISERROR(SEARCH("CC",CG77)))</formula>
    </cfRule>
    <cfRule type="containsText" dxfId="24840" priority="27592" operator="containsText" text="ND">
      <formula>NOT(ISERROR(SEARCH("ND",CG77)))</formula>
    </cfRule>
    <cfRule type="containsText" dxfId="24839" priority="27593" operator="containsText" text="MANTTO">
      <formula>NOT(ISERROR(SEARCH("MANTTO",CG77)))</formula>
    </cfRule>
    <cfRule type="containsText" dxfId="24838" priority="27594" operator="containsText" text="PNC">
      <formula>NOT(ISERROR(SEARCH("PNC",CG77)))</formula>
    </cfRule>
    <cfRule type="containsText" dxfId="24837" priority="27595" operator="containsText" text="EJC">
      <formula>NOT(ISERROR(SEARCH("EJC",CG77)))</formula>
    </cfRule>
    <cfRule type="containsText" dxfId="24836" priority="27596" operator="containsText" text="FAC">
      <formula>NOT(ISERROR(SEARCH("FAC",CG77)))</formula>
    </cfRule>
  </conditionalFormatting>
  <conditionalFormatting sqref="CN79:CX81 CG77:EF77">
    <cfRule type="containsText" dxfId="24835" priority="27589" operator="containsText" text="CE">
      <formula>NOT(ISERROR(SEARCH("CE",CG77)))</formula>
    </cfRule>
  </conditionalFormatting>
  <conditionalFormatting sqref="AU78:CF78 BA79:CF79">
    <cfRule type="cellIs" dxfId="24834" priority="27582" operator="equal">
      <formula>"FAB"</formula>
    </cfRule>
    <cfRule type="containsText" dxfId="24833" priority="27583" operator="containsText" text="CC">
      <formula>NOT(ISERROR(SEARCH("CC",AU78)))</formula>
    </cfRule>
    <cfRule type="containsText" dxfId="24832" priority="27584" operator="containsText" text="ND">
      <formula>NOT(ISERROR(SEARCH("ND",AU78)))</formula>
    </cfRule>
    <cfRule type="containsText" dxfId="24831" priority="27585" operator="containsText" text="MANTTO">
      <formula>NOT(ISERROR(SEARCH("MANTTO",AU78)))</formula>
    </cfRule>
    <cfRule type="containsText" dxfId="24830" priority="27586" operator="containsText" text="PNC">
      <formula>NOT(ISERROR(SEARCH("PNC",AU78)))</formula>
    </cfRule>
    <cfRule type="containsText" dxfId="24829" priority="27587" operator="containsText" text="EJC">
      <formula>NOT(ISERROR(SEARCH("EJC",AU78)))</formula>
    </cfRule>
    <cfRule type="containsText" dxfId="24828" priority="27588" operator="containsText" text="FAC">
      <formula>NOT(ISERROR(SEARCH("FAC",AU78)))</formula>
    </cfRule>
  </conditionalFormatting>
  <conditionalFormatting sqref="AU78:CF78 BA79:CF79">
    <cfRule type="containsText" dxfId="24827" priority="27581" operator="containsText" text="CE">
      <formula>NOT(ISERROR(SEARCH("CE",AU78)))</formula>
    </cfRule>
  </conditionalFormatting>
  <conditionalFormatting sqref="CG78:CX78 CG79:CV79">
    <cfRule type="cellIs" dxfId="24826" priority="27574" operator="equal">
      <formula>"FAB"</formula>
    </cfRule>
    <cfRule type="containsText" dxfId="24825" priority="27575" operator="containsText" text="CC">
      <formula>NOT(ISERROR(SEARCH("CC",CG78)))</formula>
    </cfRule>
    <cfRule type="containsText" dxfId="24824" priority="27576" operator="containsText" text="ND">
      <formula>NOT(ISERROR(SEARCH("ND",CG78)))</formula>
    </cfRule>
    <cfRule type="containsText" dxfId="24823" priority="27577" operator="containsText" text="MANTTO">
      <formula>NOT(ISERROR(SEARCH("MANTTO",CG78)))</formula>
    </cfRule>
    <cfRule type="containsText" dxfId="24822" priority="27578" operator="containsText" text="PNC">
      <formula>NOT(ISERROR(SEARCH("PNC",CG78)))</formula>
    </cfRule>
    <cfRule type="containsText" dxfId="24821" priority="27579" operator="containsText" text="EJC">
      <formula>NOT(ISERROR(SEARCH("EJC",CG78)))</formula>
    </cfRule>
    <cfRule type="containsText" dxfId="24820" priority="27580" operator="containsText" text="FAC">
      <formula>NOT(ISERROR(SEARCH("FAC",CG78)))</formula>
    </cfRule>
  </conditionalFormatting>
  <conditionalFormatting sqref="CG78:CX78 CG79:CV79">
    <cfRule type="containsText" dxfId="24819" priority="27573" operator="containsText" text="CE">
      <formula>NOT(ISERROR(SEARCH("CE",CG78)))</formula>
    </cfRule>
  </conditionalFormatting>
  <conditionalFormatting sqref="AU79:CF79">
    <cfRule type="cellIs" dxfId="24818" priority="27566" operator="equal">
      <formula>"FAB"</formula>
    </cfRule>
    <cfRule type="containsText" dxfId="24817" priority="27567" operator="containsText" text="CC">
      <formula>NOT(ISERROR(SEARCH("CC",AU79)))</formula>
    </cfRule>
    <cfRule type="containsText" dxfId="24816" priority="27568" operator="containsText" text="ND">
      <formula>NOT(ISERROR(SEARCH("ND",AU79)))</formula>
    </cfRule>
    <cfRule type="containsText" dxfId="24815" priority="27569" operator="containsText" text="MANTTO">
      <formula>NOT(ISERROR(SEARCH("MANTTO",AU79)))</formula>
    </cfRule>
    <cfRule type="containsText" dxfId="24814" priority="27570" operator="containsText" text="PNC">
      <formula>NOT(ISERROR(SEARCH("PNC",AU79)))</formula>
    </cfRule>
    <cfRule type="containsText" dxfId="24813" priority="27571" operator="containsText" text="EJC">
      <formula>NOT(ISERROR(SEARCH("EJC",AU79)))</formula>
    </cfRule>
    <cfRule type="containsText" dxfId="24812" priority="27572" operator="containsText" text="FAC">
      <formula>NOT(ISERROR(SEARCH("FAC",AU79)))</formula>
    </cfRule>
  </conditionalFormatting>
  <conditionalFormatting sqref="AU79:CF79">
    <cfRule type="containsText" dxfId="24811" priority="27565" operator="containsText" text="CE">
      <formula>NOT(ISERROR(SEARCH("CE",AU79)))</formula>
    </cfRule>
  </conditionalFormatting>
  <conditionalFormatting sqref="CG79:CX79 CN80:CX81">
    <cfRule type="cellIs" dxfId="24810" priority="27558" operator="equal">
      <formula>"FAB"</formula>
    </cfRule>
    <cfRule type="containsText" dxfId="24809" priority="27559" operator="containsText" text="CC">
      <formula>NOT(ISERROR(SEARCH("CC",CG79)))</formula>
    </cfRule>
    <cfRule type="containsText" dxfId="24808" priority="27560" operator="containsText" text="ND">
      <formula>NOT(ISERROR(SEARCH("ND",CG79)))</formula>
    </cfRule>
    <cfRule type="containsText" dxfId="24807" priority="27561" operator="containsText" text="MANTTO">
      <formula>NOT(ISERROR(SEARCH("MANTTO",CG79)))</formula>
    </cfRule>
    <cfRule type="containsText" dxfId="24806" priority="27562" operator="containsText" text="PNC">
      <formula>NOT(ISERROR(SEARCH("PNC",CG79)))</formula>
    </cfRule>
    <cfRule type="containsText" dxfId="24805" priority="27563" operator="containsText" text="EJC">
      <formula>NOT(ISERROR(SEARCH("EJC",CG79)))</formula>
    </cfRule>
    <cfRule type="containsText" dxfId="24804" priority="27564" operator="containsText" text="FAC">
      <formula>NOT(ISERROR(SEARCH("FAC",CG79)))</formula>
    </cfRule>
  </conditionalFormatting>
  <conditionalFormatting sqref="CG79:CX79 CN80:CX81">
    <cfRule type="containsText" dxfId="24803" priority="27557" operator="containsText" text="CE">
      <formula>NOT(ISERROR(SEARCH("CE",CG79)))</formula>
    </cfRule>
  </conditionalFormatting>
  <conditionalFormatting sqref="CZ79:DH79 DG81:DH81 CZ80:DF81">
    <cfRule type="cellIs" dxfId="24802" priority="27550" operator="equal">
      <formula>"FAB"</formula>
    </cfRule>
    <cfRule type="containsText" dxfId="24801" priority="27551" operator="containsText" text="CC">
      <formula>NOT(ISERROR(SEARCH("CC",CZ79)))</formula>
    </cfRule>
    <cfRule type="containsText" dxfId="24800" priority="27552" operator="containsText" text="ND">
      <formula>NOT(ISERROR(SEARCH("ND",CZ79)))</formula>
    </cfRule>
    <cfRule type="containsText" dxfId="24799" priority="27553" operator="containsText" text="MANTTO">
      <formula>NOT(ISERROR(SEARCH("MANTTO",CZ79)))</formula>
    </cfRule>
    <cfRule type="containsText" dxfId="24798" priority="27554" operator="containsText" text="PNC">
      <formula>NOT(ISERROR(SEARCH("PNC",CZ79)))</formula>
    </cfRule>
    <cfRule type="containsText" dxfId="24797" priority="27555" operator="containsText" text="EJC">
      <formula>NOT(ISERROR(SEARCH("EJC",CZ79)))</formula>
    </cfRule>
    <cfRule type="containsText" dxfId="24796" priority="27556" operator="containsText" text="FAC">
      <formula>NOT(ISERROR(SEARCH("FAC",CZ79)))</formula>
    </cfRule>
  </conditionalFormatting>
  <conditionalFormatting sqref="CZ79:DH79 DG81:DH81 CZ80:DF81">
    <cfRule type="containsText" dxfId="24795" priority="27549" operator="containsText" text="CE">
      <formula>NOT(ISERROR(SEARCH("CE",CZ79)))</formula>
    </cfRule>
  </conditionalFormatting>
  <conditionalFormatting sqref="CY79:DP79 DG81:DO81 CY77:EF77 CY80:DF81">
    <cfRule type="cellIs" dxfId="24794" priority="27542" operator="equal">
      <formula>"FAB"</formula>
    </cfRule>
    <cfRule type="containsText" dxfId="24793" priority="27543" operator="containsText" text="CC">
      <formula>NOT(ISERROR(SEARCH("CC",CY77)))</formula>
    </cfRule>
    <cfRule type="containsText" dxfId="24792" priority="27544" operator="containsText" text="ND">
      <formula>NOT(ISERROR(SEARCH("ND",CY77)))</formula>
    </cfRule>
    <cfRule type="containsText" dxfId="24791" priority="27545" operator="containsText" text="MANTTO">
      <formula>NOT(ISERROR(SEARCH("MANTTO",CY77)))</formula>
    </cfRule>
    <cfRule type="containsText" dxfId="24790" priority="27546" operator="containsText" text="PNC">
      <formula>NOT(ISERROR(SEARCH("PNC",CY77)))</formula>
    </cfRule>
    <cfRule type="containsText" dxfId="24789" priority="27547" operator="containsText" text="EJC">
      <formula>NOT(ISERROR(SEARCH("EJC",CY77)))</formula>
    </cfRule>
    <cfRule type="containsText" dxfId="24788" priority="27548" operator="containsText" text="FAC">
      <formula>NOT(ISERROR(SEARCH("FAC",CY77)))</formula>
    </cfRule>
  </conditionalFormatting>
  <conditionalFormatting sqref="CY79:DP79 DG81:DO81 CY77:EF77 CY80:DF81">
    <cfRule type="containsText" dxfId="24787" priority="27541" operator="containsText" text="CE">
      <formula>NOT(ISERROR(SEARCH("CE",CY77)))</formula>
    </cfRule>
  </conditionalFormatting>
  <conditionalFormatting sqref="DF78:EK78">
    <cfRule type="cellIs" dxfId="24786" priority="27534" operator="equal">
      <formula>"FAB"</formula>
    </cfRule>
    <cfRule type="containsText" dxfId="24785" priority="27535" operator="containsText" text="CC">
      <formula>NOT(ISERROR(SEARCH("CC",DF78)))</formula>
    </cfRule>
    <cfRule type="containsText" dxfId="24784" priority="27536" operator="containsText" text="ND">
      <formula>NOT(ISERROR(SEARCH("ND",DF78)))</formula>
    </cfRule>
    <cfRule type="containsText" dxfId="24783" priority="27537" operator="containsText" text="MANTTO">
      <formula>NOT(ISERROR(SEARCH("MANTTO",DF78)))</formula>
    </cfRule>
    <cfRule type="containsText" dxfId="24782" priority="27538" operator="containsText" text="PNC">
      <formula>NOT(ISERROR(SEARCH("PNC",DF78)))</formula>
    </cfRule>
    <cfRule type="containsText" dxfId="24781" priority="27539" operator="containsText" text="EJC">
      <formula>NOT(ISERROR(SEARCH("EJC",DF78)))</formula>
    </cfRule>
    <cfRule type="containsText" dxfId="24780" priority="27540" operator="containsText" text="FAC">
      <formula>NOT(ISERROR(SEARCH("FAC",DF78)))</formula>
    </cfRule>
  </conditionalFormatting>
  <conditionalFormatting sqref="DF78:EK78">
    <cfRule type="containsText" dxfId="24779" priority="27533" operator="containsText" text="CE">
      <formula>NOT(ISERROR(SEARCH("CE",DF78)))</formula>
    </cfRule>
  </conditionalFormatting>
  <conditionalFormatting sqref="EL81:ER81 CZ81:DK81">
    <cfRule type="cellIs" dxfId="24778" priority="27510" operator="equal">
      <formula>"FAB"</formula>
    </cfRule>
    <cfRule type="containsText" dxfId="24777" priority="27511" operator="containsText" text="CC">
      <formula>NOT(ISERROR(SEARCH("CC",CZ81)))</formula>
    </cfRule>
    <cfRule type="containsText" dxfId="24776" priority="27512" operator="containsText" text="ND">
      <formula>NOT(ISERROR(SEARCH("ND",CZ81)))</formula>
    </cfRule>
    <cfRule type="containsText" dxfId="24775" priority="27513" operator="containsText" text="MANTTO">
      <formula>NOT(ISERROR(SEARCH("MANTTO",CZ81)))</formula>
    </cfRule>
    <cfRule type="containsText" dxfId="24774" priority="27514" operator="containsText" text="PNC">
      <formula>NOT(ISERROR(SEARCH("PNC",CZ81)))</formula>
    </cfRule>
    <cfRule type="containsText" dxfId="24773" priority="27515" operator="containsText" text="EJC">
      <formula>NOT(ISERROR(SEARCH("EJC",CZ81)))</formula>
    </cfRule>
    <cfRule type="containsText" dxfId="24772" priority="27516" operator="containsText" text="FAC">
      <formula>NOT(ISERROR(SEARCH("FAC",CZ81)))</formula>
    </cfRule>
  </conditionalFormatting>
  <conditionalFormatting sqref="EL81:ER81 CZ81:DK81">
    <cfRule type="containsText" dxfId="24771" priority="27509" operator="containsText" text="CE">
      <formula>NOT(ISERROR(SEARCH("CE",CZ81)))</formula>
    </cfRule>
  </conditionalFormatting>
  <conditionalFormatting sqref="DL81">
    <cfRule type="cellIs" dxfId="24770" priority="27502" operator="equal">
      <formula>"FAB"</formula>
    </cfRule>
    <cfRule type="containsText" dxfId="24769" priority="27503" operator="containsText" text="CC">
      <formula>NOT(ISERROR(SEARCH("CC",DL81)))</formula>
    </cfRule>
    <cfRule type="containsText" dxfId="24768" priority="27504" operator="containsText" text="ND">
      <formula>NOT(ISERROR(SEARCH("ND",DL81)))</formula>
    </cfRule>
    <cfRule type="containsText" dxfId="24767" priority="27505" operator="containsText" text="MANTTO">
      <formula>NOT(ISERROR(SEARCH("MANTTO",DL81)))</formula>
    </cfRule>
    <cfRule type="containsText" dxfId="24766" priority="27506" operator="containsText" text="PNC">
      <formula>NOT(ISERROR(SEARCH("PNC",DL81)))</formula>
    </cfRule>
    <cfRule type="containsText" dxfId="24765" priority="27507" operator="containsText" text="EJC">
      <formula>NOT(ISERROR(SEARCH("EJC",DL81)))</formula>
    </cfRule>
    <cfRule type="containsText" dxfId="24764" priority="27508" operator="containsText" text="FAC">
      <formula>NOT(ISERROR(SEARCH("FAC",DL81)))</formula>
    </cfRule>
  </conditionalFormatting>
  <conditionalFormatting sqref="DL81">
    <cfRule type="containsText" dxfId="24763" priority="27501" operator="containsText" text="CE">
      <formula>NOT(ISERROR(SEARCH("CE",DL81)))</formula>
    </cfRule>
  </conditionalFormatting>
  <conditionalFormatting sqref="DG81:DO81 DF79:EL79">
    <cfRule type="cellIs" dxfId="24762" priority="27526" operator="equal">
      <formula>"FAB"</formula>
    </cfRule>
    <cfRule type="containsText" dxfId="24761" priority="27527" operator="containsText" text="CC">
      <formula>NOT(ISERROR(SEARCH("CC",DF79)))</formula>
    </cfRule>
    <cfRule type="containsText" dxfId="24760" priority="27528" operator="containsText" text="ND">
      <formula>NOT(ISERROR(SEARCH("ND",DF79)))</formula>
    </cfRule>
    <cfRule type="containsText" dxfId="24759" priority="27529" operator="containsText" text="MANTTO">
      <formula>NOT(ISERROR(SEARCH("MANTTO",DF79)))</formula>
    </cfRule>
    <cfRule type="containsText" dxfId="24758" priority="27530" operator="containsText" text="PNC">
      <formula>NOT(ISERROR(SEARCH("PNC",DF79)))</formula>
    </cfRule>
    <cfRule type="containsText" dxfId="24757" priority="27531" operator="containsText" text="EJC">
      <formula>NOT(ISERROR(SEARCH("EJC",DF79)))</formula>
    </cfRule>
    <cfRule type="containsText" dxfId="24756" priority="27532" operator="containsText" text="FAC">
      <formula>NOT(ISERROR(SEARCH("FAC",DF79)))</formula>
    </cfRule>
  </conditionalFormatting>
  <conditionalFormatting sqref="DG81:DO81 DF79:EL79">
    <cfRule type="containsText" dxfId="24755" priority="27525" operator="containsText" text="CE">
      <formula>NOT(ISERROR(SEARCH("CE",DF79)))</formula>
    </cfRule>
  </conditionalFormatting>
  <conditionalFormatting sqref="CZ80:DZ80">
    <cfRule type="cellIs" dxfId="24754" priority="27518" operator="equal">
      <formula>"FAB"</formula>
    </cfRule>
    <cfRule type="containsText" dxfId="24753" priority="27519" operator="containsText" text="CC">
      <formula>NOT(ISERROR(SEARCH("CC",CZ80)))</formula>
    </cfRule>
    <cfRule type="containsText" dxfId="24752" priority="27520" operator="containsText" text="ND">
      <formula>NOT(ISERROR(SEARCH("ND",CZ80)))</formula>
    </cfRule>
    <cfRule type="containsText" dxfId="24751" priority="27521" operator="containsText" text="MANTTO">
      <formula>NOT(ISERROR(SEARCH("MANTTO",CZ80)))</formula>
    </cfRule>
    <cfRule type="containsText" dxfId="24750" priority="27522" operator="containsText" text="PNC">
      <formula>NOT(ISERROR(SEARCH("PNC",CZ80)))</formula>
    </cfRule>
    <cfRule type="containsText" dxfId="24749" priority="27523" operator="containsText" text="EJC">
      <formula>NOT(ISERROR(SEARCH("EJC",CZ80)))</formula>
    </cfRule>
    <cfRule type="containsText" dxfId="24748" priority="27524" operator="containsText" text="FAC">
      <formula>NOT(ISERROR(SEARCH("FAC",CZ80)))</formula>
    </cfRule>
  </conditionalFormatting>
  <conditionalFormatting sqref="CZ80:DZ80">
    <cfRule type="containsText" dxfId="24747" priority="27517" operator="containsText" text="CE">
      <formula>NOT(ISERROR(SEARCH("CE",CZ80)))</formula>
    </cfRule>
  </conditionalFormatting>
  <conditionalFormatting sqref="DM81:DX81">
    <cfRule type="cellIs" dxfId="24746" priority="27494" operator="equal">
      <formula>"FAB"</formula>
    </cfRule>
    <cfRule type="containsText" dxfId="24745" priority="27495" operator="containsText" text="CC">
      <formula>NOT(ISERROR(SEARCH("CC",DM81)))</formula>
    </cfRule>
    <cfRule type="containsText" dxfId="24744" priority="27496" operator="containsText" text="ND">
      <formula>NOT(ISERROR(SEARCH("ND",DM81)))</formula>
    </cfRule>
    <cfRule type="containsText" dxfId="24743" priority="27497" operator="containsText" text="MANTTO">
      <formula>NOT(ISERROR(SEARCH("MANTTO",DM81)))</formula>
    </cfRule>
    <cfRule type="containsText" dxfId="24742" priority="27498" operator="containsText" text="PNC">
      <formula>NOT(ISERROR(SEARCH("PNC",DM81)))</formula>
    </cfRule>
    <cfRule type="containsText" dxfId="24741" priority="27499" operator="containsText" text="EJC">
      <formula>NOT(ISERROR(SEARCH("EJC",DM81)))</formula>
    </cfRule>
    <cfRule type="containsText" dxfId="24740" priority="27500" operator="containsText" text="FAC">
      <formula>NOT(ISERROR(SEARCH("FAC",DM81)))</formula>
    </cfRule>
  </conditionalFormatting>
  <conditionalFormatting sqref="DM81:DX81">
    <cfRule type="containsText" dxfId="24739" priority="27493" operator="containsText" text="CE">
      <formula>NOT(ISERROR(SEARCH("CE",DM81)))</formula>
    </cfRule>
  </conditionalFormatting>
  <conditionalFormatting sqref="DY81">
    <cfRule type="cellIs" dxfId="24738" priority="27486" operator="equal">
      <formula>"FAB"</formula>
    </cfRule>
    <cfRule type="containsText" dxfId="24737" priority="27487" operator="containsText" text="CC">
      <formula>NOT(ISERROR(SEARCH("CC",DY81)))</formula>
    </cfRule>
    <cfRule type="containsText" dxfId="24736" priority="27488" operator="containsText" text="ND">
      <formula>NOT(ISERROR(SEARCH("ND",DY81)))</formula>
    </cfRule>
    <cfRule type="containsText" dxfId="24735" priority="27489" operator="containsText" text="MANTTO">
      <formula>NOT(ISERROR(SEARCH("MANTTO",DY81)))</formula>
    </cfRule>
    <cfRule type="containsText" dxfId="24734" priority="27490" operator="containsText" text="PNC">
      <formula>NOT(ISERROR(SEARCH("PNC",DY81)))</formula>
    </cfRule>
    <cfRule type="containsText" dxfId="24733" priority="27491" operator="containsText" text="EJC">
      <formula>NOT(ISERROR(SEARCH("EJC",DY81)))</formula>
    </cfRule>
    <cfRule type="containsText" dxfId="24732" priority="27492" operator="containsText" text="FAC">
      <formula>NOT(ISERROR(SEARCH("FAC",DY81)))</formula>
    </cfRule>
  </conditionalFormatting>
  <conditionalFormatting sqref="DY81">
    <cfRule type="containsText" dxfId="24731" priority="27485" operator="containsText" text="CE">
      <formula>NOT(ISERROR(SEARCH("CE",DY81)))</formula>
    </cfRule>
  </conditionalFormatting>
  <conditionalFormatting sqref="DC81:EK81">
    <cfRule type="cellIs" dxfId="24730" priority="27478" operator="equal">
      <formula>"FAB"</formula>
    </cfRule>
    <cfRule type="containsText" dxfId="24729" priority="27479" operator="containsText" text="CC">
      <formula>NOT(ISERROR(SEARCH("CC",DC81)))</formula>
    </cfRule>
    <cfRule type="containsText" dxfId="24728" priority="27480" operator="containsText" text="ND">
      <formula>NOT(ISERROR(SEARCH("ND",DC81)))</formula>
    </cfRule>
    <cfRule type="containsText" dxfId="24727" priority="27481" operator="containsText" text="MANTTO">
      <formula>NOT(ISERROR(SEARCH("MANTTO",DC81)))</formula>
    </cfRule>
    <cfRule type="containsText" dxfId="24726" priority="27482" operator="containsText" text="PNC">
      <formula>NOT(ISERROR(SEARCH("PNC",DC81)))</formula>
    </cfRule>
    <cfRule type="containsText" dxfId="24725" priority="27483" operator="containsText" text="EJC">
      <formula>NOT(ISERROR(SEARCH("EJC",DC81)))</formula>
    </cfRule>
    <cfRule type="containsText" dxfId="24724" priority="27484" operator="containsText" text="FAC">
      <formula>NOT(ISERROR(SEARCH("FAC",DC81)))</formula>
    </cfRule>
  </conditionalFormatting>
  <conditionalFormatting sqref="DC81:EK81">
    <cfRule type="containsText" dxfId="24723" priority="27477" operator="containsText" text="CE">
      <formula>NOT(ISERROR(SEARCH("CE",DC81)))</formula>
    </cfRule>
  </conditionalFormatting>
  <conditionalFormatting sqref="DO26:DU26">
    <cfRule type="cellIs" dxfId="24722" priority="27470" operator="equal">
      <formula>"EJB"</formula>
    </cfRule>
    <cfRule type="containsText" dxfId="24721" priority="27471" operator="containsText" text="CC">
      <formula>NOT(ISERROR(SEARCH("CC",DO26)))</formula>
    </cfRule>
    <cfRule type="containsText" dxfId="24720" priority="27472" operator="containsText" text="ND">
      <formula>NOT(ISERROR(SEARCH("ND",DO26)))</formula>
    </cfRule>
    <cfRule type="containsText" dxfId="24719" priority="27473" operator="containsText" text="MANTTO">
      <formula>NOT(ISERROR(SEARCH("MANTTO",DO26)))</formula>
    </cfRule>
    <cfRule type="containsText" dxfId="24718" priority="27474" operator="containsText" text="PNC">
      <formula>NOT(ISERROR(SEARCH("PNC",DO26)))</formula>
    </cfRule>
    <cfRule type="containsText" dxfId="24717" priority="27475" operator="containsText" text="EJC">
      <formula>NOT(ISERROR(SEARCH("EJC",DO26)))</formula>
    </cfRule>
    <cfRule type="containsText" dxfId="24716" priority="27476" operator="containsText" text="FAC">
      <formula>NOT(ISERROR(SEARCH("FAC",DO26)))</formula>
    </cfRule>
  </conditionalFormatting>
  <conditionalFormatting sqref="CC30:CD32 CC29:CH29 BH28:BM32 BO28:BT32 BV28:CA32 AN28:BF32 CN28:CR28 CT28:DM28 CC28:CL28">
    <cfRule type="cellIs" dxfId="24715" priority="27463" operator="equal">
      <formula>"FAB"</formula>
    </cfRule>
    <cfRule type="containsText" dxfId="24714" priority="27464" operator="containsText" text="CC">
      <formula>NOT(ISERROR(SEARCH("CC",AN28)))</formula>
    </cfRule>
    <cfRule type="containsText" dxfId="24713" priority="27465" operator="containsText" text="ND">
      <formula>NOT(ISERROR(SEARCH("ND",AN28)))</formula>
    </cfRule>
    <cfRule type="containsText" dxfId="24712" priority="27466" operator="containsText" text="MANTTO">
      <formula>NOT(ISERROR(SEARCH("MANTTO",AN28)))</formula>
    </cfRule>
    <cfRule type="containsText" dxfId="24711" priority="27467" operator="containsText" text="PNC">
      <formula>NOT(ISERROR(SEARCH("PNC",AN28)))</formula>
    </cfRule>
    <cfRule type="containsText" dxfId="24710" priority="27468" operator="containsText" text="EJC">
      <formula>NOT(ISERROR(SEARCH("EJC",AN28)))</formula>
    </cfRule>
    <cfRule type="containsText" dxfId="24709" priority="27469" operator="containsText" text="FAC">
      <formula>NOT(ISERROR(SEARCH("FAC",AN28)))</formula>
    </cfRule>
  </conditionalFormatting>
  <conditionalFormatting sqref="CC30:CD32 CC29:CH29 BH28:BM32 BO28:BT32 BV28:CA32 AN28:BF32 CN28:CR28 CT28:DM28 CC28:CL28">
    <cfRule type="containsText" dxfId="24708" priority="27462" operator="containsText" text="CE">
      <formula>NOT(ISERROR(SEARCH("CE",AN28)))</formula>
    </cfRule>
  </conditionalFormatting>
  <conditionalFormatting sqref="DO30:DT32 DV30:DW32">
    <cfRule type="cellIs" dxfId="24707" priority="27455" operator="equal">
      <formula>"FAB"</formula>
    </cfRule>
    <cfRule type="containsText" dxfId="24706" priority="27456" operator="containsText" text="CC">
      <formula>NOT(ISERROR(SEARCH("CC",DO30)))</formula>
    </cfRule>
    <cfRule type="containsText" dxfId="24705" priority="27457" operator="containsText" text="ND">
      <formula>NOT(ISERROR(SEARCH("ND",DO30)))</formula>
    </cfRule>
    <cfRule type="containsText" dxfId="24704" priority="27458" operator="containsText" text="MANTTO">
      <formula>NOT(ISERROR(SEARCH("MANTTO",DO30)))</formula>
    </cfRule>
    <cfRule type="containsText" dxfId="24703" priority="27459" operator="containsText" text="PNC">
      <formula>NOT(ISERROR(SEARCH("PNC",DO30)))</formula>
    </cfRule>
    <cfRule type="containsText" dxfId="24702" priority="27460" operator="containsText" text="EJC">
      <formula>NOT(ISERROR(SEARCH("EJC",DO30)))</formula>
    </cfRule>
    <cfRule type="containsText" dxfId="24701" priority="27461" operator="containsText" text="FAC">
      <formula>NOT(ISERROR(SEARCH("FAC",DO30)))</formula>
    </cfRule>
  </conditionalFormatting>
  <conditionalFormatting sqref="DO30:DT32 DV30:DW32">
    <cfRule type="containsText" dxfId="24700" priority="27454" operator="containsText" text="CE">
      <formula>NOT(ISERROR(SEARCH("CE",DO30)))</formula>
    </cfRule>
  </conditionalFormatting>
  <conditionalFormatting sqref="BA32:BY32">
    <cfRule type="cellIs" dxfId="24699" priority="27447" operator="equal">
      <formula>"FAB"</formula>
    </cfRule>
    <cfRule type="containsText" dxfId="24698" priority="27448" operator="containsText" text="CC">
      <formula>NOT(ISERROR(SEARCH("CC",BA32)))</formula>
    </cfRule>
    <cfRule type="containsText" dxfId="24697" priority="27449" operator="containsText" text="ND">
      <formula>NOT(ISERROR(SEARCH("ND",BA32)))</formula>
    </cfRule>
    <cfRule type="containsText" dxfId="24696" priority="27450" operator="containsText" text="MANTTO">
      <formula>NOT(ISERROR(SEARCH("MANTTO",BA32)))</formula>
    </cfRule>
    <cfRule type="containsText" dxfId="24695" priority="27451" operator="containsText" text="PNC">
      <formula>NOT(ISERROR(SEARCH("PNC",BA32)))</formula>
    </cfRule>
    <cfRule type="containsText" dxfId="24694" priority="27452" operator="containsText" text="EJC">
      <formula>NOT(ISERROR(SEARCH("EJC",BA32)))</formula>
    </cfRule>
    <cfRule type="containsText" dxfId="24693" priority="27453" operator="containsText" text="FAC">
      <formula>NOT(ISERROR(SEARCH("FAC",BA32)))</formula>
    </cfRule>
  </conditionalFormatting>
  <conditionalFormatting sqref="BA32:BY32">
    <cfRule type="containsText" dxfId="24692" priority="27446" operator="containsText" text="CE">
      <formula>NOT(ISERROR(SEARCH("CE",BA32)))</formula>
    </cfRule>
  </conditionalFormatting>
  <conditionalFormatting sqref="CE85:DP85">
    <cfRule type="cellIs" dxfId="24691" priority="27407" operator="equal">
      <formula>"FAB"</formula>
    </cfRule>
    <cfRule type="containsText" dxfId="24690" priority="27408" operator="containsText" text="CC">
      <formula>NOT(ISERROR(SEARCH("CC",CE85)))</formula>
    </cfRule>
    <cfRule type="containsText" dxfId="24689" priority="27409" operator="containsText" text="ND">
      <formula>NOT(ISERROR(SEARCH("ND",CE85)))</formula>
    </cfRule>
    <cfRule type="containsText" dxfId="24688" priority="27410" operator="containsText" text="MANTTO">
      <formula>NOT(ISERROR(SEARCH("MANTTO",CE85)))</formula>
    </cfRule>
    <cfRule type="containsText" dxfId="24687" priority="27411" operator="containsText" text="PNC">
      <formula>NOT(ISERROR(SEARCH("PNC",CE85)))</formula>
    </cfRule>
    <cfRule type="containsText" dxfId="24686" priority="27412" operator="containsText" text="EJC">
      <formula>NOT(ISERROR(SEARCH("EJC",CE85)))</formula>
    </cfRule>
    <cfRule type="containsText" dxfId="24685" priority="27413" operator="containsText" text="FAC">
      <formula>NOT(ISERROR(SEARCH("FAC",CE85)))</formula>
    </cfRule>
  </conditionalFormatting>
  <conditionalFormatting sqref="CE85:DP85">
    <cfRule type="containsText" dxfId="24684" priority="27406" operator="containsText" text="CE">
      <formula>NOT(ISERROR(SEARCH("CE",CE85)))</formula>
    </cfRule>
  </conditionalFormatting>
  <conditionalFormatting sqref="CE86:DP88">
    <cfRule type="cellIs" dxfId="24683" priority="27399" operator="equal">
      <formula>"FAB"</formula>
    </cfRule>
    <cfRule type="containsText" dxfId="24682" priority="27400" operator="containsText" text="CC">
      <formula>NOT(ISERROR(SEARCH("CC",CE86)))</formula>
    </cfRule>
    <cfRule type="containsText" dxfId="24681" priority="27401" operator="containsText" text="ND">
      <formula>NOT(ISERROR(SEARCH("ND",CE86)))</formula>
    </cfRule>
    <cfRule type="containsText" dxfId="24680" priority="27402" operator="containsText" text="MANTTO">
      <formula>NOT(ISERROR(SEARCH("MANTTO",CE86)))</formula>
    </cfRule>
    <cfRule type="containsText" dxfId="24679" priority="27403" operator="containsText" text="PNC">
      <formula>NOT(ISERROR(SEARCH("PNC",CE86)))</formula>
    </cfRule>
    <cfRule type="containsText" dxfId="24678" priority="27404" operator="containsText" text="EJC">
      <formula>NOT(ISERROR(SEARCH("EJC",CE86)))</formula>
    </cfRule>
    <cfRule type="containsText" dxfId="24677" priority="27405" operator="containsText" text="FAC">
      <formula>NOT(ISERROR(SEARCH("FAC",CE86)))</formula>
    </cfRule>
  </conditionalFormatting>
  <conditionalFormatting sqref="CE86:DP88">
    <cfRule type="containsText" dxfId="24676" priority="27398" operator="containsText" text="CE">
      <formula>NOT(ISERROR(SEARCH("CE",CE86)))</formula>
    </cfRule>
  </conditionalFormatting>
  <conditionalFormatting sqref="DH84:DN88">
    <cfRule type="cellIs" dxfId="24675" priority="27391" operator="equal">
      <formula>"FAB"</formula>
    </cfRule>
    <cfRule type="containsText" dxfId="24674" priority="27392" operator="containsText" text="CC">
      <formula>NOT(ISERROR(SEARCH("CC",DH84)))</formula>
    </cfRule>
    <cfRule type="containsText" dxfId="24673" priority="27393" operator="containsText" text="ND">
      <formula>NOT(ISERROR(SEARCH("ND",DH84)))</formula>
    </cfRule>
    <cfRule type="containsText" dxfId="24672" priority="27394" operator="containsText" text="MANTTO">
      <formula>NOT(ISERROR(SEARCH("MANTTO",DH84)))</formula>
    </cfRule>
    <cfRule type="containsText" dxfId="24671" priority="27395" operator="containsText" text="PNC">
      <formula>NOT(ISERROR(SEARCH("PNC",DH84)))</formula>
    </cfRule>
    <cfRule type="containsText" dxfId="24670" priority="27396" operator="containsText" text="EJC">
      <formula>NOT(ISERROR(SEARCH("EJC",DH84)))</formula>
    </cfRule>
    <cfRule type="containsText" dxfId="24669" priority="27397" operator="containsText" text="FAC">
      <formula>NOT(ISERROR(SEARCH("FAC",DH84)))</formula>
    </cfRule>
  </conditionalFormatting>
  <conditionalFormatting sqref="DH84:DN88">
    <cfRule type="containsText" dxfId="24668" priority="27390" operator="containsText" text="CE">
      <formula>NOT(ISERROR(SEARCH("CE",DH84)))</formula>
    </cfRule>
  </conditionalFormatting>
  <conditionalFormatting sqref="BI127:CX129">
    <cfRule type="cellIs" dxfId="24667" priority="27334" operator="equal">
      <formula>"FAB"</formula>
    </cfRule>
    <cfRule type="containsText" dxfId="24666" priority="27335" operator="containsText" text="CC">
      <formula>NOT(ISERROR(SEARCH("CC",BI127)))</formula>
    </cfRule>
    <cfRule type="containsText" dxfId="24665" priority="27336" operator="containsText" text="ND">
      <formula>NOT(ISERROR(SEARCH("ND",BI127)))</formula>
    </cfRule>
    <cfRule type="containsText" dxfId="24664" priority="27337" operator="containsText" text="MANTTO">
      <formula>NOT(ISERROR(SEARCH("MANTTO",BI127)))</formula>
    </cfRule>
    <cfRule type="containsText" dxfId="24663" priority="27338" operator="containsText" text="PNC">
      <formula>NOT(ISERROR(SEARCH("PNC",BI127)))</formula>
    </cfRule>
    <cfRule type="containsText" dxfId="24662" priority="27339" operator="containsText" text="EJC">
      <formula>NOT(ISERROR(SEARCH("EJC",BI127)))</formula>
    </cfRule>
    <cfRule type="containsText" dxfId="24661" priority="27340" operator="containsText" text="FAC">
      <formula>NOT(ISERROR(SEARCH("FAC",BI127)))</formula>
    </cfRule>
  </conditionalFormatting>
  <conditionalFormatting sqref="BI127:CX129">
    <cfRule type="containsText" dxfId="24660" priority="27333" operator="containsText" text="CE">
      <formula>NOT(ISERROR(SEARCH("CE",BI127)))</formula>
    </cfRule>
  </conditionalFormatting>
  <conditionalFormatting sqref="BA51:CL53 AI51:AZ51">
    <cfRule type="cellIs" dxfId="24659" priority="27230" operator="equal">
      <formula>"FAB"</formula>
    </cfRule>
    <cfRule type="containsText" dxfId="24658" priority="27231" operator="containsText" text="CC">
      <formula>NOT(ISERROR(SEARCH("CC",AI51)))</formula>
    </cfRule>
    <cfRule type="containsText" dxfId="24657" priority="27232" operator="containsText" text="ND">
      <formula>NOT(ISERROR(SEARCH("ND",AI51)))</formula>
    </cfRule>
    <cfRule type="containsText" dxfId="24656" priority="27233" operator="containsText" text="MANTTO">
      <formula>NOT(ISERROR(SEARCH("MANTTO",AI51)))</formula>
    </cfRule>
    <cfRule type="containsText" dxfId="24655" priority="27234" operator="containsText" text="PNC">
      <formula>NOT(ISERROR(SEARCH("PNC",AI51)))</formula>
    </cfRule>
    <cfRule type="containsText" dxfId="24654" priority="27235" operator="containsText" text="EJC">
      <formula>NOT(ISERROR(SEARCH("EJC",AI51)))</formula>
    </cfRule>
    <cfRule type="containsText" dxfId="24653" priority="27236" operator="containsText" text="FAC">
      <formula>NOT(ISERROR(SEARCH("FAC",AI51)))</formula>
    </cfRule>
  </conditionalFormatting>
  <conditionalFormatting sqref="BA51:CL53 AI51:AZ51">
    <cfRule type="containsText" dxfId="24652" priority="27229" operator="containsText" text="CE">
      <formula>NOT(ISERROR(SEARCH("CE",AI51)))</formula>
    </cfRule>
  </conditionalFormatting>
  <conditionalFormatting sqref="CD50:CJ53 CE50:DB50 CD51:CV54">
    <cfRule type="cellIs" dxfId="24651" priority="27222" operator="equal">
      <formula>"FAB"</formula>
    </cfRule>
    <cfRule type="containsText" dxfId="24650" priority="27223" operator="containsText" text="CC">
      <formula>NOT(ISERROR(SEARCH("CC",CD50)))</formula>
    </cfRule>
    <cfRule type="containsText" dxfId="24649" priority="27224" operator="containsText" text="ND">
      <formula>NOT(ISERROR(SEARCH("ND",CD50)))</formula>
    </cfRule>
    <cfRule type="containsText" dxfId="24648" priority="27225" operator="containsText" text="MANTTO">
      <formula>NOT(ISERROR(SEARCH("MANTTO",CD50)))</formula>
    </cfRule>
    <cfRule type="containsText" dxfId="24647" priority="27226" operator="containsText" text="PNC">
      <formula>NOT(ISERROR(SEARCH("PNC",CD50)))</formula>
    </cfRule>
    <cfRule type="containsText" dxfId="24646" priority="27227" operator="containsText" text="EJC">
      <formula>NOT(ISERROR(SEARCH("EJC",CD50)))</formula>
    </cfRule>
    <cfRule type="containsText" dxfId="24645" priority="27228" operator="containsText" text="FAC">
      <formula>NOT(ISERROR(SEARCH("FAC",CD50)))</formula>
    </cfRule>
  </conditionalFormatting>
  <conditionalFormatting sqref="CD50:CJ53 CE50:DB50 CD51:CV54">
    <cfRule type="containsText" dxfId="24644" priority="27221" operator="containsText" text="CE">
      <formula>NOT(ISERROR(SEARCH("CE",CD50)))</formula>
    </cfRule>
  </conditionalFormatting>
  <conditionalFormatting sqref="BR49:BX49">
    <cfRule type="cellIs" dxfId="24643" priority="27214" operator="equal">
      <formula>"FAB"</formula>
    </cfRule>
    <cfRule type="containsText" dxfId="24642" priority="27215" operator="containsText" text="CC">
      <formula>NOT(ISERROR(SEARCH("CC",BR49)))</formula>
    </cfRule>
    <cfRule type="containsText" dxfId="24641" priority="27216" operator="containsText" text="ND">
      <formula>NOT(ISERROR(SEARCH("ND",BR49)))</formula>
    </cfRule>
    <cfRule type="containsText" dxfId="24640" priority="27217" operator="containsText" text="MANTTO">
      <formula>NOT(ISERROR(SEARCH("MANTTO",BR49)))</formula>
    </cfRule>
    <cfRule type="containsText" dxfId="24639" priority="27218" operator="containsText" text="PNC">
      <formula>NOT(ISERROR(SEARCH("PNC",BR49)))</formula>
    </cfRule>
    <cfRule type="containsText" dxfId="24638" priority="27219" operator="containsText" text="EJC">
      <formula>NOT(ISERROR(SEARCH("EJC",BR49)))</formula>
    </cfRule>
    <cfRule type="containsText" dxfId="24637" priority="27220" operator="containsText" text="FAC">
      <formula>NOT(ISERROR(SEARCH("FAC",BR49)))</formula>
    </cfRule>
  </conditionalFormatting>
  <conditionalFormatting sqref="BR49:BX49">
    <cfRule type="containsText" dxfId="24636" priority="27213" operator="containsText" text="CE">
      <formula>NOT(ISERROR(SEARCH("CE",BR49)))</formula>
    </cfRule>
  </conditionalFormatting>
  <conditionalFormatting sqref="BA78:CL79">
    <cfRule type="cellIs" dxfId="24635" priority="27206" operator="equal">
      <formula>"FAB"</formula>
    </cfRule>
    <cfRule type="containsText" dxfId="24634" priority="27207" operator="containsText" text="CC">
      <formula>NOT(ISERROR(SEARCH("CC",BA78)))</formula>
    </cfRule>
    <cfRule type="containsText" dxfId="24633" priority="27208" operator="containsText" text="ND">
      <formula>NOT(ISERROR(SEARCH("ND",BA78)))</formula>
    </cfRule>
    <cfRule type="containsText" dxfId="24632" priority="27209" operator="containsText" text="MANTTO">
      <formula>NOT(ISERROR(SEARCH("MANTTO",BA78)))</formula>
    </cfRule>
    <cfRule type="containsText" dxfId="24631" priority="27210" operator="containsText" text="PNC">
      <formula>NOT(ISERROR(SEARCH("PNC",BA78)))</formula>
    </cfRule>
    <cfRule type="containsText" dxfId="24630" priority="27211" operator="containsText" text="EJC">
      <formula>NOT(ISERROR(SEARCH("EJC",BA78)))</formula>
    </cfRule>
    <cfRule type="containsText" dxfId="24629" priority="27212" operator="containsText" text="FAC">
      <formula>NOT(ISERROR(SEARCH("FAC",BA78)))</formula>
    </cfRule>
  </conditionalFormatting>
  <conditionalFormatting sqref="BA78:CL79">
    <cfRule type="containsText" dxfId="24628" priority="27205" operator="containsText" text="CE">
      <formula>NOT(ISERROR(SEARCH("CE",BA78)))</formula>
    </cfRule>
  </conditionalFormatting>
  <conditionalFormatting sqref="BA79:CL81 AO80:BX80">
    <cfRule type="cellIs" dxfId="24627" priority="27198" operator="equal">
      <formula>"FAB"</formula>
    </cfRule>
    <cfRule type="containsText" dxfId="24626" priority="27199" operator="containsText" text="CC">
      <formula>NOT(ISERROR(SEARCH("CC",AO79)))</formula>
    </cfRule>
    <cfRule type="containsText" dxfId="24625" priority="27200" operator="containsText" text="ND">
      <formula>NOT(ISERROR(SEARCH("ND",AO79)))</formula>
    </cfRule>
    <cfRule type="containsText" dxfId="24624" priority="27201" operator="containsText" text="MANTTO">
      <formula>NOT(ISERROR(SEARCH("MANTTO",AO79)))</formula>
    </cfRule>
    <cfRule type="containsText" dxfId="24623" priority="27202" operator="containsText" text="PNC">
      <formula>NOT(ISERROR(SEARCH("PNC",AO79)))</formula>
    </cfRule>
    <cfRule type="containsText" dxfId="24622" priority="27203" operator="containsText" text="EJC">
      <formula>NOT(ISERROR(SEARCH("EJC",AO79)))</formula>
    </cfRule>
    <cfRule type="containsText" dxfId="24621" priority="27204" operator="containsText" text="FAC">
      <formula>NOT(ISERROR(SEARCH("FAC",AO79)))</formula>
    </cfRule>
  </conditionalFormatting>
  <conditionalFormatting sqref="BA79:CL81 AO80:BX80">
    <cfRule type="containsText" dxfId="24620" priority="27197" operator="containsText" text="CE">
      <formula>NOT(ISERROR(SEARCH("CE",AO79)))</formula>
    </cfRule>
  </conditionalFormatting>
  <conditionalFormatting sqref="CD77:CJ81">
    <cfRule type="cellIs" dxfId="24619" priority="27190" operator="equal">
      <formula>"FAB"</formula>
    </cfRule>
    <cfRule type="containsText" dxfId="24618" priority="27191" operator="containsText" text="CC">
      <formula>NOT(ISERROR(SEARCH("CC",CD77)))</formula>
    </cfRule>
    <cfRule type="containsText" dxfId="24617" priority="27192" operator="containsText" text="ND">
      <formula>NOT(ISERROR(SEARCH("ND",CD77)))</formula>
    </cfRule>
    <cfRule type="containsText" dxfId="24616" priority="27193" operator="containsText" text="MANTTO">
      <formula>NOT(ISERROR(SEARCH("MANTTO",CD77)))</formula>
    </cfRule>
    <cfRule type="containsText" dxfId="24615" priority="27194" operator="containsText" text="PNC">
      <formula>NOT(ISERROR(SEARCH("PNC",CD77)))</formula>
    </cfRule>
    <cfRule type="containsText" dxfId="24614" priority="27195" operator="containsText" text="EJC">
      <formula>NOT(ISERROR(SEARCH("EJC",CD77)))</formula>
    </cfRule>
    <cfRule type="containsText" dxfId="24613" priority="27196" operator="containsText" text="FAC">
      <formula>NOT(ISERROR(SEARCH("FAC",CD77)))</formula>
    </cfRule>
  </conditionalFormatting>
  <conditionalFormatting sqref="CD77:CJ81">
    <cfRule type="containsText" dxfId="24612" priority="27189" operator="containsText" text="CE">
      <formula>NOT(ISERROR(SEARCH("CE",CD77)))</formula>
    </cfRule>
  </conditionalFormatting>
  <conditionalFormatting sqref="BI170:BN170 BP170:BU170 BW169:BW170 BA170:BG170 BA169:BJ169">
    <cfRule type="cellIs" dxfId="24611" priority="27094" operator="equal">
      <formula>"FAB"</formula>
    </cfRule>
    <cfRule type="containsText" dxfId="24610" priority="27095" operator="containsText" text="CC">
      <formula>NOT(ISERROR(SEARCH("CC",BA169)))</formula>
    </cfRule>
    <cfRule type="containsText" dxfId="24609" priority="27096" operator="containsText" text="ND">
      <formula>NOT(ISERROR(SEARCH("ND",BA169)))</formula>
    </cfRule>
    <cfRule type="containsText" dxfId="24608" priority="27097" operator="containsText" text="MANTTO">
      <formula>NOT(ISERROR(SEARCH("MANTTO",BA169)))</formula>
    </cfRule>
    <cfRule type="containsText" dxfId="24607" priority="27098" operator="containsText" text="PNC">
      <formula>NOT(ISERROR(SEARCH("PNC",BA169)))</formula>
    </cfRule>
    <cfRule type="containsText" dxfId="24606" priority="27099" operator="containsText" text="EJC">
      <formula>NOT(ISERROR(SEARCH("EJC",BA169)))</formula>
    </cfRule>
    <cfRule type="containsText" dxfId="24605" priority="27100" operator="containsText" text="FAC">
      <formula>NOT(ISERROR(SEARCH("FAC",BA169)))</formula>
    </cfRule>
  </conditionalFormatting>
  <conditionalFormatting sqref="BI170:BN170 BP170:BU170 BW169:BW170 BA170:BG170 BA169:BJ169">
    <cfRule type="containsText" dxfId="24604" priority="27093" operator="containsText" text="CE">
      <formula>NOT(ISERROR(SEARCH("CE",BA169)))</formula>
    </cfRule>
  </conditionalFormatting>
  <conditionalFormatting sqref="BH170 BO170 BV170">
    <cfRule type="cellIs" dxfId="24603" priority="27086" operator="equal">
      <formula>"FAB"</formula>
    </cfRule>
    <cfRule type="containsText" dxfId="24602" priority="27087" operator="containsText" text="CC">
      <formula>NOT(ISERROR(SEARCH("CC",BH170)))</formula>
    </cfRule>
    <cfRule type="containsText" dxfId="24601" priority="27088" operator="containsText" text="ND">
      <formula>NOT(ISERROR(SEARCH("ND",BH170)))</formula>
    </cfRule>
    <cfRule type="containsText" dxfId="24600" priority="27089" operator="containsText" text="MANTTO">
      <formula>NOT(ISERROR(SEARCH("MANTTO",BH170)))</formula>
    </cfRule>
    <cfRule type="containsText" dxfId="24599" priority="27090" operator="containsText" text="PNC">
      <formula>NOT(ISERROR(SEARCH("PNC",BH170)))</formula>
    </cfRule>
    <cfRule type="containsText" dxfId="24598" priority="27091" operator="containsText" text="EJC">
      <formula>NOT(ISERROR(SEARCH("EJC",BH170)))</formula>
    </cfRule>
    <cfRule type="containsText" dxfId="24597" priority="27092" operator="containsText" text="FAC">
      <formula>NOT(ISERROR(SEARCH("FAC",BH170)))</formula>
    </cfRule>
  </conditionalFormatting>
  <conditionalFormatting sqref="BH170 BO170 BV170">
    <cfRule type="containsText" dxfId="24596" priority="27085" operator="containsText" text="CE">
      <formula>NOT(ISERROR(SEARCH("CE",BH170)))</formula>
    </cfRule>
  </conditionalFormatting>
  <conditionalFormatting sqref="BX169:CL170 BZ171:CL172 CK170:CL172">
    <cfRule type="cellIs" dxfId="24595" priority="27078" operator="equal">
      <formula>"FAB"</formula>
    </cfRule>
    <cfRule type="containsText" dxfId="24594" priority="27079" operator="containsText" text="CC">
      <formula>NOT(ISERROR(SEARCH("CC",BX169)))</formula>
    </cfRule>
    <cfRule type="containsText" dxfId="24593" priority="27080" operator="containsText" text="ND">
      <formula>NOT(ISERROR(SEARCH("ND",BX169)))</formula>
    </cfRule>
    <cfRule type="containsText" dxfId="24592" priority="27081" operator="containsText" text="MANTTO">
      <formula>NOT(ISERROR(SEARCH("MANTTO",BX169)))</formula>
    </cfRule>
    <cfRule type="containsText" dxfId="24591" priority="27082" operator="containsText" text="PNC">
      <formula>NOT(ISERROR(SEARCH("PNC",BX169)))</formula>
    </cfRule>
    <cfRule type="containsText" dxfId="24590" priority="27083" operator="containsText" text="EJC">
      <formula>NOT(ISERROR(SEARCH("EJC",BX169)))</formula>
    </cfRule>
    <cfRule type="containsText" dxfId="24589" priority="27084" operator="containsText" text="FAC">
      <formula>NOT(ISERROR(SEARCH("FAC",BX169)))</formula>
    </cfRule>
  </conditionalFormatting>
  <conditionalFormatting sqref="BX169:CL170 BZ171:CL172 CK170:CL172">
    <cfRule type="containsText" dxfId="24588" priority="27077" operator="containsText" text="CE">
      <formula>NOT(ISERROR(SEARCH("CE",BX169)))</formula>
    </cfRule>
  </conditionalFormatting>
  <conditionalFormatting sqref="BK169:BV169">
    <cfRule type="cellIs" dxfId="24587" priority="27070" operator="equal">
      <formula>"FAB"</formula>
    </cfRule>
    <cfRule type="containsText" dxfId="24586" priority="27071" operator="containsText" text="CC">
      <formula>NOT(ISERROR(SEARCH("CC",BK169)))</formula>
    </cfRule>
    <cfRule type="containsText" dxfId="24585" priority="27072" operator="containsText" text="ND">
      <formula>NOT(ISERROR(SEARCH("ND",BK169)))</formula>
    </cfRule>
    <cfRule type="containsText" dxfId="24584" priority="27073" operator="containsText" text="MANTTO">
      <formula>NOT(ISERROR(SEARCH("MANTTO",BK169)))</formula>
    </cfRule>
    <cfRule type="containsText" dxfId="24583" priority="27074" operator="containsText" text="PNC">
      <formula>NOT(ISERROR(SEARCH("PNC",BK169)))</formula>
    </cfRule>
    <cfRule type="containsText" dxfId="24582" priority="27075" operator="containsText" text="EJC">
      <formula>NOT(ISERROR(SEARCH("EJC",BK169)))</formula>
    </cfRule>
    <cfRule type="containsText" dxfId="24581" priority="27076" operator="containsText" text="FAC">
      <formula>NOT(ISERROR(SEARCH("FAC",BK169)))</formula>
    </cfRule>
  </conditionalFormatting>
  <conditionalFormatting sqref="BK169:BV169">
    <cfRule type="containsText" dxfId="24580" priority="27069" operator="containsText" text="CE">
      <formula>NOT(ISERROR(SEARCH("CE",BK169)))</formula>
    </cfRule>
  </conditionalFormatting>
  <conditionalFormatting sqref="BM171:BM172">
    <cfRule type="cellIs" dxfId="24579" priority="27062" operator="equal">
      <formula>"FAB"</formula>
    </cfRule>
    <cfRule type="containsText" dxfId="24578" priority="27063" operator="containsText" text="CC">
      <formula>NOT(ISERROR(SEARCH("CC",BM171)))</formula>
    </cfRule>
    <cfRule type="containsText" dxfId="24577" priority="27064" operator="containsText" text="ND">
      <formula>NOT(ISERROR(SEARCH("ND",BM171)))</formula>
    </cfRule>
    <cfRule type="containsText" dxfId="24576" priority="27065" operator="containsText" text="MANTTO">
      <formula>NOT(ISERROR(SEARCH("MANTTO",BM171)))</formula>
    </cfRule>
    <cfRule type="containsText" dxfId="24575" priority="27066" operator="containsText" text="PNC">
      <formula>NOT(ISERROR(SEARCH("PNC",BM171)))</formula>
    </cfRule>
    <cfRule type="containsText" dxfId="24574" priority="27067" operator="containsText" text="EJC">
      <formula>NOT(ISERROR(SEARCH("EJC",BM171)))</formula>
    </cfRule>
    <cfRule type="containsText" dxfId="24573" priority="27068" operator="containsText" text="FAC">
      <formula>NOT(ISERROR(SEARCH("FAC",BM171)))</formula>
    </cfRule>
  </conditionalFormatting>
  <conditionalFormatting sqref="BM171:BM172">
    <cfRule type="containsText" dxfId="24572" priority="27061" operator="containsText" text="CE">
      <formula>NOT(ISERROR(SEARCH("CE",BM171)))</formula>
    </cfRule>
  </conditionalFormatting>
  <conditionalFormatting sqref="BY169:CL170 CK170:CL172">
    <cfRule type="cellIs" dxfId="24571" priority="27054" operator="equal">
      <formula>"FAB"</formula>
    </cfRule>
    <cfRule type="containsText" dxfId="24570" priority="27055" operator="containsText" text="CC">
      <formula>NOT(ISERROR(SEARCH("CC",BY169)))</formula>
    </cfRule>
    <cfRule type="containsText" dxfId="24569" priority="27056" operator="containsText" text="ND">
      <formula>NOT(ISERROR(SEARCH("ND",BY169)))</formula>
    </cfRule>
    <cfRule type="containsText" dxfId="24568" priority="27057" operator="containsText" text="MANTTO">
      <formula>NOT(ISERROR(SEARCH("MANTTO",BY169)))</formula>
    </cfRule>
    <cfRule type="containsText" dxfId="24567" priority="27058" operator="containsText" text="PNC">
      <formula>NOT(ISERROR(SEARCH("PNC",BY169)))</formula>
    </cfRule>
    <cfRule type="containsText" dxfId="24566" priority="27059" operator="containsText" text="EJC">
      <formula>NOT(ISERROR(SEARCH("EJC",BY169)))</formula>
    </cfRule>
    <cfRule type="containsText" dxfId="24565" priority="27060" operator="containsText" text="FAC">
      <formula>NOT(ISERROR(SEARCH("FAC",BY169)))</formula>
    </cfRule>
  </conditionalFormatting>
  <conditionalFormatting sqref="BY169:CL170 CK170:CL172">
    <cfRule type="containsText" dxfId="24564" priority="27053" operator="containsText" text="CE">
      <formula>NOT(ISERROR(SEARCH("CE",BY169)))</formula>
    </cfRule>
  </conditionalFormatting>
  <conditionalFormatting sqref="BA170:CL172">
    <cfRule type="cellIs" dxfId="24563" priority="27046" operator="equal">
      <formula>"FAB"</formula>
    </cfRule>
    <cfRule type="containsText" dxfId="24562" priority="27047" operator="containsText" text="CC">
      <formula>NOT(ISERROR(SEARCH("CC",BA170)))</formula>
    </cfRule>
    <cfRule type="containsText" dxfId="24561" priority="27048" operator="containsText" text="ND">
      <formula>NOT(ISERROR(SEARCH("ND",BA170)))</formula>
    </cfRule>
    <cfRule type="containsText" dxfId="24560" priority="27049" operator="containsText" text="MANTTO">
      <formula>NOT(ISERROR(SEARCH("MANTTO",BA170)))</formula>
    </cfRule>
    <cfRule type="containsText" dxfId="24559" priority="27050" operator="containsText" text="PNC">
      <formula>NOT(ISERROR(SEARCH("PNC",BA170)))</formula>
    </cfRule>
    <cfRule type="containsText" dxfId="24558" priority="27051" operator="containsText" text="EJC">
      <formula>NOT(ISERROR(SEARCH("EJC",BA170)))</formula>
    </cfRule>
    <cfRule type="containsText" dxfId="24557" priority="27052" operator="containsText" text="FAC">
      <formula>NOT(ISERROR(SEARCH("FAC",BA170)))</formula>
    </cfRule>
  </conditionalFormatting>
  <conditionalFormatting sqref="BA170:CL172">
    <cfRule type="containsText" dxfId="24556" priority="27045" operator="containsText" text="CE">
      <formula>NOT(ISERROR(SEARCH("CE",BA170)))</formula>
    </cfRule>
  </conditionalFormatting>
  <conditionalFormatting sqref="BA169:CL169">
    <cfRule type="cellIs" dxfId="24555" priority="27038" operator="equal">
      <formula>"FAB"</formula>
    </cfRule>
    <cfRule type="containsText" dxfId="24554" priority="27039" operator="containsText" text="CC">
      <formula>NOT(ISERROR(SEARCH("CC",BA169)))</formula>
    </cfRule>
    <cfRule type="containsText" dxfId="24553" priority="27040" operator="containsText" text="ND">
      <formula>NOT(ISERROR(SEARCH("ND",BA169)))</formula>
    </cfRule>
    <cfRule type="containsText" dxfId="24552" priority="27041" operator="containsText" text="MANTTO">
      <formula>NOT(ISERROR(SEARCH("MANTTO",BA169)))</formula>
    </cfRule>
    <cfRule type="containsText" dxfId="24551" priority="27042" operator="containsText" text="PNC">
      <formula>NOT(ISERROR(SEARCH("PNC",BA169)))</formula>
    </cfRule>
    <cfRule type="containsText" dxfId="24550" priority="27043" operator="containsText" text="EJC">
      <formula>NOT(ISERROR(SEARCH("EJC",BA169)))</formula>
    </cfRule>
    <cfRule type="containsText" dxfId="24549" priority="27044" operator="containsText" text="FAC">
      <formula>NOT(ISERROR(SEARCH("FAC",BA169)))</formula>
    </cfRule>
  </conditionalFormatting>
  <conditionalFormatting sqref="BA169:CL169">
    <cfRule type="containsText" dxfId="24548" priority="27037" operator="containsText" text="CE">
      <formula>NOT(ISERROR(SEARCH("CE",BA169)))</formula>
    </cfRule>
  </conditionalFormatting>
  <conditionalFormatting sqref="BA170:CL172">
    <cfRule type="cellIs" dxfId="24547" priority="27030" operator="equal">
      <formula>"FAB"</formula>
    </cfRule>
    <cfRule type="containsText" dxfId="24546" priority="27031" operator="containsText" text="CC">
      <formula>NOT(ISERROR(SEARCH("CC",BA170)))</formula>
    </cfRule>
    <cfRule type="containsText" dxfId="24545" priority="27032" operator="containsText" text="ND">
      <formula>NOT(ISERROR(SEARCH("ND",BA170)))</formula>
    </cfRule>
    <cfRule type="containsText" dxfId="24544" priority="27033" operator="containsText" text="MANTTO">
      <formula>NOT(ISERROR(SEARCH("MANTTO",BA170)))</formula>
    </cfRule>
    <cfRule type="containsText" dxfId="24543" priority="27034" operator="containsText" text="PNC">
      <formula>NOT(ISERROR(SEARCH("PNC",BA170)))</formula>
    </cfRule>
    <cfRule type="containsText" dxfId="24542" priority="27035" operator="containsText" text="EJC">
      <formula>NOT(ISERROR(SEARCH("EJC",BA170)))</formula>
    </cfRule>
    <cfRule type="containsText" dxfId="24541" priority="27036" operator="containsText" text="FAC">
      <formula>NOT(ISERROR(SEARCH("FAC",BA170)))</formula>
    </cfRule>
  </conditionalFormatting>
  <conditionalFormatting sqref="BA170:CL172">
    <cfRule type="containsText" dxfId="24540" priority="27029" operator="containsText" text="CE">
      <formula>NOT(ISERROR(SEARCH("CE",BA170)))</formula>
    </cfRule>
  </conditionalFormatting>
  <conditionalFormatting sqref="CC46">
    <cfRule type="cellIs" dxfId="24539" priority="27006" operator="equal">
      <formula>"FAB"</formula>
    </cfRule>
    <cfRule type="containsText" dxfId="24538" priority="27007" operator="containsText" text="CC">
      <formula>NOT(ISERROR(SEARCH("CC",CC46)))</formula>
    </cfRule>
    <cfRule type="containsText" dxfId="24537" priority="27008" operator="containsText" text="ND">
      <formula>NOT(ISERROR(SEARCH("ND",CC46)))</formula>
    </cfRule>
    <cfRule type="containsText" dxfId="24536" priority="27009" operator="containsText" text="MANTTO">
      <formula>NOT(ISERROR(SEARCH("MANTTO",CC46)))</formula>
    </cfRule>
    <cfRule type="containsText" dxfId="24535" priority="27010" operator="containsText" text="PNC">
      <formula>NOT(ISERROR(SEARCH("PNC",CC46)))</formula>
    </cfRule>
    <cfRule type="containsText" dxfId="24534" priority="27011" operator="containsText" text="EJC">
      <formula>NOT(ISERROR(SEARCH("EJC",CC46)))</formula>
    </cfRule>
    <cfRule type="containsText" dxfId="24533" priority="27012" operator="containsText" text="FAC">
      <formula>NOT(ISERROR(SEARCH("FAC",CC46)))</formula>
    </cfRule>
  </conditionalFormatting>
  <conditionalFormatting sqref="CC46">
    <cfRule type="containsText" dxfId="24532" priority="27005" operator="containsText" text="CE">
      <formula>NOT(ISERROR(SEARCH("CE",CC46)))</formula>
    </cfRule>
  </conditionalFormatting>
  <conditionalFormatting sqref="CC46">
    <cfRule type="cellIs" dxfId="24531" priority="26998" operator="equal">
      <formula>"FAB"</formula>
    </cfRule>
    <cfRule type="containsText" dxfId="24530" priority="26999" operator="containsText" text="CC">
      <formula>NOT(ISERROR(SEARCH("CC",CC46)))</formula>
    </cfRule>
    <cfRule type="containsText" dxfId="24529" priority="27000" operator="containsText" text="ND">
      <formula>NOT(ISERROR(SEARCH("ND",CC46)))</formula>
    </cfRule>
    <cfRule type="containsText" dxfId="24528" priority="27001" operator="containsText" text="MANTTO">
      <formula>NOT(ISERROR(SEARCH("MANTTO",CC46)))</formula>
    </cfRule>
    <cfRule type="containsText" dxfId="24527" priority="27002" operator="containsText" text="PNC">
      <formula>NOT(ISERROR(SEARCH("PNC",CC46)))</formula>
    </cfRule>
    <cfRule type="containsText" dxfId="24526" priority="27003" operator="containsText" text="EJC">
      <formula>NOT(ISERROR(SEARCH("EJC",CC46)))</formula>
    </cfRule>
    <cfRule type="containsText" dxfId="24525" priority="27004" operator="containsText" text="FAC">
      <formula>NOT(ISERROR(SEARCH("FAC",CC46)))</formula>
    </cfRule>
  </conditionalFormatting>
  <conditionalFormatting sqref="CC46">
    <cfRule type="containsText" dxfId="24524" priority="26997" operator="containsText" text="CE">
      <formula>NOT(ISERROR(SEARCH("CE",CC46)))</formula>
    </cfRule>
  </conditionalFormatting>
  <conditionalFormatting sqref="Y61:DX61">
    <cfRule type="cellIs" dxfId="24523" priority="26838" operator="equal">
      <formula>"FAB"</formula>
    </cfRule>
    <cfRule type="containsText" dxfId="24522" priority="26839" operator="containsText" text="CC">
      <formula>NOT(ISERROR(SEARCH("CC",Y61)))</formula>
    </cfRule>
    <cfRule type="containsText" dxfId="24521" priority="26840" operator="containsText" text="ND">
      <formula>NOT(ISERROR(SEARCH("ND",Y61)))</formula>
    </cfRule>
    <cfRule type="containsText" dxfId="24520" priority="26841" operator="containsText" text="MANTTO">
      <formula>NOT(ISERROR(SEARCH("MANTTO",Y61)))</formula>
    </cfRule>
    <cfRule type="containsText" dxfId="24519" priority="26842" operator="containsText" text="PNC">
      <formula>NOT(ISERROR(SEARCH("PNC",Y61)))</formula>
    </cfRule>
    <cfRule type="containsText" dxfId="24518" priority="26843" operator="containsText" text="EJC">
      <formula>NOT(ISERROR(SEARCH("EJC",Y61)))</formula>
    </cfRule>
    <cfRule type="containsText" dxfId="24517" priority="26844" operator="containsText" text="FAC">
      <formula>NOT(ISERROR(SEARCH("FAC",Y61)))</formula>
    </cfRule>
  </conditionalFormatting>
  <conditionalFormatting sqref="Y61:DX61">
    <cfRule type="containsText" dxfId="24516" priority="26837" operator="containsText" text="CE">
      <formula>NOT(ISERROR(SEARCH("CE",Y61)))</formula>
    </cfRule>
  </conditionalFormatting>
  <conditionalFormatting sqref="BA54:BY54">
    <cfRule type="cellIs" dxfId="24515" priority="25014" operator="equal">
      <formula>"FAB"</formula>
    </cfRule>
    <cfRule type="containsText" dxfId="24514" priority="25015" operator="containsText" text="CC">
      <formula>NOT(ISERROR(SEARCH("CC",BA54)))</formula>
    </cfRule>
    <cfRule type="containsText" dxfId="24513" priority="25016" operator="containsText" text="ND">
      <formula>NOT(ISERROR(SEARCH("ND",BA54)))</formula>
    </cfRule>
    <cfRule type="containsText" dxfId="24512" priority="25017" operator="containsText" text="MANTTO">
      <formula>NOT(ISERROR(SEARCH("MANTTO",BA54)))</formula>
    </cfRule>
    <cfRule type="containsText" dxfId="24511" priority="25018" operator="containsText" text="PNC">
      <formula>NOT(ISERROR(SEARCH("PNC",BA54)))</formula>
    </cfRule>
    <cfRule type="containsText" dxfId="24510" priority="25019" operator="containsText" text="EJC">
      <formula>NOT(ISERROR(SEARCH("EJC",BA54)))</formula>
    </cfRule>
    <cfRule type="containsText" dxfId="24509" priority="25020" operator="containsText" text="FAC">
      <formula>NOT(ISERROR(SEARCH("FAC",BA54)))</formula>
    </cfRule>
  </conditionalFormatting>
  <conditionalFormatting sqref="BA54:BY54">
    <cfRule type="containsText" dxfId="24508" priority="25013" operator="containsText" text="CE">
      <formula>NOT(ISERROR(SEARCH("CE",BA54)))</formula>
    </cfRule>
  </conditionalFormatting>
  <conditionalFormatting sqref="BV68:BY68">
    <cfRule type="cellIs" dxfId="24507" priority="26734" operator="equal">
      <formula>"FAB"</formula>
    </cfRule>
    <cfRule type="containsText" dxfId="24506" priority="26735" operator="containsText" text="CC">
      <formula>NOT(ISERROR(SEARCH("CC",BV68)))</formula>
    </cfRule>
    <cfRule type="containsText" dxfId="24505" priority="26736" operator="containsText" text="ND">
      <formula>NOT(ISERROR(SEARCH("ND",BV68)))</formula>
    </cfRule>
    <cfRule type="containsText" dxfId="24504" priority="26737" operator="containsText" text="MANTTO">
      <formula>NOT(ISERROR(SEARCH("MANTTO",BV68)))</formula>
    </cfRule>
    <cfRule type="containsText" dxfId="24503" priority="26738" operator="containsText" text="PNC">
      <formula>NOT(ISERROR(SEARCH("PNC",BV68)))</formula>
    </cfRule>
    <cfRule type="containsText" dxfId="24502" priority="26739" operator="containsText" text="EJC">
      <formula>NOT(ISERROR(SEARCH("EJC",BV68)))</formula>
    </cfRule>
    <cfRule type="containsText" dxfId="24501" priority="26740" operator="containsText" text="FAC">
      <formula>NOT(ISERROR(SEARCH("FAC",BV68)))</formula>
    </cfRule>
  </conditionalFormatting>
  <conditionalFormatting sqref="BV68:BY68">
    <cfRule type="containsText" dxfId="24500" priority="26733" operator="containsText" text="CE">
      <formula>NOT(ISERROR(SEARCH("CE",BV68)))</formula>
    </cfRule>
  </conditionalFormatting>
  <conditionalFormatting sqref="CL33:CQ33 CS33:CX33 CZ33:DC33 CE33:CJ33">
    <cfRule type="cellIs" dxfId="24499" priority="26627" operator="equal">
      <formula>"FAB"</formula>
    </cfRule>
    <cfRule type="containsText" dxfId="24498" priority="26628" operator="containsText" text="CC">
      <formula>NOT(ISERROR(SEARCH("CC",CE33)))</formula>
    </cfRule>
    <cfRule type="containsText" dxfId="24497" priority="26629" operator="containsText" text="ND">
      <formula>NOT(ISERROR(SEARCH("ND",CE33)))</formula>
    </cfRule>
    <cfRule type="containsText" dxfId="24496" priority="26630" operator="containsText" text="MANTTO">
      <formula>NOT(ISERROR(SEARCH("MANTTO",CE33)))</formula>
    </cfRule>
    <cfRule type="containsText" dxfId="24495" priority="26631" operator="containsText" text="PNC">
      <formula>NOT(ISERROR(SEARCH("PNC",CE33)))</formula>
    </cfRule>
    <cfRule type="containsText" dxfId="24494" priority="26632" operator="containsText" text="EJC">
      <formula>NOT(ISERROR(SEARCH("EJC",CE33)))</formula>
    </cfRule>
    <cfRule type="containsText" dxfId="24493" priority="26633" operator="containsText" text="FAC">
      <formula>NOT(ISERROR(SEARCH("FAC",CE33)))</formula>
    </cfRule>
  </conditionalFormatting>
  <conditionalFormatting sqref="CL33:CQ33 CS33:CX33 CZ33:DC33 CE33:CJ33">
    <cfRule type="containsText" dxfId="24492" priority="26626" operator="containsText" text="CE">
      <formula>NOT(ISERROR(SEARCH("CE",CE33)))</formula>
    </cfRule>
  </conditionalFormatting>
  <conditionalFormatting sqref="CE33:DC33">
    <cfRule type="cellIs" dxfId="24491" priority="26619" operator="equal">
      <formula>"FAB"</formula>
    </cfRule>
    <cfRule type="containsText" dxfId="24490" priority="26620" operator="containsText" text="CC">
      <formula>NOT(ISERROR(SEARCH("CC",CE33)))</formula>
    </cfRule>
    <cfRule type="containsText" dxfId="24489" priority="26621" operator="containsText" text="ND">
      <formula>NOT(ISERROR(SEARCH("ND",CE33)))</formula>
    </cfRule>
    <cfRule type="containsText" dxfId="24488" priority="26622" operator="containsText" text="MANTTO">
      <formula>NOT(ISERROR(SEARCH("MANTTO",CE33)))</formula>
    </cfRule>
    <cfRule type="containsText" dxfId="24487" priority="26623" operator="containsText" text="PNC">
      <formula>NOT(ISERROR(SEARCH("PNC",CE33)))</formula>
    </cfRule>
    <cfRule type="containsText" dxfId="24486" priority="26624" operator="containsText" text="EJC">
      <formula>NOT(ISERROR(SEARCH("EJC",CE33)))</formula>
    </cfRule>
    <cfRule type="containsText" dxfId="24485" priority="26625" operator="containsText" text="FAC">
      <formula>NOT(ISERROR(SEARCH("FAC",CE33)))</formula>
    </cfRule>
  </conditionalFormatting>
  <conditionalFormatting sqref="CE33:DC33">
    <cfRule type="containsText" dxfId="24484" priority="26618" operator="containsText" text="CE">
      <formula>NOT(ISERROR(SEARCH("CE",CE33)))</formula>
    </cfRule>
  </conditionalFormatting>
  <conditionalFormatting sqref="BS33:CD33">
    <cfRule type="cellIs" dxfId="24483" priority="26611" operator="equal">
      <formula>"FAB"</formula>
    </cfRule>
    <cfRule type="containsText" dxfId="24482" priority="26612" operator="containsText" text="CC">
      <formula>NOT(ISERROR(SEARCH("CC",BS33)))</formula>
    </cfRule>
    <cfRule type="containsText" dxfId="24481" priority="26613" operator="containsText" text="ND">
      <formula>NOT(ISERROR(SEARCH("ND",BS33)))</formula>
    </cfRule>
    <cfRule type="containsText" dxfId="24480" priority="26614" operator="containsText" text="MANTTO">
      <formula>NOT(ISERROR(SEARCH("MANTTO",BS33)))</formula>
    </cfRule>
    <cfRule type="containsText" dxfId="24479" priority="26615" operator="containsText" text="PNC">
      <formula>NOT(ISERROR(SEARCH("PNC",BS33)))</formula>
    </cfRule>
    <cfRule type="containsText" dxfId="24478" priority="26616" operator="containsText" text="EJC">
      <formula>NOT(ISERROR(SEARCH("EJC",BS33)))</formula>
    </cfRule>
    <cfRule type="containsText" dxfId="24477" priority="26617" operator="containsText" text="FAC">
      <formula>NOT(ISERROR(SEARCH("FAC",BS33)))</formula>
    </cfRule>
  </conditionalFormatting>
  <conditionalFormatting sqref="BS33:CD33">
    <cfRule type="containsText" dxfId="24476" priority="26610" operator="containsText" text="CE">
      <formula>NOT(ISERROR(SEARCH("CE",BS33)))</formula>
    </cfRule>
  </conditionalFormatting>
  <conditionalFormatting sqref="DD33:DL33">
    <cfRule type="cellIs" dxfId="24475" priority="26603" operator="equal">
      <formula>"FAB"</formula>
    </cfRule>
    <cfRule type="containsText" dxfId="24474" priority="26604" operator="containsText" text="CC">
      <formula>NOT(ISERROR(SEARCH("CC",DD33)))</formula>
    </cfRule>
    <cfRule type="containsText" dxfId="24473" priority="26605" operator="containsText" text="ND">
      <formula>NOT(ISERROR(SEARCH("ND",DD33)))</formula>
    </cfRule>
    <cfRule type="containsText" dxfId="24472" priority="26606" operator="containsText" text="MANTTO">
      <formula>NOT(ISERROR(SEARCH("MANTTO",DD33)))</formula>
    </cfRule>
    <cfRule type="containsText" dxfId="24471" priority="26607" operator="containsText" text="PNC">
      <formula>NOT(ISERROR(SEARCH("PNC",DD33)))</formula>
    </cfRule>
    <cfRule type="containsText" dxfId="24470" priority="26608" operator="containsText" text="EJC">
      <formula>NOT(ISERROR(SEARCH("EJC",DD33)))</formula>
    </cfRule>
    <cfRule type="containsText" dxfId="24469" priority="26609" operator="containsText" text="FAC">
      <formula>NOT(ISERROR(SEARCH("FAC",DD33)))</formula>
    </cfRule>
  </conditionalFormatting>
  <conditionalFormatting sqref="DD33:DL33">
    <cfRule type="containsText" dxfId="24468" priority="26602" operator="containsText" text="CE">
      <formula>NOT(ISERROR(SEARCH("CE",DD33)))</formula>
    </cfRule>
  </conditionalFormatting>
  <conditionalFormatting sqref="AO54:DH54">
    <cfRule type="cellIs" dxfId="24467" priority="26532" operator="equal">
      <formula>"FAB"</formula>
    </cfRule>
    <cfRule type="containsText" dxfId="24466" priority="26533" operator="containsText" text="CC">
      <formula>NOT(ISERROR(SEARCH("CC",AO54)))</formula>
    </cfRule>
    <cfRule type="containsText" dxfId="24465" priority="26534" operator="containsText" text="ND">
      <formula>NOT(ISERROR(SEARCH("ND",AO54)))</formula>
    </cfRule>
    <cfRule type="containsText" dxfId="24464" priority="26535" operator="containsText" text="MANTTO">
      <formula>NOT(ISERROR(SEARCH("MANTTO",AO54)))</formula>
    </cfRule>
    <cfRule type="containsText" dxfId="24463" priority="26536" operator="containsText" text="PNC">
      <formula>NOT(ISERROR(SEARCH("PNC",AO54)))</formula>
    </cfRule>
    <cfRule type="containsText" dxfId="24462" priority="26537" operator="containsText" text="EJC">
      <formula>NOT(ISERROR(SEARCH("EJC",AO54)))</formula>
    </cfRule>
    <cfRule type="containsText" dxfId="24461" priority="26538" operator="containsText" text="FAC">
      <formula>NOT(ISERROR(SEARCH("FAC",AO54)))</formula>
    </cfRule>
  </conditionalFormatting>
  <conditionalFormatting sqref="AO54:DH54">
    <cfRule type="containsText" dxfId="24460" priority="26531" operator="containsText" text="CE">
      <formula>NOT(ISERROR(SEARCH("CE",AO54)))</formula>
    </cfRule>
  </conditionalFormatting>
  <conditionalFormatting sqref="AO54:DH54">
    <cfRule type="cellIs" dxfId="24459" priority="26524" operator="equal">
      <formula>"FAB"</formula>
    </cfRule>
    <cfRule type="containsText" dxfId="24458" priority="26525" operator="containsText" text="CC">
      <formula>NOT(ISERROR(SEARCH("CC",AO54)))</formula>
    </cfRule>
    <cfRule type="containsText" dxfId="24457" priority="26526" operator="containsText" text="ND">
      <formula>NOT(ISERROR(SEARCH("ND",AO54)))</formula>
    </cfRule>
    <cfRule type="containsText" dxfId="24456" priority="26527" operator="containsText" text="MANTTO">
      <formula>NOT(ISERROR(SEARCH("MANTTO",AO54)))</formula>
    </cfRule>
    <cfRule type="containsText" dxfId="24455" priority="26528" operator="containsText" text="PNC">
      <formula>NOT(ISERROR(SEARCH("PNC",AO54)))</formula>
    </cfRule>
    <cfRule type="containsText" dxfId="24454" priority="26529" operator="containsText" text="EJC">
      <formula>NOT(ISERROR(SEARCH("EJC",AO54)))</formula>
    </cfRule>
    <cfRule type="containsText" dxfId="24453" priority="26530" operator="containsText" text="FAC">
      <formula>NOT(ISERROR(SEARCH("FAC",AO54)))</formula>
    </cfRule>
  </conditionalFormatting>
  <conditionalFormatting sqref="AO54:DH54">
    <cfRule type="containsText" dxfId="24452" priority="26523" operator="containsText" text="CE">
      <formula>NOT(ISERROR(SEARCH("CE",AO54)))</formula>
    </cfRule>
  </conditionalFormatting>
  <conditionalFormatting sqref="CG35:CG36">
    <cfRule type="cellIs" dxfId="24451" priority="26444" operator="equal">
      <formula>"FAB"</formula>
    </cfRule>
    <cfRule type="containsText" dxfId="24450" priority="26445" operator="containsText" text="CC">
      <formula>NOT(ISERROR(SEARCH("CC",CG35)))</formula>
    </cfRule>
    <cfRule type="containsText" dxfId="24449" priority="26446" operator="containsText" text="ND">
      <formula>NOT(ISERROR(SEARCH("ND",CG35)))</formula>
    </cfRule>
    <cfRule type="containsText" dxfId="24448" priority="26447" operator="containsText" text="MANTTO">
      <formula>NOT(ISERROR(SEARCH("MANTTO",CG35)))</formula>
    </cfRule>
    <cfRule type="containsText" dxfId="24447" priority="26448" operator="containsText" text="PNC">
      <formula>NOT(ISERROR(SEARCH("PNC",CG35)))</formula>
    </cfRule>
    <cfRule type="containsText" dxfId="24446" priority="26449" operator="containsText" text="EJC">
      <formula>NOT(ISERROR(SEARCH("EJC",CG35)))</formula>
    </cfRule>
    <cfRule type="containsText" dxfId="24445" priority="26450" operator="containsText" text="FAC">
      <formula>NOT(ISERROR(SEARCH("FAC",CG35)))</formula>
    </cfRule>
  </conditionalFormatting>
  <conditionalFormatting sqref="CG35:CG36">
    <cfRule type="containsText" dxfId="24444" priority="26443" operator="containsText" text="CE">
      <formula>NOT(ISERROR(SEARCH("CE",CG35)))</formula>
    </cfRule>
  </conditionalFormatting>
  <conditionalFormatting sqref="CG35:CG36">
    <cfRule type="containsText" dxfId="24443" priority="26442" operator="containsText" text="BAA">
      <formula>NOT(ISERROR(SEARCH("BAA",CG35)))</formula>
    </cfRule>
  </conditionalFormatting>
  <conditionalFormatting sqref="EN37:EQ38">
    <cfRule type="cellIs" dxfId="24442" priority="26309" operator="equal">
      <formula>"FAB"</formula>
    </cfRule>
    <cfRule type="containsText" dxfId="24441" priority="26310" operator="containsText" text="CC">
      <formula>NOT(ISERROR(SEARCH("CC",EN37)))</formula>
    </cfRule>
    <cfRule type="containsText" dxfId="24440" priority="26311" operator="containsText" text="ND">
      <formula>NOT(ISERROR(SEARCH("ND",EN37)))</formula>
    </cfRule>
    <cfRule type="containsText" dxfId="24439" priority="26312" operator="containsText" text="MANTTO">
      <formula>NOT(ISERROR(SEARCH("MANTTO",EN37)))</formula>
    </cfRule>
    <cfRule type="containsText" dxfId="24438" priority="26313" operator="containsText" text="PNC">
      <formula>NOT(ISERROR(SEARCH("PNC",EN37)))</formula>
    </cfRule>
    <cfRule type="containsText" dxfId="24437" priority="26314" operator="containsText" text="EJC">
      <formula>NOT(ISERROR(SEARCH("EJC",EN37)))</formula>
    </cfRule>
    <cfRule type="containsText" dxfId="24436" priority="26315" operator="containsText" text="FAC">
      <formula>NOT(ISERROR(SEARCH("FAC",EN37)))</formula>
    </cfRule>
  </conditionalFormatting>
  <conditionalFormatting sqref="EN37:EQ38">
    <cfRule type="containsText" dxfId="24435" priority="26308" operator="containsText" text="CE">
      <formula>NOT(ISERROR(SEARCH("CE",EN37)))</formula>
    </cfRule>
  </conditionalFormatting>
  <conditionalFormatting sqref="EN37:EQ38">
    <cfRule type="containsText" dxfId="24434" priority="26307" operator="containsText" text="BAA">
      <formula>NOT(ISERROR(SEARCH("BAA",EN37)))</formula>
    </cfRule>
  </conditionalFormatting>
  <conditionalFormatting sqref="EJ37:EM38 ER37:ER38">
    <cfRule type="cellIs" dxfId="24433" priority="26318" operator="equal">
      <formula>"FAB"</formula>
    </cfRule>
    <cfRule type="containsText" dxfId="24432" priority="26319" operator="containsText" text="CC">
      <formula>NOT(ISERROR(SEARCH("CC",EJ37)))</formula>
    </cfRule>
    <cfRule type="containsText" dxfId="24431" priority="26320" operator="containsText" text="ND">
      <formula>NOT(ISERROR(SEARCH("ND",EJ37)))</formula>
    </cfRule>
    <cfRule type="containsText" dxfId="24430" priority="26321" operator="containsText" text="MANTTO">
      <formula>NOT(ISERROR(SEARCH("MANTTO",EJ37)))</formula>
    </cfRule>
    <cfRule type="containsText" dxfId="24429" priority="26322" operator="containsText" text="PNC">
      <formula>NOT(ISERROR(SEARCH("PNC",EJ37)))</formula>
    </cfRule>
    <cfRule type="containsText" dxfId="24428" priority="26323" operator="containsText" text="EJC">
      <formula>NOT(ISERROR(SEARCH("EJC",EJ37)))</formula>
    </cfRule>
    <cfRule type="containsText" dxfId="24427" priority="26324" operator="containsText" text="FAC">
      <formula>NOT(ISERROR(SEARCH("FAC",EJ37)))</formula>
    </cfRule>
  </conditionalFormatting>
  <conditionalFormatting sqref="EJ37:EM38 ER37:ER38">
    <cfRule type="containsText" dxfId="24426" priority="26317" operator="containsText" text="CE">
      <formula>NOT(ISERROR(SEARCH("CE",EJ37)))</formula>
    </cfRule>
  </conditionalFormatting>
  <conditionalFormatting sqref="EJ37:EM38 ER37:ER38">
    <cfRule type="containsText" dxfId="24425" priority="26316" operator="containsText" text="BAA">
      <formula>NOT(ISERROR(SEARCH("BAA",EJ37)))</formula>
    </cfRule>
  </conditionalFormatting>
  <conditionalFormatting sqref="DR35:DR36">
    <cfRule type="cellIs" dxfId="24424" priority="26264" operator="equal">
      <formula>"FAB"</formula>
    </cfRule>
    <cfRule type="containsText" dxfId="24423" priority="26265" operator="containsText" text="CC">
      <formula>NOT(ISERROR(SEARCH("CC",DR35)))</formula>
    </cfRule>
    <cfRule type="containsText" dxfId="24422" priority="26266" operator="containsText" text="ND">
      <formula>NOT(ISERROR(SEARCH("ND",DR35)))</formula>
    </cfRule>
    <cfRule type="containsText" dxfId="24421" priority="26267" operator="containsText" text="MANTTO">
      <formula>NOT(ISERROR(SEARCH("MANTTO",DR35)))</formula>
    </cfRule>
    <cfRule type="containsText" dxfId="24420" priority="26268" operator="containsText" text="PNC">
      <formula>NOT(ISERROR(SEARCH("PNC",DR35)))</formula>
    </cfRule>
    <cfRule type="containsText" dxfId="24419" priority="26269" operator="containsText" text="EJC">
      <formula>NOT(ISERROR(SEARCH("EJC",DR35)))</formula>
    </cfRule>
    <cfRule type="containsText" dxfId="24418" priority="26270" operator="containsText" text="FAC">
      <formula>NOT(ISERROR(SEARCH("FAC",DR35)))</formula>
    </cfRule>
  </conditionalFormatting>
  <conditionalFormatting sqref="DR35:DR36">
    <cfRule type="containsText" dxfId="24417" priority="26263" operator="containsText" text="CE">
      <formula>NOT(ISERROR(SEARCH("CE",DR35)))</formula>
    </cfRule>
  </conditionalFormatting>
  <conditionalFormatting sqref="DR35:DR36">
    <cfRule type="containsText" dxfId="24416" priority="26262" operator="containsText" text="BAA">
      <formula>NOT(ISERROR(SEARCH("BAA",DR35)))</formula>
    </cfRule>
  </conditionalFormatting>
  <conditionalFormatting sqref="EB35:EK36">
    <cfRule type="cellIs" dxfId="24415" priority="26255" operator="equal">
      <formula>"FAB"</formula>
    </cfRule>
    <cfRule type="containsText" dxfId="24414" priority="26256" operator="containsText" text="CC">
      <formula>NOT(ISERROR(SEARCH("CC",EB35)))</formula>
    </cfRule>
    <cfRule type="containsText" dxfId="24413" priority="26257" operator="containsText" text="ND">
      <formula>NOT(ISERROR(SEARCH("ND",EB35)))</formula>
    </cfRule>
    <cfRule type="containsText" dxfId="24412" priority="26258" operator="containsText" text="MANTTO">
      <formula>NOT(ISERROR(SEARCH("MANTTO",EB35)))</formula>
    </cfRule>
    <cfRule type="containsText" dxfId="24411" priority="26259" operator="containsText" text="PNC">
      <formula>NOT(ISERROR(SEARCH("PNC",EB35)))</formula>
    </cfRule>
    <cfRule type="containsText" dxfId="24410" priority="26260" operator="containsText" text="EJC">
      <formula>NOT(ISERROR(SEARCH("EJC",EB35)))</formula>
    </cfRule>
    <cfRule type="containsText" dxfId="24409" priority="26261" operator="containsText" text="FAC">
      <formula>NOT(ISERROR(SEARCH("FAC",EB35)))</formula>
    </cfRule>
  </conditionalFormatting>
  <conditionalFormatting sqref="EB35:EK36">
    <cfRule type="containsText" dxfId="24408" priority="26254" operator="containsText" text="CE">
      <formula>NOT(ISERROR(SEARCH("CE",EB35)))</formula>
    </cfRule>
  </conditionalFormatting>
  <conditionalFormatting sqref="EB35:EK36">
    <cfRule type="containsText" dxfId="24407" priority="26253" operator="containsText" text="BAA">
      <formula>NOT(ISERROR(SEARCH("BAA",EB35)))</formula>
    </cfRule>
  </conditionalFormatting>
  <conditionalFormatting sqref="EI35:EK36 EB35:EG36">
    <cfRule type="cellIs" dxfId="24406" priority="26246" operator="equal">
      <formula>"FAB"</formula>
    </cfRule>
    <cfRule type="containsText" dxfId="24405" priority="26247" operator="containsText" text="CC">
      <formula>NOT(ISERROR(SEARCH("CC",EB35)))</formula>
    </cfRule>
    <cfRule type="containsText" dxfId="24404" priority="26248" operator="containsText" text="ND">
      <formula>NOT(ISERROR(SEARCH("ND",EB35)))</formula>
    </cfRule>
    <cfRule type="containsText" dxfId="24403" priority="26249" operator="containsText" text="MANTTO">
      <formula>NOT(ISERROR(SEARCH("MANTTO",EB35)))</formula>
    </cfRule>
    <cfRule type="containsText" dxfId="24402" priority="26250" operator="containsText" text="PNC">
      <formula>NOT(ISERROR(SEARCH("PNC",EB35)))</formula>
    </cfRule>
    <cfRule type="containsText" dxfId="24401" priority="26251" operator="containsText" text="EJC">
      <formula>NOT(ISERROR(SEARCH("EJC",EB35)))</formula>
    </cfRule>
    <cfRule type="containsText" dxfId="24400" priority="26252" operator="containsText" text="FAC">
      <formula>NOT(ISERROR(SEARCH("FAC",EB35)))</formula>
    </cfRule>
  </conditionalFormatting>
  <conditionalFormatting sqref="EI35:EK36 EB35:EG36">
    <cfRule type="containsText" dxfId="24399" priority="26245" operator="containsText" text="CE">
      <formula>NOT(ISERROR(SEARCH("CE",EB35)))</formula>
    </cfRule>
  </conditionalFormatting>
  <conditionalFormatting sqref="AU35">
    <cfRule type="cellIs" dxfId="24398" priority="26238" operator="equal">
      <formula>"FAB"</formula>
    </cfRule>
    <cfRule type="containsText" dxfId="24397" priority="26239" operator="containsText" text="CC">
      <formula>NOT(ISERROR(SEARCH("CC",AU35)))</formula>
    </cfRule>
    <cfRule type="containsText" dxfId="24396" priority="26240" operator="containsText" text="ND">
      <formula>NOT(ISERROR(SEARCH("ND",AU35)))</formula>
    </cfRule>
    <cfRule type="containsText" dxfId="24395" priority="26241" operator="containsText" text="MANTTO">
      <formula>NOT(ISERROR(SEARCH("MANTTO",AU35)))</formula>
    </cfRule>
    <cfRule type="containsText" dxfId="24394" priority="26242" operator="containsText" text="PNC">
      <formula>NOT(ISERROR(SEARCH("PNC",AU35)))</formula>
    </cfRule>
    <cfRule type="containsText" dxfId="24393" priority="26243" operator="containsText" text="EJC">
      <formula>NOT(ISERROR(SEARCH("EJC",AU35)))</formula>
    </cfRule>
    <cfRule type="containsText" dxfId="24392" priority="26244" operator="containsText" text="FAC">
      <formula>NOT(ISERROR(SEARCH("FAC",AU35)))</formula>
    </cfRule>
  </conditionalFormatting>
  <conditionalFormatting sqref="AU35">
    <cfRule type="containsText" dxfId="24391" priority="26237" operator="containsText" text="CE">
      <formula>NOT(ISERROR(SEARCH("CE",AU35)))</formula>
    </cfRule>
  </conditionalFormatting>
  <conditionalFormatting sqref="AU35">
    <cfRule type="containsText" dxfId="24390" priority="26236" operator="containsText" text="BAA">
      <formula>NOT(ISERROR(SEARCH("BAA",AU35)))</formula>
    </cfRule>
  </conditionalFormatting>
  <conditionalFormatting sqref="AU36">
    <cfRule type="cellIs" dxfId="24389" priority="26229" operator="equal">
      <formula>"FAB"</formula>
    </cfRule>
    <cfRule type="containsText" dxfId="24388" priority="26230" operator="containsText" text="CC">
      <formula>NOT(ISERROR(SEARCH("CC",AU36)))</formula>
    </cfRule>
    <cfRule type="containsText" dxfId="24387" priority="26231" operator="containsText" text="ND">
      <formula>NOT(ISERROR(SEARCH("ND",AU36)))</formula>
    </cfRule>
    <cfRule type="containsText" dxfId="24386" priority="26232" operator="containsText" text="MANTTO">
      <formula>NOT(ISERROR(SEARCH("MANTTO",AU36)))</formula>
    </cfRule>
    <cfRule type="containsText" dxfId="24385" priority="26233" operator="containsText" text="PNC">
      <formula>NOT(ISERROR(SEARCH("PNC",AU36)))</formula>
    </cfRule>
    <cfRule type="containsText" dxfId="24384" priority="26234" operator="containsText" text="EJC">
      <formula>NOT(ISERROR(SEARCH("EJC",AU36)))</formula>
    </cfRule>
    <cfRule type="containsText" dxfId="24383" priority="26235" operator="containsText" text="FAC">
      <formula>NOT(ISERROR(SEARCH("FAC",AU36)))</formula>
    </cfRule>
  </conditionalFormatting>
  <conditionalFormatting sqref="AU36">
    <cfRule type="containsText" dxfId="24382" priority="26228" operator="containsText" text="CE">
      <formula>NOT(ISERROR(SEARCH("CE",AU36)))</formula>
    </cfRule>
  </conditionalFormatting>
  <conditionalFormatting sqref="AU36">
    <cfRule type="containsText" dxfId="24381" priority="26227" operator="containsText" text="BAA">
      <formula>NOT(ISERROR(SEARCH("BAA",AU36)))</formula>
    </cfRule>
  </conditionalFormatting>
  <conditionalFormatting sqref="BN36">
    <cfRule type="cellIs" dxfId="24380" priority="26220" operator="equal">
      <formula>"FAB"</formula>
    </cfRule>
    <cfRule type="containsText" dxfId="24379" priority="26221" operator="containsText" text="CC">
      <formula>NOT(ISERROR(SEARCH("CC",BN36)))</formula>
    </cfRule>
    <cfRule type="containsText" dxfId="24378" priority="26222" operator="containsText" text="ND">
      <formula>NOT(ISERROR(SEARCH("ND",BN36)))</formula>
    </cfRule>
    <cfRule type="containsText" dxfId="24377" priority="26223" operator="containsText" text="MANTTO">
      <formula>NOT(ISERROR(SEARCH("MANTTO",BN36)))</formula>
    </cfRule>
    <cfRule type="containsText" dxfId="24376" priority="26224" operator="containsText" text="PNC">
      <formula>NOT(ISERROR(SEARCH("PNC",BN36)))</formula>
    </cfRule>
    <cfRule type="containsText" dxfId="24375" priority="26225" operator="containsText" text="EJC">
      <formula>NOT(ISERROR(SEARCH("EJC",BN36)))</formula>
    </cfRule>
    <cfRule type="containsText" dxfId="24374" priority="26226" operator="containsText" text="FAC">
      <formula>NOT(ISERROR(SEARCH("FAC",BN36)))</formula>
    </cfRule>
  </conditionalFormatting>
  <conditionalFormatting sqref="BN36">
    <cfRule type="containsText" dxfId="24373" priority="26219" operator="containsText" text="CE">
      <formula>NOT(ISERROR(SEARCH("CE",BN36)))</formula>
    </cfRule>
  </conditionalFormatting>
  <conditionalFormatting sqref="BN36">
    <cfRule type="containsText" dxfId="24372" priority="26218" operator="containsText" text="BAA">
      <formula>NOT(ISERROR(SEARCH("BAA",BN36)))</formula>
    </cfRule>
  </conditionalFormatting>
  <conditionalFormatting sqref="BN35">
    <cfRule type="cellIs" dxfId="24371" priority="26211" operator="equal">
      <formula>"FAB"</formula>
    </cfRule>
    <cfRule type="containsText" dxfId="24370" priority="26212" operator="containsText" text="CC">
      <formula>NOT(ISERROR(SEARCH("CC",BN35)))</formula>
    </cfRule>
    <cfRule type="containsText" dxfId="24369" priority="26213" operator="containsText" text="ND">
      <formula>NOT(ISERROR(SEARCH("ND",BN35)))</formula>
    </cfRule>
    <cfRule type="containsText" dxfId="24368" priority="26214" operator="containsText" text="MANTTO">
      <formula>NOT(ISERROR(SEARCH("MANTTO",BN35)))</formula>
    </cfRule>
    <cfRule type="containsText" dxfId="24367" priority="26215" operator="containsText" text="PNC">
      <formula>NOT(ISERROR(SEARCH("PNC",BN35)))</formula>
    </cfRule>
    <cfRule type="containsText" dxfId="24366" priority="26216" operator="containsText" text="EJC">
      <formula>NOT(ISERROR(SEARCH("EJC",BN35)))</formula>
    </cfRule>
    <cfRule type="containsText" dxfId="24365" priority="26217" operator="containsText" text="FAC">
      <formula>NOT(ISERROR(SEARCH("FAC",BN35)))</formula>
    </cfRule>
  </conditionalFormatting>
  <conditionalFormatting sqref="BN35">
    <cfRule type="containsText" dxfId="24364" priority="26210" operator="containsText" text="CE">
      <formula>NOT(ISERROR(SEARCH("CE",BN35)))</formula>
    </cfRule>
  </conditionalFormatting>
  <conditionalFormatting sqref="BN35">
    <cfRule type="containsText" dxfId="24363" priority="26209" operator="containsText" text="BAA">
      <formula>NOT(ISERROR(SEARCH("BAA",BN35)))</formula>
    </cfRule>
  </conditionalFormatting>
  <conditionalFormatting sqref="CE37:CV38">
    <cfRule type="cellIs" dxfId="24362" priority="26202" operator="equal">
      <formula>"FAB"</formula>
    </cfRule>
    <cfRule type="containsText" dxfId="24361" priority="26203" operator="containsText" text="CC">
      <formula>NOT(ISERROR(SEARCH("CC",CE37)))</formula>
    </cfRule>
    <cfRule type="containsText" dxfId="24360" priority="26204" operator="containsText" text="ND">
      <formula>NOT(ISERROR(SEARCH("ND",CE37)))</formula>
    </cfRule>
    <cfRule type="containsText" dxfId="24359" priority="26205" operator="containsText" text="MANTTO">
      <formula>NOT(ISERROR(SEARCH("MANTTO",CE37)))</formula>
    </cfRule>
    <cfRule type="containsText" dxfId="24358" priority="26206" operator="containsText" text="PNC">
      <formula>NOT(ISERROR(SEARCH("PNC",CE37)))</formula>
    </cfRule>
    <cfRule type="containsText" dxfId="24357" priority="26207" operator="containsText" text="EJC">
      <formula>NOT(ISERROR(SEARCH("EJC",CE37)))</formula>
    </cfRule>
    <cfRule type="containsText" dxfId="24356" priority="26208" operator="containsText" text="FAC">
      <formula>NOT(ISERROR(SEARCH("FAC",CE37)))</formula>
    </cfRule>
  </conditionalFormatting>
  <conditionalFormatting sqref="CE37:CV38">
    <cfRule type="containsText" dxfId="24355" priority="26201" operator="containsText" text="CE">
      <formula>NOT(ISERROR(SEARCH("CE",CE37)))</formula>
    </cfRule>
  </conditionalFormatting>
  <conditionalFormatting sqref="CE37:CV38">
    <cfRule type="containsText" dxfId="24354" priority="26200" operator="containsText" text="BAA">
      <formula>NOT(ISERROR(SEARCH("BAA",CE37)))</formula>
    </cfRule>
  </conditionalFormatting>
  <conditionalFormatting sqref="CW37:CW38">
    <cfRule type="cellIs" dxfId="24353" priority="26193" operator="equal">
      <formula>"FAB"</formula>
    </cfRule>
    <cfRule type="containsText" dxfId="24352" priority="26194" operator="containsText" text="CC">
      <formula>NOT(ISERROR(SEARCH("CC",CW37)))</formula>
    </cfRule>
    <cfRule type="containsText" dxfId="24351" priority="26195" operator="containsText" text="ND">
      <formula>NOT(ISERROR(SEARCH("ND",CW37)))</formula>
    </cfRule>
    <cfRule type="containsText" dxfId="24350" priority="26196" operator="containsText" text="MANTTO">
      <formula>NOT(ISERROR(SEARCH("MANTTO",CW37)))</formula>
    </cfRule>
    <cfRule type="containsText" dxfId="24349" priority="26197" operator="containsText" text="PNC">
      <formula>NOT(ISERROR(SEARCH("PNC",CW37)))</formula>
    </cfRule>
    <cfRule type="containsText" dxfId="24348" priority="26198" operator="containsText" text="EJC">
      <formula>NOT(ISERROR(SEARCH("EJC",CW37)))</formula>
    </cfRule>
    <cfRule type="containsText" dxfId="24347" priority="26199" operator="containsText" text="FAC">
      <formula>NOT(ISERROR(SEARCH("FAC",CW37)))</formula>
    </cfRule>
  </conditionalFormatting>
  <conditionalFormatting sqref="CW37:CW38">
    <cfRule type="containsText" dxfId="24346" priority="26192" operator="containsText" text="CE">
      <formula>NOT(ISERROR(SEARCH("CE",CW37)))</formula>
    </cfRule>
  </conditionalFormatting>
  <conditionalFormatting sqref="CW37:CW38">
    <cfRule type="containsText" dxfId="24345" priority="26191" operator="containsText" text="BAA">
      <formula>NOT(ISERROR(SEARCH("BAA",CW37)))</formula>
    </cfRule>
  </conditionalFormatting>
  <conditionalFormatting sqref="CX37:DO38">
    <cfRule type="cellIs" dxfId="24344" priority="26184" operator="equal">
      <formula>"FAB"</formula>
    </cfRule>
    <cfRule type="containsText" dxfId="24343" priority="26185" operator="containsText" text="CC">
      <formula>NOT(ISERROR(SEARCH("CC",CX37)))</formula>
    </cfRule>
    <cfRule type="containsText" dxfId="24342" priority="26186" operator="containsText" text="ND">
      <formula>NOT(ISERROR(SEARCH("ND",CX37)))</formula>
    </cfRule>
    <cfRule type="containsText" dxfId="24341" priority="26187" operator="containsText" text="MANTTO">
      <formula>NOT(ISERROR(SEARCH("MANTTO",CX37)))</formula>
    </cfRule>
    <cfRule type="containsText" dxfId="24340" priority="26188" operator="containsText" text="PNC">
      <formula>NOT(ISERROR(SEARCH("PNC",CX37)))</formula>
    </cfRule>
    <cfRule type="containsText" dxfId="24339" priority="26189" operator="containsText" text="EJC">
      <formula>NOT(ISERROR(SEARCH("EJC",CX37)))</formula>
    </cfRule>
    <cfRule type="containsText" dxfId="24338" priority="26190" operator="containsText" text="FAC">
      <formula>NOT(ISERROR(SEARCH("FAC",CX37)))</formula>
    </cfRule>
  </conditionalFormatting>
  <conditionalFormatting sqref="CX37:DO38">
    <cfRule type="containsText" dxfId="24337" priority="26183" operator="containsText" text="CE">
      <formula>NOT(ISERROR(SEARCH("CE",CX37)))</formula>
    </cfRule>
  </conditionalFormatting>
  <conditionalFormatting sqref="CX37:DO38">
    <cfRule type="containsText" dxfId="24336" priority="26182" operator="containsText" text="BAA">
      <formula>NOT(ISERROR(SEARCH("BAA",CX37)))</formula>
    </cfRule>
  </conditionalFormatting>
  <conditionalFormatting sqref="DP37:DP38">
    <cfRule type="cellIs" dxfId="24335" priority="26175" operator="equal">
      <formula>"FAB"</formula>
    </cfRule>
    <cfRule type="containsText" dxfId="24334" priority="26176" operator="containsText" text="CC">
      <formula>NOT(ISERROR(SEARCH("CC",DP37)))</formula>
    </cfRule>
    <cfRule type="containsText" dxfId="24333" priority="26177" operator="containsText" text="ND">
      <formula>NOT(ISERROR(SEARCH("ND",DP37)))</formula>
    </cfRule>
    <cfRule type="containsText" dxfId="24332" priority="26178" operator="containsText" text="MANTTO">
      <formula>NOT(ISERROR(SEARCH("MANTTO",DP37)))</formula>
    </cfRule>
    <cfRule type="containsText" dxfId="24331" priority="26179" operator="containsText" text="PNC">
      <formula>NOT(ISERROR(SEARCH("PNC",DP37)))</formula>
    </cfRule>
    <cfRule type="containsText" dxfId="24330" priority="26180" operator="containsText" text="EJC">
      <formula>NOT(ISERROR(SEARCH("EJC",DP37)))</formula>
    </cfRule>
    <cfRule type="containsText" dxfId="24329" priority="26181" operator="containsText" text="FAC">
      <formula>NOT(ISERROR(SEARCH("FAC",DP37)))</formula>
    </cfRule>
  </conditionalFormatting>
  <conditionalFormatting sqref="DP37:DP38">
    <cfRule type="containsText" dxfId="24328" priority="26174" operator="containsText" text="CE">
      <formula>NOT(ISERROR(SEARCH("CE",DP37)))</formula>
    </cfRule>
  </conditionalFormatting>
  <conditionalFormatting sqref="DP37:DP38">
    <cfRule type="containsText" dxfId="24327" priority="26173" operator="containsText" text="BAA">
      <formula>NOT(ISERROR(SEARCH("BAA",DP37)))</formula>
    </cfRule>
  </conditionalFormatting>
  <conditionalFormatting sqref="DQ37:EH38">
    <cfRule type="cellIs" dxfId="24326" priority="26166" operator="equal">
      <formula>"FAB"</formula>
    </cfRule>
    <cfRule type="containsText" dxfId="24325" priority="26167" operator="containsText" text="CC">
      <formula>NOT(ISERROR(SEARCH("CC",DQ37)))</formula>
    </cfRule>
    <cfRule type="containsText" dxfId="24324" priority="26168" operator="containsText" text="ND">
      <formula>NOT(ISERROR(SEARCH("ND",DQ37)))</formula>
    </cfRule>
    <cfRule type="containsText" dxfId="24323" priority="26169" operator="containsText" text="MANTTO">
      <formula>NOT(ISERROR(SEARCH("MANTTO",DQ37)))</formula>
    </cfRule>
    <cfRule type="containsText" dxfId="24322" priority="26170" operator="containsText" text="PNC">
      <formula>NOT(ISERROR(SEARCH("PNC",DQ37)))</formula>
    </cfRule>
    <cfRule type="containsText" dxfId="24321" priority="26171" operator="containsText" text="EJC">
      <formula>NOT(ISERROR(SEARCH("EJC",DQ37)))</formula>
    </cfRule>
    <cfRule type="containsText" dxfId="24320" priority="26172" operator="containsText" text="FAC">
      <formula>NOT(ISERROR(SEARCH("FAC",DQ37)))</formula>
    </cfRule>
  </conditionalFormatting>
  <conditionalFormatting sqref="DQ37:EH38">
    <cfRule type="containsText" dxfId="24319" priority="26165" operator="containsText" text="CE">
      <formula>NOT(ISERROR(SEARCH("CE",DQ37)))</formula>
    </cfRule>
  </conditionalFormatting>
  <conditionalFormatting sqref="DQ37:EH38">
    <cfRule type="containsText" dxfId="24318" priority="26164" operator="containsText" text="BAA">
      <formula>NOT(ISERROR(SEARCH("BAA",DQ37)))</formula>
    </cfRule>
  </conditionalFormatting>
  <conditionalFormatting sqref="EI37:EI38">
    <cfRule type="cellIs" dxfId="24317" priority="26157" operator="equal">
      <formula>"FAB"</formula>
    </cfRule>
    <cfRule type="containsText" dxfId="24316" priority="26158" operator="containsText" text="CC">
      <formula>NOT(ISERROR(SEARCH("CC",EI37)))</formula>
    </cfRule>
    <cfRule type="containsText" dxfId="24315" priority="26159" operator="containsText" text="ND">
      <formula>NOT(ISERROR(SEARCH("ND",EI37)))</formula>
    </cfRule>
    <cfRule type="containsText" dxfId="24314" priority="26160" operator="containsText" text="MANTTO">
      <formula>NOT(ISERROR(SEARCH("MANTTO",EI37)))</formula>
    </cfRule>
    <cfRule type="containsText" dxfId="24313" priority="26161" operator="containsText" text="PNC">
      <formula>NOT(ISERROR(SEARCH("PNC",EI37)))</formula>
    </cfRule>
    <cfRule type="containsText" dxfId="24312" priority="26162" operator="containsText" text="EJC">
      <formula>NOT(ISERROR(SEARCH("EJC",EI37)))</formula>
    </cfRule>
    <cfRule type="containsText" dxfId="24311" priority="26163" operator="containsText" text="FAC">
      <formula>NOT(ISERROR(SEARCH("FAC",EI37)))</formula>
    </cfRule>
  </conditionalFormatting>
  <conditionalFormatting sqref="EI37:EI38">
    <cfRule type="containsText" dxfId="24310" priority="26156" operator="containsText" text="CE">
      <formula>NOT(ISERROR(SEARCH("CE",EI37)))</formula>
    </cfRule>
  </conditionalFormatting>
  <conditionalFormatting sqref="EI37:EI38">
    <cfRule type="containsText" dxfId="24309" priority="26155" operator="containsText" text="BAA">
      <formula>NOT(ISERROR(SEARCH("BAA",EI37)))</formula>
    </cfRule>
  </conditionalFormatting>
  <conditionalFormatting sqref="DO39:EE39">
    <cfRule type="cellIs" dxfId="24308" priority="26148" operator="equal">
      <formula>"FAB"</formula>
    </cfRule>
    <cfRule type="containsText" dxfId="24307" priority="26149" operator="containsText" text="CC">
      <formula>NOT(ISERROR(SEARCH("CC",DO39)))</formula>
    </cfRule>
    <cfRule type="containsText" dxfId="24306" priority="26150" operator="containsText" text="ND">
      <formula>NOT(ISERROR(SEARCH("ND",DO39)))</formula>
    </cfRule>
    <cfRule type="containsText" dxfId="24305" priority="26151" operator="containsText" text="MANTTO">
      <formula>NOT(ISERROR(SEARCH("MANTTO",DO39)))</formula>
    </cfRule>
    <cfRule type="containsText" dxfId="24304" priority="26152" operator="containsText" text="PNC">
      <formula>NOT(ISERROR(SEARCH("PNC",DO39)))</formula>
    </cfRule>
    <cfRule type="containsText" dxfId="24303" priority="26153" operator="containsText" text="EJC">
      <formula>NOT(ISERROR(SEARCH("EJC",DO39)))</formula>
    </cfRule>
    <cfRule type="containsText" dxfId="24302" priority="26154" operator="containsText" text="FAC">
      <formula>NOT(ISERROR(SEARCH("FAC",DO39)))</formula>
    </cfRule>
  </conditionalFormatting>
  <conditionalFormatting sqref="DO39:EE39">
    <cfRule type="containsText" dxfId="24301" priority="26147" operator="containsText" text="CE">
      <formula>NOT(ISERROR(SEARCH("CE",DO39)))</formula>
    </cfRule>
  </conditionalFormatting>
  <conditionalFormatting sqref="DO39:EE39">
    <cfRule type="containsText" dxfId="24300" priority="26146" operator="containsText" text="BAA">
      <formula>NOT(ISERROR(SEARCH("BAA",DO39)))</formula>
    </cfRule>
  </conditionalFormatting>
  <conditionalFormatting sqref="CX40:DJ40">
    <cfRule type="cellIs" dxfId="24299" priority="26130" operator="equal">
      <formula>"FAB"</formula>
    </cfRule>
    <cfRule type="containsText" dxfId="24298" priority="26131" operator="containsText" text="CC">
      <formula>NOT(ISERROR(SEARCH("CC",CX40)))</formula>
    </cfRule>
    <cfRule type="containsText" dxfId="24297" priority="26132" operator="containsText" text="ND">
      <formula>NOT(ISERROR(SEARCH("ND",CX40)))</formula>
    </cfRule>
    <cfRule type="containsText" dxfId="24296" priority="26133" operator="containsText" text="MANTTO">
      <formula>NOT(ISERROR(SEARCH("MANTTO",CX40)))</formula>
    </cfRule>
    <cfRule type="containsText" dxfId="24295" priority="26134" operator="containsText" text="PNC">
      <formula>NOT(ISERROR(SEARCH("PNC",CX40)))</formula>
    </cfRule>
    <cfRule type="containsText" dxfId="24294" priority="26135" operator="containsText" text="EJC">
      <formula>NOT(ISERROR(SEARCH("EJC",CX40)))</formula>
    </cfRule>
    <cfRule type="containsText" dxfId="24293" priority="26136" operator="containsText" text="FAC">
      <formula>NOT(ISERROR(SEARCH("FAC",CX40)))</formula>
    </cfRule>
  </conditionalFormatting>
  <conditionalFormatting sqref="CX40:DJ40">
    <cfRule type="containsText" dxfId="24292" priority="26129" operator="containsText" text="CE">
      <formula>NOT(ISERROR(SEARCH("CE",CX40)))</formula>
    </cfRule>
  </conditionalFormatting>
  <conditionalFormatting sqref="CX40:DJ40">
    <cfRule type="containsText" dxfId="24291" priority="26128" operator="containsText" text="BAA">
      <formula>NOT(ISERROR(SEARCH("BAA",CX40)))</formula>
    </cfRule>
  </conditionalFormatting>
  <conditionalFormatting sqref="EE39">
    <cfRule type="cellIs" dxfId="24290" priority="26121" operator="equal">
      <formula>"FAB"</formula>
    </cfRule>
    <cfRule type="containsText" dxfId="24289" priority="26122" operator="containsText" text="CC">
      <formula>NOT(ISERROR(SEARCH("CC",EE39)))</formula>
    </cfRule>
    <cfRule type="containsText" dxfId="24288" priority="26123" operator="containsText" text="ND">
      <formula>NOT(ISERROR(SEARCH("ND",EE39)))</formula>
    </cfRule>
    <cfRule type="containsText" dxfId="24287" priority="26124" operator="containsText" text="MANTTO">
      <formula>NOT(ISERROR(SEARCH("MANTTO",EE39)))</formula>
    </cfRule>
    <cfRule type="containsText" dxfId="24286" priority="26125" operator="containsText" text="PNC">
      <formula>NOT(ISERROR(SEARCH("PNC",EE39)))</formula>
    </cfRule>
    <cfRule type="containsText" dxfId="24285" priority="26126" operator="containsText" text="EJC">
      <formula>NOT(ISERROR(SEARCH("EJC",EE39)))</formula>
    </cfRule>
    <cfRule type="containsText" dxfId="24284" priority="26127" operator="containsText" text="FAC">
      <formula>NOT(ISERROR(SEARCH("FAC",EE39)))</formula>
    </cfRule>
  </conditionalFormatting>
  <conditionalFormatting sqref="EE39">
    <cfRule type="containsText" dxfId="24283" priority="26120" operator="containsText" text="CE">
      <formula>NOT(ISERROR(SEARCH("CE",EE39)))</formula>
    </cfRule>
  </conditionalFormatting>
  <conditionalFormatting sqref="EE39">
    <cfRule type="containsText" dxfId="24282" priority="26119" operator="containsText" text="BAA">
      <formula>NOT(ISERROR(SEARCH("BAA",EE39)))</formula>
    </cfRule>
  </conditionalFormatting>
  <conditionalFormatting sqref="EC39:EN39">
    <cfRule type="cellIs" dxfId="24281" priority="26112" operator="equal">
      <formula>"FAB"</formula>
    </cfRule>
    <cfRule type="containsText" dxfId="24280" priority="26113" operator="containsText" text="CC">
      <formula>NOT(ISERROR(SEARCH("CC",EC39)))</formula>
    </cfRule>
    <cfRule type="containsText" dxfId="24279" priority="26114" operator="containsText" text="ND">
      <formula>NOT(ISERROR(SEARCH("ND",EC39)))</formula>
    </cfRule>
    <cfRule type="containsText" dxfId="24278" priority="26115" operator="containsText" text="MANTTO">
      <formula>NOT(ISERROR(SEARCH("MANTTO",EC39)))</formula>
    </cfRule>
    <cfRule type="containsText" dxfId="24277" priority="26116" operator="containsText" text="PNC">
      <formula>NOT(ISERROR(SEARCH("PNC",EC39)))</formula>
    </cfRule>
    <cfRule type="containsText" dxfId="24276" priority="26117" operator="containsText" text="EJC">
      <formula>NOT(ISERROR(SEARCH("EJC",EC39)))</formula>
    </cfRule>
    <cfRule type="containsText" dxfId="24275" priority="26118" operator="containsText" text="FAC">
      <formula>NOT(ISERROR(SEARCH("FAC",EC39)))</formula>
    </cfRule>
  </conditionalFormatting>
  <conditionalFormatting sqref="EC39:EN39">
    <cfRule type="containsText" dxfId="24274" priority="26111" operator="containsText" text="CE">
      <formula>NOT(ISERROR(SEARCH("CE",EC39)))</formula>
    </cfRule>
  </conditionalFormatting>
  <conditionalFormatting sqref="EC39:EN39">
    <cfRule type="containsText" dxfId="24273" priority="26110" operator="containsText" text="BAA">
      <formula>NOT(ISERROR(SEARCH("BAA",EC39)))</formula>
    </cfRule>
  </conditionalFormatting>
  <conditionalFormatting sqref="EO39:ER39">
    <cfRule type="cellIs" dxfId="24272" priority="26103" operator="equal">
      <formula>"FAB"</formula>
    </cfRule>
    <cfRule type="containsText" dxfId="24271" priority="26104" operator="containsText" text="CC">
      <formula>NOT(ISERROR(SEARCH("CC",EO39)))</formula>
    </cfRule>
    <cfRule type="containsText" dxfId="24270" priority="26105" operator="containsText" text="ND">
      <formula>NOT(ISERROR(SEARCH("ND",EO39)))</formula>
    </cfRule>
    <cfRule type="containsText" dxfId="24269" priority="26106" operator="containsText" text="MANTTO">
      <formula>NOT(ISERROR(SEARCH("MANTTO",EO39)))</formula>
    </cfRule>
    <cfRule type="containsText" dxfId="24268" priority="26107" operator="containsText" text="PNC">
      <formula>NOT(ISERROR(SEARCH("PNC",EO39)))</formula>
    </cfRule>
    <cfRule type="containsText" dxfId="24267" priority="26108" operator="containsText" text="EJC">
      <formula>NOT(ISERROR(SEARCH("EJC",EO39)))</formula>
    </cfRule>
    <cfRule type="containsText" dxfId="24266" priority="26109" operator="containsText" text="FAC">
      <formula>NOT(ISERROR(SEARCH("FAC",EO39)))</formula>
    </cfRule>
  </conditionalFormatting>
  <conditionalFormatting sqref="EO39:ER39">
    <cfRule type="containsText" dxfId="24265" priority="26102" operator="containsText" text="CE">
      <formula>NOT(ISERROR(SEARCH("CE",EO39)))</formula>
    </cfRule>
  </conditionalFormatting>
  <conditionalFormatting sqref="EO39:ER39">
    <cfRule type="containsText" dxfId="24264" priority="26101" operator="containsText" text="BAA">
      <formula>NOT(ISERROR(SEARCH("BAA",EO39)))</formula>
    </cfRule>
  </conditionalFormatting>
  <conditionalFormatting sqref="EB39">
    <cfRule type="cellIs" dxfId="24263" priority="26094" operator="equal">
      <formula>"FAB"</formula>
    </cfRule>
    <cfRule type="containsText" dxfId="24262" priority="26095" operator="containsText" text="CC">
      <formula>NOT(ISERROR(SEARCH("CC",EB39)))</formula>
    </cfRule>
    <cfRule type="containsText" dxfId="24261" priority="26096" operator="containsText" text="ND">
      <formula>NOT(ISERROR(SEARCH("ND",EB39)))</formula>
    </cfRule>
    <cfRule type="containsText" dxfId="24260" priority="26097" operator="containsText" text="MANTTO">
      <formula>NOT(ISERROR(SEARCH("MANTTO",EB39)))</formula>
    </cfRule>
    <cfRule type="containsText" dxfId="24259" priority="26098" operator="containsText" text="PNC">
      <formula>NOT(ISERROR(SEARCH("PNC",EB39)))</formula>
    </cfRule>
    <cfRule type="containsText" dxfId="24258" priority="26099" operator="containsText" text="EJC">
      <formula>NOT(ISERROR(SEARCH("EJC",EB39)))</formula>
    </cfRule>
    <cfRule type="containsText" dxfId="24257" priority="26100" operator="containsText" text="FAC">
      <formula>NOT(ISERROR(SEARCH("FAC",EB39)))</formula>
    </cfRule>
  </conditionalFormatting>
  <conditionalFormatting sqref="EB39">
    <cfRule type="containsText" dxfId="24256" priority="26093" operator="containsText" text="CE">
      <formula>NOT(ISERROR(SEARCH("CE",EB39)))</formula>
    </cfRule>
  </conditionalFormatting>
  <conditionalFormatting sqref="EB39">
    <cfRule type="containsText" dxfId="24255" priority="26092" operator="containsText" text="BAA">
      <formula>NOT(ISERROR(SEARCH("BAA",EB39)))</formula>
    </cfRule>
  </conditionalFormatting>
  <conditionalFormatting sqref="DD43:DP43 DM45:DQ45">
    <cfRule type="cellIs" dxfId="24254" priority="26085" operator="equal">
      <formula>"FAB"</formula>
    </cfRule>
    <cfRule type="containsText" dxfId="24253" priority="26086" operator="containsText" text="CC">
      <formula>NOT(ISERROR(SEARCH("CC",DD43)))</formula>
    </cfRule>
    <cfRule type="containsText" dxfId="24252" priority="26087" operator="containsText" text="ND">
      <formula>NOT(ISERROR(SEARCH("ND",DD43)))</formula>
    </cfRule>
    <cfRule type="containsText" dxfId="24251" priority="26088" operator="containsText" text="MANTTO">
      <formula>NOT(ISERROR(SEARCH("MANTTO",DD43)))</formula>
    </cfRule>
    <cfRule type="containsText" dxfId="24250" priority="26089" operator="containsText" text="PNC">
      <formula>NOT(ISERROR(SEARCH("PNC",DD43)))</formula>
    </cfRule>
    <cfRule type="containsText" dxfId="24249" priority="26090" operator="containsText" text="EJC">
      <formula>NOT(ISERROR(SEARCH("EJC",DD43)))</formula>
    </cfRule>
    <cfRule type="containsText" dxfId="24248" priority="26091" operator="containsText" text="FAC">
      <formula>NOT(ISERROR(SEARCH("FAC",DD43)))</formula>
    </cfRule>
  </conditionalFormatting>
  <conditionalFormatting sqref="DD43:DP43 DM45:DQ45">
    <cfRule type="containsText" dxfId="24247" priority="26084" operator="containsText" text="CE">
      <formula>NOT(ISERROR(SEARCH("CE",DD43)))</formula>
    </cfRule>
  </conditionalFormatting>
  <conditionalFormatting sqref="DD43:DP43 DM45:DQ45">
    <cfRule type="cellIs" dxfId="24246" priority="26077" operator="equal">
      <formula>"FAB"</formula>
    </cfRule>
    <cfRule type="containsText" dxfId="24245" priority="26078" operator="containsText" text="CC">
      <formula>NOT(ISERROR(SEARCH("CC",DD43)))</formula>
    </cfRule>
    <cfRule type="containsText" dxfId="24244" priority="26079" operator="containsText" text="ND">
      <formula>NOT(ISERROR(SEARCH("ND",DD43)))</formula>
    </cfRule>
    <cfRule type="containsText" dxfId="24243" priority="26080" operator="containsText" text="MANTTO">
      <formula>NOT(ISERROR(SEARCH("MANTTO",DD43)))</formula>
    </cfRule>
    <cfRule type="containsText" dxfId="24242" priority="26081" operator="containsText" text="PNC">
      <formula>NOT(ISERROR(SEARCH("PNC",DD43)))</formula>
    </cfRule>
    <cfRule type="containsText" dxfId="24241" priority="26082" operator="containsText" text="EJC">
      <formula>NOT(ISERROR(SEARCH("EJC",DD43)))</formula>
    </cfRule>
    <cfRule type="containsText" dxfId="24240" priority="26083" operator="containsText" text="FAC">
      <formula>NOT(ISERROR(SEARCH("FAC",DD43)))</formula>
    </cfRule>
  </conditionalFormatting>
  <conditionalFormatting sqref="DD43:DP43 DM45:DQ45">
    <cfRule type="containsText" dxfId="24239" priority="26076" operator="containsText" text="CE">
      <formula>NOT(ISERROR(SEARCH("CE",DD43)))</formula>
    </cfRule>
  </conditionalFormatting>
  <conditionalFormatting sqref="DO46:EJ46">
    <cfRule type="cellIs" dxfId="24238" priority="26069" operator="equal">
      <formula>"FAB"</formula>
    </cfRule>
    <cfRule type="containsText" dxfId="24237" priority="26070" operator="containsText" text="CC">
      <formula>NOT(ISERROR(SEARCH("CC",DO46)))</formula>
    </cfRule>
    <cfRule type="containsText" dxfId="24236" priority="26071" operator="containsText" text="ND">
      <formula>NOT(ISERROR(SEARCH("ND",DO46)))</formula>
    </cfRule>
    <cfRule type="containsText" dxfId="24235" priority="26072" operator="containsText" text="MANTTO">
      <formula>NOT(ISERROR(SEARCH("MANTTO",DO46)))</formula>
    </cfRule>
    <cfRule type="containsText" dxfId="24234" priority="26073" operator="containsText" text="PNC">
      <formula>NOT(ISERROR(SEARCH("PNC",DO46)))</formula>
    </cfRule>
    <cfRule type="containsText" dxfId="24233" priority="26074" operator="containsText" text="EJC">
      <formula>NOT(ISERROR(SEARCH("EJC",DO46)))</formula>
    </cfRule>
    <cfRule type="containsText" dxfId="24232" priority="26075" operator="containsText" text="FAC">
      <formula>NOT(ISERROR(SEARCH("FAC",DO46)))</formula>
    </cfRule>
  </conditionalFormatting>
  <conditionalFormatting sqref="DO46:EJ46">
    <cfRule type="containsText" dxfId="24231" priority="26068" operator="containsText" text="CE">
      <formula>NOT(ISERROR(SEARCH("CE",DO46)))</formula>
    </cfRule>
  </conditionalFormatting>
  <conditionalFormatting sqref="DO46:EJ46">
    <cfRule type="cellIs" dxfId="24230" priority="26061" operator="equal">
      <formula>"FAB"</formula>
    </cfRule>
    <cfRule type="containsText" dxfId="24229" priority="26062" operator="containsText" text="CC">
      <formula>NOT(ISERROR(SEARCH("CC",DO46)))</formula>
    </cfRule>
    <cfRule type="containsText" dxfId="24228" priority="26063" operator="containsText" text="ND">
      <formula>NOT(ISERROR(SEARCH("ND",DO46)))</formula>
    </cfRule>
    <cfRule type="containsText" dxfId="24227" priority="26064" operator="containsText" text="MANTTO">
      <formula>NOT(ISERROR(SEARCH("MANTTO",DO46)))</formula>
    </cfRule>
    <cfRule type="containsText" dxfId="24226" priority="26065" operator="containsText" text="PNC">
      <formula>NOT(ISERROR(SEARCH("PNC",DO46)))</formula>
    </cfRule>
    <cfRule type="containsText" dxfId="24225" priority="26066" operator="containsText" text="EJC">
      <formula>NOT(ISERROR(SEARCH("EJC",DO46)))</formula>
    </cfRule>
    <cfRule type="containsText" dxfId="24224" priority="26067" operator="containsText" text="FAC">
      <formula>NOT(ISERROR(SEARCH("FAC",DO46)))</formula>
    </cfRule>
  </conditionalFormatting>
  <conditionalFormatting sqref="DO46:EJ46">
    <cfRule type="containsText" dxfId="24223" priority="26060" operator="containsText" text="CE">
      <formula>NOT(ISERROR(SEARCH("CE",DO46)))</formula>
    </cfRule>
  </conditionalFormatting>
  <conditionalFormatting sqref="BA57:CV57">
    <cfRule type="cellIs" dxfId="24222" priority="26053" operator="equal">
      <formula>"FAB"</formula>
    </cfRule>
    <cfRule type="containsText" dxfId="24221" priority="26054" operator="containsText" text="CC">
      <formula>NOT(ISERROR(SEARCH("CC",BA57)))</formula>
    </cfRule>
    <cfRule type="containsText" dxfId="24220" priority="26055" operator="containsText" text="ND">
      <formula>NOT(ISERROR(SEARCH("ND",BA57)))</formula>
    </cfRule>
    <cfRule type="containsText" dxfId="24219" priority="26056" operator="containsText" text="MANTTO">
      <formula>NOT(ISERROR(SEARCH("MANTTO",BA57)))</formula>
    </cfRule>
    <cfRule type="containsText" dxfId="24218" priority="26057" operator="containsText" text="PNC">
      <formula>NOT(ISERROR(SEARCH("PNC",BA57)))</formula>
    </cfRule>
    <cfRule type="containsText" dxfId="24217" priority="26058" operator="containsText" text="EJC">
      <formula>NOT(ISERROR(SEARCH("EJC",BA57)))</formula>
    </cfRule>
    <cfRule type="containsText" dxfId="24216" priority="26059" operator="containsText" text="FAC">
      <formula>NOT(ISERROR(SEARCH("FAC",BA57)))</formula>
    </cfRule>
  </conditionalFormatting>
  <conditionalFormatting sqref="BA57:CV57">
    <cfRule type="containsText" dxfId="24215" priority="26052" operator="containsText" text="CE">
      <formula>NOT(ISERROR(SEARCH("CE",BA57)))</formula>
    </cfRule>
  </conditionalFormatting>
  <conditionalFormatting sqref="AO58:CJ58 AI59:BR59">
    <cfRule type="cellIs" dxfId="24214" priority="26045" operator="equal">
      <formula>"FAB"</formula>
    </cfRule>
    <cfRule type="containsText" dxfId="24213" priority="26046" operator="containsText" text="CC">
      <formula>NOT(ISERROR(SEARCH("CC",AI58)))</formula>
    </cfRule>
    <cfRule type="containsText" dxfId="24212" priority="26047" operator="containsText" text="ND">
      <formula>NOT(ISERROR(SEARCH("ND",AI58)))</formula>
    </cfRule>
    <cfRule type="containsText" dxfId="24211" priority="26048" operator="containsText" text="MANTTO">
      <formula>NOT(ISERROR(SEARCH("MANTTO",AI58)))</formula>
    </cfRule>
    <cfRule type="containsText" dxfId="24210" priority="26049" operator="containsText" text="PNC">
      <formula>NOT(ISERROR(SEARCH("PNC",AI58)))</formula>
    </cfRule>
    <cfRule type="containsText" dxfId="24209" priority="26050" operator="containsText" text="EJC">
      <formula>NOT(ISERROR(SEARCH("EJC",AI58)))</formula>
    </cfRule>
    <cfRule type="containsText" dxfId="24208" priority="26051" operator="containsText" text="FAC">
      <formula>NOT(ISERROR(SEARCH("FAC",AI58)))</formula>
    </cfRule>
  </conditionalFormatting>
  <conditionalFormatting sqref="AO58:CJ58 AI59:BR59">
    <cfRule type="containsText" dxfId="24207" priority="26044" operator="containsText" text="CE">
      <formula>NOT(ISERROR(SEARCH("CE",AI58)))</formula>
    </cfRule>
  </conditionalFormatting>
  <conditionalFormatting sqref="CJ58">
    <cfRule type="cellIs" dxfId="24206" priority="26037" operator="equal">
      <formula>"FAB"</formula>
    </cfRule>
    <cfRule type="containsText" dxfId="24205" priority="26038" operator="containsText" text="CC">
      <formula>NOT(ISERROR(SEARCH("CC",CJ58)))</formula>
    </cfRule>
    <cfRule type="containsText" dxfId="24204" priority="26039" operator="containsText" text="ND">
      <formula>NOT(ISERROR(SEARCH("ND",CJ58)))</formula>
    </cfRule>
    <cfRule type="containsText" dxfId="24203" priority="26040" operator="containsText" text="MANTTO">
      <formula>NOT(ISERROR(SEARCH("MANTTO",CJ58)))</formula>
    </cfRule>
    <cfRule type="containsText" dxfId="24202" priority="26041" operator="containsText" text="PNC">
      <formula>NOT(ISERROR(SEARCH("PNC",CJ58)))</formula>
    </cfRule>
    <cfRule type="containsText" dxfId="24201" priority="26042" operator="containsText" text="EJC">
      <formula>NOT(ISERROR(SEARCH("EJC",CJ58)))</formula>
    </cfRule>
    <cfRule type="containsText" dxfId="24200" priority="26043" operator="containsText" text="FAC">
      <formula>NOT(ISERROR(SEARCH("FAC",CJ58)))</formula>
    </cfRule>
  </conditionalFormatting>
  <conditionalFormatting sqref="CJ58">
    <cfRule type="containsText" dxfId="24199" priority="26036" operator="containsText" text="CE">
      <formula>NOT(ISERROR(SEARCH("CE",CJ58)))</formula>
    </cfRule>
  </conditionalFormatting>
  <conditionalFormatting sqref="AO58:CJ58 AI59:BR59">
    <cfRule type="containsText" dxfId="24198" priority="26035" operator="containsText" text="BAA">
      <formula>NOT(ISERROR(SEARCH("BAA",AI58)))</formula>
    </cfRule>
  </conditionalFormatting>
  <conditionalFormatting sqref="AO58:CJ58 AI59:BR59">
    <cfRule type="cellIs" dxfId="24197" priority="26028" operator="equal">
      <formula>"FAB"</formula>
    </cfRule>
    <cfRule type="containsText" dxfId="24196" priority="26029" operator="containsText" text="CC">
      <formula>NOT(ISERROR(SEARCH("CC",AI58)))</formula>
    </cfRule>
    <cfRule type="containsText" dxfId="24195" priority="26030" operator="containsText" text="ND">
      <formula>NOT(ISERROR(SEARCH("ND",AI58)))</formula>
    </cfRule>
    <cfRule type="containsText" dxfId="24194" priority="26031" operator="containsText" text="MANTTO">
      <formula>NOT(ISERROR(SEARCH("MANTTO",AI58)))</formula>
    </cfRule>
    <cfRule type="containsText" dxfId="24193" priority="26032" operator="containsText" text="PNC">
      <formula>NOT(ISERROR(SEARCH("PNC",AI58)))</formula>
    </cfRule>
    <cfRule type="containsText" dxfId="24192" priority="26033" operator="containsText" text="EJC">
      <formula>NOT(ISERROR(SEARCH("EJC",AI58)))</formula>
    </cfRule>
    <cfRule type="containsText" dxfId="24191" priority="26034" operator="containsText" text="FAC">
      <formula>NOT(ISERROR(SEARCH("FAC",AI58)))</formula>
    </cfRule>
  </conditionalFormatting>
  <conditionalFormatting sqref="AO58:CJ58 AI59:BR59">
    <cfRule type="containsText" dxfId="24190" priority="26027" operator="containsText" text="CE">
      <formula>NOT(ISERROR(SEARCH("CE",AI58)))</formula>
    </cfRule>
  </conditionalFormatting>
  <conditionalFormatting sqref="AI60:AQ60">
    <cfRule type="cellIs" dxfId="24189" priority="25809" operator="equal">
      <formula>"FAB"</formula>
    </cfRule>
    <cfRule type="containsText" dxfId="24188" priority="25810" operator="containsText" text="CC">
      <formula>NOT(ISERROR(SEARCH("CC",AI60)))</formula>
    </cfRule>
    <cfRule type="containsText" dxfId="24187" priority="25811" operator="containsText" text="ND">
      <formula>NOT(ISERROR(SEARCH("ND",AI60)))</formula>
    </cfRule>
    <cfRule type="containsText" dxfId="24186" priority="25812" operator="containsText" text="MANTTO">
      <formula>NOT(ISERROR(SEARCH("MANTTO",AI60)))</formula>
    </cfRule>
    <cfRule type="containsText" dxfId="24185" priority="25813" operator="containsText" text="PNC">
      <formula>NOT(ISERROR(SEARCH("PNC",AI60)))</formula>
    </cfRule>
    <cfRule type="containsText" dxfId="24184" priority="25814" operator="containsText" text="EJC">
      <formula>NOT(ISERROR(SEARCH("EJC",AI60)))</formula>
    </cfRule>
    <cfRule type="containsText" dxfId="24183" priority="25815" operator="containsText" text="FAC">
      <formula>NOT(ISERROR(SEARCH("FAC",AI60)))</formula>
    </cfRule>
  </conditionalFormatting>
  <conditionalFormatting sqref="AI60:AQ60">
    <cfRule type="containsText" dxfId="24182" priority="25808" operator="containsText" text="CE">
      <formula>NOT(ISERROR(SEARCH("CE",AI60)))</formula>
    </cfRule>
  </conditionalFormatting>
  <conditionalFormatting sqref="AC57:AZ57">
    <cfRule type="cellIs" dxfId="24181" priority="25817" operator="equal">
      <formula>"FAB"</formula>
    </cfRule>
    <cfRule type="containsText" dxfId="24180" priority="25818" operator="containsText" text="CC">
      <formula>NOT(ISERROR(SEARCH("CC",AC57)))</formula>
    </cfRule>
    <cfRule type="containsText" dxfId="24179" priority="25819" operator="containsText" text="ND">
      <formula>NOT(ISERROR(SEARCH("ND",AC57)))</formula>
    </cfRule>
    <cfRule type="containsText" dxfId="24178" priority="25820" operator="containsText" text="MANTTO">
      <formula>NOT(ISERROR(SEARCH("MANTTO",AC57)))</formula>
    </cfRule>
    <cfRule type="containsText" dxfId="24177" priority="25821" operator="containsText" text="PNC">
      <formula>NOT(ISERROR(SEARCH("PNC",AC57)))</formula>
    </cfRule>
    <cfRule type="containsText" dxfId="24176" priority="25822" operator="containsText" text="EJC">
      <formula>NOT(ISERROR(SEARCH("EJC",AC57)))</formula>
    </cfRule>
    <cfRule type="containsText" dxfId="24175" priority="25823" operator="containsText" text="FAC">
      <formula>NOT(ISERROR(SEARCH("FAC",AC57)))</formula>
    </cfRule>
  </conditionalFormatting>
  <conditionalFormatting sqref="AC57:AZ57">
    <cfRule type="containsText" dxfId="24174" priority="25816" operator="containsText" text="CE">
      <formula>NOT(ISERROR(SEARCH("CE",AC57)))</formula>
    </cfRule>
  </conditionalFormatting>
  <conditionalFormatting sqref="AO61:AT61">
    <cfRule type="cellIs" dxfId="24173" priority="25801" operator="equal">
      <formula>"FAB"</formula>
    </cfRule>
    <cfRule type="containsText" dxfId="24172" priority="25802" operator="containsText" text="CC">
      <formula>NOT(ISERROR(SEARCH("CC",AO61)))</formula>
    </cfRule>
    <cfRule type="containsText" dxfId="24171" priority="25803" operator="containsText" text="ND">
      <formula>NOT(ISERROR(SEARCH("ND",AO61)))</formula>
    </cfRule>
    <cfRule type="containsText" dxfId="24170" priority="25804" operator="containsText" text="MANTTO">
      <formula>NOT(ISERROR(SEARCH("MANTTO",AO61)))</formula>
    </cfRule>
    <cfRule type="containsText" dxfId="24169" priority="25805" operator="containsText" text="PNC">
      <formula>NOT(ISERROR(SEARCH("PNC",AO61)))</formula>
    </cfRule>
    <cfRule type="containsText" dxfId="24168" priority="25806" operator="containsText" text="EJC">
      <formula>NOT(ISERROR(SEARCH("EJC",AO61)))</formula>
    </cfRule>
    <cfRule type="containsText" dxfId="24167" priority="25807" operator="containsText" text="FAC">
      <formula>NOT(ISERROR(SEARCH("FAC",AO61)))</formula>
    </cfRule>
  </conditionalFormatting>
  <conditionalFormatting sqref="AO61:AT61">
    <cfRule type="containsText" dxfId="24166" priority="25800" operator="containsText" text="CE">
      <formula>NOT(ISERROR(SEARCH("CE",AO61)))</formula>
    </cfRule>
  </conditionalFormatting>
  <conditionalFormatting sqref="BT46:CB46">
    <cfRule type="cellIs" dxfId="24165" priority="25729" operator="equal">
      <formula>"FAB"</formula>
    </cfRule>
    <cfRule type="containsText" dxfId="24164" priority="25730" operator="containsText" text="CC">
      <formula>NOT(ISERROR(SEARCH("CC",BT46)))</formula>
    </cfRule>
    <cfRule type="containsText" dxfId="24163" priority="25731" operator="containsText" text="ND">
      <formula>NOT(ISERROR(SEARCH("ND",BT46)))</formula>
    </cfRule>
    <cfRule type="containsText" dxfId="24162" priority="25732" operator="containsText" text="MANTTO">
      <formula>NOT(ISERROR(SEARCH("MANTTO",BT46)))</formula>
    </cfRule>
    <cfRule type="containsText" dxfId="24161" priority="25733" operator="containsText" text="PNC">
      <formula>NOT(ISERROR(SEARCH("PNC",BT46)))</formula>
    </cfRule>
    <cfRule type="containsText" dxfId="24160" priority="25734" operator="containsText" text="EJC">
      <formula>NOT(ISERROR(SEARCH("EJC",BT46)))</formula>
    </cfRule>
    <cfRule type="containsText" dxfId="24159" priority="25735" operator="containsText" text="FAC">
      <formula>NOT(ISERROR(SEARCH("FAC",BT46)))</formula>
    </cfRule>
  </conditionalFormatting>
  <conditionalFormatting sqref="BT46:CB46">
    <cfRule type="containsText" dxfId="24158" priority="25728" operator="containsText" text="CE">
      <formula>NOT(ISERROR(SEARCH("CE",BT46)))</formula>
    </cfRule>
  </conditionalFormatting>
  <conditionalFormatting sqref="BA43:BY43">
    <cfRule type="cellIs" dxfId="24157" priority="25721" operator="equal">
      <formula>"FAB"</formula>
    </cfRule>
    <cfRule type="containsText" dxfId="24156" priority="25722" operator="containsText" text="CC">
      <formula>NOT(ISERROR(SEARCH("CC",BA43)))</formula>
    </cfRule>
    <cfRule type="containsText" dxfId="24155" priority="25723" operator="containsText" text="ND">
      <formula>NOT(ISERROR(SEARCH("ND",BA43)))</formula>
    </cfRule>
    <cfRule type="containsText" dxfId="24154" priority="25724" operator="containsText" text="MANTTO">
      <formula>NOT(ISERROR(SEARCH("MANTTO",BA43)))</formula>
    </cfRule>
    <cfRule type="containsText" dxfId="24153" priority="25725" operator="containsText" text="PNC">
      <formula>NOT(ISERROR(SEARCH("PNC",BA43)))</formula>
    </cfRule>
    <cfRule type="containsText" dxfId="24152" priority="25726" operator="containsText" text="EJC">
      <formula>NOT(ISERROR(SEARCH("EJC",BA43)))</formula>
    </cfRule>
    <cfRule type="containsText" dxfId="24151" priority="25727" operator="containsText" text="FAC">
      <formula>NOT(ISERROR(SEARCH("FAC",BA43)))</formula>
    </cfRule>
  </conditionalFormatting>
  <conditionalFormatting sqref="BA43:BY43">
    <cfRule type="containsText" dxfId="24150" priority="25720" operator="containsText" text="CE">
      <formula>NOT(ISERROR(SEARCH("CE",BA43)))</formula>
    </cfRule>
  </conditionalFormatting>
  <conditionalFormatting sqref="CW44">
    <cfRule type="cellIs" dxfId="24149" priority="25688" operator="equal">
      <formula>"FAB"</formula>
    </cfRule>
    <cfRule type="containsText" dxfId="24148" priority="25689" operator="containsText" text="CC">
      <formula>NOT(ISERROR(SEARCH("CC",CW44)))</formula>
    </cfRule>
    <cfRule type="containsText" dxfId="24147" priority="25690" operator="containsText" text="ND">
      <formula>NOT(ISERROR(SEARCH("ND",CW44)))</formula>
    </cfRule>
    <cfRule type="containsText" dxfId="24146" priority="25691" operator="containsText" text="MANTTO">
      <formula>NOT(ISERROR(SEARCH("MANTTO",CW44)))</formula>
    </cfRule>
    <cfRule type="containsText" dxfId="24145" priority="25692" operator="containsText" text="PNC">
      <formula>NOT(ISERROR(SEARCH("PNC",CW44)))</formula>
    </cfRule>
    <cfRule type="containsText" dxfId="24144" priority="25693" operator="containsText" text="EJC">
      <formula>NOT(ISERROR(SEARCH("EJC",CW44)))</formula>
    </cfRule>
    <cfRule type="containsText" dxfId="24143" priority="25694" operator="containsText" text="FAC">
      <formula>NOT(ISERROR(SEARCH("FAC",CW44)))</formula>
    </cfRule>
  </conditionalFormatting>
  <conditionalFormatting sqref="CW44">
    <cfRule type="containsText" dxfId="24142" priority="25687" operator="containsText" text="CE">
      <formula>NOT(ISERROR(SEARCH("CE",CW44)))</formula>
    </cfRule>
  </conditionalFormatting>
  <conditionalFormatting sqref="CW44">
    <cfRule type="containsText" dxfId="24141" priority="25686" operator="containsText" text="BAA">
      <formula>NOT(ISERROR(SEARCH("BAA",CW44)))</formula>
    </cfRule>
  </conditionalFormatting>
  <conditionalFormatting sqref="CW44">
    <cfRule type="cellIs" dxfId="24140" priority="25679" operator="equal">
      <formula>"FAB"</formula>
    </cfRule>
    <cfRule type="containsText" dxfId="24139" priority="25680" operator="containsText" text="CC">
      <formula>NOT(ISERROR(SEARCH("CC",CW44)))</formula>
    </cfRule>
    <cfRule type="containsText" dxfId="24138" priority="25681" operator="containsText" text="ND">
      <formula>NOT(ISERROR(SEARCH("ND",CW44)))</formula>
    </cfRule>
    <cfRule type="containsText" dxfId="24137" priority="25682" operator="containsText" text="MANTTO">
      <formula>NOT(ISERROR(SEARCH("MANTTO",CW44)))</formula>
    </cfRule>
    <cfRule type="containsText" dxfId="24136" priority="25683" operator="containsText" text="PNC">
      <formula>NOT(ISERROR(SEARCH("PNC",CW44)))</formula>
    </cfRule>
    <cfRule type="containsText" dxfId="24135" priority="25684" operator="containsText" text="EJC">
      <formula>NOT(ISERROR(SEARCH("EJC",CW44)))</formula>
    </cfRule>
    <cfRule type="containsText" dxfId="24134" priority="25685" operator="containsText" text="FAC">
      <formula>NOT(ISERROR(SEARCH("FAC",CW44)))</formula>
    </cfRule>
  </conditionalFormatting>
  <conditionalFormatting sqref="CW44">
    <cfRule type="containsText" dxfId="24133" priority="25678" operator="containsText" text="CE">
      <formula>NOT(ISERROR(SEARCH("CE",CW44)))</formula>
    </cfRule>
  </conditionalFormatting>
  <conditionalFormatting sqref="CW44">
    <cfRule type="containsText" dxfId="24132" priority="25677" operator="containsText" text="BAA">
      <formula>NOT(ISERROR(SEARCH("BAA",CW44)))</formula>
    </cfRule>
  </conditionalFormatting>
  <conditionalFormatting sqref="DG44">
    <cfRule type="cellIs" dxfId="24131" priority="25670" operator="equal">
      <formula>"FAB"</formula>
    </cfRule>
    <cfRule type="containsText" dxfId="24130" priority="25671" operator="containsText" text="CC">
      <formula>NOT(ISERROR(SEARCH("CC",DG44)))</formula>
    </cfRule>
    <cfRule type="containsText" dxfId="24129" priority="25672" operator="containsText" text="ND">
      <formula>NOT(ISERROR(SEARCH("ND",DG44)))</formula>
    </cfRule>
    <cfRule type="containsText" dxfId="24128" priority="25673" operator="containsText" text="MANTTO">
      <formula>NOT(ISERROR(SEARCH("MANTTO",DG44)))</formula>
    </cfRule>
    <cfRule type="containsText" dxfId="24127" priority="25674" operator="containsText" text="PNC">
      <formula>NOT(ISERROR(SEARCH("PNC",DG44)))</formula>
    </cfRule>
    <cfRule type="containsText" dxfId="24126" priority="25675" operator="containsText" text="EJC">
      <formula>NOT(ISERROR(SEARCH("EJC",DG44)))</formula>
    </cfRule>
    <cfRule type="containsText" dxfId="24125" priority="25676" operator="containsText" text="FAC">
      <formula>NOT(ISERROR(SEARCH("FAC",DG44)))</formula>
    </cfRule>
  </conditionalFormatting>
  <conditionalFormatting sqref="DG44">
    <cfRule type="containsText" dxfId="24124" priority="25669" operator="containsText" text="CE">
      <formula>NOT(ISERROR(SEARCH("CE",DG44)))</formula>
    </cfRule>
  </conditionalFormatting>
  <conditionalFormatting sqref="DG44">
    <cfRule type="containsText" dxfId="24123" priority="25668" operator="containsText" text="BAA">
      <formula>NOT(ISERROR(SEARCH("BAA",DG44)))</formula>
    </cfRule>
  </conditionalFormatting>
  <conditionalFormatting sqref="DG44">
    <cfRule type="cellIs" dxfId="24122" priority="25661" operator="equal">
      <formula>"FAB"</formula>
    </cfRule>
    <cfRule type="containsText" dxfId="24121" priority="25662" operator="containsText" text="CC">
      <formula>NOT(ISERROR(SEARCH("CC",DG44)))</formula>
    </cfRule>
    <cfRule type="containsText" dxfId="24120" priority="25663" operator="containsText" text="ND">
      <formula>NOT(ISERROR(SEARCH("ND",DG44)))</formula>
    </cfRule>
    <cfRule type="containsText" dxfId="24119" priority="25664" operator="containsText" text="MANTTO">
      <formula>NOT(ISERROR(SEARCH("MANTTO",DG44)))</formula>
    </cfRule>
    <cfRule type="containsText" dxfId="24118" priority="25665" operator="containsText" text="PNC">
      <formula>NOT(ISERROR(SEARCH("PNC",DG44)))</formula>
    </cfRule>
    <cfRule type="containsText" dxfId="24117" priority="25666" operator="containsText" text="EJC">
      <formula>NOT(ISERROR(SEARCH("EJC",DG44)))</formula>
    </cfRule>
    <cfRule type="containsText" dxfId="24116" priority="25667" operator="containsText" text="FAC">
      <formula>NOT(ISERROR(SEARCH("FAC",DG44)))</formula>
    </cfRule>
  </conditionalFormatting>
  <conditionalFormatting sqref="DG44">
    <cfRule type="containsText" dxfId="24115" priority="25660" operator="containsText" text="CE">
      <formula>NOT(ISERROR(SEARCH("CE",DG44)))</formula>
    </cfRule>
  </conditionalFormatting>
  <conditionalFormatting sqref="DG44">
    <cfRule type="containsText" dxfId="24114" priority="25659" operator="containsText" text="BAA">
      <formula>NOT(ISERROR(SEARCH("BAA",DG44)))</formula>
    </cfRule>
  </conditionalFormatting>
  <conditionalFormatting sqref="DQ44:DX44">
    <cfRule type="cellIs" dxfId="24113" priority="25634" operator="equal">
      <formula>"FAB"</formula>
    </cfRule>
    <cfRule type="containsText" dxfId="24112" priority="25635" operator="containsText" text="CC">
      <formula>NOT(ISERROR(SEARCH("CC",DQ44)))</formula>
    </cfRule>
    <cfRule type="containsText" dxfId="24111" priority="25636" operator="containsText" text="ND">
      <formula>NOT(ISERROR(SEARCH("ND",DQ44)))</formula>
    </cfRule>
    <cfRule type="containsText" dxfId="24110" priority="25637" operator="containsText" text="MANTTO">
      <formula>NOT(ISERROR(SEARCH("MANTTO",DQ44)))</formula>
    </cfRule>
    <cfRule type="containsText" dxfId="24109" priority="25638" operator="containsText" text="PNC">
      <formula>NOT(ISERROR(SEARCH("PNC",DQ44)))</formula>
    </cfRule>
    <cfRule type="containsText" dxfId="24108" priority="25639" operator="containsText" text="EJC">
      <formula>NOT(ISERROR(SEARCH("EJC",DQ44)))</formula>
    </cfRule>
    <cfRule type="containsText" dxfId="24107" priority="25640" operator="containsText" text="FAC">
      <formula>NOT(ISERROR(SEARCH("FAC",DQ44)))</formula>
    </cfRule>
  </conditionalFormatting>
  <conditionalFormatting sqref="DQ44:DX44">
    <cfRule type="containsText" dxfId="24106" priority="25633" operator="containsText" text="CE">
      <formula>NOT(ISERROR(SEARCH("CE",DQ44)))</formula>
    </cfRule>
  </conditionalFormatting>
  <conditionalFormatting sqref="DQ44:DX44">
    <cfRule type="containsText" dxfId="24105" priority="25632" operator="containsText" text="BAA">
      <formula>NOT(ISERROR(SEARCH("BAA",DQ44)))</formula>
    </cfRule>
  </conditionalFormatting>
  <conditionalFormatting sqref="AO45:AZ45">
    <cfRule type="cellIs" dxfId="24104" priority="25625" operator="equal">
      <formula>"FAB"</formula>
    </cfRule>
    <cfRule type="containsText" dxfId="24103" priority="25626" operator="containsText" text="CC">
      <formula>NOT(ISERROR(SEARCH("CC",AO45)))</formula>
    </cfRule>
    <cfRule type="containsText" dxfId="24102" priority="25627" operator="containsText" text="ND">
      <formula>NOT(ISERROR(SEARCH("ND",AO45)))</formula>
    </cfRule>
    <cfRule type="containsText" dxfId="24101" priority="25628" operator="containsText" text="MANTTO">
      <formula>NOT(ISERROR(SEARCH("MANTTO",AO45)))</formula>
    </cfRule>
    <cfRule type="containsText" dxfId="24100" priority="25629" operator="containsText" text="PNC">
      <formula>NOT(ISERROR(SEARCH("PNC",AO45)))</formula>
    </cfRule>
    <cfRule type="containsText" dxfId="24099" priority="25630" operator="containsText" text="EJC">
      <formula>NOT(ISERROR(SEARCH("EJC",AO45)))</formula>
    </cfRule>
    <cfRule type="containsText" dxfId="24098" priority="25631" operator="containsText" text="FAC">
      <formula>NOT(ISERROR(SEARCH("FAC",AO45)))</formula>
    </cfRule>
  </conditionalFormatting>
  <conditionalFormatting sqref="AO45:AZ45">
    <cfRule type="containsText" dxfId="24097" priority="25624" operator="containsText" text="CE">
      <formula>NOT(ISERROR(SEARCH("CE",AO45)))</formula>
    </cfRule>
  </conditionalFormatting>
  <conditionalFormatting sqref="AU45:AZ45">
    <cfRule type="cellIs" dxfId="24096" priority="25617" operator="equal">
      <formula>"FAB"</formula>
    </cfRule>
    <cfRule type="containsText" dxfId="24095" priority="25618" operator="containsText" text="CC">
      <formula>NOT(ISERROR(SEARCH("CC",AU45)))</formula>
    </cfRule>
    <cfRule type="containsText" dxfId="24094" priority="25619" operator="containsText" text="ND">
      <formula>NOT(ISERROR(SEARCH("ND",AU45)))</formula>
    </cfRule>
    <cfRule type="containsText" dxfId="24093" priority="25620" operator="containsText" text="MANTTO">
      <formula>NOT(ISERROR(SEARCH("MANTTO",AU45)))</formula>
    </cfRule>
    <cfRule type="containsText" dxfId="24092" priority="25621" operator="containsText" text="PNC">
      <formula>NOT(ISERROR(SEARCH("PNC",AU45)))</formula>
    </cfRule>
    <cfRule type="containsText" dxfId="24091" priority="25622" operator="containsText" text="EJC">
      <formula>NOT(ISERROR(SEARCH("EJC",AU45)))</formula>
    </cfRule>
    <cfRule type="containsText" dxfId="24090" priority="25623" operator="containsText" text="FAC">
      <formula>NOT(ISERROR(SEARCH("FAC",AU45)))</formula>
    </cfRule>
  </conditionalFormatting>
  <conditionalFormatting sqref="AU45:AZ45">
    <cfRule type="containsText" dxfId="24089" priority="25616" operator="containsText" text="CE">
      <formula>NOT(ISERROR(SEARCH("CE",AU45)))</formula>
    </cfRule>
  </conditionalFormatting>
  <conditionalFormatting sqref="CN45">
    <cfRule type="cellIs" dxfId="24088" priority="25609" operator="equal">
      <formula>"FAB"</formula>
    </cfRule>
    <cfRule type="containsText" dxfId="24087" priority="25610" operator="containsText" text="CC">
      <formula>NOT(ISERROR(SEARCH("CC",CN45)))</formula>
    </cfRule>
    <cfRule type="containsText" dxfId="24086" priority="25611" operator="containsText" text="ND">
      <formula>NOT(ISERROR(SEARCH("ND",CN45)))</formula>
    </cfRule>
    <cfRule type="containsText" dxfId="24085" priority="25612" operator="containsText" text="MANTTO">
      <formula>NOT(ISERROR(SEARCH("MANTTO",CN45)))</formula>
    </cfRule>
    <cfRule type="containsText" dxfId="24084" priority="25613" operator="containsText" text="PNC">
      <formula>NOT(ISERROR(SEARCH("PNC",CN45)))</formula>
    </cfRule>
    <cfRule type="containsText" dxfId="24083" priority="25614" operator="containsText" text="EJC">
      <formula>NOT(ISERROR(SEARCH("EJC",CN45)))</formula>
    </cfRule>
    <cfRule type="containsText" dxfId="24082" priority="25615" operator="containsText" text="FAC">
      <formula>NOT(ISERROR(SEARCH("FAC",CN45)))</formula>
    </cfRule>
  </conditionalFormatting>
  <conditionalFormatting sqref="CN45">
    <cfRule type="containsText" dxfId="24081" priority="25608" operator="containsText" text="CE">
      <formula>NOT(ISERROR(SEARCH("CE",CN45)))</formula>
    </cfRule>
  </conditionalFormatting>
  <conditionalFormatting sqref="CN45">
    <cfRule type="containsText" dxfId="24080" priority="25607" operator="containsText" text="BAA">
      <formula>NOT(ISERROR(SEARCH("BAA",CN45)))</formula>
    </cfRule>
  </conditionalFormatting>
  <conditionalFormatting sqref="CN45">
    <cfRule type="cellIs" dxfId="24079" priority="25600" operator="equal">
      <formula>"FAB"</formula>
    </cfRule>
    <cfRule type="containsText" dxfId="24078" priority="25601" operator="containsText" text="CC">
      <formula>NOT(ISERROR(SEARCH("CC",CN45)))</formula>
    </cfRule>
    <cfRule type="containsText" dxfId="24077" priority="25602" operator="containsText" text="ND">
      <formula>NOT(ISERROR(SEARCH("ND",CN45)))</formula>
    </cfRule>
    <cfRule type="containsText" dxfId="24076" priority="25603" operator="containsText" text="MANTTO">
      <formula>NOT(ISERROR(SEARCH("MANTTO",CN45)))</formula>
    </cfRule>
    <cfRule type="containsText" dxfId="24075" priority="25604" operator="containsText" text="PNC">
      <formula>NOT(ISERROR(SEARCH("PNC",CN45)))</formula>
    </cfRule>
    <cfRule type="containsText" dxfId="24074" priority="25605" operator="containsText" text="EJC">
      <formula>NOT(ISERROR(SEARCH("EJC",CN45)))</formula>
    </cfRule>
    <cfRule type="containsText" dxfId="24073" priority="25606" operator="containsText" text="FAC">
      <formula>NOT(ISERROR(SEARCH("FAC",CN45)))</formula>
    </cfRule>
  </conditionalFormatting>
  <conditionalFormatting sqref="CN45">
    <cfRule type="containsText" dxfId="24072" priority="25599" operator="containsText" text="CE">
      <formula>NOT(ISERROR(SEARCH("CE",CN45)))</formula>
    </cfRule>
  </conditionalFormatting>
  <conditionalFormatting sqref="CN45">
    <cfRule type="containsText" dxfId="24071" priority="25598" operator="containsText" text="BAA">
      <formula>NOT(ISERROR(SEARCH("BAA",CN45)))</formula>
    </cfRule>
  </conditionalFormatting>
  <conditionalFormatting sqref="CX45">
    <cfRule type="cellIs" dxfId="24070" priority="25591" operator="equal">
      <formula>"FAB"</formula>
    </cfRule>
    <cfRule type="containsText" dxfId="24069" priority="25592" operator="containsText" text="CC">
      <formula>NOT(ISERROR(SEARCH("CC",CX45)))</formula>
    </cfRule>
    <cfRule type="containsText" dxfId="24068" priority="25593" operator="containsText" text="ND">
      <formula>NOT(ISERROR(SEARCH("ND",CX45)))</formula>
    </cfRule>
    <cfRule type="containsText" dxfId="24067" priority="25594" operator="containsText" text="MANTTO">
      <formula>NOT(ISERROR(SEARCH("MANTTO",CX45)))</formula>
    </cfRule>
    <cfRule type="containsText" dxfId="24066" priority="25595" operator="containsText" text="PNC">
      <formula>NOT(ISERROR(SEARCH("PNC",CX45)))</formula>
    </cfRule>
    <cfRule type="containsText" dxfId="24065" priority="25596" operator="containsText" text="EJC">
      <formula>NOT(ISERROR(SEARCH("EJC",CX45)))</formula>
    </cfRule>
    <cfRule type="containsText" dxfId="24064" priority="25597" operator="containsText" text="FAC">
      <formula>NOT(ISERROR(SEARCH("FAC",CX45)))</formula>
    </cfRule>
  </conditionalFormatting>
  <conditionalFormatting sqref="CX45">
    <cfRule type="containsText" dxfId="24063" priority="25590" operator="containsText" text="CE">
      <formula>NOT(ISERROR(SEARCH("CE",CX45)))</formula>
    </cfRule>
  </conditionalFormatting>
  <conditionalFormatting sqref="CX45">
    <cfRule type="containsText" dxfId="24062" priority="25589" operator="containsText" text="BAA">
      <formula>NOT(ISERROR(SEARCH("BAA",CX45)))</formula>
    </cfRule>
  </conditionalFormatting>
  <conditionalFormatting sqref="CX45">
    <cfRule type="cellIs" dxfId="24061" priority="25582" operator="equal">
      <formula>"FAB"</formula>
    </cfRule>
    <cfRule type="containsText" dxfId="24060" priority="25583" operator="containsText" text="CC">
      <formula>NOT(ISERROR(SEARCH("CC",CX45)))</formula>
    </cfRule>
    <cfRule type="containsText" dxfId="24059" priority="25584" operator="containsText" text="ND">
      <formula>NOT(ISERROR(SEARCH("ND",CX45)))</formula>
    </cfRule>
    <cfRule type="containsText" dxfId="24058" priority="25585" operator="containsText" text="MANTTO">
      <formula>NOT(ISERROR(SEARCH("MANTTO",CX45)))</formula>
    </cfRule>
    <cfRule type="containsText" dxfId="24057" priority="25586" operator="containsText" text="PNC">
      <formula>NOT(ISERROR(SEARCH("PNC",CX45)))</formula>
    </cfRule>
    <cfRule type="containsText" dxfId="24056" priority="25587" operator="containsText" text="EJC">
      <formula>NOT(ISERROR(SEARCH("EJC",CX45)))</formula>
    </cfRule>
    <cfRule type="containsText" dxfId="24055" priority="25588" operator="containsText" text="FAC">
      <formula>NOT(ISERROR(SEARCH("FAC",CX45)))</formula>
    </cfRule>
  </conditionalFormatting>
  <conditionalFormatting sqref="CX45">
    <cfRule type="containsText" dxfId="24054" priority="25581" operator="containsText" text="CE">
      <formula>NOT(ISERROR(SEARCH("CE",CX45)))</formula>
    </cfRule>
  </conditionalFormatting>
  <conditionalFormatting sqref="CX45">
    <cfRule type="containsText" dxfId="24053" priority="25580" operator="containsText" text="BAA">
      <formula>NOT(ISERROR(SEARCH("BAA",CX45)))</formula>
    </cfRule>
  </conditionalFormatting>
  <conditionalFormatting sqref="DD45:DL45">
    <cfRule type="cellIs" dxfId="24052" priority="25573" operator="equal">
      <formula>"FAB"</formula>
    </cfRule>
    <cfRule type="containsText" dxfId="24051" priority="25574" operator="containsText" text="CC">
      <formula>NOT(ISERROR(SEARCH("CC",DD45)))</formula>
    </cfRule>
    <cfRule type="containsText" dxfId="24050" priority="25575" operator="containsText" text="ND">
      <formula>NOT(ISERROR(SEARCH("ND",DD45)))</formula>
    </cfRule>
    <cfRule type="containsText" dxfId="24049" priority="25576" operator="containsText" text="MANTTO">
      <formula>NOT(ISERROR(SEARCH("MANTTO",DD45)))</formula>
    </cfRule>
    <cfRule type="containsText" dxfId="24048" priority="25577" operator="containsText" text="PNC">
      <formula>NOT(ISERROR(SEARCH("PNC",DD45)))</formula>
    </cfRule>
    <cfRule type="containsText" dxfId="24047" priority="25578" operator="containsText" text="EJC">
      <formula>NOT(ISERROR(SEARCH("EJC",DD45)))</formula>
    </cfRule>
    <cfRule type="containsText" dxfId="24046" priority="25579" operator="containsText" text="FAC">
      <formula>NOT(ISERROR(SEARCH("FAC",DD45)))</formula>
    </cfRule>
  </conditionalFormatting>
  <conditionalFormatting sqref="DD45:DL45">
    <cfRule type="containsText" dxfId="24045" priority="25572" operator="containsText" text="CE">
      <formula>NOT(ISERROR(SEARCH("CE",DD45)))</formula>
    </cfRule>
  </conditionalFormatting>
  <conditionalFormatting sqref="DD45:DL45">
    <cfRule type="containsText" dxfId="24044" priority="25571" operator="containsText" text="BAA">
      <formula>NOT(ISERROR(SEARCH("BAA",DD45)))</formula>
    </cfRule>
  </conditionalFormatting>
  <conditionalFormatting sqref="BJ46">
    <cfRule type="cellIs" dxfId="24043" priority="25564" operator="equal">
      <formula>"FAB"</formula>
    </cfRule>
    <cfRule type="containsText" dxfId="24042" priority="25565" operator="containsText" text="CC">
      <formula>NOT(ISERROR(SEARCH("CC",BJ46)))</formula>
    </cfRule>
    <cfRule type="containsText" dxfId="24041" priority="25566" operator="containsText" text="ND">
      <formula>NOT(ISERROR(SEARCH("ND",BJ46)))</formula>
    </cfRule>
    <cfRule type="containsText" dxfId="24040" priority="25567" operator="containsText" text="MANTTO">
      <formula>NOT(ISERROR(SEARCH("MANTTO",BJ46)))</formula>
    </cfRule>
    <cfRule type="containsText" dxfId="24039" priority="25568" operator="containsText" text="PNC">
      <formula>NOT(ISERROR(SEARCH("PNC",BJ46)))</formula>
    </cfRule>
    <cfRule type="containsText" dxfId="24038" priority="25569" operator="containsText" text="EJC">
      <formula>NOT(ISERROR(SEARCH("EJC",BJ46)))</formula>
    </cfRule>
    <cfRule type="containsText" dxfId="24037" priority="25570" operator="containsText" text="FAC">
      <formula>NOT(ISERROR(SEARCH("FAC",BJ46)))</formula>
    </cfRule>
  </conditionalFormatting>
  <conditionalFormatting sqref="BJ46">
    <cfRule type="containsText" dxfId="24036" priority="25563" operator="containsText" text="CE">
      <formula>NOT(ISERROR(SEARCH("CE",BJ46)))</formula>
    </cfRule>
  </conditionalFormatting>
  <conditionalFormatting sqref="BJ46">
    <cfRule type="containsText" dxfId="24035" priority="25562" operator="containsText" text="BAA">
      <formula>NOT(ISERROR(SEARCH("BAA",BJ46)))</formula>
    </cfRule>
  </conditionalFormatting>
  <conditionalFormatting sqref="BJ46">
    <cfRule type="cellIs" dxfId="24034" priority="25555" operator="equal">
      <formula>"FAB"</formula>
    </cfRule>
    <cfRule type="containsText" dxfId="24033" priority="25556" operator="containsText" text="CC">
      <formula>NOT(ISERROR(SEARCH("CC",BJ46)))</formula>
    </cfRule>
    <cfRule type="containsText" dxfId="24032" priority="25557" operator="containsText" text="ND">
      <formula>NOT(ISERROR(SEARCH("ND",BJ46)))</formula>
    </cfRule>
    <cfRule type="containsText" dxfId="24031" priority="25558" operator="containsText" text="MANTTO">
      <formula>NOT(ISERROR(SEARCH("MANTTO",BJ46)))</formula>
    </cfRule>
    <cfRule type="containsText" dxfId="24030" priority="25559" operator="containsText" text="PNC">
      <formula>NOT(ISERROR(SEARCH("PNC",BJ46)))</formula>
    </cfRule>
    <cfRule type="containsText" dxfId="24029" priority="25560" operator="containsText" text="EJC">
      <formula>NOT(ISERROR(SEARCH("EJC",BJ46)))</formula>
    </cfRule>
    <cfRule type="containsText" dxfId="24028" priority="25561" operator="containsText" text="FAC">
      <formula>NOT(ISERROR(SEARCH("FAC",BJ46)))</formula>
    </cfRule>
  </conditionalFormatting>
  <conditionalFormatting sqref="BJ46">
    <cfRule type="containsText" dxfId="24027" priority="25554" operator="containsText" text="CE">
      <formula>NOT(ISERROR(SEARCH("CE",BJ46)))</formula>
    </cfRule>
  </conditionalFormatting>
  <conditionalFormatting sqref="BJ46">
    <cfRule type="containsText" dxfId="24026" priority="25553" operator="containsText" text="BAA">
      <formula>NOT(ISERROR(SEARCH("BAA",BJ46)))</formula>
    </cfRule>
  </conditionalFormatting>
  <conditionalFormatting sqref="AO46:AZ46">
    <cfRule type="cellIs" dxfId="24025" priority="25546" operator="equal">
      <formula>"FAB"</formula>
    </cfRule>
    <cfRule type="containsText" dxfId="24024" priority="25547" operator="containsText" text="CC">
      <formula>NOT(ISERROR(SEARCH("CC",AO46)))</formula>
    </cfRule>
    <cfRule type="containsText" dxfId="24023" priority="25548" operator="containsText" text="ND">
      <formula>NOT(ISERROR(SEARCH("ND",AO46)))</formula>
    </cfRule>
    <cfRule type="containsText" dxfId="24022" priority="25549" operator="containsText" text="MANTTO">
      <formula>NOT(ISERROR(SEARCH("MANTTO",AO46)))</formula>
    </cfRule>
    <cfRule type="containsText" dxfId="24021" priority="25550" operator="containsText" text="PNC">
      <formula>NOT(ISERROR(SEARCH("PNC",AO46)))</formula>
    </cfRule>
    <cfRule type="containsText" dxfId="24020" priority="25551" operator="containsText" text="EJC">
      <formula>NOT(ISERROR(SEARCH("EJC",AO46)))</formula>
    </cfRule>
    <cfRule type="containsText" dxfId="24019" priority="25552" operator="containsText" text="FAC">
      <formula>NOT(ISERROR(SEARCH("FAC",AO46)))</formula>
    </cfRule>
  </conditionalFormatting>
  <conditionalFormatting sqref="AO46:AZ46">
    <cfRule type="containsText" dxfId="24018" priority="25545" operator="containsText" text="CE">
      <formula>NOT(ISERROR(SEARCH("CE",AO46)))</formula>
    </cfRule>
  </conditionalFormatting>
  <conditionalFormatting sqref="AU46:AZ46">
    <cfRule type="cellIs" dxfId="24017" priority="25538" operator="equal">
      <formula>"FAB"</formula>
    </cfRule>
    <cfRule type="containsText" dxfId="24016" priority="25539" operator="containsText" text="CC">
      <formula>NOT(ISERROR(SEARCH("CC",AU46)))</formula>
    </cfRule>
    <cfRule type="containsText" dxfId="24015" priority="25540" operator="containsText" text="ND">
      <formula>NOT(ISERROR(SEARCH("ND",AU46)))</formula>
    </cfRule>
    <cfRule type="containsText" dxfId="24014" priority="25541" operator="containsText" text="MANTTO">
      <formula>NOT(ISERROR(SEARCH("MANTTO",AU46)))</formula>
    </cfRule>
    <cfRule type="containsText" dxfId="24013" priority="25542" operator="containsText" text="PNC">
      <formula>NOT(ISERROR(SEARCH("PNC",AU46)))</formula>
    </cfRule>
    <cfRule type="containsText" dxfId="24012" priority="25543" operator="containsText" text="EJC">
      <formula>NOT(ISERROR(SEARCH("EJC",AU46)))</formula>
    </cfRule>
    <cfRule type="containsText" dxfId="24011" priority="25544" operator="containsText" text="FAC">
      <formula>NOT(ISERROR(SEARCH("FAC",AU46)))</formula>
    </cfRule>
  </conditionalFormatting>
  <conditionalFormatting sqref="AU46:AZ46">
    <cfRule type="containsText" dxfId="24010" priority="25537" operator="containsText" text="CE">
      <formula>NOT(ISERROR(SEARCH("CE",AU46)))</formula>
    </cfRule>
  </conditionalFormatting>
  <conditionalFormatting sqref="BA44:BY44">
    <cfRule type="cellIs" dxfId="24009" priority="25530" operator="equal">
      <formula>"FAB"</formula>
    </cfRule>
    <cfRule type="containsText" dxfId="24008" priority="25531" operator="containsText" text="CC">
      <formula>NOT(ISERROR(SEARCH("CC",BA44)))</formula>
    </cfRule>
    <cfRule type="containsText" dxfId="24007" priority="25532" operator="containsText" text="ND">
      <formula>NOT(ISERROR(SEARCH("ND",BA44)))</formula>
    </cfRule>
    <cfRule type="containsText" dxfId="24006" priority="25533" operator="containsText" text="MANTTO">
      <formula>NOT(ISERROR(SEARCH("MANTTO",BA44)))</formula>
    </cfRule>
    <cfRule type="containsText" dxfId="24005" priority="25534" operator="containsText" text="PNC">
      <formula>NOT(ISERROR(SEARCH("PNC",BA44)))</formula>
    </cfRule>
    <cfRule type="containsText" dxfId="24004" priority="25535" operator="containsText" text="EJC">
      <formula>NOT(ISERROR(SEARCH("EJC",BA44)))</formula>
    </cfRule>
    <cfRule type="containsText" dxfId="24003" priority="25536" operator="containsText" text="FAC">
      <formula>NOT(ISERROR(SEARCH("FAC",BA44)))</formula>
    </cfRule>
  </conditionalFormatting>
  <conditionalFormatting sqref="BA44:BY44">
    <cfRule type="containsText" dxfId="24002" priority="25529" operator="containsText" text="CE">
      <formula>NOT(ISERROR(SEARCH("CE",BA44)))</formula>
    </cfRule>
  </conditionalFormatting>
  <conditionalFormatting sqref="BA44:BY44">
    <cfRule type="cellIs" dxfId="24001" priority="25522" operator="equal">
      <formula>"FAB"</formula>
    </cfRule>
    <cfRule type="containsText" dxfId="24000" priority="25523" operator="containsText" text="CC">
      <formula>NOT(ISERROR(SEARCH("CC",BA44)))</formula>
    </cfRule>
    <cfRule type="containsText" dxfId="23999" priority="25524" operator="containsText" text="ND">
      <formula>NOT(ISERROR(SEARCH("ND",BA44)))</formula>
    </cfRule>
    <cfRule type="containsText" dxfId="23998" priority="25525" operator="containsText" text="MANTTO">
      <formula>NOT(ISERROR(SEARCH("MANTTO",BA44)))</formula>
    </cfRule>
    <cfRule type="containsText" dxfId="23997" priority="25526" operator="containsText" text="PNC">
      <formula>NOT(ISERROR(SEARCH("PNC",BA44)))</formula>
    </cfRule>
    <cfRule type="containsText" dxfId="23996" priority="25527" operator="containsText" text="EJC">
      <formula>NOT(ISERROR(SEARCH("EJC",BA44)))</formula>
    </cfRule>
    <cfRule type="containsText" dxfId="23995" priority="25528" operator="containsText" text="FAC">
      <formula>NOT(ISERROR(SEARCH("FAC",BA44)))</formula>
    </cfRule>
  </conditionalFormatting>
  <conditionalFormatting sqref="BA44:BY44">
    <cfRule type="containsText" dxfId="23994" priority="25521" operator="containsText" text="CE">
      <formula>NOT(ISERROR(SEARCH("CE",BA44)))</formula>
    </cfRule>
  </conditionalFormatting>
  <conditionalFormatting sqref="AU44:AZ44">
    <cfRule type="cellIs" dxfId="23993" priority="25514" operator="equal">
      <formula>"FAB"</formula>
    </cfRule>
    <cfRule type="containsText" dxfId="23992" priority="25515" operator="containsText" text="CC">
      <formula>NOT(ISERROR(SEARCH("CC",AU44)))</formula>
    </cfRule>
    <cfRule type="containsText" dxfId="23991" priority="25516" operator="containsText" text="ND">
      <formula>NOT(ISERROR(SEARCH("ND",AU44)))</formula>
    </cfRule>
    <cfRule type="containsText" dxfId="23990" priority="25517" operator="containsText" text="MANTTO">
      <formula>NOT(ISERROR(SEARCH("MANTTO",AU44)))</formula>
    </cfRule>
    <cfRule type="containsText" dxfId="23989" priority="25518" operator="containsText" text="PNC">
      <formula>NOT(ISERROR(SEARCH("PNC",AU44)))</formula>
    </cfRule>
    <cfRule type="containsText" dxfId="23988" priority="25519" operator="containsText" text="EJC">
      <formula>NOT(ISERROR(SEARCH("EJC",AU44)))</formula>
    </cfRule>
    <cfRule type="containsText" dxfId="23987" priority="25520" operator="containsText" text="FAC">
      <formula>NOT(ISERROR(SEARCH("FAC",AU44)))</formula>
    </cfRule>
  </conditionalFormatting>
  <conditionalFormatting sqref="AU44:AZ44">
    <cfRule type="containsText" dxfId="23986" priority="25513" operator="containsText" text="CE">
      <formula>NOT(ISERROR(SEARCH("CE",AU44)))</formula>
    </cfRule>
  </conditionalFormatting>
  <conditionalFormatting sqref="CT45">
    <cfRule type="cellIs" dxfId="23985" priority="25506" operator="equal">
      <formula>"FAB"</formula>
    </cfRule>
    <cfRule type="containsText" dxfId="23984" priority="25507" operator="containsText" text="CC">
      <formula>NOT(ISERROR(SEARCH("CC",CT45)))</formula>
    </cfRule>
    <cfRule type="containsText" dxfId="23983" priority="25508" operator="containsText" text="ND">
      <formula>NOT(ISERROR(SEARCH("ND",CT45)))</formula>
    </cfRule>
    <cfRule type="containsText" dxfId="23982" priority="25509" operator="containsText" text="MANTTO">
      <formula>NOT(ISERROR(SEARCH("MANTTO",CT45)))</formula>
    </cfRule>
    <cfRule type="containsText" dxfId="23981" priority="25510" operator="containsText" text="PNC">
      <formula>NOT(ISERROR(SEARCH("PNC",CT45)))</formula>
    </cfRule>
    <cfRule type="containsText" dxfId="23980" priority="25511" operator="containsText" text="EJC">
      <formula>NOT(ISERROR(SEARCH("EJC",CT45)))</formula>
    </cfRule>
    <cfRule type="containsText" dxfId="23979" priority="25512" operator="containsText" text="FAC">
      <formula>NOT(ISERROR(SEARCH("FAC",CT45)))</formula>
    </cfRule>
  </conditionalFormatting>
  <conditionalFormatting sqref="CT45">
    <cfRule type="containsText" dxfId="23978" priority="25505" operator="containsText" text="CE">
      <formula>NOT(ISERROR(SEARCH("CE",CT45)))</formula>
    </cfRule>
  </conditionalFormatting>
  <conditionalFormatting sqref="CT45">
    <cfRule type="containsText" dxfId="23977" priority="25504" operator="containsText" text="BAA">
      <formula>NOT(ISERROR(SEARCH("BAA",CT45)))</formula>
    </cfRule>
  </conditionalFormatting>
  <conditionalFormatting sqref="CT45">
    <cfRule type="cellIs" dxfId="23976" priority="25497" operator="equal">
      <formula>"FAB"</formula>
    </cfRule>
    <cfRule type="containsText" dxfId="23975" priority="25498" operator="containsText" text="CC">
      <formula>NOT(ISERROR(SEARCH("CC",CT45)))</formula>
    </cfRule>
    <cfRule type="containsText" dxfId="23974" priority="25499" operator="containsText" text="ND">
      <formula>NOT(ISERROR(SEARCH("ND",CT45)))</formula>
    </cfRule>
    <cfRule type="containsText" dxfId="23973" priority="25500" operator="containsText" text="MANTTO">
      <formula>NOT(ISERROR(SEARCH("MANTTO",CT45)))</formula>
    </cfRule>
    <cfRule type="containsText" dxfId="23972" priority="25501" operator="containsText" text="PNC">
      <formula>NOT(ISERROR(SEARCH("PNC",CT45)))</formula>
    </cfRule>
    <cfRule type="containsText" dxfId="23971" priority="25502" operator="containsText" text="EJC">
      <formula>NOT(ISERROR(SEARCH("EJC",CT45)))</formula>
    </cfRule>
    <cfRule type="containsText" dxfId="23970" priority="25503" operator="containsText" text="FAC">
      <formula>NOT(ISERROR(SEARCH("FAC",CT45)))</formula>
    </cfRule>
  </conditionalFormatting>
  <conditionalFormatting sqref="CT45">
    <cfRule type="containsText" dxfId="23969" priority="25496" operator="containsText" text="CE">
      <formula>NOT(ISERROR(SEARCH("CE",CT45)))</formula>
    </cfRule>
  </conditionalFormatting>
  <conditionalFormatting sqref="CT45">
    <cfRule type="containsText" dxfId="23968" priority="25495" operator="containsText" text="BAA">
      <formula>NOT(ISERROR(SEARCH("BAA",CT45)))</formula>
    </cfRule>
  </conditionalFormatting>
  <conditionalFormatting sqref="DP46:EA46">
    <cfRule type="cellIs" dxfId="23967" priority="25488" operator="equal">
      <formula>"FAB"</formula>
    </cfRule>
    <cfRule type="containsText" dxfId="23966" priority="25489" operator="containsText" text="CC">
      <formula>NOT(ISERROR(SEARCH("CC",DP46)))</formula>
    </cfRule>
    <cfRule type="containsText" dxfId="23965" priority="25490" operator="containsText" text="ND">
      <formula>NOT(ISERROR(SEARCH("ND",DP46)))</formula>
    </cfRule>
    <cfRule type="containsText" dxfId="23964" priority="25491" operator="containsText" text="MANTTO">
      <formula>NOT(ISERROR(SEARCH("MANTTO",DP46)))</formula>
    </cfRule>
    <cfRule type="containsText" dxfId="23963" priority="25492" operator="containsText" text="PNC">
      <formula>NOT(ISERROR(SEARCH("PNC",DP46)))</formula>
    </cfRule>
    <cfRule type="containsText" dxfId="23962" priority="25493" operator="containsText" text="EJC">
      <formula>NOT(ISERROR(SEARCH("EJC",DP46)))</formula>
    </cfRule>
    <cfRule type="containsText" dxfId="23961" priority="25494" operator="containsText" text="FAC">
      <formula>NOT(ISERROR(SEARCH("FAC",DP46)))</formula>
    </cfRule>
  </conditionalFormatting>
  <conditionalFormatting sqref="DP46:EA46">
    <cfRule type="containsText" dxfId="23960" priority="25487" operator="containsText" text="CE">
      <formula>NOT(ISERROR(SEARCH("CE",DP46)))</formula>
    </cfRule>
  </conditionalFormatting>
  <conditionalFormatting sqref="DP46:EA46">
    <cfRule type="containsText" dxfId="23959" priority="25486" operator="containsText" text="BAA">
      <formula>NOT(ISERROR(SEARCH("BAA",DP46)))</formula>
    </cfRule>
  </conditionalFormatting>
  <conditionalFormatting sqref="DJ47:DR47">
    <cfRule type="cellIs" dxfId="23958" priority="25479" operator="equal">
      <formula>"FAB"</formula>
    </cfRule>
    <cfRule type="containsText" dxfId="23957" priority="25480" operator="containsText" text="CC">
      <formula>NOT(ISERROR(SEARCH("CC",DJ47)))</formula>
    </cfRule>
    <cfRule type="containsText" dxfId="23956" priority="25481" operator="containsText" text="ND">
      <formula>NOT(ISERROR(SEARCH("ND",DJ47)))</formula>
    </cfRule>
    <cfRule type="containsText" dxfId="23955" priority="25482" operator="containsText" text="MANTTO">
      <formula>NOT(ISERROR(SEARCH("MANTTO",DJ47)))</formula>
    </cfRule>
    <cfRule type="containsText" dxfId="23954" priority="25483" operator="containsText" text="PNC">
      <formula>NOT(ISERROR(SEARCH("PNC",DJ47)))</formula>
    </cfRule>
    <cfRule type="containsText" dxfId="23953" priority="25484" operator="containsText" text="EJC">
      <formula>NOT(ISERROR(SEARCH("EJC",DJ47)))</formula>
    </cfRule>
    <cfRule type="containsText" dxfId="23952" priority="25485" operator="containsText" text="FAC">
      <formula>NOT(ISERROR(SEARCH("FAC",DJ47)))</formula>
    </cfRule>
  </conditionalFormatting>
  <conditionalFormatting sqref="DJ47:DR47">
    <cfRule type="containsText" dxfId="23951" priority="25478" operator="containsText" text="CE">
      <formula>NOT(ISERROR(SEARCH("CE",DJ47)))</formula>
    </cfRule>
  </conditionalFormatting>
  <conditionalFormatting sqref="DJ47:DR47">
    <cfRule type="containsText" dxfId="23950" priority="25477" operator="containsText" text="BAA">
      <formula>NOT(ISERROR(SEARCH("BAA",DJ47)))</formula>
    </cfRule>
  </conditionalFormatting>
  <conditionalFormatting sqref="DJ47:DR47">
    <cfRule type="cellIs" dxfId="23949" priority="25470" operator="equal">
      <formula>"FAB"</formula>
    </cfRule>
    <cfRule type="containsText" dxfId="23948" priority="25471" operator="containsText" text="CC">
      <formula>NOT(ISERROR(SEARCH("CC",DJ47)))</formula>
    </cfRule>
    <cfRule type="containsText" dxfId="23947" priority="25472" operator="containsText" text="ND">
      <formula>NOT(ISERROR(SEARCH("ND",DJ47)))</formula>
    </cfRule>
    <cfRule type="containsText" dxfId="23946" priority="25473" operator="containsText" text="MANTTO">
      <formula>NOT(ISERROR(SEARCH("MANTTO",DJ47)))</formula>
    </cfRule>
    <cfRule type="containsText" dxfId="23945" priority="25474" operator="containsText" text="PNC">
      <formula>NOT(ISERROR(SEARCH("PNC",DJ47)))</formula>
    </cfRule>
    <cfRule type="containsText" dxfId="23944" priority="25475" operator="containsText" text="EJC">
      <formula>NOT(ISERROR(SEARCH("EJC",DJ47)))</formula>
    </cfRule>
    <cfRule type="containsText" dxfId="23943" priority="25476" operator="containsText" text="FAC">
      <formula>NOT(ISERROR(SEARCH("FAC",DJ47)))</formula>
    </cfRule>
  </conditionalFormatting>
  <conditionalFormatting sqref="DJ47:DR47">
    <cfRule type="containsText" dxfId="23942" priority="25469" operator="containsText" text="CE">
      <formula>NOT(ISERROR(SEARCH("CE",DJ47)))</formula>
    </cfRule>
  </conditionalFormatting>
  <conditionalFormatting sqref="DJ47:DR47">
    <cfRule type="cellIs" dxfId="23941" priority="25462" operator="equal">
      <formula>"FAB"</formula>
    </cfRule>
    <cfRule type="containsText" dxfId="23940" priority="25463" operator="containsText" text="CC">
      <formula>NOT(ISERROR(SEARCH("CC",DJ47)))</formula>
    </cfRule>
    <cfRule type="containsText" dxfId="23939" priority="25464" operator="containsText" text="ND">
      <formula>NOT(ISERROR(SEARCH("ND",DJ47)))</formula>
    </cfRule>
    <cfRule type="containsText" dxfId="23938" priority="25465" operator="containsText" text="MANTTO">
      <formula>NOT(ISERROR(SEARCH("MANTTO",DJ47)))</formula>
    </cfRule>
    <cfRule type="containsText" dxfId="23937" priority="25466" operator="containsText" text="PNC">
      <formula>NOT(ISERROR(SEARCH("PNC",DJ47)))</formula>
    </cfRule>
    <cfRule type="containsText" dxfId="23936" priority="25467" operator="containsText" text="EJC">
      <formula>NOT(ISERROR(SEARCH("EJC",DJ47)))</formula>
    </cfRule>
    <cfRule type="containsText" dxfId="23935" priority="25468" operator="containsText" text="FAC">
      <formula>NOT(ISERROR(SEARCH("FAC",DJ47)))</formula>
    </cfRule>
  </conditionalFormatting>
  <conditionalFormatting sqref="DJ47:DR47">
    <cfRule type="containsText" dxfId="23934" priority="25461" operator="containsText" text="CE">
      <formula>NOT(ISERROR(SEARCH("CE",DJ47)))</formula>
    </cfRule>
  </conditionalFormatting>
  <conditionalFormatting sqref="BA49:CD49">
    <cfRule type="cellIs" dxfId="23933" priority="25454" operator="equal">
      <formula>"FAB"</formula>
    </cfRule>
    <cfRule type="containsText" dxfId="23932" priority="25455" operator="containsText" text="CC">
      <formula>NOT(ISERROR(SEARCH("CC",BA49)))</formula>
    </cfRule>
    <cfRule type="containsText" dxfId="23931" priority="25456" operator="containsText" text="ND">
      <formula>NOT(ISERROR(SEARCH("ND",BA49)))</formula>
    </cfRule>
    <cfRule type="containsText" dxfId="23930" priority="25457" operator="containsText" text="MANTTO">
      <formula>NOT(ISERROR(SEARCH("MANTTO",BA49)))</formula>
    </cfRule>
    <cfRule type="containsText" dxfId="23929" priority="25458" operator="containsText" text="PNC">
      <formula>NOT(ISERROR(SEARCH("PNC",BA49)))</formula>
    </cfRule>
    <cfRule type="containsText" dxfId="23928" priority="25459" operator="containsText" text="EJC">
      <formula>NOT(ISERROR(SEARCH("EJC",BA49)))</formula>
    </cfRule>
    <cfRule type="containsText" dxfId="23927" priority="25460" operator="containsText" text="FAC">
      <formula>NOT(ISERROR(SEARCH("FAC",BA49)))</formula>
    </cfRule>
  </conditionalFormatting>
  <conditionalFormatting sqref="BA49:CD49">
    <cfRule type="containsText" dxfId="23926" priority="25453" operator="containsText" text="CE">
      <formula>NOT(ISERROR(SEARCH("CE",BA49)))</formula>
    </cfRule>
  </conditionalFormatting>
  <conditionalFormatting sqref="BG49:BL49 BS49:BX49">
    <cfRule type="cellIs" dxfId="23925" priority="25446" operator="equal">
      <formula>"FAB"</formula>
    </cfRule>
    <cfRule type="containsText" dxfId="23924" priority="25447" operator="containsText" text="CC">
      <formula>NOT(ISERROR(SEARCH("CC",BG49)))</formula>
    </cfRule>
    <cfRule type="containsText" dxfId="23923" priority="25448" operator="containsText" text="ND">
      <formula>NOT(ISERROR(SEARCH("ND",BG49)))</formula>
    </cfRule>
    <cfRule type="containsText" dxfId="23922" priority="25449" operator="containsText" text="MANTTO">
      <formula>NOT(ISERROR(SEARCH("MANTTO",BG49)))</formula>
    </cfRule>
    <cfRule type="containsText" dxfId="23921" priority="25450" operator="containsText" text="PNC">
      <formula>NOT(ISERROR(SEARCH("PNC",BG49)))</formula>
    </cfRule>
    <cfRule type="containsText" dxfId="23920" priority="25451" operator="containsText" text="EJC">
      <formula>NOT(ISERROR(SEARCH("EJC",BG49)))</formula>
    </cfRule>
    <cfRule type="containsText" dxfId="23919" priority="25452" operator="containsText" text="FAC">
      <formula>NOT(ISERROR(SEARCH("FAC",BG49)))</formula>
    </cfRule>
  </conditionalFormatting>
  <conditionalFormatting sqref="BG49:BL49 BS49:BX49">
    <cfRule type="containsText" dxfId="23918" priority="25445" operator="containsText" text="CE">
      <formula>NOT(ISERROR(SEARCH("CE",BG49)))</formula>
    </cfRule>
  </conditionalFormatting>
  <conditionalFormatting sqref="BR50:BX54 BX54:BY54">
    <cfRule type="cellIs" dxfId="23917" priority="25438" operator="equal">
      <formula>"FAB"</formula>
    </cfRule>
    <cfRule type="containsText" dxfId="23916" priority="25439" operator="containsText" text="CC">
      <formula>NOT(ISERROR(SEARCH("CC",BR50)))</formula>
    </cfRule>
    <cfRule type="containsText" dxfId="23915" priority="25440" operator="containsText" text="ND">
      <formula>NOT(ISERROR(SEARCH("ND",BR50)))</formula>
    </cfRule>
    <cfRule type="containsText" dxfId="23914" priority="25441" operator="containsText" text="MANTTO">
      <formula>NOT(ISERROR(SEARCH("MANTTO",BR50)))</formula>
    </cfRule>
    <cfRule type="containsText" dxfId="23913" priority="25442" operator="containsText" text="PNC">
      <formula>NOT(ISERROR(SEARCH("PNC",BR50)))</formula>
    </cfRule>
    <cfRule type="containsText" dxfId="23912" priority="25443" operator="containsText" text="EJC">
      <formula>NOT(ISERROR(SEARCH("EJC",BR50)))</formula>
    </cfRule>
    <cfRule type="containsText" dxfId="23911" priority="25444" operator="containsText" text="FAC">
      <formula>NOT(ISERROR(SEARCH("FAC",BR50)))</formula>
    </cfRule>
  </conditionalFormatting>
  <conditionalFormatting sqref="BR50:BX54 BX54:BY54">
    <cfRule type="containsText" dxfId="23910" priority="25437" operator="containsText" text="CE">
      <formula>NOT(ISERROR(SEARCH("CE",BR50)))</formula>
    </cfRule>
  </conditionalFormatting>
  <conditionalFormatting sqref="BA50:CD54 CE50:DB50 AI51:AZ51 AO54:BY54 BA51:CV54">
    <cfRule type="cellIs" dxfId="23909" priority="25430" operator="equal">
      <formula>"FAB"</formula>
    </cfRule>
    <cfRule type="containsText" dxfId="23908" priority="25431" operator="containsText" text="CC">
      <formula>NOT(ISERROR(SEARCH("CC",AI50)))</formula>
    </cfRule>
    <cfRule type="containsText" dxfId="23907" priority="25432" operator="containsText" text="ND">
      <formula>NOT(ISERROR(SEARCH("ND",AI50)))</formula>
    </cfRule>
    <cfRule type="containsText" dxfId="23906" priority="25433" operator="containsText" text="MANTTO">
      <formula>NOT(ISERROR(SEARCH("MANTTO",AI50)))</formula>
    </cfRule>
    <cfRule type="containsText" dxfId="23905" priority="25434" operator="containsText" text="PNC">
      <formula>NOT(ISERROR(SEARCH("PNC",AI50)))</formula>
    </cfRule>
    <cfRule type="containsText" dxfId="23904" priority="25435" operator="containsText" text="EJC">
      <formula>NOT(ISERROR(SEARCH("EJC",AI50)))</formula>
    </cfRule>
    <cfRule type="containsText" dxfId="23903" priority="25436" operator="containsText" text="FAC">
      <formula>NOT(ISERROR(SEARCH("FAC",AI50)))</formula>
    </cfRule>
  </conditionalFormatting>
  <conditionalFormatting sqref="BA50:CD54 CE50:DB50 AI51:AZ51 AO54:BY54 BA51:CV54">
    <cfRule type="containsText" dxfId="23902" priority="25429" operator="containsText" text="CE">
      <formula>NOT(ISERROR(SEARCH("CE",AI50)))</formula>
    </cfRule>
  </conditionalFormatting>
  <conditionalFormatting sqref="BG50:BL54 BS50:BX54">
    <cfRule type="cellIs" dxfId="23901" priority="25422" operator="equal">
      <formula>"FAB"</formula>
    </cfRule>
    <cfRule type="containsText" dxfId="23900" priority="25423" operator="containsText" text="CC">
      <formula>NOT(ISERROR(SEARCH("CC",BG50)))</formula>
    </cfRule>
    <cfRule type="containsText" dxfId="23899" priority="25424" operator="containsText" text="ND">
      <formula>NOT(ISERROR(SEARCH("ND",BG50)))</formula>
    </cfRule>
    <cfRule type="containsText" dxfId="23898" priority="25425" operator="containsText" text="MANTTO">
      <formula>NOT(ISERROR(SEARCH("MANTTO",BG50)))</formula>
    </cfRule>
    <cfRule type="containsText" dxfId="23897" priority="25426" operator="containsText" text="PNC">
      <formula>NOT(ISERROR(SEARCH("PNC",BG50)))</formula>
    </cfRule>
    <cfRule type="containsText" dxfId="23896" priority="25427" operator="containsText" text="EJC">
      <formula>NOT(ISERROR(SEARCH("EJC",BG50)))</formula>
    </cfRule>
    <cfRule type="containsText" dxfId="23895" priority="25428" operator="containsText" text="FAC">
      <formula>NOT(ISERROR(SEARCH("FAC",BG50)))</formula>
    </cfRule>
  </conditionalFormatting>
  <conditionalFormatting sqref="BG50:BL54 BS50:BX54">
    <cfRule type="containsText" dxfId="23894" priority="25421" operator="containsText" text="CE">
      <formula>NOT(ISERROR(SEARCH("CE",BG50)))</formula>
    </cfRule>
  </conditionalFormatting>
  <conditionalFormatting sqref="DF49:DV49">
    <cfRule type="cellIs" dxfId="23893" priority="25414" operator="equal">
      <formula>"FAB"</formula>
    </cfRule>
    <cfRule type="containsText" dxfId="23892" priority="25415" operator="containsText" text="CC">
      <formula>NOT(ISERROR(SEARCH("CC",DF49)))</formula>
    </cfRule>
    <cfRule type="containsText" dxfId="23891" priority="25416" operator="containsText" text="ND">
      <formula>NOT(ISERROR(SEARCH("ND",DF49)))</formula>
    </cfRule>
    <cfRule type="containsText" dxfId="23890" priority="25417" operator="containsText" text="MANTTO">
      <formula>NOT(ISERROR(SEARCH("MANTTO",DF49)))</formula>
    </cfRule>
    <cfRule type="containsText" dxfId="23889" priority="25418" operator="containsText" text="PNC">
      <formula>NOT(ISERROR(SEARCH("PNC",DF49)))</formula>
    </cfRule>
    <cfRule type="containsText" dxfId="23888" priority="25419" operator="containsText" text="EJC">
      <formula>NOT(ISERROR(SEARCH("EJC",DF49)))</formula>
    </cfRule>
    <cfRule type="containsText" dxfId="23887" priority="25420" operator="containsText" text="FAC">
      <formula>NOT(ISERROR(SEARCH("FAC",DF49)))</formula>
    </cfRule>
  </conditionalFormatting>
  <conditionalFormatting sqref="DF49:DV49">
    <cfRule type="containsText" dxfId="23886" priority="25413" operator="containsText" text="CE">
      <formula>NOT(ISERROR(SEARCH("CE",DF49)))</formula>
    </cfRule>
  </conditionalFormatting>
  <conditionalFormatting sqref="DF49:DV49">
    <cfRule type="cellIs" dxfId="23885" priority="25406" operator="equal">
      <formula>"FAB"</formula>
    </cfRule>
    <cfRule type="containsText" dxfId="23884" priority="25407" operator="containsText" text="CC">
      <formula>NOT(ISERROR(SEARCH("CC",DF49)))</formula>
    </cfRule>
    <cfRule type="containsText" dxfId="23883" priority="25408" operator="containsText" text="ND">
      <formula>NOT(ISERROR(SEARCH("ND",DF49)))</formula>
    </cfRule>
    <cfRule type="containsText" dxfId="23882" priority="25409" operator="containsText" text="MANTTO">
      <formula>NOT(ISERROR(SEARCH("MANTTO",DF49)))</formula>
    </cfRule>
    <cfRule type="containsText" dxfId="23881" priority="25410" operator="containsText" text="PNC">
      <formula>NOT(ISERROR(SEARCH("PNC",DF49)))</formula>
    </cfRule>
    <cfRule type="containsText" dxfId="23880" priority="25411" operator="containsText" text="EJC">
      <formula>NOT(ISERROR(SEARCH("EJC",DF49)))</formula>
    </cfRule>
    <cfRule type="containsText" dxfId="23879" priority="25412" operator="containsText" text="FAC">
      <formula>NOT(ISERROR(SEARCH("FAC",DF49)))</formula>
    </cfRule>
  </conditionalFormatting>
  <conditionalFormatting sqref="DF49:DV49">
    <cfRule type="containsText" dxfId="23878" priority="25405" operator="containsText" text="CE">
      <formula>NOT(ISERROR(SEARCH("CE",DF49)))</formula>
    </cfRule>
  </conditionalFormatting>
  <conditionalFormatting sqref="BM49:BX49">
    <cfRule type="cellIs" dxfId="23877" priority="25398" operator="equal">
      <formula>"FAB"</formula>
    </cfRule>
    <cfRule type="containsText" dxfId="23876" priority="25399" operator="containsText" text="CC">
      <formula>NOT(ISERROR(SEARCH("CC",BM49)))</formula>
    </cfRule>
    <cfRule type="containsText" dxfId="23875" priority="25400" operator="containsText" text="ND">
      <formula>NOT(ISERROR(SEARCH("ND",BM49)))</formula>
    </cfRule>
    <cfRule type="containsText" dxfId="23874" priority="25401" operator="containsText" text="MANTTO">
      <formula>NOT(ISERROR(SEARCH("MANTTO",BM49)))</formula>
    </cfRule>
    <cfRule type="containsText" dxfId="23873" priority="25402" operator="containsText" text="PNC">
      <formula>NOT(ISERROR(SEARCH("PNC",BM49)))</formula>
    </cfRule>
    <cfRule type="containsText" dxfId="23872" priority="25403" operator="containsText" text="EJC">
      <formula>NOT(ISERROR(SEARCH("EJC",BM49)))</formula>
    </cfRule>
    <cfRule type="containsText" dxfId="23871" priority="25404" operator="containsText" text="FAC">
      <formula>NOT(ISERROR(SEARCH("FAC",BM49)))</formula>
    </cfRule>
  </conditionalFormatting>
  <conditionalFormatting sqref="BM49:BX49">
    <cfRule type="containsText" dxfId="23870" priority="25397" operator="containsText" text="CE">
      <formula>NOT(ISERROR(SEARCH("CE",BM49)))</formula>
    </cfRule>
  </conditionalFormatting>
  <conditionalFormatting sqref="DL59:DP59">
    <cfRule type="cellIs" dxfId="23869" priority="25366" operator="equal">
      <formula>"FAB"</formula>
    </cfRule>
    <cfRule type="containsText" dxfId="23868" priority="25367" operator="containsText" text="CC">
      <formula>NOT(ISERROR(SEARCH("CC",DL59)))</formula>
    </cfRule>
    <cfRule type="containsText" dxfId="23867" priority="25368" operator="containsText" text="ND">
      <formula>NOT(ISERROR(SEARCH("ND",DL59)))</formula>
    </cfRule>
    <cfRule type="containsText" dxfId="23866" priority="25369" operator="containsText" text="MANTTO">
      <formula>NOT(ISERROR(SEARCH("MANTTO",DL59)))</formula>
    </cfRule>
    <cfRule type="containsText" dxfId="23865" priority="25370" operator="containsText" text="PNC">
      <formula>NOT(ISERROR(SEARCH("PNC",DL59)))</formula>
    </cfRule>
    <cfRule type="containsText" dxfId="23864" priority="25371" operator="containsText" text="EJC">
      <formula>NOT(ISERROR(SEARCH("EJC",DL59)))</formula>
    </cfRule>
    <cfRule type="containsText" dxfId="23863" priority="25372" operator="containsText" text="FAC">
      <formula>NOT(ISERROR(SEARCH("FAC",DL59)))</formula>
    </cfRule>
  </conditionalFormatting>
  <conditionalFormatting sqref="DL59:DP59">
    <cfRule type="containsText" dxfId="23862" priority="25365" operator="containsText" text="CE">
      <formula>NOT(ISERROR(SEARCH("CE",DL59)))</formula>
    </cfRule>
  </conditionalFormatting>
  <conditionalFormatting sqref="BA61:DG61">
    <cfRule type="cellIs" dxfId="23861" priority="25358" operator="equal">
      <formula>"FAB"</formula>
    </cfRule>
    <cfRule type="containsText" dxfId="23860" priority="25359" operator="containsText" text="CC">
      <formula>NOT(ISERROR(SEARCH("CC",BA61)))</formula>
    </cfRule>
    <cfRule type="containsText" dxfId="23859" priority="25360" operator="containsText" text="ND">
      <formula>NOT(ISERROR(SEARCH("ND",BA61)))</formula>
    </cfRule>
    <cfRule type="containsText" dxfId="23858" priority="25361" operator="containsText" text="MANTTO">
      <formula>NOT(ISERROR(SEARCH("MANTTO",BA61)))</formula>
    </cfRule>
    <cfRule type="containsText" dxfId="23857" priority="25362" operator="containsText" text="PNC">
      <formula>NOT(ISERROR(SEARCH("PNC",BA61)))</formula>
    </cfRule>
    <cfRule type="containsText" dxfId="23856" priority="25363" operator="containsText" text="EJC">
      <formula>NOT(ISERROR(SEARCH("EJC",BA61)))</formula>
    </cfRule>
    <cfRule type="containsText" dxfId="23855" priority="25364" operator="containsText" text="FAC">
      <formula>NOT(ISERROR(SEARCH("FAC",BA61)))</formula>
    </cfRule>
  </conditionalFormatting>
  <conditionalFormatting sqref="BA61:DG61">
    <cfRule type="containsText" dxfId="23854" priority="25357" operator="containsText" text="CE">
      <formula>NOT(ISERROR(SEARCH("CE",BA61)))</formula>
    </cfRule>
  </conditionalFormatting>
  <conditionalFormatting sqref="DC61:DG61">
    <cfRule type="cellIs" dxfId="23853" priority="25350" operator="equal">
      <formula>"FAB"</formula>
    </cfRule>
    <cfRule type="containsText" dxfId="23852" priority="25351" operator="containsText" text="CC">
      <formula>NOT(ISERROR(SEARCH("CC",DC61)))</formula>
    </cfRule>
    <cfRule type="containsText" dxfId="23851" priority="25352" operator="containsText" text="ND">
      <formula>NOT(ISERROR(SEARCH("ND",DC61)))</formula>
    </cfRule>
    <cfRule type="containsText" dxfId="23850" priority="25353" operator="containsText" text="MANTTO">
      <formula>NOT(ISERROR(SEARCH("MANTTO",DC61)))</formula>
    </cfRule>
    <cfRule type="containsText" dxfId="23849" priority="25354" operator="containsText" text="PNC">
      <formula>NOT(ISERROR(SEARCH("PNC",DC61)))</formula>
    </cfRule>
    <cfRule type="containsText" dxfId="23848" priority="25355" operator="containsText" text="EJC">
      <formula>NOT(ISERROR(SEARCH("EJC",DC61)))</formula>
    </cfRule>
    <cfRule type="containsText" dxfId="23847" priority="25356" operator="containsText" text="FAC">
      <formula>NOT(ISERROR(SEARCH("FAC",DC61)))</formula>
    </cfRule>
  </conditionalFormatting>
  <conditionalFormatting sqref="DC61:DG61">
    <cfRule type="containsText" dxfId="23846" priority="25349" operator="containsText" text="CE">
      <formula>NOT(ISERROR(SEARCH("CE",DC61)))</formula>
    </cfRule>
  </conditionalFormatting>
  <conditionalFormatting sqref="AU51:BS51">
    <cfRule type="cellIs" dxfId="23845" priority="25310" operator="equal">
      <formula>"FAB"</formula>
    </cfRule>
    <cfRule type="containsText" dxfId="23844" priority="25311" operator="containsText" text="CC">
      <formula>NOT(ISERROR(SEARCH("CC",AU51)))</formula>
    </cfRule>
    <cfRule type="containsText" dxfId="23843" priority="25312" operator="containsText" text="ND">
      <formula>NOT(ISERROR(SEARCH("ND",AU51)))</formula>
    </cfRule>
    <cfRule type="containsText" dxfId="23842" priority="25313" operator="containsText" text="MANTTO">
      <formula>NOT(ISERROR(SEARCH("MANTTO",AU51)))</formula>
    </cfRule>
    <cfRule type="containsText" dxfId="23841" priority="25314" operator="containsText" text="PNC">
      <formula>NOT(ISERROR(SEARCH("PNC",AU51)))</formula>
    </cfRule>
    <cfRule type="containsText" dxfId="23840" priority="25315" operator="containsText" text="EJC">
      <formula>NOT(ISERROR(SEARCH("EJC",AU51)))</formula>
    </cfRule>
    <cfRule type="containsText" dxfId="23839" priority="25316" operator="containsText" text="FAC">
      <formula>NOT(ISERROR(SEARCH("FAC",AU51)))</formula>
    </cfRule>
  </conditionalFormatting>
  <conditionalFormatting sqref="AU51:BS51">
    <cfRule type="containsText" dxfId="23838" priority="25309" operator="containsText" text="CE">
      <formula>NOT(ISERROR(SEARCH("CE",AU51)))</formula>
    </cfRule>
  </conditionalFormatting>
  <conditionalFormatting sqref="AU51:BS51">
    <cfRule type="cellIs" dxfId="23837" priority="25302" operator="equal">
      <formula>"FAB"</formula>
    </cfRule>
    <cfRule type="containsText" dxfId="23836" priority="25303" operator="containsText" text="CC">
      <formula>NOT(ISERROR(SEARCH("CC",AU51)))</formula>
    </cfRule>
    <cfRule type="containsText" dxfId="23835" priority="25304" operator="containsText" text="ND">
      <formula>NOT(ISERROR(SEARCH("ND",AU51)))</formula>
    </cfRule>
    <cfRule type="containsText" dxfId="23834" priority="25305" operator="containsText" text="MANTTO">
      <formula>NOT(ISERROR(SEARCH("MANTTO",AU51)))</formula>
    </cfRule>
    <cfRule type="containsText" dxfId="23833" priority="25306" operator="containsText" text="PNC">
      <formula>NOT(ISERROR(SEARCH("PNC",AU51)))</formula>
    </cfRule>
    <cfRule type="containsText" dxfId="23832" priority="25307" operator="containsText" text="EJC">
      <formula>NOT(ISERROR(SEARCH("EJC",AU51)))</formula>
    </cfRule>
    <cfRule type="containsText" dxfId="23831" priority="25308" operator="containsText" text="FAC">
      <formula>NOT(ISERROR(SEARCH("FAC",AU51)))</formula>
    </cfRule>
  </conditionalFormatting>
  <conditionalFormatting sqref="AU51:BS51">
    <cfRule type="containsText" dxfId="23830" priority="25301" operator="containsText" text="CE">
      <formula>NOT(ISERROR(SEARCH("CE",AU51)))</formula>
    </cfRule>
  </conditionalFormatting>
  <conditionalFormatting sqref="AU51:BS51">
    <cfRule type="cellIs" dxfId="23829" priority="25294" operator="equal">
      <formula>"FAB"</formula>
    </cfRule>
    <cfRule type="containsText" dxfId="23828" priority="25295" operator="containsText" text="CC">
      <formula>NOT(ISERROR(SEARCH("CC",AU51)))</formula>
    </cfRule>
    <cfRule type="containsText" dxfId="23827" priority="25296" operator="containsText" text="ND">
      <formula>NOT(ISERROR(SEARCH("ND",AU51)))</formula>
    </cfRule>
    <cfRule type="containsText" dxfId="23826" priority="25297" operator="containsText" text="MANTTO">
      <formula>NOT(ISERROR(SEARCH("MANTTO",AU51)))</formula>
    </cfRule>
    <cfRule type="containsText" dxfId="23825" priority="25298" operator="containsText" text="PNC">
      <formula>NOT(ISERROR(SEARCH("PNC",AU51)))</formula>
    </cfRule>
    <cfRule type="containsText" dxfId="23824" priority="25299" operator="containsText" text="EJC">
      <formula>NOT(ISERROR(SEARCH("EJC",AU51)))</formula>
    </cfRule>
    <cfRule type="containsText" dxfId="23823" priority="25300" operator="containsText" text="FAC">
      <formula>NOT(ISERROR(SEARCH("FAC",AU51)))</formula>
    </cfRule>
  </conditionalFormatting>
  <conditionalFormatting sqref="AU51:BS51">
    <cfRule type="containsText" dxfId="23822" priority="25293" operator="containsText" text="CE">
      <formula>NOT(ISERROR(SEARCH("CE",AU51)))</formula>
    </cfRule>
  </conditionalFormatting>
  <conditionalFormatting sqref="ER57:ER58 EJ57 EL57:ER57">
    <cfRule type="cellIs" dxfId="23821" priority="25262" operator="equal">
      <formula>"FAB"</formula>
    </cfRule>
    <cfRule type="containsText" dxfId="23820" priority="25263" operator="containsText" text="CC">
      <formula>NOT(ISERROR(SEARCH("CC",EJ57)))</formula>
    </cfRule>
    <cfRule type="containsText" dxfId="23819" priority="25264" operator="containsText" text="ND">
      <formula>NOT(ISERROR(SEARCH("ND",EJ57)))</formula>
    </cfRule>
    <cfRule type="containsText" dxfId="23818" priority="25265" operator="containsText" text="MANTTO">
      <formula>NOT(ISERROR(SEARCH("MANTTO",EJ57)))</formula>
    </cfRule>
    <cfRule type="containsText" dxfId="23817" priority="25266" operator="containsText" text="PNC">
      <formula>NOT(ISERROR(SEARCH("PNC",EJ57)))</formula>
    </cfRule>
    <cfRule type="containsText" dxfId="23816" priority="25267" operator="containsText" text="EJC">
      <formula>NOT(ISERROR(SEARCH("EJC",EJ57)))</formula>
    </cfRule>
    <cfRule type="containsText" dxfId="23815" priority="25268" operator="containsText" text="FAC">
      <formula>NOT(ISERROR(SEARCH("FAC",EJ57)))</formula>
    </cfRule>
  </conditionalFormatting>
  <conditionalFormatting sqref="ER57:ER58 EJ57 EL57:ER57">
    <cfRule type="containsText" dxfId="23814" priority="25261" operator="containsText" text="CE">
      <formula>NOT(ISERROR(SEARCH("CE",EJ57)))</formula>
    </cfRule>
  </conditionalFormatting>
  <conditionalFormatting sqref="E59:L59">
    <cfRule type="cellIs" dxfId="23813" priority="25254" operator="equal">
      <formula>"FAB"</formula>
    </cfRule>
    <cfRule type="containsText" dxfId="23812" priority="25255" operator="containsText" text="CC">
      <formula>NOT(ISERROR(SEARCH("CC",E59)))</formula>
    </cfRule>
    <cfRule type="containsText" dxfId="23811" priority="25256" operator="containsText" text="ND">
      <formula>NOT(ISERROR(SEARCH("ND",E59)))</formula>
    </cfRule>
    <cfRule type="containsText" dxfId="23810" priority="25257" operator="containsText" text="MANTTO">
      <formula>NOT(ISERROR(SEARCH("MANTTO",E59)))</formula>
    </cfRule>
    <cfRule type="containsText" dxfId="23809" priority="25258" operator="containsText" text="PNC">
      <formula>NOT(ISERROR(SEARCH("PNC",E59)))</formula>
    </cfRule>
    <cfRule type="containsText" dxfId="23808" priority="25259" operator="containsText" text="EJC">
      <formula>NOT(ISERROR(SEARCH("EJC",E59)))</formula>
    </cfRule>
    <cfRule type="containsText" dxfId="23807" priority="25260" operator="containsText" text="FAC">
      <formula>NOT(ISERROR(SEARCH("FAC",E59)))</formula>
    </cfRule>
  </conditionalFormatting>
  <conditionalFormatting sqref="E59:L59">
    <cfRule type="containsText" dxfId="23806" priority="25253" operator="containsText" text="CE">
      <formula>NOT(ISERROR(SEARCH("CE",E59)))</formula>
    </cfRule>
  </conditionalFormatting>
  <conditionalFormatting sqref="BA56:BI56">
    <cfRule type="cellIs" dxfId="23805" priority="25246" operator="equal">
      <formula>"FAB"</formula>
    </cfRule>
    <cfRule type="containsText" dxfId="23804" priority="25247" operator="containsText" text="CC">
      <formula>NOT(ISERROR(SEARCH("CC",BA56)))</formula>
    </cfRule>
    <cfRule type="containsText" dxfId="23803" priority="25248" operator="containsText" text="ND">
      <formula>NOT(ISERROR(SEARCH("ND",BA56)))</formula>
    </cfRule>
    <cfRule type="containsText" dxfId="23802" priority="25249" operator="containsText" text="MANTTO">
      <formula>NOT(ISERROR(SEARCH("MANTTO",BA56)))</formula>
    </cfRule>
    <cfRule type="containsText" dxfId="23801" priority="25250" operator="containsText" text="PNC">
      <formula>NOT(ISERROR(SEARCH("PNC",BA56)))</formula>
    </cfRule>
    <cfRule type="containsText" dxfId="23800" priority="25251" operator="containsText" text="EJC">
      <formula>NOT(ISERROR(SEARCH("EJC",BA56)))</formula>
    </cfRule>
    <cfRule type="containsText" dxfId="23799" priority="25252" operator="containsText" text="FAC">
      <formula>NOT(ISERROR(SEARCH("FAC",BA56)))</formula>
    </cfRule>
  </conditionalFormatting>
  <conditionalFormatting sqref="BA56:BI56">
    <cfRule type="containsText" dxfId="23798" priority="25245" operator="containsText" text="CE">
      <formula>NOT(ISERROR(SEARCH("CE",BA56)))</formula>
    </cfRule>
  </conditionalFormatting>
  <conditionalFormatting sqref="BA56:BI56">
    <cfRule type="cellIs" dxfId="23797" priority="25238" operator="equal">
      <formula>"FAB"</formula>
    </cfRule>
    <cfRule type="containsText" dxfId="23796" priority="25239" operator="containsText" text="CC">
      <formula>NOT(ISERROR(SEARCH("CC",BA56)))</formula>
    </cfRule>
    <cfRule type="containsText" dxfId="23795" priority="25240" operator="containsText" text="ND">
      <formula>NOT(ISERROR(SEARCH("ND",BA56)))</formula>
    </cfRule>
    <cfRule type="containsText" dxfId="23794" priority="25241" operator="containsText" text="MANTTO">
      <formula>NOT(ISERROR(SEARCH("MANTTO",BA56)))</formula>
    </cfRule>
    <cfRule type="containsText" dxfId="23793" priority="25242" operator="containsText" text="PNC">
      <formula>NOT(ISERROR(SEARCH("PNC",BA56)))</formula>
    </cfRule>
    <cfRule type="containsText" dxfId="23792" priority="25243" operator="containsText" text="EJC">
      <formula>NOT(ISERROR(SEARCH("EJC",BA56)))</formula>
    </cfRule>
    <cfRule type="containsText" dxfId="23791" priority="25244" operator="containsText" text="FAC">
      <formula>NOT(ISERROR(SEARCH("FAC",BA56)))</formula>
    </cfRule>
  </conditionalFormatting>
  <conditionalFormatting sqref="BA56:BI56">
    <cfRule type="containsText" dxfId="23790" priority="25237" operator="containsText" text="CE">
      <formula>NOT(ISERROR(SEARCH("CE",BA56)))</formula>
    </cfRule>
  </conditionalFormatting>
  <conditionalFormatting sqref="BK56:BS56">
    <cfRule type="cellIs" dxfId="23789" priority="25230" operator="equal">
      <formula>"FAB"</formula>
    </cfRule>
    <cfRule type="containsText" dxfId="23788" priority="25231" operator="containsText" text="CC">
      <formula>NOT(ISERROR(SEARCH("CC",BK56)))</formula>
    </cfRule>
    <cfRule type="containsText" dxfId="23787" priority="25232" operator="containsText" text="ND">
      <formula>NOT(ISERROR(SEARCH("ND",BK56)))</formula>
    </cfRule>
    <cfRule type="containsText" dxfId="23786" priority="25233" operator="containsText" text="MANTTO">
      <formula>NOT(ISERROR(SEARCH("MANTTO",BK56)))</formula>
    </cfRule>
    <cfRule type="containsText" dxfId="23785" priority="25234" operator="containsText" text="PNC">
      <formula>NOT(ISERROR(SEARCH("PNC",BK56)))</formula>
    </cfRule>
    <cfRule type="containsText" dxfId="23784" priority="25235" operator="containsText" text="EJC">
      <formula>NOT(ISERROR(SEARCH("EJC",BK56)))</formula>
    </cfRule>
    <cfRule type="containsText" dxfId="23783" priority="25236" operator="containsText" text="FAC">
      <formula>NOT(ISERROR(SEARCH("FAC",BK56)))</formula>
    </cfRule>
  </conditionalFormatting>
  <conditionalFormatting sqref="BK56:BS56">
    <cfRule type="containsText" dxfId="23782" priority="25229" operator="containsText" text="CE">
      <formula>NOT(ISERROR(SEARCH("CE",BK56)))</formula>
    </cfRule>
  </conditionalFormatting>
  <conditionalFormatting sqref="BK56:BS56">
    <cfRule type="cellIs" dxfId="23781" priority="25222" operator="equal">
      <formula>"FAB"</formula>
    </cfRule>
    <cfRule type="containsText" dxfId="23780" priority="25223" operator="containsText" text="CC">
      <formula>NOT(ISERROR(SEARCH("CC",BK56)))</formula>
    </cfRule>
    <cfRule type="containsText" dxfId="23779" priority="25224" operator="containsText" text="ND">
      <formula>NOT(ISERROR(SEARCH("ND",BK56)))</formula>
    </cfRule>
    <cfRule type="containsText" dxfId="23778" priority="25225" operator="containsText" text="MANTTO">
      <formula>NOT(ISERROR(SEARCH("MANTTO",BK56)))</formula>
    </cfRule>
    <cfRule type="containsText" dxfId="23777" priority="25226" operator="containsText" text="PNC">
      <formula>NOT(ISERROR(SEARCH("PNC",BK56)))</formula>
    </cfRule>
    <cfRule type="containsText" dxfId="23776" priority="25227" operator="containsText" text="EJC">
      <formula>NOT(ISERROR(SEARCH("EJC",BK56)))</formula>
    </cfRule>
    <cfRule type="containsText" dxfId="23775" priority="25228" operator="containsText" text="FAC">
      <formula>NOT(ISERROR(SEARCH("FAC",BK56)))</formula>
    </cfRule>
  </conditionalFormatting>
  <conditionalFormatting sqref="BK56:BS56">
    <cfRule type="containsText" dxfId="23774" priority="25221" operator="containsText" text="CE">
      <formula>NOT(ISERROR(SEARCH("CE",BK56)))</formula>
    </cfRule>
  </conditionalFormatting>
  <conditionalFormatting sqref="BJ56">
    <cfRule type="cellIs" dxfId="23773" priority="25214" operator="equal">
      <formula>"FAB"</formula>
    </cfRule>
    <cfRule type="containsText" dxfId="23772" priority="25215" operator="containsText" text="CC">
      <formula>NOT(ISERROR(SEARCH("CC",BJ56)))</formula>
    </cfRule>
    <cfRule type="containsText" dxfId="23771" priority="25216" operator="containsText" text="ND">
      <formula>NOT(ISERROR(SEARCH("ND",BJ56)))</formula>
    </cfRule>
    <cfRule type="containsText" dxfId="23770" priority="25217" operator="containsText" text="MANTTO">
      <formula>NOT(ISERROR(SEARCH("MANTTO",BJ56)))</formula>
    </cfRule>
    <cfRule type="containsText" dxfId="23769" priority="25218" operator="containsText" text="PNC">
      <formula>NOT(ISERROR(SEARCH("PNC",BJ56)))</formula>
    </cfRule>
    <cfRule type="containsText" dxfId="23768" priority="25219" operator="containsText" text="EJC">
      <formula>NOT(ISERROR(SEARCH("EJC",BJ56)))</formula>
    </cfRule>
    <cfRule type="containsText" dxfId="23767" priority="25220" operator="containsText" text="FAC">
      <formula>NOT(ISERROR(SEARCH("FAC",BJ56)))</formula>
    </cfRule>
  </conditionalFormatting>
  <conditionalFormatting sqref="BJ56">
    <cfRule type="containsText" dxfId="23766" priority="25213" operator="containsText" text="CE">
      <formula>NOT(ISERROR(SEARCH("CE",BJ56)))</formula>
    </cfRule>
  </conditionalFormatting>
  <conditionalFormatting sqref="BJ56">
    <cfRule type="cellIs" dxfId="23765" priority="25206" operator="equal">
      <formula>"FAB"</formula>
    </cfRule>
    <cfRule type="containsText" dxfId="23764" priority="25207" operator="containsText" text="CC">
      <formula>NOT(ISERROR(SEARCH("CC",BJ56)))</formula>
    </cfRule>
    <cfRule type="containsText" dxfId="23763" priority="25208" operator="containsText" text="ND">
      <formula>NOT(ISERROR(SEARCH("ND",BJ56)))</formula>
    </cfRule>
    <cfRule type="containsText" dxfId="23762" priority="25209" operator="containsText" text="MANTTO">
      <formula>NOT(ISERROR(SEARCH("MANTTO",BJ56)))</formula>
    </cfRule>
    <cfRule type="containsText" dxfId="23761" priority="25210" operator="containsText" text="PNC">
      <formula>NOT(ISERROR(SEARCH("PNC",BJ56)))</formula>
    </cfRule>
    <cfRule type="containsText" dxfId="23760" priority="25211" operator="containsText" text="EJC">
      <formula>NOT(ISERROR(SEARCH("EJC",BJ56)))</formula>
    </cfRule>
    <cfRule type="containsText" dxfId="23759" priority="25212" operator="containsText" text="FAC">
      <formula>NOT(ISERROR(SEARCH("FAC",BJ56)))</formula>
    </cfRule>
  </conditionalFormatting>
  <conditionalFormatting sqref="BJ56">
    <cfRule type="containsText" dxfId="23758" priority="25205" operator="containsText" text="CE">
      <formula>NOT(ISERROR(SEARCH("CE",BJ56)))</formula>
    </cfRule>
  </conditionalFormatting>
  <conditionalFormatting sqref="BU56:CC56">
    <cfRule type="cellIs" dxfId="23757" priority="25198" operator="equal">
      <formula>"FAB"</formula>
    </cfRule>
    <cfRule type="containsText" dxfId="23756" priority="25199" operator="containsText" text="CC">
      <formula>NOT(ISERROR(SEARCH("CC",BU56)))</formula>
    </cfRule>
    <cfRule type="containsText" dxfId="23755" priority="25200" operator="containsText" text="ND">
      <formula>NOT(ISERROR(SEARCH("ND",BU56)))</formula>
    </cfRule>
    <cfRule type="containsText" dxfId="23754" priority="25201" operator="containsText" text="MANTTO">
      <formula>NOT(ISERROR(SEARCH("MANTTO",BU56)))</formula>
    </cfRule>
    <cfRule type="containsText" dxfId="23753" priority="25202" operator="containsText" text="PNC">
      <formula>NOT(ISERROR(SEARCH("PNC",BU56)))</formula>
    </cfRule>
    <cfRule type="containsText" dxfId="23752" priority="25203" operator="containsText" text="EJC">
      <formula>NOT(ISERROR(SEARCH("EJC",BU56)))</formula>
    </cfRule>
    <cfRule type="containsText" dxfId="23751" priority="25204" operator="containsText" text="FAC">
      <formula>NOT(ISERROR(SEARCH("FAC",BU56)))</formula>
    </cfRule>
  </conditionalFormatting>
  <conditionalFormatting sqref="BU56:CC56">
    <cfRule type="containsText" dxfId="23750" priority="25197" operator="containsText" text="CE">
      <formula>NOT(ISERROR(SEARCH("CE",BU56)))</formula>
    </cfRule>
  </conditionalFormatting>
  <conditionalFormatting sqref="BU56:CC56">
    <cfRule type="cellIs" dxfId="23749" priority="25190" operator="equal">
      <formula>"FAB"</formula>
    </cfRule>
    <cfRule type="containsText" dxfId="23748" priority="25191" operator="containsText" text="CC">
      <formula>NOT(ISERROR(SEARCH("CC",BU56)))</formula>
    </cfRule>
    <cfRule type="containsText" dxfId="23747" priority="25192" operator="containsText" text="ND">
      <formula>NOT(ISERROR(SEARCH("ND",BU56)))</formula>
    </cfRule>
    <cfRule type="containsText" dxfId="23746" priority="25193" operator="containsText" text="MANTTO">
      <formula>NOT(ISERROR(SEARCH("MANTTO",BU56)))</formula>
    </cfRule>
    <cfRule type="containsText" dxfId="23745" priority="25194" operator="containsText" text="PNC">
      <formula>NOT(ISERROR(SEARCH("PNC",BU56)))</formula>
    </cfRule>
    <cfRule type="containsText" dxfId="23744" priority="25195" operator="containsText" text="EJC">
      <formula>NOT(ISERROR(SEARCH("EJC",BU56)))</formula>
    </cfRule>
    <cfRule type="containsText" dxfId="23743" priority="25196" operator="containsText" text="FAC">
      <formula>NOT(ISERROR(SEARCH("FAC",BU56)))</formula>
    </cfRule>
  </conditionalFormatting>
  <conditionalFormatting sqref="BU56:CC56">
    <cfRule type="containsText" dxfId="23742" priority="25189" operator="containsText" text="CE">
      <formula>NOT(ISERROR(SEARCH("CE",BU56)))</formula>
    </cfRule>
  </conditionalFormatting>
  <conditionalFormatting sqref="BT56">
    <cfRule type="cellIs" dxfId="23741" priority="25182" operator="equal">
      <formula>"FAB"</formula>
    </cfRule>
    <cfRule type="containsText" dxfId="23740" priority="25183" operator="containsText" text="CC">
      <formula>NOT(ISERROR(SEARCH("CC",BT56)))</formula>
    </cfRule>
    <cfRule type="containsText" dxfId="23739" priority="25184" operator="containsText" text="ND">
      <formula>NOT(ISERROR(SEARCH("ND",BT56)))</formula>
    </cfRule>
    <cfRule type="containsText" dxfId="23738" priority="25185" operator="containsText" text="MANTTO">
      <formula>NOT(ISERROR(SEARCH("MANTTO",BT56)))</formula>
    </cfRule>
    <cfRule type="containsText" dxfId="23737" priority="25186" operator="containsText" text="PNC">
      <formula>NOT(ISERROR(SEARCH("PNC",BT56)))</formula>
    </cfRule>
    <cfRule type="containsText" dxfId="23736" priority="25187" operator="containsText" text="EJC">
      <formula>NOT(ISERROR(SEARCH("EJC",BT56)))</formula>
    </cfRule>
    <cfRule type="containsText" dxfId="23735" priority="25188" operator="containsText" text="FAC">
      <formula>NOT(ISERROR(SEARCH("FAC",BT56)))</formula>
    </cfRule>
  </conditionalFormatting>
  <conditionalFormatting sqref="BT56">
    <cfRule type="containsText" dxfId="23734" priority="25181" operator="containsText" text="CE">
      <formula>NOT(ISERROR(SEARCH("CE",BT56)))</formula>
    </cfRule>
  </conditionalFormatting>
  <conditionalFormatting sqref="BT56">
    <cfRule type="cellIs" dxfId="23733" priority="25174" operator="equal">
      <formula>"FAB"</formula>
    </cfRule>
    <cfRule type="containsText" dxfId="23732" priority="25175" operator="containsText" text="CC">
      <formula>NOT(ISERROR(SEARCH("CC",BT56)))</formula>
    </cfRule>
    <cfRule type="containsText" dxfId="23731" priority="25176" operator="containsText" text="ND">
      <formula>NOT(ISERROR(SEARCH("ND",BT56)))</formula>
    </cfRule>
    <cfRule type="containsText" dxfId="23730" priority="25177" operator="containsText" text="MANTTO">
      <formula>NOT(ISERROR(SEARCH("MANTTO",BT56)))</formula>
    </cfRule>
    <cfRule type="containsText" dxfId="23729" priority="25178" operator="containsText" text="PNC">
      <formula>NOT(ISERROR(SEARCH("PNC",BT56)))</formula>
    </cfRule>
    <cfRule type="containsText" dxfId="23728" priority="25179" operator="containsText" text="EJC">
      <formula>NOT(ISERROR(SEARCH("EJC",BT56)))</formula>
    </cfRule>
    <cfRule type="containsText" dxfId="23727" priority="25180" operator="containsText" text="FAC">
      <formula>NOT(ISERROR(SEARCH("FAC",BT56)))</formula>
    </cfRule>
  </conditionalFormatting>
  <conditionalFormatting sqref="BT56">
    <cfRule type="containsText" dxfId="23726" priority="25173" operator="containsText" text="CE">
      <formula>NOT(ISERROR(SEARCH("CE",BT56)))</formula>
    </cfRule>
  </conditionalFormatting>
  <conditionalFormatting sqref="CD56:CJ56">
    <cfRule type="cellIs" dxfId="23725" priority="25166" operator="equal">
      <formula>"FAB"</formula>
    </cfRule>
    <cfRule type="containsText" dxfId="23724" priority="25167" operator="containsText" text="CC">
      <formula>NOT(ISERROR(SEARCH("CC",CD56)))</formula>
    </cfRule>
    <cfRule type="containsText" dxfId="23723" priority="25168" operator="containsText" text="ND">
      <formula>NOT(ISERROR(SEARCH("ND",CD56)))</formula>
    </cfRule>
    <cfRule type="containsText" dxfId="23722" priority="25169" operator="containsText" text="MANTTO">
      <formula>NOT(ISERROR(SEARCH("MANTTO",CD56)))</formula>
    </cfRule>
    <cfRule type="containsText" dxfId="23721" priority="25170" operator="containsText" text="PNC">
      <formula>NOT(ISERROR(SEARCH("PNC",CD56)))</formula>
    </cfRule>
    <cfRule type="containsText" dxfId="23720" priority="25171" operator="containsText" text="EJC">
      <formula>NOT(ISERROR(SEARCH("EJC",CD56)))</formula>
    </cfRule>
    <cfRule type="containsText" dxfId="23719" priority="25172" operator="containsText" text="FAC">
      <formula>NOT(ISERROR(SEARCH("FAC",CD56)))</formula>
    </cfRule>
  </conditionalFormatting>
  <conditionalFormatting sqref="CD56:CJ56">
    <cfRule type="containsText" dxfId="23718" priority="25165" operator="containsText" text="CE">
      <formula>NOT(ISERROR(SEARCH("CE",CD56)))</formula>
    </cfRule>
  </conditionalFormatting>
  <conditionalFormatting sqref="CD56:CJ56">
    <cfRule type="cellIs" dxfId="23717" priority="25158" operator="equal">
      <formula>"FAB"</formula>
    </cfRule>
    <cfRule type="containsText" dxfId="23716" priority="25159" operator="containsText" text="CC">
      <formula>NOT(ISERROR(SEARCH("CC",CD56)))</formula>
    </cfRule>
    <cfRule type="containsText" dxfId="23715" priority="25160" operator="containsText" text="ND">
      <formula>NOT(ISERROR(SEARCH("ND",CD56)))</formula>
    </cfRule>
    <cfRule type="containsText" dxfId="23714" priority="25161" operator="containsText" text="MANTTO">
      <formula>NOT(ISERROR(SEARCH("MANTTO",CD56)))</formula>
    </cfRule>
    <cfRule type="containsText" dxfId="23713" priority="25162" operator="containsText" text="PNC">
      <formula>NOT(ISERROR(SEARCH("PNC",CD56)))</formula>
    </cfRule>
    <cfRule type="containsText" dxfId="23712" priority="25163" operator="containsText" text="EJC">
      <formula>NOT(ISERROR(SEARCH("EJC",CD56)))</formula>
    </cfRule>
    <cfRule type="containsText" dxfId="23711" priority="25164" operator="containsText" text="FAC">
      <formula>NOT(ISERROR(SEARCH("FAC",CD56)))</formula>
    </cfRule>
  </conditionalFormatting>
  <conditionalFormatting sqref="CD56:CJ56">
    <cfRule type="containsText" dxfId="23710" priority="25157" operator="containsText" text="CE">
      <formula>NOT(ISERROR(SEARCH("CE",CD56)))</formula>
    </cfRule>
  </conditionalFormatting>
  <conditionalFormatting sqref="E59:M59">
    <cfRule type="cellIs" dxfId="23709" priority="25150" operator="equal">
      <formula>"FAB"</formula>
    </cfRule>
    <cfRule type="containsText" dxfId="23708" priority="25151" operator="containsText" text="CC">
      <formula>NOT(ISERROR(SEARCH("CC",E59)))</formula>
    </cfRule>
    <cfRule type="containsText" dxfId="23707" priority="25152" operator="containsText" text="ND">
      <formula>NOT(ISERROR(SEARCH("ND",E59)))</formula>
    </cfRule>
    <cfRule type="containsText" dxfId="23706" priority="25153" operator="containsText" text="MANTTO">
      <formula>NOT(ISERROR(SEARCH("MANTTO",E59)))</formula>
    </cfRule>
    <cfRule type="containsText" dxfId="23705" priority="25154" operator="containsText" text="PNC">
      <formula>NOT(ISERROR(SEARCH("PNC",E59)))</formula>
    </cfRule>
    <cfRule type="containsText" dxfId="23704" priority="25155" operator="containsText" text="EJC">
      <formula>NOT(ISERROR(SEARCH("EJC",E59)))</formula>
    </cfRule>
    <cfRule type="containsText" dxfId="23703" priority="25156" operator="containsText" text="FAC">
      <formula>NOT(ISERROR(SEARCH("FAC",E59)))</formula>
    </cfRule>
  </conditionalFormatting>
  <conditionalFormatting sqref="E59:M59">
    <cfRule type="containsText" dxfId="23702" priority="25149" operator="containsText" text="CE">
      <formula>NOT(ISERROR(SEARCH("CE",E59)))</formula>
    </cfRule>
  </conditionalFormatting>
  <conditionalFormatting sqref="E59:M59">
    <cfRule type="cellIs" dxfId="23701" priority="25142" operator="equal">
      <formula>"FAB"</formula>
    </cfRule>
    <cfRule type="containsText" dxfId="23700" priority="25143" operator="containsText" text="CC">
      <formula>NOT(ISERROR(SEARCH("CC",E59)))</formula>
    </cfRule>
    <cfRule type="containsText" dxfId="23699" priority="25144" operator="containsText" text="ND">
      <formula>NOT(ISERROR(SEARCH("ND",E59)))</formula>
    </cfRule>
    <cfRule type="containsText" dxfId="23698" priority="25145" operator="containsText" text="MANTTO">
      <formula>NOT(ISERROR(SEARCH("MANTTO",E59)))</formula>
    </cfRule>
    <cfRule type="containsText" dxfId="23697" priority="25146" operator="containsText" text="PNC">
      <formula>NOT(ISERROR(SEARCH("PNC",E59)))</formula>
    </cfRule>
    <cfRule type="containsText" dxfId="23696" priority="25147" operator="containsText" text="EJC">
      <formula>NOT(ISERROR(SEARCH("EJC",E59)))</formula>
    </cfRule>
    <cfRule type="containsText" dxfId="23695" priority="25148" operator="containsText" text="FAC">
      <formula>NOT(ISERROR(SEARCH("FAC",E59)))</formula>
    </cfRule>
  </conditionalFormatting>
  <conditionalFormatting sqref="E59:M59">
    <cfRule type="containsText" dxfId="23694" priority="25141" operator="containsText" text="CE">
      <formula>NOT(ISERROR(SEARCH("CE",E59)))</formula>
    </cfRule>
  </conditionalFormatting>
  <conditionalFormatting sqref="AO56:AZ56">
    <cfRule type="cellIs" dxfId="23693" priority="25134" operator="equal">
      <formula>"FAB"</formula>
    </cfRule>
    <cfRule type="containsText" dxfId="23692" priority="25135" operator="containsText" text="CC">
      <formula>NOT(ISERROR(SEARCH("CC",AO56)))</formula>
    </cfRule>
    <cfRule type="containsText" dxfId="23691" priority="25136" operator="containsText" text="ND">
      <formula>NOT(ISERROR(SEARCH("ND",AO56)))</formula>
    </cfRule>
    <cfRule type="containsText" dxfId="23690" priority="25137" operator="containsText" text="MANTTO">
      <formula>NOT(ISERROR(SEARCH("MANTTO",AO56)))</formula>
    </cfRule>
    <cfRule type="containsText" dxfId="23689" priority="25138" operator="containsText" text="PNC">
      <formula>NOT(ISERROR(SEARCH("PNC",AO56)))</formula>
    </cfRule>
    <cfRule type="containsText" dxfId="23688" priority="25139" operator="containsText" text="EJC">
      <formula>NOT(ISERROR(SEARCH("EJC",AO56)))</formula>
    </cfRule>
    <cfRule type="containsText" dxfId="23687" priority="25140" operator="containsText" text="FAC">
      <formula>NOT(ISERROR(SEARCH("FAC",AO56)))</formula>
    </cfRule>
  </conditionalFormatting>
  <conditionalFormatting sqref="AO56:AZ56">
    <cfRule type="containsText" dxfId="23686" priority="25133" operator="containsText" text="CE">
      <formula>NOT(ISERROR(SEARCH("CE",AO56)))</formula>
    </cfRule>
  </conditionalFormatting>
  <conditionalFormatting sqref="EA57:EJ57">
    <cfRule type="cellIs" dxfId="23685" priority="25126" operator="equal">
      <formula>"FAB"</formula>
    </cfRule>
    <cfRule type="containsText" dxfId="23684" priority="25127" operator="containsText" text="CC">
      <formula>NOT(ISERROR(SEARCH("CC",EA57)))</formula>
    </cfRule>
    <cfRule type="containsText" dxfId="23683" priority="25128" operator="containsText" text="ND">
      <formula>NOT(ISERROR(SEARCH("ND",EA57)))</formula>
    </cfRule>
    <cfRule type="containsText" dxfId="23682" priority="25129" operator="containsText" text="MANTTO">
      <formula>NOT(ISERROR(SEARCH("MANTTO",EA57)))</formula>
    </cfRule>
    <cfRule type="containsText" dxfId="23681" priority="25130" operator="containsText" text="PNC">
      <formula>NOT(ISERROR(SEARCH("PNC",EA57)))</formula>
    </cfRule>
    <cfRule type="containsText" dxfId="23680" priority="25131" operator="containsText" text="EJC">
      <formula>NOT(ISERROR(SEARCH("EJC",EA57)))</formula>
    </cfRule>
    <cfRule type="containsText" dxfId="23679" priority="25132" operator="containsText" text="FAC">
      <formula>NOT(ISERROR(SEARCH("FAC",EA57)))</formula>
    </cfRule>
  </conditionalFormatting>
  <conditionalFormatting sqref="EA57:EJ57">
    <cfRule type="containsText" dxfId="23678" priority="25125" operator="containsText" text="CE">
      <formula>NOT(ISERROR(SEARCH("CE",EA57)))</formula>
    </cfRule>
  </conditionalFormatting>
  <conditionalFormatting sqref="AP57:AY57">
    <cfRule type="cellIs" dxfId="23677" priority="25118" operator="equal">
      <formula>"FAB"</formula>
    </cfRule>
    <cfRule type="containsText" dxfId="23676" priority="25119" operator="containsText" text="CC">
      <formula>NOT(ISERROR(SEARCH("CC",AP57)))</formula>
    </cfRule>
    <cfRule type="containsText" dxfId="23675" priority="25120" operator="containsText" text="ND">
      <formula>NOT(ISERROR(SEARCH("ND",AP57)))</formula>
    </cfRule>
    <cfRule type="containsText" dxfId="23674" priority="25121" operator="containsText" text="MANTTO">
      <formula>NOT(ISERROR(SEARCH("MANTTO",AP57)))</formula>
    </cfRule>
    <cfRule type="containsText" dxfId="23673" priority="25122" operator="containsText" text="PNC">
      <formula>NOT(ISERROR(SEARCH("PNC",AP57)))</formula>
    </cfRule>
    <cfRule type="containsText" dxfId="23672" priority="25123" operator="containsText" text="EJC">
      <formula>NOT(ISERROR(SEARCH("EJC",AP57)))</formula>
    </cfRule>
    <cfRule type="containsText" dxfId="23671" priority="25124" operator="containsText" text="FAC">
      <formula>NOT(ISERROR(SEARCH("FAC",AP57)))</formula>
    </cfRule>
  </conditionalFormatting>
  <conditionalFormatting sqref="AP57:AY57">
    <cfRule type="containsText" dxfId="23670" priority="25117" operator="containsText" text="CE">
      <formula>NOT(ISERROR(SEARCH("CE",AP57)))</formula>
    </cfRule>
  </conditionalFormatting>
  <conditionalFormatting sqref="AP57:AY57">
    <cfRule type="cellIs" dxfId="23669" priority="25110" operator="equal">
      <formula>"FAB"</formula>
    </cfRule>
    <cfRule type="containsText" dxfId="23668" priority="25111" operator="containsText" text="CC">
      <formula>NOT(ISERROR(SEARCH("CC",AP57)))</formula>
    </cfRule>
    <cfRule type="containsText" dxfId="23667" priority="25112" operator="containsText" text="ND">
      <formula>NOT(ISERROR(SEARCH("ND",AP57)))</formula>
    </cfRule>
    <cfRule type="containsText" dxfId="23666" priority="25113" operator="containsText" text="MANTTO">
      <formula>NOT(ISERROR(SEARCH("MANTTO",AP57)))</formula>
    </cfRule>
    <cfRule type="containsText" dxfId="23665" priority="25114" operator="containsText" text="PNC">
      <formula>NOT(ISERROR(SEARCH("PNC",AP57)))</formula>
    </cfRule>
    <cfRule type="containsText" dxfId="23664" priority="25115" operator="containsText" text="EJC">
      <formula>NOT(ISERROR(SEARCH("EJC",AP57)))</formula>
    </cfRule>
    <cfRule type="containsText" dxfId="23663" priority="25116" operator="containsText" text="FAC">
      <formula>NOT(ISERROR(SEARCH("FAC",AP57)))</formula>
    </cfRule>
  </conditionalFormatting>
  <conditionalFormatting sqref="AP57:AY57">
    <cfRule type="containsText" dxfId="23662" priority="25109" operator="containsText" text="CE">
      <formula>NOT(ISERROR(SEARCH("CE",AP57)))</formula>
    </cfRule>
  </conditionalFormatting>
  <conditionalFormatting sqref="AP57:AY57">
    <cfRule type="cellIs" dxfId="23661" priority="25102" operator="equal">
      <formula>"FAB"</formula>
    </cfRule>
    <cfRule type="containsText" dxfId="23660" priority="25103" operator="containsText" text="CC">
      <formula>NOT(ISERROR(SEARCH("CC",AP57)))</formula>
    </cfRule>
    <cfRule type="containsText" dxfId="23659" priority="25104" operator="containsText" text="ND">
      <formula>NOT(ISERROR(SEARCH("ND",AP57)))</formula>
    </cfRule>
    <cfRule type="containsText" dxfId="23658" priority="25105" operator="containsText" text="MANTTO">
      <formula>NOT(ISERROR(SEARCH("MANTTO",AP57)))</formula>
    </cfRule>
    <cfRule type="containsText" dxfId="23657" priority="25106" operator="containsText" text="PNC">
      <formula>NOT(ISERROR(SEARCH("PNC",AP57)))</formula>
    </cfRule>
    <cfRule type="containsText" dxfId="23656" priority="25107" operator="containsText" text="EJC">
      <formula>NOT(ISERROR(SEARCH("EJC",AP57)))</formula>
    </cfRule>
    <cfRule type="containsText" dxfId="23655" priority="25108" operator="containsText" text="FAC">
      <formula>NOT(ISERROR(SEARCH("FAC",AP57)))</formula>
    </cfRule>
  </conditionalFormatting>
  <conditionalFormatting sqref="AP57:AY57">
    <cfRule type="containsText" dxfId="23654" priority="25101" operator="containsText" text="CE">
      <formula>NOT(ISERROR(SEARCH("CE",AP57)))</formula>
    </cfRule>
  </conditionalFormatting>
  <conditionalFormatting sqref="AP57:AY57">
    <cfRule type="cellIs" dxfId="23653" priority="25094" operator="equal">
      <formula>"FAB"</formula>
    </cfRule>
    <cfRule type="containsText" dxfId="23652" priority="25095" operator="containsText" text="CC">
      <formula>NOT(ISERROR(SEARCH("CC",AP57)))</formula>
    </cfRule>
    <cfRule type="containsText" dxfId="23651" priority="25096" operator="containsText" text="ND">
      <formula>NOT(ISERROR(SEARCH("ND",AP57)))</formula>
    </cfRule>
    <cfRule type="containsText" dxfId="23650" priority="25097" operator="containsText" text="MANTTO">
      <formula>NOT(ISERROR(SEARCH("MANTTO",AP57)))</formula>
    </cfRule>
    <cfRule type="containsText" dxfId="23649" priority="25098" operator="containsText" text="PNC">
      <formula>NOT(ISERROR(SEARCH("PNC",AP57)))</formula>
    </cfRule>
    <cfRule type="containsText" dxfId="23648" priority="25099" operator="containsText" text="EJC">
      <formula>NOT(ISERROR(SEARCH("EJC",AP57)))</formula>
    </cfRule>
    <cfRule type="containsText" dxfId="23647" priority="25100" operator="containsText" text="FAC">
      <formula>NOT(ISERROR(SEARCH("FAC",AP57)))</formula>
    </cfRule>
  </conditionalFormatting>
  <conditionalFormatting sqref="AP57:AY57">
    <cfRule type="containsText" dxfId="23646" priority="25093" operator="containsText" text="CE">
      <formula>NOT(ISERROR(SEARCH("CE",AP57)))</formula>
    </cfRule>
  </conditionalFormatting>
  <conditionalFormatting sqref="AP57:AY57">
    <cfRule type="cellIs" dxfId="23645" priority="25086" operator="equal">
      <formula>"FAB"</formula>
    </cfRule>
    <cfRule type="containsText" dxfId="23644" priority="25087" operator="containsText" text="CC">
      <formula>NOT(ISERROR(SEARCH("CC",AP57)))</formula>
    </cfRule>
    <cfRule type="containsText" dxfId="23643" priority="25088" operator="containsText" text="ND">
      <formula>NOT(ISERROR(SEARCH("ND",AP57)))</formula>
    </cfRule>
    <cfRule type="containsText" dxfId="23642" priority="25089" operator="containsText" text="MANTTO">
      <formula>NOT(ISERROR(SEARCH("MANTTO",AP57)))</formula>
    </cfRule>
    <cfRule type="containsText" dxfId="23641" priority="25090" operator="containsText" text="PNC">
      <formula>NOT(ISERROR(SEARCH("PNC",AP57)))</formula>
    </cfRule>
    <cfRule type="containsText" dxfId="23640" priority="25091" operator="containsText" text="EJC">
      <formula>NOT(ISERROR(SEARCH("EJC",AP57)))</formula>
    </cfRule>
    <cfRule type="containsText" dxfId="23639" priority="25092" operator="containsText" text="FAC">
      <formula>NOT(ISERROR(SEARCH("FAC",AP57)))</formula>
    </cfRule>
  </conditionalFormatting>
  <conditionalFormatting sqref="AP57:AY57">
    <cfRule type="containsText" dxfId="23638" priority="25085" operator="containsText" text="CE">
      <formula>NOT(ISERROR(SEARCH("CE",AP57)))</formula>
    </cfRule>
  </conditionalFormatting>
  <conditionalFormatting sqref="AP57:AY57">
    <cfRule type="cellIs" dxfId="23637" priority="25078" operator="equal">
      <formula>"FAB"</formula>
    </cfRule>
    <cfRule type="containsText" dxfId="23636" priority="25079" operator="containsText" text="CC">
      <formula>NOT(ISERROR(SEARCH("CC",AP57)))</formula>
    </cfRule>
    <cfRule type="containsText" dxfId="23635" priority="25080" operator="containsText" text="ND">
      <formula>NOT(ISERROR(SEARCH("ND",AP57)))</formula>
    </cfRule>
    <cfRule type="containsText" dxfId="23634" priority="25081" operator="containsText" text="MANTTO">
      <formula>NOT(ISERROR(SEARCH("MANTTO",AP57)))</formula>
    </cfRule>
    <cfRule type="containsText" dxfId="23633" priority="25082" operator="containsText" text="PNC">
      <formula>NOT(ISERROR(SEARCH("PNC",AP57)))</formula>
    </cfRule>
    <cfRule type="containsText" dxfId="23632" priority="25083" operator="containsText" text="EJC">
      <formula>NOT(ISERROR(SEARCH("EJC",AP57)))</formula>
    </cfRule>
    <cfRule type="containsText" dxfId="23631" priority="25084" operator="containsText" text="FAC">
      <formula>NOT(ISERROR(SEARCH("FAC",AP57)))</formula>
    </cfRule>
  </conditionalFormatting>
  <conditionalFormatting sqref="AP57:AY57">
    <cfRule type="containsText" dxfId="23630" priority="25077" operator="containsText" text="CE">
      <formula>NOT(ISERROR(SEARCH("CE",AP57)))</formula>
    </cfRule>
  </conditionalFormatting>
  <conditionalFormatting sqref="CD56:CJ56">
    <cfRule type="cellIs" dxfId="23629" priority="25070" operator="equal">
      <formula>"FAB"</formula>
    </cfRule>
    <cfRule type="containsText" dxfId="23628" priority="25071" operator="containsText" text="CC">
      <formula>NOT(ISERROR(SEARCH("CC",CD56)))</formula>
    </cfRule>
    <cfRule type="containsText" dxfId="23627" priority="25072" operator="containsText" text="ND">
      <formula>NOT(ISERROR(SEARCH("ND",CD56)))</formula>
    </cfRule>
    <cfRule type="containsText" dxfId="23626" priority="25073" operator="containsText" text="MANTTO">
      <formula>NOT(ISERROR(SEARCH("MANTTO",CD56)))</formula>
    </cfRule>
    <cfRule type="containsText" dxfId="23625" priority="25074" operator="containsText" text="PNC">
      <formula>NOT(ISERROR(SEARCH("PNC",CD56)))</formula>
    </cfRule>
    <cfRule type="containsText" dxfId="23624" priority="25075" operator="containsText" text="EJC">
      <formula>NOT(ISERROR(SEARCH("EJC",CD56)))</formula>
    </cfRule>
    <cfRule type="containsText" dxfId="23623" priority="25076" operator="containsText" text="FAC">
      <formula>NOT(ISERROR(SEARCH("FAC",CD56)))</formula>
    </cfRule>
  </conditionalFormatting>
  <conditionalFormatting sqref="CD56:CJ56">
    <cfRule type="containsText" dxfId="23622" priority="25069" operator="containsText" text="CE">
      <formula>NOT(ISERROR(SEARCH("CE",CD56)))</formula>
    </cfRule>
  </conditionalFormatting>
  <conditionalFormatting sqref="CD56:CJ56">
    <cfRule type="cellIs" dxfId="23621" priority="25062" operator="equal">
      <formula>"FAB"</formula>
    </cfRule>
    <cfRule type="containsText" dxfId="23620" priority="25063" operator="containsText" text="CC">
      <formula>NOT(ISERROR(SEARCH("CC",CD56)))</formula>
    </cfRule>
    <cfRule type="containsText" dxfId="23619" priority="25064" operator="containsText" text="ND">
      <formula>NOT(ISERROR(SEARCH("ND",CD56)))</formula>
    </cfRule>
    <cfRule type="containsText" dxfId="23618" priority="25065" operator="containsText" text="MANTTO">
      <formula>NOT(ISERROR(SEARCH("MANTTO",CD56)))</formula>
    </cfRule>
    <cfRule type="containsText" dxfId="23617" priority="25066" operator="containsText" text="PNC">
      <formula>NOT(ISERROR(SEARCH("PNC",CD56)))</formula>
    </cfRule>
    <cfRule type="containsText" dxfId="23616" priority="25067" operator="containsText" text="EJC">
      <formula>NOT(ISERROR(SEARCH("EJC",CD56)))</formula>
    </cfRule>
    <cfRule type="containsText" dxfId="23615" priority="25068" operator="containsText" text="FAC">
      <formula>NOT(ISERROR(SEARCH("FAC",CD56)))</formula>
    </cfRule>
  </conditionalFormatting>
  <conditionalFormatting sqref="CD56:CJ56">
    <cfRule type="containsText" dxfId="23614" priority="25061" operator="containsText" text="CE">
      <formula>NOT(ISERROR(SEARCH("CE",CD56)))</formula>
    </cfRule>
  </conditionalFormatting>
  <conditionalFormatting sqref="CD56:CJ56">
    <cfRule type="cellIs" dxfId="23613" priority="25054" operator="equal">
      <formula>"FAB"</formula>
    </cfRule>
    <cfRule type="containsText" dxfId="23612" priority="25055" operator="containsText" text="CC">
      <formula>NOT(ISERROR(SEARCH("CC",CD56)))</formula>
    </cfRule>
    <cfRule type="containsText" dxfId="23611" priority="25056" operator="containsText" text="ND">
      <formula>NOT(ISERROR(SEARCH("ND",CD56)))</formula>
    </cfRule>
    <cfRule type="containsText" dxfId="23610" priority="25057" operator="containsText" text="MANTTO">
      <formula>NOT(ISERROR(SEARCH("MANTTO",CD56)))</formula>
    </cfRule>
    <cfRule type="containsText" dxfId="23609" priority="25058" operator="containsText" text="PNC">
      <formula>NOT(ISERROR(SEARCH("PNC",CD56)))</formula>
    </cfRule>
    <cfRule type="containsText" dxfId="23608" priority="25059" operator="containsText" text="EJC">
      <formula>NOT(ISERROR(SEARCH("EJC",CD56)))</formula>
    </cfRule>
    <cfRule type="containsText" dxfId="23607" priority="25060" operator="containsText" text="FAC">
      <formula>NOT(ISERROR(SEARCH("FAC",CD56)))</formula>
    </cfRule>
  </conditionalFormatting>
  <conditionalFormatting sqref="CD56:CJ56">
    <cfRule type="containsText" dxfId="23606" priority="25053" operator="containsText" text="CE">
      <formula>NOT(ISERROR(SEARCH("CE",CD56)))</formula>
    </cfRule>
  </conditionalFormatting>
  <conditionalFormatting sqref="CD56:CJ56">
    <cfRule type="cellIs" dxfId="23605" priority="25046" operator="equal">
      <formula>"FAB"</formula>
    </cfRule>
    <cfRule type="containsText" dxfId="23604" priority="25047" operator="containsText" text="CC">
      <formula>NOT(ISERROR(SEARCH("CC",CD56)))</formula>
    </cfRule>
    <cfRule type="containsText" dxfId="23603" priority="25048" operator="containsText" text="ND">
      <formula>NOT(ISERROR(SEARCH("ND",CD56)))</formula>
    </cfRule>
    <cfRule type="containsText" dxfId="23602" priority="25049" operator="containsText" text="MANTTO">
      <formula>NOT(ISERROR(SEARCH("MANTTO",CD56)))</formula>
    </cfRule>
    <cfRule type="containsText" dxfId="23601" priority="25050" operator="containsText" text="PNC">
      <formula>NOT(ISERROR(SEARCH("PNC",CD56)))</formula>
    </cfRule>
    <cfRule type="containsText" dxfId="23600" priority="25051" operator="containsText" text="EJC">
      <formula>NOT(ISERROR(SEARCH("EJC",CD56)))</formula>
    </cfRule>
    <cfRule type="containsText" dxfId="23599" priority="25052" operator="containsText" text="FAC">
      <formula>NOT(ISERROR(SEARCH("FAC",CD56)))</formula>
    </cfRule>
  </conditionalFormatting>
  <conditionalFormatting sqref="CD56:CJ56">
    <cfRule type="containsText" dxfId="23598" priority="25045" operator="containsText" text="CE">
      <formula>NOT(ISERROR(SEARCH("CE",CD56)))</formula>
    </cfRule>
  </conditionalFormatting>
  <conditionalFormatting sqref="CD56:CJ56">
    <cfRule type="cellIs" dxfId="23597" priority="25038" operator="equal">
      <formula>"FAB"</formula>
    </cfRule>
    <cfRule type="containsText" dxfId="23596" priority="25039" operator="containsText" text="CC">
      <formula>NOT(ISERROR(SEARCH("CC",CD56)))</formula>
    </cfRule>
    <cfRule type="containsText" dxfId="23595" priority="25040" operator="containsText" text="ND">
      <formula>NOT(ISERROR(SEARCH("ND",CD56)))</formula>
    </cfRule>
    <cfRule type="containsText" dxfId="23594" priority="25041" operator="containsText" text="MANTTO">
      <formula>NOT(ISERROR(SEARCH("MANTTO",CD56)))</formula>
    </cfRule>
    <cfRule type="containsText" dxfId="23593" priority="25042" operator="containsText" text="PNC">
      <formula>NOT(ISERROR(SEARCH("PNC",CD56)))</formula>
    </cfRule>
    <cfRule type="containsText" dxfId="23592" priority="25043" operator="containsText" text="EJC">
      <formula>NOT(ISERROR(SEARCH("EJC",CD56)))</formula>
    </cfRule>
    <cfRule type="containsText" dxfId="23591" priority="25044" operator="containsText" text="FAC">
      <formula>NOT(ISERROR(SEARCH("FAC",CD56)))</formula>
    </cfRule>
  </conditionalFormatting>
  <conditionalFormatting sqref="CD56:CJ56">
    <cfRule type="containsText" dxfId="23590" priority="25037" operator="containsText" text="CE">
      <formula>NOT(ISERROR(SEARCH("CE",CD56)))</formula>
    </cfRule>
  </conditionalFormatting>
  <conditionalFormatting sqref="BA54:BY54">
    <cfRule type="cellIs" dxfId="23589" priority="25030" operator="equal">
      <formula>"FAB"</formula>
    </cfRule>
    <cfRule type="containsText" dxfId="23588" priority="25031" operator="containsText" text="CC">
      <formula>NOT(ISERROR(SEARCH("CC",BA54)))</formula>
    </cfRule>
    <cfRule type="containsText" dxfId="23587" priority="25032" operator="containsText" text="ND">
      <formula>NOT(ISERROR(SEARCH("ND",BA54)))</formula>
    </cfRule>
    <cfRule type="containsText" dxfId="23586" priority="25033" operator="containsText" text="MANTTO">
      <formula>NOT(ISERROR(SEARCH("MANTTO",BA54)))</formula>
    </cfRule>
    <cfRule type="containsText" dxfId="23585" priority="25034" operator="containsText" text="PNC">
      <formula>NOT(ISERROR(SEARCH("PNC",BA54)))</formula>
    </cfRule>
    <cfRule type="containsText" dxfId="23584" priority="25035" operator="containsText" text="EJC">
      <formula>NOT(ISERROR(SEARCH("EJC",BA54)))</formula>
    </cfRule>
    <cfRule type="containsText" dxfId="23583" priority="25036" operator="containsText" text="FAC">
      <formula>NOT(ISERROR(SEARCH("FAC",BA54)))</formula>
    </cfRule>
  </conditionalFormatting>
  <conditionalFormatting sqref="BA54:BY54">
    <cfRule type="containsText" dxfId="23582" priority="25029" operator="containsText" text="CE">
      <formula>NOT(ISERROR(SEARCH("CE",BA54)))</formula>
    </cfRule>
  </conditionalFormatting>
  <conditionalFormatting sqref="BM54:BR54 BY54">
    <cfRule type="cellIs" dxfId="23581" priority="25022" operator="equal">
      <formula>"FAB"</formula>
    </cfRule>
    <cfRule type="containsText" dxfId="23580" priority="25023" operator="containsText" text="CC">
      <formula>NOT(ISERROR(SEARCH("CC",BM54)))</formula>
    </cfRule>
    <cfRule type="containsText" dxfId="23579" priority="25024" operator="containsText" text="ND">
      <formula>NOT(ISERROR(SEARCH("ND",BM54)))</formula>
    </cfRule>
    <cfRule type="containsText" dxfId="23578" priority="25025" operator="containsText" text="MANTTO">
      <formula>NOT(ISERROR(SEARCH("MANTTO",BM54)))</formula>
    </cfRule>
    <cfRule type="containsText" dxfId="23577" priority="25026" operator="containsText" text="PNC">
      <formula>NOT(ISERROR(SEARCH("PNC",BM54)))</formula>
    </cfRule>
    <cfRule type="containsText" dxfId="23576" priority="25027" operator="containsText" text="EJC">
      <formula>NOT(ISERROR(SEARCH("EJC",BM54)))</formula>
    </cfRule>
    <cfRule type="containsText" dxfId="23575" priority="25028" operator="containsText" text="FAC">
      <formula>NOT(ISERROR(SEARCH("FAC",BM54)))</formula>
    </cfRule>
  </conditionalFormatting>
  <conditionalFormatting sqref="BM54:BR54 BY54">
    <cfRule type="containsText" dxfId="23574" priority="25021" operator="containsText" text="CE">
      <formula>NOT(ISERROR(SEARCH("CE",BM54)))</formula>
    </cfRule>
  </conditionalFormatting>
  <conditionalFormatting sqref="BA54:BY54">
    <cfRule type="cellIs" dxfId="23573" priority="25006" operator="equal">
      <formula>"FAB"</formula>
    </cfRule>
    <cfRule type="containsText" dxfId="23572" priority="25007" operator="containsText" text="CC">
      <formula>NOT(ISERROR(SEARCH("CC",BA54)))</formula>
    </cfRule>
    <cfRule type="containsText" dxfId="23571" priority="25008" operator="containsText" text="ND">
      <formula>NOT(ISERROR(SEARCH("ND",BA54)))</formula>
    </cfRule>
    <cfRule type="containsText" dxfId="23570" priority="25009" operator="containsText" text="MANTTO">
      <formula>NOT(ISERROR(SEARCH("MANTTO",BA54)))</formula>
    </cfRule>
    <cfRule type="containsText" dxfId="23569" priority="25010" operator="containsText" text="PNC">
      <formula>NOT(ISERROR(SEARCH("PNC",BA54)))</formula>
    </cfRule>
    <cfRule type="containsText" dxfId="23568" priority="25011" operator="containsText" text="EJC">
      <formula>NOT(ISERROR(SEARCH("EJC",BA54)))</formula>
    </cfRule>
    <cfRule type="containsText" dxfId="23567" priority="25012" operator="containsText" text="FAC">
      <formula>NOT(ISERROR(SEARCH("FAC",BA54)))</formula>
    </cfRule>
  </conditionalFormatting>
  <conditionalFormatting sqref="BA54:BY54">
    <cfRule type="containsText" dxfId="23566" priority="25005" operator="containsText" text="CE">
      <formula>NOT(ISERROR(SEARCH("CE",BA54)))</formula>
    </cfRule>
  </conditionalFormatting>
  <conditionalFormatting sqref="BA54:BY54">
    <cfRule type="cellIs" dxfId="23565" priority="24998" operator="equal">
      <formula>"FAB"</formula>
    </cfRule>
    <cfRule type="containsText" dxfId="23564" priority="24999" operator="containsText" text="CC">
      <formula>NOT(ISERROR(SEARCH("CC",BA54)))</formula>
    </cfRule>
    <cfRule type="containsText" dxfId="23563" priority="25000" operator="containsText" text="ND">
      <formula>NOT(ISERROR(SEARCH("ND",BA54)))</formula>
    </cfRule>
    <cfRule type="containsText" dxfId="23562" priority="25001" operator="containsText" text="MANTTO">
      <formula>NOT(ISERROR(SEARCH("MANTTO",BA54)))</formula>
    </cfRule>
    <cfRule type="containsText" dxfId="23561" priority="25002" operator="containsText" text="PNC">
      <formula>NOT(ISERROR(SEARCH("PNC",BA54)))</formula>
    </cfRule>
    <cfRule type="containsText" dxfId="23560" priority="25003" operator="containsText" text="EJC">
      <formula>NOT(ISERROR(SEARCH("EJC",BA54)))</formula>
    </cfRule>
    <cfRule type="containsText" dxfId="23559" priority="25004" operator="containsText" text="FAC">
      <formula>NOT(ISERROR(SEARCH("FAC",BA54)))</formula>
    </cfRule>
  </conditionalFormatting>
  <conditionalFormatting sqref="BA54:BY54">
    <cfRule type="containsText" dxfId="23558" priority="24997" operator="containsText" text="CE">
      <formula>NOT(ISERROR(SEARCH("CE",BA54)))</formula>
    </cfRule>
  </conditionalFormatting>
  <conditionalFormatting sqref="BK70:CC74">
    <cfRule type="cellIs" dxfId="23557" priority="24981" operator="equal">
      <formula>"FAB"</formula>
    </cfRule>
    <cfRule type="containsText" dxfId="23556" priority="24982" operator="containsText" text="CC">
      <formula>NOT(ISERROR(SEARCH("CC",BK70)))</formula>
    </cfRule>
    <cfRule type="containsText" dxfId="23555" priority="24983" operator="containsText" text="ND">
      <formula>NOT(ISERROR(SEARCH("ND",BK70)))</formula>
    </cfRule>
    <cfRule type="containsText" dxfId="23554" priority="24984" operator="containsText" text="MANTTO">
      <formula>NOT(ISERROR(SEARCH("MANTTO",BK70)))</formula>
    </cfRule>
    <cfRule type="containsText" dxfId="23553" priority="24985" operator="containsText" text="PNC">
      <formula>NOT(ISERROR(SEARCH("PNC",BK70)))</formula>
    </cfRule>
    <cfRule type="containsText" dxfId="23552" priority="24986" operator="containsText" text="EJC">
      <formula>NOT(ISERROR(SEARCH("EJC",BK70)))</formula>
    </cfRule>
    <cfRule type="containsText" dxfId="23551" priority="24987" operator="containsText" text="FAC">
      <formula>NOT(ISERROR(SEARCH("FAC",BK70)))</formula>
    </cfRule>
  </conditionalFormatting>
  <conditionalFormatting sqref="BK70:CC74">
    <cfRule type="containsText" dxfId="23550" priority="24980" operator="containsText" text="CE">
      <formula>NOT(ISERROR(SEARCH("CE",BK70)))</formula>
    </cfRule>
  </conditionalFormatting>
  <conditionalFormatting sqref="BA70:BI74">
    <cfRule type="cellIs" dxfId="23549" priority="24973" operator="equal">
      <formula>"FAB"</formula>
    </cfRule>
    <cfRule type="containsText" dxfId="23548" priority="24974" operator="containsText" text="CC">
      <formula>NOT(ISERROR(SEARCH("CC",BA70)))</formula>
    </cfRule>
    <cfRule type="containsText" dxfId="23547" priority="24975" operator="containsText" text="ND">
      <formula>NOT(ISERROR(SEARCH("ND",BA70)))</formula>
    </cfRule>
    <cfRule type="containsText" dxfId="23546" priority="24976" operator="containsText" text="MANTTO">
      <formula>NOT(ISERROR(SEARCH("MANTTO",BA70)))</formula>
    </cfRule>
    <cfRule type="containsText" dxfId="23545" priority="24977" operator="containsText" text="PNC">
      <formula>NOT(ISERROR(SEARCH("PNC",BA70)))</formula>
    </cfRule>
    <cfRule type="containsText" dxfId="23544" priority="24978" operator="containsText" text="EJC">
      <formula>NOT(ISERROR(SEARCH("EJC",BA70)))</formula>
    </cfRule>
    <cfRule type="containsText" dxfId="23543" priority="24979" operator="containsText" text="FAC">
      <formula>NOT(ISERROR(SEARCH("FAC",BA70)))</formula>
    </cfRule>
  </conditionalFormatting>
  <conditionalFormatting sqref="BA70:BI74">
    <cfRule type="containsText" dxfId="23542" priority="24972" operator="containsText" text="CE">
      <formula>NOT(ISERROR(SEARCH("CE",BA70)))</formula>
    </cfRule>
  </conditionalFormatting>
  <conditionalFormatting sqref="BA70:BI74">
    <cfRule type="cellIs" dxfId="23541" priority="24965" operator="equal">
      <formula>"FAB"</formula>
    </cfRule>
    <cfRule type="containsText" dxfId="23540" priority="24966" operator="containsText" text="CC">
      <formula>NOT(ISERROR(SEARCH("CC",BA70)))</formula>
    </cfRule>
    <cfRule type="containsText" dxfId="23539" priority="24967" operator="containsText" text="ND">
      <formula>NOT(ISERROR(SEARCH("ND",BA70)))</formula>
    </cfRule>
    <cfRule type="containsText" dxfId="23538" priority="24968" operator="containsText" text="MANTTO">
      <formula>NOT(ISERROR(SEARCH("MANTTO",BA70)))</formula>
    </cfRule>
    <cfRule type="containsText" dxfId="23537" priority="24969" operator="containsText" text="PNC">
      <formula>NOT(ISERROR(SEARCH("PNC",BA70)))</formula>
    </cfRule>
    <cfRule type="containsText" dxfId="23536" priority="24970" operator="containsText" text="EJC">
      <formula>NOT(ISERROR(SEARCH("EJC",BA70)))</formula>
    </cfRule>
    <cfRule type="containsText" dxfId="23535" priority="24971" operator="containsText" text="FAC">
      <formula>NOT(ISERROR(SEARCH("FAC",BA70)))</formula>
    </cfRule>
  </conditionalFormatting>
  <conditionalFormatting sqref="BA70:BI74">
    <cfRule type="containsText" dxfId="23534" priority="24964" operator="containsText" text="CE">
      <formula>NOT(ISERROR(SEARCH("CE",BA70)))</formula>
    </cfRule>
  </conditionalFormatting>
  <conditionalFormatting sqref="BK70:BS74">
    <cfRule type="cellIs" dxfId="23533" priority="24957" operator="equal">
      <formula>"FAB"</formula>
    </cfRule>
    <cfRule type="containsText" dxfId="23532" priority="24958" operator="containsText" text="CC">
      <formula>NOT(ISERROR(SEARCH("CC",BK70)))</formula>
    </cfRule>
    <cfRule type="containsText" dxfId="23531" priority="24959" operator="containsText" text="ND">
      <formula>NOT(ISERROR(SEARCH("ND",BK70)))</formula>
    </cfRule>
    <cfRule type="containsText" dxfId="23530" priority="24960" operator="containsText" text="MANTTO">
      <formula>NOT(ISERROR(SEARCH("MANTTO",BK70)))</formula>
    </cfRule>
    <cfRule type="containsText" dxfId="23529" priority="24961" operator="containsText" text="PNC">
      <formula>NOT(ISERROR(SEARCH("PNC",BK70)))</formula>
    </cfRule>
    <cfRule type="containsText" dxfId="23528" priority="24962" operator="containsText" text="EJC">
      <formula>NOT(ISERROR(SEARCH("EJC",BK70)))</formula>
    </cfRule>
    <cfRule type="containsText" dxfId="23527" priority="24963" operator="containsText" text="FAC">
      <formula>NOT(ISERROR(SEARCH("FAC",BK70)))</formula>
    </cfRule>
  </conditionalFormatting>
  <conditionalFormatting sqref="BK70:BS74">
    <cfRule type="containsText" dxfId="23526" priority="24956" operator="containsText" text="CE">
      <formula>NOT(ISERROR(SEARCH("CE",BK70)))</formula>
    </cfRule>
  </conditionalFormatting>
  <conditionalFormatting sqref="BK70:BS74">
    <cfRule type="cellIs" dxfId="23525" priority="24949" operator="equal">
      <formula>"FAB"</formula>
    </cfRule>
    <cfRule type="containsText" dxfId="23524" priority="24950" operator="containsText" text="CC">
      <formula>NOT(ISERROR(SEARCH("CC",BK70)))</formula>
    </cfRule>
    <cfRule type="containsText" dxfId="23523" priority="24951" operator="containsText" text="ND">
      <formula>NOT(ISERROR(SEARCH("ND",BK70)))</formula>
    </cfRule>
    <cfRule type="containsText" dxfId="23522" priority="24952" operator="containsText" text="MANTTO">
      <formula>NOT(ISERROR(SEARCH("MANTTO",BK70)))</formula>
    </cfRule>
    <cfRule type="containsText" dxfId="23521" priority="24953" operator="containsText" text="PNC">
      <formula>NOT(ISERROR(SEARCH("PNC",BK70)))</formula>
    </cfRule>
    <cfRule type="containsText" dxfId="23520" priority="24954" operator="containsText" text="EJC">
      <formula>NOT(ISERROR(SEARCH("EJC",BK70)))</formula>
    </cfRule>
    <cfRule type="containsText" dxfId="23519" priority="24955" operator="containsText" text="FAC">
      <formula>NOT(ISERROR(SEARCH("FAC",BK70)))</formula>
    </cfRule>
  </conditionalFormatting>
  <conditionalFormatting sqref="BK70:BS74">
    <cfRule type="containsText" dxfId="23518" priority="24948" operator="containsText" text="CE">
      <formula>NOT(ISERROR(SEARCH("CE",BK70)))</formula>
    </cfRule>
  </conditionalFormatting>
  <conditionalFormatting sqref="BJ70:BJ74">
    <cfRule type="cellIs" dxfId="23517" priority="24941" operator="equal">
      <formula>"FAB"</formula>
    </cfRule>
    <cfRule type="containsText" dxfId="23516" priority="24942" operator="containsText" text="CC">
      <formula>NOT(ISERROR(SEARCH("CC",BJ70)))</formula>
    </cfRule>
    <cfRule type="containsText" dxfId="23515" priority="24943" operator="containsText" text="ND">
      <formula>NOT(ISERROR(SEARCH("ND",BJ70)))</formula>
    </cfRule>
    <cfRule type="containsText" dxfId="23514" priority="24944" operator="containsText" text="MANTTO">
      <formula>NOT(ISERROR(SEARCH("MANTTO",BJ70)))</formula>
    </cfRule>
    <cfRule type="containsText" dxfId="23513" priority="24945" operator="containsText" text="PNC">
      <formula>NOT(ISERROR(SEARCH("PNC",BJ70)))</formula>
    </cfRule>
    <cfRule type="containsText" dxfId="23512" priority="24946" operator="containsText" text="EJC">
      <formula>NOT(ISERROR(SEARCH("EJC",BJ70)))</formula>
    </cfRule>
    <cfRule type="containsText" dxfId="23511" priority="24947" operator="containsText" text="FAC">
      <formula>NOT(ISERROR(SEARCH("FAC",BJ70)))</formula>
    </cfRule>
  </conditionalFormatting>
  <conditionalFormatting sqref="BJ70:BJ74">
    <cfRule type="containsText" dxfId="23510" priority="24940" operator="containsText" text="CE">
      <formula>NOT(ISERROR(SEARCH("CE",BJ70)))</formula>
    </cfRule>
  </conditionalFormatting>
  <conditionalFormatting sqref="BJ70:BJ74">
    <cfRule type="cellIs" dxfId="23509" priority="24933" operator="equal">
      <formula>"FAB"</formula>
    </cfRule>
    <cfRule type="containsText" dxfId="23508" priority="24934" operator="containsText" text="CC">
      <formula>NOT(ISERROR(SEARCH("CC",BJ70)))</formula>
    </cfRule>
    <cfRule type="containsText" dxfId="23507" priority="24935" operator="containsText" text="ND">
      <formula>NOT(ISERROR(SEARCH("ND",BJ70)))</formula>
    </cfRule>
    <cfRule type="containsText" dxfId="23506" priority="24936" operator="containsText" text="MANTTO">
      <formula>NOT(ISERROR(SEARCH("MANTTO",BJ70)))</formula>
    </cfRule>
    <cfRule type="containsText" dxfId="23505" priority="24937" operator="containsText" text="PNC">
      <formula>NOT(ISERROR(SEARCH("PNC",BJ70)))</formula>
    </cfRule>
    <cfRule type="containsText" dxfId="23504" priority="24938" operator="containsText" text="EJC">
      <formula>NOT(ISERROR(SEARCH("EJC",BJ70)))</formula>
    </cfRule>
    <cfRule type="containsText" dxfId="23503" priority="24939" operator="containsText" text="FAC">
      <formula>NOT(ISERROR(SEARCH("FAC",BJ70)))</formula>
    </cfRule>
  </conditionalFormatting>
  <conditionalFormatting sqref="BJ70:BJ74">
    <cfRule type="containsText" dxfId="23502" priority="24932" operator="containsText" text="CE">
      <formula>NOT(ISERROR(SEARCH("CE",BJ70)))</formula>
    </cfRule>
  </conditionalFormatting>
  <conditionalFormatting sqref="BU70:CC74">
    <cfRule type="cellIs" dxfId="23501" priority="24925" operator="equal">
      <formula>"FAB"</formula>
    </cfRule>
    <cfRule type="containsText" dxfId="23500" priority="24926" operator="containsText" text="CC">
      <formula>NOT(ISERROR(SEARCH("CC",BU70)))</formula>
    </cfRule>
    <cfRule type="containsText" dxfId="23499" priority="24927" operator="containsText" text="ND">
      <formula>NOT(ISERROR(SEARCH("ND",BU70)))</formula>
    </cfRule>
    <cfRule type="containsText" dxfId="23498" priority="24928" operator="containsText" text="MANTTO">
      <formula>NOT(ISERROR(SEARCH("MANTTO",BU70)))</formula>
    </cfRule>
    <cfRule type="containsText" dxfId="23497" priority="24929" operator="containsText" text="PNC">
      <formula>NOT(ISERROR(SEARCH("PNC",BU70)))</formula>
    </cfRule>
    <cfRule type="containsText" dxfId="23496" priority="24930" operator="containsText" text="EJC">
      <formula>NOT(ISERROR(SEARCH("EJC",BU70)))</formula>
    </cfRule>
    <cfRule type="containsText" dxfId="23495" priority="24931" operator="containsText" text="FAC">
      <formula>NOT(ISERROR(SEARCH("FAC",BU70)))</formula>
    </cfRule>
  </conditionalFormatting>
  <conditionalFormatting sqref="BU70:CC74">
    <cfRule type="containsText" dxfId="23494" priority="24924" operator="containsText" text="CE">
      <formula>NOT(ISERROR(SEARCH("CE",BU70)))</formula>
    </cfRule>
  </conditionalFormatting>
  <conditionalFormatting sqref="BU70:CC74">
    <cfRule type="cellIs" dxfId="23493" priority="24917" operator="equal">
      <formula>"FAB"</formula>
    </cfRule>
    <cfRule type="containsText" dxfId="23492" priority="24918" operator="containsText" text="CC">
      <formula>NOT(ISERROR(SEARCH("CC",BU70)))</formula>
    </cfRule>
    <cfRule type="containsText" dxfId="23491" priority="24919" operator="containsText" text="ND">
      <formula>NOT(ISERROR(SEARCH("ND",BU70)))</formula>
    </cfRule>
    <cfRule type="containsText" dxfId="23490" priority="24920" operator="containsText" text="MANTTO">
      <formula>NOT(ISERROR(SEARCH("MANTTO",BU70)))</formula>
    </cfRule>
    <cfRule type="containsText" dxfId="23489" priority="24921" operator="containsText" text="PNC">
      <formula>NOT(ISERROR(SEARCH("PNC",BU70)))</formula>
    </cfRule>
    <cfRule type="containsText" dxfId="23488" priority="24922" operator="containsText" text="EJC">
      <formula>NOT(ISERROR(SEARCH("EJC",BU70)))</formula>
    </cfRule>
    <cfRule type="containsText" dxfId="23487" priority="24923" operator="containsText" text="FAC">
      <formula>NOT(ISERROR(SEARCH("FAC",BU70)))</formula>
    </cfRule>
  </conditionalFormatting>
  <conditionalFormatting sqref="BU70:CC74">
    <cfRule type="containsText" dxfId="23486" priority="24916" operator="containsText" text="CE">
      <formula>NOT(ISERROR(SEARCH("CE",BU70)))</formula>
    </cfRule>
  </conditionalFormatting>
  <conditionalFormatting sqref="BT70:BT74">
    <cfRule type="cellIs" dxfId="23485" priority="24909" operator="equal">
      <formula>"FAB"</formula>
    </cfRule>
    <cfRule type="containsText" dxfId="23484" priority="24910" operator="containsText" text="CC">
      <formula>NOT(ISERROR(SEARCH("CC",BT70)))</formula>
    </cfRule>
    <cfRule type="containsText" dxfId="23483" priority="24911" operator="containsText" text="ND">
      <formula>NOT(ISERROR(SEARCH("ND",BT70)))</formula>
    </cfRule>
    <cfRule type="containsText" dxfId="23482" priority="24912" operator="containsText" text="MANTTO">
      <formula>NOT(ISERROR(SEARCH("MANTTO",BT70)))</formula>
    </cfRule>
    <cfRule type="containsText" dxfId="23481" priority="24913" operator="containsText" text="PNC">
      <formula>NOT(ISERROR(SEARCH("PNC",BT70)))</formula>
    </cfRule>
    <cfRule type="containsText" dxfId="23480" priority="24914" operator="containsText" text="EJC">
      <formula>NOT(ISERROR(SEARCH("EJC",BT70)))</formula>
    </cfRule>
    <cfRule type="containsText" dxfId="23479" priority="24915" operator="containsText" text="FAC">
      <formula>NOT(ISERROR(SEARCH("FAC",BT70)))</formula>
    </cfRule>
  </conditionalFormatting>
  <conditionalFormatting sqref="BT70:BT74">
    <cfRule type="containsText" dxfId="23478" priority="24908" operator="containsText" text="CE">
      <formula>NOT(ISERROR(SEARCH("CE",BT70)))</formula>
    </cfRule>
  </conditionalFormatting>
  <conditionalFormatting sqref="BT70:BT74">
    <cfRule type="cellIs" dxfId="23477" priority="24901" operator="equal">
      <formula>"FAB"</formula>
    </cfRule>
    <cfRule type="containsText" dxfId="23476" priority="24902" operator="containsText" text="CC">
      <formula>NOT(ISERROR(SEARCH("CC",BT70)))</formula>
    </cfRule>
    <cfRule type="containsText" dxfId="23475" priority="24903" operator="containsText" text="ND">
      <formula>NOT(ISERROR(SEARCH("ND",BT70)))</formula>
    </cfRule>
    <cfRule type="containsText" dxfId="23474" priority="24904" operator="containsText" text="MANTTO">
      <formula>NOT(ISERROR(SEARCH("MANTTO",BT70)))</formula>
    </cfRule>
    <cfRule type="containsText" dxfId="23473" priority="24905" operator="containsText" text="PNC">
      <formula>NOT(ISERROR(SEARCH("PNC",BT70)))</formula>
    </cfRule>
    <cfRule type="containsText" dxfId="23472" priority="24906" operator="containsText" text="EJC">
      <formula>NOT(ISERROR(SEARCH("EJC",BT70)))</formula>
    </cfRule>
    <cfRule type="containsText" dxfId="23471" priority="24907" operator="containsText" text="FAC">
      <formula>NOT(ISERROR(SEARCH("FAC",BT70)))</formula>
    </cfRule>
  </conditionalFormatting>
  <conditionalFormatting sqref="BT70:BT74">
    <cfRule type="containsText" dxfId="23470" priority="24900" operator="containsText" text="CE">
      <formula>NOT(ISERROR(SEARCH("CE",BT70)))</formula>
    </cfRule>
  </conditionalFormatting>
  <conditionalFormatting sqref="CN77:DP77 CN79:DP79 DG81:DO81 CN80:DF81">
    <cfRule type="cellIs" dxfId="23469" priority="24893" operator="equal">
      <formula>"FAB"</formula>
    </cfRule>
    <cfRule type="containsText" dxfId="23468" priority="24894" operator="containsText" text="CC">
      <formula>NOT(ISERROR(SEARCH("CC",CN77)))</formula>
    </cfRule>
    <cfRule type="containsText" dxfId="23467" priority="24895" operator="containsText" text="ND">
      <formula>NOT(ISERROR(SEARCH("ND",CN77)))</formula>
    </cfRule>
    <cfRule type="containsText" dxfId="23466" priority="24896" operator="containsText" text="MANTTO">
      <formula>NOT(ISERROR(SEARCH("MANTTO",CN77)))</formula>
    </cfRule>
    <cfRule type="containsText" dxfId="23465" priority="24897" operator="containsText" text="PNC">
      <formula>NOT(ISERROR(SEARCH("PNC",CN77)))</formula>
    </cfRule>
    <cfRule type="containsText" dxfId="23464" priority="24898" operator="containsText" text="EJC">
      <formula>NOT(ISERROR(SEARCH("EJC",CN77)))</formula>
    </cfRule>
    <cfRule type="containsText" dxfId="23463" priority="24899" operator="containsText" text="FAC">
      <formula>NOT(ISERROR(SEARCH("FAC",CN77)))</formula>
    </cfRule>
  </conditionalFormatting>
  <conditionalFormatting sqref="CN77:DP77 CN79:DP79 DG81:DO81 CN80:DF81">
    <cfRule type="containsText" dxfId="23462" priority="24892" operator="containsText" text="CE">
      <formula>NOT(ISERROR(SEARCH("CE",CN77)))</formula>
    </cfRule>
  </conditionalFormatting>
  <conditionalFormatting sqref="CN78:DP78 CN79:CV79">
    <cfRule type="cellIs" dxfId="23461" priority="24885" operator="equal">
      <formula>"FAB"</formula>
    </cfRule>
    <cfRule type="containsText" dxfId="23460" priority="24886" operator="containsText" text="CC">
      <formula>NOT(ISERROR(SEARCH("CC",CN78)))</formula>
    </cfRule>
    <cfRule type="containsText" dxfId="23459" priority="24887" operator="containsText" text="ND">
      <formula>NOT(ISERROR(SEARCH("ND",CN78)))</formula>
    </cfRule>
    <cfRule type="containsText" dxfId="23458" priority="24888" operator="containsText" text="MANTTO">
      <formula>NOT(ISERROR(SEARCH("MANTTO",CN78)))</formula>
    </cfRule>
    <cfRule type="containsText" dxfId="23457" priority="24889" operator="containsText" text="PNC">
      <formula>NOT(ISERROR(SEARCH("PNC",CN78)))</formula>
    </cfRule>
    <cfRule type="containsText" dxfId="23456" priority="24890" operator="containsText" text="EJC">
      <formula>NOT(ISERROR(SEARCH("EJC",CN78)))</formula>
    </cfRule>
    <cfRule type="containsText" dxfId="23455" priority="24891" operator="containsText" text="FAC">
      <formula>NOT(ISERROR(SEARCH("FAC",CN78)))</formula>
    </cfRule>
  </conditionalFormatting>
  <conditionalFormatting sqref="CN78:DP78 CN79:CV79">
    <cfRule type="containsText" dxfId="23454" priority="24884" operator="containsText" text="CE">
      <formula>NOT(ISERROR(SEARCH("CE",CN78)))</formula>
    </cfRule>
  </conditionalFormatting>
  <conditionalFormatting sqref="CX77:DP79 DG81:DO81 CX80:DF81">
    <cfRule type="cellIs" dxfId="23453" priority="24877" operator="equal">
      <formula>"FAB"</formula>
    </cfRule>
    <cfRule type="containsText" dxfId="23452" priority="24878" operator="containsText" text="CC">
      <formula>NOT(ISERROR(SEARCH("CC",CX77)))</formula>
    </cfRule>
    <cfRule type="containsText" dxfId="23451" priority="24879" operator="containsText" text="ND">
      <formula>NOT(ISERROR(SEARCH("ND",CX77)))</formula>
    </cfRule>
    <cfRule type="containsText" dxfId="23450" priority="24880" operator="containsText" text="MANTTO">
      <formula>NOT(ISERROR(SEARCH("MANTTO",CX77)))</formula>
    </cfRule>
    <cfRule type="containsText" dxfId="23449" priority="24881" operator="containsText" text="PNC">
      <formula>NOT(ISERROR(SEARCH("PNC",CX77)))</formula>
    </cfRule>
    <cfRule type="containsText" dxfId="23448" priority="24882" operator="containsText" text="EJC">
      <formula>NOT(ISERROR(SEARCH("EJC",CX77)))</formula>
    </cfRule>
    <cfRule type="containsText" dxfId="23447" priority="24883" operator="containsText" text="FAC">
      <formula>NOT(ISERROR(SEARCH("FAC",CX77)))</formula>
    </cfRule>
  </conditionalFormatting>
  <conditionalFormatting sqref="CX77:DP79 DG81:DO81 CX80:DF81">
    <cfRule type="containsText" dxfId="23446" priority="24876" operator="containsText" text="CE">
      <formula>NOT(ISERROR(SEARCH("CE",CX77)))</formula>
    </cfRule>
  </conditionalFormatting>
  <conditionalFormatting sqref="CN77:CV81">
    <cfRule type="cellIs" dxfId="23445" priority="24869" operator="equal">
      <formula>"FAB"</formula>
    </cfRule>
    <cfRule type="containsText" dxfId="23444" priority="24870" operator="containsText" text="CC">
      <formula>NOT(ISERROR(SEARCH("CC",CN77)))</formula>
    </cfRule>
    <cfRule type="containsText" dxfId="23443" priority="24871" operator="containsText" text="ND">
      <formula>NOT(ISERROR(SEARCH("ND",CN77)))</formula>
    </cfRule>
    <cfRule type="containsText" dxfId="23442" priority="24872" operator="containsText" text="MANTTO">
      <formula>NOT(ISERROR(SEARCH("MANTTO",CN77)))</formula>
    </cfRule>
    <cfRule type="containsText" dxfId="23441" priority="24873" operator="containsText" text="PNC">
      <formula>NOT(ISERROR(SEARCH("PNC",CN77)))</formula>
    </cfRule>
    <cfRule type="containsText" dxfId="23440" priority="24874" operator="containsText" text="EJC">
      <formula>NOT(ISERROR(SEARCH("EJC",CN77)))</formula>
    </cfRule>
    <cfRule type="containsText" dxfId="23439" priority="24875" operator="containsText" text="FAC">
      <formula>NOT(ISERROR(SEARCH("FAC",CN77)))</formula>
    </cfRule>
  </conditionalFormatting>
  <conditionalFormatting sqref="CN77:CV81">
    <cfRule type="containsText" dxfId="23438" priority="24868" operator="containsText" text="CE">
      <formula>NOT(ISERROR(SEARCH("CE",CN77)))</formula>
    </cfRule>
  </conditionalFormatting>
  <conditionalFormatting sqref="CN77:CV81">
    <cfRule type="cellIs" dxfId="23437" priority="24861" operator="equal">
      <formula>"FAB"</formula>
    </cfRule>
    <cfRule type="containsText" dxfId="23436" priority="24862" operator="containsText" text="CC">
      <formula>NOT(ISERROR(SEARCH("CC",CN77)))</formula>
    </cfRule>
    <cfRule type="containsText" dxfId="23435" priority="24863" operator="containsText" text="ND">
      <formula>NOT(ISERROR(SEARCH("ND",CN77)))</formula>
    </cfRule>
    <cfRule type="containsText" dxfId="23434" priority="24864" operator="containsText" text="MANTTO">
      <formula>NOT(ISERROR(SEARCH("MANTTO",CN77)))</formula>
    </cfRule>
    <cfRule type="containsText" dxfId="23433" priority="24865" operator="containsText" text="PNC">
      <formula>NOT(ISERROR(SEARCH("PNC",CN77)))</formula>
    </cfRule>
    <cfRule type="containsText" dxfId="23432" priority="24866" operator="containsText" text="EJC">
      <formula>NOT(ISERROR(SEARCH("EJC",CN77)))</formula>
    </cfRule>
    <cfRule type="containsText" dxfId="23431" priority="24867" operator="containsText" text="FAC">
      <formula>NOT(ISERROR(SEARCH("FAC",CN77)))</formula>
    </cfRule>
  </conditionalFormatting>
  <conditionalFormatting sqref="CN77:CV81">
    <cfRule type="containsText" dxfId="23430" priority="24860" operator="containsText" text="CE">
      <formula>NOT(ISERROR(SEARCH("CE",CN77)))</formula>
    </cfRule>
  </conditionalFormatting>
  <conditionalFormatting sqref="CX77:DF81">
    <cfRule type="cellIs" dxfId="23429" priority="24853" operator="equal">
      <formula>"FAB"</formula>
    </cfRule>
    <cfRule type="containsText" dxfId="23428" priority="24854" operator="containsText" text="CC">
      <formula>NOT(ISERROR(SEARCH("CC",CX77)))</formula>
    </cfRule>
    <cfRule type="containsText" dxfId="23427" priority="24855" operator="containsText" text="ND">
      <formula>NOT(ISERROR(SEARCH("ND",CX77)))</formula>
    </cfRule>
    <cfRule type="containsText" dxfId="23426" priority="24856" operator="containsText" text="MANTTO">
      <formula>NOT(ISERROR(SEARCH("MANTTO",CX77)))</formula>
    </cfRule>
    <cfRule type="containsText" dxfId="23425" priority="24857" operator="containsText" text="PNC">
      <formula>NOT(ISERROR(SEARCH("PNC",CX77)))</formula>
    </cfRule>
    <cfRule type="containsText" dxfId="23424" priority="24858" operator="containsText" text="EJC">
      <formula>NOT(ISERROR(SEARCH("EJC",CX77)))</formula>
    </cfRule>
    <cfRule type="containsText" dxfId="23423" priority="24859" operator="containsText" text="FAC">
      <formula>NOT(ISERROR(SEARCH("FAC",CX77)))</formula>
    </cfRule>
  </conditionalFormatting>
  <conditionalFormatting sqref="CX77:DF81">
    <cfRule type="containsText" dxfId="23422" priority="24852" operator="containsText" text="CE">
      <formula>NOT(ISERROR(SEARCH("CE",CX77)))</formula>
    </cfRule>
  </conditionalFormatting>
  <conditionalFormatting sqref="CX77:DF81">
    <cfRule type="cellIs" dxfId="23421" priority="24845" operator="equal">
      <formula>"FAB"</formula>
    </cfRule>
    <cfRule type="containsText" dxfId="23420" priority="24846" operator="containsText" text="CC">
      <formula>NOT(ISERROR(SEARCH("CC",CX77)))</formula>
    </cfRule>
    <cfRule type="containsText" dxfId="23419" priority="24847" operator="containsText" text="ND">
      <formula>NOT(ISERROR(SEARCH("ND",CX77)))</formula>
    </cfRule>
    <cfRule type="containsText" dxfId="23418" priority="24848" operator="containsText" text="MANTTO">
      <formula>NOT(ISERROR(SEARCH("MANTTO",CX77)))</formula>
    </cfRule>
    <cfRule type="containsText" dxfId="23417" priority="24849" operator="containsText" text="PNC">
      <formula>NOT(ISERROR(SEARCH("PNC",CX77)))</formula>
    </cfRule>
    <cfRule type="containsText" dxfId="23416" priority="24850" operator="containsText" text="EJC">
      <formula>NOT(ISERROR(SEARCH("EJC",CX77)))</formula>
    </cfRule>
    <cfRule type="containsText" dxfId="23415" priority="24851" operator="containsText" text="FAC">
      <formula>NOT(ISERROR(SEARCH("FAC",CX77)))</formula>
    </cfRule>
  </conditionalFormatting>
  <conditionalFormatting sqref="CX77:DF81">
    <cfRule type="containsText" dxfId="23414" priority="24844" operator="containsText" text="CE">
      <formula>NOT(ISERROR(SEARCH("CE",CX77)))</formula>
    </cfRule>
  </conditionalFormatting>
  <conditionalFormatting sqref="CW77:CW81">
    <cfRule type="cellIs" dxfId="23413" priority="24837" operator="equal">
      <formula>"FAB"</formula>
    </cfRule>
    <cfRule type="containsText" dxfId="23412" priority="24838" operator="containsText" text="CC">
      <formula>NOT(ISERROR(SEARCH("CC",CW77)))</formula>
    </cfRule>
    <cfRule type="containsText" dxfId="23411" priority="24839" operator="containsText" text="ND">
      <formula>NOT(ISERROR(SEARCH("ND",CW77)))</formula>
    </cfRule>
    <cfRule type="containsText" dxfId="23410" priority="24840" operator="containsText" text="MANTTO">
      <formula>NOT(ISERROR(SEARCH("MANTTO",CW77)))</formula>
    </cfRule>
    <cfRule type="containsText" dxfId="23409" priority="24841" operator="containsText" text="PNC">
      <formula>NOT(ISERROR(SEARCH("PNC",CW77)))</formula>
    </cfRule>
    <cfRule type="containsText" dxfId="23408" priority="24842" operator="containsText" text="EJC">
      <formula>NOT(ISERROR(SEARCH("EJC",CW77)))</formula>
    </cfRule>
    <cfRule type="containsText" dxfId="23407" priority="24843" operator="containsText" text="FAC">
      <formula>NOT(ISERROR(SEARCH("FAC",CW77)))</formula>
    </cfRule>
  </conditionalFormatting>
  <conditionalFormatting sqref="CW77:CW81">
    <cfRule type="containsText" dxfId="23406" priority="24836" operator="containsText" text="CE">
      <formula>NOT(ISERROR(SEARCH("CE",CW77)))</formula>
    </cfRule>
  </conditionalFormatting>
  <conditionalFormatting sqref="CW77:CW81">
    <cfRule type="cellIs" dxfId="23405" priority="24829" operator="equal">
      <formula>"FAB"</formula>
    </cfRule>
    <cfRule type="containsText" dxfId="23404" priority="24830" operator="containsText" text="CC">
      <formula>NOT(ISERROR(SEARCH("CC",CW77)))</formula>
    </cfRule>
    <cfRule type="containsText" dxfId="23403" priority="24831" operator="containsText" text="ND">
      <formula>NOT(ISERROR(SEARCH("ND",CW77)))</formula>
    </cfRule>
    <cfRule type="containsText" dxfId="23402" priority="24832" operator="containsText" text="MANTTO">
      <formula>NOT(ISERROR(SEARCH("MANTTO",CW77)))</formula>
    </cfRule>
    <cfRule type="containsText" dxfId="23401" priority="24833" operator="containsText" text="PNC">
      <formula>NOT(ISERROR(SEARCH("PNC",CW77)))</formula>
    </cfRule>
    <cfRule type="containsText" dxfId="23400" priority="24834" operator="containsText" text="EJC">
      <formula>NOT(ISERROR(SEARCH("EJC",CW77)))</formula>
    </cfRule>
    <cfRule type="containsText" dxfId="23399" priority="24835" operator="containsText" text="FAC">
      <formula>NOT(ISERROR(SEARCH("FAC",CW77)))</formula>
    </cfRule>
  </conditionalFormatting>
  <conditionalFormatting sqref="CW77:CW81">
    <cfRule type="containsText" dxfId="23398" priority="24828" operator="containsText" text="CE">
      <formula>NOT(ISERROR(SEARCH("CE",CW77)))</formula>
    </cfRule>
  </conditionalFormatting>
  <conditionalFormatting sqref="DH77:DP79 DH81:DO81">
    <cfRule type="cellIs" dxfId="23397" priority="24821" operator="equal">
      <formula>"FAB"</formula>
    </cfRule>
    <cfRule type="containsText" dxfId="23396" priority="24822" operator="containsText" text="CC">
      <formula>NOT(ISERROR(SEARCH("CC",DH77)))</formula>
    </cfRule>
    <cfRule type="containsText" dxfId="23395" priority="24823" operator="containsText" text="ND">
      <formula>NOT(ISERROR(SEARCH("ND",DH77)))</formula>
    </cfRule>
    <cfRule type="containsText" dxfId="23394" priority="24824" operator="containsText" text="MANTTO">
      <formula>NOT(ISERROR(SEARCH("MANTTO",DH77)))</formula>
    </cfRule>
    <cfRule type="containsText" dxfId="23393" priority="24825" operator="containsText" text="PNC">
      <formula>NOT(ISERROR(SEARCH("PNC",DH77)))</formula>
    </cfRule>
    <cfRule type="containsText" dxfId="23392" priority="24826" operator="containsText" text="EJC">
      <formula>NOT(ISERROR(SEARCH("EJC",DH77)))</formula>
    </cfRule>
    <cfRule type="containsText" dxfId="23391" priority="24827" operator="containsText" text="FAC">
      <formula>NOT(ISERROR(SEARCH("FAC",DH77)))</formula>
    </cfRule>
  </conditionalFormatting>
  <conditionalFormatting sqref="DH77:DP79 DH81:DO81">
    <cfRule type="containsText" dxfId="23390" priority="24820" operator="containsText" text="CE">
      <formula>NOT(ISERROR(SEARCH("CE",DH77)))</formula>
    </cfRule>
  </conditionalFormatting>
  <conditionalFormatting sqref="DH77:DP79 DH81:DO81">
    <cfRule type="cellIs" dxfId="23389" priority="24813" operator="equal">
      <formula>"FAB"</formula>
    </cfRule>
    <cfRule type="containsText" dxfId="23388" priority="24814" operator="containsText" text="CC">
      <formula>NOT(ISERROR(SEARCH("CC",DH77)))</formula>
    </cfRule>
    <cfRule type="containsText" dxfId="23387" priority="24815" operator="containsText" text="ND">
      <formula>NOT(ISERROR(SEARCH("ND",DH77)))</formula>
    </cfRule>
    <cfRule type="containsText" dxfId="23386" priority="24816" operator="containsText" text="MANTTO">
      <formula>NOT(ISERROR(SEARCH("MANTTO",DH77)))</formula>
    </cfRule>
    <cfRule type="containsText" dxfId="23385" priority="24817" operator="containsText" text="PNC">
      <formula>NOT(ISERROR(SEARCH("PNC",DH77)))</formula>
    </cfRule>
    <cfRule type="containsText" dxfId="23384" priority="24818" operator="containsText" text="EJC">
      <formula>NOT(ISERROR(SEARCH("EJC",DH77)))</formula>
    </cfRule>
    <cfRule type="containsText" dxfId="23383" priority="24819" operator="containsText" text="FAC">
      <formula>NOT(ISERROR(SEARCH("FAC",DH77)))</formula>
    </cfRule>
  </conditionalFormatting>
  <conditionalFormatting sqref="DH77:DP79 DH81:DO81">
    <cfRule type="containsText" dxfId="23382" priority="24812" operator="containsText" text="CE">
      <formula>NOT(ISERROR(SEARCH("CE",DH77)))</formula>
    </cfRule>
  </conditionalFormatting>
  <conditionalFormatting sqref="DG77:DG79 DG81">
    <cfRule type="cellIs" dxfId="23381" priority="24805" operator="equal">
      <formula>"FAB"</formula>
    </cfRule>
    <cfRule type="containsText" dxfId="23380" priority="24806" operator="containsText" text="CC">
      <formula>NOT(ISERROR(SEARCH("CC",DG77)))</formula>
    </cfRule>
    <cfRule type="containsText" dxfId="23379" priority="24807" operator="containsText" text="ND">
      <formula>NOT(ISERROR(SEARCH("ND",DG77)))</formula>
    </cfRule>
    <cfRule type="containsText" dxfId="23378" priority="24808" operator="containsText" text="MANTTO">
      <formula>NOT(ISERROR(SEARCH("MANTTO",DG77)))</formula>
    </cfRule>
    <cfRule type="containsText" dxfId="23377" priority="24809" operator="containsText" text="PNC">
      <formula>NOT(ISERROR(SEARCH("PNC",DG77)))</formula>
    </cfRule>
    <cfRule type="containsText" dxfId="23376" priority="24810" operator="containsText" text="EJC">
      <formula>NOT(ISERROR(SEARCH("EJC",DG77)))</formula>
    </cfRule>
    <cfRule type="containsText" dxfId="23375" priority="24811" operator="containsText" text="FAC">
      <formula>NOT(ISERROR(SEARCH("FAC",DG77)))</formula>
    </cfRule>
  </conditionalFormatting>
  <conditionalFormatting sqref="DG77:DG79 DG81">
    <cfRule type="containsText" dxfId="23374" priority="24804" operator="containsText" text="CE">
      <formula>NOT(ISERROR(SEARCH("CE",DG77)))</formula>
    </cfRule>
  </conditionalFormatting>
  <conditionalFormatting sqref="DG77:DG79 DG81">
    <cfRule type="cellIs" dxfId="23373" priority="24797" operator="equal">
      <formula>"FAB"</formula>
    </cfRule>
    <cfRule type="containsText" dxfId="23372" priority="24798" operator="containsText" text="CC">
      <formula>NOT(ISERROR(SEARCH("CC",DG77)))</formula>
    </cfRule>
    <cfRule type="containsText" dxfId="23371" priority="24799" operator="containsText" text="ND">
      <formula>NOT(ISERROR(SEARCH("ND",DG77)))</formula>
    </cfRule>
    <cfRule type="containsText" dxfId="23370" priority="24800" operator="containsText" text="MANTTO">
      <formula>NOT(ISERROR(SEARCH("MANTTO",DG77)))</formula>
    </cfRule>
    <cfRule type="containsText" dxfId="23369" priority="24801" operator="containsText" text="PNC">
      <formula>NOT(ISERROR(SEARCH("PNC",DG77)))</formula>
    </cfRule>
    <cfRule type="containsText" dxfId="23368" priority="24802" operator="containsText" text="EJC">
      <formula>NOT(ISERROR(SEARCH("EJC",DG77)))</formula>
    </cfRule>
    <cfRule type="containsText" dxfId="23367" priority="24803" operator="containsText" text="FAC">
      <formula>NOT(ISERROR(SEARCH("FAC",DG77)))</formula>
    </cfRule>
  </conditionalFormatting>
  <conditionalFormatting sqref="DG77:DG79 DG81">
    <cfRule type="containsText" dxfId="23366" priority="24796" operator="containsText" text="CE">
      <formula>NOT(ISERROR(SEARCH("CE",DG77)))</formula>
    </cfRule>
  </conditionalFormatting>
  <conditionalFormatting sqref="CM77:CM81">
    <cfRule type="cellIs" dxfId="23365" priority="24789" operator="equal">
      <formula>"FAB"</formula>
    </cfRule>
    <cfRule type="containsText" dxfId="23364" priority="24790" operator="containsText" text="CC">
      <formula>NOT(ISERROR(SEARCH("CC",CM77)))</formula>
    </cfRule>
    <cfRule type="containsText" dxfId="23363" priority="24791" operator="containsText" text="ND">
      <formula>NOT(ISERROR(SEARCH("ND",CM77)))</formula>
    </cfRule>
    <cfRule type="containsText" dxfId="23362" priority="24792" operator="containsText" text="MANTTO">
      <formula>NOT(ISERROR(SEARCH("MANTTO",CM77)))</formula>
    </cfRule>
    <cfRule type="containsText" dxfId="23361" priority="24793" operator="containsText" text="PNC">
      <formula>NOT(ISERROR(SEARCH("PNC",CM77)))</formula>
    </cfRule>
    <cfRule type="containsText" dxfId="23360" priority="24794" operator="containsText" text="EJC">
      <formula>NOT(ISERROR(SEARCH("EJC",CM77)))</formula>
    </cfRule>
    <cfRule type="containsText" dxfId="23359" priority="24795" operator="containsText" text="FAC">
      <formula>NOT(ISERROR(SEARCH("FAC",CM77)))</formula>
    </cfRule>
  </conditionalFormatting>
  <conditionalFormatting sqref="CM77:CM81">
    <cfRule type="containsText" dxfId="23358" priority="24788" operator="containsText" text="CE">
      <formula>NOT(ISERROR(SEARCH("CE",CM77)))</formula>
    </cfRule>
  </conditionalFormatting>
  <conditionalFormatting sqref="CM80">
    <cfRule type="cellIs" dxfId="23357" priority="24781" operator="equal">
      <formula>"FAB"</formula>
    </cfRule>
    <cfRule type="containsText" dxfId="23356" priority="24782" operator="containsText" text="CC">
      <formula>NOT(ISERROR(SEARCH("CC",CM80)))</formula>
    </cfRule>
    <cfRule type="containsText" dxfId="23355" priority="24783" operator="containsText" text="ND">
      <formula>NOT(ISERROR(SEARCH("ND",CM80)))</formula>
    </cfRule>
    <cfRule type="containsText" dxfId="23354" priority="24784" operator="containsText" text="MANTTO">
      <formula>NOT(ISERROR(SEARCH("MANTTO",CM80)))</formula>
    </cfRule>
    <cfRule type="containsText" dxfId="23353" priority="24785" operator="containsText" text="PNC">
      <formula>NOT(ISERROR(SEARCH("PNC",CM80)))</formula>
    </cfRule>
    <cfRule type="containsText" dxfId="23352" priority="24786" operator="containsText" text="EJC">
      <formula>NOT(ISERROR(SEARCH("EJC",CM80)))</formula>
    </cfRule>
    <cfRule type="containsText" dxfId="23351" priority="24787" operator="containsText" text="FAC">
      <formula>NOT(ISERROR(SEARCH("FAC",CM80)))</formula>
    </cfRule>
  </conditionalFormatting>
  <conditionalFormatting sqref="CM80">
    <cfRule type="containsText" dxfId="23350" priority="24780" operator="containsText" text="CE">
      <formula>NOT(ISERROR(SEARCH("CE",CM80)))</formula>
    </cfRule>
  </conditionalFormatting>
  <conditionalFormatting sqref="CM81">
    <cfRule type="cellIs" dxfId="23349" priority="24773" operator="equal">
      <formula>"FAB"</formula>
    </cfRule>
    <cfRule type="containsText" dxfId="23348" priority="24774" operator="containsText" text="CC">
      <formula>NOT(ISERROR(SEARCH("CC",CM81)))</formula>
    </cfRule>
    <cfRule type="containsText" dxfId="23347" priority="24775" operator="containsText" text="ND">
      <formula>NOT(ISERROR(SEARCH("ND",CM81)))</formula>
    </cfRule>
    <cfRule type="containsText" dxfId="23346" priority="24776" operator="containsText" text="MANTTO">
      <formula>NOT(ISERROR(SEARCH("MANTTO",CM81)))</formula>
    </cfRule>
    <cfRule type="containsText" dxfId="23345" priority="24777" operator="containsText" text="PNC">
      <formula>NOT(ISERROR(SEARCH("PNC",CM81)))</formula>
    </cfRule>
    <cfRule type="containsText" dxfId="23344" priority="24778" operator="containsText" text="EJC">
      <formula>NOT(ISERROR(SEARCH("EJC",CM81)))</formula>
    </cfRule>
    <cfRule type="containsText" dxfId="23343" priority="24779" operator="containsText" text="FAC">
      <formula>NOT(ISERROR(SEARCH("FAC",CM81)))</formula>
    </cfRule>
  </conditionalFormatting>
  <conditionalFormatting sqref="CM81">
    <cfRule type="containsText" dxfId="23342" priority="24772" operator="containsText" text="CE">
      <formula>NOT(ISERROR(SEARCH("CE",CM81)))</formula>
    </cfRule>
  </conditionalFormatting>
  <conditionalFormatting sqref="CM79">
    <cfRule type="cellIs" dxfId="23341" priority="24765" operator="equal">
      <formula>"FAB"</formula>
    </cfRule>
    <cfRule type="containsText" dxfId="23340" priority="24766" operator="containsText" text="CC">
      <formula>NOT(ISERROR(SEARCH("CC",CM79)))</formula>
    </cfRule>
    <cfRule type="containsText" dxfId="23339" priority="24767" operator="containsText" text="ND">
      <formula>NOT(ISERROR(SEARCH("ND",CM79)))</formula>
    </cfRule>
    <cfRule type="containsText" dxfId="23338" priority="24768" operator="containsText" text="MANTTO">
      <formula>NOT(ISERROR(SEARCH("MANTTO",CM79)))</formula>
    </cfRule>
    <cfRule type="containsText" dxfId="23337" priority="24769" operator="containsText" text="PNC">
      <formula>NOT(ISERROR(SEARCH("PNC",CM79)))</formula>
    </cfRule>
    <cfRule type="containsText" dxfId="23336" priority="24770" operator="containsText" text="EJC">
      <formula>NOT(ISERROR(SEARCH("EJC",CM79)))</formula>
    </cfRule>
    <cfRule type="containsText" dxfId="23335" priority="24771" operator="containsText" text="FAC">
      <formula>NOT(ISERROR(SEARCH("FAC",CM79)))</formula>
    </cfRule>
  </conditionalFormatting>
  <conditionalFormatting sqref="CM79">
    <cfRule type="containsText" dxfId="23334" priority="24764" operator="containsText" text="CE">
      <formula>NOT(ISERROR(SEARCH("CE",CM79)))</formula>
    </cfRule>
  </conditionalFormatting>
  <conditionalFormatting sqref="CM80">
    <cfRule type="cellIs" dxfId="23333" priority="24757" operator="equal">
      <formula>"FAB"</formula>
    </cfRule>
    <cfRule type="containsText" dxfId="23332" priority="24758" operator="containsText" text="CC">
      <formula>NOT(ISERROR(SEARCH("CC",CM80)))</formula>
    </cfRule>
    <cfRule type="containsText" dxfId="23331" priority="24759" operator="containsText" text="ND">
      <formula>NOT(ISERROR(SEARCH("ND",CM80)))</formula>
    </cfRule>
    <cfRule type="containsText" dxfId="23330" priority="24760" operator="containsText" text="MANTTO">
      <formula>NOT(ISERROR(SEARCH("MANTTO",CM80)))</formula>
    </cfRule>
    <cfRule type="containsText" dxfId="23329" priority="24761" operator="containsText" text="PNC">
      <formula>NOT(ISERROR(SEARCH("PNC",CM80)))</formula>
    </cfRule>
    <cfRule type="containsText" dxfId="23328" priority="24762" operator="containsText" text="EJC">
      <formula>NOT(ISERROR(SEARCH("EJC",CM80)))</formula>
    </cfRule>
    <cfRule type="containsText" dxfId="23327" priority="24763" operator="containsText" text="FAC">
      <formula>NOT(ISERROR(SEARCH("FAC",CM80)))</formula>
    </cfRule>
  </conditionalFormatting>
  <conditionalFormatting sqref="CM80">
    <cfRule type="containsText" dxfId="23326" priority="24756" operator="containsText" text="CE">
      <formula>NOT(ISERROR(SEARCH("CE",CM80)))</formula>
    </cfRule>
  </conditionalFormatting>
  <conditionalFormatting sqref="CM79">
    <cfRule type="cellIs" dxfId="23325" priority="24749" operator="equal">
      <formula>"FAB"</formula>
    </cfRule>
    <cfRule type="containsText" dxfId="23324" priority="24750" operator="containsText" text="CC">
      <formula>NOT(ISERROR(SEARCH("CC",CM79)))</formula>
    </cfRule>
    <cfRule type="containsText" dxfId="23323" priority="24751" operator="containsText" text="ND">
      <formula>NOT(ISERROR(SEARCH("ND",CM79)))</formula>
    </cfRule>
    <cfRule type="containsText" dxfId="23322" priority="24752" operator="containsText" text="MANTTO">
      <formula>NOT(ISERROR(SEARCH("MANTTO",CM79)))</formula>
    </cfRule>
    <cfRule type="containsText" dxfId="23321" priority="24753" operator="containsText" text="PNC">
      <formula>NOT(ISERROR(SEARCH("PNC",CM79)))</formula>
    </cfRule>
    <cfRule type="containsText" dxfId="23320" priority="24754" operator="containsText" text="EJC">
      <formula>NOT(ISERROR(SEARCH("EJC",CM79)))</formula>
    </cfRule>
    <cfRule type="containsText" dxfId="23319" priority="24755" operator="containsText" text="FAC">
      <formula>NOT(ISERROR(SEARCH("FAC",CM79)))</formula>
    </cfRule>
  </conditionalFormatting>
  <conditionalFormatting sqref="CM79">
    <cfRule type="containsText" dxfId="23318" priority="24748" operator="containsText" text="CE">
      <formula>NOT(ISERROR(SEARCH("CE",CM79)))</formula>
    </cfRule>
  </conditionalFormatting>
  <conditionalFormatting sqref="CM80">
    <cfRule type="cellIs" dxfId="23317" priority="24741" operator="equal">
      <formula>"FAB"</formula>
    </cfRule>
    <cfRule type="containsText" dxfId="23316" priority="24742" operator="containsText" text="CC">
      <formula>NOT(ISERROR(SEARCH("CC",CM80)))</formula>
    </cfRule>
    <cfRule type="containsText" dxfId="23315" priority="24743" operator="containsText" text="ND">
      <formula>NOT(ISERROR(SEARCH("ND",CM80)))</formula>
    </cfRule>
    <cfRule type="containsText" dxfId="23314" priority="24744" operator="containsText" text="MANTTO">
      <formula>NOT(ISERROR(SEARCH("MANTTO",CM80)))</formula>
    </cfRule>
    <cfRule type="containsText" dxfId="23313" priority="24745" operator="containsText" text="PNC">
      <formula>NOT(ISERROR(SEARCH("PNC",CM80)))</formula>
    </cfRule>
    <cfRule type="containsText" dxfId="23312" priority="24746" operator="containsText" text="EJC">
      <formula>NOT(ISERROR(SEARCH("EJC",CM80)))</formula>
    </cfRule>
    <cfRule type="containsText" dxfId="23311" priority="24747" operator="containsText" text="FAC">
      <formula>NOT(ISERROR(SEARCH("FAC",CM80)))</formula>
    </cfRule>
  </conditionalFormatting>
  <conditionalFormatting sqref="CM80">
    <cfRule type="containsText" dxfId="23310" priority="24740" operator="containsText" text="CE">
      <formula>NOT(ISERROR(SEARCH("CE",CM80)))</formula>
    </cfRule>
  </conditionalFormatting>
  <conditionalFormatting sqref="CM78:CM79">
    <cfRule type="cellIs" dxfId="23309" priority="24733" operator="equal">
      <formula>"FAB"</formula>
    </cfRule>
    <cfRule type="containsText" dxfId="23308" priority="24734" operator="containsText" text="CC">
      <formula>NOT(ISERROR(SEARCH("CC",CM78)))</formula>
    </cfRule>
    <cfRule type="containsText" dxfId="23307" priority="24735" operator="containsText" text="ND">
      <formula>NOT(ISERROR(SEARCH("ND",CM78)))</formula>
    </cfRule>
    <cfRule type="containsText" dxfId="23306" priority="24736" operator="containsText" text="MANTTO">
      <formula>NOT(ISERROR(SEARCH("MANTTO",CM78)))</formula>
    </cfRule>
    <cfRule type="containsText" dxfId="23305" priority="24737" operator="containsText" text="PNC">
      <formula>NOT(ISERROR(SEARCH("PNC",CM78)))</formula>
    </cfRule>
    <cfRule type="containsText" dxfId="23304" priority="24738" operator="containsText" text="EJC">
      <formula>NOT(ISERROR(SEARCH("EJC",CM78)))</formula>
    </cfRule>
    <cfRule type="containsText" dxfId="23303" priority="24739" operator="containsText" text="FAC">
      <formula>NOT(ISERROR(SEARCH("FAC",CM78)))</formula>
    </cfRule>
  </conditionalFormatting>
  <conditionalFormatting sqref="CM78:CM79">
    <cfRule type="containsText" dxfId="23302" priority="24732" operator="containsText" text="CE">
      <formula>NOT(ISERROR(SEARCH("CE",CM78)))</formula>
    </cfRule>
  </conditionalFormatting>
  <conditionalFormatting sqref="CM79">
    <cfRule type="cellIs" dxfId="23301" priority="24725" operator="equal">
      <formula>"FAB"</formula>
    </cfRule>
    <cfRule type="containsText" dxfId="23300" priority="24726" operator="containsText" text="CC">
      <formula>NOT(ISERROR(SEARCH("CC",CM79)))</formula>
    </cfRule>
    <cfRule type="containsText" dxfId="23299" priority="24727" operator="containsText" text="ND">
      <formula>NOT(ISERROR(SEARCH("ND",CM79)))</formula>
    </cfRule>
    <cfRule type="containsText" dxfId="23298" priority="24728" operator="containsText" text="MANTTO">
      <formula>NOT(ISERROR(SEARCH("MANTTO",CM79)))</formula>
    </cfRule>
    <cfRule type="containsText" dxfId="23297" priority="24729" operator="containsText" text="PNC">
      <formula>NOT(ISERROR(SEARCH("PNC",CM79)))</formula>
    </cfRule>
    <cfRule type="containsText" dxfId="23296" priority="24730" operator="containsText" text="EJC">
      <formula>NOT(ISERROR(SEARCH("EJC",CM79)))</formula>
    </cfRule>
    <cfRule type="containsText" dxfId="23295" priority="24731" operator="containsText" text="FAC">
      <formula>NOT(ISERROR(SEARCH("FAC",CM79)))</formula>
    </cfRule>
  </conditionalFormatting>
  <conditionalFormatting sqref="CM79">
    <cfRule type="containsText" dxfId="23294" priority="24724" operator="containsText" text="CE">
      <formula>NOT(ISERROR(SEARCH("CE",CM79)))</formula>
    </cfRule>
  </conditionalFormatting>
  <conditionalFormatting sqref="CM78:CM79">
    <cfRule type="cellIs" dxfId="23293" priority="24717" operator="equal">
      <formula>"FAB"</formula>
    </cfRule>
    <cfRule type="containsText" dxfId="23292" priority="24718" operator="containsText" text="CC">
      <formula>NOT(ISERROR(SEARCH("CC",CM78)))</formula>
    </cfRule>
    <cfRule type="containsText" dxfId="23291" priority="24719" operator="containsText" text="ND">
      <formula>NOT(ISERROR(SEARCH("ND",CM78)))</formula>
    </cfRule>
    <cfRule type="containsText" dxfId="23290" priority="24720" operator="containsText" text="MANTTO">
      <formula>NOT(ISERROR(SEARCH("MANTTO",CM78)))</formula>
    </cfRule>
    <cfRule type="containsText" dxfId="23289" priority="24721" operator="containsText" text="PNC">
      <formula>NOT(ISERROR(SEARCH("PNC",CM78)))</formula>
    </cfRule>
    <cfRule type="containsText" dxfId="23288" priority="24722" operator="containsText" text="EJC">
      <formula>NOT(ISERROR(SEARCH("EJC",CM78)))</formula>
    </cfRule>
    <cfRule type="containsText" dxfId="23287" priority="24723" operator="containsText" text="FAC">
      <formula>NOT(ISERROR(SEARCH("FAC",CM78)))</formula>
    </cfRule>
  </conditionalFormatting>
  <conditionalFormatting sqref="CM78:CM79">
    <cfRule type="containsText" dxfId="23286" priority="24716" operator="containsText" text="CE">
      <formula>NOT(ISERROR(SEARCH("CE",CM78)))</formula>
    </cfRule>
  </conditionalFormatting>
  <conditionalFormatting sqref="CM79:CM81">
    <cfRule type="cellIs" dxfId="23285" priority="24709" operator="equal">
      <formula>"FAB"</formula>
    </cfRule>
    <cfRule type="containsText" dxfId="23284" priority="24710" operator="containsText" text="CC">
      <formula>NOT(ISERROR(SEARCH("CC",CM79)))</formula>
    </cfRule>
    <cfRule type="containsText" dxfId="23283" priority="24711" operator="containsText" text="ND">
      <formula>NOT(ISERROR(SEARCH("ND",CM79)))</formula>
    </cfRule>
    <cfRule type="containsText" dxfId="23282" priority="24712" operator="containsText" text="MANTTO">
      <formula>NOT(ISERROR(SEARCH("MANTTO",CM79)))</formula>
    </cfRule>
    <cfRule type="containsText" dxfId="23281" priority="24713" operator="containsText" text="PNC">
      <formula>NOT(ISERROR(SEARCH("PNC",CM79)))</formula>
    </cfRule>
    <cfRule type="containsText" dxfId="23280" priority="24714" operator="containsText" text="EJC">
      <formula>NOT(ISERROR(SEARCH("EJC",CM79)))</formula>
    </cfRule>
    <cfRule type="containsText" dxfId="23279" priority="24715" operator="containsText" text="FAC">
      <formula>NOT(ISERROR(SEARCH("FAC",CM79)))</formula>
    </cfRule>
  </conditionalFormatting>
  <conditionalFormatting sqref="CM79:CM81">
    <cfRule type="containsText" dxfId="23278" priority="24708" operator="containsText" text="CE">
      <formula>NOT(ISERROR(SEARCH("CE",CM79)))</formula>
    </cfRule>
  </conditionalFormatting>
  <conditionalFormatting sqref="AC63:ER67">
    <cfRule type="cellIs" dxfId="23277" priority="24701" operator="equal">
      <formula>"FAB"</formula>
    </cfRule>
    <cfRule type="containsText" dxfId="23276" priority="24702" operator="containsText" text="CC">
      <formula>NOT(ISERROR(SEARCH("CC",AC63)))</formula>
    </cfRule>
    <cfRule type="containsText" dxfId="23275" priority="24703" operator="containsText" text="ND">
      <formula>NOT(ISERROR(SEARCH("ND",AC63)))</formula>
    </cfRule>
    <cfRule type="containsText" dxfId="23274" priority="24704" operator="containsText" text="MANTTO">
      <formula>NOT(ISERROR(SEARCH("MANTTO",AC63)))</formula>
    </cfRule>
    <cfRule type="containsText" dxfId="23273" priority="24705" operator="containsText" text="PNC">
      <formula>NOT(ISERROR(SEARCH("PNC",AC63)))</formula>
    </cfRule>
    <cfRule type="containsText" dxfId="23272" priority="24706" operator="containsText" text="EJC">
      <formula>NOT(ISERROR(SEARCH("EJC",AC63)))</formula>
    </cfRule>
    <cfRule type="containsText" dxfId="23271" priority="24707" operator="containsText" text="FAC">
      <formula>NOT(ISERROR(SEARCH("FAC",AC63)))</formula>
    </cfRule>
  </conditionalFormatting>
  <conditionalFormatting sqref="AC63:ER67">
    <cfRule type="containsText" dxfId="23270" priority="24700" operator="containsText" text="CE">
      <formula>NOT(ISERROR(SEARCH("CE",AC63)))</formula>
    </cfRule>
  </conditionalFormatting>
  <conditionalFormatting sqref="AC63:ER67">
    <cfRule type="cellIs" dxfId="23269" priority="24693" operator="equal">
      <formula>"FAB"</formula>
    </cfRule>
    <cfRule type="containsText" dxfId="23268" priority="24694" operator="containsText" text="CC">
      <formula>NOT(ISERROR(SEARCH("CC",AC63)))</formula>
    </cfRule>
    <cfRule type="containsText" dxfId="23267" priority="24695" operator="containsText" text="ND">
      <formula>NOT(ISERROR(SEARCH("ND",AC63)))</formula>
    </cfRule>
    <cfRule type="containsText" dxfId="23266" priority="24696" operator="containsText" text="MANTTO">
      <formula>NOT(ISERROR(SEARCH("MANTTO",AC63)))</formula>
    </cfRule>
    <cfRule type="containsText" dxfId="23265" priority="24697" operator="containsText" text="PNC">
      <formula>NOT(ISERROR(SEARCH("PNC",AC63)))</formula>
    </cfRule>
    <cfRule type="containsText" dxfId="23264" priority="24698" operator="containsText" text="EJC">
      <formula>NOT(ISERROR(SEARCH("EJC",AC63)))</formula>
    </cfRule>
    <cfRule type="containsText" dxfId="23263" priority="24699" operator="containsText" text="FAC">
      <formula>NOT(ISERROR(SEARCH("FAC",AC63)))</formula>
    </cfRule>
  </conditionalFormatting>
  <conditionalFormatting sqref="AC63:ER67">
    <cfRule type="containsText" dxfId="23262" priority="24692" operator="containsText" text="CE">
      <formula>NOT(ISERROR(SEARCH("CE",AC63)))</formula>
    </cfRule>
  </conditionalFormatting>
  <conditionalFormatting sqref="AO71:CL71">
    <cfRule type="cellIs" dxfId="23261" priority="24669" operator="equal">
      <formula>"FAB"</formula>
    </cfRule>
    <cfRule type="containsText" dxfId="23260" priority="24670" operator="containsText" text="CC">
      <formula>NOT(ISERROR(SEARCH("CC",AO71)))</formula>
    </cfRule>
    <cfRule type="containsText" dxfId="23259" priority="24671" operator="containsText" text="ND">
      <formula>NOT(ISERROR(SEARCH("ND",AO71)))</formula>
    </cfRule>
    <cfRule type="containsText" dxfId="23258" priority="24672" operator="containsText" text="MANTTO">
      <formula>NOT(ISERROR(SEARCH("MANTTO",AO71)))</formula>
    </cfRule>
    <cfRule type="containsText" dxfId="23257" priority="24673" operator="containsText" text="PNC">
      <formula>NOT(ISERROR(SEARCH("PNC",AO71)))</formula>
    </cfRule>
    <cfRule type="containsText" dxfId="23256" priority="24674" operator="containsText" text="EJC">
      <formula>NOT(ISERROR(SEARCH("EJC",AO71)))</formula>
    </cfRule>
    <cfRule type="containsText" dxfId="23255" priority="24675" operator="containsText" text="FAC">
      <formula>NOT(ISERROR(SEARCH("FAC",AO71)))</formula>
    </cfRule>
  </conditionalFormatting>
  <conditionalFormatting sqref="AO71:CL71">
    <cfRule type="containsText" dxfId="23254" priority="24668" operator="containsText" text="CE">
      <formula>NOT(ISERROR(SEARCH("CE",AO71)))</formula>
    </cfRule>
  </conditionalFormatting>
  <conditionalFormatting sqref="AO72:AZ74 AS72:CL73 AO74:DB74">
    <cfRule type="cellIs" dxfId="23253" priority="24661" operator="equal">
      <formula>"FAB"</formula>
    </cfRule>
    <cfRule type="containsText" dxfId="23252" priority="24662" operator="containsText" text="CC">
      <formula>NOT(ISERROR(SEARCH("CC",AO72)))</formula>
    </cfRule>
    <cfRule type="containsText" dxfId="23251" priority="24663" operator="containsText" text="ND">
      <formula>NOT(ISERROR(SEARCH("ND",AO72)))</formula>
    </cfRule>
    <cfRule type="containsText" dxfId="23250" priority="24664" operator="containsText" text="MANTTO">
      <formula>NOT(ISERROR(SEARCH("MANTTO",AO72)))</formula>
    </cfRule>
    <cfRule type="containsText" dxfId="23249" priority="24665" operator="containsText" text="PNC">
      <formula>NOT(ISERROR(SEARCH("PNC",AO72)))</formula>
    </cfRule>
    <cfRule type="containsText" dxfId="23248" priority="24666" operator="containsText" text="EJC">
      <formula>NOT(ISERROR(SEARCH("EJC",AO72)))</formula>
    </cfRule>
    <cfRule type="containsText" dxfId="23247" priority="24667" operator="containsText" text="FAC">
      <formula>NOT(ISERROR(SEARCH("FAC",AO72)))</formula>
    </cfRule>
  </conditionalFormatting>
  <conditionalFormatting sqref="AO72:AZ74 AS72:CL73 AO74:DB74">
    <cfRule type="containsText" dxfId="23246" priority="24660" operator="containsText" text="CE">
      <formula>NOT(ISERROR(SEARCH("CE",AO72)))</formula>
    </cfRule>
  </conditionalFormatting>
  <conditionalFormatting sqref="AO70:AZ74 AS70:CL73 AO74:DB74">
    <cfRule type="cellIs" dxfId="23245" priority="24653" operator="equal">
      <formula>"FAB"</formula>
    </cfRule>
    <cfRule type="containsText" dxfId="23244" priority="24654" operator="containsText" text="CC">
      <formula>NOT(ISERROR(SEARCH("CC",AO70)))</formula>
    </cfRule>
    <cfRule type="containsText" dxfId="23243" priority="24655" operator="containsText" text="ND">
      <formula>NOT(ISERROR(SEARCH("ND",AO70)))</formula>
    </cfRule>
    <cfRule type="containsText" dxfId="23242" priority="24656" operator="containsText" text="MANTTO">
      <formula>NOT(ISERROR(SEARCH("MANTTO",AO70)))</formula>
    </cfRule>
    <cfRule type="containsText" dxfId="23241" priority="24657" operator="containsText" text="PNC">
      <formula>NOT(ISERROR(SEARCH("PNC",AO70)))</formula>
    </cfRule>
    <cfRule type="containsText" dxfId="23240" priority="24658" operator="containsText" text="EJC">
      <formula>NOT(ISERROR(SEARCH("EJC",AO70)))</formula>
    </cfRule>
    <cfRule type="containsText" dxfId="23239" priority="24659" operator="containsText" text="FAC">
      <formula>NOT(ISERROR(SEARCH("FAC",AO70)))</formula>
    </cfRule>
  </conditionalFormatting>
  <conditionalFormatting sqref="AO70:AZ74 AS70:CL73 AO74:DB74">
    <cfRule type="containsText" dxfId="23238" priority="24652" operator="containsText" text="CE">
      <formula>NOT(ISERROR(SEARCH("CE",AO70)))</formula>
    </cfRule>
  </conditionalFormatting>
  <conditionalFormatting sqref="AO70:AZ74 AS70:CL73 AO74:DB74">
    <cfRule type="cellIs" dxfId="23237" priority="24645" operator="equal">
      <formula>"FAB"</formula>
    </cfRule>
    <cfRule type="containsText" dxfId="23236" priority="24646" operator="containsText" text="CC">
      <formula>NOT(ISERROR(SEARCH("CC",AO70)))</formula>
    </cfRule>
    <cfRule type="containsText" dxfId="23235" priority="24647" operator="containsText" text="ND">
      <formula>NOT(ISERROR(SEARCH("ND",AO70)))</formula>
    </cfRule>
    <cfRule type="containsText" dxfId="23234" priority="24648" operator="containsText" text="MANTTO">
      <formula>NOT(ISERROR(SEARCH("MANTTO",AO70)))</formula>
    </cfRule>
    <cfRule type="containsText" dxfId="23233" priority="24649" operator="containsText" text="PNC">
      <formula>NOT(ISERROR(SEARCH("PNC",AO70)))</formula>
    </cfRule>
    <cfRule type="containsText" dxfId="23232" priority="24650" operator="containsText" text="EJC">
      <formula>NOT(ISERROR(SEARCH("EJC",AO70)))</formula>
    </cfRule>
    <cfRule type="containsText" dxfId="23231" priority="24651" operator="containsText" text="FAC">
      <formula>NOT(ISERROR(SEARCH("FAC",AO70)))</formula>
    </cfRule>
  </conditionalFormatting>
  <conditionalFormatting sqref="AO70:AZ74 AS70:CL73 AO74:DB74">
    <cfRule type="containsText" dxfId="23230" priority="24644" operator="containsText" text="CE">
      <formula>NOT(ISERROR(SEARCH("CE",AO70)))</formula>
    </cfRule>
  </conditionalFormatting>
  <conditionalFormatting sqref="AX77:AZ81">
    <cfRule type="cellIs" dxfId="23229" priority="24637" operator="equal">
      <formula>"FAB"</formula>
    </cfRule>
    <cfRule type="containsText" dxfId="23228" priority="24638" operator="containsText" text="CC">
      <formula>NOT(ISERROR(SEARCH("CC",AX77)))</formula>
    </cfRule>
    <cfRule type="containsText" dxfId="23227" priority="24639" operator="containsText" text="ND">
      <formula>NOT(ISERROR(SEARCH("ND",AX77)))</formula>
    </cfRule>
    <cfRule type="containsText" dxfId="23226" priority="24640" operator="containsText" text="MANTTO">
      <formula>NOT(ISERROR(SEARCH("MANTTO",AX77)))</formula>
    </cfRule>
    <cfRule type="containsText" dxfId="23225" priority="24641" operator="containsText" text="PNC">
      <formula>NOT(ISERROR(SEARCH("PNC",AX77)))</formula>
    </cfRule>
    <cfRule type="containsText" dxfId="23224" priority="24642" operator="containsText" text="EJC">
      <formula>NOT(ISERROR(SEARCH("EJC",AX77)))</formula>
    </cfRule>
    <cfRule type="containsText" dxfId="23223" priority="24643" operator="containsText" text="FAC">
      <formula>NOT(ISERROR(SEARCH("FAC",AX77)))</formula>
    </cfRule>
  </conditionalFormatting>
  <conditionalFormatting sqref="AX77:AZ81">
    <cfRule type="containsText" dxfId="23222" priority="24636" operator="containsText" text="CE">
      <formula>NOT(ISERROR(SEARCH("CE",AX77)))</formula>
    </cfRule>
  </conditionalFormatting>
  <conditionalFormatting sqref="DT77:EO77 AC80:BX80 AO77:ED81">
    <cfRule type="cellIs" dxfId="23221" priority="24629" operator="equal">
      <formula>"FAB"</formula>
    </cfRule>
    <cfRule type="containsText" dxfId="23220" priority="24630" operator="containsText" text="CC">
      <formula>NOT(ISERROR(SEARCH("CC",AC77)))</formula>
    </cfRule>
    <cfRule type="containsText" dxfId="23219" priority="24631" operator="containsText" text="ND">
      <formula>NOT(ISERROR(SEARCH("ND",AC77)))</formula>
    </cfRule>
    <cfRule type="containsText" dxfId="23218" priority="24632" operator="containsText" text="MANTTO">
      <formula>NOT(ISERROR(SEARCH("MANTTO",AC77)))</formula>
    </cfRule>
    <cfRule type="containsText" dxfId="23217" priority="24633" operator="containsText" text="PNC">
      <formula>NOT(ISERROR(SEARCH("PNC",AC77)))</formula>
    </cfRule>
    <cfRule type="containsText" dxfId="23216" priority="24634" operator="containsText" text="EJC">
      <formula>NOT(ISERROR(SEARCH("EJC",AC77)))</formula>
    </cfRule>
    <cfRule type="containsText" dxfId="23215" priority="24635" operator="containsText" text="FAC">
      <formula>NOT(ISERROR(SEARCH("FAC",AC77)))</formula>
    </cfRule>
  </conditionalFormatting>
  <conditionalFormatting sqref="DT77:EO77 AC80:BX80 AO77:ED81">
    <cfRule type="containsText" dxfId="23214" priority="24628" operator="containsText" text="CE">
      <formula>NOT(ISERROR(SEARCH("CE",AC77)))</formula>
    </cfRule>
  </conditionalFormatting>
  <conditionalFormatting sqref="DT77:EO77 AC80:BX80 AO77:ED81">
    <cfRule type="cellIs" dxfId="23213" priority="24621" operator="equal">
      <formula>"FAB"</formula>
    </cfRule>
    <cfRule type="containsText" dxfId="23212" priority="24622" operator="containsText" text="CC">
      <formula>NOT(ISERROR(SEARCH("CC",AC77)))</formula>
    </cfRule>
    <cfRule type="containsText" dxfId="23211" priority="24623" operator="containsText" text="ND">
      <formula>NOT(ISERROR(SEARCH("ND",AC77)))</formula>
    </cfRule>
    <cfRule type="containsText" dxfId="23210" priority="24624" operator="containsText" text="MANTTO">
      <formula>NOT(ISERROR(SEARCH("MANTTO",AC77)))</formula>
    </cfRule>
    <cfRule type="containsText" dxfId="23209" priority="24625" operator="containsText" text="PNC">
      <formula>NOT(ISERROR(SEARCH("PNC",AC77)))</formula>
    </cfRule>
    <cfRule type="containsText" dxfId="23208" priority="24626" operator="containsText" text="EJC">
      <formula>NOT(ISERROR(SEARCH("EJC",AC77)))</formula>
    </cfRule>
    <cfRule type="containsText" dxfId="23207" priority="24627" operator="containsText" text="FAC">
      <formula>NOT(ISERROR(SEARCH("FAC",AC77)))</formula>
    </cfRule>
  </conditionalFormatting>
  <conditionalFormatting sqref="DT77:EO77 AC80:BX80 AO77:ED81">
    <cfRule type="containsText" dxfId="23206" priority="24620" operator="containsText" text="CE">
      <formula>NOT(ISERROR(SEARCH("CE",AC77)))</formula>
    </cfRule>
  </conditionalFormatting>
  <conditionalFormatting sqref="DT77:EO77 AC80:BX80 AO77:ED81">
    <cfRule type="cellIs" dxfId="23205" priority="24613" operator="equal">
      <formula>"FAB"</formula>
    </cfRule>
    <cfRule type="containsText" dxfId="23204" priority="24614" operator="containsText" text="CC">
      <formula>NOT(ISERROR(SEARCH("CC",AC77)))</formula>
    </cfRule>
    <cfRule type="containsText" dxfId="23203" priority="24615" operator="containsText" text="ND">
      <formula>NOT(ISERROR(SEARCH("ND",AC77)))</formula>
    </cfRule>
    <cfRule type="containsText" dxfId="23202" priority="24616" operator="containsText" text="MANTTO">
      <formula>NOT(ISERROR(SEARCH("MANTTO",AC77)))</formula>
    </cfRule>
    <cfRule type="containsText" dxfId="23201" priority="24617" operator="containsText" text="PNC">
      <formula>NOT(ISERROR(SEARCH("PNC",AC77)))</formula>
    </cfRule>
    <cfRule type="containsText" dxfId="23200" priority="24618" operator="containsText" text="EJC">
      <formula>NOT(ISERROR(SEARCH("EJC",AC77)))</formula>
    </cfRule>
    <cfRule type="containsText" dxfId="23199" priority="24619" operator="containsText" text="FAC">
      <formula>NOT(ISERROR(SEARCH("FAC",AC77)))</formula>
    </cfRule>
  </conditionalFormatting>
  <conditionalFormatting sqref="DT77:EO77 AC80:BX80 AO77:ED81">
    <cfRule type="containsText" dxfId="23198" priority="24612" operator="containsText" text="CE">
      <formula>NOT(ISERROR(SEARCH("CE",AC77)))</formula>
    </cfRule>
  </conditionalFormatting>
  <conditionalFormatting sqref="CD70:DB73">
    <cfRule type="cellIs" dxfId="23197" priority="24605" operator="equal">
      <formula>"FAB"</formula>
    </cfRule>
    <cfRule type="containsText" dxfId="23196" priority="24606" operator="containsText" text="CC">
      <formula>NOT(ISERROR(SEARCH("CC",CD70)))</formula>
    </cfRule>
    <cfRule type="containsText" dxfId="23195" priority="24607" operator="containsText" text="ND">
      <formula>NOT(ISERROR(SEARCH("ND",CD70)))</formula>
    </cfRule>
    <cfRule type="containsText" dxfId="23194" priority="24608" operator="containsText" text="MANTTO">
      <formula>NOT(ISERROR(SEARCH("MANTTO",CD70)))</formula>
    </cfRule>
    <cfRule type="containsText" dxfId="23193" priority="24609" operator="containsText" text="PNC">
      <formula>NOT(ISERROR(SEARCH("PNC",CD70)))</formula>
    </cfRule>
    <cfRule type="containsText" dxfId="23192" priority="24610" operator="containsText" text="EJC">
      <formula>NOT(ISERROR(SEARCH("EJC",CD70)))</formula>
    </cfRule>
    <cfRule type="containsText" dxfId="23191" priority="24611" operator="containsText" text="FAC">
      <formula>NOT(ISERROR(SEARCH("FAC",CD70)))</formula>
    </cfRule>
  </conditionalFormatting>
  <conditionalFormatting sqref="CD70:DB73">
    <cfRule type="containsText" dxfId="23190" priority="24604" operator="containsText" text="CE">
      <formula>NOT(ISERROR(SEARCH("CE",CD70)))</formula>
    </cfRule>
  </conditionalFormatting>
  <conditionalFormatting sqref="CD73 CD71:DB71">
    <cfRule type="cellIs" dxfId="23189" priority="24597" operator="equal">
      <formula>"FAB"</formula>
    </cfRule>
    <cfRule type="containsText" dxfId="23188" priority="24598" operator="containsText" text="CC">
      <formula>NOT(ISERROR(SEARCH("CC",CD71)))</formula>
    </cfRule>
    <cfRule type="containsText" dxfId="23187" priority="24599" operator="containsText" text="ND">
      <formula>NOT(ISERROR(SEARCH("ND",CD71)))</formula>
    </cfRule>
    <cfRule type="containsText" dxfId="23186" priority="24600" operator="containsText" text="MANTTO">
      <formula>NOT(ISERROR(SEARCH("MANTTO",CD71)))</formula>
    </cfRule>
    <cfRule type="containsText" dxfId="23185" priority="24601" operator="containsText" text="PNC">
      <formula>NOT(ISERROR(SEARCH("PNC",CD71)))</formula>
    </cfRule>
    <cfRule type="containsText" dxfId="23184" priority="24602" operator="containsText" text="EJC">
      <formula>NOT(ISERROR(SEARCH("EJC",CD71)))</formula>
    </cfRule>
    <cfRule type="containsText" dxfId="23183" priority="24603" operator="containsText" text="FAC">
      <formula>NOT(ISERROR(SEARCH("FAC",CD71)))</formula>
    </cfRule>
  </conditionalFormatting>
  <conditionalFormatting sqref="CD73 CD71:DB71">
    <cfRule type="containsText" dxfId="23182" priority="24596" operator="containsText" text="CE">
      <formula>NOT(ISERROR(SEARCH("CE",CD71)))</formula>
    </cfRule>
  </conditionalFormatting>
  <conditionalFormatting sqref="CD72:DB73">
    <cfRule type="cellIs" dxfId="23181" priority="24589" operator="equal">
      <formula>"FAB"</formula>
    </cfRule>
    <cfRule type="containsText" dxfId="23180" priority="24590" operator="containsText" text="CC">
      <formula>NOT(ISERROR(SEARCH("CC",CD72)))</formula>
    </cfRule>
    <cfRule type="containsText" dxfId="23179" priority="24591" operator="containsText" text="ND">
      <formula>NOT(ISERROR(SEARCH("ND",CD72)))</formula>
    </cfRule>
    <cfRule type="containsText" dxfId="23178" priority="24592" operator="containsText" text="MANTTO">
      <formula>NOT(ISERROR(SEARCH("MANTTO",CD72)))</formula>
    </cfRule>
    <cfRule type="containsText" dxfId="23177" priority="24593" operator="containsText" text="PNC">
      <formula>NOT(ISERROR(SEARCH("PNC",CD72)))</formula>
    </cfRule>
    <cfRule type="containsText" dxfId="23176" priority="24594" operator="containsText" text="EJC">
      <formula>NOT(ISERROR(SEARCH("EJC",CD72)))</formula>
    </cfRule>
    <cfRule type="containsText" dxfId="23175" priority="24595" operator="containsText" text="FAC">
      <formula>NOT(ISERROR(SEARCH("FAC",CD72)))</formula>
    </cfRule>
  </conditionalFormatting>
  <conditionalFormatting sqref="CD72:DB73">
    <cfRule type="containsText" dxfId="23174" priority="24588" operator="containsText" text="CE">
      <formula>NOT(ISERROR(SEARCH("CE",CD72)))</formula>
    </cfRule>
  </conditionalFormatting>
  <conditionalFormatting sqref="CD70:CD73">
    <cfRule type="cellIs" dxfId="23173" priority="24581" operator="equal">
      <formula>"FAB"</formula>
    </cfRule>
    <cfRule type="containsText" dxfId="23172" priority="24582" operator="containsText" text="CC">
      <formula>NOT(ISERROR(SEARCH("CC",CD70)))</formula>
    </cfRule>
    <cfRule type="containsText" dxfId="23171" priority="24583" operator="containsText" text="ND">
      <formula>NOT(ISERROR(SEARCH("ND",CD70)))</formula>
    </cfRule>
    <cfRule type="containsText" dxfId="23170" priority="24584" operator="containsText" text="MANTTO">
      <formula>NOT(ISERROR(SEARCH("MANTTO",CD70)))</formula>
    </cfRule>
    <cfRule type="containsText" dxfId="23169" priority="24585" operator="containsText" text="PNC">
      <formula>NOT(ISERROR(SEARCH("PNC",CD70)))</formula>
    </cfRule>
    <cfRule type="containsText" dxfId="23168" priority="24586" operator="containsText" text="EJC">
      <formula>NOT(ISERROR(SEARCH("EJC",CD70)))</formula>
    </cfRule>
    <cfRule type="containsText" dxfId="23167" priority="24587" operator="containsText" text="FAC">
      <formula>NOT(ISERROR(SEARCH("FAC",CD70)))</formula>
    </cfRule>
  </conditionalFormatting>
  <conditionalFormatting sqref="CD70:CD73">
    <cfRule type="containsText" dxfId="23166" priority="24580" operator="containsText" text="CE">
      <formula>NOT(ISERROR(SEARCH("CE",CD70)))</formula>
    </cfRule>
  </conditionalFormatting>
  <conditionalFormatting sqref="CD71 CD73">
    <cfRule type="cellIs" dxfId="23165" priority="24573" operator="equal">
      <formula>"FAB"</formula>
    </cfRule>
    <cfRule type="containsText" dxfId="23164" priority="24574" operator="containsText" text="CC">
      <formula>NOT(ISERROR(SEARCH("CC",CD71)))</formula>
    </cfRule>
    <cfRule type="containsText" dxfId="23163" priority="24575" operator="containsText" text="ND">
      <formula>NOT(ISERROR(SEARCH("ND",CD71)))</formula>
    </cfRule>
    <cfRule type="containsText" dxfId="23162" priority="24576" operator="containsText" text="MANTTO">
      <formula>NOT(ISERROR(SEARCH("MANTTO",CD71)))</formula>
    </cfRule>
    <cfRule type="containsText" dxfId="23161" priority="24577" operator="containsText" text="PNC">
      <formula>NOT(ISERROR(SEARCH("PNC",CD71)))</formula>
    </cfRule>
    <cfRule type="containsText" dxfId="23160" priority="24578" operator="containsText" text="EJC">
      <formula>NOT(ISERROR(SEARCH("EJC",CD71)))</formula>
    </cfRule>
    <cfRule type="containsText" dxfId="23159" priority="24579" operator="containsText" text="FAC">
      <formula>NOT(ISERROR(SEARCH("FAC",CD71)))</formula>
    </cfRule>
  </conditionalFormatting>
  <conditionalFormatting sqref="CD71 CD73">
    <cfRule type="containsText" dxfId="23158" priority="24572" operator="containsText" text="CE">
      <formula>NOT(ISERROR(SEARCH("CE",CD71)))</formula>
    </cfRule>
  </conditionalFormatting>
  <conditionalFormatting sqref="CD70:DB73">
    <cfRule type="cellIs" dxfId="23157" priority="24565" operator="equal">
      <formula>"FAB"</formula>
    </cfRule>
    <cfRule type="containsText" dxfId="23156" priority="24566" operator="containsText" text="CC">
      <formula>NOT(ISERROR(SEARCH("CC",CD70)))</formula>
    </cfRule>
    <cfRule type="containsText" dxfId="23155" priority="24567" operator="containsText" text="ND">
      <formula>NOT(ISERROR(SEARCH("ND",CD70)))</formula>
    </cfRule>
    <cfRule type="containsText" dxfId="23154" priority="24568" operator="containsText" text="MANTTO">
      <formula>NOT(ISERROR(SEARCH("MANTTO",CD70)))</formula>
    </cfRule>
    <cfRule type="containsText" dxfId="23153" priority="24569" operator="containsText" text="PNC">
      <formula>NOT(ISERROR(SEARCH("PNC",CD70)))</formula>
    </cfRule>
    <cfRule type="containsText" dxfId="23152" priority="24570" operator="containsText" text="EJC">
      <formula>NOT(ISERROR(SEARCH("EJC",CD70)))</formula>
    </cfRule>
    <cfRule type="containsText" dxfId="23151" priority="24571" operator="containsText" text="FAC">
      <formula>NOT(ISERROR(SEARCH("FAC",CD70)))</formula>
    </cfRule>
  </conditionalFormatting>
  <conditionalFormatting sqref="CD70:DB73">
    <cfRule type="containsText" dxfId="23150" priority="24564" operator="containsText" text="CE">
      <formula>NOT(ISERROR(SEARCH("CE",CD70)))</formula>
    </cfRule>
  </conditionalFormatting>
  <conditionalFormatting sqref="CD70:DB73">
    <cfRule type="cellIs" dxfId="23149" priority="24557" operator="equal">
      <formula>"FAB"</formula>
    </cfRule>
    <cfRule type="containsText" dxfId="23148" priority="24558" operator="containsText" text="CC">
      <formula>NOT(ISERROR(SEARCH("CC",CD70)))</formula>
    </cfRule>
    <cfRule type="containsText" dxfId="23147" priority="24559" operator="containsText" text="ND">
      <formula>NOT(ISERROR(SEARCH("ND",CD70)))</formula>
    </cfRule>
    <cfRule type="containsText" dxfId="23146" priority="24560" operator="containsText" text="MANTTO">
      <formula>NOT(ISERROR(SEARCH("MANTTO",CD70)))</formula>
    </cfRule>
    <cfRule type="containsText" dxfId="23145" priority="24561" operator="containsText" text="PNC">
      <formula>NOT(ISERROR(SEARCH("PNC",CD70)))</formula>
    </cfRule>
    <cfRule type="containsText" dxfId="23144" priority="24562" operator="containsText" text="EJC">
      <formula>NOT(ISERROR(SEARCH("EJC",CD70)))</formula>
    </cfRule>
    <cfRule type="containsText" dxfId="23143" priority="24563" operator="containsText" text="FAC">
      <formula>NOT(ISERROR(SEARCH("FAC",CD70)))</formula>
    </cfRule>
  </conditionalFormatting>
  <conditionalFormatting sqref="CD70:DB73">
    <cfRule type="containsText" dxfId="23142" priority="24556" operator="containsText" text="CE">
      <formula>NOT(ISERROR(SEARCH("CE",CD70)))</formula>
    </cfRule>
  </conditionalFormatting>
  <conditionalFormatting sqref="DQ77:EF77">
    <cfRule type="cellIs" dxfId="23141" priority="24549" operator="equal">
      <formula>"FAB"</formula>
    </cfRule>
    <cfRule type="containsText" dxfId="23140" priority="24550" operator="containsText" text="CC">
      <formula>NOT(ISERROR(SEARCH("CC",DQ77)))</formula>
    </cfRule>
    <cfRule type="containsText" dxfId="23139" priority="24551" operator="containsText" text="ND">
      <formula>NOT(ISERROR(SEARCH("ND",DQ77)))</formula>
    </cfRule>
    <cfRule type="containsText" dxfId="23138" priority="24552" operator="containsText" text="MANTTO">
      <formula>NOT(ISERROR(SEARCH("MANTTO",DQ77)))</formula>
    </cfRule>
    <cfRule type="containsText" dxfId="23137" priority="24553" operator="containsText" text="PNC">
      <formula>NOT(ISERROR(SEARCH("PNC",DQ77)))</formula>
    </cfRule>
    <cfRule type="containsText" dxfId="23136" priority="24554" operator="containsText" text="EJC">
      <formula>NOT(ISERROR(SEARCH("EJC",DQ77)))</formula>
    </cfRule>
    <cfRule type="containsText" dxfId="23135" priority="24555" operator="containsText" text="FAC">
      <formula>NOT(ISERROR(SEARCH("FAC",DQ77)))</formula>
    </cfRule>
  </conditionalFormatting>
  <conditionalFormatting sqref="DQ77:EF77">
    <cfRule type="containsText" dxfId="23134" priority="24548" operator="containsText" text="CE">
      <formula>NOT(ISERROR(SEARCH("CE",DQ77)))</formula>
    </cfRule>
  </conditionalFormatting>
  <conditionalFormatting sqref="DW77:DY77">
    <cfRule type="cellIs" dxfId="23133" priority="24541" operator="equal">
      <formula>"FAB"</formula>
    </cfRule>
    <cfRule type="containsText" dxfId="23132" priority="24542" operator="containsText" text="CC">
      <formula>NOT(ISERROR(SEARCH("CC",DW77)))</formula>
    </cfRule>
    <cfRule type="containsText" dxfId="23131" priority="24543" operator="containsText" text="ND">
      <formula>NOT(ISERROR(SEARCH("ND",DW77)))</formula>
    </cfRule>
    <cfRule type="containsText" dxfId="23130" priority="24544" operator="containsText" text="MANTTO">
      <formula>NOT(ISERROR(SEARCH("MANTTO",DW77)))</formula>
    </cfRule>
    <cfRule type="containsText" dxfId="23129" priority="24545" operator="containsText" text="PNC">
      <formula>NOT(ISERROR(SEARCH("PNC",DW77)))</formula>
    </cfRule>
    <cfRule type="containsText" dxfId="23128" priority="24546" operator="containsText" text="EJC">
      <formula>NOT(ISERROR(SEARCH("EJC",DW77)))</formula>
    </cfRule>
    <cfRule type="containsText" dxfId="23127" priority="24547" operator="containsText" text="FAC">
      <formula>NOT(ISERROR(SEARCH("FAC",DW77)))</formula>
    </cfRule>
  </conditionalFormatting>
  <conditionalFormatting sqref="DW77:DY77">
    <cfRule type="containsText" dxfId="23126" priority="24540" operator="containsText" text="CE">
      <formula>NOT(ISERROR(SEARCH("CE",DW77)))</formula>
    </cfRule>
  </conditionalFormatting>
  <conditionalFormatting sqref="DQ78:DV78">
    <cfRule type="cellIs" dxfId="23125" priority="24533" operator="equal">
      <formula>"FAB"</formula>
    </cfRule>
    <cfRule type="containsText" dxfId="23124" priority="24534" operator="containsText" text="CC">
      <formula>NOT(ISERROR(SEARCH("CC",DQ78)))</formula>
    </cfRule>
    <cfRule type="containsText" dxfId="23123" priority="24535" operator="containsText" text="ND">
      <formula>NOT(ISERROR(SEARCH("ND",DQ78)))</formula>
    </cfRule>
    <cfRule type="containsText" dxfId="23122" priority="24536" operator="containsText" text="MANTTO">
      <formula>NOT(ISERROR(SEARCH("MANTTO",DQ78)))</formula>
    </cfRule>
    <cfRule type="containsText" dxfId="23121" priority="24537" operator="containsText" text="PNC">
      <formula>NOT(ISERROR(SEARCH("PNC",DQ78)))</formula>
    </cfRule>
    <cfRule type="containsText" dxfId="23120" priority="24538" operator="containsText" text="EJC">
      <formula>NOT(ISERROR(SEARCH("EJC",DQ78)))</formula>
    </cfRule>
    <cfRule type="containsText" dxfId="23119" priority="24539" operator="containsText" text="FAC">
      <formula>NOT(ISERROR(SEARCH("FAC",DQ78)))</formula>
    </cfRule>
  </conditionalFormatting>
  <conditionalFormatting sqref="DQ78:DV78">
    <cfRule type="containsText" dxfId="23118" priority="24532" operator="containsText" text="CE">
      <formula>NOT(ISERROR(SEARCH("CE",DQ78)))</formula>
    </cfRule>
  </conditionalFormatting>
  <conditionalFormatting sqref="DW78:DY78">
    <cfRule type="cellIs" dxfId="23117" priority="24525" operator="equal">
      <formula>"FAB"</formula>
    </cfRule>
    <cfRule type="containsText" dxfId="23116" priority="24526" operator="containsText" text="CC">
      <formula>NOT(ISERROR(SEARCH("CC",DW78)))</formula>
    </cfRule>
    <cfRule type="containsText" dxfId="23115" priority="24527" operator="containsText" text="ND">
      <formula>NOT(ISERROR(SEARCH("ND",DW78)))</formula>
    </cfRule>
    <cfRule type="containsText" dxfId="23114" priority="24528" operator="containsText" text="MANTTO">
      <formula>NOT(ISERROR(SEARCH("MANTTO",DW78)))</formula>
    </cfRule>
    <cfRule type="containsText" dxfId="23113" priority="24529" operator="containsText" text="PNC">
      <formula>NOT(ISERROR(SEARCH("PNC",DW78)))</formula>
    </cfRule>
    <cfRule type="containsText" dxfId="23112" priority="24530" operator="containsText" text="EJC">
      <formula>NOT(ISERROR(SEARCH("EJC",DW78)))</formula>
    </cfRule>
    <cfRule type="containsText" dxfId="23111" priority="24531" operator="containsText" text="FAC">
      <formula>NOT(ISERROR(SEARCH("FAC",DW78)))</formula>
    </cfRule>
  </conditionalFormatting>
  <conditionalFormatting sqref="DW78:DY78">
    <cfRule type="containsText" dxfId="23110" priority="24524" operator="containsText" text="CE">
      <formula>NOT(ISERROR(SEARCH("CE",DW78)))</formula>
    </cfRule>
  </conditionalFormatting>
  <conditionalFormatting sqref="DQ77:DY78 DT77:EF77">
    <cfRule type="cellIs" dxfId="23109" priority="24517" operator="equal">
      <formula>"FAB"</formula>
    </cfRule>
    <cfRule type="containsText" dxfId="23108" priority="24518" operator="containsText" text="CC">
      <formula>NOT(ISERROR(SEARCH("CC",DQ77)))</formula>
    </cfRule>
    <cfRule type="containsText" dxfId="23107" priority="24519" operator="containsText" text="ND">
      <formula>NOT(ISERROR(SEARCH("ND",DQ77)))</formula>
    </cfRule>
    <cfRule type="containsText" dxfId="23106" priority="24520" operator="containsText" text="MANTTO">
      <formula>NOT(ISERROR(SEARCH("MANTTO",DQ77)))</formula>
    </cfRule>
    <cfRule type="containsText" dxfId="23105" priority="24521" operator="containsText" text="PNC">
      <formula>NOT(ISERROR(SEARCH("PNC",DQ77)))</formula>
    </cfRule>
    <cfRule type="containsText" dxfId="23104" priority="24522" operator="containsText" text="EJC">
      <formula>NOT(ISERROR(SEARCH("EJC",DQ77)))</formula>
    </cfRule>
    <cfRule type="containsText" dxfId="23103" priority="24523" operator="containsText" text="FAC">
      <formula>NOT(ISERROR(SEARCH("FAC",DQ77)))</formula>
    </cfRule>
  </conditionalFormatting>
  <conditionalFormatting sqref="DQ77:DY78 DT77:EF77">
    <cfRule type="containsText" dxfId="23102" priority="24516" operator="containsText" text="CE">
      <formula>NOT(ISERROR(SEARCH("CE",DQ77)))</formula>
    </cfRule>
  </conditionalFormatting>
  <conditionalFormatting sqref="DQ78">
    <cfRule type="cellIs" dxfId="23101" priority="24509" operator="equal">
      <formula>"FAB"</formula>
    </cfRule>
    <cfRule type="containsText" dxfId="23100" priority="24510" operator="containsText" text="CC">
      <formula>NOT(ISERROR(SEARCH("CC",DQ78)))</formula>
    </cfRule>
    <cfRule type="containsText" dxfId="23099" priority="24511" operator="containsText" text="ND">
      <formula>NOT(ISERROR(SEARCH("ND",DQ78)))</formula>
    </cfRule>
    <cfRule type="containsText" dxfId="23098" priority="24512" operator="containsText" text="MANTTO">
      <formula>NOT(ISERROR(SEARCH("MANTTO",DQ78)))</formula>
    </cfRule>
    <cfRule type="containsText" dxfId="23097" priority="24513" operator="containsText" text="PNC">
      <formula>NOT(ISERROR(SEARCH("PNC",DQ78)))</formula>
    </cfRule>
    <cfRule type="containsText" dxfId="23096" priority="24514" operator="containsText" text="EJC">
      <formula>NOT(ISERROR(SEARCH("EJC",DQ78)))</formula>
    </cfRule>
    <cfRule type="containsText" dxfId="23095" priority="24515" operator="containsText" text="FAC">
      <formula>NOT(ISERROR(SEARCH("FAC",DQ78)))</formula>
    </cfRule>
  </conditionalFormatting>
  <conditionalFormatting sqref="DQ78">
    <cfRule type="containsText" dxfId="23094" priority="24508" operator="containsText" text="CE">
      <formula>NOT(ISERROR(SEARCH("CE",DQ78)))</formula>
    </cfRule>
  </conditionalFormatting>
  <conditionalFormatting sqref="DQ77:DY78 DT77:EF77">
    <cfRule type="cellIs" dxfId="23093" priority="24501" operator="equal">
      <formula>"FAB"</formula>
    </cfRule>
    <cfRule type="containsText" dxfId="23092" priority="24502" operator="containsText" text="CC">
      <formula>NOT(ISERROR(SEARCH("CC",DQ77)))</formula>
    </cfRule>
    <cfRule type="containsText" dxfId="23091" priority="24503" operator="containsText" text="ND">
      <formula>NOT(ISERROR(SEARCH("ND",DQ77)))</formula>
    </cfRule>
    <cfRule type="containsText" dxfId="23090" priority="24504" operator="containsText" text="MANTTO">
      <formula>NOT(ISERROR(SEARCH("MANTTO",DQ77)))</formula>
    </cfRule>
    <cfRule type="containsText" dxfId="23089" priority="24505" operator="containsText" text="PNC">
      <formula>NOT(ISERROR(SEARCH("PNC",DQ77)))</formula>
    </cfRule>
    <cfRule type="containsText" dxfId="23088" priority="24506" operator="containsText" text="EJC">
      <formula>NOT(ISERROR(SEARCH("EJC",DQ77)))</formula>
    </cfRule>
    <cfRule type="containsText" dxfId="23087" priority="24507" operator="containsText" text="FAC">
      <formula>NOT(ISERROR(SEARCH("FAC",DQ77)))</formula>
    </cfRule>
  </conditionalFormatting>
  <conditionalFormatting sqref="DQ77:DY78 DT77:EF77">
    <cfRule type="containsText" dxfId="23086" priority="24500" operator="containsText" text="CE">
      <formula>NOT(ISERROR(SEARCH("CE",DQ77)))</formula>
    </cfRule>
  </conditionalFormatting>
  <conditionalFormatting sqref="DQ77:DQ78">
    <cfRule type="cellIs" dxfId="23085" priority="24493" operator="equal">
      <formula>"FAB"</formula>
    </cfRule>
    <cfRule type="containsText" dxfId="23084" priority="24494" operator="containsText" text="CC">
      <formula>NOT(ISERROR(SEARCH("CC",DQ77)))</formula>
    </cfRule>
    <cfRule type="containsText" dxfId="23083" priority="24495" operator="containsText" text="ND">
      <formula>NOT(ISERROR(SEARCH("ND",DQ77)))</formula>
    </cfRule>
    <cfRule type="containsText" dxfId="23082" priority="24496" operator="containsText" text="MANTTO">
      <formula>NOT(ISERROR(SEARCH("MANTTO",DQ77)))</formula>
    </cfRule>
    <cfRule type="containsText" dxfId="23081" priority="24497" operator="containsText" text="PNC">
      <formula>NOT(ISERROR(SEARCH("PNC",DQ77)))</formula>
    </cfRule>
    <cfRule type="containsText" dxfId="23080" priority="24498" operator="containsText" text="EJC">
      <formula>NOT(ISERROR(SEARCH("EJC",DQ77)))</formula>
    </cfRule>
    <cfRule type="containsText" dxfId="23079" priority="24499" operator="containsText" text="FAC">
      <formula>NOT(ISERROR(SEARCH("FAC",DQ77)))</formula>
    </cfRule>
  </conditionalFormatting>
  <conditionalFormatting sqref="DQ77:DQ78">
    <cfRule type="containsText" dxfId="23078" priority="24492" operator="containsText" text="CE">
      <formula>NOT(ISERROR(SEARCH("CE",DQ77)))</formula>
    </cfRule>
  </conditionalFormatting>
  <conditionalFormatting sqref="DQ78">
    <cfRule type="cellIs" dxfId="23077" priority="24485" operator="equal">
      <formula>"FAB"</formula>
    </cfRule>
    <cfRule type="containsText" dxfId="23076" priority="24486" operator="containsText" text="CC">
      <formula>NOT(ISERROR(SEARCH("CC",DQ78)))</formula>
    </cfRule>
    <cfRule type="containsText" dxfId="23075" priority="24487" operator="containsText" text="ND">
      <formula>NOT(ISERROR(SEARCH("ND",DQ78)))</formula>
    </cfRule>
    <cfRule type="containsText" dxfId="23074" priority="24488" operator="containsText" text="MANTTO">
      <formula>NOT(ISERROR(SEARCH("MANTTO",DQ78)))</formula>
    </cfRule>
    <cfRule type="containsText" dxfId="23073" priority="24489" operator="containsText" text="PNC">
      <formula>NOT(ISERROR(SEARCH("PNC",DQ78)))</formula>
    </cfRule>
    <cfRule type="containsText" dxfId="23072" priority="24490" operator="containsText" text="EJC">
      <formula>NOT(ISERROR(SEARCH("EJC",DQ78)))</formula>
    </cfRule>
    <cfRule type="containsText" dxfId="23071" priority="24491" operator="containsText" text="FAC">
      <formula>NOT(ISERROR(SEARCH("FAC",DQ78)))</formula>
    </cfRule>
  </conditionalFormatting>
  <conditionalFormatting sqref="DQ78">
    <cfRule type="containsText" dxfId="23070" priority="24484" operator="containsText" text="CE">
      <formula>NOT(ISERROR(SEARCH("CE",DQ78)))</formula>
    </cfRule>
  </conditionalFormatting>
  <conditionalFormatting sqref="DQ77:DY78 DT77:EF77">
    <cfRule type="cellIs" dxfId="23069" priority="24477" operator="equal">
      <formula>"FAB"</formula>
    </cfRule>
    <cfRule type="containsText" dxfId="23068" priority="24478" operator="containsText" text="CC">
      <formula>NOT(ISERROR(SEARCH("CC",DQ77)))</formula>
    </cfRule>
    <cfRule type="containsText" dxfId="23067" priority="24479" operator="containsText" text="ND">
      <formula>NOT(ISERROR(SEARCH("ND",DQ77)))</formula>
    </cfRule>
    <cfRule type="containsText" dxfId="23066" priority="24480" operator="containsText" text="MANTTO">
      <formula>NOT(ISERROR(SEARCH("MANTTO",DQ77)))</formula>
    </cfRule>
    <cfRule type="containsText" dxfId="23065" priority="24481" operator="containsText" text="PNC">
      <formula>NOT(ISERROR(SEARCH("PNC",DQ77)))</formula>
    </cfRule>
    <cfRule type="containsText" dxfId="23064" priority="24482" operator="containsText" text="EJC">
      <formula>NOT(ISERROR(SEARCH("EJC",DQ77)))</formula>
    </cfRule>
    <cfRule type="containsText" dxfId="23063" priority="24483" operator="containsText" text="FAC">
      <formula>NOT(ISERROR(SEARCH("FAC",DQ77)))</formula>
    </cfRule>
  </conditionalFormatting>
  <conditionalFormatting sqref="DQ77:DY78 DT77:EF77">
    <cfRule type="containsText" dxfId="23062" priority="24476" operator="containsText" text="CE">
      <formula>NOT(ISERROR(SEARCH("CE",DQ77)))</formula>
    </cfRule>
  </conditionalFormatting>
  <conditionalFormatting sqref="DQ77:DY78 DT77:EF77">
    <cfRule type="cellIs" dxfId="23061" priority="24469" operator="equal">
      <formula>"FAB"</formula>
    </cfRule>
    <cfRule type="containsText" dxfId="23060" priority="24470" operator="containsText" text="CC">
      <formula>NOT(ISERROR(SEARCH("CC",DQ77)))</formula>
    </cfRule>
    <cfRule type="containsText" dxfId="23059" priority="24471" operator="containsText" text="ND">
      <formula>NOT(ISERROR(SEARCH("ND",DQ77)))</formula>
    </cfRule>
    <cfRule type="containsText" dxfId="23058" priority="24472" operator="containsText" text="MANTTO">
      <formula>NOT(ISERROR(SEARCH("MANTTO",DQ77)))</formula>
    </cfRule>
    <cfRule type="containsText" dxfId="23057" priority="24473" operator="containsText" text="PNC">
      <formula>NOT(ISERROR(SEARCH("PNC",DQ77)))</formula>
    </cfRule>
    <cfRule type="containsText" dxfId="23056" priority="24474" operator="containsText" text="EJC">
      <formula>NOT(ISERROR(SEARCH("EJC",DQ77)))</formula>
    </cfRule>
    <cfRule type="containsText" dxfId="23055" priority="24475" operator="containsText" text="FAC">
      <formula>NOT(ISERROR(SEARCH("FAC",DQ77)))</formula>
    </cfRule>
  </conditionalFormatting>
  <conditionalFormatting sqref="DQ77:DY78 DT77:EF77">
    <cfRule type="containsText" dxfId="23054" priority="24468" operator="containsText" text="CE">
      <formula>NOT(ISERROR(SEARCH("CE",DQ77)))</formula>
    </cfRule>
  </conditionalFormatting>
  <conditionalFormatting sqref="DG79:DL79 DG81:DL81">
    <cfRule type="cellIs" dxfId="23053" priority="24461" operator="equal">
      <formula>"FAB"</formula>
    </cfRule>
    <cfRule type="containsText" dxfId="23052" priority="24462" operator="containsText" text="CC">
      <formula>NOT(ISERROR(SEARCH("CC",DG79)))</formula>
    </cfRule>
    <cfRule type="containsText" dxfId="23051" priority="24463" operator="containsText" text="ND">
      <formula>NOT(ISERROR(SEARCH("ND",DG79)))</formula>
    </cfRule>
    <cfRule type="containsText" dxfId="23050" priority="24464" operator="containsText" text="MANTTO">
      <formula>NOT(ISERROR(SEARCH("MANTTO",DG79)))</formula>
    </cfRule>
    <cfRule type="containsText" dxfId="23049" priority="24465" operator="containsText" text="PNC">
      <formula>NOT(ISERROR(SEARCH("PNC",DG79)))</formula>
    </cfRule>
    <cfRule type="containsText" dxfId="23048" priority="24466" operator="containsText" text="EJC">
      <formula>NOT(ISERROR(SEARCH("EJC",DG79)))</formula>
    </cfRule>
    <cfRule type="containsText" dxfId="23047" priority="24467" operator="containsText" text="FAC">
      <formula>NOT(ISERROR(SEARCH("FAC",DG79)))</formula>
    </cfRule>
  </conditionalFormatting>
  <conditionalFormatting sqref="DG79:DL79 DG81:DL81">
    <cfRule type="containsText" dxfId="23046" priority="24460" operator="containsText" text="CE">
      <formula>NOT(ISERROR(SEARCH("CE",DG79)))</formula>
    </cfRule>
  </conditionalFormatting>
  <conditionalFormatting sqref="DM79:DO79 DM81:DO81">
    <cfRule type="cellIs" dxfId="23045" priority="24453" operator="equal">
      <formula>"FAB"</formula>
    </cfRule>
    <cfRule type="containsText" dxfId="23044" priority="24454" operator="containsText" text="CC">
      <formula>NOT(ISERROR(SEARCH("CC",DM79)))</formula>
    </cfRule>
    <cfRule type="containsText" dxfId="23043" priority="24455" operator="containsText" text="ND">
      <formula>NOT(ISERROR(SEARCH("ND",DM79)))</formula>
    </cfRule>
    <cfRule type="containsText" dxfId="23042" priority="24456" operator="containsText" text="MANTTO">
      <formula>NOT(ISERROR(SEARCH("MANTTO",DM79)))</formula>
    </cfRule>
    <cfRule type="containsText" dxfId="23041" priority="24457" operator="containsText" text="PNC">
      <formula>NOT(ISERROR(SEARCH("PNC",DM79)))</formula>
    </cfRule>
    <cfRule type="containsText" dxfId="23040" priority="24458" operator="containsText" text="EJC">
      <formula>NOT(ISERROR(SEARCH("EJC",DM79)))</formula>
    </cfRule>
    <cfRule type="containsText" dxfId="23039" priority="24459" operator="containsText" text="FAC">
      <formula>NOT(ISERROR(SEARCH("FAC",DM79)))</formula>
    </cfRule>
  </conditionalFormatting>
  <conditionalFormatting sqref="DM79:DO79 DM81:DO81">
    <cfRule type="containsText" dxfId="23038" priority="24452" operator="containsText" text="CE">
      <formula>NOT(ISERROR(SEARCH("CE",DM79)))</formula>
    </cfRule>
  </conditionalFormatting>
  <conditionalFormatting sqref="DG80:DL80">
    <cfRule type="cellIs" dxfId="23037" priority="24445" operator="equal">
      <formula>"FAB"</formula>
    </cfRule>
    <cfRule type="containsText" dxfId="23036" priority="24446" operator="containsText" text="CC">
      <formula>NOT(ISERROR(SEARCH("CC",DG80)))</formula>
    </cfRule>
    <cfRule type="containsText" dxfId="23035" priority="24447" operator="containsText" text="ND">
      <formula>NOT(ISERROR(SEARCH("ND",DG80)))</formula>
    </cfRule>
    <cfRule type="containsText" dxfId="23034" priority="24448" operator="containsText" text="MANTTO">
      <formula>NOT(ISERROR(SEARCH("MANTTO",DG80)))</formula>
    </cfRule>
    <cfRule type="containsText" dxfId="23033" priority="24449" operator="containsText" text="PNC">
      <formula>NOT(ISERROR(SEARCH("PNC",DG80)))</formula>
    </cfRule>
    <cfRule type="containsText" dxfId="23032" priority="24450" operator="containsText" text="EJC">
      <formula>NOT(ISERROR(SEARCH("EJC",DG80)))</formula>
    </cfRule>
    <cfRule type="containsText" dxfId="23031" priority="24451" operator="containsText" text="FAC">
      <formula>NOT(ISERROR(SEARCH("FAC",DG80)))</formula>
    </cfRule>
  </conditionalFormatting>
  <conditionalFormatting sqref="DG80:DL80">
    <cfRule type="containsText" dxfId="23030" priority="24444" operator="containsText" text="CE">
      <formula>NOT(ISERROR(SEARCH("CE",DG80)))</formula>
    </cfRule>
  </conditionalFormatting>
  <conditionalFormatting sqref="DM80:DO80">
    <cfRule type="cellIs" dxfId="23029" priority="24437" operator="equal">
      <formula>"FAB"</formula>
    </cfRule>
    <cfRule type="containsText" dxfId="23028" priority="24438" operator="containsText" text="CC">
      <formula>NOT(ISERROR(SEARCH("CC",DM80)))</formula>
    </cfRule>
    <cfRule type="containsText" dxfId="23027" priority="24439" operator="containsText" text="ND">
      <formula>NOT(ISERROR(SEARCH("ND",DM80)))</formula>
    </cfRule>
    <cfRule type="containsText" dxfId="23026" priority="24440" operator="containsText" text="MANTTO">
      <formula>NOT(ISERROR(SEARCH("MANTTO",DM80)))</formula>
    </cfRule>
    <cfRule type="containsText" dxfId="23025" priority="24441" operator="containsText" text="PNC">
      <formula>NOT(ISERROR(SEARCH("PNC",DM80)))</formula>
    </cfRule>
    <cfRule type="containsText" dxfId="23024" priority="24442" operator="containsText" text="EJC">
      <formula>NOT(ISERROR(SEARCH("EJC",DM80)))</formula>
    </cfRule>
    <cfRule type="containsText" dxfId="23023" priority="24443" operator="containsText" text="FAC">
      <formula>NOT(ISERROR(SEARCH("FAC",DM80)))</formula>
    </cfRule>
  </conditionalFormatting>
  <conditionalFormatting sqref="DM80:DO80">
    <cfRule type="containsText" dxfId="23022" priority="24436" operator="containsText" text="CE">
      <formula>NOT(ISERROR(SEARCH("CE",DM80)))</formula>
    </cfRule>
  </conditionalFormatting>
  <conditionalFormatting sqref="DG79:DO81">
    <cfRule type="cellIs" dxfId="23021" priority="24429" operator="equal">
      <formula>"FAB"</formula>
    </cfRule>
    <cfRule type="containsText" dxfId="23020" priority="24430" operator="containsText" text="CC">
      <formula>NOT(ISERROR(SEARCH("CC",DG79)))</formula>
    </cfRule>
    <cfRule type="containsText" dxfId="23019" priority="24431" operator="containsText" text="ND">
      <formula>NOT(ISERROR(SEARCH("ND",DG79)))</formula>
    </cfRule>
    <cfRule type="containsText" dxfId="23018" priority="24432" operator="containsText" text="MANTTO">
      <formula>NOT(ISERROR(SEARCH("MANTTO",DG79)))</formula>
    </cfRule>
    <cfRule type="containsText" dxfId="23017" priority="24433" operator="containsText" text="PNC">
      <formula>NOT(ISERROR(SEARCH("PNC",DG79)))</formula>
    </cfRule>
    <cfRule type="containsText" dxfId="23016" priority="24434" operator="containsText" text="EJC">
      <formula>NOT(ISERROR(SEARCH("EJC",DG79)))</formula>
    </cfRule>
    <cfRule type="containsText" dxfId="23015" priority="24435" operator="containsText" text="FAC">
      <formula>NOT(ISERROR(SEARCH("FAC",DG79)))</formula>
    </cfRule>
  </conditionalFormatting>
  <conditionalFormatting sqref="DG79:DO81">
    <cfRule type="containsText" dxfId="23014" priority="24428" operator="containsText" text="CE">
      <formula>NOT(ISERROR(SEARCH("CE",DG79)))</formula>
    </cfRule>
  </conditionalFormatting>
  <conditionalFormatting sqref="DG80">
    <cfRule type="cellIs" dxfId="23013" priority="24421" operator="equal">
      <formula>"FAB"</formula>
    </cfRule>
    <cfRule type="containsText" dxfId="23012" priority="24422" operator="containsText" text="CC">
      <formula>NOT(ISERROR(SEARCH("CC",DG80)))</formula>
    </cfRule>
    <cfRule type="containsText" dxfId="23011" priority="24423" operator="containsText" text="ND">
      <formula>NOT(ISERROR(SEARCH("ND",DG80)))</formula>
    </cfRule>
    <cfRule type="containsText" dxfId="23010" priority="24424" operator="containsText" text="MANTTO">
      <formula>NOT(ISERROR(SEARCH("MANTTO",DG80)))</formula>
    </cfRule>
    <cfRule type="containsText" dxfId="23009" priority="24425" operator="containsText" text="PNC">
      <formula>NOT(ISERROR(SEARCH("PNC",DG80)))</formula>
    </cfRule>
    <cfRule type="containsText" dxfId="23008" priority="24426" operator="containsText" text="EJC">
      <formula>NOT(ISERROR(SEARCH("EJC",DG80)))</formula>
    </cfRule>
    <cfRule type="containsText" dxfId="23007" priority="24427" operator="containsText" text="FAC">
      <formula>NOT(ISERROR(SEARCH("FAC",DG80)))</formula>
    </cfRule>
  </conditionalFormatting>
  <conditionalFormatting sqref="DG80">
    <cfRule type="containsText" dxfId="23006" priority="24420" operator="containsText" text="CE">
      <formula>NOT(ISERROR(SEARCH("CE",DG80)))</formula>
    </cfRule>
  </conditionalFormatting>
  <conditionalFormatting sqref="DG79:DO81">
    <cfRule type="cellIs" dxfId="23005" priority="24413" operator="equal">
      <formula>"FAB"</formula>
    </cfRule>
    <cfRule type="containsText" dxfId="23004" priority="24414" operator="containsText" text="CC">
      <formula>NOT(ISERROR(SEARCH("CC",DG79)))</formula>
    </cfRule>
    <cfRule type="containsText" dxfId="23003" priority="24415" operator="containsText" text="ND">
      <formula>NOT(ISERROR(SEARCH("ND",DG79)))</formula>
    </cfRule>
    <cfRule type="containsText" dxfId="23002" priority="24416" operator="containsText" text="MANTTO">
      <formula>NOT(ISERROR(SEARCH("MANTTO",DG79)))</formula>
    </cfRule>
    <cfRule type="containsText" dxfId="23001" priority="24417" operator="containsText" text="PNC">
      <formula>NOT(ISERROR(SEARCH("PNC",DG79)))</formula>
    </cfRule>
    <cfRule type="containsText" dxfId="23000" priority="24418" operator="containsText" text="EJC">
      <formula>NOT(ISERROR(SEARCH("EJC",DG79)))</formula>
    </cfRule>
    <cfRule type="containsText" dxfId="22999" priority="24419" operator="containsText" text="FAC">
      <formula>NOT(ISERROR(SEARCH("FAC",DG79)))</formula>
    </cfRule>
  </conditionalFormatting>
  <conditionalFormatting sqref="DG79:DO81">
    <cfRule type="containsText" dxfId="22998" priority="24412" operator="containsText" text="CE">
      <formula>NOT(ISERROR(SEARCH("CE",DG79)))</formula>
    </cfRule>
  </conditionalFormatting>
  <conditionalFormatting sqref="DG79:DG81">
    <cfRule type="cellIs" dxfId="22997" priority="24405" operator="equal">
      <formula>"FAB"</formula>
    </cfRule>
    <cfRule type="containsText" dxfId="22996" priority="24406" operator="containsText" text="CC">
      <formula>NOT(ISERROR(SEARCH("CC",DG79)))</formula>
    </cfRule>
    <cfRule type="containsText" dxfId="22995" priority="24407" operator="containsText" text="ND">
      <formula>NOT(ISERROR(SEARCH("ND",DG79)))</formula>
    </cfRule>
    <cfRule type="containsText" dxfId="22994" priority="24408" operator="containsText" text="MANTTO">
      <formula>NOT(ISERROR(SEARCH("MANTTO",DG79)))</formula>
    </cfRule>
    <cfRule type="containsText" dxfId="22993" priority="24409" operator="containsText" text="PNC">
      <formula>NOT(ISERROR(SEARCH("PNC",DG79)))</formula>
    </cfRule>
    <cfRule type="containsText" dxfId="22992" priority="24410" operator="containsText" text="EJC">
      <formula>NOT(ISERROR(SEARCH("EJC",DG79)))</formula>
    </cfRule>
    <cfRule type="containsText" dxfId="22991" priority="24411" operator="containsText" text="FAC">
      <formula>NOT(ISERROR(SEARCH("FAC",DG79)))</formula>
    </cfRule>
  </conditionalFormatting>
  <conditionalFormatting sqref="DG79:DG81">
    <cfRule type="containsText" dxfId="22990" priority="24404" operator="containsText" text="CE">
      <formula>NOT(ISERROR(SEARCH("CE",DG79)))</formula>
    </cfRule>
  </conditionalFormatting>
  <conditionalFormatting sqref="DG80">
    <cfRule type="cellIs" dxfId="22989" priority="24397" operator="equal">
      <formula>"FAB"</formula>
    </cfRule>
    <cfRule type="containsText" dxfId="22988" priority="24398" operator="containsText" text="CC">
      <formula>NOT(ISERROR(SEARCH("CC",DG80)))</formula>
    </cfRule>
    <cfRule type="containsText" dxfId="22987" priority="24399" operator="containsText" text="ND">
      <formula>NOT(ISERROR(SEARCH("ND",DG80)))</formula>
    </cfRule>
    <cfRule type="containsText" dxfId="22986" priority="24400" operator="containsText" text="MANTTO">
      <formula>NOT(ISERROR(SEARCH("MANTTO",DG80)))</formula>
    </cfRule>
    <cfRule type="containsText" dxfId="22985" priority="24401" operator="containsText" text="PNC">
      <formula>NOT(ISERROR(SEARCH("PNC",DG80)))</formula>
    </cfRule>
    <cfRule type="containsText" dxfId="22984" priority="24402" operator="containsText" text="EJC">
      <formula>NOT(ISERROR(SEARCH("EJC",DG80)))</formula>
    </cfRule>
    <cfRule type="containsText" dxfId="22983" priority="24403" operator="containsText" text="FAC">
      <formula>NOT(ISERROR(SEARCH("FAC",DG80)))</formula>
    </cfRule>
  </conditionalFormatting>
  <conditionalFormatting sqref="DG80">
    <cfRule type="containsText" dxfId="22982" priority="24396" operator="containsText" text="CE">
      <formula>NOT(ISERROR(SEARCH("CE",DG80)))</formula>
    </cfRule>
  </conditionalFormatting>
  <conditionalFormatting sqref="DG79:DO81">
    <cfRule type="cellIs" dxfId="22981" priority="24389" operator="equal">
      <formula>"FAB"</formula>
    </cfRule>
    <cfRule type="containsText" dxfId="22980" priority="24390" operator="containsText" text="CC">
      <formula>NOT(ISERROR(SEARCH("CC",DG79)))</formula>
    </cfRule>
    <cfRule type="containsText" dxfId="22979" priority="24391" operator="containsText" text="ND">
      <formula>NOT(ISERROR(SEARCH("ND",DG79)))</formula>
    </cfRule>
    <cfRule type="containsText" dxfId="22978" priority="24392" operator="containsText" text="MANTTO">
      <formula>NOT(ISERROR(SEARCH("MANTTO",DG79)))</formula>
    </cfRule>
    <cfRule type="containsText" dxfId="22977" priority="24393" operator="containsText" text="PNC">
      <formula>NOT(ISERROR(SEARCH("PNC",DG79)))</formula>
    </cfRule>
    <cfRule type="containsText" dxfId="22976" priority="24394" operator="containsText" text="EJC">
      <formula>NOT(ISERROR(SEARCH("EJC",DG79)))</formula>
    </cfRule>
    <cfRule type="containsText" dxfId="22975" priority="24395" operator="containsText" text="FAC">
      <formula>NOT(ISERROR(SEARCH("FAC",DG79)))</formula>
    </cfRule>
  </conditionalFormatting>
  <conditionalFormatting sqref="DG79:DO81">
    <cfRule type="containsText" dxfId="22974" priority="24388" operator="containsText" text="CE">
      <formula>NOT(ISERROR(SEARCH("CE",DG79)))</formula>
    </cfRule>
  </conditionalFormatting>
  <conditionalFormatting sqref="DG79:DO81">
    <cfRule type="cellIs" dxfId="22973" priority="24381" operator="equal">
      <formula>"FAB"</formula>
    </cfRule>
    <cfRule type="containsText" dxfId="22972" priority="24382" operator="containsText" text="CC">
      <formula>NOT(ISERROR(SEARCH("CC",DG79)))</formula>
    </cfRule>
    <cfRule type="containsText" dxfId="22971" priority="24383" operator="containsText" text="ND">
      <formula>NOT(ISERROR(SEARCH("ND",DG79)))</formula>
    </cfRule>
    <cfRule type="containsText" dxfId="22970" priority="24384" operator="containsText" text="MANTTO">
      <formula>NOT(ISERROR(SEARCH("MANTTO",DG79)))</formula>
    </cfRule>
    <cfRule type="containsText" dxfId="22969" priority="24385" operator="containsText" text="PNC">
      <formula>NOT(ISERROR(SEARCH("PNC",DG79)))</formula>
    </cfRule>
    <cfRule type="containsText" dxfId="22968" priority="24386" operator="containsText" text="EJC">
      <formula>NOT(ISERROR(SEARCH("EJC",DG79)))</formula>
    </cfRule>
    <cfRule type="containsText" dxfId="22967" priority="24387" operator="containsText" text="FAC">
      <formula>NOT(ISERROR(SEARCH("FAC",DG79)))</formula>
    </cfRule>
  </conditionalFormatting>
  <conditionalFormatting sqref="DG79:DO81">
    <cfRule type="containsText" dxfId="22966" priority="24380" operator="containsText" text="CE">
      <formula>NOT(ISERROR(SEARCH("CE",DG79)))</formula>
    </cfRule>
  </conditionalFormatting>
  <conditionalFormatting sqref="BY84:CD88">
    <cfRule type="cellIs" dxfId="22965" priority="24373" operator="equal">
      <formula>"FAB"</formula>
    </cfRule>
    <cfRule type="containsText" dxfId="22964" priority="24374" operator="containsText" text="CC">
      <formula>NOT(ISERROR(SEARCH("CC",BY84)))</formula>
    </cfRule>
    <cfRule type="containsText" dxfId="22963" priority="24375" operator="containsText" text="ND">
      <formula>NOT(ISERROR(SEARCH("ND",BY84)))</formula>
    </cfRule>
    <cfRule type="containsText" dxfId="22962" priority="24376" operator="containsText" text="MANTTO">
      <formula>NOT(ISERROR(SEARCH("MANTTO",BY84)))</formula>
    </cfRule>
    <cfRule type="containsText" dxfId="22961" priority="24377" operator="containsText" text="PNC">
      <formula>NOT(ISERROR(SEARCH("PNC",BY84)))</formula>
    </cfRule>
    <cfRule type="containsText" dxfId="22960" priority="24378" operator="containsText" text="EJC">
      <formula>NOT(ISERROR(SEARCH("EJC",BY84)))</formula>
    </cfRule>
    <cfRule type="containsText" dxfId="22959" priority="24379" operator="containsText" text="FAC">
      <formula>NOT(ISERROR(SEARCH("FAC",BY84)))</formula>
    </cfRule>
  </conditionalFormatting>
  <conditionalFormatting sqref="BY84:CD88">
    <cfRule type="containsText" dxfId="22958" priority="24372" operator="containsText" text="CE">
      <formula>NOT(ISERROR(SEARCH("CE",BY84)))</formula>
    </cfRule>
  </conditionalFormatting>
  <conditionalFormatting sqref="BY87:CD87">
    <cfRule type="cellIs" dxfId="22957" priority="24365" operator="equal">
      <formula>"FAB"</formula>
    </cfRule>
    <cfRule type="containsText" dxfId="22956" priority="24366" operator="containsText" text="CC">
      <formula>NOT(ISERROR(SEARCH("CC",BY87)))</formula>
    </cfRule>
    <cfRule type="containsText" dxfId="22955" priority="24367" operator="containsText" text="ND">
      <formula>NOT(ISERROR(SEARCH("ND",BY87)))</formula>
    </cfRule>
    <cfRule type="containsText" dxfId="22954" priority="24368" operator="containsText" text="MANTTO">
      <formula>NOT(ISERROR(SEARCH("MANTTO",BY87)))</formula>
    </cfRule>
    <cfRule type="containsText" dxfId="22953" priority="24369" operator="containsText" text="PNC">
      <formula>NOT(ISERROR(SEARCH("PNC",BY87)))</formula>
    </cfRule>
    <cfRule type="containsText" dxfId="22952" priority="24370" operator="containsText" text="EJC">
      <formula>NOT(ISERROR(SEARCH("EJC",BY87)))</formula>
    </cfRule>
    <cfRule type="containsText" dxfId="22951" priority="24371" operator="containsText" text="FAC">
      <formula>NOT(ISERROR(SEARCH("FAC",BY87)))</formula>
    </cfRule>
  </conditionalFormatting>
  <conditionalFormatting sqref="BY87:CD87">
    <cfRule type="containsText" dxfId="22950" priority="24364" operator="containsText" text="CE">
      <formula>NOT(ISERROR(SEARCH("CE",BY87)))</formula>
    </cfRule>
  </conditionalFormatting>
  <conditionalFormatting sqref="BY88:CD88">
    <cfRule type="cellIs" dxfId="22949" priority="24357" operator="equal">
      <formula>"FAB"</formula>
    </cfRule>
    <cfRule type="containsText" dxfId="22948" priority="24358" operator="containsText" text="CC">
      <formula>NOT(ISERROR(SEARCH("CC",BY88)))</formula>
    </cfRule>
    <cfRule type="containsText" dxfId="22947" priority="24359" operator="containsText" text="ND">
      <formula>NOT(ISERROR(SEARCH("ND",BY88)))</formula>
    </cfRule>
    <cfRule type="containsText" dxfId="22946" priority="24360" operator="containsText" text="MANTTO">
      <formula>NOT(ISERROR(SEARCH("MANTTO",BY88)))</formula>
    </cfRule>
    <cfRule type="containsText" dxfId="22945" priority="24361" operator="containsText" text="PNC">
      <formula>NOT(ISERROR(SEARCH("PNC",BY88)))</formula>
    </cfRule>
    <cfRule type="containsText" dxfId="22944" priority="24362" operator="containsText" text="EJC">
      <formula>NOT(ISERROR(SEARCH("EJC",BY88)))</formula>
    </cfRule>
    <cfRule type="containsText" dxfId="22943" priority="24363" operator="containsText" text="FAC">
      <formula>NOT(ISERROR(SEARCH("FAC",BY88)))</formula>
    </cfRule>
  </conditionalFormatting>
  <conditionalFormatting sqref="BY88:CD88">
    <cfRule type="containsText" dxfId="22942" priority="24356" operator="containsText" text="CE">
      <formula>NOT(ISERROR(SEARCH("CE",BY88)))</formula>
    </cfRule>
  </conditionalFormatting>
  <conditionalFormatting sqref="BA84:BX88">
    <cfRule type="cellIs" dxfId="22941" priority="24349" operator="equal">
      <formula>"FAB"</formula>
    </cfRule>
    <cfRule type="containsText" dxfId="22940" priority="24350" operator="containsText" text="CC">
      <formula>NOT(ISERROR(SEARCH("CC",BA84)))</formula>
    </cfRule>
    <cfRule type="containsText" dxfId="22939" priority="24351" operator="containsText" text="ND">
      <formula>NOT(ISERROR(SEARCH("ND",BA84)))</formula>
    </cfRule>
    <cfRule type="containsText" dxfId="22938" priority="24352" operator="containsText" text="MANTTO">
      <formula>NOT(ISERROR(SEARCH("MANTTO",BA84)))</formula>
    </cfRule>
    <cfRule type="containsText" dxfId="22937" priority="24353" operator="containsText" text="PNC">
      <formula>NOT(ISERROR(SEARCH("PNC",BA84)))</formula>
    </cfRule>
    <cfRule type="containsText" dxfId="22936" priority="24354" operator="containsText" text="EJC">
      <formula>NOT(ISERROR(SEARCH("EJC",BA84)))</formula>
    </cfRule>
    <cfRule type="containsText" dxfId="22935" priority="24355" operator="containsText" text="FAC">
      <formula>NOT(ISERROR(SEARCH("FAC",BA84)))</formula>
    </cfRule>
  </conditionalFormatting>
  <conditionalFormatting sqref="BA84:BX88">
    <cfRule type="containsText" dxfId="22934" priority="24348" operator="containsText" text="CE">
      <formula>NOT(ISERROR(SEARCH("CE",BA84)))</formula>
    </cfRule>
  </conditionalFormatting>
  <conditionalFormatting sqref="BY86:CD86">
    <cfRule type="cellIs" dxfId="22933" priority="24341" operator="equal">
      <formula>"FAB"</formula>
    </cfRule>
    <cfRule type="containsText" dxfId="22932" priority="24342" operator="containsText" text="CC">
      <formula>NOT(ISERROR(SEARCH("CC",BY86)))</formula>
    </cfRule>
    <cfRule type="containsText" dxfId="22931" priority="24343" operator="containsText" text="ND">
      <formula>NOT(ISERROR(SEARCH("ND",BY86)))</formula>
    </cfRule>
    <cfRule type="containsText" dxfId="22930" priority="24344" operator="containsText" text="MANTTO">
      <formula>NOT(ISERROR(SEARCH("MANTTO",BY86)))</formula>
    </cfRule>
    <cfRule type="containsText" dxfId="22929" priority="24345" operator="containsText" text="PNC">
      <formula>NOT(ISERROR(SEARCH("PNC",BY86)))</formula>
    </cfRule>
    <cfRule type="containsText" dxfId="22928" priority="24346" operator="containsText" text="EJC">
      <formula>NOT(ISERROR(SEARCH("EJC",BY86)))</formula>
    </cfRule>
    <cfRule type="containsText" dxfId="22927" priority="24347" operator="containsText" text="FAC">
      <formula>NOT(ISERROR(SEARCH("FAC",BY86)))</formula>
    </cfRule>
  </conditionalFormatting>
  <conditionalFormatting sqref="BY86:CD86">
    <cfRule type="containsText" dxfId="22926" priority="24340" operator="containsText" text="CE">
      <formula>NOT(ISERROR(SEARCH("CE",BY86)))</formula>
    </cfRule>
  </conditionalFormatting>
  <conditionalFormatting sqref="BY87:CD87">
    <cfRule type="cellIs" dxfId="22925" priority="24333" operator="equal">
      <formula>"FAB"</formula>
    </cfRule>
    <cfRule type="containsText" dxfId="22924" priority="24334" operator="containsText" text="CC">
      <formula>NOT(ISERROR(SEARCH("CC",BY87)))</formula>
    </cfRule>
    <cfRule type="containsText" dxfId="22923" priority="24335" operator="containsText" text="ND">
      <formula>NOT(ISERROR(SEARCH("ND",BY87)))</formula>
    </cfRule>
    <cfRule type="containsText" dxfId="22922" priority="24336" operator="containsText" text="MANTTO">
      <formula>NOT(ISERROR(SEARCH("MANTTO",BY87)))</formula>
    </cfRule>
    <cfRule type="containsText" dxfId="22921" priority="24337" operator="containsText" text="PNC">
      <formula>NOT(ISERROR(SEARCH("PNC",BY87)))</formula>
    </cfRule>
    <cfRule type="containsText" dxfId="22920" priority="24338" operator="containsText" text="EJC">
      <formula>NOT(ISERROR(SEARCH("EJC",BY87)))</formula>
    </cfRule>
    <cfRule type="containsText" dxfId="22919" priority="24339" operator="containsText" text="FAC">
      <formula>NOT(ISERROR(SEARCH("FAC",BY87)))</formula>
    </cfRule>
  </conditionalFormatting>
  <conditionalFormatting sqref="BY87:CD87">
    <cfRule type="containsText" dxfId="22918" priority="24332" operator="containsText" text="CE">
      <formula>NOT(ISERROR(SEARCH("CE",BY87)))</formula>
    </cfRule>
  </conditionalFormatting>
  <conditionalFormatting sqref="BY86:CD86">
    <cfRule type="cellIs" dxfId="22917" priority="24325" operator="equal">
      <formula>"FAB"</formula>
    </cfRule>
    <cfRule type="containsText" dxfId="22916" priority="24326" operator="containsText" text="CC">
      <formula>NOT(ISERROR(SEARCH("CC",BY86)))</formula>
    </cfRule>
    <cfRule type="containsText" dxfId="22915" priority="24327" operator="containsText" text="ND">
      <formula>NOT(ISERROR(SEARCH("ND",BY86)))</formula>
    </cfRule>
    <cfRule type="containsText" dxfId="22914" priority="24328" operator="containsText" text="MANTTO">
      <formula>NOT(ISERROR(SEARCH("MANTTO",BY86)))</formula>
    </cfRule>
    <cfRule type="containsText" dxfId="22913" priority="24329" operator="containsText" text="PNC">
      <formula>NOT(ISERROR(SEARCH("PNC",BY86)))</formula>
    </cfRule>
    <cfRule type="containsText" dxfId="22912" priority="24330" operator="containsText" text="EJC">
      <formula>NOT(ISERROR(SEARCH("EJC",BY86)))</formula>
    </cfRule>
    <cfRule type="containsText" dxfId="22911" priority="24331" operator="containsText" text="FAC">
      <formula>NOT(ISERROR(SEARCH("FAC",BY86)))</formula>
    </cfRule>
  </conditionalFormatting>
  <conditionalFormatting sqref="BY86:CD86">
    <cfRule type="containsText" dxfId="22910" priority="24324" operator="containsText" text="CE">
      <formula>NOT(ISERROR(SEARCH("CE",BY86)))</formula>
    </cfRule>
  </conditionalFormatting>
  <conditionalFormatting sqref="BY87:CD87">
    <cfRule type="cellIs" dxfId="22909" priority="24317" operator="equal">
      <formula>"FAB"</formula>
    </cfRule>
    <cfRule type="containsText" dxfId="22908" priority="24318" operator="containsText" text="CC">
      <formula>NOT(ISERROR(SEARCH("CC",BY87)))</formula>
    </cfRule>
    <cfRule type="containsText" dxfId="22907" priority="24319" operator="containsText" text="ND">
      <formula>NOT(ISERROR(SEARCH("ND",BY87)))</formula>
    </cfRule>
    <cfRule type="containsText" dxfId="22906" priority="24320" operator="containsText" text="MANTTO">
      <formula>NOT(ISERROR(SEARCH("MANTTO",BY87)))</formula>
    </cfRule>
    <cfRule type="containsText" dxfId="22905" priority="24321" operator="containsText" text="PNC">
      <formula>NOT(ISERROR(SEARCH("PNC",BY87)))</formula>
    </cfRule>
    <cfRule type="containsText" dxfId="22904" priority="24322" operator="containsText" text="EJC">
      <formula>NOT(ISERROR(SEARCH("EJC",BY87)))</formula>
    </cfRule>
    <cfRule type="containsText" dxfId="22903" priority="24323" operator="containsText" text="FAC">
      <formula>NOT(ISERROR(SEARCH("FAC",BY87)))</formula>
    </cfRule>
  </conditionalFormatting>
  <conditionalFormatting sqref="BY87:CD87">
    <cfRule type="containsText" dxfId="22902" priority="24316" operator="containsText" text="CE">
      <formula>NOT(ISERROR(SEARCH("CE",BY87)))</formula>
    </cfRule>
  </conditionalFormatting>
  <conditionalFormatting sqref="BY85:CD85">
    <cfRule type="cellIs" dxfId="22901" priority="24309" operator="equal">
      <formula>"FAB"</formula>
    </cfRule>
    <cfRule type="containsText" dxfId="22900" priority="24310" operator="containsText" text="CC">
      <formula>NOT(ISERROR(SEARCH("CC",BY85)))</formula>
    </cfRule>
    <cfRule type="containsText" dxfId="22899" priority="24311" operator="containsText" text="ND">
      <formula>NOT(ISERROR(SEARCH("ND",BY85)))</formula>
    </cfRule>
    <cfRule type="containsText" dxfId="22898" priority="24312" operator="containsText" text="MANTTO">
      <formula>NOT(ISERROR(SEARCH("MANTTO",BY85)))</formula>
    </cfRule>
    <cfRule type="containsText" dxfId="22897" priority="24313" operator="containsText" text="PNC">
      <formula>NOT(ISERROR(SEARCH("PNC",BY85)))</formula>
    </cfRule>
    <cfRule type="containsText" dxfId="22896" priority="24314" operator="containsText" text="EJC">
      <formula>NOT(ISERROR(SEARCH("EJC",BY85)))</formula>
    </cfRule>
    <cfRule type="containsText" dxfId="22895" priority="24315" operator="containsText" text="FAC">
      <formula>NOT(ISERROR(SEARCH("FAC",BY85)))</formula>
    </cfRule>
  </conditionalFormatting>
  <conditionalFormatting sqref="BY85:CD85">
    <cfRule type="containsText" dxfId="22894" priority="24308" operator="containsText" text="CE">
      <formula>NOT(ISERROR(SEARCH("CE",BY85)))</formula>
    </cfRule>
  </conditionalFormatting>
  <conditionalFormatting sqref="BY86:CD86">
    <cfRule type="cellIs" dxfId="22893" priority="24301" operator="equal">
      <formula>"FAB"</formula>
    </cfRule>
    <cfRule type="containsText" dxfId="22892" priority="24302" operator="containsText" text="CC">
      <formula>NOT(ISERROR(SEARCH("CC",BY86)))</formula>
    </cfRule>
    <cfRule type="containsText" dxfId="22891" priority="24303" operator="containsText" text="ND">
      <formula>NOT(ISERROR(SEARCH("ND",BY86)))</formula>
    </cfRule>
    <cfRule type="containsText" dxfId="22890" priority="24304" operator="containsText" text="MANTTO">
      <formula>NOT(ISERROR(SEARCH("MANTTO",BY86)))</formula>
    </cfRule>
    <cfRule type="containsText" dxfId="22889" priority="24305" operator="containsText" text="PNC">
      <formula>NOT(ISERROR(SEARCH("PNC",BY86)))</formula>
    </cfRule>
    <cfRule type="containsText" dxfId="22888" priority="24306" operator="containsText" text="EJC">
      <formula>NOT(ISERROR(SEARCH("EJC",BY86)))</formula>
    </cfRule>
    <cfRule type="containsText" dxfId="22887" priority="24307" operator="containsText" text="FAC">
      <formula>NOT(ISERROR(SEARCH("FAC",BY86)))</formula>
    </cfRule>
  </conditionalFormatting>
  <conditionalFormatting sqref="BY86:CD86">
    <cfRule type="containsText" dxfId="22886" priority="24300" operator="containsText" text="CE">
      <formula>NOT(ISERROR(SEARCH("CE",BY86)))</formula>
    </cfRule>
  </conditionalFormatting>
  <conditionalFormatting sqref="CB84:CD88">
    <cfRule type="cellIs" dxfId="22885" priority="24293" operator="equal">
      <formula>"FAB"</formula>
    </cfRule>
    <cfRule type="containsText" dxfId="22884" priority="24294" operator="containsText" text="CC">
      <formula>NOT(ISERROR(SEARCH("CC",CB84)))</formula>
    </cfRule>
    <cfRule type="containsText" dxfId="22883" priority="24295" operator="containsText" text="ND">
      <formula>NOT(ISERROR(SEARCH("ND",CB84)))</formula>
    </cfRule>
    <cfRule type="containsText" dxfId="22882" priority="24296" operator="containsText" text="MANTTO">
      <formula>NOT(ISERROR(SEARCH("MANTTO",CB84)))</formula>
    </cfRule>
    <cfRule type="containsText" dxfId="22881" priority="24297" operator="containsText" text="PNC">
      <formula>NOT(ISERROR(SEARCH("PNC",CB84)))</formula>
    </cfRule>
    <cfRule type="containsText" dxfId="22880" priority="24298" operator="containsText" text="EJC">
      <formula>NOT(ISERROR(SEARCH("EJC",CB84)))</formula>
    </cfRule>
    <cfRule type="containsText" dxfId="22879" priority="24299" operator="containsText" text="FAC">
      <formula>NOT(ISERROR(SEARCH("FAC",CB84)))</formula>
    </cfRule>
  </conditionalFormatting>
  <conditionalFormatting sqref="CB84:CD88">
    <cfRule type="containsText" dxfId="22878" priority="24292" operator="containsText" text="CE">
      <formula>NOT(ISERROR(SEARCH("CE",CB84)))</formula>
    </cfRule>
  </conditionalFormatting>
  <conditionalFormatting sqref="BA84:CD88">
    <cfRule type="cellIs" dxfId="22877" priority="24285" operator="equal">
      <formula>"FAB"</formula>
    </cfRule>
    <cfRule type="containsText" dxfId="22876" priority="24286" operator="containsText" text="CC">
      <formula>NOT(ISERROR(SEARCH("CC",BA84)))</formula>
    </cfRule>
    <cfRule type="containsText" dxfId="22875" priority="24287" operator="containsText" text="ND">
      <formula>NOT(ISERROR(SEARCH("ND",BA84)))</formula>
    </cfRule>
    <cfRule type="containsText" dxfId="22874" priority="24288" operator="containsText" text="MANTTO">
      <formula>NOT(ISERROR(SEARCH("MANTTO",BA84)))</formula>
    </cfRule>
    <cfRule type="containsText" dxfId="22873" priority="24289" operator="containsText" text="PNC">
      <formula>NOT(ISERROR(SEARCH("PNC",BA84)))</formula>
    </cfRule>
    <cfRule type="containsText" dxfId="22872" priority="24290" operator="containsText" text="EJC">
      <formula>NOT(ISERROR(SEARCH("EJC",BA84)))</formula>
    </cfRule>
    <cfRule type="containsText" dxfId="22871" priority="24291" operator="containsText" text="FAC">
      <formula>NOT(ISERROR(SEARCH("FAC",BA84)))</formula>
    </cfRule>
  </conditionalFormatting>
  <conditionalFormatting sqref="BA84:CD88">
    <cfRule type="containsText" dxfId="22870" priority="24284" operator="containsText" text="CE">
      <formula>NOT(ISERROR(SEARCH("CE",BA84)))</formula>
    </cfRule>
  </conditionalFormatting>
  <conditionalFormatting sqref="BA84:CD88">
    <cfRule type="cellIs" dxfId="22869" priority="24277" operator="equal">
      <formula>"FAB"</formula>
    </cfRule>
    <cfRule type="containsText" dxfId="22868" priority="24278" operator="containsText" text="CC">
      <formula>NOT(ISERROR(SEARCH("CC",BA84)))</formula>
    </cfRule>
    <cfRule type="containsText" dxfId="22867" priority="24279" operator="containsText" text="ND">
      <formula>NOT(ISERROR(SEARCH("ND",BA84)))</formula>
    </cfRule>
    <cfRule type="containsText" dxfId="22866" priority="24280" operator="containsText" text="MANTTO">
      <formula>NOT(ISERROR(SEARCH("MANTTO",BA84)))</formula>
    </cfRule>
    <cfRule type="containsText" dxfId="22865" priority="24281" operator="containsText" text="PNC">
      <formula>NOT(ISERROR(SEARCH("PNC",BA84)))</formula>
    </cfRule>
    <cfRule type="containsText" dxfId="22864" priority="24282" operator="containsText" text="EJC">
      <formula>NOT(ISERROR(SEARCH("EJC",BA84)))</formula>
    </cfRule>
    <cfRule type="containsText" dxfId="22863" priority="24283" operator="containsText" text="FAC">
      <formula>NOT(ISERROR(SEARCH("FAC",BA84)))</formula>
    </cfRule>
  </conditionalFormatting>
  <conditionalFormatting sqref="BA84:CD88">
    <cfRule type="containsText" dxfId="22862" priority="24276" operator="containsText" text="CE">
      <formula>NOT(ISERROR(SEARCH("CE",BA84)))</formula>
    </cfRule>
  </conditionalFormatting>
  <conditionalFormatting sqref="BA84:CD88">
    <cfRule type="cellIs" dxfId="22861" priority="24269" operator="equal">
      <formula>"FAB"</formula>
    </cfRule>
    <cfRule type="containsText" dxfId="22860" priority="24270" operator="containsText" text="CC">
      <formula>NOT(ISERROR(SEARCH("CC",BA84)))</formula>
    </cfRule>
    <cfRule type="containsText" dxfId="22859" priority="24271" operator="containsText" text="ND">
      <formula>NOT(ISERROR(SEARCH("ND",BA84)))</formula>
    </cfRule>
    <cfRule type="containsText" dxfId="22858" priority="24272" operator="containsText" text="MANTTO">
      <formula>NOT(ISERROR(SEARCH("MANTTO",BA84)))</formula>
    </cfRule>
    <cfRule type="containsText" dxfId="22857" priority="24273" operator="containsText" text="PNC">
      <formula>NOT(ISERROR(SEARCH("PNC",BA84)))</formula>
    </cfRule>
    <cfRule type="containsText" dxfId="22856" priority="24274" operator="containsText" text="EJC">
      <formula>NOT(ISERROR(SEARCH("EJC",BA84)))</formula>
    </cfRule>
    <cfRule type="containsText" dxfId="22855" priority="24275" operator="containsText" text="FAC">
      <formula>NOT(ISERROR(SEARCH("FAC",BA84)))</formula>
    </cfRule>
  </conditionalFormatting>
  <conditionalFormatting sqref="BA84:CD88">
    <cfRule type="containsText" dxfId="22854" priority="24268" operator="containsText" text="CE">
      <formula>NOT(ISERROR(SEARCH("CE",BA84)))</formula>
    </cfRule>
  </conditionalFormatting>
  <conditionalFormatting sqref="DQ84:DR88">
    <cfRule type="cellIs" dxfId="22853" priority="24261" operator="equal">
      <formula>"FAB"</formula>
    </cfRule>
    <cfRule type="containsText" dxfId="22852" priority="24262" operator="containsText" text="CC">
      <formula>NOT(ISERROR(SEARCH("CC",DQ84)))</formula>
    </cfRule>
    <cfRule type="containsText" dxfId="22851" priority="24263" operator="containsText" text="ND">
      <formula>NOT(ISERROR(SEARCH("ND",DQ84)))</formula>
    </cfRule>
    <cfRule type="containsText" dxfId="22850" priority="24264" operator="containsText" text="MANTTO">
      <formula>NOT(ISERROR(SEARCH("MANTTO",DQ84)))</formula>
    </cfRule>
    <cfRule type="containsText" dxfId="22849" priority="24265" operator="containsText" text="PNC">
      <formula>NOT(ISERROR(SEARCH("PNC",DQ84)))</formula>
    </cfRule>
    <cfRule type="containsText" dxfId="22848" priority="24266" operator="containsText" text="EJC">
      <formula>NOT(ISERROR(SEARCH("EJC",DQ84)))</formula>
    </cfRule>
    <cfRule type="containsText" dxfId="22847" priority="24267" operator="containsText" text="FAC">
      <formula>NOT(ISERROR(SEARCH("FAC",DQ84)))</formula>
    </cfRule>
  </conditionalFormatting>
  <conditionalFormatting sqref="DQ84:DR88">
    <cfRule type="containsText" dxfId="22846" priority="24260" operator="containsText" text="CE">
      <formula>NOT(ISERROR(SEARCH("CE",DQ84)))</formula>
    </cfRule>
  </conditionalFormatting>
  <conditionalFormatting sqref="DQ86:DR86">
    <cfRule type="cellIs" dxfId="22845" priority="24253" operator="equal">
      <formula>"FAB"</formula>
    </cfRule>
    <cfRule type="containsText" dxfId="22844" priority="24254" operator="containsText" text="CC">
      <formula>NOT(ISERROR(SEARCH("CC",DQ86)))</formula>
    </cfRule>
    <cfRule type="containsText" dxfId="22843" priority="24255" operator="containsText" text="ND">
      <formula>NOT(ISERROR(SEARCH("ND",DQ86)))</formula>
    </cfRule>
    <cfRule type="containsText" dxfId="22842" priority="24256" operator="containsText" text="MANTTO">
      <formula>NOT(ISERROR(SEARCH("MANTTO",DQ86)))</formula>
    </cfRule>
    <cfRule type="containsText" dxfId="22841" priority="24257" operator="containsText" text="PNC">
      <formula>NOT(ISERROR(SEARCH("PNC",DQ86)))</formula>
    </cfRule>
    <cfRule type="containsText" dxfId="22840" priority="24258" operator="containsText" text="EJC">
      <formula>NOT(ISERROR(SEARCH("EJC",DQ86)))</formula>
    </cfRule>
    <cfRule type="containsText" dxfId="22839" priority="24259" operator="containsText" text="FAC">
      <formula>NOT(ISERROR(SEARCH("FAC",DQ86)))</formula>
    </cfRule>
  </conditionalFormatting>
  <conditionalFormatting sqref="DQ86:DR86">
    <cfRule type="containsText" dxfId="22838" priority="24252" operator="containsText" text="CE">
      <formula>NOT(ISERROR(SEARCH("CE",DQ86)))</formula>
    </cfRule>
  </conditionalFormatting>
  <conditionalFormatting sqref="DQ84:DY84 DQ86:DY87">
    <cfRule type="cellIs" dxfId="22837" priority="24245" operator="equal">
      <formula>"FAB"</formula>
    </cfRule>
    <cfRule type="containsText" dxfId="22836" priority="24246" operator="containsText" text="CC">
      <formula>NOT(ISERROR(SEARCH("CC",DQ84)))</formula>
    </cfRule>
    <cfRule type="containsText" dxfId="22835" priority="24247" operator="containsText" text="ND">
      <formula>NOT(ISERROR(SEARCH("ND",DQ84)))</formula>
    </cfRule>
    <cfRule type="containsText" dxfId="22834" priority="24248" operator="containsText" text="MANTTO">
      <formula>NOT(ISERROR(SEARCH("MANTTO",DQ84)))</formula>
    </cfRule>
    <cfRule type="containsText" dxfId="22833" priority="24249" operator="containsText" text="PNC">
      <formula>NOT(ISERROR(SEARCH("PNC",DQ84)))</formula>
    </cfRule>
    <cfRule type="containsText" dxfId="22832" priority="24250" operator="containsText" text="EJC">
      <formula>NOT(ISERROR(SEARCH("EJC",DQ84)))</formula>
    </cfRule>
    <cfRule type="containsText" dxfId="22831" priority="24251" operator="containsText" text="FAC">
      <formula>NOT(ISERROR(SEARCH("FAC",DQ84)))</formula>
    </cfRule>
  </conditionalFormatting>
  <conditionalFormatting sqref="DQ84:DY84 DQ86:DY87">
    <cfRule type="containsText" dxfId="22830" priority="24244" operator="containsText" text="CE">
      <formula>NOT(ISERROR(SEARCH("CE",DQ84)))</formula>
    </cfRule>
  </conditionalFormatting>
  <conditionalFormatting sqref="DS85:DY85 DS88:DY88">
    <cfRule type="cellIs" dxfId="22829" priority="24237" operator="equal">
      <formula>"FAB"</formula>
    </cfRule>
    <cfRule type="containsText" dxfId="22828" priority="24238" operator="containsText" text="CC">
      <formula>NOT(ISERROR(SEARCH("CC",DS85)))</formula>
    </cfRule>
    <cfRule type="containsText" dxfId="22827" priority="24239" operator="containsText" text="ND">
      <formula>NOT(ISERROR(SEARCH("ND",DS85)))</formula>
    </cfRule>
    <cfRule type="containsText" dxfId="22826" priority="24240" operator="containsText" text="MANTTO">
      <formula>NOT(ISERROR(SEARCH("MANTTO",DS85)))</formula>
    </cfRule>
    <cfRule type="containsText" dxfId="22825" priority="24241" operator="containsText" text="PNC">
      <formula>NOT(ISERROR(SEARCH("PNC",DS85)))</formula>
    </cfRule>
    <cfRule type="containsText" dxfId="22824" priority="24242" operator="containsText" text="EJC">
      <formula>NOT(ISERROR(SEARCH("EJC",DS85)))</formula>
    </cfRule>
    <cfRule type="containsText" dxfId="22823" priority="24243" operator="containsText" text="FAC">
      <formula>NOT(ISERROR(SEARCH("FAC",DS85)))</formula>
    </cfRule>
  </conditionalFormatting>
  <conditionalFormatting sqref="DS85:DY85 DS88:DY88">
    <cfRule type="containsText" dxfId="22822" priority="24236" operator="containsText" text="CE">
      <formula>NOT(ISERROR(SEARCH("CE",DS85)))</formula>
    </cfRule>
  </conditionalFormatting>
  <conditionalFormatting sqref="DQ84:DX84 DQ86:DX87">
    <cfRule type="cellIs" dxfId="22821" priority="24221" operator="equal">
      <formula>"FAB"</formula>
    </cfRule>
    <cfRule type="containsText" dxfId="22820" priority="24222" operator="containsText" text="CC">
      <formula>NOT(ISERROR(SEARCH("CC",DQ84)))</formula>
    </cfRule>
    <cfRule type="containsText" dxfId="22819" priority="24223" operator="containsText" text="ND">
      <formula>NOT(ISERROR(SEARCH("ND",DQ84)))</formula>
    </cfRule>
    <cfRule type="containsText" dxfId="22818" priority="24224" operator="containsText" text="MANTTO">
      <formula>NOT(ISERROR(SEARCH("MANTTO",DQ84)))</formula>
    </cfRule>
    <cfRule type="containsText" dxfId="22817" priority="24225" operator="containsText" text="PNC">
      <formula>NOT(ISERROR(SEARCH("PNC",DQ84)))</formula>
    </cfRule>
    <cfRule type="containsText" dxfId="22816" priority="24226" operator="containsText" text="EJC">
      <formula>NOT(ISERROR(SEARCH("EJC",DQ84)))</formula>
    </cfRule>
    <cfRule type="containsText" dxfId="22815" priority="24227" operator="containsText" text="FAC">
      <formula>NOT(ISERROR(SEARCH("FAC",DQ84)))</formula>
    </cfRule>
  </conditionalFormatting>
  <conditionalFormatting sqref="DQ84:DX84 DQ86:DX87">
    <cfRule type="containsText" dxfId="22814" priority="24220" operator="containsText" text="CE">
      <formula>NOT(ISERROR(SEARCH("CE",DQ84)))</formula>
    </cfRule>
  </conditionalFormatting>
  <conditionalFormatting sqref="DT86:DY86">
    <cfRule type="cellIs" dxfId="22813" priority="24229" operator="equal">
      <formula>"FAB"</formula>
    </cfRule>
    <cfRule type="containsText" dxfId="22812" priority="24230" operator="containsText" text="CC">
      <formula>NOT(ISERROR(SEARCH("CC",DT86)))</formula>
    </cfRule>
    <cfRule type="containsText" dxfId="22811" priority="24231" operator="containsText" text="ND">
      <formula>NOT(ISERROR(SEARCH("ND",DT86)))</formula>
    </cfRule>
    <cfRule type="containsText" dxfId="22810" priority="24232" operator="containsText" text="MANTTO">
      <formula>NOT(ISERROR(SEARCH("MANTTO",DT86)))</formula>
    </cfRule>
    <cfRule type="containsText" dxfId="22809" priority="24233" operator="containsText" text="PNC">
      <formula>NOT(ISERROR(SEARCH("PNC",DT86)))</formula>
    </cfRule>
    <cfRule type="containsText" dxfId="22808" priority="24234" operator="containsText" text="EJC">
      <formula>NOT(ISERROR(SEARCH("EJC",DT86)))</formula>
    </cfRule>
    <cfRule type="containsText" dxfId="22807" priority="24235" operator="containsText" text="FAC">
      <formula>NOT(ISERROR(SEARCH("FAC",DT86)))</formula>
    </cfRule>
  </conditionalFormatting>
  <conditionalFormatting sqref="DT86:DY86">
    <cfRule type="containsText" dxfId="22806" priority="24228" operator="containsText" text="CE">
      <formula>NOT(ISERROR(SEARCH("CE",DT86)))</formula>
    </cfRule>
  </conditionalFormatting>
  <conditionalFormatting sqref="DQ85:DR85 DQ88:DR88">
    <cfRule type="cellIs" dxfId="22805" priority="24213" operator="equal">
      <formula>"FAB"</formula>
    </cfRule>
    <cfRule type="containsText" dxfId="22804" priority="24214" operator="containsText" text="CC">
      <formula>NOT(ISERROR(SEARCH("CC",DQ85)))</formula>
    </cfRule>
    <cfRule type="containsText" dxfId="22803" priority="24215" operator="containsText" text="ND">
      <formula>NOT(ISERROR(SEARCH("ND",DQ85)))</formula>
    </cfRule>
    <cfRule type="containsText" dxfId="22802" priority="24216" operator="containsText" text="MANTTO">
      <formula>NOT(ISERROR(SEARCH("MANTTO",DQ85)))</formula>
    </cfRule>
    <cfRule type="containsText" dxfId="22801" priority="24217" operator="containsText" text="PNC">
      <formula>NOT(ISERROR(SEARCH("PNC",DQ85)))</formula>
    </cfRule>
    <cfRule type="containsText" dxfId="22800" priority="24218" operator="containsText" text="EJC">
      <formula>NOT(ISERROR(SEARCH("EJC",DQ85)))</formula>
    </cfRule>
    <cfRule type="containsText" dxfId="22799" priority="24219" operator="containsText" text="FAC">
      <formula>NOT(ISERROR(SEARCH("FAC",DQ85)))</formula>
    </cfRule>
  </conditionalFormatting>
  <conditionalFormatting sqref="DQ85:DR85 DQ88:DR88">
    <cfRule type="containsText" dxfId="22798" priority="24212" operator="containsText" text="CE">
      <formula>NOT(ISERROR(SEARCH("CE",DQ85)))</formula>
    </cfRule>
  </conditionalFormatting>
  <conditionalFormatting sqref="DS85 DS88">
    <cfRule type="cellIs" dxfId="22797" priority="24205" operator="equal">
      <formula>"FAB"</formula>
    </cfRule>
    <cfRule type="containsText" dxfId="22796" priority="24206" operator="containsText" text="CC">
      <formula>NOT(ISERROR(SEARCH("CC",DS85)))</formula>
    </cfRule>
    <cfRule type="containsText" dxfId="22795" priority="24207" operator="containsText" text="ND">
      <formula>NOT(ISERROR(SEARCH("ND",DS85)))</formula>
    </cfRule>
    <cfRule type="containsText" dxfId="22794" priority="24208" operator="containsText" text="MANTTO">
      <formula>NOT(ISERROR(SEARCH("MANTTO",DS85)))</formula>
    </cfRule>
    <cfRule type="containsText" dxfId="22793" priority="24209" operator="containsText" text="PNC">
      <formula>NOT(ISERROR(SEARCH("PNC",DS85)))</formula>
    </cfRule>
    <cfRule type="containsText" dxfId="22792" priority="24210" operator="containsText" text="EJC">
      <formula>NOT(ISERROR(SEARCH("EJC",DS85)))</formula>
    </cfRule>
    <cfRule type="containsText" dxfId="22791" priority="24211" operator="containsText" text="FAC">
      <formula>NOT(ISERROR(SEARCH("FAC",DS85)))</formula>
    </cfRule>
  </conditionalFormatting>
  <conditionalFormatting sqref="DS85 DS88">
    <cfRule type="containsText" dxfId="22790" priority="24204" operator="containsText" text="CE">
      <formula>NOT(ISERROR(SEARCH("CE",DS85)))</formula>
    </cfRule>
  </conditionalFormatting>
  <conditionalFormatting sqref="DQ84:DY84 DQ86:DY87">
    <cfRule type="cellIs" dxfId="22789" priority="24197" operator="equal">
      <formula>"FAB"</formula>
    </cfRule>
    <cfRule type="containsText" dxfId="22788" priority="24198" operator="containsText" text="CC">
      <formula>NOT(ISERROR(SEARCH("CC",DQ84)))</formula>
    </cfRule>
    <cfRule type="containsText" dxfId="22787" priority="24199" operator="containsText" text="ND">
      <formula>NOT(ISERROR(SEARCH("ND",DQ84)))</formula>
    </cfRule>
    <cfRule type="containsText" dxfId="22786" priority="24200" operator="containsText" text="MANTTO">
      <formula>NOT(ISERROR(SEARCH("MANTTO",DQ84)))</formula>
    </cfRule>
    <cfRule type="containsText" dxfId="22785" priority="24201" operator="containsText" text="PNC">
      <formula>NOT(ISERROR(SEARCH("PNC",DQ84)))</formula>
    </cfRule>
    <cfRule type="containsText" dxfId="22784" priority="24202" operator="containsText" text="EJC">
      <formula>NOT(ISERROR(SEARCH("EJC",DQ84)))</formula>
    </cfRule>
    <cfRule type="containsText" dxfId="22783" priority="24203" operator="containsText" text="FAC">
      <formula>NOT(ISERROR(SEARCH("FAC",DQ84)))</formula>
    </cfRule>
  </conditionalFormatting>
  <conditionalFormatting sqref="DQ84:DY84 DQ86:DY87">
    <cfRule type="containsText" dxfId="22782" priority="24196" operator="containsText" text="CE">
      <formula>NOT(ISERROR(SEARCH("CE",DQ84)))</formula>
    </cfRule>
  </conditionalFormatting>
  <conditionalFormatting sqref="DT85:DY85 DT88:DY88">
    <cfRule type="cellIs" dxfId="22781" priority="24189" operator="equal">
      <formula>"FAB"</formula>
    </cfRule>
    <cfRule type="containsText" dxfId="22780" priority="24190" operator="containsText" text="CC">
      <formula>NOT(ISERROR(SEARCH("CC",DT85)))</formula>
    </cfRule>
    <cfRule type="containsText" dxfId="22779" priority="24191" operator="containsText" text="ND">
      <formula>NOT(ISERROR(SEARCH("ND",DT85)))</formula>
    </cfRule>
    <cfRule type="containsText" dxfId="22778" priority="24192" operator="containsText" text="MANTTO">
      <formula>NOT(ISERROR(SEARCH("MANTTO",DT85)))</formula>
    </cfRule>
    <cfRule type="containsText" dxfId="22777" priority="24193" operator="containsText" text="PNC">
      <formula>NOT(ISERROR(SEARCH("PNC",DT85)))</formula>
    </cfRule>
    <cfRule type="containsText" dxfId="22776" priority="24194" operator="containsText" text="EJC">
      <formula>NOT(ISERROR(SEARCH("EJC",DT85)))</formula>
    </cfRule>
    <cfRule type="containsText" dxfId="22775" priority="24195" operator="containsText" text="FAC">
      <formula>NOT(ISERROR(SEARCH("FAC",DT85)))</formula>
    </cfRule>
  </conditionalFormatting>
  <conditionalFormatting sqref="DT85:DY85 DT88:DY88">
    <cfRule type="containsText" dxfId="22774" priority="24188" operator="containsText" text="CE">
      <formula>NOT(ISERROR(SEARCH("CE",DT85)))</formula>
    </cfRule>
  </conditionalFormatting>
  <conditionalFormatting sqref="DQ86:DY86">
    <cfRule type="cellIs" dxfId="22773" priority="24181" operator="equal">
      <formula>"FAB"</formula>
    </cfRule>
    <cfRule type="containsText" dxfId="22772" priority="24182" operator="containsText" text="CC">
      <formula>NOT(ISERROR(SEARCH("CC",DQ86)))</formula>
    </cfRule>
    <cfRule type="containsText" dxfId="22771" priority="24183" operator="containsText" text="ND">
      <formula>NOT(ISERROR(SEARCH("ND",DQ86)))</formula>
    </cfRule>
    <cfRule type="containsText" dxfId="22770" priority="24184" operator="containsText" text="MANTTO">
      <formula>NOT(ISERROR(SEARCH("MANTTO",DQ86)))</formula>
    </cfRule>
    <cfRule type="containsText" dxfId="22769" priority="24185" operator="containsText" text="PNC">
      <formula>NOT(ISERROR(SEARCH("PNC",DQ86)))</formula>
    </cfRule>
    <cfRule type="containsText" dxfId="22768" priority="24186" operator="containsText" text="EJC">
      <formula>NOT(ISERROR(SEARCH("EJC",DQ86)))</formula>
    </cfRule>
    <cfRule type="containsText" dxfId="22767" priority="24187" operator="containsText" text="FAC">
      <formula>NOT(ISERROR(SEARCH("FAC",DQ86)))</formula>
    </cfRule>
  </conditionalFormatting>
  <conditionalFormatting sqref="DQ86:DY86">
    <cfRule type="containsText" dxfId="22766" priority="24180" operator="containsText" text="CE">
      <formula>NOT(ISERROR(SEARCH("CE",DQ86)))</formula>
    </cfRule>
  </conditionalFormatting>
  <conditionalFormatting sqref="DQ85:DR85 DQ88:DR88">
    <cfRule type="cellIs" dxfId="22765" priority="24173" operator="equal">
      <formula>"FAB"</formula>
    </cfRule>
    <cfRule type="containsText" dxfId="22764" priority="24174" operator="containsText" text="CC">
      <formula>NOT(ISERROR(SEARCH("CC",DQ85)))</formula>
    </cfRule>
    <cfRule type="containsText" dxfId="22763" priority="24175" operator="containsText" text="ND">
      <formula>NOT(ISERROR(SEARCH("ND",DQ85)))</formula>
    </cfRule>
    <cfRule type="containsText" dxfId="22762" priority="24176" operator="containsText" text="MANTTO">
      <formula>NOT(ISERROR(SEARCH("MANTTO",DQ85)))</formula>
    </cfRule>
    <cfRule type="containsText" dxfId="22761" priority="24177" operator="containsText" text="PNC">
      <formula>NOT(ISERROR(SEARCH("PNC",DQ85)))</formula>
    </cfRule>
    <cfRule type="containsText" dxfId="22760" priority="24178" operator="containsText" text="EJC">
      <formula>NOT(ISERROR(SEARCH("EJC",DQ85)))</formula>
    </cfRule>
    <cfRule type="containsText" dxfId="22759" priority="24179" operator="containsText" text="FAC">
      <formula>NOT(ISERROR(SEARCH("FAC",DQ85)))</formula>
    </cfRule>
  </conditionalFormatting>
  <conditionalFormatting sqref="DQ85:DR85 DQ88:DR88">
    <cfRule type="containsText" dxfId="22758" priority="24172" operator="containsText" text="CE">
      <formula>NOT(ISERROR(SEARCH("CE",DQ85)))</formula>
    </cfRule>
  </conditionalFormatting>
  <conditionalFormatting sqref="DS85 DS88">
    <cfRule type="cellIs" dxfId="22757" priority="24165" operator="equal">
      <formula>"FAB"</formula>
    </cfRule>
    <cfRule type="containsText" dxfId="22756" priority="24166" operator="containsText" text="CC">
      <formula>NOT(ISERROR(SEARCH("CC",DS85)))</formula>
    </cfRule>
    <cfRule type="containsText" dxfId="22755" priority="24167" operator="containsText" text="ND">
      <formula>NOT(ISERROR(SEARCH("ND",DS85)))</formula>
    </cfRule>
    <cfRule type="containsText" dxfId="22754" priority="24168" operator="containsText" text="MANTTO">
      <formula>NOT(ISERROR(SEARCH("MANTTO",DS85)))</formula>
    </cfRule>
    <cfRule type="containsText" dxfId="22753" priority="24169" operator="containsText" text="PNC">
      <formula>NOT(ISERROR(SEARCH("PNC",DS85)))</formula>
    </cfRule>
    <cfRule type="containsText" dxfId="22752" priority="24170" operator="containsText" text="EJC">
      <formula>NOT(ISERROR(SEARCH("EJC",DS85)))</formula>
    </cfRule>
    <cfRule type="containsText" dxfId="22751" priority="24171" operator="containsText" text="FAC">
      <formula>NOT(ISERROR(SEARCH("FAC",DS85)))</formula>
    </cfRule>
  </conditionalFormatting>
  <conditionalFormatting sqref="DS85 DS88">
    <cfRule type="containsText" dxfId="22750" priority="24164" operator="containsText" text="CE">
      <formula>NOT(ISERROR(SEARCH("CE",DS85)))</formula>
    </cfRule>
  </conditionalFormatting>
  <conditionalFormatting sqref="DQ84:DY84 DQ86:DY87">
    <cfRule type="cellIs" dxfId="22749" priority="24157" operator="equal">
      <formula>"FAB"</formula>
    </cfRule>
    <cfRule type="containsText" dxfId="22748" priority="24158" operator="containsText" text="CC">
      <formula>NOT(ISERROR(SEARCH("CC",DQ84)))</formula>
    </cfRule>
    <cfRule type="containsText" dxfId="22747" priority="24159" operator="containsText" text="ND">
      <formula>NOT(ISERROR(SEARCH("ND",DQ84)))</formula>
    </cfRule>
    <cfRule type="containsText" dxfId="22746" priority="24160" operator="containsText" text="MANTTO">
      <formula>NOT(ISERROR(SEARCH("MANTTO",DQ84)))</formula>
    </cfRule>
    <cfRule type="containsText" dxfId="22745" priority="24161" operator="containsText" text="PNC">
      <formula>NOT(ISERROR(SEARCH("PNC",DQ84)))</formula>
    </cfRule>
    <cfRule type="containsText" dxfId="22744" priority="24162" operator="containsText" text="EJC">
      <formula>NOT(ISERROR(SEARCH("EJC",DQ84)))</formula>
    </cfRule>
    <cfRule type="containsText" dxfId="22743" priority="24163" operator="containsText" text="FAC">
      <formula>NOT(ISERROR(SEARCH("FAC",DQ84)))</formula>
    </cfRule>
  </conditionalFormatting>
  <conditionalFormatting sqref="DQ84:DY84 DQ86:DY87">
    <cfRule type="containsText" dxfId="22742" priority="24156" operator="containsText" text="CE">
      <formula>NOT(ISERROR(SEARCH("CE",DQ84)))</formula>
    </cfRule>
  </conditionalFormatting>
  <conditionalFormatting sqref="DT85:DY85 DT88:DY88">
    <cfRule type="cellIs" dxfId="22741" priority="24149" operator="equal">
      <formula>"FAB"</formula>
    </cfRule>
    <cfRule type="containsText" dxfId="22740" priority="24150" operator="containsText" text="CC">
      <formula>NOT(ISERROR(SEARCH("CC",DT85)))</formula>
    </cfRule>
    <cfRule type="containsText" dxfId="22739" priority="24151" operator="containsText" text="ND">
      <formula>NOT(ISERROR(SEARCH("ND",DT85)))</formula>
    </cfRule>
    <cfRule type="containsText" dxfId="22738" priority="24152" operator="containsText" text="MANTTO">
      <formula>NOT(ISERROR(SEARCH("MANTTO",DT85)))</formula>
    </cfRule>
    <cfRule type="containsText" dxfId="22737" priority="24153" operator="containsText" text="PNC">
      <formula>NOT(ISERROR(SEARCH("PNC",DT85)))</formula>
    </cfRule>
    <cfRule type="containsText" dxfId="22736" priority="24154" operator="containsText" text="EJC">
      <formula>NOT(ISERROR(SEARCH("EJC",DT85)))</formula>
    </cfRule>
    <cfRule type="containsText" dxfId="22735" priority="24155" operator="containsText" text="FAC">
      <formula>NOT(ISERROR(SEARCH("FAC",DT85)))</formula>
    </cfRule>
  </conditionalFormatting>
  <conditionalFormatting sqref="DT85:DY85 DT88:DY88">
    <cfRule type="containsText" dxfId="22734" priority="24148" operator="containsText" text="CE">
      <formula>NOT(ISERROR(SEARCH("CE",DT85)))</formula>
    </cfRule>
  </conditionalFormatting>
  <conditionalFormatting sqref="DQ86:DY86">
    <cfRule type="cellIs" dxfId="22733" priority="24141" operator="equal">
      <formula>"FAB"</formula>
    </cfRule>
    <cfRule type="containsText" dxfId="22732" priority="24142" operator="containsText" text="CC">
      <formula>NOT(ISERROR(SEARCH("CC",DQ86)))</formula>
    </cfRule>
    <cfRule type="containsText" dxfId="22731" priority="24143" operator="containsText" text="ND">
      <formula>NOT(ISERROR(SEARCH("ND",DQ86)))</formula>
    </cfRule>
    <cfRule type="containsText" dxfId="22730" priority="24144" operator="containsText" text="MANTTO">
      <formula>NOT(ISERROR(SEARCH("MANTTO",DQ86)))</formula>
    </cfRule>
    <cfRule type="containsText" dxfId="22729" priority="24145" operator="containsText" text="PNC">
      <formula>NOT(ISERROR(SEARCH("PNC",DQ86)))</formula>
    </cfRule>
    <cfRule type="containsText" dxfId="22728" priority="24146" operator="containsText" text="EJC">
      <formula>NOT(ISERROR(SEARCH("EJC",DQ86)))</formula>
    </cfRule>
    <cfRule type="containsText" dxfId="22727" priority="24147" operator="containsText" text="FAC">
      <formula>NOT(ISERROR(SEARCH("FAC",DQ86)))</formula>
    </cfRule>
  </conditionalFormatting>
  <conditionalFormatting sqref="DQ86:DY86">
    <cfRule type="containsText" dxfId="22726" priority="24140" operator="containsText" text="CE">
      <formula>NOT(ISERROR(SEARCH("CE",DQ86)))</formula>
    </cfRule>
  </conditionalFormatting>
  <conditionalFormatting sqref="DQ84:DR84 DQ86:DR87">
    <cfRule type="cellIs" dxfId="22725" priority="24133" operator="equal">
      <formula>"FAB"</formula>
    </cfRule>
    <cfRule type="containsText" dxfId="22724" priority="24134" operator="containsText" text="CC">
      <formula>NOT(ISERROR(SEARCH("CC",DQ84)))</formula>
    </cfRule>
    <cfRule type="containsText" dxfId="22723" priority="24135" operator="containsText" text="ND">
      <formula>NOT(ISERROR(SEARCH("ND",DQ84)))</formula>
    </cfRule>
    <cfRule type="containsText" dxfId="22722" priority="24136" operator="containsText" text="MANTTO">
      <formula>NOT(ISERROR(SEARCH("MANTTO",DQ84)))</formula>
    </cfRule>
    <cfRule type="containsText" dxfId="22721" priority="24137" operator="containsText" text="PNC">
      <formula>NOT(ISERROR(SEARCH("PNC",DQ84)))</formula>
    </cfRule>
    <cfRule type="containsText" dxfId="22720" priority="24138" operator="containsText" text="EJC">
      <formula>NOT(ISERROR(SEARCH("EJC",DQ84)))</formula>
    </cfRule>
    <cfRule type="containsText" dxfId="22719" priority="24139" operator="containsText" text="FAC">
      <formula>NOT(ISERROR(SEARCH("FAC",DQ84)))</formula>
    </cfRule>
  </conditionalFormatting>
  <conditionalFormatting sqref="DQ84:DR84 DQ86:DR87">
    <cfRule type="containsText" dxfId="22718" priority="24132" operator="containsText" text="CE">
      <formula>NOT(ISERROR(SEARCH("CE",DQ84)))</formula>
    </cfRule>
  </conditionalFormatting>
  <conditionalFormatting sqref="DQ84:DY84 DQ86:DY87">
    <cfRule type="cellIs" dxfId="22717" priority="24125" operator="equal">
      <formula>"FAB"</formula>
    </cfRule>
    <cfRule type="containsText" dxfId="22716" priority="24126" operator="containsText" text="CC">
      <formula>NOT(ISERROR(SEARCH("CC",DQ84)))</formula>
    </cfRule>
    <cfRule type="containsText" dxfId="22715" priority="24127" operator="containsText" text="ND">
      <formula>NOT(ISERROR(SEARCH("ND",DQ84)))</formula>
    </cfRule>
    <cfRule type="containsText" dxfId="22714" priority="24128" operator="containsText" text="MANTTO">
      <formula>NOT(ISERROR(SEARCH("MANTTO",DQ84)))</formula>
    </cfRule>
    <cfRule type="containsText" dxfId="22713" priority="24129" operator="containsText" text="PNC">
      <formula>NOT(ISERROR(SEARCH("PNC",DQ84)))</formula>
    </cfRule>
    <cfRule type="containsText" dxfId="22712" priority="24130" operator="containsText" text="EJC">
      <formula>NOT(ISERROR(SEARCH("EJC",DQ84)))</formula>
    </cfRule>
    <cfRule type="containsText" dxfId="22711" priority="24131" operator="containsText" text="FAC">
      <formula>NOT(ISERROR(SEARCH("FAC",DQ84)))</formula>
    </cfRule>
  </conditionalFormatting>
  <conditionalFormatting sqref="DQ84:DY84 DQ86:DY87">
    <cfRule type="containsText" dxfId="22710" priority="24124" operator="containsText" text="CE">
      <formula>NOT(ISERROR(SEARCH("CE",DQ84)))</formula>
    </cfRule>
  </conditionalFormatting>
  <conditionalFormatting sqref="DQ86:DU86">
    <cfRule type="cellIs" dxfId="22709" priority="24101" operator="equal">
      <formula>"FAB"</formula>
    </cfRule>
    <cfRule type="containsText" dxfId="22708" priority="24102" operator="containsText" text="CC">
      <formula>NOT(ISERROR(SEARCH("CC",DQ86)))</formula>
    </cfRule>
    <cfRule type="containsText" dxfId="22707" priority="24103" operator="containsText" text="ND">
      <formula>NOT(ISERROR(SEARCH("ND",DQ86)))</formula>
    </cfRule>
    <cfRule type="containsText" dxfId="22706" priority="24104" operator="containsText" text="MANTTO">
      <formula>NOT(ISERROR(SEARCH("MANTTO",DQ86)))</formula>
    </cfRule>
    <cfRule type="containsText" dxfId="22705" priority="24105" operator="containsText" text="PNC">
      <formula>NOT(ISERROR(SEARCH("PNC",DQ86)))</formula>
    </cfRule>
    <cfRule type="containsText" dxfId="22704" priority="24106" operator="containsText" text="EJC">
      <formula>NOT(ISERROR(SEARCH("EJC",DQ86)))</formula>
    </cfRule>
    <cfRule type="containsText" dxfId="22703" priority="24107" operator="containsText" text="FAC">
      <formula>NOT(ISERROR(SEARCH("FAC",DQ86)))</formula>
    </cfRule>
  </conditionalFormatting>
  <conditionalFormatting sqref="DQ86:DU86">
    <cfRule type="containsText" dxfId="22702" priority="24100" operator="containsText" text="CE">
      <formula>NOT(ISERROR(SEARCH("CE",DQ86)))</formula>
    </cfRule>
  </conditionalFormatting>
  <conditionalFormatting sqref="DV86">
    <cfRule type="cellIs" dxfId="22701" priority="24093" operator="equal">
      <formula>"FAB"</formula>
    </cfRule>
    <cfRule type="containsText" dxfId="22700" priority="24094" operator="containsText" text="CC">
      <formula>NOT(ISERROR(SEARCH("CC",DV86)))</formula>
    </cfRule>
    <cfRule type="containsText" dxfId="22699" priority="24095" operator="containsText" text="ND">
      <formula>NOT(ISERROR(SEARCH("ND",DV86)))</formula>
    </cfRule>
    <cfRule type="containsText" dxfId="22698" priority="24096" operator="containsText" text="MANTTO">
      <formula>NOT(ISERROR(SEARCH("MANTTO",DV86)))</formula>
    </cfRule>
    <cfRule type="containsText" dxfId="22697" priority="24097" operator="containsText" text="PNC">
      <formula>NOT(ISERROR(SEARCH("PNC",DV86)))</formula>
    </cfRule>
    <cfRule type="containsText" dxfId="22696" priority="24098" operator="containsText" text="EJC">
      <formula>NOT(ISERROR(SEARCH("EJC",DV86)))</formula>
    </cfRule>
    <cfRule type="containsText" dxfId="22695" priority="24099" operator="containsText" text="FAC">
      <formula>NOT(ISERROR(SEARCH("FAC",DV86)))</formula>
    </cfRule>
  </conditionalFormatting>
  <conditionalFormatting sqref="DV86">
    <cfRule type="containsText" dxfId="22694" priority="24092" operator="containsText" text="CE">
      <formula>NOT(ISERROR(SEARCH("CE",DV86)))</formula>
    </cfRule>
  </conditionalFormatting>
  <conditionalFormatting sqref="DQ84:DY84 DQ86:DY87">
    <cfRule type="cellIs" dxfId="22693" priority="24117" operator="equal">
      <formula>"FAB"</formula>
    </cfRule>
    <cfRule type="containsText" dxfId="22692" priority="24118" operator="containsText" text="CC">
      <formula>NOT(ISERROR(SEARCH("CC",DQ84)))</formula>
    </cfRule>
    <cfRule type="containsText" dxfId="22691" priority="24119" operator="containsText" text="ND">
      <formula>NOT(ISERROR(SEARCH("ND",DQ84)))</formula>
    </cfRule>
    <cfRule type="containsText" dxfId="22690" priority="24120" operator="containsText" text="MANTTO">
      <formula>NOT(ISERROR(SEARCH("MANTTO",DQ84)))</formula>
    </cfRule>
    <cfRule type="containsText" dxfId="22689" priority="24121" operator="containsText" text="PNC">
      <formula>NOT(ISERROR(SEARCH("PNC",DQ84)))</formula>
    </cfRule>
    <cfRule type="containsText" dxfId="22688" priority="24122" operator="containsText" text="EJC">
      <formula>NOT(ISERROR(SEARCH("EJC",DQ84)))</formula>
    </cfRule>
    <cfRule type="containsText" dxfId="22687" priority="24123" operator="containsText" text="FAC">
      <formula>NOT(ISERROR(SEARCH("FAC",DQ84)))</formula>
    </cfRule>
  </conditionalFormatting>
  <conditionalFormatting sqref="DQ84:DY84 DQ86:DY87">
    <cfRule type="containsText" dxfId="22686" priority="24116" operator="containsText" text="CE">
      <formula>NOT(ISERROR(SEARCH("CE",DQ84)))</formula>
    </cfRule>
  </conditionalFormatting>
  <conditionalFormatting sqref="DQ85:DY85 DQ88:DY88">
    <cfRule type="cellIs" dxfId="22685" priority="24109" operator="equal">
      <formula>"FAB"</formula>
    </cfRule>
    <cfRule type="containsText" dxfId="22684" priority="24110" operator="containsText" text="CC">
      <formula>NOT(ISERROR(SEARCH("CC",DQ85)))</formula>
    </cfRule>
    <cfRule type="containsText" dxfId="22683" priority="24111" operator="containsText" text="ND">
      <formula>NOT(ISERROR(SEARCH("ND",DQ85)))</formula>
    </cfRule>
    <cfRule type="containsText" dxfId="22682" priority="24112" operator="containsText" text="MANTTO">
      <formula>NOT(ISERROR(SEARCH("MANTTO",DQ85)))</formula>
    </cfRule>
    <cfRule type="containsText" dxfId="22681" priority="24113" operator="containsText" text="PNC">
      <formula>NOT(ISERROR(SEARCH("PNC",DQ85)))</formula>
    </cfRule>
    <cfRule type="containsText" dxfId="22680" priority="24114" operator="containsText" text="EJC">
      <formula>NOT(ISERROR(SEARCH("EJC",DQ85)))</formula>
    </cfRule>
    <cfRule type="containsText" dxfId="22679" priority="24115" operator="containsText" text="FAC">
      <formula>NOT(ISERROR(SEARCH("FAC",DQ85)))</formula>
    </cfRule>
  </conditionalFormatting>
  <conditionalFormatting sqref="DQ85:DY85 DQ88:DY88">
    <cfRule type="containsText" dxfId="22678" priority="24108" operator="containsText" text="CE">
      <formula>NOT(ISERROR(SEARCH("CE",DQ85)))</formula>
    </cfRule>
  </conditionalFormatting>
  <conditionalFormatting sqref="DW86:DY86">
    <cfRule type="cellIs" dxfId="22677" priority="24085" operator="equal">
      <formula>"FAB"</formula>
    </cfRule>
    <cfRule type="containsText" dxfId="22676" priority="24086" operator="containsText" text="CC">
      <formula>NOT(ISERROR(SEARCH("CC",DW86)))</formula>
    </cfRule>
    <cfRule type="containsText" dxfId="22675" priority="24087" operator="containsText" text="ND">
      <formula>NOT(ISERROR(SEARCH("ND",DW86)))</formula>
    </cfRule>
    <cfRule type="containsText" dxfId="22674" priority="24088" operator="containsText" text="MANTTO">
      <formula>NOT(ISERROR(SEARCH("MANTTO",DW86)))</formula>
    </cfRule>
    <cfRule type="containsText" dxfId="22673" priority="24089" operator="containsText" text="PNC">
      <formula>NOT(ISERROR(SEARCH("PNC",DW86)))</formula>
    </cfRule>
    <cfRule type="containsText" dxfId="22672" priority="24090" operator="containsText" text="EJC">
      <formula>NOT(ISERROR(SEARCH("EJC",DW86)))</formula>
    </cfRule>
    <cfRule type="containsText" dxfId="22671" priority="24091" operator="containsText" text="FAC">
      <formula>NOT(ISERROR(SEARCH("FAC",DW86)))</formula>
    </cfRule>
  </conditionalFormatting>
  <conditionalFormatting sqref="DW86:DY86">
    <cfRule type="containsText" dxfId="22670" priority="24084" operator="containsText" text="CE">
      <formula>NOT(ISERROR(SEARCH("CE",DW86)))</formula>
    </cfRule>
  </conditionalFormatting>
  <conditionalFormatting sqref="DQ84:DY84 DQ86:DY87">
    <cfRule type="cellIs" dxfId="22669" priority="24077" operator="equal">
      <formula>"FAB"</formula>
    </cfRule>
    <cfRule type="containsText" dxfId="22668" priority="24078" operator="containsText" text="CC">
      <formula>NOT(ISERROR(SEARCH("CC",DQ84)))</formula>
    </cfRule>
    <cfRule type="containsText" dxfId="22667" priority="24079" operator="containsText" text="ND">
      <formula>NOT(ISERROR(SEARCH("ND",DQ84)))</formula>
    </cfRule>
    <cfRule type="containsText" dxfId="22666" priority="24080" operator="containsText" text="MANTTO">
      <formula>NOT(ISERROR(SEARCH("MANTTO",DQ84)))</formula>
    </cfRule>
    <cfRule type="containsText" dxfId="22665" priority="24081" operator="containsText" text="PNC">
      <formula>NOT(ISERROR(SEARCH("PNC",DQ84)))</formula>
    </cfRule>
    <cfRule type="containsText" dxfId="22664" priority="24082" operator="containsText" text="EJC">
      <formula>NOT(ISERROR(SEARCH("EJC",DQ84)))</formula>
    </cfRule>
    <cfRule type="containsText" dxfId="22663" priority="24083" operator="containsText" text="FAC">
      <formula>NOT(ISERROR(SEARCH("FAC",DQ84)))</formula>
    </cfRule>
  </conditionalFormatting>
  <conditionalFormatting sqref="DQ84:DY84 DQ86:DY87">
    <cfRule type="containsText" dxfId="22662" priority="24076" operator="containsText" text="CE">
      <formula>NOT(ISERROR(SEARCH("CE",DQ84)))</formula>
    </cfRule>
  </conditionalFormatting>
  <conditionalFormatting sqref="DQ84:DY84 DQ86:DY87">
    <cfRule type="cellIs" dxfId="22661" priority="24069" operator="equal">
      <formula>"FAB"</formula>
    </cfRule>
    <cfRule type="containsText" dxfId="22660" priority="24070" operator="containsText" text="CC">
      <formula>NOT(ISERROR(SEARCH("CC",DQ84)))</formula>
    </cfRule>
    <cfRule type="containsText" dxfId="22659" priority="24071" operator="containsText" text="ND">
      <formula>NOT(ISERROR(SEARCH("ND",DQ84)))</formula>
    </cfRule>
    <cfRule type="containsText" dxfId="22658" priority="24072" operator="containsText" text="MANTTO">
      <formula>NOT(ISERROR(SEARCH("MANTTO",DQ84)))</formula>
    </cfRule>
    <cfRule type="containsText" dxfId="22657" priority="24073" operator="containsText" text="PNC">
      <formula>NOT(ISERROR(SEARCH("PNC",DQ84)))</formula>
    </cfRule>
    <cfRule type="containsText" dxfId="22656" priority="24074" operator="containsText" text="EJC">
      <formula>NOT(ISERROR(SEARCH("EJC",DQ84)))</formula>
    </cfRule>
    <cfRule type="containsText" dxfId="22655" priority="24075" operator="containsText" text="FAC">
      <formula>NOT(ISERROR(SEARCH("FAC",DQ84)))</formula>
    </cfRule>
  </conditionalFormatting>
  <conditionalFormatting sqref="DQ84:DY84 DQ86:DY87">
    <cfRule type="containsText" dxfId="22654" priority="24068" operator="containsText" text="CE">
      <formula>NOT(ISERROR(SEARCH("CE",DQ84)))</formula>
    </cfRule>
  </conditionalFormatting>
  <conditionalFormatting sqref="DR84:DY84 DR86:DY87">
    <cfRule type="cellIs" dxfId="22653" priority="24061" operator="equal">
      <formula>"FAB"</formula>
    </cfRule>
    <cfRule type="containsText" dxfId="22652" priority="24062" operator="containsText" text="CC">
      <formula>NOT(ISERROR(SEARCH("CC",DR84)))</formula>
    </cfRule>
    <cfRule type="containsText" dxfId="22651" priority="24063" operator="containsText" text="ND">
      <formula>NOT(ISERROR(SEARCH("ND",DR84)))</formula>
    </cfRule>
    <cfRule type="containsText" dxfId="22650" priority="24064" operator="containsText" text="MANTTO">
      <formula>NOT(ISERROR(SEARCH("MANTTO",DR84)))</formula>
    </cfRule>
    <cfRule type="containsText" dxfId="22649" priority="24065" operator="containsText" text="PNC">
      <formula>NOT(ISERROR(SEARCH("PNC",DR84)))</formula>
    </cfRule>
    <cfRule type="containsText" dxfId="22648" priority="24066" operator="containsText" text="EJC">
      <formula>NOT(ISERROR(SEARCH("EJC",DR84)))</formula>
    </cfRule>
    <cfRule type="containsText" dxfId="22647" priority="24067" operator="containsText" text="FAC">
      <formula>NOT(ISERROR(SEARCH("FAC",DR84)))</formula>
    </cfRule>
  </conditionalFormatting>
  <conditionalFormatting sqref="DR84:DY84 DR86:DY87">
    <cfRule type="containsText" dxfId="22646" priority="24060" operator="containsText" text="CE">
      <formula>NOT(ISERROR(SEARCH("CE",DR84)))</formula>
    </cfRule>
  </conditionalFormatting>
  <conditionalFormatting sqref="DR84:DY84 DR86:DY87">
    <cfRule type="cellIs" dxfId="22645" priority="24053" operator="equal">
      <formula>"FAB"</formula>
    </cfRule>
    <cfRule type="containsText" dxfId="22644" priority="24054" operator="containsText" text="CC">
      <formula>NOT(ISERROR(SEARCH("CC",DR84)))</formula>
    </cfRule>
    <cfRule type="containsText" dxfId="22643" priority="24055" operator="containsText" text="ND">
      <formula>NOT(ISERROR(SEARCH("ND",DR84)))</formula>
    </cfRule>
    <cfRule type="containsText" dxfId="22642" priority="24056" operator="containsText" text="MANTTO">
      <formula>NOT(ISERROR(SEARCH("MANTTO",DR84)))</formula>
    </cfRule>
    <cfRule type="containsText" dxfId="22641" priority="24057" operator="containsText" text="PNC">
      <formula>NOT(ISERROR(SEARCH("PNC",DR84)))</formula>
    </cfRule>
    <cfRule type="containsText" dxfId="22640" priority="24058" operator="containsText" text="EJC">
      <formula>NOT(ISERROR(SEARCH("EJC",DR84)))</formula>
    </cfRule>
    <cfRule type="containsText" dxfId="22639" priority="24059" operator="containsText" text="FAC">
      <formula>NOT(ISERROR(SEARCH("FAC",DR84)))</formula>
    </cfRule>
  </conditionalFormatting>
  <conditionalFormatting sqref="DR84:DY84 DR86:DY87">
    <cfRule type="containsText" dxfId="22638" priority="24052" operator="containsText" text="CE">
      <formula>NOT(ISERROR(SEARCH("CE",DR84)))</formula>
    </cfRule>
  </conditionalFormatting>
  <conditionalFormatting sqref="DQ84 DQ86:DQ87">
    <cfRule type="cellIs" dxfId="22637" priority="24045" operator="equal">
      <formula>"FAB"</formula>
    </cfRule>
    <cfRule type="containsText" dxfId="22636" priority="24046" operator="containsText" text="CC">
      <formula>NOT(ISERROR(SEARCH("CC",DQ84)))</formula>
    </cfRule>
    <cfRule type="containsText" dxfId="22635" priority="24047" operator="containsText" text="ND">
      <formula>NOT(ISERROR(SEARCH("ND",DQ84)))</formula>
    </cfRule>
    <cfRule type="containsText" dxfId="22634" priority="24048" operator="containsText" text="MANTTO">
      <formula>NOT(ISERROR(SEARCH("MANTTO",DQ84)))</formula>
    </cfRule>
    <cfRule type="containsText" dxfId="22633" priority="24049" operator="containsText" text="PNC">
      <formula>NOT(ISERROR(SEARCH("PNC",DQ84)))</formula>
    </cfRule>
    <cfRule type="containsText" dxfId="22632" priority="24050" operator="containsText" text="EJC">
      <formula>NOT(ISERROR(SEARCH("EJC",DQ84)))</formula>
    </cfRule>
    <cfRule type="containsText" dxfId="22631" priority="24051" operator="containsText" text="FAC">
      <formula>NOT(ISERROR(SEARCH("FAC",DQ84)))</formula>
    </cfRule>
  </conditionalFormatting>
  <conditionalFormatting sqref="DQ84 DQ86:DQ87">
    <cfRule type="containsText" dxfId="22630" priority="24044" operator="containsText" text="CE">
      <formula>NOT(ISERROR(SEARCH("CE",DQ84)))</formula>
    </cfRule>
  </conditionalFormatting>
  <conditionalFormatting sqref="DQ84 DQ86:DQ87">
    <cfRule type="cellIs" dxfId="22629" priority="24037" operator="equal">
      <formula>"FAB"</formula>
    </cfRule>
    <cfRule type="containsText" dxfId="22628" priority="24038" operator="containsText" text="CC">
      <formula>NOT(ISERROR(SEARCH("CC",DQ84)))</formula>
    </cfRule>
    <cfRule type="containsText" dxfId="22627" priority="24039" operator="containsText" text="ND">
      <formula>NOT(ISERROR(SEARCH("ND",DQ84)))</formula>
    </cfRule>
    <cfRule type="containsText" dxfId="22626" priority="24040" operator="containsText" text="MANTTO">
      <formula>NOT(ISERROR(SEARCH("MANTTO",DQ84)))</formula>
    </cfRule>
    <cfRule type="containsText" dxfId="22625" priority="24041" operator="containsText" text="PNC">
      <formula>NOT(ISERROR(SEARCH("PNC",DQ84)))</formula>
    </cfRule>
    <cfRule type="containsText" dxfId="22624" priority="24042" operator="containsText" text="EJC">
      <formula>NOT(ISERROR(SEARCH("EJC",DQ84)))</formula>
    </cfRule>
    <cfRule type="containsText" dxfId="22623" priority="24043" operator="containsText" text="FAC">
      <formula>NOT(ISERROR(SEARCH("FAC",DQ84)))</formula>
    </cfRule>
  </conditionalFormatting>
  <conditionalFormatting sqref="DQ84 DQ86:DQ87">
    <cfRule type="containsText" dxfId="22622" priority="24036" operator="containsText" text="CE">
      <formula>NOT(ISERROR(SEARCH("CE",DQ84)))</formula>
    </cfRule>
  </conditionalFormatting>
  <conditionalFormatting sqref="DQ84:DV84 DQ86:DV87">
    <cfRule type="cellIs" dxfId="22621" priority="24029" operator="equal">
      <formula>"FAB"</formula>
    </cfRule>
    <cfRule type="containsText" dxfId="22620" priority="24030" operator="containsText" text="CC">
      <formula>NOT(ISERROR(SEARCH("CC",DQ84)))</formula>
    </cfRule>
    <cfRule type="containsText" dxfId="22619" priority="24031" operator="containsText" text="ND">
      <formula>NOT(ISERROR(SEARCH("ND",DQ84)))</formula>
    </cfRule>
    <cfRule type="containsText" dxfId="22618" priority="24032" operator="containsText" text="MANTTO">
      <formula>NOT(ISERROR(SEARCH("MANTTO",DQ84)))</formula>
    </cfRule>
    <cfRule type="containsText" dxfId="22617" priority="24033" operator="containsText" text="PNC">
      <formula>NOT(ISERROR(SEARCH("PNC",DQ84)))</formula>
    </cfRule>
    <cfRule type="containsText" dxfId="22616" priority="24034" operator="containsText" text="EJC">
      <formula>NOT(ISERROR(SEARCH("EJC",DQ84)))</formula>
    </cfRule>
    <cfRule type="containsText" dxfId="22615" priority="24035" operator="containsText" text="FAC">
      <formula>NOT(ISERROR(SEARCH("FAC",DQ84)))</formula>
    </cfRule>
  </conditionalFormatting>
  <conditionalFormatting sqref="DQ84:DV84 DQ86:DV87">
    <cfRule type="containsText" dxfId="22614" priority="24028" operator="containsText" text="CE">
      <formula>NOT(ISERROR(SEARCH("CE",DQ84)))</formula>
    </cfRule>
  </conditionalFormatting>
  <conditionalFormatting sqref="DW84:DY84 DW86:DY87">
    <cfRule type="cellIs" dxfId="22613" priority="24021" operator="equal">
      <formula>"FAB"</formula>
    </cfRule>
    <cfRule type="containsText" dxfId="22612" priority="24022" operator="containsText" text="CC">
      <formula>NOT(ISERROR(SEARCH("CC",DW84)))</formula>
    </cfRule>
    <cfRule type="containsText" dxfId="22611" priority="24023" operator="containsText" text="ND">
      <formula>NOT(ISERROR(SEARCH("ND",DW84)))</formula>
    </cfRule>
    <cfRule type="containsText" dxfId="22610" priority="24024" operator="containsText" text="MANTTO">
      <formula>NOT(ISERROR(SEARCH("MANTTO",DW84)))</formula>
    </cfRule>
    <cfRule type="containsText" dxfId="22609" priority="24025" operator="containsText" text="PNC">
      <formula>NOT(ISERROR(SEARCH("PNC",DW84)))</formula>
    </cfRule>
    <cfRule type="containsText" dxfId="22608" priority="24026" operator="containsText" text="EJC">
      <formula>NOT(ISERROR(SEARCH("EJC",DW84)))</formula>
    </cfRule>
    <cfRule type="containsText" dxfId="22607" priority="24027" operator="containsText" text="FAC">
      <formula>NOT(ISERROR(SEARCH("FAC",DW84)))</formula>
    </cfRule>
  </conditionalFormatting>
  <conditionalFormatting sqref="DW84:DY84 DW86:DY87">
    <cfRule type="containsText" dxfId="22606" priority="24020" operator="containsText" text="CE">
      <formula>NOT(ISERROR(SEARCH("CE",DW84)))</formula>
    </cfRule>
  </conditionalFormatting>
  <conditionalFormatting sqref="DQ85:DV85 DQ88:DV88">
    <cfRule type="cellIs" dxfId="22605" priority="24013" operator="equal">
      <formula>"FAB"</formula>
    </cfRule>
    <cfRule type="containsText" dxfId="22604" priority="24014" operator="containsText" text="CC">
      <formula>NOT(ISERROR(SEARCH("CC",DQ85)))</formula>
    </cfRule>
    <cfRule type="containsText" dxfId="22603" priority="24015" operator="containsText" text="ND">
      <formula>NOT(ISERROR(SEARCH("ND",DQ85)))</formula>
    </cfRule>
    <cfRule type="containsText" dxfId="22602" priority="24016" operator="containsText" text="MANTTO">
      <formula>NOT(ISERROR(SEARCH("MANTTO",DQ85)))</formula>
    </cfRule>
    <cfRule type="containsText" dxfId="22601" priority="24017" operator="containsText" text="PNC">
      <formula>NOT(ISERROR(SEARCH("PNC",DQ85)))</formula>
    </cfRule>
    <cfRule type="containsText" dxfId="22600" priority="24018" operator="containsText" text="EJC">
      <formula>NOT(ISERROR(SEARCH("EJC",DQ85)))</formula>
    </cfRule>
    <cfRule type="containsText" dxfId="22599" priority="24019" operator="containsText" text="FAC">
      <formula>NOT(ISERROR(SEARCH("FAC",DQ85)))</formula>
    </cfRule>
  </conditionalFormatting>
  <conditionalFormatting sqref="DQ85:DV85 DQ88:DV88">
    <cfRule type="containsText" dxfId="22598" priority="24012" operator="containsText" text="CE">
      <formula>NOT(ISERROR(SEARCH("CE",DQ85)))</formula>
    </cfRule>
  </conditionalFormatting>
  <conditionalFormatting sqref="DW85:DY85 DW88:DY88">
    <cfRule type="cellIs" dxfId="22597" priority="24005" operator="equal">
      <formula>"FAB"</formula>
    </cfRule>
    <cfRule type="containsText" dxfId="22596" priority="24006" operator="containsText" text="CC">
      <formula>NOT(ISERROR(SEARCH("CC",DW85)))</formula>
    </cfRule>
    <cfRule type="containsText" dxfId="22595" priority="24007" operator="containsText" text="ND">
      <formula>NOT(ISERROR(SEARCH("ND",DW85)))</formula>
    </cfRule>
    <cfRule type="containsText" dxfId="22594" priority="24008" operator="containsText" text="MANTTO">
      <formula>NOT(ISERROR(SEARCH("MANTTO",DW85)))</formula>
    </cfRule>
    <cfRule type="containsText" dxfId="22593" priority="24009" operator="containsText" text="PNC">
      <formula>NOT(ISERROR(SEARCH("PNC",DW85)))</formula>
    </cfRule>
    <cfRule type="containsText" dxfId="22592" priority="24010" operator="containsText" text="EJC">
      <formula>NOT(ISERROR(SEARCH("EJC",DW85)))</formula>
    </cfRule>
    <cfRule type="containsText" dxfId="22591" priority="24011" operator="containsText" text="FAC">
      <formula>NOT(ISERROR(SEARCH("FAC",DW85)))</formula>
    </cfRule>
  </conditionalFormatting>
  <conditionalFormatting sqref="DW85:DY85 DW88:DY88">
    <cfRule type="containsText" dxfId="22590" priority="24004" operator="containsText" text="CE">
      <formula>NOT(ISERROR(SEARCH("CE",DW85)))</formula>
    </cfRule>
  </conditionalFormatting>
  <conditionalFormatting sqref="DQ84:DY88">
    <cfRule type="cellIs" dxfId="22589" priority="23997" operator="equal">
      <formula>"FAB"</formula>
    </cfRule>
    <cfRule type="containsText" dxfId="22588" priority="23998" operator="containsText" text="CC">
      <formula>NOT(ISERROR(SEARCH("CC",DQ84)))</formula>
    </cfRule>
    <cfRule type="containsText" dxfId="22587" priority="23999" operator="containsText" text="ND">
      <formula>NOT(ISERROR(SEARCH("ND",DQ84)))</formula>
    </cfRule>
    <cfRule type="containsText" dxfId="22586" priority="24000" operator="containsText" text="MANTTO">
      <formula>NOT(ISERROR(SEARCH("MANTTO",DQ84)))</formula>
    </cfRule>
    <cfRule type="containsText" dxfId="22585" priority="24001" operator="containsText" text="PNC">
      <formula>NOT(ISERROR(SEARCH("PNC",DQ84)))</formula>
    </cfRule>
    <cfRule type="containsText" dxfId="22584" priority="24002" operator="containsText" text="EJC">
      <formula>NOT(ISERROR(SEARCH("EJC",DQ84)))</formula>
    </cfRule>
    <cfRule type="containsText" dxfId="22583" priority="24003" operator="containsText" text="FAC">
      <formula>NOT(ISERROR(SEARCH("FAC",DQ84)))</formula>
    </cfRule>
  </conditionalFormatting>
  <conditionalFormatting sqref="DQ84:DY88">
    <cfRule type="containsText" dxfId="22582" priority="23996" operator="containsText" text="CE">
      <formula>NOT(ISERROR(SEARCH("CE",DQ84)))</formula>
    </cfRule>
  </conditionalFormatting>
  <conditionalFormatting sqref="DQ85 DQ88">
    <cfRule type="cellIs" dxfId="22581" priority="23989" operator="equal">
      <formula>"FAB"</formula>
    </cfRule>
    <cfRule type="containsText" dxfId="22580" priority="23990" operator="containsText" text="CC">
      <formula>NOT(ISERROR(SEARCH("CC",DQ85)))</formula>
    </cfRule>
    <cfRule type="containsText" dxfId="22579" priority="23991" operator="containsText" text="ND">
      <formula>NOT(ISERROR(SEARCH("ND",DQ85)))</formula>
    </cfRule>
    <cfRule type="containsText" dxfId="22578" priority="23992" operator="containsText" text="MANTTO">
      <formula>NOT(ISERROR(SEARCH("MANTTO",DQ85)))</formula>
    </cfRule>
    <cfRule type="containsText" dxfId="22577" priority="23993" operator="containsText" text="PNC">
      <formula>NOT(ISERROR(SEARCH("PNC",DQ85)))</formula>
    </cfRule>
    <cfRule type="containsText" dxfId="22576" priority="23994" operator="containsText" text="EJC">
      <formula>NOT(ISERROR(SEARCH("EJC",DQ85)))</formula>
    </cfRule>
    <cfRule type="containsText" dxfId="22575" priority="23995" operator="containsText" text="FAC">
      <formula>NOT(ISERROR(SEARCH("FAC",DQ85)))</formula>
    </cfRule>
  </conditionalFormatting>
  <conditionalFormatting sqref="DQ85 DQ88">
    <cfRule type="containsText" dxfId="22574" priority="23988" operator="containsText" text="CE">
      <formula>NOT(ISERROR(SEARCH("CE",DQ85)))</formula>
    </cfRule>
  </conditionalFormatting>
  <conditionalFormatting sqref="DQ84:DY88">
    <cfRule type="cellIs" dxfId="22573" priority="23981" operator="equal">
      <formula>"FAB"</formula>
    </cfRule>
    <cfRule type="containsText" dxfId="22572" priority="23982" operator="containsText" text="CC">
      <formula>NOT(ISERROR(SEARCH("CC",DQ84)))</formula>
    </cfRule>
    <cfRule type="containsText" dxfId="22571" priority="23983" operator="containsText" text="ND">
      <formula>NOT(ISERROR(SEARCH("ND",DQ84)))</formula>
    </cfRule>
    <cfRule type="containsText" dxfId="22570" priority="23984" operator="containsText" text="MANTTO">
      <formula>NOT(ISERROR(SEARCH("MANTTO",DQ84)))</formula>
    </cfRule>
    <cfRule type="containsText" dxfId="22569" priority="23985" operator="containsText" text="PNC">
      <formula>NOT(ISERROR(SEARCH("PNC",DQ84)))</formula>
    </cfRule>
    <cfRule type="containsText" dxfId="22568" priority="23986" operator="containsText" text="EJC">
      <formula>NOT(ISERROR(SEARCH("EJC",DQ84)))</formula>
    </cfRule>
    <cfRule type="containsText" dxfId="22567" priority="23987" operator="containsText" text="FAC">
      <formula>NOT(ISERROR(SEARCH("FAC",DQ84)))</formula>
    </cfRule>
  </conditionalFormatting>
  <conditionalFormatting sqref="DQ84:DY88">
    <cfRule type="containsText" dxfId="22566" priority="23980" operator="containsText" text="CE">
      <formula>NOT(ISERROR(SEARCH("CE",DQ84)))</formula>
    </cfRule>
  </conditionalFormatting>
  <conditionalFormatting sqref="DQ84:DQ88">
    <cfRule type="cellIs" dxfId="22565" priority="23973" operator="equal">
      <formula>"FAB"</formula>
    </cfRule>
    <cfRule type="containsText" dxfId="22564" priority="23974" operator="containsText" text="CC">
      <formula>NOT(ISERROR(SEARCH("CC",DQ84)))</formula>
    </cfRule>
    <cfRule type="containsText" dxfId="22563" priority="23975" operator="containsText" text="ND">
      <formula>NOT(ISERROR(SEARCH("ND",DQ84)))</formula>
    </cfRule>
    <cfRule type="containsText" dxfId="22562" priority="23976" operator="containsText" text="MANTTO">
      <formula>NOT(ISERROR(SEARCH("MANTTO",DQ84)))</formula>
    </cfRule>
    <cfRule type="containsText" dxfId="22561" priority="23977" operator="containsText" text="PNC">
      <formula>NOT(ISERROR(SEARCH("PNC",DQ84)))</formula>
    </cfRule>
    <cfRule type="containsText" dxfId="22560" priority="23978" operator="containsText" text="EJC">
      <formula>NOT(ISERROR(SEARCH("EJC",DQ84)))</formula>
    </cfRule>
    <cfRule type="containsText" dxfId="22559" priority="23979" operator="containsText" text="FAC">
      <formula>NOT(ISERROR(SEARCH("FAC",DQ84)))</formula>
    </cfRule>
  </conditionalFormatting>
  <conditionalFormatting sqref="DQ84:DQ88">
    <cfRule type="containsText" dxfId="22558" priority="23972" operator="containsText" text="CE">
      <formula>NOT(ISERROR(SEARCH("CE",DQ84)))</formula>
    </cfRule>
  </conditionalFormatting>
  <conditionalFormatting sqref="DQ85 DQ88">
    <cfRule type="cellIs" dxfId="22557" priority="23965" operator="equal">
      <formula>"FAB"</formula>
    </cfRule>
    <cfRule type="containsText" dxfId="22556" priority="23966" operator="containsText" text="CC">
      <formula>NOT(ISERROR(SEARCH("CC",DQ85)))</formula>
    </cfRule>
    <cfRule type="containsText" dxfId="22555" priority="23967" operator="containsText" text="ND">
      <formula>NOT(ISERROR(SEARCH("ND",DQ85)))</formula>
    </cfRule>
    <cfRule type="containsText" dxfId="22554" priority="23968" operator="containsText" text="MANTTO">
      <formula>NOT(ISERROR(SEARCH("MANTTO",DQ85)))</formula>
    </cfRule>
    <cfRule type="containsText" dxfId="22553" priority="23969" operator="containsText" text="PNC">
      <formula>NOT(ISERROR(SEARCH("PNC",DQ85)))</formula>
    </cfRule>
    <cfRule type="containsText" dxfId="22552" priority="23970" operator="containsText" text="EJC">
      <formula>NOT(ISERROR(SEARCH("EJC",DQ85)))</formula>
    </cfRule>
    <cfRule type="containsText" dxfId="22551" priority="23971" operator="containsText" text="FAC">
      <formula>NOT(ISERROR(SEARCH("FAC",DQ85)))</formula>
    </cfRule>
  </conditionalFormatting>
  <conditionalFormatting sqref="DQ85 DQ88">
    <cfRule type="containsText" dxfId="22550" priority="23964" operator="containsText" text="CE">
      <formula>NOT(ISERROR(SEARCH("CE",DQ85)))</formula>
    </cfRule>
  </conditionalFormatting>
  <conditionalFormatting sqref="DQ84:DY88">
    <cfRule type="cellIs" dxfId="22549" priority="23957" operator="equal">
      <formula>"FAB"</formula>
    </cfRule>
    <cfRule type="containsText" dxfId="22548" priority="23958" operator="containsText" text="CC">
      <formula>NOT(ISERROR(SEARCH("CC",DQ84)))</formula>
    </cfRule>
    <cfRule type="containsText" dxfId="22547" priority="23959" operator="containsText" text="ND">
      <formula>NOT(ISERROR(SEARCH("ND",DQ84)))</formula>
    </cfRule>
    <cfRule type="containsText" dxfId="22546" priority="23960" operator="containsText" text="MANTTO">
      <formula>NOT(ISERROR(SEARCH("MANTTO",DQ84)))</formula>
    </cfRule>
    <cfRule type="containsText" dxfId="22545" priority="23961" operator="containsText" text="PNC">
      <formula>NOT(ISERROR(SEARCH("PNC",DQ84)))</formula>
    </cfRule>
    <cfRule type="containsText" dxfId="22544" priority="23962" operator="containsText" text="EJC">
      <formula>NOT(ISERROR(SEARCH("EJC",DQ84)))</formula>
    </cfRule>
    <cfRule type="containsText" dxfId="22543" priority="23963" operator="containsText" text="FAC">
      <formula>NOT(ISERROR(SEARCH("FAC",DQ84)))</formula>
    </cfRule>
  </conditionalFormatting>
  <conditionalFormatting sqref="DQ84:DY88">
    <cfRule type="containsText" dxfId="22542" priority="23956" operator="containsText" text="CE">
      <formula>NOT(ISERROR(SEARCH("CE",DQ84)))</formula>
    </cfRule>
  </conditionalFormatting>
  <conditionalFormatting sqref="DQ84:DY88">
    <cfRule type="cellIs" dxfId="22541" priority="23949" operator="equal">
      <formula>"FAB"</formula>
    </cfRule>
    <cfRule type="containsText" dxfId="22540" priority="23950" operator="containsText" text="CC">
      <formula>NOT(ISERROR(SEARCH("CC",DQ84)))</formula>
    </cfRule>
    <cfRule type="containsText" dxfId="22539" priority="23951" operator="containsText" text="ND">
      <formula>NOT(ISERROR(SEARCH("ND",DQ84)))</formula>
    </cfRule>
    <cfRule type="containsText" dxfId="22538" priority="23952" operator="containsText" text="MANTTO">
      <formula>NOT(ISERROR(SEARCH("MANTTO",DQ84)))</formula>
    </cfRule>
    <cfRule type="containsText" dxfId="22537" priority="23953" operator="containsText" text="PNC">
      <formula>NOT(ISERROR(SEARCH("PNC",DQ84)))</formula>
    </cfRule>
    <cfRule type="containsText" dxfId="22536" priority="23954" operator="containsText" text="EJC">
      <formula>NOT(ISERROR(SEARCH("EJC",DQ84)))</formula>
    </cfRule>
    <cfRule type="containsText" dxfId="22535" priority="23955" operator="containsText" text="FAC">
      <formula>NOT(ISERROR(SEARCH("FAC",DQ84)))</formula>
    </cfRule>
  </conditionalFormatting>
  <conditionalFormatting sqref="DQ84:DY88">
    <cfRule type="containsText" dxfId="22534" priority="23948" operator="containsText" text="CE">
      <formula>NOT(ISERROR(SEARCH("CE",DQ84)))</formula>
    </cfRule>
  </conditionalFormatting>
  <conditionalFormatting sqref="CK58">
    <cfRule type="cellIs" dxfId="22533" priority="23941" operator="equal">
      <formula>"FAB"</formula>
    </cfRule>
    <cfRule type="containsText" dxfId="22532" priority="23942" operator="containsText" text="CC">
      <formula>NOT(ISERROR(SEARCH("CC",CK58)))</formula>
    </cfRule>
    <cfRule type="containsText" dxfId="22531" priority="23943" operator="containsText" text="ND">
      <formula>NOT(ISERROR(SEARCH("ND",CK58)))</formula>
    </cfRule>
    <cfRule type="containsText" dxfId="22530" priority="23944" operator="containsText" text="MANTTO">
      <formula>NOT(ISERROR(SEARCH("MANTTO",CK58)))</formula>
    </cfRule>
    <cfRule type="containsText" dxfId="22529" priority="23945" operator="containsText" text="PNC">
      <formula>NOT(ISERROR(SEARCH("PNC",CK58)))</formula>
    </cfRule>
    <cfRule type="containsText" dxfId="22528" priority="23946" operator="containsText" text="EJC">
      <formula>NOT(ISERROR(SEARCH("EJC",CK58)))</formula>
    </cfRule>
    <cfRule type="containsText" dxfId="22527" priority="23947" operator="containsText" text="FAC">
      <formula>NOT(ISERROR(SEARCH("FAC",CK58)))</formula>
    </cfRule>
  </conditionalFormatting>
  <conditionalFormatting sqref="CK58">
    <cfRule type="containsText" dxfId="22526" priority="23940" operator="containsText" text="CE">
      <formula>NOT(ISERROR(SEARCH("CE",CK58)))</formula>
    </cfRule>
  </conditionalFormatting>
  <conditionalFormatting sqref="CK58">
    <cfRule type="cellIs" dxfId="22525" priority="23933" operator="equal">
      <formula>"FAB"</formula>
    </cfRule>
    <cfRule type="containsText" dxfId="22524" priority="23934" operator="containsText" text="CC">
      <formula>NOT(ISERROR(SEARCH("CC",CK58)))</formula>
    </cfRule>
    <cfRule type="containsText" dxfId="22523" priority="23935" operator="containsText" text="ND">
      <formula>NOT(ISERROR(SEARCH("ND",CK58)))</formula>
    </cfRule>
    <cfRule type="containsText" dxfId="22522" priority="23936" operator="containsText" text="MANTTO">
      <formula>NOT(ISERROR(SEARCH("MANTTO",CK58)))</formula>
    </cfRule>
    <cfRule type="containsText" dxfId="22521" priority="23937" operator="containsText" text="PNC">
      <formula>NOT(ISERROR(SEARCH("PNC",CK58)))</formula>
    </cfRule>
    <cfRule type="containsText" dxfId="22520" priority="23938" operator="containsText" text="EJC">
      <formula>NOT(ISERROR(SEARCH("EJC",CK58)))</formula>
    </cfRule>
    <cfRule type="containsText" dxfId="22519" priority="23939" operator="containsText" text="FAC">
      <formula>NOT(ISERROR(SEARCH("FAC",CK58)))</formula>
    </cfRule>
  </conditionalFormatting>
  <conditionalFormatting sqref="CK58">
    <cfRule type="containsText" dxfId="22518" priority="23932" operator="containsText" text="CE">
      <formula>NOT(ISERROR(SEARCH("CE",CK58)))</formula>
    </cfRule>
  </conditionalFormatting>
  <conditionalFormatting sqref="CK58">
    <cfRule type="containsText" dxfId="22517" priority="23931" operator="containsText" text="BAA">
      <formula>NOT(ISERROR(SEARCH("BAA",CK58)))</formula>
    </cfRule>
  </conditionalFormatting>
  <conditionalFormatting sqref="CK58">
    <cfRule type="cellIs" dxfId="22516" priority="23924" operator="equal">
      <formula>"FAB"</formula>
    </cfRule>
    <cfRule type="containsText" dxfId="22515" priority="23925" operator="containsText" text="CC">
      <formula>NOT(ISERROR(SEARCH("CC",CK58)))</formula>
    </cfRule>
    <cfRule type="containsText" dxfId="22514" priority="23926" operator="containsText" text="ND">
      <formula>NOT(ISERROR(SEARCH("ND",CK58)))</formula>
    </cfRule>
    <cfRule type="containsText" dxfId="22513" priority="23927" operator="containsText" text="MANTTO">
      <formula>NOT(ISERROR(SEARCH("MANTTO",CK58)))</formula>
    </cfRule>
    <cfRule type="containsText" dxfId="22512" priority="23928" operator="containsText" text="PNC">
      <formula>NOT(ISERROR(SEARCH("PNC",CK58)))</formula>
    </cfRule>
    <cfRule type="containsText" dxfId="22511" priority="23929" operator="containsText" text="EJC">
      <formula>NOT(ISERROR(SEARCH("EJC",CK58)))</formula>
    </cfRule>
    <cfRule type="containsText" dxfId="22510" priority="23930" operator="containsText" text="FAC">
      <formula>NOT(ISERROR(SEARCH("FAC",CK58)))</formula>
    </cfRule>
  </conditionalFormatting>
  <conditionalFormatting sqref="CK58">
    <cfRule type="containsText" dxfId="22509" priority="23923" operator="containsText" text="CE">
      <formula>NOT(ISERROR(SEARCH("CE",CK58)))</formula>
    </cfRule>
  </conditionalFormatting>
  <conditionalFormatting sqref="CU58">
    <cfRule type="cellIs" dxfId="22508" priority="23891" operator="equal">
      <formula>"FAB"</formula>
    </cfRule>
    <cfRule type="containsText" dxfId="22507" priority="23892" operator="containsText" text="CC">
      <formula>NOT(ISERROR(SEARCH("CC",CU58)))</formula>
    </cfRule>
    <cfRule type="containsText" dxfId="22506" priority="23893" operator="containsText" text="ND">
      <formula>NOT(ISERROR(SEARCH("ND",CU58)))</formula>
    </cfRule>
    <cfRule type="containsText" dxfId="22505" priority="23894" operator="containsText" text="MANTTO">
      <formula>NOT(ISERROR(SEARCH("MANTTO",CU58)))</formula>
    </cfRule>
    <cfRule type="containsText" dxfId="22504" priority="23895" operator="containsText" text="PNC">
      <formula>NOT(ISERROR(SEARCH("PNC",CU58)))</formula>
    </cfRule>
    <cfRule type="containsText" dxfId="22503" priority="23896" operator="containsText" text="EJC">
      <formula>NOT(ISERROR(SEARCH("EJC",CU58)))</formula>
    </cfRule>
    <cfRule type="containsText" dxfId="22502" priority="23897" operator="containsText" text="FAC">
      <formula>NOT(ISERROR(SEARCH("FAC",CU58)))</formula>
    </cfRule>
  </conditionalFormatting>
  <conditionalFormatting sqref="CU58">
    <cfRule type="containsText" dxfId="22501" priority="23890" operator="containsText" text="CE">
      <formula>NOT(ISERROR(SEARCH("CE",CU58)))</formula>
    </cfRule>
  </conditionalFormatting>
  <conditionalFormatting sqref="CU58">
    <cfRule type="cellIs" dxfId="22500" priority="23883" operator="equal">
      <formula>"FAB"</formula>
    </cfRule>
    <cfRule type="containsText" dxfId="22499" priority="23884" operator="containsText" text="CC">
      <formula>NOT(ISERROR(SEARCH("CC",CU58)))</formula>
    </cfRule>
    <cfRule type="containsText" dxfId="22498" priority="23885" operator="containsText" text="ND">
      <formula>NOT(ISERROR(SEARCH("ND",CU58)))</formula>
    </cfRule>
    <cfRule type="containsText" dxfId="22497" priority="23886" operator="containsText" text="MANTTO">
      <formula>NOT(ISERROR(SEARCH("MANTTO",CU58)))</formula>
    </cfRule>
    <cfRule type="containsText" dxfId="22496" priority="23887" operator="containsText" text="PNC">
      <formula>NOT(ISERROR(SEARCH("PNC",CU58)))</formula>
    </cfRule>
    <cfRule type="containsText" dxfId="22495" priority="23888" operator="containsText" text="EJC">
      <formula>NOT(ISERROR(SEARCH("EJC",CU58)))</formula>
    </cfRule>
    <cfRule type="containsText" dxfId="22494" priority="23889" operator="containsText" text="FAC">
      <formula>NOT(ISERROR(SEARCH("FAC",CU58)))</formula>
    </cfRule>
  </conditionalFormatting>
  <conditionalFormatting sqref="CU58">
    <cfRule type="containsText" dxfId="22493" priority="23882" operator="containsText" text="CE">
      <formula>NOT(ISERROR(SEARCH("CE",CU58)))</formula>
    </cfRule>
  </conditionalFormatting>
  <conditionalFormatting sqref="CU58">
    <cfRule type="containsText" dxfId="22492" priority="23881" operator="containsText" text="BAA">
      <formula>NOT(ISERROR(SEARCH("BAA",CU58)))</formula>
    </cfRule>
  </conditionalFormatting>
  <conditionalFormatting sqref="CU58">
    <cfRule type="cellIs" dxfId="22491" priority="23874" operator="equal">
      <formula>"FAB"</formula>
    </cfRule>
    <cfRule type="containsText" dxfId="22490" priority="23875" operator="containsText" text="CC">
      <formula>NOT(ISERROR(SEARCH("CC",CU58)))</formula>
    </cfRule>
    <cfRule type="containsText" dxfId="22489" priority="23876" operator="containsText" text="ND">
      <formula>NOT(ISERROR(SEARCH("ND",CU58)))</formula>
    </cfRule>
    <cfRule type="containsText" dxfId="22488" priority="23877" operator="containsText" text="MANTTO">
      <formula>NOT(ISERROR(SEARCH("MANTTO",CU58)))</formula>
    </cfRule>
    <cfRule type="containsText" dxfId="22487" priority="23878" operator="containsText" text="PNC">
      <formula>NOT(ISERROR(SEARCH("PNC",CU58)))</formula>
    </cfRule>
    <cfRule type="containsText" dxfId="22486" priority="23879" operator="containsText" text="EJC">
      <formula>NOT(ISERROR(SEARCH("EJC",CU58)))</formula>
    </cfRule>
    <cfRule type="containsText" dxfId="22485" priority="23880" operator="containsText" text="FAC">
      <formula>NOT(ISERROR(SEARCH("FAC",CU58)))</formula>
    </cfRule>
  </conditionalFormatting>
  <conditionalFormatting sqref="CU58">
    <cfRule type="containsText" dxfId="22484" priority="23873" operator="containsText" text="CE">
      <formula>NOT(ISERROR(SEARCH("CE",CU58)))</formula>
    </cfRule>
  </conditionalFormatting>
  <conditionalFormatting sqref="CV58:DD58">
    <cfRule type="cellIs" dxfId="22483" priority="23866" operator="equal">
      <formula>"FAB"</formula>
    </cfRule>
    <cfRule type="containsText" dxfId="22482" priority="23867" operator="containsText" text="CC">
      <formula>NOT(ISERROR(SEARCH("CC",CV58)))</formula>
    </cfRule>
    <cfRule type="containsText" dxfId="22481" priority="23868" operator="containsText" text="ND">
      <formula>NOT(ISERROR(SEARCH("ND",CV58)))</formula>
    </cfRule>
    <cfRule type="containsText" dxfId="22480" priority="23869" operator="containsText" text="MANTTO">
      <formula>NOT(ISERROR(SEARCH("MANTTO",CV58)))</formula>
    </cfRule>
    <cfRule type="containsText" dxfId="22479" priority="23870" operator="containsText" text="PNC">
      <formula>NOT(ISERROR(SEARCH("PNC",CV58)))</formula>
    </cfRule>
    <cfRule type="containsText" dxfId="22478" priority="23871" operator="containsText" text="EJC">
      <formula>NOT(ISERROR(SEARCH("EJC",CV58)))</formula>
    </cfRule>
    <cfRule type="containsText" dxfId="22477" priority="23872" operator="containsText" text="FAC">
      <formula>NOT(ISERROR(SEARCH("FAC",CV58)))</formula>
    </cfRule>
  </conditionalFormatting>
  <conditionalFormatting sqref="CV58:DD58">
    <cfRule type="containsText" dxfId="22476" priority="23865" operator="containsText" text="CE">
      <formula>NOT(ISERROR(SEARCH("CE",CV58)))</formula>
    </cfRule>
  </conditionalFormatting>
  <conditionalFormatting sqref="CV58:DD58">
    <cfRule type="containsText" dxfId="22475" priority="23864" operator="containsText" text="BAA">
      <formula>NOT(ISERROR(SEARCH("BAA",CV58)))</formula>
    </cfRule>
  </conditionalFormatting>
  <conditionalFormatting sqref="DE58">
    <cfRule type="cellIs" dxfId="22474" priority="23857" operator="equal">
      <formula>"FAB"</formula>
    </cfRule>
    <cfRule type="containsText" dxfId="22473" priority="23858" operator="containsText" text="CC">
      <formula>NOT(ISERROR(SEARCH("CC",DE58)))</formula>
    </cfRule>
    <cfRule type="containsText" dxfId="22472" priority="23859" operator="containsText" text="ND">
      <formula>NOT(ISERROR(SEARCH("ND",DE58)))</formula>
    </cfRule>
    <cfRule type="containsText" dxfId="22471" priority="23860" operator="containsText" text="MANTTO">
      <formula>NOT(ISERROR(SEARCH("MANTTO",DE58)))</formula>
    </cfRule>
    <cfRule type="containsText" dxfId="22470" priority="23861" operator="containsText" text="PNC">
      <formula>NOT(ISERROR(SEARCH("PNC",DE58)))</formula>
    </cfRule>
    <cfRule type="containsText" dxfId="22469" priority="23862" operator="containsText" text="EJC">
      <formula>NOT(ISERROR(SEARCH("EJC",DE58)))</formula>
    </cfRule>
    <cfRule type="containsText" dxfId="22468" priority="23863" operator="containsText" text="FAC">
      <formula>NOT(ISERROR(SEARCH("FAC",DE58)))</formula>
    </cfRule>
  </conditionalFormatting>
  <conditionalFormatting sqref="DE58">
    <cfRule type="containsText" dxfId="22467" priority="23856" operator="containsText" text="CE">
      <formula>NOT(ISERROR(SEARCH("CE",DE58)))</formula>
    </cfRule>
  </conditionalFormatting>
  <conditionalFormatting sqref="DE58">
    <cfRule type="cellIs" dxfId="22466" priority="23849" operator="equal">
      <formula>"FAB"</formula>
    </cfRule>
    <cfRule type="containsText" dxfId="22465" priority="23850" operator="containsText" text="CC">
      <formula>NOT(ISERROR(SEARCH("CC",DE58)))</formula>
    </cfRule>
    <cfRule type="containsText" dxfId="22464" priority="23851" operator="containsText" text="ND">
      <formula>NOT(ISERROR(SEARCH("ND",DE58)))</formula>
    </cfRule>
    <cfRule type="containsText" dxfId="22463" priority="23852" operator="containsText" text="MANTTO">
      <formula>NOT(ISERROR(SEARCH("MANTTO",DE58)))</formula>
    </cfRule>
    <cfRule type="containsText" dxfId="22462" priority="23853" operator="containsText" text="PNC">
      <formula>NOT(ISERROR(SEARCH("PNC",DE58)))</formula>
    </cfRule>
    <cfRule type="containsText" dxfId="22461" priority="23854" operator="containsText" text="EJC">
      <formula>NOT(ISERROR(SEARCH("EJC",DE58)))</formula>
    </cfRule>
    <cfRule type="containsText" dxfId="22460" priority="23855" operator="containsText" text="FAC">
      <formula>NOT(ISERROR(SEARCH("FAC",DE58)))</formula>
    </cfRule>
  </conditionalFormatting>
  <conditionalFormatting sqref="DE58">
    <cfRule type="containsText" dxfId="22459" priority="23848" operator="containsText" text="CE">
      <formula>NOT(ISERROR(SEARCH("CE",DE58)))</formula>
    </cfRule>
  </conditionalFormatting>
  <conditionalFormatting sqref="DE58">
    <cfRule type="containsText" dxfId="22458" priority="23847" operator="containsText" text="BAA">
      <formula>NOT(ISERROR(SEARCH("BAA",DE58)))</formula>
    </cfRule>
  </conditionalFormatting>
  <conditionalFormatting sqref="DE58">
    <cfRule type="cellIs" dxfId="22457" priority="23840" operator="equal">
      <formula>"FAB"</formula>
    </cfRule>
    <cfRule type="containsText" dxfId="22456" priority="23841" operator="containsText" text="CC">
      <formula>NOT(ISERROR(SEARCH("CC",DE58)))</formula>
    </cfRule>
    <cfRule type="containsText" dxfId="22455" priority="23842" operator="containsText" text="ND">
      <formula>NOT(ISERROR(SEARCH("ND",DE58)))</formula>
    </cfRule>
    <cfRule type="containsText" dxfId="22454" priority="23843" operator="containsText" text="MANTTO">
      <formula>NOT(ISERROR(SEARCH("MANTTO",DE58)))</formula>
    </cfRule>
    <cfRule type="containsText" dxfId="22453" priority="23844" operator="containsText" text="PNC">
      <formula>NOT(ISERROR(SEARCH("PNC",DE58)))</formula>
    </cfRule>
    <cfRule type="containsText" dxfId="22452" priority="23845" operator="containsText" text="EJC">
      <formula>NOT(ISERROR(SEARCH("EJC",DE58)))</formula>
    </cfRule>
    <cfRule type="containsText" dxfId="22451" priority="23846" operator="containsText" text="FAC">
      <formula>NOT(ISERROR(SEARCH("FAC",DE58)))</formula>
    </cfRule>
  </conditionalFormatting>
  <conditionalFormatting sqref="DE58">
    <cfRule type="containsText" dxfId="22450" priority="23839" operator="containsText" text="CE">
      <formula>NOT(ISERROR(SEARCH("CE",DE58)))</formula>
    </cfRule>
  </conditionalFormatting>
  <conditionalFormatting sqref="DF58:DN58">
    <cfRule type="cellIs" dxfId="22449" priority="23832" operator="equal">
      <formula>"FAB"</formula>
    </cfRule>
    <cfRule type="containsText" dxfId="22448" priority="23833" operator="containsText" text="CC">
      <formula>NOT(ISERROR(SEARCH("CC",DF58)))</formula>
    </cfRule>
    <cfRule type="containsText" dxfId="22447" priority="23834" operator="containsText" text="ND">
      <formula>NOT(ISERROR(SEARCH("ND",DF58)))</formula>
    </cfRule>
    <cfRule type="containsText" dxfId="22446" priority="23835" operator="containsText" text="MANTTO">
      <formula>NOT(ISERROR(SEARCH("MANTTO",DF58)))</formula>
    </cfRule>
    <cfRule type="containsText" dxfId="22445" priority="23836" operator="containsText" text="PNC">
      <formula>NOT(ISERROR(SEARCH("PNC",DF58)))</formula>
    </cfRule>
    <cfRule type="containsText" dxfId="22444" priority="23837" operator="containsText" text="EJC">
      <formula>NOT(ISERROR(SEARCH("EJC",DF58)))</formula>
    </cfRule>
    <cfRule type="containsText" dxfId="22443" priority="23838" operator="containsText" text="FAC">
      <formula>NOT(ISERROR(SEARCH("FAC",DF58)))</formula>
    </cfRule>
  </conditionalFormatting>
  <conditionalFormatting sqref="DF58:DN58">
    <cfRule type="containsText" dxfId="22442" priority="23831" operator="containsText" text="CE">
      <formula>NOT(ISERROR(SEARCH("CE",DF58)))</formula>
    </cfRule>
  </conditionalFormatting>
  <conditionalFormatting sqref="DF58:DN58">
    <cfRule type="containsText" dxfId="22441" priority="23830" operator="containsText" text="BAA">
      <formula>NOT(ISERROR(SEARCH("BAA",DF58)))</formula>
    </cfRule>
  </conditionalFormatting>
  <conditionalFormatting sqref="DP58:DX58">
    <cfRule type="cellIs" dxfId="22440" priority="23823" operator="equal">
      <formula>"FAB"</formula>
    </cfRule>
    <cfRule type="containsText" dxfId="22439" priority="23824" operator="containsText" text="CC">
      <formula>NOT(ISERROR(SEARCH("CC",DP58)))</formula>
    </cfRule>
    <cfRule type="containsText" dxfId="22438" priority="23825" operator="containsText" text="ND">
      <formula>NOT(ISERROR(SEARCH("ND",DP58)))</formula>
    </cfRule>
    <cfRule type="containsText" dxfId="22437" priority="23826" operator="containsText" text="MANTTO">
      <formula>NOT(ISERROR(SEARCH("MANTTO",DP58)))</formula>
    </cfRule>
    <cfRule type="containsText" dxfId="22436" priority="23827" operator="containsText" text="PNC">
      <formula>NOT(ISERROR(SEARCH("PNC",DP58)))</formula>
    </cfRule>
    <cfRule type="containsText" dxfId="22435" priority="23828" operator="containsText" text="EJC">
      <formula>NOT(ISERROR(SEARCH("EJC",DP58)))</formula>
    </cfRule>
    <cfRule type="containsText" dxfId="22434" priority="23829" operator="containsText" text="FAC">
      <formula>NOT(ISERROR(SEARCH("FAC",DP58)))</formula>
    </cfRule>
  </conditionalFormatting>
  <conditionalFormatting sqref="DP58:DX58">
    <cfRule type="containsText" dxfId="22433" priority="23822" operator="containsText" text="CE">
      <formula>NOT(ISERROR(SEARCH("CE",DP58)))</formula>
    </cfRule>
  </conditionalFormatting>
  <conditionalFormatting sqref="DP58:DX58">
    <cfRule type="containsText" dxfId="22432" priority="23821" operator="containsText" text="BAA">
      <formula>NOT(ISERROR(SEARCH("BAA",DP58)))</formula>
    </cfRule>
  </conditionalFormatting>
  <conditionalFormatting sqref="DY58:EG58">
    <cfRule type="cellIs" dxfId="22431" priority="23814" operator="equal">
      <formula>"FAB"</formula>
    </cfRule>
    <cfRule type="containsText" dxfId="22430" priority="23815" operator="containsText" text="CC">
      <formula>NOT(ISERROR(SEARCH("CC",DY58)))</formula>
    </cfRule>
    <cfRule type="containsText" dxfId="22429" priority="23816" operator="containsText" text="ND">
      <formula>NOT(ISERROR(SEARCH("ND",DY58)))</formula>
    </cfRule>
    <cfRule type="containsText" dxfId="22428" priority="23817" operator="containsText" text="MANTTO">
      <formula>NOT(ISERROR(SEARCH("MANTTO",DY58)))</formula>
    </cfRule>
    <cfRule type="containsText" dxfId="22427" priority="23818" operator="containsText" text="PNC">
      <formula>NOT(ISERROR(SEARCH("PNC",DY58)))</formula>
    </cfRule>
    <cfRule type="containsText" dxfId="22426" priority="23819" operator="containsText" text="EJC">
      <formula>NOT(ISERROR(SEARCH("EJC",DY58)))</formula>
    </cfRule>
    <cfRule type="containsText" dxfId="22425" priority="23820" operator="containsText" text="FAC">
      <formula>NOT(ISERROR(SEARCH("FAC",DY58)))</formula>
    </cfRule>
  </conditionalFormatting>
  <conditionalFormatting sqref="DY58:EG58">
    <cfRule type="containsText" dxfId="22424" priority="23813" operator="containsText" text="CE">
      <formula>NOT(ISERROR(SEARCH("CE",DY58)))</formula>
    </cfRule>
  </conditionalFormatting>
  <conditionalFormatting sqref="DY58:EG58">
    <cfRule type="cellIs" dxfId="22423" priority="23806" operator="equal">
      <formula>"FAB"</formula>
    </cfRule>
    <cfRule type="containsText" dxfId="22422" priority="23807" operator="containsText" text="CC">
      <formula>NOT(ISERROR(SEARCH("CC",DY58)))</formula>
    </cfRule>
    <cfRule type="containsText" dxfId="22421" priority="23808" operator="containsText" text="ND">
      <formula>NOT(ISERROR(SEARCH("ND",DY58)))</formula>
    </cfRule>
    <cfRule type="containsText" dxfId="22420" priority="23809" operator="containsText" text="MANTTO">
      <formula>NOT(ISERROR(SEARCH("MANTTO",DY58)))</formula>
    </cfRule>
    <cfRule type="containsText" dxfId="22419" priority="23810" operator="containsText" text="PNC">
      <formula>NOT(ISERROR(SEARCH("PNC",DY58)))</formula>
    </cfRule>
    <cfRule type="containsText" dxfId="22418" priority="23811" operator="containsText" text="EJC">
      <formula>NOT(ISERROR(SEARCH("EJC",DY58)))</formula>
    </cfRule>
    <cfRule type="containsText" dxfId="22417" priority="23812" operator="containsText" text="FAC">
      <formula>NOT(ISERROR(SEARCH("FAC",DY58)))</formula>
    </cfRule>
  </conditionalFormatting>
  <conditionalFormatting sqref="DY58:EG58">
    <cfRule type="containsText" dxfId="22416" priority="23805" operator="containsText" text="CE">
      <formula>NOT(ISERROR(SEARCH("CE",DY58)))</formula>
    </cfRule>
  </conditionalFormatting>
  <conditionalFormatting sqref="DY58:EG58">
    <cfRule type="cellIs" dxfId="22415" priority="23798" operator="equal">
      <formula>"FAB"</formula>
    </cfRule>
    <cfRule type="containsText" dxfId="22414" priority="23799" operator="containsText" text="CC">
      <formula>NOT(ISERROR(SEARCH("CC",DY58)))</formula>
    </cfRule>
    <cfRule type="containsText" dxfId="22413" priority="23800" operator="containsText" text="ND">
      <formula>NOT(ISERROR(SEARCH("ND",DY58)))</formula>
    </cfRule>
    <cfRule type="containsText" dxfId="22412" priority="23801" operator="containsText" text="MANTTO">
      <formula>NOT(ISERROR(SEARCH("MANTTO",DY58)))</formula>
    </cfRule>
    <cfRule type="containsText" dxfId="22411" priority="23802" operator="containsText" text="PNC">
      <formula>NOT(ISERROR(SEARCH("PNC",DY58)))</formula>
    </cfRule>
    <cfRule type="containsText" dxfId="22410" priority="23803" operator="containsText" text="EJC">
      <formula>NOT(ISERROR(SEARCH("EJC",DY58)))</formula>
    </cfRule>
    <cfRule type="containsText" dxfId="22409" priority="23804" operator="containsText" text="FAC">
      <formula>NOT(ISERROR(SEARCH("FAC",DY58)))</formula>
    </cfRule>
  </conditionalFormatting>
  <conditionalFormatting sqref="DY58:EG58">
    <cfRule type="containsText" dxfId="22408" priority="23797" operator="containsText" text="CE">
      <formula>NOT(ISERROR(SEARCH("CE",DY58)))</formula>
    </cfRule>
  </conditionalFormatting>
  <conditionalFormatting sqref="EH58:ER58">
    <cfRule type="cellIs" dxfId="22407" priority="23790" operator="equal">
      <formula>"FAB"</formula>
    </cfRule>
    <cfRule type="containsText" dxfId="22406" priority="23791" operator="containsText" text="CC">
      <formula>NOT(ISERROR(SEARCH("CC",EH58)))</formula>
    </cfRule>
    <cfRule type="containsText" dxfId="22405" priority="23792" operator="containsText" text="ND">
      <formula>NOT(ISERROR(SEARCH("ND",EH58)))</formula>
    </cfRule>
    <cfRule type="containsText" dxfId="22404" priority="23793" operator="containsText" text="MANTTO">
      <formula>NOT(ISERROR(SEARCH("MANTTO",EH58)))</formula>
    </cfRule>
    <cfRule type="containsText" dxfId="22403" priority="23794" operator="containsText" text="PNC">
      <formula>NOT(ISERROR(SEARCH("PNC",EH58)))</formula>
    </cfRule>
    <cfRule type="containsText" dxfId="22402" priority="23795" operator="containsText" text="EJC">
      <formula>NOT(ISERROR(SEARCH("EJC",EH58)))</formula>
    </cfRule>
    <cfRule type="containsText" dxfId="22401" priority="23796" operator="containsText" text="FAC">
      <formula>NOT(ISERROR(SEARCH("FAC",EH58)))</formula>
    </cfRule>
  </conditionalFormatting>
  <conditionalFormatting sqref="EH58:ER58">
    <cfRule type="containsText" dxfId="22400" priority="23789" operator="containsText" text="CE">
      <formula>NOT(ISERROR(SEARCH("CE",EH58)))</formula>
    </cfRule>
  </conditionalFormatting>
  <conditionalFormatting sqref="DO58">
    <cfRule type="cellIs" dxfId="22399" priority="23782" operator="equal">
      <formula>"FAB"</formula>
    </cfRule>
    <cfRule type="containsText" dxfId="22398" priority="23783" operator="containsText" text="CC">
      <formula>NOT(ISERROR(SEARCH("CC",DO58)))</formula>
    </cfRule>
    <cfRule type="containsText" dxfId="22397" priority="23784" operator="containsText" text="ND">
      <formula>NOT(ISERROR(SEARCH("ND",DO58)))</formula>
    </cfRule>
    <cfRule type="containsText" dxfId="22396" priority="23785" operator="containsText" text="MANTTO">
      <formula>NOT(ISERROR(SEARCH("MANTTO",DO58)))</formula>
    </cfRule>
    <cfRule type="containsText" dxfId="22395" priority="23786" operator="containsText" text="PNC">
      <formula>NOT(ISERROR(SEARCH("PNC",DO58)))</formula>
    </cfRule>
    <cfRule type="containsText" dxfId="22394" priority="23787" operator="containsText" text="EJC">
      <formula>NOT(ISERROR(SEARCH("EJC",DO58)))</formula>
    </cfRule>
    <cfRule type="containsText" dxfId="22393" priority="23788" operator="containsText" text="FAC">
      <formula>NOT(ISERROR(SEARCH("FAC",DO58)))</formula>
    </cfRule>
  </conditionalFormatting>
  <conditionalFormatting sqref="DO58">
    <cfRule type="containsText" dxfId="22392" priority="23781" operator="containsText" text="CE">
      <formula>NOT(ISERROR(SEARCH("CE",DO58)))</formula>
    </cfRule>
  </conditionalFormatting>
  <conditionalFormatting sqref="DO58">
    <cfRule type="cellIs" dxfId="22391" priority="23774" operator="equal">
      <formula>"FAB"</formula>
    </cfRule>
    <cfRule type="containsText" dxfId="22390" priority="23775" operator="containsText" text="CC">
      <formula>NOT(ISERROR(SEARCH("CC",DO58)))</formula>
    </cfRule>
    <cfRule type="containsText" dxfId="22389" priority="23776" operator="containsText" text="ND">
      <formula>NOT(ISERROR(SEARCH("ND",DO58)))</formula>
    </cfRule>
    <cfRule type="containsText" dxfId="22388" priority="23777" operator="containsText" text="MANTTO">
      <formula>NOT(ISERROR(SEARCH("MANTTO",DO58)))</formula>
    </cfRule>
    <cfRule type="containsText" dxfId="22387" priority="23778" operator="containsText" text="PNC">
      <formula>NOT(ISERROR(SEARCH("PNC",DO58)))</formula>
    </cfRule>
    <cfRule type="containsText" dxfId="22386" priority="23779" operator="containsText" text="EJC">
      <formula>NOT(ISERROR(SEARCH("EJC",DO58)))</formula>
    </cfRule>
    <cfRule type="containsText" dxfId="22385" priority="23780" operator="containsText" text="FAC">
      <formula>NOT(ISERROR(SEARCH("FAC",DO58)))</formula>
    </cfRule>
  </conditionalFormatting>
  <conditionalFormatting sqref="DO58">
    <cfRule type="containsText" dxfId="22384" priority="23773" operator="containsText" text="CE">
      <formula>NOT(ISERROR(SEARCH("CE",DO58)))</formula>
    </cfRule>
  </conditionalFormatting>
  <conditionalFormatting sqref="DO58">
    <cfRule type="containsText" dxfId="22383" priority="23772" operator="containsText" text="BAA">
      <formula>NOT(ISERROR(SEARCH("BAA",DO58)))</formula>
    </cfRule>
  </conditionalFormatting>
  <conditionalFormatting sqref="DO58">
    <cfRule type="cellIs" dxfId="22382" priority="23765" operator="equal">
      <formula>"FAB"</formula>
    </cfRule>
    <cfRule type="containsText" dxfId="22381" priority="23766" operator="containsText" text="CC">
      <formula>NOT(ISERROR(SEARCH("CC",DO58)))</formula>
    </cfRule>
    <cfRule type="containsText" dxfId="22380" priority="23767" operator="containsText" text="ND">
      <formula>NOT(ISERROR(SEARCH("ND",DO58)))</formula>
    </cfRule>
    <cfRule type="containsText" dxfId="22379" priority="23768" operator="containsText" text="MANTTO">
      <formula>NOT(ISERROR(SEARCH("MANTTO",DO58)))</formula>
    </cfRule>
    <cfRule type="containsText" dxfId="22378" priority="23769" operator="containsText" text="PNC">
      <formula>NOT(ISERROR(SEARCH("PNC",DO58)))</formula>
    </cfRule>
    <cfRule type="containsText" dxfId="22377" priority="23770" operator="containsText" text="EJC">
      <formula>NOT(ISERROR(SEARCH("EJC",DO58)))</formula>
    </cfRule>
    <cfRule type="containsText" dxfId="22376" priority="23771" operator="containsText" text="FAC">
      <formula>NOT(ISERROR(SEARCH("FAC",DO58)))</formula>
    </cfRule>
  </conditionalFormatting>
  <conditionalFormatting sqref="DO58">
    <cfRule type="containsText" dxfId="22375" priority="23764" operator="containsText" text="CE">
      <formula>NOT(ISERROR(SEARCH("CE",DO58)))</formula>
    </cfRule>
  </conditionalFormatting>
  <conditionalFormatting sqref="CF60:DO60">
    <cfRule type="cellIs" dxfId="22374" priority="23757" operator="equal">
      <formula>"FAB"</formula>
    </cfRule>
    <cfRule type="containsText" dxfId="22373" priority="23758" operator="containsText" text="CC">
      <formula>NOT(ISERROR(SEARCH("CC",CF60)))</formula>
    </cfRule>
    <cfRule type="containsText" dxfId="22372" priority="23759" operator="containsText" text="ND">
      <formula>NOT(ISERROR(SEARCH("ND",CF60)))</formula>
    </cfRule>
    <cfRule type="containsText" dxfId="22371" priority="23760" operator="containsText" text="MANTTO">
      <formula>NOT(ISERROR(SEARCH("MANTTO",CF60)))</formula>
    </cfRule>
    <cfRule type="containsText" dxfId="22370" priority="23761" operator="containsText" text="PNC">
      <formula>NOT(ISERROR(SEARCH("PNC",CF60)))</formula>
    </cfRule>
    <cfRule type="containsText" dxfId="22369" priority="23762" operator="containsText" text="EJC">
      <formula>NOT(ISERROR(SEARCH("EJC",CF60)))</formula>
    </cfRule>
    <cfRule type="containsText" dxfId="22368" priority="23763" operator="containsText" text="FAC">
      <formula>NOT(ISERROR(SEARCH("FAC",CF60)))</formula>
    </cfRule>
  </conditionalFormatting>
  <conditionalFormatting sqref="CF60:DO60">
    <cfRule type="containsText" dxfId="22367" priority="23756" operator="containsText" text="CE">
      <formula>NOT(ISERROR(SEARCH("CE",CF60)))</formula>
    </cfRule>
  </conditionalFormatting>
  <conditionalFormatting sqref="CF60:DO60">
    <cfRule type="containsText" dxfId="22366" priority="23755" operator="containsText" text="BAA">
      <formula>NOT(ISERROR(SEARCH("BAA",CF60)))</formula>
    </cfRule>
  </conditionalFormatting>
  <conditionalFormatting sqref="BU60">
    <cfRule type="cellIs" dxfId="22365" priority="23699" operator="equal">
      <formula>"FAB"</formula>
    </cfRule>
    <cfRule type="containsText" dxfId="22364" priority="23700" operator="containsText" text="CC">
      <formula>NOT(ISERROR(SEARCH("CC",BU60)))</formula>
    </cfRule>
    <cfRule type="containsText" dxfId="22363" priority="23701" operator="containsText" text="ND">
      <formula>NOT(ISERROR(SEARCH("ND",BU60)))</formula>
    </cfRule>
    <cfRule type="containsText" dxfId="22362" priority="23702" operator="containsText" text="MANTTO">
      <formula>NOT(ISERROR(SEARCH("MANTTO",BU60)))</formula>
    </cfRule>
    <cfRule type="containsText" dxfId="22361" priority="23703" operator="containsText" text="PNC">
      <formula>NOT(ISERROR(SEARCH("PNC",BU60)))</formula>
    </cfRule>
    <cfRule type="containsText" dxfId="22360" priority="23704" operator="containsText" text="EJC">
      <formula>NOT(ISERROR(SEARCH("EJC",BU60)))</formula>
    </cfRule>
    <cfRule type="containsText" dxfId="22359" priority="23705" operator="containsText" text="FAC">
      <formula>NOT(ISERROR(SEARCH("FAC",BU60)))</formula>
    </cfRule>
  </conditionalFormatting>
  <conditionalFormatting sqref="BU60">
    <cfRule type="containsText" dxfId="22358" priority="23698" operator="containsText" text="CE">
      <formula>NOT(ISERROR(SEARCH("CE",BU60)))</formula>
    </cfRule>
  </conditionalFormatting>
  <conditionalFormatting sqref="BU60">
    <cfRule type="containsText" dxfId="22357" priority="23697" operator="containsText" text="BAA">
      <formula>NOT(ISERROR(SEARCH("BAA",BU60)))</formula>
    </cfRule>
  </conditionalFormatting>
  <conditionalFormatting sqref="BL60:BT60">
    <cfRule type="cellIs" dxfId="22356" priority="23690" operator="equal">
      <formula>"FAB"</formula>
    </cfRule>
    <cfRule type="containsText" dxfId="22355" priority="23691" operator="containsText" text="CC">
      <formula>NOT(ISERROR(SEARCH("CC",BL60)))</formula>
    </cfRule>
    <cfRule type="containsText" dxfId="22354" priority="23692" operator="containsText" text="ND">
      <formula>NOT(ISERROR(SEARCH("ND",BL60)))</formula>
    </cfRule>
    <cfRule type="containsText" dxfId="22353" priority="23693" operator="containsText" text="MANTTO">
      <formula>NOT(ISERROR(SEARCH("MANTTO",BL60)))</formula>
    </cfRule>
    <cfRule type="containsText" dxfId="22352" priority="23694" operator="containsText" text="PNC">
      <formula>NOT(ISERROR(SEARCH("PNC",BL60)))</formula>
    </cfRule>
    <cfRule type="containsText" dxfId="22351" priority="23695" operator="containsText" text="EJC">
      <formula>NOT(ISERROR(SEARCH("EJC",BL60)))</formula>
    </cfRule>
    <cfRule type="containsText" dxfId="22350" priority="23696" operator="containsText" text="FAC">
      <formula>NOT(ISERROR(SEARCH("FAC",BL60)))</formula>
    </cfRule>
  </conditionalFormatting>
  <conditionalFormatting sqref="BL60:BT60">
    <cfRule type="containsText" dxfId="22349" priority="23689" operator="containsText" text="CE">
      <formula>NOT(ISERROR(SEARCH("CE",BL60)))</formula>
    </cfRule>
  </conditionalFormatting>
  <conditionalFormatting sqref="BL60:BT60">
    <cfRule type="containsText" dxfId="22348" priority="23688" operator="containsText" text="BAA">
      <formula>NOT(ISERROR(SEARCH("BAA",BL60)))</formula>
    </cfRule>
  </conditionalFormatting>
  <conditionalFormatting sqref="BV60:CD60">
    <cfRule type="cellIs" dxfId="22347" priority="23681" operator="equal">
      <formula>"FAB"</formula>
    </cfRule>
    <cfRule type="containsText" dxfId="22346" priority="23682" operator="containsText" text="CC">
      <formula>NOT(ISERROR(SEARCH("CC",BV60)))</formula>
    </cfRule>
    <cfRule type="containsText" dxfId="22345" priority="23683" operator="containsText" text="ND">
      <formula>NOT(ISERROR(SEARCH("ND",BV60)))</formula>
    </cfRule>
    <cfRule type="containsText" dxfId="22344" priority="23684" operator="containsText" text="MANTTO">
      <formula>NOT(ISERROR(SEARCH("MANTTO",BV60)))</formula>
    </cfRule>
    <cfRule type="containsText" dxfId="22343" priority="23685" operator="containsText" text="PNC">
      <formula>NOT(ISERROR(SEARCH("PNC",BV60)))</formula>
    </cfRule>
    <cfRule type="containsText" dxfId="22342" priority="23686" operator="containsText" text="EJC">
      <formula>NOT(ISERROR(SEARCH("EJC",BV60)))</formula>
    </cfRule>
    <cfRule type="containsText" dxfId="22341" priority="23687" operator="containsText" text="FAC">
      <formula>NOT(ISERROR(SEARCH("FAC",BV60)))</formula>
    </cfRule>
  </conditionalFormatting>
  <conditionalFormatting sqref="BV60:CD60">
    <cfRule type="containsText" dxfId="22340" priority="23680" operator="containsText" text="CE">
      <formula>NOT(ISERROR(SEARCH("CE",BV60)))</formula>
    </cfRule>
  </conditionalFormatting>
  <conditionalFormatting sqref="BV60:CD60">
    <cfRule type="containsText" dxfId="22339" priority="23679" operator="containsText" text="BAA">
      <formula>NOT(ISERROR(SEARCH("BAA",BV60)))</formula>
    </cfRule>
  </conditionalFormatting>
  <conditionalFormatting sqref="CE60">
    <cfRule type="cellIs" dxfId="22338" priority="23672" operator="equal">
      <formula>"FAB"</formula>
    </cfRule>
    <cfRule type="containsText" dxfId="22337" priority="23673" operator="containsText" text="CC">
      <formula>NOT(ISERROR(SEARCH("CC",CE60)))</formula>
    </cfRule>
    <cfRule type="containsText" dxfId="22336" priority="23674" operator="containsText" text="ND">
      <formula>NOT(ISERROR(SEARCH("ND",CE60)))</formula>
    </cfRule>
    <cfRule type="containsText" dxfId="22335" priority="23675" operator="containsText" text="MANTTO">
      <formula>NOT(ISERROR(SEARCH("MANTTO",CE60)))</formula>
    </cfRule>
    <cfRule type="containsText" dxfId="22334" priority="23676" operator="containsText" text="PNC">
      <formula>NOT(ISERROR(SEARCH("PNC",CE60)))</formula>
    </cfRule>
    <cfRule type="containsText" dxfId="22333" priority="23677" operator="containsText" text="EJC">
      <formula>NOT(ISERROR(SEARCH("EJC",CE60)))</formula>
    </cfRule>
    <cfRule type="containsText" dxfId="22332" priority="23678" operator="containsText" text="FAC">
      <formula>NOT(ISERROR(SEARCH("FAC",CE60)))</formula>
    </cfRule>
  </conditionalFormatting>
  <conditionalFormatting sqref="CE60">
    <cfRule type="containsText" dxfId="22331" priority="23671" operator="containsText" text="CE">
      <formula>NOT(ISERROR(SEARCH("CE",CE60)))</formula>
    </cfRule>
  </conditionalFormatting>
  <conditionalFormatting sqref="CE60">
    <cfRule type="containsText" dxfId="22330" priority="23670" operator="containsText" text="BAA">
      <formula>NOT(ISERROR(SEARCH("BAA",CE60)))</formula>
    </cfRule>
  </conditionalFormatting>
  <conditionalFormatting sqref="DP60 DZ60:EE60">
    <cfRule type="cellIs" dxfId="22329" priority="23663" operator="equal">
      <formula>"FAB"</formula>
    </cfRule>
    <cfRule type="containsText" dxfId="22328" priority="23664" operator="containsText" text="CC">
      <formula>NOT(ISERROR(SEARCH("CC",DP60)))</formula>
    </cfRule>
    <cfRule type="containsText" dxfId="22327" priority="23665" operator="containsText" text="ND">
      <formula>NOT(ISERROR(SEARCH("ND",DP60)))</formula>
    </cfRule>
    <cfRule type="containsText" dxfId="22326" priority="23666" operator="containsText" text="MANTTO">
      <formula>NOT(ISERROR(SEARCH("MANTTO",DP60)))</formula>
    </cfRule>
    <cfRule type="containsText" dxfId="22325" priority="23667" operator="containsText" text="PNC">
      <formula>NOT(ISERROR(SEARCH("PNC",DP60)))</formula>
    </cfRule>
    <cfRule type="containsText" dxfId="22324" priority="23668" operator="containsText" text="EJC">
      <formula>NOT(ISERROR(SEARCH("EJC",DP60)))</formula>
    </cfRule>
    <cfRule type="containsText" dxfId="22323" priority="23669" operator="containsText" text="FAC">
      <formula>NOT(ISERROR(SEARCH("FAC",DP60)))</formula>
    </cfRule>
  </conditionalFormatting>
  <conditionalFormatting sqref="DP60 DZ60:EE60">
    <cfRule type="containsText" dxfId="22322" priority="23662" operator="containsText" text="CE">
      <formula>NOT(ISERROR(SEARCH("CE",DP60)))</formula>
    </cfRule>
  </conditionalFormatting>
  <conditionalFormatting sqref="DP60 DZ60:EE60">
    <cfRule type="containsText" dxfId="22321" priority="23661" operator="containsText" text="BAA">
      <formula>NOT(ISERROR(SEARCH("BAA",DP60)))</formula>
    </cfRule>
  </conditionalFormatting>
  <conditionalFormatting sqref="DQ60:DY60">
    <cfRule type="cellIs" dxfId="22320" priority="23645" operator="equal">
      <formula>"FAB"</formula>
    </cfRule>
    <cfRule type="containsText" dxfId="22319" priority="23646" operator="containsText" text="CC">
      <formula>NOT(ISERROR(SEARCH("CC",DQ60)))</formula>
    </cfRule>
    <cfRule type="containsText" dxfId="22318" priority="23647" operator="containsText" text="ND">
      <formula>NOT(ISERROR(SEARCH("ND",DQ60)))</formula>
    </cfRule>
    <cfRule type="containsText" dxfId="22317" priority="23648" operator="containsText" text="MANTTO">
      <formula>NOT(ISERROR(SEARCH("MANTTO",DQ60)))</formula>
    </cfRule>
    <cfRule type="containsText" dxfId="22316" priority="23649" operator="containsText" text="PNC">
      <formula>NOT(ISERROR(SEARCH("PNC",DQ60)))</formula>
    </cfRule>
    <cfRule type="containsText" dxfId="22315" priority="23650" operator="containsText" text="EJC">
      <formula>NOT(ISERROR(SEARCH("EJC",DQ60)))</formula>
    </cfRule>
    <cfRule type="containsText" dxfId="22314" priority="23651" operator="containsText" text="FAC">
      <formula>NOT(ISERROR(SEARCH("FAC",DQ60)))</formula>
    </cfRule>
  </conditionalFormatting>
  <conditionalFormatting sqref="DQ60:DY60">
    <cfRule type="containsText" dxfId="22313" priority="23644" operator="containsText" text="CE">
      <formula>NOT(ISERROR(SEARCH("CE",DQ60)))</formula>
    </cfRule>
  </conditionalFormatting>
  <conditionalFormatting sqref="DQ60:DY60">
    <cfRule type="containsText" dxfId="22312" priority="23643" operator="containsText" text="BAA">
      <formula>NOT(ISERROR(SEARCH("BAA",DQ60)))</formula>
    </cfRule>
  </conditionalFormatting>
  <conditionalFormatting sqref="BA63:BY66">
    <cfRule type="cellIs" dxfId="22311" priority="23582" operator="equal">
      <formula>"FAB"</formula>
    </cfRule>
    <cfRule type="containsText" dxfId="22310" priority="23583" operator="containsText" text="CC">
      <formula>NOT(ISERROR(SEARCH("CC",BA63)))</formula>
    </cfRule>
    <cfRule type="containsText" dxfId="22309" priority="23584" operator="containsText" text="ND">
      <formula>NOT(ISERROR(SEARCH("ND",BA63)))</formula>
    </cfRule>
    <cfRule type="containsText" dxfId="22308" priority="23585" operator="containsText" text="MANTTO">
      <formula>NOT(ISERROR(SEARCH("MANTTO",BA63)))</formula>
    </cfRule>
    <cfRule type="containsText" dxfId="22307" priority="23586" operator="containsText" text="PNC">
      <formula>NOT(ISERROR(SEARCH("PNC",BA63)))</formula>
    </cfRule>
    <cfRule type="containsText" dxfId="22306" priority="23587" operator="containsText" text="EJC">
      <formula>NOT(ISERROR(SEARCH("EJC",BA63)))</formula>
    </cfRule>
    <cfRule type="containsText" dxfId="22305" priority="23588" operator="containsText" text="FAC">
      <formula>NOT(ISERROR(SEARCH("FAC",BA63)))</formula>
    </cfRule>
  </conditionalFormatting>
  <conditionalFormatting sqref="BA63:BY66">
    <cfRule type="containsText" dxfId="22304" priority="23581" operator="containsText" text="CE">
      <formula>NOT(ISERROR(SEARCH("CE",BA63)))</formula>
    </cfRule>
  </conditionalFormatting>
  <conditionalFormatting sqref="BA63:BY66">
    <cfRule type="cellIs" dxfId="22303" priority="23574" operator="equal">
      <formula>"FAB"</formula>
    </cfRule>
    <cfRule type="containsText" dxfId="22302" priority="23575" operator="containsText" text="CC">
      <formula>NOT(ISERROR(SEARCH("CC",BA63)))</formula>
    </cfRule>
    <cfRule type="containsText" dxfId="22301" priority="23576" operator="containsText" text="ND">
      <formula>NOT(ISERROR(SEARCH("ND",BA63)))</formula>
    </cfRule>
    <cfRule type="containsText" dxfId="22300" priority="23577" operator="containsText" text="MANTTO">
      <formula>NOT(ISERROR(SEARCH("MANTTO",BA63)))</formula>
    </cfRule>
    <cfRule type="containsText" dxfId="22299" priority="23578" operator="containsText" text="PNC">
      <formula>NOT(ISERROR(SEARCH("PNC",BA63)))</formula>
    </cfRule>
    <cfRule type="containsText" dxfId="22298" priority="23579" operator="containsText" text="EJC">
      <formula>NOT(ISERROR(SEARCH("EJC",BA63)))</formula>
    </cfRule>
    <cfRule type="containsText" dxfId="22297" priority="23580" operator="containsText" text="FAC">
      <formula>NOT(ISERROR(SEARCH("FAC",BA63)))</formula>
    </cfRule>
  </conditionalFormatting>
  <conditionalFormatting sqref="BA63:BY66">
    <cfRule type="containsText" dxfId="22296" priority="23573" operator="containsText" text="CE">
      <formula>NOT(ISERROR(SEARCH("CE",BA63)))</formula>
    </cfRule>
  </conditionalFormatting>
  <conditionalFormatting sqref="BA63:BY66">
    <cfRule type="cellIs" dxfId="22295" priority="23566" operator="equal">
      <formula>"FAB"</formula>
    </cfRule>
    <cfRule type="containsText" dxfId="22294" priority="23567" operator="containsText" text="CC">
      <formula>NOT(ISERROR(SEARCH("CC",BA63)))</formula>
    </cfRule>
    <cfRule type="containsText" dxfId="22293" priority="23568" operator="containsText" text="ND">
      <formula>NOT(ISERROR(SEARCH("ND",BA63)))</formula>
    </cfRule>
    <cfRule type="containsText" dxfId="22292" priority="23569" operator="containsText" text="MANTTO">
      <formula>NOT(ISERROR(SEARCH("MANTTO",BA63)))</formula>
    </cfRule>
    <cfRule type="containsText" dxfId="22291" priority="23570" operator="containsText" text="PNC">
      <formula>NOT(ISERROR(SEARCH("PNC",BA63)))</formula>
    </cfRule>
    <cfRule type="containsText" dxfId="22290" priority="23571" operator="containsText" text="EJC">
      <formula>NOT(ISERROR(SEARCH("EJC",BA63)))</formula>
    </cfRule>
    <cfRule type="containsText" dxfId="22289" priority="23572" operator="containsText" text="FAC">
      <formula>NOT(ISERROR(SEARCH("FAC",BA63)))</formula>
    </cfRule>
  </conditionalFormatting>
  <conditionalFormatting sqref="BA63:BY66">
    <cfRule type="containsText" dxfId="22288" priority="23565" operator="containsText" text="CE">
      <formula>NOT(ISERROR(SEARCH("CE",BA63)))</formula>
    </cfRule>
  </conditionalFormatting>
  <conditionalFormatting sqref="BR63:BY66">
    <cfRule type="cellIs" dxfId="22287" priority="23558" operator="equal">
      <formula>"FAB"</formula>
    </cfRule>
    <cfRule type="containsText" dxfId="22286" priority="23559" operator="containsText" text="CC">
      <formula>NOT(ISERROR(SEARCH("CC",BR63)))</formula>
    </cfRule>
    <cfRule type="containsText" dxfId="22285" priority="23560" operator="containsText" text="ND">
      <formula>NOT(ISERROR(SEARCH("ND",BR63)))</formula>
    </cfRule>
    <cfRule type="containsText" dxfId="22284" priority="23561" operator="containsText" text="MANTTO">
      <formula>NOT(ISERROR(SEARCH("MANTTO",BR63)))</formula>
    </cfRule>
    <cfRule type="containsText" dxfId="22283" priority="23562" operator="containsText" text="PNC">
      <formula>NOT(ISERROR(SEARCH("PNC",BR63)))</formula>
    </cfRule>
    <cfRule type="containsText" dxfId="22282" priority="23563" operator="containsText" text="EJC">
      <formula>NOT(ISERROR(SEARCH("EJC",BR63)))</formula>
    </cfRule>
    <cfRule type="containsText" dxfId="22281" priority="23564" operator="containsText" text="FAC">
      <formula>NOT(ISERROR(SEARCH("FAC",BR63)))</formula>
    </cfRule>
  </conditionalFormatting>
  <conditionalFormatting sqref="BR63:BY66">
    <cfRule type="containsText" dxfId="22280" priority="23557" operator="containsText" text="CE">
      <formula>NOT(ISERROR(SEARCH("CE",BR63)))</formula>
    </cfRule>
  </conditionalFormatting>
  <conditionalFormatting sqref="BA63:BY66">
    <cfRule type="cellIs" dxfId="22279" priority="23550" operator="equal">
      <formula>"FAB"</formula>
    </cfRule>
    <cfRule type="containsText" dxfId="22278" priority="23551" operator="containsText" text="CC">
      <formula>NOT(ISERROR(SEARCH("CC",BA63)))</formula>
    </cfRule>
    <cfRule type="containsText" dxfId="22277" priority="23552" operator="containsText" text="ND">
      <formula>NOT(ISERROR(SEARCH("ND",BA63)))</formula>
    </cfRule>
    <cfRule type="containsText" dxfId="22276" priority="23553" operator="containsText" text="MANTTO">
      <formula>NOT(ISERROR(SEARCH("MANTTO",BA63)))</formula>
    </cfRule>
    <cfRule type="containsText" dxfId="22275" priority="23554" operator="containsText" text="PNC">
      <formula>NOT(ISERROR(SEARCH("PNC",BA63)))</formula>
    </cfRule>
    <cfRule type="containsText" dxfId="22274" priority="23555" operator="containsText" text="EJC">
      <formula>NOT(ISERROR(SEARCH("EJC",BA63)))</formula>
    </cfRule>
    <cfRule type="containsText" dxfId="22273" priority="23556" operator="containsText" text="FAC">
      <formula>NOT(ISERROR(SEARCH("FAC",BA63)))</formula>
    </cfRule>
  </conditionalFormatting>
  <conditionalFormatting sqref="BA63:BY66">
    <cfRule type="containsText" dxfId="22272" priority="23549" operator="containsText" text="CE">
      <formula>NOT(ISERROR(SEARCH("CE",BA63)))</formula>
    </cfRule>
  </conditionalFormatting>
  <conditionalFormatting sqref="BG63:BL66 BS63:BX66">
    <cfRule type="cellIs" dxfId="22271" priority="23542" operator="equal">
      <formula>"FAB"</formula>
    </cfRule>
    <cfRule type="containsText" dxfId="22270" priority="23543" operator="containsText" text="CC">
      <formula>NOT(ISERROR(SEARCH("CC",BG63)))</formula>
    </cfRule>
    <cfRule type="containsText" dxfId="22269" priority="23544" operator="containsText" text="ND">
      <formula>NOT(ISERROR(SEARCH("ND",BG63)))</formula>
    </cfRule>
    <cfRule type="containsText" dxfId="22268" priority="23545" operator="containsText" text="MANTTO">
      <formula>NOT(ISERROR(SEARCH("MANTTO",BG63)))</formula>
    </cfRule>
    <cfRule type="containsText" dxfId="22267" priority="23546" operator="containsText" text="PNC">
      <formula>NOT(ISERROR(SEARCH("PNC",BG63)))</formula>
    </cfRule>
    <cfRule type="containsText" dxfId="22266" priority="23547" operator="containsText" text="EJC">
      <formula>NOT(ISERROR(SEARCH("EJC",BG63)))</formula>
    </cfRule>
    <cfRule type="containsText" dxfId="22265" priority="23548" operator="containsText" text="FAC">
      <formula>NOT(ISERROR(SEARCH("FAC",BG63)))</formula>
    </cfRule>
  </conditionalFormatting>
  <conditionalFormatting sqref="BG63:BL66 BS63:BX66">
    <cfRule type="containsText" dxfId="22264" priority="23541" operator="containsText" text="CE">
      <formula>NOT(ISERROR(SEARCH("CE",BG63)))</formula>
    </cfRule>
  </conditionalFormatting>
  <conditionalFormatting sqref="BA63:BY66">
    <cfRule type="cellIs" dxfId="22263" priority="23534" operator="equal">
      <formula>"FAB"</formula>
    </cfRule>
    <cfRule type="containsText" dxfId="22262" priority="23535" operator="containsText" text="CC">
      <formula>NOT(ISERROR(SEARCH("CC",BA63)))</formula>
    </cfRule>
    <cfRule type="containsText" dxfId="22261" priority="23536" operator="containsText" text="ND">
      <formula>NOT(ISERROR(SEARCH("ND",BA63)))</formula>
    </cfRule>
    <cfRule type="containsText" dxfId="22260" priority="23537" operator="containsText" text="MANTTO">
      <formula>NOT(ISERROR(SEARCH("MANTTO",BA63)))</formula>
    </cfRule>
    <cfRule type="containsText" dxfId="22259" priority="23538" operator="containsText" text="PNC">
      <formula>NOT(ISERROR(SEARCH("PNC",BA63)))</formula>
    </cfRule>
    <cfRule type="containsText" dxfId="22258" priority="23539" operator="containsText" text="EJC">
      <formula>NOT(ISERROR(SEARCH("EJC",BA63)))</formula>
    </cfRule>
    <cfRule type="containsText" dxfId="22257" priority="23540" operator="containsText" text="FAC">
      <formula>NOT(ISERROR(SEARCH("FAC",BA63)))</formula>
    </cfRule>
  </conditionalFormatting>
  <conditionalFormatting sqref="BA63:BY66">
    <cfRule type="containsText" dxfId="22256" priority="23533" operator="containsText" text="CE">
      <formula>NOT(ISERROR(SEARCH("CE",BA63)))</formula>
    </cfRule>
  </conditionalFormatting>
  <conditionalFormatting sqref="BM63:BR66 BY63:BY66">
    <cfRule type="cellIs" dxfId="22255" priority="23526" operator="equal">
      <formula>"FAB"</formula>
    </cfRule>
    <cfRule type="containsText" dxfId="22254" priority="23527" operator="containsText" text="CC">
      <formula>NOT(ISERROR(SEARCH("CC",BM63)))</formula>
    </cfRule>
    <cfRule type="containsText" dxfId="22253" priority="23528" operator="containsText" text="ND">
      <formula>NOT(ISERROR(SEARCH("ND",BM63)))</formula>
    </cfRule>
    <cfRule type="containsText" dxfId="22252" priority="23529" operator="containsText" text="MANTTO">
      <formula>NOT(ISERROR(SEARCH("MANTTO",BM63)))</formula>
    </cfRule>
    <cfRule type="containsText" dxfId="22251" priority="23530" operator="containsText" text="PNC">
      <formula>NOT(ISERROR(SEARCH("PNC",BM63)))</formula>
    </cfRule>
    <cfRule type="containsText" dxfId="22250" priority="23531" operator="containsText" text="EJC">
      <formula>NOT(ISERROR(SEARCH("EJC",BM63)))</formula>
    </cfRule>
    <cfRule type="containsText" dxfId="22249" priority="23532" operator="containsText" text="FAC">
      <formula>NOT(ISERROR(SEARCH("FAC",BM63)))</formula>
    </cfRule>
  </conditionalFormatting>
  <conditionalFormatting sqref="BM63:BR66 BY63:BY66">
    <cfRule type="containsText" dxfId="22248" priority="23525" operator="containsText" text="CE">
      <formula>NOT(ISERROR(SEARCH("CE",BM63)))</formula>
    </cfRule>
  </conditionalFormatting>
  <conditionalFormatting sqref="BA63:BY66">
    <cfRule type="cellIs" dxfId="22247" priority="23518" operator="equal">
      <formula>"FAB"</formula>
    </cfRule>
    <cfRule type="containsText" dxfId="22246" priority="23519" operator="containsText" text="CC">
      <formula>NOT(ISERROR(SEARCH("CC",BA63)))</formula>
    </cfRule>
    <cfRule type="containsText" dxfId="22245" priority="23520" operator="containsText" text="ND">
      <formula>NOT(ISERROR(SEARCH("ND",BA63)))</formula>
    </cfRule>
    <cfRule type="containsText" dxfId="22244" priority="23521" operator="containsText" text="MANTTO">
      <formula>NOT(ISERROR(SEARCH("MANTTO",BA63)))</formula>
    </cfRule>
    <cfRule type="containsText" dxfId="22243" priority="23522" operator="containsText" text="PNC">
      <formula>NOT(ISERROR(SEARCH("PNC",BA63)))</formula>
    </cfRule>
    <cfRule type="containsText" dxfId="22242" priority="23523" operator="containsText" text="EJC">
      <formula>NOT(ISERROR(SEARCH("EJC",BA63)))</formula>
    </cfRule>
    <cfRule type="containsText" dxfId="22241" priority="23524" operator="containsText" text="FAC">
      <formula>NOT(ISERROR(SEARCH("FAC",BA63)))</formula>
    </cfRule>
  </conditionalFormatting>
  <conditionalFormatting sqref="BA63:BY66">
    <cfRule type="containsText" dxfId="22240" priority="23517" operator="containsText" text="CE">
      <formula>NOT(ISERROR(SEARCH("CE",BA63)))</formula>
    </cfRule>
  </conditionalFormatting>
  <conditionalFormatting sqref="BA63:BY66">
    <cfRule type="cellIs" dxfId="22239" priority="23510" operator="equal">
      <formula>"FAB"</formula>
    </cfRule>
    <cfRule type="containsText" dxfId="22238" priority="23511" operator="containsText" text="CC">
      <formula>NOT(ISERROR(SEARCH("CC",BA63)))</formula>
    </cfRule>
    <cfRule type="containsText" dxfId="22237" priority="23512" operator="containsText" text="ND">
      <formula>NOT(ISERROR(SEARCH("ND",BA63)))</formula>
    </cfRule>
    <cfRule type="containsText" dxfId="22236" priority="23513" operator="containsText" text="MANTTO">
      <formula>NOT(ISERROR(SEARCH("MANTTO",BA63)))</formula>
    </cfRule>
    <cfRule type="containsText" dxfId="22235" priority="23514" operator="containsText" text="PNC">
      <formula>NOT(ISERROR(SEARCH("PNC",BA63)))</formula>
    </cfRule>
    <cfRule type="containsText" dxfId="22234" priority="23515" operator="containsText" text="EJC">
      <formula>NOT(ISERROR(SEARCH("EJC",BA63)))</formula>
    </cfRule>
    <cfRule type="containsText" dxfId="22233" priority="23516" operator="containsText" text="FAC">
      <formula>NOT(ISERROR(SEARCH("FAC",BA63)))</formula>
    </cfRule>
  </conditionalFormatting>
  <conditionalFormatting sqref="BA63:BY66">
    <cfRule type="containsText" dxfId="22232" priority="23509" operator="containsText" text="CE">
      <formula>NOT(ISERROR(SEARCH("CE",BA63)))</formula>
    </cfRule>
  </conditionalFormatting>
  <conditionalFormatting sqref="BA63:BY66">
    <cfRule type="cellIs" dxfId="22231" priority="23502" operator="equal">
      <formula>"FAB"</formula>
    </cfRule>
    <cfRule type="containsText" dxfId="22230" priority="23503" operator="containsText" text="CC">
      <formula>NOT(ISERROR(SEARCH("CC",BA63)))</formula>
    </cfRule>
    <cfRule type="containsText" dxfId="22229" priority="23504" operator="containsText" text="ND">
      <formula>NOT(ISERROR(SEARCH("ND",BA63)))</formula>
    </cfRule>
    <cfRule type="containsText" dxfId="22228" priority="23505" operator="containsText" text="MANTTO">
      <formula>NOT(ISERROR(SEARCH("MANTTO",BA63)))</formula>
    </cfRule>
    <cfRule type="containsText" dxfId="22227" priority="23506" operator="containsText" text="PNC">
      <formula>NOT(ISERROR(SEARCH("PNC",BA63)))</formula>
    </cfRule>
    <cfRule type="containsText" dxfId="22226" priority="23507" operator="containsText" text="EJC">
      <formula>NOT(ISERROR(SEARCH("EJC",BA63)))</formula>
    </cfRule>
    <cfRule type="containsText" dxfId="22225" priority="23508" operator="containsText" text="FAC">
      <formula>NOT(ISERROR(SEARCH("FAC",BA63)))</formula>
    </cfRule>
  </conditionalFormatting>
  <conditionalFormatting sqref="BA63:BY66">
    <cfRule type="containsText" dxfId="22224" priority="23501" operator="containsText" text="CE">
      <formula>NOT(ISERROR(SEARCH("CE",BA63)))</formula>
    </cfRule>
  </conditionalFormatting>
  <conditionalFormatting sqref="BZ63:CL66">
    <cfRule type="cellIs" dxfId="22223" priority="23494" operator="equal">
      <formula>"FAB"</formula>
    </cfRule>
    <cfRule type="containsText" dxfId="22222" priority="23495" operator="containsText" text="CC">
      <formula>NOT(ISERROR(SEARCH("CC",BZ63)))</formula>
    </cfRule>
    <cfRule type="containsText" dxfId="22221" priority="23496" operator="containsText" text="ND">
      <formula>NOT(ISERROR(SEARCH("ND",BZ63)))</formula>
    </cfRule>
    <cfRule type="containsText" dxfId="22220" priority="23497" operator="containsText" text="MANTTO">
      <formula>NOT(ISERROR(SEARCH("MANTTO",BZ63)))</formula>
    </cfRule>
    <cfRule type="containsText" dxfId="22219" priority="23498" operator="containsText" text="PNC">
      <formula>NOT(ISERROR(SEARCH("PNC",BZ63)))</formula>
    </cfRule>
    <cfRule type="containsText" dxfId="22218" priority="23499" operator="containsText" text="EJC">
      <formula>NOT(ISERROR(SEARCH("EJC",BZ63)))</formula>
    </cfRule>
    <cfRule type="containsText" dxfId="22217" priority="23500" operator="containsText" text="FAC">
      <formula>NOT(ISERROR(SEARCH("FAC",BZ63)))</formula>
    </cfRule>
  </conditionalFormatting>
  <conditionalFormatting sqref="BZ63:CL66">
    <cfRule type="containsText" dxfId="22216" priority="23493" operator="containsText" text="CE">
      <formula>NOT(ISERROR(SEARCH("CE",BZ63)))</formula>
    </cfRule>
  </conditionalFormatting>
  <conditionalFormatting sqref="BZ63:CL66">
    <cfRule type="cellIs" dxfId="22215" priority="23486" operator="equal">
      <formula>"FAB"</formula>
    </cfRule>
    <cfRule type="containsText" dxfId="22214" priority="23487" operator="containsText" text="CC">
      <formula>NOT(ISERROR(SEARCH("CC",BZ63)))</formula>
    </cfRule>
    <cfRule type="containsText" dxfId="22213" priority="23488" operator="containsText" text="ND">
      <formula>NOT(ISERROR(SEARCH("ND",BZ63)))</formula>
    </cfRule>
    <cfRule type="containsText" dxfId="22212" priority="23489" operator="containsText" text="MANTTO">
      <formula>NOT(ISERROR(SEARCH("MANTTO",BZ63)))</formula>
    </cfRule>
    <cfRule type="containsText" dxfId="22211" priority="23490" operator="containsText" text="PNC">
      <formula>NOT(ISERROR(SEARCH("PNC",BZ63)))</formula>
    </cfRule>
    <cfRule type="containsText" dxfId="22210" priority="23491" operator="containsText" text="EJC">
      <formula>NOT(ISERROR(SEARCH("EJC",BZ63)))</formula>
    </cfRule>
    <cfRule type="containsText" dxfId="22209" priority="23492" operator="containsText" text="FAC">
      <formula>NOT(ISERROR(SEARCH("FAC",BZ63)))</formula>
    </cfRule>
  </conditionalFormatting>
  <conditionalFormatting sqref="BZ63:CL66">
    <cfRule type="containsText" dxfId="22208" priority="23485" operator="containsText" text="CE">
      <formula>NOT(ISERROR(SEARCH("CE",BZ63)))</formula>
    </cfRule>
  </conditionalFormatting>
  <conditionalFormatting sqref="BZ63:CL66">
    <cfRule type="cellIs" dxfId="22207" priority="23478" operator="equal">
      <formula>"FAB"</formula>
    </cfRule>
    <cfRule type="containsText" dxfId="22206" priority="23479" operator="containsText" text="CC">
      <formula>NOT(ISERROR(SEARCH("CC",BZ63)))</formula>
    </cfRule>
    <cfRule type="containsText" dxfId="22205" priority="23480" operator="containsText" text="ND">
      <formula>NOT(ISERROR(SEARCH("ND",BZ63)))</formula>
    </cfRule>
    <cfRule type="containsText" dxfId="22204" priority="23481" operator="containsText" text="MANTTO">
      <formula>NOT(ISERROR(SEARCH("MANTTO",BZ63)))</formula>
    </cfRule>
    <cfRule type="containsText" dxfId="22203" priority="23482" operator="containsText" text="PNC">
      <formula>NOT(ISERROR(SEARCH("PNC",BZ63)))</formula>
    </cfRule>
    <cfRule type="containsText" dxfId="22202" priority="23483" operator="containsText" text="EJC">
      <formula>NOT(ISERROR(SEARCH("EJC",BZ63)))</formula>
    </cfRule>
    <cfRule type="containsText" dxfId="22201" priority="23484" operator="containsText" text="FAC">
      <formula>NOT(ISERROR(SEARCH("FAC",BZ63)))</formula>
    </cfRule>
  </conditionalFormatting>
  <conditionalFormatting sqref="BZ63:CL66">
    <cfRule type="containsText" dxfId="22200" priority="23477" operator="containsText" text="CE">
      <formula>NOT(ISERROR(SEARCH("CE",BZ63)))</formula>
    </cfRule>
  </conditionalFormatting>
  <conditionalFormatting sqref="CE63:CL66">
    <cfRule type="cellIs" dxfId="22199" priority="23470" operator="equal">
      <formula>"FAB"</formula>
    </cfRule>
    <cfRule type="containsText" dxfId="22198" priority="23471" operator="containsText" text="CC">
      <formula>NOT(ISERROR(SEARCH("CC",CE63)))</formula>
    </cfRule>
    <cfRule type="containsText" dxfId="22197" priority="23472" operator="containsText" text="ND">
      <formula>NOT(ISERROR(SEARCH("ND",CE63)))</formula>
    </cfRule>
    <cfRule type="containsText" dxfId="22196" priority="23473" operator="containsText" text="MANTTO">
      <formula>NOT(ISERROR(SEARCH("MANTTO",CE63)))</formula>
    </cfRule>
    <cfRule type="containsText" dxfId="22195" priority="23474" operator="containsText" text="PNC">
      <formula>NOT(ISERROR(SEARCH("PNC",CE63)))</formula>
    </cfRule>
    <cfRule type="containsText" dxfId="22194" priority="23475" operator="containsText" text="EJC">
      <formula>NOT(ISERROR(SEARCH("EJC",CE63)))</formula>
    </cfRule>
    <cfRule type="containsText" dxfId="22193" priority="23476" operator="containsText" text="FAC">
      <formula>NOT(ISERROR(SEARCH("FAC",CE63)))</formula>
    </cfRule>
  </conditionalFormatting>
  <conditionalFormatting sqref="CE63:CL66">
    <cfRule type="containsText" dxfId="22192" priority="23469" operator="containsText" text="CE">
      <formula>NOT(ISERROR(SEARCH("CE",CE63)))</formula>
    </cfRule>
  </conditionalFormatting>
  <conditionalFormatting sqref="BZ63:CL66">
    <cfRule type="cellIs" dxfId="22191" priority="23462" operator="equal">
      <formula>"FAB"</formula>
    </cfRule>
    <cfRule type="containsText" dxfId="22190" priority="23463" operator="containsText" text="CC">
      <formula>NOT(ISERROR(SEARCH("CC",BZ63)))</formula>
    </cfRule>
    <cfRule type="containsText" dxfId="22189" priority="23464" operator="containsText" text="ND">
      <formula>NOT(ISERROR(SEARCH("ND",BZ63)))</formula>
    </cfRule>
    <cfRule type="containsText" dxfId="22188" priority="23465" operator="containsText" text="MANTTO">
      <formula>NOT(ISERROR(SEARCH("MANTTO",BZ63)))</formula>
    </cfRule>
    <cfRule type="containsText" dxfId="22187" priority="23466" operator="containsText" text="PNC">
      <formula>NOT(ISERROR(SEARCH("PNC",BZ63)))</formula>
    </cfRule>
    <cfRule type="containsText" dxfId="22186" priority="23467" operator="containsText" text="EJC">
      <formula>NOT(ISERROR(SEARCH("EJC",BZ63)))</formula>
    </cfRule>
    <cfRule type="containsText" dxfId="22185" priority="23468" operator="containsText" text="FAC">
      <formula>NOT(ISERROR(SEARCH("FAC",BZ63)))</formula>
    </cfRule>
  </conditionalFormatting>
  <conditionalFormatting sqref="BZ63:CL66">
    <cfRule type="containsText" dxfId="22184" priority="23461" operator="containsText" text="CE">
      <formula>NOT(ISERROR(SEARCH("CE",BZ63)))</formula>
    </cfRule>
  </conditionalFormatting>
  <conditionalFormatting sqref="CF63:CK66">
    <cfRule type="cellIs" dxfId="22183" priority="23454" operator="equal">
      <formula>"FAB"</formula>
    </cfRule>
    <cfRule type="containsText" dxfId="22182" priority="23455" operator="containsText" text="CC">
      <formula>NOT(ISERROR(SEARCH("CC",CF63)))</formula>
    </cfRule>
    <cfRule type="containsText" dxfId="22181" priority="23456" operator="containsText" text="ND">
      <formula>NOT(ISERROR(SEARCH("ND",CF63)))</formula>
    </cfRule>
    <cfRule type="containsText" dxfId="22180" priority="23457" operator="containsText" text="MANTTO">
      <formula>NOT(ISERROR(SEARCH("MANTTO",CF63)))</formula>
    </cfRule>
    <cfRule type="containsText" dxfId="22179" priority="23458" operator="containsText" text="PNC">
      <formula>NOT(ISERROR(SEARCH("PNC",CF63)))</formula>
    </cfRule>
    <cfRule type="containsText" dxfId="22178" priority="23459" operator="containsText" text="EJC">
      <formula>NOT(ISERROR(SEARCH("EJC",CF63)))</formula>
    </cfRule>
    <cfRule type="containsText" dxfId="22177" priority="23460" operator="containsText" text="FAC">
      <formula>NOT(ISERROR(SEARCH("FAC",CF63)))</formula>
    </cfRule>
  </conditionalFormatting>
  <conditionalFormatting sqref="CF63:CK66">
    <cfRule type="containsText" dxfId="22176" priority="23453" operator="containsText" text="CE">
      <formula>NOT(ISERROR(SEARCH("CE",CF63)))</formula>
    </cfRule>
  </conditionalFormatting>
  <conditionalFormatting sqref="BZ63:CL66">
    <cfRule type="cellIs" dxfId="22175" priority="23446" operator="equal">
      <formula>"FAB"</formula>
    </cfRule>
    <cfRule type="containsText" dxfId="22174" priority="23447" operator="containsText" text="CC">
      <formula>NOT(ISERROR(SEARCH("CC",BZ63)))</formula>
    </cfRule>
    <cfRule type="containsText" dxfId="22173" priority="23448" operator="containsText" text="ND">
      <formula>NOT(ISERROR(SEARCH("ND",BZ63)))</formula>
    </cfRule>
    <cfRule type="containsText" dxfId="22172" priority="23449" operator="containsText" text="MANTTO">
      <formula>NOT(ISERROR(SEARCH("MANTTO",BZ63)))</formula>
    </cfRule>
    <cfRule type="containsText" dxfId="22171" priority="23450" operator="containsText" text="PNC">
      <formula>NOT(ISERROR(SEARCH("PNC",BZ63)))</formula>
    </cfRule>
    <cfRule type="containsText" dxfId="22170" priority="23451" operator="containsText" text="EJC">
      <formula>NOT(ISERROR(SEARCH("EJC",BZ63)))</formula>
    </cfRule>
    <cfRule type="containsText" dxfId="22169" priority="23452" operator="containsText" text="FAC">
      <formula>NOT(ISERROR(SEARCH("FAC",BZ63)))</formula>
    </cfRule>
  </conditionalFormatting>
  <conditionalFormatting sqref="BZ63:CL66">
    <cfRule type="containsText" dxfId="22168" priority="23445" operator="containsText" text="CE">
      <formula>NOT(ISERROR(SEARCH("CE",BZ63)))</formula>
    </cfRule>
  </conditionalFormatting>
  <conditionalFormatting sqref="BZ63:CE66 CL63:CL66">
    <cfRule type="cellIs" dxfId="22167" priority="23438" operator="equal">
      <formula>"FAB"</formula>
    </cfRule>
    <cfRule type="containsText" dxfId="22166" priority="23439" operator="containsText" text="CC">
      <formula>NOT(ISERROR(SEARCH("CC",BZ63)))</formula>
    </cfRule>
    <cfRule type="containsText" dxfId="22165" priority="23440" operator="containsText" text="ND">
      <formula>NOT(ISERROR(SEARCH("ND",BZ63)))</formula>
    </cfRule>
    <cfRule type="containsText" dxfId="22164" priority="23441" operator="containsText" text="MANTTO">
      <formula>NOT(ISERROR(SEARCH("MANTTO",BZ63)))</formula>
    </cfRule>
    <cfRule type="containsText" dxfId="22163" priority="23442" operator="containsText" text="PNC">
      <formula>NOT(ISERROR(SEARCH("PNC",BZ63)))</formula>
    </cfRule>
    <cfRule type="containsText" dxfId="22162" priority="23443" operator="containsText" text="EJC">
      <formula>NOT(ISERROR(SEARCH("EJC",BZ63)))</formula>
    </cfRule>
    <cfRule type="containsText" dxfId="22161" priority="23444" operator="containsText" text="FAC">
      <formula>NOT(ISERROR(SEARCH("FAC",BZ63)))</formula>
    </cfRule>
  </conditionalFormatting>
  <conditionalFormatting sqref="BZ63:CE66 CL63:CL66">
    <cfRule type="containsText" dxfId="22160" priority="23437" operator="containsText" text="CE">
      <formula>NOT(ISERROR(SEARCH("CE",BZ63)))</formula>
    </cfRule>
  </conditionalFormatting>
  <conditionalFormatting sqref="BZ63:CL66">
    <cfRule type="cellIs" dxfId="22159" priority="23430" operator="equal">
      <formula>"FAB"</formula>
    </cfRule>
    <cfRule type="containsText" dxfId="22158" priority="23431" operator="containsText" text="CC">
      <formula>NOT(ISERROR(SEARCH("CC",BZ63)))</formula>
    </cfRule>
    <cfRule type="containsText" dxfId="22157" priority="23432" operator="containsText" text="ND">
      <formula>NOT(ISERROR(SEARCH("ND",BZ63)))</formula>
    </cfRule>
    <cfRule type="containsText" dxfId="22156" priority="23433" operator="containsText" text="MANTTO">
      <formula>NOT(ISERROR(SEARCH("MANTTO",BZ63)))</formula>
    </cfRule>
    <cfRule type="containsText" dxfId="22155" priority="23434" operator="containsText" text="PNC">
      <formula>NOT(ISERROR(SEARCH("PNC",BZ63)))</formula>
    </cfRule>
    <cfRule type="containsText" dxfId="22154" priority="23435" operator="containsText" text="EJC">
      <formula>NOT(ISERROR(SEARCH("EJC",BZ63)))</formula>
    </cfRule>
    <cfRule type="containsText" dxfId="22153" priority="23436" operator="containsText" text="FAC">
      <formula>NOT(ISERROR(SEARCH("FAC",BZ63)))</formula>
    </cfRule>
  </conditionalFormatting>
  <conditionalFormatting sqref="BZ63:CL66">
    <cfRule type="containsText" dxfId="22152" priority="23429" operator="containsText" text="CE">
      <formula>NOT(ISERROR(SEARCH("CE",BZ63)))</formula>
    </cfRule>
  </conditionalFormatting>
  <conditionalFormatting sqref="BZ63:CL66">
    <cfRule type="cellIs" dxfId="22151" priority="23422" operator="equal">
      <formula>"FAB"</formula>
    </cfRule>
    <cfRule type="containsText" dxfId="22150" priority="23423" operator="containsText" text="CC">
      <formula>NOT(ISERROR(SEARCH("CC",BZ63)))</formula>
    </cfRule>
    <cfRule type="containsText" dxfId="22149" priority="23424" operator="containsText" text="ND">
      <formula>NOT(ISERROR(SEARCH("ND",BZ63)))</formula>
    </cfRule>
    <cfRule type="containsText" dxfId="22148" priority="23425" operator="containsText" text="MANTTO">
      <formula>NOT(ISERROR(SEARCH("MANTTO",BZ63)))</formula>
    </cfRule>
    <cfRule type="containsText" dxfId="22147" priority="23426" operator="containsText" text="PNC">
      <formula>NOT(ISERROR(SEARCH("PNC",BZ63)))</formula>
    </cfRule>
    <cfRule type="containsText" dxfId="22146" priority="23427" operator="containsText" text="EJC">
      <formula>NOT(ISERROR(SEARCH("EJC",BZ63)))</formula>
    </cfRule>
    <cfRule type="containsText" dxfId="22145" priority="23428" operator="containsText" text="FAC">
      <formula>NOT(ISERROR(SEARCH("FAC",BZ63)))</formula>
    </cfRule>
  </conditionalFormatting>
  <conditionalFormatting sqref="BZ63:CL66">
    <cfRule type="containsText" dxfId="22144" priority="23421" operator="containsText" text="CE">
      <formula>NOT(ISERROR(SEARCH("CE",BZ63)))</formula>
    </cfRule>
  </conditionalFormatting>
  <conditionalFormatting sqref="BZ63:CL66">
    <cfRule type="cellIs" dxfId="22143" priority="23414" operator="equal">
      <formula>"FAB"</formula>
    </cfRule>
    <cfRule type="containsText" dxfId="22142" priority="23415" operator="containsText" text="CC">
      <formula>NOT(ISERROR(SEARCH("CC",BZ63)))</formula>
    </cfRule>
    <cfRule type="containsText" dxfId="22141" priority="23416" operator="containsText" text="ND">
      <formula>NOT(ISERROR(SEARCH("ND",BZ63)))</formula>
    </cfRule>
    <cfRule type="containsText" dxfId="22140" priority="23417" operator="containsText" text="MANTTO">
      <formula>NOT(ISERROR(SEARCH("MANTTO",BZ63)))</formula>
    </cfRule>
    <cfRule type="containsText" dxfId="22139" priority="23418" operator="containsText" text="PNC">
      <formula>NOT(ISERROR(SEARCH("PNC",BZ63)))</formula>
    </cfRule>
    <cfRule type="containsText" dxfId="22138" priority="23419" operator="containsText" text="EJC">
      <formula>NOT(ISERROR(SEARCH("EJC",BZ63)))</formula>
    </cfRule>
    <cfRule type="containsText" dxfId="22137" priority="23420" operator="containsText" text="FAC">
      <formula>NOT(ISERROR(SEARCH("FAC",BZ63)))</formula>
    </cfRule>
  </conditionalFormatting>
  <conditionalFormatting sqref="BZ63:CL66">
    <cfRule type="containsText" dxfId="22136" priority="23413" operator="containsText" text="CE">
      <formula>NOT(ISERROR(SEARCH("CE",BZ63)))</formula>
    </cfRule>
  </conditionalFormatting>
  <conditionalFormatting sqref="CM63:CY66">
    <cfRule type="cellIs" dxfId="22135" priority="23406" operator="equal">
      <formula>"FAB"</formula>
    </cfRule>
    <cfRule type="containsText" dxfId="22134" priority="23407" operator="containsText" text="CC">
      <formula>NOT(ISERROR(SEARCH("CC",CM63)))</formula>
    </cfRule>
    <cfRule type="containsText" dxfId="22133" priority="23408" operator="containsText" text="ND">
      <formula>NOT(ISERROR(SEARCH("ND",CM63)))</formula>
    </cfRule>
    <cfRule type="containsText" dxfId="22132" priority="23409" operator="containsText" text="MANTTO">
      <formula>NOT(ISERROR(SEARCH("MANTTO",CM63)))</formula>
    </cfRule>
    <cfRule type="containsText" dxfId="22131" priority="23410" operator="containsText" text="PNC">
      <formula>NOT(ISERROR(SEARCH("PNC",CM63)))</formula>
    </cfRule>
    <cfRule type="containsText" dxfId="22130" priority="23411" operator="containsText" text="EJC">
      <formula>NOT(ISERROR(SEARCH("EJC",CM63)))</formula>
    </cfRule>
    <cfRule type="containsText" dxfId="22129" priority="23412" operator="containsText" text="FAC">
      <formula>NOT(ISERROR(SEARCH("FAC",CM63)))</formula>
    </cfRule>
  </conditionalFormatting>
  <conditionalFormatting sqref="CM63:CY66">
    <cfRule type="containsText" dxfId="22128" priority="23405" operator="containsText" text="CE">
      <formula>NOT(ISERROR(SEARCH("CE",CM63)))</formula>
    </cfRule>
  </conditionalFormatting>
  <conditionalFormatting sqref="CM63:CY66">
    <cfRule type="cellIs" dxfId="22127" priority="23398" operator="equal">
      <formula>"FAB"</formula>
    </cfRule>
    <cfRule type="containsText" dxfId="22126" priority="23399" operator="containsText" text="CC">
      <formula>NOT(ISERROR(SEARCH("CC",CM63)))</formula>
    </cfRule>
    <cfRule type="containsText" dxfId="22125" priority="23400" operator="containsText" text="ND">
      <formula>NOT(ISERROR(SEARCH("ND",CM63)))</formula>
    </cfRule>
    <cfRule type="containsText" dxfId="22124" priority="23401" operator="containsText" text="MANTTO">
      <formula>NOT(ISERROR(SEARCH("MANTTO",CM63)))</formula>
    </cfRule>
    <cfRule type="containsText" dxfId="22123" priority="23402" operator="containsText" text="PNC">
      <formula>NOT(ISERROR(SEARCH("PNC",CM63)))</formula>
    </cfRule>
    <cfRule type="containsText" dxfId="22122" priority="23403" operator="containsText" text="EJC">
      <formula>NOT(ISERROR(SEARCH("EJC",CM63)))</formula>
    </cfRule>
    <cfRule type="containsText" dxfId="22121" priority="23404" operator="containsText" text="FAC">
      <formula>NOT(ISERROR(SEARCH("FAC",CM63)))</formula>
    </cfRule>
  </conditionalFormatting>
  <conditionalFormatting sqref="CM63:CY66">
    <cfRule type="containsText" dxfId="22120" priority="23397" operator="containsText" text="CE">
      <formula>NOT(ISERROR(SEARCH("CE",CM63)))</formula>
    </cfRule>
  </conditionalFormatting>
  <conditionalFormatting sqref="CM63:CY66">
    <cfRule type="cellIs" dxfId="22119" priority="23390" operator="equal">
      <formula>"FAB"</formula>
    </cfRule>
    <cfRule type="containsText" dxfId="22118" priority="23391" operator="containsText" text="CC">
      <formula>NOT(ISERROR(SEARCH("CC",CM63)))</formula>
    </cfRule>
    <cfRule type="containsText" dxfId="22117" priority="23392" operator="containsText" text="ND">
      <formula>NOT(ISERROR(SEARCH("ND",CM63)))</formula>
    </cfRule>
    <cfRule type="containsText" dxfId="22116" priority="23393" operator="containsText" text="MANTTO">
      <formula>NOT(ISERROR(SEARCH("MANTTO",CM63)))</formula>
    </cfRule>
    <cfRule type="containsText" dxfId="22115" priority="23394" operator="containsText" text="PNC">
      <formula>NOT(ISERROR(SEARCH("PNC",CM63)))</formula>
    </cfRule>
    <cfRule type="containsText" dxfId="22114" priority="23395" operator="containsText" text="EJC">
      <formula>NOT(ISERROR(SEARCH("EJC",CM63)))</formula>
    </cfRule>
    <cfRule type="containsText" dxfId="22113" priority="23396" operator="containsText" text="FAC">
      <formula>NOT(ISERROR(SEARCH("FAC",CM63)))</formula>
    </cfRule>
  </conditionalFormatting>
  <conditionalFormatting sqref="CM63:CY66">
    <cfRule type="containsText" dxfId="22112" priority="23389" operator="containsText" text="CE">
      <formula>NOT(ISERROR(SEARCH("CE",CM63)))</formula>
    </cfRule>
  </conditionalFormatting>
  <conditionalFormatting sqref="CR63:CY66">
    <cfRule type="cellIs" dxfId="22111" priority="23382" operator="equal">
      <formula>"FAB"</formula>
    </cfRule>
    <cfRule type="containsText" dxfId="22110" priority="23383" operator="containsText" text="CC">
      <formula>NOT(ISERROR(SEARCH("CC",CR63)))</formula>
    </cfRule>
    <cfRule type="containsText" dxfId="22109" priority="23384" operator="containsText" text="ND">
      <formula>NOT(ISERROR(SEARCH("ND",CR63)))</formula>
    </cfRule>
    <cfRule type="containsText" dxfId="22108" priority="23385" operator="containsText" text="MANTTO">
      <formula>NOT(ISERROR(SEARCH("MANTTO",CR63)))</formula>
    </cfRule>
    <cfRule type="containsText" dxfId="22107" priority="23386" operator="containsText" text="PNC">
      <formula>NOT(ISERROR(SEARCH("PNC",CR63)))</formula>
    </cfRule>
    <cfRule type="containsText" dxfId="22106" priority="23387" operator="containsText" text="EJC">
      <formula>NOT(ISERROR(SEARCH("EJC",CR63)))</formula>
    </cfRule>
    <cfRule type="containsText" dxfId="22105" priority="23388" operator="containsText" text="FAC">
      <formula>NOT(ISERROR(SEARCH("FAC",CR63)))</formula>
    </cfRule>
  </conditionalFormatting>
  <conditionalFormatting sqref="CR63:CY66">
    <cfRule type="containsText" dxfId="22104" priority="23381" operator="containsText" text="CE">
      <formula>NOT(ISERROR(SEARCH("CE",CR63)))</formula>
    </cfRule>
  </conditionalFormatting>
  <conditionalFormatting sqref="CM63:CY66">
    <cfRule type="cellIs" dxfId="22103" priority="23374" operator="equal">
      <formula>"FAB"</formula>
    </cfRule>
    <cfRule type="containsText" dxfId="22102" priority="23375" operator="containsText" text="CC">
      <formula>NOT(ISERROR(SEARCH("CC",CM63)))</formula>
    </cfRule>
    <cfRule type="containsText" dxfId="22101" priority="23376" operator="containsText" text="ND">
      <formula>NOT(ISERROR(SEARCH("ND",CM63)))</formula>
    </cfRule>
    <cfRule type="containsText" dxfId="22100" priority="23377" operator="containsText" text="MANTTO">
      <formula>NOT(ISERROR(SEARCH("MANTTO",CM63)))</formula>
    </cfRule>
    <cfRule type="containsText" dxfId="22099" priority="23378" operator="containsText" text="PNC">
      <formula>NOT(ISERROR(SEARCH("PNC",CM63)))</formula>
    </cfRule>
    <cfRule type="containsText" dxfId="22098" priority="23379" operator="containsText" text="EJC">
      <formula>NOT(ISERROR(SEARCH("EJC",CM63)))</formula>
    </cfRule>
    <cfRule type="containsText" dxfId="22097" priority="23380" operator="containsText" text="FAC">
      <formula>NOT(ISERROR(SEARCH("FAC",CM63)))</formula>
    </cfRule>
  </conditionalFormatting>
  <conditionalFormatting sqref="CM63:CY66">
    <cfRule type="containsText" dxfId="22096" priority="23373" operator="containsText" text="CE">
      <formula>NOT(ISERROR(SEARCH("CE",CM63)))</formula>
    </cfRule>
  </conditionalFormatting>
  <conditionalFormatting sqref="CS63:CX66">
    <cfRule type="cellIs" dxfId="22095" priority="23366" operator="equal">
      <formula>"FAB"</formula>
    </cfRule>
    <cfRule type="containsText" dxfId="22094" priority="23367" operator="containsText" text="CC">
      <formula>NOT(ISERROR(SEARCH("CC",CS63)))</formula>
    </cfRule>
    <cfRule type="containsText" dxfId="22093" priority="23368" operator="containsText" text="ND">
      <formula>NOT(ISERROR(SEARCH("ND",CS63)))</formula>
    </cfRule>
    <cfRule type="containsText" dxfId="22092" priority="23369" operator="containsText" text="MANTTO">
      <formula>NOT(ISERROR(SEARCH("MANTTO",CS63)))</formula>
    </cfRule>
    <cfRule type="containsText" dxfId="22091" priority="23370" operator="containsText" text="PNC">
      <formula>NOT(ISERROR(SEARCH("PNC",CS63)))</formula>
    </cfRule>
    <cfRule type="containsText" dxfId="22090" priority="23371" operator="containsText" text="EJC">
      <formula>NOT(ISERROR(SEARCH("EJC",CS63)))</formula>
    </cfRule>
    <cfRule type="containsText" dxfId="22089" priority="23372" operator="containsText" text="FAC">
      <formula>NOT(ISERROR(SEARCH("FAC",CS63)))</formula>
    </cfRule>
  </conditionalFormatting>
  <conditionalFormatting sqref="CS63:CX66">
    <cfRule type="containsText" dxfId="22088" priority="23365" operator="containsText" text="CE">
      <formula>NOT(ISERROR(SEARCH("CE",CS63)))</formula>
    </cfRule>
  </conditionalFormatting>
  <conditionalFormatting sqref="CM63:CY66">
    <cfRule type="cellIs" dxfId="22087" priority="23358" operator="equal">
      <formula>"FAB"</formula>
    </cfRule>
    <cfRule type="containsText" dxfId="22086" priority="23359" operator="containsText" text="CC">
      <formula>NOT(ISERROR(SEARCH("CC",CM63)))</formula>
    </cfRule>
    <cfRule type="containsText" dxfId="22085" priority="23360" operator="containsText" text="ND">
      <formula>NOT(ISERROR(SEARCH("ND",CM63)))</formula>
    </cfRule>
    <cfRule type="containsText" dxfId="22084" priority="23361" operator="containsText" text="MANTTO">
      <formula>NOT(ISERROR(SEARCH("MANTTO",CM63)))</formula>
    </cfRule>
    <cfRule type="containsText" dxfId="22083" priority="23362" operator="containsText" text="PNC">
      <formula>NOT(ISERROR(SEARCH("PNC",CM63)))</formula>
    </cfRule>
    <cfRule type="containsText" dxfId="22082" priority="23363" operator="containsText" text="EJC">
      <formula>NOT(ISERROR(SEARCH("EJC",CM63)))</formula>
    </cfRule>
    <cfRule type="containsText" dxfId="22081" priority="23364" operator="containsText" text="FAC">
      <formula>NOT(ISERROR(SEARCH("FAC",CM63)))</formula>
    </cfRule>
  </conditionalFormatting>
  <conditionalFormatting sqref="CM63:CY66">
    <cfRule type="containsText" dxfId="22080" priority="23357" operator="containsText" text="CE">
      <formula>NOT(ISERROR(SEARCH("CE",CM63)))</formula>
    </cfRule>
  </conditionalFormatting>
  <conditionalFormatting sqref="CM63:CR66 CY63:CY66">
    <cfRule type="cellIs" dxfId="22079" priority="23350" operator="equal">
      <formula>"FAB"</formula>
    </cfRule>
    <cfRule type="containsText" dxfId="22078" priority="23351" operator="containsText" text="CC">
      <formula>NOT(ISERROR(SEARCH("CC",CM63)))</formula>
    </cfRule>
    <cfRule type="containsText" dxfId="22077" priority="23352" operator="containsText" text="ND">
      <formula>NOT(ISERROR(SEARCH("ND",CM63)))</formula>
    </cfRule>
    <cfRule type="containsText" dxfId="22076" priority="23353" operator="containsText" text="MANTTO">
      <formula>NOT(ISERROR(SEARCH("MANTTO",CM63)))</formula>
    </cfRule>
    <cfRule type="containsText" dxfId="22075" priority="23354" operator="containsText" text="PNC">
      <formula>NOT(ISERROR(SEARCH("PNC",CM63)))</formula>
    </cfRule>
    <cfRule type="containsText" dxfId="22074" priority="23355" operator="containsText" text="EJC">
      <formula>NOT(ISERROR(SEARCH("EJC",CM63)))</formula>
    </cfRule>
    <cfRule type="containsText" dxfId="22073" priority="23356" operator="containsText" text="FAC">
      <formula>NOT(ISERROR(SEARCH("FAC",CM63)))</formula>
    </cfRule>
  </conditionalFormatting>
  <conditionalFormatting sqref="CM63:CR66 CY63:CY66">
    <cfRule type="containsText" dxfId="22072" priority="23349" operator="containsText" text="CE">
      <formula>NOT(ISERROR(SEARCH("CE",CM63)))</formula>
    </cfRule>
  </conditionalFormatting>
  <conditionalFormatting sqref="CM63:CY66">
    <cfRule type="cellIs" dxfId="22071" priority="23342" operator="equal">
      <formula>"FAB"</formula>
    </cfRule>
    <cfRule type="containsText" dxfId="22070" priority="23343" operator="containsText" text="CC">
      <formula>NOT(ISERROR(SEARCH("CC",CM63)))</formula>
    </cfRule>
    <cfRule type="containsText" dxfId="22069" priority="23344" operator="containsText" text="ND">
      <formula>NOT(ISERROR(SEARCH("ND",CM63)))</formula>
    </cfRule>
    <cfRule type="containsText" dxfId="22068" priority="23345" operator="containsText" text="MANTTO">
      <formula>NOT(ISERROR(SEARCH("MANTTO",CM63)))</formula>
    </cfRule>
    <cfRule type="containsText" dxfId="22067" priority="23346" operator="containsText" text="PNC">
      <formula>NOT(ISERROR(SEARCH("PNC",CM63)))</formula>
    </cfRule>
    <cfRule type="containsText" dxfId="22066" priority="23347" operator="containsText" text="EJC">
      <formula>NOT(ISERROR(SEARCH("EJC",CM63)))</formula>
    </cfRule>
    <cfRule type="containsText" dxfId="22065" priority="23348" operator="containsText" text="FAC">
      <formula>NOT(ISERROR(SEARCH("FAC",CM63)))</formula>
    </cfRule>
  </conditionalFormatting>
  <conditionalFormatting sqref="CM63:CY66">
    <cfRule type="containsText" dxfId="22064" priority="23341" operator="containsText" text="CE">
      <formula>NOT(ISERROR(SEARCH("CE",CM63)))</formula>
    </cfRule>
  </conditionalFormatting>
  <conditionalFormatting sqref="CM63:CY66">
    <cfRule type="cellIs" dxfId="22063" priority="23334" operator="equal">
      <formula>"FAB"</formula>
    </cfRule>
    <cfRule type="containsText" dxfId="22062" priority="23335" operator="containsText" text="CC">
      <formula>NOT(ISERROR(SEARCH("CC",CM63)))</formula>
    </cfRule>
    <cfRule type="containsText" dxfId="22061" priority="23336" operator="containsText" text="ND">
      <formula>NOT(ISERROR(SEARCH("ND",CM63)))</formula>
    </cfRule>
    <cfRule type="containsText" dxfId="22060" priority="23337" operator="containsText" text="MANTTO">
      <formula>NOT(ISERROR(SEARCH("MANTTO",CM63)))</formula>
    </cfRule>
    <cfRule type="containsText" dxfId="22059" priority="23338" operator="containsText" text="PNC">
      <formula>NOT(ISERROR(SEARCH("PNC",CM63)))</formula>
    </cfRule>
    <cfRule type="containsText" dxfId="22058" priority="23339" operator="containsText" text="EJC">
      <formula>NOT(ISERROR(SEARCH("EJC",CM63)))</formula>
    </cfRule>
    <cfRule type="containsText" dxfId="22057" priority="23340" operator="containsText" text="FAC">
      <formula>NOT(ISERROR(SEARCH("FAC",CM63)))</formula>
    </cfRule>
  </conditionalFormatting>
  <conditionalFormatting sqref="CM63:CY66">
    <cfRule type="containsText" dxfId="22056" priority="23333" operator="containsText" text="CE">
      <formula>NOT(ISERROR(SEARCH("CE",CM63)))</formula>
    </cfRule>
  </conditionalFormatting>
  <conditionalFormatting sqref="CM63:CY66">
    <cfRule type="cellIs" dxfId="22055" priority="23326" operator="equal">
      <formula>"FAB"</formula>
    </cfRule>
    <cfRule type="containsText" dxfId="22054" priority="23327" operator="containsText" text="CC">
      <formula>NOT(ISERROR(SEARCH("CC",CM63)))</formula>
    </cfRule>
    <cfRule type="containsText" dxfId="22053" priority="23328" operator="containsText" text="ND">
      <formula>NOT(ISERROR(SEARCH("ND",CM63)))</formula>
    </cfRule>
    <cfRule type="containsText" dxfId="22052" priority="23329" operator="containsText" text="MANTTO">
      <formula>NOT(ISERROR(SEARCH("MANTTO",CM63)))</formula>
    </cfRule>
    <cfRule type="containsText" dxfId="22051" priority="23330" operator="containsText" text="PNC">
      <formula>NOT(ISERROR(SEARCH("PNC",CM63)))</formula>
    </cfRule>
    <cfRule type="containsText" dxfId="22050" priority="23331" operator="containsText" text="EJC">
      <formula>NOT(ISERROR(SEARCH("EJC",CM63)))</formula>
    </cfRule>
    <cfRule type="containsText" dxfId="22049" priority="23332" operator="containsText" text="FAC">
      <formula>NOT(ISERROR(SEARCH("FAC",CM63)))</formula>
    </cfRule>
  </conditionalFormatting>
  <conditionalFormatting sqref="CM63:CY66">
    <cfRule type="containsText" dxfId="22048" priority="23325" operator="containsText" text="CE">
      <formula>NOT(ISERROR(SEARCH("CE",CM63)))</formula>
    </cfRule>
  </conditionalFormatting>
  <conditionalFormatting sqref="CZ63:DL66">
    <cfRule type="cellIs" dxfId="22047" priority="23318" operator="equal">
      <formula>"FAB"</formula>
    </cfRule>
    <cfRule type="containsText" dxfId="22046" priority="23319" operator="containsText" text="CC">
      <formula>NOT(ISERROR(SEARCH("CC",CZ63)))</formula>
    </cfRule>
    <cfRule type="containsText" dxfId="22045" priority="23320" operator="containsText" text="ND">
      <formula>NOT(ISERROR(SEARCH("ND",CZ63)))</formula>
    </cfRule>
    <cfRule type="containsText" dxfId="22044" priority="23321" operator="containsText" text="MANTTO">
      <formula>NOT(ISERROR(SEARCH("MANTTO",CZ63)))</formula>
    </cfRule>
    <cfRule type="containsText" dxfId="22043" priority="23322" operator="containsText" text="PNC">
      <formula>NOT(ISERROR(SEARCH("PNC",CZ63)))</formula>
    </cfRule>
    <cfRule type="containsText" dxfId="22042" priority="23323" operator="containsText" text="EJC">
      <formula>NOT(ISERROR(SEARCH("EJC",CZ63)))</formula>
    </cfRule>
    <cfRule type="containsText" dxfId="22041" priority="23324" operator="containsText" text="FAC">
      <formula>NOT(ISERROR(SEARCH("FAC",CZ63)))</formula>
    </cfRule>
  </conditionalFormatting>
  <conditionalFormatting sqref="CZ63:DL66">
    <cfRule type="containsText" dxfId="22040" priority="23317" operator="containsText" text="CE">
      <formula>NOT(ISERROR(SEARCH("CE",CZ63)))</formula>
    </cfRule>
  </conditionalFormatting>
  <conditionalFormatting sqref="CZ63:DL66">
    <cfRule type="cellIs" dxfId="22039" priority="23310" operator="equal">
      <formula>"FAB"</formula>
    </cfRule>
    <cfRule type="containsText" dxfId="22038" priority="23311" operator="containsText" text="CC">
      <formula>NOT(ISERROR(SEARCH("CC",CZ63)))</formula>
    </cfRule>
    <cfRule type="containsText" dxfId="22037" priority="23312" operator="containsText" text="ND">
      <formula>NOT(ISERROR(SEARCH("ND",CZ63)))</formula>
    </cfRule>
    <cfRule type="containsText" dxfId="22036" priority="23313" operator="containsText" text="MANTTO">
      <formula>NOT(ISERROR(SEARCH("MANTTO",CZ63)))</formula>
    </cfRule>
    <cfRule type="containsText" dxfId="22035" priority="23314" operator="containsText" text="PNC">
      <formula>NOT(ISERROR(SEARCH("PNC",CZ63)))</formula>
    </cfRule>
    <cfRule type="containsText" dxfId="22034" priority="23315" operator="containsText" text="EJC">
      <formula>NOT(ISERROR(SEARCH("EJC",CZ63)))</formula>
    </cfRule>
    <cfRule type="containsText" dxfId="22033" priority="23316" operator="containsText" text="FAC">
      <formula>NOT(ISERROR(SEARCH("FAC",CZ63)))</formula>
    </cfRule>
  </conditionalFormatting>
  <conditionalFormatting sqref="CZ63:DL66">
    <cfRule type="containsText" dxfId="22032" priority="23309" operator="containsText" text="CE">
      <formula>NOT(ISERROR(SEARCH("CE",CZ63)))</formula>
    </cfRule>
  </conditionalFormatting>
  <conditionalFormatting sqref="CZ63:DL66">
    <cfRule type="cellIs" dxfId="22031" priority="23302" operator="equal">
      <formula>"FAB"</formula>
    </cfRule>
    <cfRule type="containsText" dxfId="22030" priority="23303" operator="containsText" text="CC">
      <formula>NOT(ISERROR(SEARCH("CC",CZ63)))</formula>
    </cfRule>
    <cfRule type="containsText" dxfId="22029" priority="23304" operator="containsText" text="ND">
      <formula>NOT(ISERROR(SEARCH("ND",CZ63)))</formula>
    </cfRule>
    <cfRule type="containsText" dxfId="22028" priority="23305" operator="containsText" text="MANTTO">
      <formula>NOT(ISERROR(SEARCH("MANTTO",CZ63)))</formula>
    </cfRule>
    <cfRule type="containsText" dxfId="22027" priority="23306" operator="containsText" text="PNC">
      <formula>NOT(ISERROR(SEARCH("PNC",CZ63)))</formula>
    </cfRule>
    <cfRule type="containsText" dxfId="22026" priority="23307" operator="containsText" text="EJC">
      <formula>NOT(ISERROR(SEARCH("EJC",CZ63)))</formula>
    </cfRule>
    <cfRule type="containsText" dxfId="22025" priority="23308" operator="containsText" text="FAC">
      <formula>NOT(ISERROR(SEARCH("FAC",CZ63)))</formula>
    </cfRule>
  </conditionalFormatting>
  <conditionalFormatting sqref="CZ63:DL66">
    <cfRule type="containsText" dxfId="22024" priority="23301" operator="containsText" text="CE">
      <formula>NOT(ISERROR(SEARCH("CE",CZ63)))</formula>
    </cfRule>
  </conditionalFormatting>
  <conditionalFormatting sqref="DE63:DL66">
    <cfRule type="cellIs" dxfId="22023" priority="23294" operator="equal">
      <formula>"FAB"</formula>
    </cfRule>
    <cfRule type="containsText" dxfId="22022" priority="23295" operator="containsText" text="CC">
      <formula>NOT(ISERROR(SEARCH("CC",DE63)))</formula>
    </cfRule>
    <cfRule type="containsText" dxfId="22021" priority="23296" operator="containsText" text="ND">
      <formula>NOT(ISERROR(SEARCH("ND",DE63)))</formula>
    </cfRule>
    <cfRule type="containsText" dxfId="22020" priority="23297" operator="containsText" text="MANTTO">
      <formula>NOT(ISERROR(SEARCH("MANTTO",DE63)))</formula>
    </cfRule>
    <cfRule type="containsText" dxfId="22019" priority="23298" operator="containsText" text="PNC">
      <formula>NOT(ISERROR(SEARCH("PNC",DE63)))</formula>
    </cfRule>
    <cfRule type="containsText" dxfId="22018" priority="23299" operator="containsText" text="EJC">
      <formula>NOT(ISERROR(SEARCH("EJC",DE63)))</formula>
    </cfRule>
    <cfRule type="containsText" dxfId="22017" priority="23300" operator="containsText" text="FAC">
      <formula>NOT(ISERROR(SEARCH("FAC",DE63)))</formula>
    </cfRule>
  </conditionalFormatting>
  <conditionalFormatting sqref="DE63:DL66">
    <cfRule type="containsText" dxfId="22016" priority="23293" operator="containsText" text="CE">
      <formula>NOT(ISERROR(SEARCH("CE",DE63)))</formula>
    </cfRule>
  </conditionalFormatting>
  <conditionalFormatting sqref="CZ63:DL66">
    <cfRule type="cellIs" dxfId="22015" priority="23286" operator="equal">
      <formula>"FAB"</formula>
    </cfRule>
    <cfRule type="containsText" dxfId="22014" priority="23287" operator="containsText" text="CC">
      <formula>NOT(ISERROR(SEARCH("CC",CZ63)))</formula>
    </cfRule>
    <cfRule type="containsText" dxfId="22013" priority="23288" operator="containsText" text="ND">
      <formula>NOT(ISERROR(SEARCH("ND",CZ63)))</formula>
    </cfRule>
    <cfRule type="containsText" dxfId="22012" priority="23289" operator="containsText" text="MANTTO">
      <formula>NOT(ISERROR(SEARCH("MANTTO",CZ63)))</formula>
    </cfRule>
    <cfRule type="containsText" dxfId="22011" priority="23290" operator="containsText" text="PNC">
      <formula>NOT(ISERROR(SEARCH("PNC",CZ63)))</formula>
    </cfRule>
    <cfRule type="containsText" dxfId="22010" priority="23291" operator="containsText" text="EJC">
      <formula>NOT(ISERROR(SEARCH("EJC",CZ63)))</formula>
    </cfRule>
    <cfRule type="containsText" dxfId="22009" priority="23292" operator="containsText" text="FAC">
      <formula>NOT(ISERROR(SEARCH("FAC",CZ63)))</formula>
    </cfRule>
  </conditionalFormatting>
  <conditionalFormatting sqref="CZ63:DL66">
    <cfRule type="containsText" dxfId="22008" priority="23285" operator="containsText" text="CE">
      <formula>NOT(ISERROR(SEARCH("CE",CZ63)))</formula>
    </cfRule>
  </conditionalFormatting>
  <conditionalFormatting sqref="DF63:DK66">
    <cfRule type="cellIs" dxfId="22007" priority="23278" operator="equal">
      <formula>"FAB"</formula>
    </cfRule>
    <cfRule type="containsText" dxfId="22006" priority="23279" operator="containsText" text="CC">
      <formula>NOT(ISERROR(SEARCH("CC",DF63)))</formula>
    </cfRule>
    <cfRule type="containsText" dxfId="22005" priority="23280" operator="containsText" text="ND">
      <formula>NOT(ISERROR(SEARCH("ND",DF63)))</formula>
    </cfRule>
    <cfRule type="containsText" dxfId="22004" priority="23281" operator="containsText" text="MANTTO">
      <formula>NOT(ISERROR(SEARCH("MANTTO",DF63)))</formula>
    </cfRule>
    <cfRule type="containsText" dxfId="22003" priority="23282" operator="containsText" text="PNC">
      <formula>NOT(ISERROR(SEARCH("PNC",DF63)))</formula>
    </cfRule>
    <cfRule type="containsText" dxfId="22002" priority="23283" operator="containsText" text="EJC">
      <formula>NOT(ISERROR(SEARCH("EJC",DF63)))</formula>
    </cfRule>
    <cfRule type="containsText" dxfId="22001" priority="23284" operator="containsText" text="FAC">
      <formula>NOT(ISERROR(SEARCH("FAC",DF63)))</formula>
    </cfRule>
  </conditionalFormatting>
  <conditionalFormatting sqref="DF63:DK66">
    <cfRule type="containsText" dxfId="22000" priority="23277" operator="containsText" text="CE">
      <formula>NOT(ISERROR(SEARCH("CE",DF63)))</formula>
    </cfRule>
  </conditionalFormatting>
  <conditionalFormatting sqref="CZ63:DL66">
    <cfRule type="cellIs" dxfId="21999" priority="23270" operator="equal">
      <formula>"FAB"</formula>
    </cfRule>
    <cfRule type="containsText" dxfId="21998" priority="23271" operator="containsText" text="CC">
      <formula>NOT(ISERROR(SEARCH("CC",CZ63)))</formula>
    </cfRule>
    <cfRule type="containsText" dxfId="21997" priority="23272" operator="containsText" text="ND">
      <formula>NOT(ISERROR(SEARCH("ND",CZ63)))</formula>
    </cfRule>
    <cfRule type="containsText" dxfId="21996" priority="23273" operator="containsText" text="MANTTO">
      <formula>NOT(ISERROR(SEARCH("MANTTO",CZ63)))</formula>
    </cfRule>
    <cfRule type="containsText" dxfId="21995" priority="23274" operator="containsText" text="PNC">
      <formula>NOT(ISERROR(SEARCH("PNC",CZ63)))</formula>
    </cfRule>
    <cfRule type="containsText" dxfId="21994" priority="23275" operator="containsText" text="EJC">
      <formula>NOT(ISERROR(SEARCH("EJC",CZ63)))</formula>
    </cfRule>
    <cfRule type="containsText" dxfId="21993" priority="23276" operator="containsText" text="FAC">
      <formula>NOT(ISERROR(SEARCH("FAC",CZ63)))</formula>
    </cfRule>
  </conditionalFormatting>
  <conditionalFormatting sqref="CZ63:DL66">
    <cfRule type="containsText" dxfId="21992" priority="23269" operator="containsText" text="CE">
      <formula>NOT(ISERROR(SEARCH("CE",CZ63)))</formula>
    </cfRule>
  </conditionalFormatting>
  <conditionalFormatting sqref="CZ63:DE66 DL63:DL66">
    <cfRule type="cellIs" dxfId="21991" priority="23262" operator="equal">
      <formula>"FAB"</formula>
    </cfRule>
    <cfRule type="containsText" dxfId="21990" priority="23263" operator="containsText" text="CC">
      <formula>NOT(ISERROR(SEARCH("CC",CZ63)))</formula>
    </cfRule>
    <cfRule type="containsText" dxfId="21989" priority="23264" operator="containsText" text="ND">
      <formula>NOT(ISERROR(SEARCH("ND",CZ63)))</formula>
    </cfRule>
    <cfRule type="containsText" dxfId="21988" priority="23265" operator="containsText" text="MANTTO">
      <formula>NOT(ISERROR(SEARCH("MANTTO",CZ63)))</formula>
    </cfRule>
    <cfRule type="containsText" dxfId="21987" priority="23266" operator="containsText" text="PNC">
      <formula>NOT(ISERROR(SEARCH("PNC",CZ63)))</formula>
    </cfRule>
    <cfRule type="containsText" dxfId="21986" priority="23267" operator="containsText" text="EJC">
      <formula>NOT(ISERROR(SEARCH("EJC",CZ63)))</formula>
    </cfRule>
    <cfRule type="containsText" dxfId="21985" priority="23268" operator="containsText" text="FAC">
      <formula>NOT(ISERROR(SEARCH("FAC",CZ63)))</formula>
    </cfRule>
  </conditionalFormatting>
  <conditionalFormatting sqref="CZ63:DE66 DL63:DL66">
    <cfRule type="containsText" dxfId="21984" priority="23261" operator="containsText" text="CE">
      <formula>NOT(ISERROR(SEARCH("CE",CZ63)))</formula>
    </cfRule>
  </conditionalFormatting>
  <conditionalFormatting sqref="CZ63:DL66">
    <cfRule type="cellIs" dxfId="21983" priority="23254" operator="equal">
      <formula>"FAB"</formula>
    </cfRule>
    <cfRule type="containsText" dxfId="21982" priority="23255" operator="containsText" text="CC">
      <formula>NOT(ISERROR(SEARCH("CC",CZ63)))</formula>
    </cfRule>
    <cfRule type="containsText" dxfId="21981" priority="23256" operator="containsText" text="ND">
      <formula>NOT(ISERROR(SEARCH("ND",CZ63)))</formula>
    </cfRule>
    <cfRule type="containsText" dxfId="21980" priority="23257" operator="containsText" text="MANTTO">
      <formula>NOT(ISERROR(SEARCH("MANTTO",CZ63)))</formula>
    </cfRule>
    <cfRule type="containsText" dxfId="21979" priority="23258" operator="containsText" text="PNC">
      <formula>NOT(ISERROR(SEARCH("PNC",CZ63)))</formula>
    </cfRule>
    <cfRule type="containsText" dxfId="21978" priority="23259" operator="containsText" text="EJC">
      <formula>NOT(ISERROR(SEARCH("EJC",CZ63)))</formula>
    </cfRule>
    <cfRule type="containsText" dxfId="21977" priority="23260" operator="containsText" text="FAC">
      <formula>NOT(ISERROR(SEARCH("FAC",CZ63)))</formula>
    </cfRule>
  </conditionalFormatting>
  <conditionalFormatting sqref="CZ63:DL66">
    <cfRule type="containsText" dxfId="21976" priority="23253" operator="containsText" text="CE">
      <formula>NOT(ISERROR(SEARCH("CE",CZ63)))</formula>
    </cfRule>
  </conditionalFormatting>
  <conditionalFormatting sqref="CZ63:DL66">
    <cfRule type="cellIs" dxfId="21975" priority="23246" operator="equal">
      <formula>"FAB"</formula>
    </cfRule>
    <cfRule type="containsText" dxfId="21974" priority="23247" operator="containsText" text="CC">
      <formula>NOT(ISERROR(SEARCH("CC",CZ63)))</formula>
    </cfRule>
    <cfRule type="containsText" dxfId="21973" priority="23248" operator="containsText" text="ND">
      <formula>NOT(ISERROR(SEARCH("ND",CZ63)))</formula>
    </cfRule>
    <cfRule type="containsText" dxfId="21972" priority="23249" operator="containsText" text="MANTTO">
      <formula>NOT(ISERROR(SEARCH("MANTTO",CZ63)))</formula>
    </cfRule>
    <cfRule type="containsText" dxfId="21971" priority="23250" operator="containsText" text="PNC">
      <formula>NOT(ISERROR(SEARCH("PNC",CZ63)))</formula>
    </cfRule>
    <cfRule type="containsText" dxfId="21970" priority="23251" operator="containsText" text="EJC">
      <formula>NOT(ISERROR(SEARCH("EJC",CZ63)))</formula>
    </cfRule>
    <cfRule type="containsText" dxfId="21969" priority="23252" operator="containsText" text="FAC">
      <formula>NOT(ISERROR(SEARCH("FAC",CZ63)))</formula>
    </cfRule>
  </conditionalFormatting>
  <conditionalFormatting sqref="CZ63:DL66">
    <cfRule type="containsText" dxfId="21968" priority="23245" operator="containsText" text="CE">
      <formula>NOT(ISERROR(SEARCH("CE",CZ63)))</formula>
    </cfRule>
  </conditionalFormatting>
  <conditionalFormatting sqref="CZ63:DL66">
    <cfRule type="cellIs" dxfId="21967" priority="23238" operator="equal">
      <formula>"FAB"</formula>
    </cfRule>
    <cfRule type="containsText" dxfId="21966" priority="23239" operator="containsText" text="CC">
      <formula>NOT(ISERROR(SEARCH("CC",CZ63)))</formula>
    </cfRule>
    <cfRule type="containsText" dxfId="21965" priority="23240" operator="containsText" text="ND">
      <formula>NOT(ISERROR(SEARCH("ND",CZ63)))</formula>
    </cfRule>
    <cfRule type="containsText" dxfId="21964" priority="23241" operator="containsText" text="MANTTO">
      <formula>NOT(ISERROR(SEARCH("MANTTO",CZ63)))</formula>
    </cfRule>
    <cfRule type="containsText" dxfId="21963" priority="23242" operator="containsText" text="PNC">
      <formula>NOT(ISERROR(SEARCH("PNC",CZ63)))</formula>
    </cfRule>
    <cfRule type="containsText" dxfId="21962" priority="23243" operator="containsText" text="EJC">
      <formula>NOT(ISERROR(SEARCH("EJC",CZ63)))</formula>
    </cfRule>
    <cfRule type="containsText" dxfId="21961" priority="23244" operator="containsText" text="FAC">
      <formula>NOT(ISERROR(SEARCH("FAC",CZ63)))</formula>
    </cfRule>
  </conditionalFormatting>
  <conditionalFormatting sqref="CZ63:DL66">
    <cfRule type="containsText" dxfId="21960" priority="23237" operator="containsText" text="CE">
      <formula>NOT(ISERROR(SEARCH("CE",CZ63)))</formula>
    </cfRule>
  </conditionalFormatting>
  <conditionalFormatting sqref="DM63:DY66">
    <cfRule type="cellIs" dxfId="21959" priority="23230" operator="equal">
      <formula>"FAB"</formula>
    </cfRule>
    <cfRule type="containsText" dxfId="21958" priority="23231" operator="containsText" text="CC">
      <formula>NOT(ISERROR(SEARCH("CC",DM63)))</formula>
    </cfRule>
    <cfRule type="containsText" dxfId="21957" priority="23232" operator="containsText" text="ND">
      <formula>NOT(ISERROR(SEARCH("ND",DM63)))</formula>
    </cfRule>
    <cfRule type="containsText" dxfId="21956" priority="23233" operator="containsText" text="MANTTO">
      <formula>NOT(ISERROR(SEARCH("MANTTO",DM63)))</formula>
    </cfRule>
    <cfRule type="containsText" dxfId="21955" priority="23234" operator="containsText" text="PNC">
      <formula>NOT(ISERROR(SEARCH("PNC",DM63)))</formula>
    </cfRule>
    <cfRule type="containsText" dxfId="21954" priority="23235" operator="containsText" text="EJC">
      <formula>NOT(ISERROR(SEARCH("EJC",DM63)))</formula>
    </cfRule>
    <cfRule type="containsText" dxfId="21953" priority="23236" operator="containsText" text="FAC">
      <formula>NOT(ISERROR(SEARCH("FAC",DM63)))</formula>
    </cfRule>
  </conditionalFormatting>
  <conditionalFormatting sqref="DM63:DY66">
    <cfRule type="containsText" dxfId="21952" priority="23229" operator="containsText" text="CE">
      <formula>NOT(ISERROR(SEARCH("CE",DM63)))</formula>
    </cfRule>
  </conditionalFormatting>
  <conditionalFormatting sqref="DM63:DY66">
    <cfRule type="cellIs" dxfId="21951" priority="23222" operator="equal">
      <formula>"FAB"</formula>
    </cfRule>
    <cfRule type="containsText" dxfId="21950" priority="23223" operator="containsText" text="CC">
      <formula>NOT(ISERROR(SEARCH("CC",DM63)))</formula>
    </cfRule>
    <cfRule type="containsText" dxfId="21949" priority="23224" operator="containsText" text="ND">
      <formula>NOT(ISERROR(SEARCH("ND",DM63)))</formula>
    </cfRule>
    <cfRule type="containsText" dxfId="21948" priority="23225" operator="containsText" text="MANTTO">
      <formula>NOT(ISERROR(SEARCH("MANTTO",DM63)))</formula>
    </cfRule>
    <cfRule type="containsText" dxfId="21947" priority="23226" operator="containsText" text="PNC">
      <formula>NOT(ISERROR(SEARCH("PNC",DM63)))</formula>
    </cfRule>
    <cfRule type="containsText" dxfId="21946" priority="23227" operator="containsText" text="EJC">
      <formula>NOT(ISERROR(SEARCH("EJC",DM63)))</formula>
    </cfRule>
    <cfRule type="containsText" dxfId="21945" priority="23228" operator="containsText" text="FAC">
      <formula>NOT(ISERROR(SEARCH("FAC",DM63)))</formula>
    </cfRule>
  </conditionalFormatting>
  <conditionalFormatting sqref="DM63:DY66">
    <cfRule type="containsText" dxfId="21944" priority="23221" operator="containsText" text="CE">
      <formula>NOT(ISERROR(SEARCH("CE",DM63)))</formula>
    </cfRule>
  </conditionalFormatting>
  <conditionalFormatting sqref="DM63:DY66">
    <cfRule type="cellIs" dxfId="21943" priority="23214" operator="equal">
      <formula>"FAB"</formula>
    </cfRule>
    <cfRule type="containsText" dxfId="21942" priority="23215" operator="containsText" text="CC">
      <formula>NOT(ISERROR(SEARCH("CC",DM63)))</formula>
    </cfRule>
    <cfRule type="containsText" dxfId="21941" priority="23216" operator="containsText" text="ND">
      <formula>NOT(ISERROR(SEARCH("ND",DM63)))</formula>
    </cfRule>
    <cfRule type="containsText" dxfId="21940" priority="23217" operator="containsText" text="MANTTO">
      <formula>NOT(ISERROR(SEARCH("MANTTO",DM63)))</formula>
    </cfRule>
    <cfRule type="containsText" dxfId="21939" priority="23218" operator="containsText" text="PNC">
      <formula>NOT(ISERROR(SEARCH("PNC",DM63)))</formula>
    </cfRule>
    <cfRule type="containsText" dxfId="21938" priority="23219" operator="containsText" text="EJC">
      <formula>NOT(ISERROR(SEARCH("EJC",DM63)))</formula>
    </cfRule>
    <cfRule type="containsText" dxfId="21937" priority="23220" operator="containsText" text="FAC">
      <formula>NOT(ISERROR(SEARCH("FAC",DM63)))</formula>
    </cfRule>
  </conditionalFormatting>
  <conditionalFormatting sqref="DM63:DY66">
    <cfRule type="containsText" dxfId="21936" priority="23213" operator="containsText" text="CE">
      <formula>NOT(ISERROR(SEARCH("CE",DM63)))</formula>
    </cfRule>
  </conditionalFormatting>
  <conditionalFormatting sqref="DR63:DY66">
    <cfRule type="cellIs" dxfId="21935" priority="23206" operator="equal">
      <formula>"FAB"</formula>
    </cfRule>
    <cfRule type="containsText" dxfId="21934" priority="23207" operator="containsText" text="CC">
      <formula>NOT(ISERROR(SEARCH("CC",DR63)))</formula>
    </cfRule>
    <cfRule type="containsText" dxfId="21933" priority="23208" operator="containsText" text="ND">
      <formula>NOT(ISERROR(SEARCH("ND",DR63)))</formula>
    </cfRule>
    <cfRule type="containsText" dxfId="21932" priority="23209" operator="containsText" text="MANTTO">
      <formula>NOT(ISERROR(SEARCH("MANTTO",DR63)))</formula>
    </cfRule>
    <cfRule type="containsText" dxfId="21931" priority="23210" operator="containsText" text="PNC">
      <formula>NOT(ISERROR(SEARCH("PNC",DR63)))</formula>
    </cfRule>
    <cfRule type="containsText" dxfId="21930" priority="23211" operator="containsText" text="EJC">
      <formula>NOT(ISERROR(SEARCH("EJC",DR63)))</formula>
    </cfRule>
    <cfRule type="containsText" dxfId="21929" priority="23212" operator="containsText" text="FAC">
      <formula>NOT(ISERROR(SEARCH("FAC",DR63)))</formula>
    </cfRule>
  </conditionalFormatting>
  <conditionalFormatting sqref="DR63:DY66">
    <cfRule type="containsText" dxfId="21928" priority="23205" operator="containsText" text="CE">
      <formula>NOT(ISERROR(SEARCH("CE",DR63)))</formula>
    </cfRule>
  </conditionalFormatting>
  <conditionalFormatting sqref="DM63:DY66">
    <cfRule type="cellIs" dxfId="21927" priority="23198" operator="equal">
      <formula>"FAB"</formula>
    </cfRule>
    <cfRule type="containsText" dxfId="21926" priority="23199" operator="containsText" text="CC">
      <formula>NOT(ISERROR(SEARCH("CC",DM63)))</formula>
    </cfRule>
    <cfRule type="containsText" dxfId="21925" priority="23200" operator="containsText" text="ND">
      <formula>NOT(ISERROR(SEARCH("ND",DM63)))</formula>
    </cfRule>
    <cfRule type="containsText" dxfId="21924" priority="23201" operator="containsText" text="MANTTO">
      <formula>NOT(ISERROR(SEARCH("MANTTO",DM63)))</formula>
    </cfRule>
    <cfRule type="containsText" dxfId="21923" priority="23202" operator="containsText" text="PNC">
      <formula>NOT(ISERROR(SEARCH("PNC",DM63)))</formula>
    </cfRule>
    <cfRule type="containsText" dxfId="21922" priority="23203" operator="containsText" text="EJC">
      <formula>NOT(ISERROR(SEARCH("EJC",DM63)))</formula>
    </cfRule>
    <cfRule type="containsText" dxfId="21921" priority="23204" operator="containsText" text="FAC">
      <formula>NOT(ISERROR(SEARCH("FAC",DM63)))</formula>
    </cfRule>
  </conditionalFormatting>
  <conditionalFormatting sqref="DM63:DY66">
    <cfRule type="containsText" dxfId="21920" priority="23197" operator="containsText" text="CE">
      <formula>NOT(ISERROR(SEARCH("CE",DM63)))</formula>
    </cfRule>
  </conditionalFormatting>
  <conditionalFormatting sqref="DS63:DX66">
    <cfRule type="cellIs" dxfId="21919" priority="23190" operator="equal">
      <formula>"FAB"</formula>
    </cfRule>
    <cfRule type="containsText" dxfId="21918" priority="23191" operator="containsText" text="CC">
      <formula>NOT(ISERROR(SEARCH("CC",DS63)))</formula>
    </cfRule>
    <cfRule type="containsText" dxfId="21917" priority="23192" operator="containsText" text="ND">
      <formula>NOT(ISERROR(SEARCH("ND",DS63)))</formula>
    </cfRule>
    <cfRule type="containsText" dxfId="21916" priority="23193" operator="containsText" text="MANTTO">
      <formula>NOT(ISERROR(SEARCH("MANTTO",DS63)))</formula>
    </cfRule>
    <cfRule type="containsText" dxfId="21915" priority="23194" operator="containsText" text="PNC">
      <formula>NOT(ISERROR(SEARCH("PNC",DS63)))</formula>
    </cfRule>
    <cfRule type="containsText" dxfId="21914" priority="23195" operator="containsText" text="EJC">
      <formula>NOT(ISERROR(SEARCH("EJC",DS63)))</formula>
    </cfRule>
    <cfRule type="containsText" dxfId="21913" priority="23196" operator="containsText" text="FAC">
      <formula>NOT(ISERROR(SEARCH("FAC",DS63)))</formula>
    </cfRule>
  </conditionalFormatting>
  <conditionalFormatting sqref="DS63:DX66">
    <cfRule type="containsText" dxfId="21912" priority="23189" operator="containsText" text="CE">
      <formula>NOT(ISERROR(SEARCH("CE",DS63)))</formula>
    </cfRule>
  </conditionalFormatting>
  <conditionalFormatting sqref="DM63:DY66">
    <cfRule type="cellIs" dxfId="21911" priority="23182" operator="equal">
      <formula>"FAB"</formula>
    </cfRule>
    <cfRule type="containsText" dxfId="21910" priority="23183" operator="containsText" text="CC">
      <formula>NOT(ISERROR(SEARCH("CC",DM63)))</formula>
    </cfRule>
    <cfRule type="containsText" dxfId="21909" priority="23184" operator="containsText" text="ND">
      <formula>NOT(ISERROR(SEARCH("ND",DM63)))</formula>
    </cfRule>
    <cfRule type="containsText" dxfId="21908" priority="23185" operator="containsText" text="MANTTO">
      <formula>NOT(ISERROR(SEARCH("MANTTO",DM63)))</formula>
    </cfRule>
    <cfRule type="containsText" dxfId="21907" priority="23186" operator="containsText" text="PNC">
      <formula>NOT(ISERROR(SEARCH("PNC",DM63)))</formula>
    </cfRule>
    <cfRule type="containsText" dxfId="21906" priority="23187" operator="containsText" text="EJC">
      <formula>NOT(ISERROR(SEARCH("EJC",DM63)))</formula>
    </cfRule>
    <cfRule type="containsText" dxfId="21905" priority="23188" operator="containsText" text="FAC">
      <formula>NOT(ISERROR(SEARCH("FAC",DM63)))</formula>
    </cfRule>
  </conditionalFormatting>
  <conditionalFormatting sqref="DM63:DY66">
    <cfRule type="containsText" dxfId="21904" priority="23181" operator="containsText" text="CE">
      <formula>NOT(ISERROR(SEARCH("CE",DM63)))</formula>
    </cfRule>
  </conditionalFormatting>
  <conditionalFormatting sqref="DM63:DR66 DY63:DY66">
    <cfRule type="cellIs" dxfId="21903" priority="23174" operator="equal">
      <formula>"FAB"</formula>
    </cfRule>
    <cfRule type="containsText" dxfId="21902" priority="23175" operator="containsText" text="CC">
      <formula>NOT(ISERROR(SEARCH("CC",DM63)))</formula>
    </cfRule>
    <cfRule type="containsText" dxfId="21901" priority="23176" operator="containsText" text="ND">
      <formula>NOT(ISERROR(SEARCH("ND",DM63)))</formula>
    </cfRule>
    <cfRule type="containsText" dxfId="21900" priority="23177" operator="containsText" text="MANTTO">
      <formula>NOT(ISERROR(SEARCH("MANTTO",DM63)))</formula>
    </cfRule>
    <cfRule type="containsText" dxfId="21899" priority="23178" operator="containsText" text="PNC">
      <formula>NOT(ISERROR(SEARCH("PNC",DM63)))</formula>
    </cfRule>
    <cfRule type="containsText" dxfId="21898" priority="23179" operator="containsText" text="EJC">
      <formula>NOT(ISERROR(SEARCH("EJC",DM63)))</formula>
    </cfRule>
    <cfRule type="containsText" dxfId="21897" priority="23180" operator="containsText" text="FAC">
      <formula>NOT(ISERROR(SEARCH("FAC",DM63)))</formula>
    </cfRule>
  </conditionalFormatting>
  <conditionalFormatting sqref="DM63:DR66 DY63:DY66">
    <cfRule type="containsText" dxfId="21896" priority="23173" operator="containsText" text="CE">
      <formula>NOT(ISERROR(SEARCH("CE",DM63)))</formula>
    </cfRule>
  </conditionalFormatting>
  <conditionalFormatting sqref="DM63:DY66">
    <cfRule type="cellIs" dxfId="21895" priority="23166" operator="equal">
      <formula>"FAB"</formula>
    </cfRule>
    <cfRule type="containsText" dxfId="21894" priority="23167" operator="containsText" text="CC">
      <formula>NOT(ISERROR(SEARCH("CC",DM63)))</formula>
    </cfRule>
    <cfRule type="containsText" dxfId="21893" priority="23168" operator="containsText" text="ND">
      <formula>NOT(ISERROR(SEARCH("ND",DM63)))</formula>
    </cfRule>
    <cfRule type="containsText" dxfId="21892" priority="23169" operator="containsText" text="MANTTO">
      <formula>NOT(ISERROR(SEARCH("MANTTO",DM63)))</formula>
    </cfRule>
    <cfRule type="containsText" dxfId="21891" priority="23170" operator="containsText" text="PNC">
      <formula>NOT(ISERROR(SEARCH("PNC",DM63)))</formula>
    </cfRule>
    <cfRule type="containsText" dxfId="21890" priority="23171" operator="containsText" text="EJC">
      <formula>NOT(ISERROR(SEARCH("EJC",DM63)))</formula>
    </cfRule>
    <cfRule type="containsText" dxfId="21889" priority="23172" operator="containsText" text="FAC">
      <formula>NOT(ISERROR(SEARCH("FAC",DM63)))</formula>
    </cfRule>
  </conditionalFormatting>
  <conditionalFormatting sqref="DM63:DY66">
    <cfRule type="containsText" dxfId="21888" priority="23165" operator="containsText" text="CE">
      <formula>NOT(ISERROR(SEARCH("CE",DM63)))</formula>
    </cfRule>
  </conditionalFormatting>
  <conditionalFormatting sqref="DM63:DY66">
    <cfRule type="cellIs" dxfId="21887" priority="23158" operator="equal">
      <formula>"FAB"</formula>
    </cfRule>
    <cfRule type="containsText" dxfId="21886" priority="23159" operator="containsText" text="CC">
      <formula>NOT(ISERROR(SEARCH("CC",DM63)))</formula>
    </cfRule>
    <cfRule type="containsText" dxfId="21885" priority="23160" operator="containsText" text="ND">
      <formula>NOT(ISERROR(SEARCH("ND",DM63)))</formula>
    </cfRule>
    <cfRule type="containsText" dxfId="21884" priority="23161" operator="containsText" text="MANTTO">
      <formula>NOT(ISERROR(SEARCH("MANTTO",DM63)))</formula>
    </cfRule>
    <cfRule type="containsText" dxfId="21883" priority="23162" operator="containsText" text="PNC">
      <formula>NOT(ISERROR(SEARCH("PNC",DM63)))</formula>
    </cfRule>
    <cfRule type="containsText" dxfId="21882" priority="23163" operator="containsText" text="EJC">
      <formula>NOT(ISERROR(SEARCH("EJC",DM63)))</formula>
    </cfRule>
    <cfRule type="containsText" dxfId="21881" priority="23164" operator="containsText" text="FAC">
      <formula>NOT(ISERROR(SEARCH("FAC",DM63)))</formula>
    </cfRule>
  </conditionalFormatting>
  <conditionalFormatting sqref="DM63:DY66">
    <cfRule type="containsText" dxfId="21880" priority="23157" operator="containsText" text="CE">
      <formula>NOT(ISERROR(SEARCH("CE",DM63)))</formula>
    </cfRule>
  </conditionalFormatting>
  <conditionalFormatting sqref="DM63:DY66">
    <cfRule type="cellIs" dxfId="21879" priority="23150" operator="equal">
      <formula>"FAB"</formula>
    </cfRule>
    <cfRule type="containsText" dxfId="21878" priority="23151" operator="containsText" text="CC">
      <formula>NOT(ISERROR(SEARCH("CC",DM63)))</formula>
    </cfRule>
    <cfRule type="containsText" dxfId="21877" priority="23152" operator="containsText" text="ND">
      <formula>NOT(ISERROR(SEARCH("ND",DM63)))</formula>
    </cfRule>
    <cfRule type="containsText" dxfId="21876" priority="23153" operator="containsText" text="MANTTO">
      <formula>NOT(ISERROR(SEARCH("MANTTO",DM63)))</formula>
    </cfRule>
    <cfRule type="containsText" dxfId="21875" priority="23154" operator="containsText" text="PNC">
      <formula>NOT(ISERROR(SEARCH("PNC",DM63)))</formula>
    </cfRule>
    <cfRule type="containsText" dxfId="21874" priority="23155" operator="containsText" text="EJC">
      <formula>NOT(ISERROR(SEARCH("EJC",DM63)))</formula>
    </cfRule>
    <cfRule type="containsText" dxfId="21873" priority="23156" operator="containsText" text="FAC">
      <formula>NOT(ISERROR(SEARCH("FAC",DM63)))</formula>
    </cfRule>
  </conditionalFormatting>
  <conditionalFormatting sqref="DM63:DY66">
    <cfRule type="containsText" dxfId="21872" priority="23149" operator="containsText" text="CE">
      <formula>NOT(ISERROR(SEARCH("CE",DM63)))</formula>
    </cfRule>
  </conditionalFormatting>
  <conditionalFormatting sqref="DZ63:EL63 DZ64:EK66">
    <cfRule type="cellIs" dxfId="21871" priority="23142" operator="equal">
      <formula>"FAB"</formula>
    </cfRule>
    <cfRule type="containsText" dxfId="21870" priority="23143" operator="containsText" text="CC">
      <formula>NOT(ISERROR(SEARCH("CC",DZ63)))</formula>
    </cfRule>
    <cfRule type="containsText" dxfId="21869" priority="23144" operator="containsText" text="ND">
      <formula>NOT(ISERROR(SEARCH("ND",DZ63)))</formula>
    </cfRule>
    <cfRule type="containsText" dxfId="21868" priority="23145" operator="containsText" text="MANTTO">
      <formula>NOT(ISERROR(SEARCH("MANTTO",DZ63)))</formula>
    </cfRule>
    <cfRule type="containsText" dxfId="21867" priority="23146" operator="containsText" text="PNC">
      <formula>NOT(ISERROR(SEARCH("PNC",DZ63)))</formula>
    </cfRule>
    <cfRule type="containsText" dxfId="21866" priority="23147" operator="containsText" text="EJC">
      <formula>NOT(ISERROR(SEARCH("EJC",DZ63)))</formula>
    </cfRule>
    <cfRule type="containsText" dxfId="21865" priority="23148" operator="containsText" text="FAC">
      <formula>NOT(ISERROR(SEARCH("FAC",DZ63)))</formula>
    </cfRule>
  </conditionalFormatting>
  <conditionalFormatting sqref="DZ63:EL63 DZ64:EK66">
    <cfRule type="containsText" dxfId="21864" priority="23141" operator="containsText" text="CE">
      <formula>NOT(ISERROR(SEARCH("CE",DZ63)))</formula>
    </cfRule>
  </conditionalFormatting>
  <conditionalFormatting sqref="DZ63:EL63 DZ64:EK66">
    <cfRule type="cellIs" dxfId="21863" priority="23134" operator="equal">
      <formula>"FAB"</formula>
    </cfRule>
    <cfRule type="containsText" dxfId="21862" priority="23135" operator="containsText" text="CC">
      <formula>NOT(ISERROR(SEARCH("CC",DZ63)))</formula>
    </cfRule>
    <cfRule type="containsText" dxfId="21861" priority="23136" operator="containsText" text="ND">
      <formula>NOT(ISERROR(SEARCH("ND",DZ63)))</formula>
    </cfRule>
    <cfRule type="containsText" dxfId="21860" priority="23137" operator="containsText" text="MANTTO">
      <formula>NOT(ISERROR(SEARCH("MANTTO",DZ63)))</formula>
    </cfRule>
    <cfRule type="containsText" dxfId="21859" priority="23138" operator="containsText" text="PNC">
      <formula>NOT(ISERROR(SEARCH("PNC",DZ63)))</formula>
    </cfRule>
    <cfRule type="containsText" dxfId="21858" priority="23139" operator="containsText" text="EJC">
      <formula>NOT(ISERROR(SEARCH("EJC",DZ63)))</formula>
    </cfRule>
    <cfRule type="containsText" dxfId="21857" priority="23140" operator="containsText" text="FAC">
      <formula>NOT(ISERROR(SEARCH("FAC",DZ63)))</formula>
    </cfRule>
  </conditionalFormatting>
  <conditionalFormatting sqref="DZ63:EL63 DZ64:EK66">
    <cfRule type="containsText" dxfId="21856" priority="23133" operator="containsText" text="CE">
      <formula>NOT(ISERROR(SEARCH("CE",DZ63)))</formula>
    </cfRule>
  </conditionalFormatting>
  <conditionalFormatting sqref="DZ63:EL63 DZ64:EK66">
    <cfRule type="cellIs" dxfId="21855" priority="23126" operator="equal">
      <formula>"FAB"</formula>
    </cfRule>
    <cfRule type="containsText" dxfId="21854" priority="23127" operator="containsText" text="CC">
      <formula>NOT(ISERROR(SEARCH("CC",DZ63)))</formula>
    </cfRule>
    <cfRule type="containsText" dxfId="21853" priority="23128" operator="containsText" text="ND">
      <formula>NOT(ISERROR(SEARCH("ND",DZ63)))</formula>
    </cfRule>
    <cfRule type="containsText" dxfId="21852" priority="23129" operator="containsText" text="MANTTO">
      <formula>NOT(ISERROR(SEARCH("MANTTO",DZ63)))</formula>
    </cfRule>
    <cfRule type="containsText" dxfId="21851" priority="23130" operator="containsText" text="PNC">
      <formula>NOT(ISERROR(SEARCH("PNC",DZ63)))</formula>
    </cfRule>
    <cfRule type="containsText" dxfId="21850" priority="23131" operator="containsText" text="EJC">
      <formula>NOT(ISERROR(SEARCH("EJC",DZ63)))</formula>
    </cfRule>
    <cfRule type="containsText" dxfId="21849" priority="23132" operator="containsText" text="FAC">
      <formula>NOT(ISERROR(SEARCH("FAC",DZ63)))</formula>
    </cfRule>
  </conditionalFormatting>
  <conditionalFormatting sqref="DZ63:EL63 DZ64:EK66">
    <cfRule type="containsText" dxfId="21848" priority="23125" operator="containsText" text="CE">
      <formula>NOT(ISERROR(SEARCH("CE",DZ63)))</formula>
    </cfRule>
  </conditionalFormatting>
  <conditionalFormatting sqref="EE63:EL63 EE64:EK66">
    <cfRule type="cellIs" dxfId="21847" priority="23118" operator="equal">
      <formula>"FAB"</formula>
    </cfRule>
    <cfRule type="containsText" dxfId="21846" priority="23119" operator="containsText" text="CC">
      <formula>NOT(ISERROR(SEARCH("CC",EE63)))</formula>
    </cfRule>
    <cfRule type="containsText" dxfId="21845" priority="23120" operator="containsText" text="ND">
      <formula>NOT(ISERROR(SEARCH("ND",EE63)))</formula>
    </cfRule>
    <cfRule type="containsText" dxfId="21844" priority="23121" operator="containsText" text="MANTTO">
      <formula>NOT(ISERROR(SEARCH("MANTTO",EE63)))</formula>
    </cfRule>
    <cfRule type="containsText" dxfId="21843" priority="23122" operator="containsText" text="PNC">
      <formula>NOT(ISERROR(SEARCH("PNC",EE63)))</formula>
    </cfRule>
    <cfRule type="containsText" dxfId="21842" priority="23123" operator="containsText" text="EJC">
      <formula>NOT(ISERROR(SEARCH("EJC",EE63)))</formula>
    </cfRule>
    <cfRule type="containsText" dxfId="21841" priority="23124" operator="containsText" text="FAC">
      <formula>NOT(ISERROR(SEARCH("FAC",EE63)))</formula>
    </cfRule>
  </conditionalFormatting>
  <conditionalFormatting sqref="EE63:EL63 EE64:EK66">
    <cfRule type="containsText" dxfId="21840" priority="23117" operator="containsText" text="CE">
      <formula>NOT(ISERROR(SEARCH("CE",EE63)))</formula>
    </cfRule>
  </conditionalFormatting>
  <conditionalFormatting sqref="DZ63:EL63 DZ64:EK66">
    <cfRule type="cellIs" dxfId="21839" priority="23110" operator="equal">
      <formula>"FAB"</formula>
    </cfRule>
    <cfRule type="containsText" dxfId="21838" priority="23111" operator="containsText" text="CC">
      <formula>NOT(ISERROR(SEARCH("CC",DZ63)))</formula>
    </cfRule>
    <cfRule type="containsText" dxfId="21837" priority="23112" operator="containsText" text="ND">
      <formula>NOT(ISERROR(SEARCH("ND",DZ63)))</formula>
    </cfRule>
    <cfRule type="containsText" dxfId="21836" priority="23113" operator="containsText" text="MANTTO">
      <formula>NOT(ISERROR(SEARCH("MANTTO",DZ63)))</formula>
    </cfRule>
    <cfRule type="containsText" dxfId="21835" priority="23114" operator="containsText" text="PNC">
      <formula>NOT(ISERROR(SEARCH("PNC",DZ63)))</formula>
    </cfRule>
    <cfRule type="containsText" dxfId="21834" priority="23115" operator="containsText" text="EJC">
      <formula>NOT(ISERROR(SEARCH("EJC",DZ63)))</formula>
    </cfRule>
    <cfRule type="containsText" dxfId="21833" priority="23116" operator="containsText" text="FAC">
      <formula>NOT(ISERROR(SEARCH("FAC",DZ63)))</formula>
    </cfRule>
  </conditionalFormatting>
  <conditionalFormatting sqref="DZ63:EL63 DZ64:EK66">
    <cfRule type="containsText" dxfId="21832" priority="23109" operator="containsText" text="CE">
      <formula>NOT(ISERROR(SEARCH("CE",DZ63)))</formula>
    </cfRule>
  </conditionalFormatting>
  <conditionalFormatting sqref="EF63:EK66">
    <cfRule type="cellIs" dxfId="21831" priority="23102" operator="equal">
      <formula>"FAB"</formula>
    </cfRule>
    <cfRule type="containsText" dxfId="21830" priority="23103" operator="containsText" text="CC">
      <formula>NOT(ISERROR(SEARCH("CC",EF63)))</formula>
    </cfRule>
    <cfRule type="containsText" dxfId="21829" priority="23104" operator="containsText" text="ND">
      <formula>NOT(ISERROR(SEARCH("ND",EF63)))</formula>
    </cfRule>
    <cfRule type="containsText" dxfId="21828" priority="23105" operator="containsText" text="MANTTO">
      <formula>NOT(ISERROR(SEARCH("MANTTO",EF63)))</formula>
    </cfRule>
    <cfRule type="containsText" dxfId="21827" priority="23106" operator="containsText" text="PNC">
      <formula>NOT(ISERROR(SEARCH("PNC",EF63)))</formula>
    </cfRule>
    <cfRule type="containsText" dxfId="21826" priority="23107" operator="containsText" text="EJC">
      <formula>NOT(ISERROR(SEARCH("EJC",EF63)))</formula>
    </cfRule>
    <cfRule type="containsText" dxfId="21825" priority="23108" operator="containsText" text="FAC">
      <formula>NOT(ISERROR(SEARCH("FAC",EF63)))</formula>
    </cfRule>
  </conditionalFormatting>
  <conditionalFormatting sqref="EF63:EK66">
    <cfRule type="containsText" dxfId="21824" priority="23101" operator="containsText" text="CE">
      <formula>NOT(ISERROR(SEARCH("CE",EF63)))</formula>
    </cfRule>
  </conditionalFormatting>
  <conditionalFormatting sqref="DZ63:EL63 DZ64:EK66">
    <cfRule type="cellIs" dxfId="21823" priority="23094" operator="equal">
      <formula>"FAB"</formula>
    </cfRule>
    <cfRule type="containsText" dxfId="21822" priority="23095" operator="containsText" text="CC">
      <formula>NOT(ISERROR(SEARCH("CC",DZ63)))</formula>
    </cfRule>
    <cfRule type="containsText" dxfId="21821" priority="23096" operator="containsText" text="ND">
      <formula>NOT(ISERROR(SEARCH("ND",DZ63)))</formula>
    </cfRule>
    <cfRule type="containsText" dxfId="21820" priority="23097" operator="containsText" text="MANTTO">
      <formula>NOT(ISERROR(SEARCH("MANTTO",DZ63)))</formula>
    </cfRule>
    <cfRule type="containsText" dxfId="21819" priority="23098" operator="containsText" text="PNC">
      <formula>NOT(ISERROR(SEARCH("PNC",DZ63)))</formula>
    </cfRule>
    <cfRule type="containsText" dxfId="21818" priority="23099" operator="containsText" text="EJC">
      <formula>NOT(ISERROR(SEARCH("EJC",DZ63)))</formula>
    </cfRule>
    <cfRule type="containsText" dxfId="21817" priority="23100" operator="containsText" text="FAC">
      <formula>NOT(ISERROR(SEARCH("FAC",DZ63)))</formula>
    </cfRule>
  </conditionalFormatting>
  <conditionalFormatting sqref="DZ63:EL63 DZ64:EK66">
    <cfRule type="containsText" dxfId="21816" priority="23093" operator="containsText" text="CE">
      <formula>NOT(ISERROR(SEARCH("CE",DZ63)))</formula>
    </cfRule>
  </conditionalFormatting>
  <conditionalFormatting sqref="EL63 DZ63:EE66">
    <cfRule type="cellIs" dxfId="21815" priority="23086" operator="equal">
      <formula>"FAB"</formula>
    </cfRule>
    <cfRule type="containsText" dxfId="21814" priority="23087" operator="containsText" text="CC">
      <formula>NOT(ISERROR(SEARCH("CC",DZ63)))</formula>
    </cfRule>
    <cfRule type="containsText" dxfId="21813" priority="23088" operator="containsText" text="ND">
      <formula>NOT(ISERROR(SEARCH("ND",DZ63)))</formula>
    </cfRule>
    <cfRule type="containsText" dxfId="21812" priority="23089" operator="containsText" text="MANTTO">
      <formula>NOT(ISERROR(SEARCH("MANTTO",DZ63)))</formula>
    </cfRule>
    <cfRule type="containsText" dxfId="21811" priority="23090" operator="containsText" text="PNC">
      <formula>NOT(ISERROR(SEARCH("PNC",DZ63)))</formula>
    </cfRule>
    <cfRule type="containsText" dxfId="21810" priority="23091" operator="containsText" text="EJC">
      <formula>NOT(ISERROR(SEARCH("EJC",DZ63)))</formula>
    </cfRule>
    <cfRule type="containsText" dxfId="21809" priority="23092" operator="containsText" text="FAC">
      <formula>NOT(ISERROR(SEARCH("FAC",DZ63)))</formula>
    </cfRule>
  </conditionalFormatting>
  <conditionalFormatting sqref="EL63 DZ63:EE66">
    <cfRule type="containsText" dxfId="21808" priority="23085" operator="containsText" text="CE">
      <formula>NOT(ISERROR(SEARCH("CE",DZ63)))</formula>
    </cfRule>
  </conditionalFormatting>
  <conditionalFormatting sqref="DZ63:EL63 DZ64:EK66">
    <cfRule type="cellIs" dxfId="21807" priority="23078" operator="equal">
      <formula>"FAB"</formula>
    </cfRule>
    <cfRule type="containsText" dxfId="21806" priority="23079" operator="containsText" text="CC">
      <formula>NOT(ISERROR(SEARCH("CC",DZ63)))</formula>
    </cfRule>
    <cfRule type="containsText" dxfId="21805" priority="23080" operator="containsText" text="ND">
      <formula>NOT(ISERROR(SEARCH("ND",DZ63)))</formula>
    </cfRule>
    <cfRule type="containsText" dxfId="21804" priority="23081" operator="containsText" text="MANTTO">
      <formula>NOT(ISERROR(SEARCH("MANTTO",DZ63)))</formula>
    </cfRule>
    <cfRule type="containsText" dxfId="21803" priority="23082" operator="containsText" text="PNC">
      <formula>NOT(ISERROR(SEARCH("PNC",DZ63)))</formula>
    </cfRule>
    <cfRule type="containsText" dxfId="21802" priority="23083" operator="containsText" text="EJC">
      <formula>NOT(ISERROR(SEARCH("EJC",DZ63)))</formula>
    </cfRule>
    <cfRule type="containsText" dxfId="21801" priority="23084" operator="containsText" text="FAC">
      <formula>NOT(ISERROR(SEARCH("FAC",DZ63)))</formula>
    </cfRule>
  </conditionalFormatting>
  <conditionalFormatting sqref="DZ63:EL63 DZ64:EK66">
    <cfRule type="containsText" dxfId="21800" priority="23077" operator="containsText" text="CE">
      <formula>NOT(ISERROR(SEARCH("CE",DZ63)))</formula>
    </cfRule>
  </conditionalFormatting>
  <conditionalFormatting sqref="DZ63:EL63 DZ64:EK66">
    <cfRule type="cellIs" dxfId="21799" priority="23070" operator="equal">
      <formula>"FAB"</formula>
    </cfRule>
    <cfRule type="containsText" dxfId="21798" priority="23071" operator="containsText" text="CC">
      <formula>NOT(ISERROR(SEARCH("CC",DZ63)))</formula>
    </cfRule>
    <cfRule type="containsText" dxfId="21797" priority="23072" operator="containsText" text="ND">
      <formula>NOT(ISERROR(SEARCH("ND",DZ63)))</formula>
    </cfRule>
    <cfRule type="containsText" dxfId="21796" priority="23073" operator="containsText" text="MANTTO">
      <formula>NOT(ISERROR(SEARCH("MANTTO",DZ63)))</formula>
    </cfRule>
    <cfRule type="containsText" dxfId="21795" priority="23074" operator="containsText" text="PNC">
      <formula>NOT(ISERROR(SEARCH("PNC",DZ63)))</formula>
    </cfRule>
    <cfRule type="containsText" dxfId="21794" priority="23075" operator="containsText" text="EJC">
      <formula>NOT(ISERROR(SEARCH("EJC",DZ63)))</formula>
    </cfRule>
    <cfRule type="containsText" dxfId="21793" priority="23076" operator="containsText" text="FAC">
      <formula>NOT(ISERROR(SEARCH("FAC",DZ63)))</formula>
    </cfRule>
  </conditionalFormatting>
  <conditionalFormatting sqref="DZ63:EL63 DZ64:EK66">
    <cfRule type="containsText" dxfId="21792" priority="23069" operator="containsText" text="CE">
      <formula>NOT(ISERROR(SEARCH("CE",DZ63)))</formula>
    </cfRule>
  </conditionalFormatting>
  <conditionalFormatting sqref="DZ63:EL63 DZ64:EK66">
    <cfRule type="cellIs" dxfId="21791" priority="23062" operator="equal">
      <formula>"FAB"</formula>
    </cfRule>
    <cfRule type="containsText" dxfId="21790" priority="23063" operator="containsText" text="CC">
      <formula>NOT(ISERROR(SEARCH("CC",DZ63)))</formula>
    </cfRule>
    <cfRule type="containsText" dxfId="21789" priority="23064" operator="containsText" text="ND">
      <formula>NOT(ISERROR(SEARCH("ND",DZ63)))</formula>
    </cfRule>
    <cfRule type="containsText" dxfId="21788" priority="23065" operator="containsText" text="MANTTO">
      <formula>NOT(ISERROR(SEARCH("MANTTO",DZ63)))</formula>
    </cfRule>
    <cfRule type="containsText" dxfId="21787" priority="23066" operator="containsText" text="PNC">
      <formula>NOT(ISERROR(SEARCH("PNC",DZ63)))</formula>
    </cfRule>
    <cfRule type="containsText" dxfId="21786" priority="23067" operator="containsText" text="EJC">
      <formula>NOT(ISERROR(SEARCH("EJC",DZ63)))</formula>
    </cfRule>
    <cfRule type="containsText" dxfId="21785" priority="23068" operator="containsText" text="FAC">
      <formula>NOT(ISERROR(SEARCH("FAC",DZ63)))</formula>
    </cfRule>
  </conditionalFormatting>
  <conditionalFormatting sqref="DZ63:EL63 DZ64:EK66">
    <cfRule type="containsText" dxfId="21784" priority="23061" operator="containsText" text="CE">
      <formula>NOT(ISERROR(SEARCH("CE",DZ63)))</formula>
    </cfRule>
  </conditionalFormatting>
  <conditionalFormatting sqref="BA63:BJ66">
    <cfRule type="cellIs" dxfId="21783" priority="23054" operator="equal">
      <formula>"FAB"</formula>
    </cfRule>
    <cfRule type="containsText" dxfId="21782" priority="23055" operator="containsText" text="CC">
      <formula>NOT(ISERROR(SEARCH("CC",BA63)))</formula>
    </cfRule>
    <cfRule type="containsText" dxfId="21781" priority="23056" operator="containsText" text="ND">
      <formula>NOT(ISERROR(SEARCH("ND",BA63)))</formula>
    </cfRule>
    <cfRule type="containsText" dxfId="21780" priority="23057" operator="containsText" text="MANTTO">
      <formula>NOT(ISERROR(SEARCH("MANTTO",BA63)))</formula>
    </cfRule>
    <cfRule type="containsText" dxfId="21779" priority="23058" operator="containsText" text="PNC">
      <formula>NOT(ISERROR(SEARCH("PNC",BA63)))</formula>
    </cfRule>
    <cfRule type="containsText" dxfId="21778" priority="23059" operator="containsText" text="EJC">
      <formula>NOT(ISERROR(SEARCH("EJC",BA63)))</formula>
    </cfRule>
    <cfRule type="containsText" dxfId="21777" priority="23060" operator="containsText" text="FAC">
      <formula>NOT(ISERROR(SEARCH("FAC",BA63)))</formula>
    </cfRule>
  </conditionalFormatting>
  <conditionalFormatting sqref="BA63:BJ66">
    <cfRule type="containsText" dxfId="21776" priority="23053" operator="containsText" text="CE">
      <formula>NOT(ISERROR(SEARCH("CE",BA63)))</formula>
    </cfRule>
  </conditionalFormatting>
  <conditionalFormatting sqref="BA63:BI66">
    <cfRule type="cellIs" dxfId="21775" priority="23046" operator="equal">
      <formula>"FAB"</formula>
    </cfRule>
    <cfRule type="containsText" dxfId="21774" priority="23047" operator="containsText" text="CC">
      <formula>NOT(ISERROR(SEARCH("CC",BA63)))</formula>
    </cfRule>
    <cfRule type="containsText" dxfId="21773" priority="23048" operator="containsText" text="ND">
      <formula>NOT(ISERROR(SEARCH("ND",BA63)))</formula>
    </cfRule>
    <cfRule type="containsText" dxfId="21772" priority="23049" operator="containsText" text="MANTTO">
      <formula>NOT(ISERROR(SEARCH("MANTTO",BA63)))</formula>
    </cfRule>
    <cfRule type="containsText" dxfId="21771" priority="23050" operator="containsText" text="PNC">
      <formula>NOT(ISERROR(SEARCH("PNC",BA63)))</formula>
    </cfRule>
    <cfRule type="containsText" dxfId="21770" priority="23051" operator="containsText" text="EJC">
      <formula>NOT(ISERROR(SEARCH("EJC",BA63)))</formula>
    </cfRule>
    <cfRule type="containsText" dxfId="21769" priority="23052" operator="containsText" text="FAC">
      <formula>NOT(ISERROR(SEARCH("FAC",BA63)))</formula>
    </cfRule>
  </conditionalFormatting>
  <conditionalFormatting sqref="BA63:BI66">
    <cfRule type="containsText" dxfId="21768" priority="23045" operator="containsText" text="CE">
      <formula>NOT(ISERROR(SEARCH("CE",BA63)))</formula>
    </cfRule>
  </conditionalFormatting>
  <conditionalFormatting sqref="BA63:BI66">
    <cfRule type="cellIs" dxfId="21767" priority="23038" operator="equal">
      <formula>"FAB"</formula>
    </cfRule>
    <cfRule type="containsText" dxfId="21766" priority="23039" operator="containsText" text="CC">
      <formula>NOT(ISERROR(SEARCH("CC",BA63)))</formula>
    </cfRule>
    <cfRule type="containsText" dxfId="21765" priority="23040" operator="containsText" text="ND">
      <formula>NOT(ISERROR(SEARCH("ND",BA63)))</formula>
    </cfRule>
    <cfRule type="containsText" dxfId="21764" priority="23041" operator="containsText" text="MANTTO">
      <formula>NOT(ISERROR(SEARCH("MANTTO",BA63)))</formula>
    </cfRule>
    <cfRule type="containsText" dxfId="21763" priority="23042" operator="containsText" text="PNC">
      <formula>NOT(ISERROR(SEARCH("PNC",BA63)))</formula>
    </cfRule>
    <cfRule type="containsText" dxfId="21762" priority="23043" operator="containsText" text="EJC">
      <formula>NOT(ISERROR(SEARCH("EJC",BA63)))</formula>
    </cfRule>
    <cfRule type="containsText" dxfId="21761" priority="23044" operator="containsText" text="FAC">
      <formula>NOT(ISERROR(SEARCH("FAC",BA63)))</formula>
    </cfRule>
  </conditionalFormatting>
  <conditionalFormatting sqref="BA63:BI66">
    <cfRule type="containsText" dxfId="21760" priority="23037" operator="containsText" text="CE">
      <formula>NOT(ISERROR(SEARCH("CE",BA63)))</formula>
    </cfRule>
  </conditionalFormatting>
  <conditionalFormatting sqref="BA63:BI66">
    <cfRule type="cellIs" dxfId="21759" priority="23030" operator="equal">
      <formula>"FAB"</formula>
    </cfRule>
    <cfRule type="containsText" dxfId="21758" priority="23031" operator="containsText" text="CC">
      <formula>NOT(ISERROR(SEARCH("CC",BA63)))</formula>
    </cfRule>
    <cfRule type="containsText" dxfId="21757" priority="23032" operator="containsText" text="ND">
      <formula>NOT(ISERROR(SEARCH("ND",BA63)))</formula>
    </cfRule>
    <cfRule type="containsText" dxfId="21756" priority="23033" operator="containsText" text="MANTTO">
      <formula>NOT(ISERROR(SEARCH("MANTTO",BA63)))</formula>
    </cfRule>
    <cfRule type="containsText" dxfId="21755" priority="23034" operator="containsText" text="PNC">
      <formula>NOT(ISERROR(SEARCH("PNC",BA63)))</formula>
    </cfRule>
    <cfRule type="containsText" dxfId="21754" priority="23035" operator="containsText" text="EJC">
      <formula>NOT(ISERROR(SEARCH("EJC",BA63)))</formula>
    </cfRule>
    <cfRule type="containsText" dxfId="21753" priority="23036" operator="containsText" text="FAC">
      <formula>NOT(ISERROR(SEARCH("FAC",BA63)))</formula>
    </cfRule>
  </conditionalFormatting>
  <conditionalFormatting sqref="BA63:BI66">
    <cfRule type="containsText" dxfId="21752" priority="23029" operator="containsText" text="CE">
      <formula>NOT(ISERROR(SEARCH("CE",BA63)))</formula>
    </cfRule>
  </conditionalFormatting>
  <conditionalFormatting sqref="BA63:BI66">
    <cfRule type="cellIs" dxfId="21751" priority="23022" operator="equal">
      <formula>"FAB"</formula>
    </cfRule>
    <cfRule type="containsText" dxfId="21750" priority="23023" operator="containsText" text="CC">
      <formula>NOT(ISERROR(SEARCH("CC",BA63)))</formula>
    </cfRule>
    <cfRule type="containsText" dxfId="21749" priority="23024" operator="containsText" text="ND">
      <formula>NOT(ISERROR(SEARCH("ND",BA63)))</formula>
    </cfRule>
    <cfRule type="containsText" dxfId="21748" priority="23025" operator="containsText" text="MANTTO">
      <formula>NOT(ISERROR(SEARCH("MANTTO",BA63)))</formula>
    </cfRule>
    <cfRule type="containsText" dxfId="21747" priority="23026" operator="containsText" text="PNC">
      <formula>NOT(ISERROR(SEARCH("PNC",BA63)))</formula>
    </cfRule>
    <cfRule type="containsText" dxfId="21746" priority="23027" operator="containsText" text="EJC">
      <formula>NOT(ISERROR(SEARCH("EJC",BA63)))</formula>
    </cfRule>
    <cfRule type="containsText" dxfId="21745" priority="23028" operator="containsText" text="FAC">
      <formula>NOT(ISERROR(SEARCH("FAC",BA63)))</formula>
    </cfRule>
  </conditionalFormatting>
  <conditionalFormatting sqref="BA63:BI66">
    <cfRule type="containsText" dxfId="21744" priority="23021" operator="containsText" text="CE">
      <formula>NOT(ISERROR(SEARCH("CE",BA63)))</formula>
    </cfRule>
  </conditionalFormatting>
  <conditionalFormatting sqref="BA63:BI66">
    <cfRule type="cellIs" dxfId="21743" priority="23014" operator="equal">
      <formula>"FAB"</formula>
    </cfRule>
    <cfRule type="containsText" dxfId="21742" priority="23015" operator="containsText" text="CC">
      <formula>NOT(ISERROR(SEARCH("CC",BA63)))</formula>
    </cfRule>
    <cfRule type="containsText" dxfId="21741" priority="23016" operator="containsText" text="ND">
      <formula>NOT(ISERROR(SEARCH("ND",BA63)))</formula>
    </cfRule>
    <cfRule type="containsText" dxfId="21740" priority="23017" operator="containsText" text="MANTTO">
      <formula>NOT(ISERROR(SEARCH("MANTTO",BA63)))</formula>
    </cfRule>
    <cfRule type="containsText" dxfId="21739" priority="23018" operator="containsText" text="PNC">
      <formula>NOT(ISERROR(SEARCH("PNC",BA63)))</formula>
    </cfRule>
    <cfRule type="containsText" dxfId="21738" priority="23019" operator="containsText" text="EJC">
      <formula>NOT(ISERROR(SEARCH("EJC",BA63)))</formula>
    </cfRule>
    <cfRule type="containsText" dxfId="21737" priority="23020" operator="containsText" text="FAC">
      <formula>NOT(ISERROR(SEARCH("FAC",BA63)))</formula>
    </cfRule>
  </conditionalFormatting>
  <conditionalFormatting sqref="BA63:BI66">
    <cfRule type="containsText" dxfId="21736" priority="23013" operator="containsText" text="CE">
      <formula>NOT(ISERROR(SEARCH("CE",BA63)))</formula>
    </cfRule>
  </conditionalFormatting>
  <conditionalFormatting sqref="BA63:BI66">
    <cfRule type="cellIs" dxfId="21735" priority="23006" operator="equal">
      <formula>"FAB"</formula>
    </cfRule>
    <cfRule type="containsText" dxfId="21734" priority="23007" operator="containsText" text="CC">
      <formula>NOT(ISERROR(SEARCH("CC",BA63)))</formula>
    </cfRule>
    <cfRule type="containsText" dxfId="21733" priority="23008" operator="containsText" text="ND">
      <formula>NOT(ISERROR(SEARCH("ND",BA63)))</formula>
    </cfRule>
    <cfRule type="containsText" dxfId="21732" priority="23009" operator="containsText" text="MANTTO">
      <formula>NOT(ISERROR(SEARCH("MANTTO",BA63)))</formula>
    </cfRule>
    <cfRule type="containsText" dxfId="21731" priority="23010" operator="containsText" text="PNC">
      <formula>NOT(ISERROR(SEARCH("PNC",BA63)))</formula>
    </cfRule>
    <cfRule type="containsText" dxfId="21730" priority="23011" operator="containsText" text="EJC">
      <formula>NOT(ISERROR(SEARCH("EJC",BA63)))</formula>
    </cfRule>
    <cfRule type="containsText" dxfId="21729" priority="23012" operator="containsText" text="FAC">
      <formula>NOT(ISERROR(SEARCH("FAC",BA63)))</formula>
    </cfRule>
  </conditionalFormatting>
  <conditionalFormatting sqref="BA63:BI66">
    <cfRule type="containsText" dxfId="21728" priority="23005" operator="containsText" text="CE">
      <formula>NOT(ISERROR(SEARCH("CE",BA63)))</formula>
    </cfRule>
  </conditionalFormatting>
  <conditionalFormatting sqref="BK63:BT66">
    <cfRule type="cellIs" dxfId="21727" priority="22998" operator="equal">
      <formula>"FAB"</formula>
    </cfRule>
    <cfRule type="containsText" dxfId="21726" priority="22999" operator="containsText" text="CC">
      <formula>NOT(ISERROR(SEARCH("CC",BK63)))</formula>
    </cfRule>
    <cfRule type="containsText" dxfId="21725" priority="23000" operator="containsText" text="ND">
      <formula>NOT(ISERROR(SEARCH("ND",BK63)))</formula>
    </cfRule>
    <cfRule type="containsText" dxfId="21724" priority="23001" operator="containsText" text="MANTTO">
      <formula>NOT(ISERROR(SEARCH("MANTTO",BK63)))</formula>
    </cfRule>
    <cfRule type="containsText" dxfId="21723" priority="23002" operator="containsText" text="PNC">
      <formula>NOT(ISERROR(SEARCH("PNC",BK63)))</formula>
    </cfRule>
    <cfRule type="containsText" dxfId="21722" priority="23003" operator="containsText" text="EJC">
      <formula>NOT(ISERROR(SEARCH("EJC",BK63)))</formula>
    </cfRule>
    <cfRule type="containsText" dxfId="21721" priority="23004" operator="containsText" text="FAC">
      <formula>NOT(ISERROR(SEARCH("FAC",BK63)))</formula>
    </cfRule>
  </conditionalFormatting>
  <conditionalFormatting sqref="BK63:BT66">
    <cfRule type="containsText" dxfId="21720" priority="22997" operator="containsText" text="CE">
      <formula>NOT(ISERROR(SEARCH("CE",BK63)))</formula>
    </cfRule>
  </conditionalFormatting>
  <conditionalFormatting sqref="BK63:BS66">
    <cfRule type="cellIs" dxfId="21719" priority="22990" operator="equal">
      <formula>"FAB"</formula>
    </cfRule>
    <cfRule type="containsText" dxfId="21718" priority="22991" operator="containsText" text="CC">
      <formula>NOT(ISERROR(SEARCH("CC",BK63)))</formula>
    </cfRule>
    <cfRule type="containsText" dxfId="21717" priority="22992" operator="containsText" text="ND">
      <formula>NOT(ISERROR(SEARCH("ND",BK63)))</formula>
    </cfRule>
    <cfRule type="containsText" dxfId="21716" priority="22993" operator="containsText" text="MANTTO">
      <formula>NOT(ISERROR(SEARCH("MANTTO",BK63)))</formula>
    </cfRule>
    <cfRule type="containsText" dxfId="21715" priority="22994" operator="containsText" text="PNC">
      <formula>NOT(ISERROR(SEARCH("PNC",BK63)))</formula>
    </cfRule>
    <cfRule type="containsText" dxfId="21714" priority="22995" operator="containsText" text="EJC">
      <formula>NOT(ISERROR(SEARCH("EJC",BK63)))</formula>
    </cfRule>
    <cfRule type="containsText" dxfId="21713" priority="22996" operator="containsText" text="FAC">
      <formula>NOT(ISERROR(SEARCH("FAC",BK63)))</formula>
    </cfRule>
  </conditionalFormatting>
  <conditionalFormatting sqref="BK63:BS66">
    <cfRule type="containsText" dxfId="21712" priority="22989" operator="containsText" text="CE">
      <formula>NOT(ISERROR(SEARCH("CE",BK63)))</formula>
    </cfRule>
  </conditionalFormatting>
  <conditionalFormatting sqref="BK63:BS66">
    <cfRule type="cellIs" dxfId="21711" priority="22982" operator="equal">
      <formula>"FAB"</formula>
    </cfRule>
    <cfRule type="containsText" dxfId="21710" priority="22983" operator="containsText" text="CC">
      <formula>NOT(ISERROR(SEARCH("CC",BK63)))</formula>
    </cfRule>
    <cfRule type="containsText" dxfId="21709" priority="22984" operator="containsText" text="ND">
      <formula>NOT(ISERROR(SEARCH("ND",BK63)))</formula>
    </cfRule>
    <cfRule type="containsText" dxfId="21708" priority="22985" operator="containsText" text="MANTTO">
      <formula>NOT(ISERROR(SEARCH("MANTTO",BK63)))</formula>
    </cfRule>
    <cfRule type="containsText" dxfId="21707" priority="22986" operator="containsText" text="PNC">
      <formula>NOT(ISERROR(SEARCH("PNC",BK63)))</formula>
    </cfRule>
    <cfRule type="containsText" dxfId="21706" priority="22987" operator="containsText" text="EJC">
      <formula>NOT(ISERROR(SEARCH("EJC",BK63)))</formula>
    </cfRule>
    <cfRule type="containsText" dxfId="21705" priority="22988" operator="containsText" text="FAC">
      <formula>NOT(ISERROR(SEARCH("FAC",BK63)))</formula>
    </cfRule>
  </conditionalFormatting>
  <conditionalFormatting sqref="BK63:BS66">
    <cfRule type="containsText" dxfId="21704" priority="22981" operator="containsText" text="CE">
      <formula>NOT(ISERROR(SEARCH("CE",BK63)))</formula>
    </cfRule>
  </conditionalFormatting>
  <conditionalFormatting sqref="BK63:BS66">
    <cfRule type="cellIs" dxfId="21703" priority="22974" operator="equal">
      <formula>"FAB"</formula>
    </cfRule>
    <cfRule type="containsText" dxfId="21702" priority="22975" operator="containsText" text="CC">
      <formula>NOT(ISERROR(SEARCH("CC",BK63)))</formula>
    </cfRule>
    <cfRule type="containsText" dxfId="21701" priority="22976" operator="containsText" text="ND">
      <formula>NOT(ISERROR(SEARCH("ND",BK63)))</formula>
    </cfRule>
    <cfRule type="containsText" dxfId="21700" priority="22977" operator="containsText" text="MANTTO">
      <formula>NOT(ISERROR(SEARCH("MANTTO",BK63)))</formula>
    </cfRule>
    <cfRule type="containsText" dxfId="21699" priority="22978" operator="containsText" text="PNC">
      <formula>NOT(ISERROR(SEARCH("PNC",BK63)))</formula>
    </cfRule>
    <cfRule type="containsText" dxfId="21698" priority="22979" operator="containsText" text="EJC">
      <formula>NOT(ISERROR(SEARCH("EJC",BK63)))</formula>
    </cfRule>
    <cfRule type="containsText" dxfId="21697" priority="22980" operator="containsText" text="FAC">
      <formula>NOT(ISERROR(SEARCH("FAC",BK63)))</formula>
    </cfRule>
  </conditionalFormatting>
  <conditionalFormatting sqref="BK63:BS66">
    <cfRule type="containsText" dxfId="21696" priority="22973" operator="containsText" text="CE">
      <formula>NOT(ISERROR(SEARCH("CE",BK63)))</formula>
    </cfRule>
  </conditionalFormatting>
  <conditionalFormatting sqref="BK63:BS66">
    <cfRule type="cellIs" dxfId="21695" priority="22966" operator="equal">
      <formula>"FAB"</formula>
    </cfRule>
    <cfRule type="containsText" dxfId="21694" priority="22967" operator="containsText" text="CC">
      <formula>NOT(ISERROR(SEARCH("CC",BK63)))</formula>
    </cfRule>
    <cfRule type="containsText" dxfId="21693" priority="22968" operator="containsText" text="ND">
      <formula>NOT(ISERROR(SEARCH("ND",BK63)))</formula>
    </cfRule>
    <cfRule type="containsText" dxfId="21692" priority="22969" operator="containsText" text="MANTTO">
      <formula>NOT(ISERROR(SEARCH("MANTTO",BK63)))</formula>
    </cfRule>
    <cfRule type="containsText" dxfId="21691" priority="22970" operator="containsText" text="PNC">
      <formula>NOT(ISERROR(SEARCH("PNC",BK63)))</formula>
    </cfRule>
    <cfRule type="containsText" dxfId="21690" priority="22971" operator="containsText" text="EJC">
      <formula>NOT(ISERROR(SEARCH("EJC",BK63)))</formula>
    </cfRule>
    <cfRule type="containsText" dxfId="21689" priority="22972" operator="containsText" text="FAC">
      <formula>NOT(ISERROR(SEARCH("FAC",BK63)))</formula>
    </cfRule>
  </conditionalFormatting>
  <conditionalFormatting sqref="BK63:BS66">
    <cfRule type="containsText" dxfId="21688" priority="22965" operator="containsText" text="CE">
      <formula>NOT(ISERROR(SEARCH("CE",BK63)))</formula>
    </cfRule>
  </conditionalFormatting>
  <conditionalFormatting sqref="BK63:BS66">
    <cfRule type="cellIs" dxfId="21687" priority="22958" operator="equal">
      <formula>"FAB"</formula>
    </cfRule>
    <cfRule type="containsText" dxfId="21686" priority="22959" operator="containsText" text="CC">
      <formula>NOT(ISERROR(SEARCH("CC",BK63)))</formula>
    </cfRule>
    <cfRule type="containsText" dxfId="21685" priority="22960" operator="containsText" text="ND">
      <formula>NOT(ISERROR(SEARCH("ND",BK63)))</formula>
    </cfRule>
    <cfRule type="containsText" dxfId="21684" priority="22961" operator="containsText" text="MANTTO">
      <formula>NOT(ISERROR(SEARCH("MANTTO",BK63)))</formula>
    </cfRule>
    <cfRule type="containsText" dxfId="21683" priority="22962" operator="containsText" text="PNC">
      <formula>NOT(ISERROR(SEARCH("PNC",BK63)))</formula>
    </cfRule>
    <cfRule type="containsText" dxfId="21682" priority="22963" operator="containsText" text="EJC">
      <formula>NOT(ISERROR(SEARCH("EJC",BK63)))</formula>
    </cfRule>
    <cfRule type="containsText" dxfId="21681" priority="22964" operator="containsText" text="FAC">
      <formula>NOT(ISERROR(SEARCH("FAC",BK63)))</formula>
    </cfRule>
  </conditionalFormatting>
  <conditionalFormatting sqref="BK63:BS66">
    <cfRule type="containsText" dxfId="21680" priority="22957" operator="containsText" text="CE">
      <formula>NOT(ISERROR(SEARCH("CE",BK63)))</formula>
    </cfRule>
  </conditionalFormatting>
  <conditionalFormatting sqref="BK63:BS66">
    <cfRule type="cellIs" dxfId="21679" priority="22950" operator="equal">
      <formula>"FAB"</formula>
    </cfRule>
    <cfRule type="containsText" dxfId="21678" priority="22951" operator="containsText" text="CC">
      <formula>NOT(ISERROR(SEARCH("CC",BK63)))</formula>
    </cfRule>
    <cfRule type="containsText" dxfId="21677" priority="22952" operator="containsText" text="ND">
      <formula>NOT(ISERROR(SEARCH("ND",BK63)))</formula>
    </cfRule>
    <cfRule type="containsText" dxfId="21676" priority="22953" operator="containsText" text="MANTTO">
      <formula>NOT(ISERROR(SEARCH("MANTTO",BK63)))</formula>
    </cfRule>
    <cfRule type="containsText" dxfId="21675" priority="22954" operator="containsText" text="PNC">
      <formula>NOT(ISERROR(SEARCH("PNC",BK63)))</formula>
    </cfRule>
    <cfRule type="containsText" dxfId="21674" priority="22955" operator="containsText" text="EJC">
      <formula>NOT(ISERROR(SEARCH("EJC",BK63)))</formula>
    </cfRule>
    <cfRule type="containsText" dxfId="21673" priority="22956" operator="containsText" text="FAC">
      <formula>NOT(ISERROR(SEARCH("FAC",BK63)))</formula>
    </cfRule>
  </conditionalFormatting>
  <conditionalFormatting sqref="BK63:BS66">
    <cfRule type="containsText" dxfId="21672" priority="22949" operator="containsText" text="CE">
      <formula>NOT(ISERROR(SEARCH("CE",BK63)))</formula>
    </cfRule>
  </conditionalFormatting>
  <conditionalFormatting sqref="BU63:CD66">
    <cfRule type="cellIs" dxfId="21671" priority="22942" operator="equal">
      <formula>"FAB"</formula>
    </cfRule>
    <cfRule type="containsText" dxfId="21670" priority="22943" operator="containsText" text="CC">
      <formula>NOT(ISERROR(SEARCH("CC",BU63)))</formula>
    </cfRule>
    <cfRule type="containsText" dxfId="21669" priority="22944" operator="containsText" text="ND">
      <formula>NOT(ISERROR(SEARCH("ND",BU63)))</formula>
    </cfRule>
    <cfRule type="containsText" dxfId="21668" priority="22945" operator="containsText" text="MANTTO">
      <formula>NOT(ISERROR(SEARCH("MANTTO",BU63)))</formula>
    </cfRule>
    <cfRule type="containsText" dxfId="21667" priority="22946" operator="containsText" text="PNC">
      <formula>NOT(ISERROR(SEARCH("PNC",BU63)))</formula>
    </cfRule>
    <cfRule type="containsText" dxfId="21666" priority="22947" operator="containsText" text="EJC">
      <formula>NOT(ISERROR(SEARCH("EJC",BU63)))</formula>
    </cfRule>
    <cfRule type="containsText" dxfId="21665" priority="22948" operator="containsText" text="FAC">
      <formula>NOT(ISERROR(SEARCH("FAC",BU63)))</formula>
    </cfRule>
  </conditionalFormatting>
  <conditionalFormatting sqref="BU63:CD66">
    <cfRule type="containsText" dxfId="21664" priority="22941" operator="containsText" text="CE">
      <formula>NOT(ISERROR(SEARCH("CE",BU63)))</formula>
    </cfRule>
  </conditionalFormatting>
  <conditionalFormatting sqref="BU63:CC66">
    <cfRule type="cellIs" dxfId="21663" priority="22934" operator="equal">
      <formula>"FAB"</formula>
    </cfRule>
    <cfRule type="containsText" dxfId="21662" priority="22935" operator="containsText" text="CC">
      <formula>NOT(ISERROR(SEARCH("CC",BU63)))</formula>
    </cfRule>
    <cfRule type="containsText" dxfId="21661" priority="22936" operator="containsText" text="ND">
      <formula>NOT(ISERROR(SEARCH("ND",BU63)))</formula>
    </cfRule>
    <cfRule type="containsText" dxfId="21660" priority="22937" operator="containsText" text="MANTTO">
      <formula>NOT(ISERROR(SEARCH("MANTTO",BU63)))</formula>
    </cfRule>
    <cfRule type="containsText" dxfId="21659" priority="22938" operator="containsText" text="PNC">
      <formula>NOT(ISERROR(SEARCH("PNC",BU63)))</formula>
    </cfRule>
    <cfRule type="containsText" dxfId="21658" priority="22939" operator="containsText" text="EJC">
      <formula>NOT(ISERROR(SEARCH("EJC",BU63)))</formula>
    </cfRule>
    <cfRule type="containsText" dxfId="21657" priority="22940" operator="containsText" text="FAC">
      <formula>NOT(ISERROR(SEARCH("FAC",BU63)))</formula>
    </cfRule>
  </conditionalFormatting>
  <conditionalFormatting sqref="BU63:CC66">
    <cfRule type="containsText" dxfId="21656" priority="22933" operator="containsText" text="CE">
      <formula>NOT(ISERROR(SEARCH("CE",BU63)))</formula>
    </cfRule>
  </conditionalFormatting>
  <conditionalFormatting sqref="BU63:CC66">
    <cfRule type="cellIs" dxfId="21655" priority="22926" operator="equal">
      <formula>"FAB"</formula>
    </cfRule>
    <cfRule type="containsText" dxfId="21654" priority="22927" operator="containsText" text="CC">
      <formula>NOT(ISERROR(SEARCH("CC",BU63)))</formula>
    </cfRule>
    <cfRule type="containsText" dxfId="21653" priority="22928" operator="containsText" text="ND">
      <formula>NOT(ISERROR(SEARCH("ND",BU63)))</formula>
    </cfRule>
    <cfRule type="containsText" dxfId="21652" priority="22929" operator="containsText" text="MANTTO">
      <formula>NOT(ISERROR(SEARCH("MANTTO",BU63)))</formula>
    </cfRule>
    <cfRule type="containsText" dxfId="21651" priority="22930" operator="containsText" text="PNC">
      <formula>NOT(ISERROR(SEARCH("PNC",BU63)))</formula>
    </cfRule>
    <cfRule type="containsText" dxfId="21650" priority="22931" operator="containsText" text="EJC">
      <formula>NOT(ISERROR(SEARCH("EJC",BU63)))</formula>
    </cfRule>
    <cfRule type="containsText" dxfId="21649" priority="22932" operator="containsText" text="FAC">
      <formula>NOT(ISERROR(SEARCH("FAC",BU63)))</formula>
    </cfRule>
  </conditionalFormatting>
  <conditionalFormatting sqref="BU63:CC66">
    <cfRule type="containsText" dxfId="21648" priority="22925" operator="containsText" text="CE">
      <formula>NOT(ISERROR(SEARCH("CE",BU63)))</formula>
    </cfRule>
  </conditionalFormatting>
  <conditionalFormatting sqref="BU63:CC66">
    <cfRule type="cellIs" dxfId="21647" priority="22918" operator="equal">
      <formula>"FAB"</formula>
    </cfRule>
    <cfRule type="containsText" dxfId="21646" priority="22919" operator="containsText" text="CC">
      <formula>NOT(ISERROR(SEARCH("CC",BU63)))</formula>
    </cfRule>
    <cfRule type="containsText" dxfId="21645" priority="22920" operator="containsText" text="ND">
      <formula>NOT(ISERROR(SEARCH("ND",BU63)))</formula>
    </cfRule>
    <cfRule type="containsText" dxfId="21644" priority="22921" operator="containsText" text="MANTTO">
      <formula>NOT(ISERROR(SEARCH("MANTTO",BU63)))</formula>
    </cfRule>
    <cfRule type="containsText" dxfId="21643" priority="22922" operator="containsText" text="PNC">
      <formula>NOT(ISERROR(SEARCH("PNC",BU63)))</formula>
    </cfRule>
    <cfRule type="containsText" dxfId="21642" priority="22923" operator="containsText" text="EJC">
      <formula>NOT(ISERROR(SEARCH("EJC",BU63)))</formula>
    </cfRule>
    <cfRule type="containsText" dxfId="21641" priority="22924" operator="containsText" text="FAC">
      <formula>NOT(ISERROR(SEARCH("FAC",BU63)))</formula>
    </cfRule>
  </conditionalFormatting>
  <conditionalFormatting sqref="BU63:CC66">
    <cfRule type="containsText" dxfId="21640" priority="22917" operator="containsText" text="CE">
      <formula>NOT(ISERROR(SEARCH("CE",BU63)))</formula>
    </cfRule>
  </conditionalFormatting>
  <conditionalFormatting sqref="BU63:CC66">
    <cfRule type="cellIs" dxfId="21639" priority="22910" operator="equal">
      <formula>"FAB"</formula>
    </cfRule>
    <cfRule type="containsText" dxfId="21638" priority="22911" operator="containsText" text="CC">
      <formula>NOT(ISERROR(SEARCH("CC",BU63)))</formula>
    </cfRule>
    <cfRule type="containsText" dxfId="21637" priority="22912" operator="containsText" text="ND">
      <formula>NOT(ISERROR(SEARCH("ND",BU63)))</formula>
    </cfRule>
    <cfRule type="containsText" dxfId="21636" priority="22913" operator="containsText" text="MANTTO">
      <formula>NOT(ISERROR(SEARCH("MANTTO",BU63)))</formula>
    </cfRule>
    <cfRule type="containsText" dxfId="21635" priority="22914" operator="containsText" text="PNC">
      <formula>NOT(ISERROR(SEARCH("PNC",BU63)))</formula>
    </cfRule>
    <cfRule type="containsText" dxfId="21634" priority="22915" operator="containsText" text="EJC">
      <formula>NOT(ISERROR(SEARCH("EJC",BU63)))</formula>
    </cfRule>
    <cfRule type="containsText" dxfId="21633" priority="22916" operator="containsText" text="FAC">
      <formula>NOT(ISERROR(SEARCH("FAC",BU63)))</formula>
    </cfRule>
  </conditionalFormatting>
  <conditionalFormatting sqref="BU63:CC66">
    <cfRule type="containsText" dxfId="21632" priority="22909" operator="containsText" text="CE">
      <formula>NOT(ISERROR(SEARCH("CE",BU63)))</formula>
    </cfRule>
  </conditionalFormatting>
  <conditionalFormatting sqref="BU63:CC66">
    <cfRule type="cellIs" dxfId="21631" priority="22902" operator="equal">
      <formula>"FAB"</formula>
    </cfRule>
    <cfRule type="containsText" dxfId="21630" priority="22903" operator="containsText" text="CC">
      <formula>NOT(ISERROR(SEARCH("CC",BU63)))</formula>
    </cfRule>
    <cfRule type="containsText" dxfId="21629" priority="22904" operator="containsText" text="ND">
      <formula>NOT(ISERROR(SEARCH("ND",BU63)))</formula>
    </cfRule>
    <cfRule type="containsText" dxfId="21628" priority="22905" operator="containsText" text="MANTTO">
      <formula>NOT(ISERROR(SEARCH("MANTTO",BU63)))</formula>
    </cfRule>
    <cfRule type="containsText" dxfId="21627" priority="22906" operator="containsText" text="PNC">
      <formula>NOT(ISERROR(SEARCH("PNC",BU63)))</formula>
    </cfRule>
    <cfRule type="containsText" dxfId="21626" priority="22907" operator="containsText" text="EJC">
      <formula>NOT(ISERROR(SEARCH("EJC",BU63)))</formula>
    </cfRule>
    <cfRule type="containsText" dxfId="21625" priority="22908" operator="containsText" text="FAC">
      <formula>NOT(ISERROR(SEARCH("FAC",BU63)))</formula>
    </cfRule>
  </conditionalFormatting>
  <conditionalFormatting sqref="BU63:CC66">
    <cfRule type="containsText" dxfId="21624" priority="22901" operator="containsText" text="CE">
      <formula>NOT(ISERROR(SEARCH("CE",BU63)))</formula>
    </cfRule>
  </conditionalFormatting>
  <conditionalFormatting sqref="BU63:CC66">
    <cfRule type="cellIs" dxfId="21623" priority="22894" operator="equal">
      <formula>"FAB"</formula>
    </cfRule>
    <cfRule type="containsText" dxfId="21622" priority="22895" operator="containsText" text="CC">
      <formula>NOT(ISERROR(SEARCH("CC",BU63)))</formula>
    </cfRule>
    <cfRule type="containsText" dxfId="21621" priority="22896" operator="containsText" text="ND">
      <formula>NOT(ISERROR(SEARCH("ND",BU63)))</formula>
    </cfRule>
    <cfRule type="containsText" dxfId="21620" priority="22897" operator="containsText" text="MANTTO">
      <formula>NOT(ISERROR(SEARCH("MANTTO",BU63)))</formula>
    </cfRule>
    <cfRule type="containsText" dxfId="21619" priority="22898" operator="containsText" text="PNC">
      <formula>NOT(ISERROR(SEARCH("PNC",BU63)))</formula>
    </cfRule>
    <cfRule type="containsText" dxfId="21618" priority="22899" operator="containsText" text="EJC">
      <formula>NOT(ISERROR(SEARCH("EJC",BU63)))</formula>
    </cfRule>
    <cfRule type="containsText" dxfId="21617" priority="22900" operator="containsText" text="FAC">
      <formula>NOT(ISERROR(SEARCH("FAC",BU63)))</formula>
    </cfRule>
  </conditionalFormatting>
  <conditionalFormatting sqref="BU63:CC66">
    <cfRule type="containsText" dxfId="21616" priority="22893" operator="containsText" text="CE">
      <formula>NOT(ISERROR(SEARCH("CE",BU63)))</formula>
    </cfRule>
  </conditionalFormatting>
  <conditionalFormatting sqref="CE63:CN66">
    <cfRule type="cellIs" dxfId="21615" priority="22886" operator="equal">
      <formula>"FAB"</formula>
    </cfRule>
    <cfRule type="containsText" dxfId="21614" priority="22887" operator="containsText" text="CC">
      <formula>NOT(ISERROR(SEARCH("CC",CE63)))</formula>
    </cfRule>
    <cfRule type="containsText" dxfId="21613" priority="22888" operator="containsText" text="ND">
      <formula>NOT(ISERROR(SEARCH("ND",CE63)))</formula>
    </cfRule>
    <cfRule type="containsText" dxfId="21612" priority="22889" operator="containsText" text="MANTTO">
      <formula>NOT(ISERROR(SEARCH("MANTTO",CE63)))</formula>
    </cfRule>
    <cfRule type="containsText" dxfId="21611" priority="22890" operator="containsText" text="PNC">
      <formula>NOT(ISERROR(SEARCH("PNC",CE63)))</formula>
    </cfRule>
    <cfRule type="containsText" dxfId="21610" priority="22891" operator="containsText" text="EJC">
      <formula>NOT(ISERROR(SEARCH("EJC",CE63)))</formula>
    </cfRule>
    <cfRule type="containsText" dxfId="21609" priority="22892" operator="containsText" text="FAC">
      <formula>NOT(ISERROR(SEARCH("FAC",CE63)))</formula>
    </cfRule>
  </conditionalFormatting>
  <conditionalFormatting sqref="CE63:CN66">
    <cfRule type="containsText" dxfId="21608" priority="22885" operator="containsText" text="CE">
      <formula>NOT(ISERROR(SEARCH("CE",CE63)))</formula>
    </cfRule>
  </conditionalFormatting>
  <conditionalFormatting sqref="CE63:CM66">
    <cfRule type="cellIs" dxfId="21607" priority="22878" operator="equal">
      <formula>"FAB"</formula>
    </cfRule>
    <cfRule type="containsText" dxfId="21606" priority="22879" operator="containsText" text="CC">
      <formula>NOT(ISERROR(SEARCH("CC",CE63)))</formula>
    </cfRule>
    <cfRule type="containsText" dxfId="21605" priority="22880" operator="containsText" text="ND">
      <formula>NOT(ISERROR(SEARCH("ND",CE63)))</formula>
    </cfRule>
    <cfRule type="containsText" dxfId="21604" priority="22881" operator="containsText" text="MANTTO">
      <formula>NOT(ISERROR(SEARCH("MANTTO",CE63)))</formula>
    </cfRule>
    <cfRule type="containsText" dxfId="21603" priority="22882" operator="containsText" text="PNC">
      <formula>NOT(ISERROR(SEARCH("PNC",CE63)))</formula>
    </cfRule>
    <cfRule type="containsText" dxfId="21602" priority="22883" operator="containsText" text="EJC">
      <formula>NOT(ISERROR(SEARCH("EJC",CE63)))</formula>
    </cfRule>
    <cfRule type="containsText" dxfId="21601" priority="22884" operator="containsText" text="FAC">
      <formula>NOT(ISERROR(SEARCH("FAC",CE63)))</formula>
    </cfRule>
  </conditionalFormatting>
  <conditionalFormatting sqref="CE63:CM66">
    <cfRule type="containsText" dxfId="21600" priority="22877" operator="containsText" text="CE">
      <formula>NOT(ISERROR(SEARCH("CE",CE63)))</formula>
    </cfRule>
  </conditionalFormatting>
  <conditionalFormatting sqref="CE63:CM66">
    <cfRule type="cellIs" dxfId="21599" priority="22870" operator="equal">
      <formula>"FAB"</formula>
    </cfRule>
    <cfRule type="containsText" dxfId="21598" priority="22871" operator="containsText" text="CC">
      <formula>NOT(ISERROR(SEARCH("CC",CE63)))</formula>
    </cfRule>
    <cfRule type="containsText" dxfId="21597" priority="22872" operator="containsText" text="ND">
      <formula>NOT(ISERROR(SEARCH("ND",CE63)))</formula>
    </cfRule>
    <cfRule type="containsText" dxfId="21596" priority="22873" operator="containsText" text="MANTTO">
      <formula>NOT(ISERROR(SEARCH("MANTTO",CE63)))</formula>
    </cfRule>
    <cfRule type="containsText" dxfId="21595" priority="22874" operator="containsText" text="PNC">
      <formula>NOT(ISERROR(SEARCH("PNC",CE63)))</formula>
    </cfRule>
    <cfRule type="containsText" dxfId="21594" priority="22875" operator="containsText" text="EJC">
      <formula>NOT(ISERROR(SEARCH("EJC",CE63)))</formula>
    </cfRule>
    <cfRule type="containsText" dxfId="21593" priority="22876" operator="containsText" text="FAC">
      <formula>NOT(ISERROR(SEARCH("FAC",CE63)))</formula>
    </cfRule>
  </conditionalFormatting>
  <conditionalFormatting sqref="CE63:CM66">
    <cfRule type="containsText" dxfId="21592" priority="22869" operator="containsText" text="CE">
      <formula>NOT(ISERROR(SEARCH("CE",CE63)))</formula>
    </cfRule>
  </conditionalFormatting>
  <conditionalFormatting sqref="CE63:CM66">
    <cfRule type="cellIs" dxfId="21591" priority="22862" operator="equal">
      <formula>"FAB"</formula>
    </cfRule>
    <cfRule type="containsText" dxfId="21590" priority="22863" operator="containsText" text="CC">
      <formula>NOT(ISERROR(SEARCH("CC",CE63)))</formula>
    </cfRule>
    <cfRule type="containsText" dxfId="21589" priority="22864" operator="containsText" text="ND">
      <formula>NOT(ISERROR(SEARCH("ND",CE63)))</formula>
    </cfRule>
    <cfRule type="containsText" dxfId="21588" priority="22865" operator="containsText" text="MANTTO">
      <formula>NOT(ISERROR(SEARCH("MANTTO",CE63)))</formula>
    </cfRule>
    <cfRule type="containsText" dxfId="21587" priority="22866" operator="containsText" text="PNC">
      <formula>NOT(ISERROR(SEARCH("PNC",CE63)))</formula>
    </cfRule>
    <cfRule type="containsText" dxfId="21586" priority="22867" operator="containsText" text="EJC">
      <formula>NOT(ISERROR(SEARCH("EJC",CE63)))</formula>
    </cfRule>
    <cfRule type="containsText" dxfId="21585" priority="22868" operator="containsText" text="FAC">
      <formula>NOT(ISERROR(SEARCH("FAC",CE63)))</formula>
    </cfRule>
  </conditionalFormatting>
  <conditionalFormatting sqref="CE63:CM66">
    <cfRule type="containsText" dxfId="21584" priority="22861" operator="containsText" text="CE">
      <formula>NOT(ISERROR(SEARCH("CE",CE63)))</formula>
    </cfRule>
  </conditionalFormatting>
  <conditionalFormatting sqref="CE63:CM66">
    <cfRule type="cellIs" dxfId="21583" priority="22854" operator="equal">
      <formula>"FAB"</formula>
    </cfRule>
    <cfRule type="containsText" dxfId="21582" priority="22855" operator="containsText" text="CC">
      <formula>NOT(ISERROR(SEARCH("CC",CE63)))</formula>
    </cfRule>
    <cfRule type="containsText" dxfId="21581" priority="22856" operator="containsText" text="ND">
      <formula>NOT(ISERROR(SEARCH("ND",CE63)))</formula>
    </cfRule>
    <cfRule type="containsText" dxfId="21580" priority="22857" operator="containsText" text="MANTTO">
      <formula>NOT(ISERROR(SEARCH("MANTTO",CE63)))</formula>
    </cfRule>
    <cfRule type="containsText" dxfId="21579" priority="22858" operator="containsText" text="PNC">
      <formula>NOT(ISERROR(SEARCH("PNC",CE63)))</formula>
    </cfRule>
    <cfRule type="containsText" dxfId="21578" priority="22859" operator="containsText" text="EJC">
      <formula>NOT(ISERROR(SEARCH("EJC",CE63)))</formula>
    </cfRule>
    <cfRule type="containsText" dxfId="21577" priority="22860" operator="containsText" text="FAC">
      <formula>NOT(ISERROR(SEARCH("FAC",CE63)))</formula>
    </cfRule>
  </conditionalFormatting>
  <conditionalFormatting sqref="CE63:CM66">
    <cfRule type="containsText" dxfId="21576" priority="22853" operator="containsText" text="CE">
      <formula>NOT(ISERROR(SEARCH("CE",CE63)))</formula>
    </cfRule>
  </conditionalFormatting>
  <conditionalFormatting sqref="CE63:CM66">
    <cfRule type="cellIs" dxfId="21575" priority="22846" operator="equal">
      <formula>"FAB"</formula>
    </cfRule>
    <cfRule type="containsText" dxfId="21574" priority="22847" operator="containsText" text="CC">
      <formula>NOT(ISERROR(SEARCH("CC",CE63)))</formula>
    </cfRule>
    <cfRule type="containsText" dxfId="21573" priority="22848" operator="containsText" text="ND">
      <formula>NOT(ISERROR(SEARCH("ND",CE63)))</formula>
    </cfRule>
    <cfRule type="containsText" dxfId="21572" priority="22849" operator="containsText" text="MANTTO">
      <formula>NOT(ISERROR(SEARCH("MANTTO",CE63)))</formula>
    </cfRule>
    <cfRule type="containsText" dxfId="21571" priority="22850" operator="containsText" text="PNC">
      <formula>NOT(ISERROR(SEARCH("PNC",CE63)))</formula>
    </cfRule>
    <cfRule type="containsText" dxfId="21570" priority="22851" operator="containsText" text="EJC">
      <formula>NOT(ISERROR(SEARCH("EJC",CE63)))</formula>
    </cfRule>
    <cfRule type="containsText" dxfId="21569" priority="22852" operator="containsText" text="FAC">
      <formula>NOT(ISERROR(SEARCH("FAC",CE63)))</formula>
    </cfRule>
  </conditionalFormatting>
  <conditionalFormatting sqref="CE63:CM66">
    <cfRule type="containsText" dxfId="21568" priority="22845" operator="containsText" text="CE">
      <formula>NOT(ISERROR(SEARCH("CE",CE63)))</formula>
    </cfRule>
  </conditionalFormatting>
  <conditionalFormatting sqref="CE63:CM66">
    <cfRule type="cellIs" dxfId="21567" priority="22838" operator="equal">
      <formula>"FAB"</formula>
    </cfRule>
    <cfRule type="containsText" dxfId="21566" priority="22839" operator="containsText" text="CC">
      <formula>NOT(ISERROR(SEARCH("CC",CE63)))</formula>
    </cfRule>
    <cfRule type="containsText" dxfId="21565" priority="22840" operator="containsText" text="ND">
      <formula>NOT(ISERROR(SEARCH("ND",CE63)))</formula>
    </cfRule>
    <cfRule type="containsText" dxfId="21564" priority="22841" operator="containsText" text="MANTTO">
      <formula>NOT(ISERROR(SEARCH("MANTTO",CE63)))</formula>
    </cfRule>
    <cfRule type="containsText" dxfId="21563" priority="22842" operator="containsText" text="PNC">
      <formula>NOT(ISERROR(SEARCH("PNC",CE63)))</formula>
    </cfRule>
    <cfRule type="containsText" dxfId="21562" priority="22843" operator="containsText" text="EJC">
      <formula>NOT(ISERROR(SEARCH("EJC",CE63)))</formula>
    </cfRule>
    <cfRule type="containsText" dxfId="21561" priority="22844" operator="containsText" text="FAC">
      <formula>NOT(ISERROR(SEARCH("FAC",CE63)))</formula>
    </cfRule>
  </conditionalFormatting>
  <conditionalFormatting sqref="CE63:CM66">
    <cfRule type="containsText" dxfId="21560" priority="22837" operator="containsText" text="CE">
      <formula>NOT(ISERROR(SEARCH("CE",CE63)))</formula>
    </cfRule>
  </conditionalFormatting>
  <conditionalFormatting sqref="CO63:CX66">
    <cfRule type="cellIs" dxfId="21559" priority="22830" operator="equal">
      <formula>"FAB"</formula>
    </cfRule>
    <cfRule type="containsText" dxfId="21558" priority="22831" operator="containsText" text="CC">
      <formula>NOT(ISERROR(SEARCH("CC",CO63)))</formula>
    </cfRule>
    <cfRule type="containsText" dxfId="21557" priority="22832" operator="containsText" text="ND">
      <formula>NOT(ISERROR(SEARCH("ND",CO63)))</formula>
    </cfRule>
    <cfRule type="containsText" dxfId="21556" priority="22833" operator="containsText" text="MANTTO">
      <formula>NOT(ISERROR(SEARCH("MANTTO",CO63)))</formula>
    </cfRule>
    <cfRule type="containsText" dxfId="21555" priority="22834" operator="containsText" text="PNC">
      <formula>NOT(ISERROR(SEARCH("PNC",CO63)))</formula>
    </cfRule>
    <cfRule type="containsText" dxfId="21554" priority="22835" operator="containsText" text="EJC">
      <formula>NOT(ISERROR(SEARCH("EJC",CO63)))</formula>
    </cfRule>
    <cfRule type="containsText" dxfId="21553" priority="22836" operator="containsText" text="FAC">
      <formula>NOT(ISERROR(SEARCH("FAC",CO63)))</formula>
    </cfRule>
  </conditionalFormatting>
  <conditionalFormatting sqref="CO63:CX66">
    <cfRule type="containsText" dxfId="21552" priority="22829" operator="containsText" text="CE">
      <formula>NOT(ISERROR(SEARCH("CE",CO63)))</formula>
    </cfRule>
  </conditionalFormatting>
  <conditionalFormatting sqref="CO63:CW66">
    <cfRule type="cellIs" dxfId="21551" priority="22822" operator="equal">
      <formula>"FAB"</formula>
    </cfRule>
    <cfRule type="containsText" dxfId="21550" priority="22823" operator="containsText" text="CC">
      <formula>NOT(ISERROR(SEARCH("CC",CO63)))</formula>
    </cfRule>
    <cfRule type="containsText" dxfId="21549" priority="22824" operator="containsText" text="ND">
      <formula>NOT(ISERROR(SEARCH("ND",CO63)))</formula>
    </cfRule>
    <cfRule type="containsText" dxfId="21548" priority="22825" operator="containsText" text="MANTTO">
      <formula>NOT(ISERROR(SEARCH("MANTTO",CO63)))</formula>
    </cfRule>
    <cfRule type="containsText" dxfId="21547" priority="22826" operator="containsText" text="PNC">
      <formula>NOT(ISERROR(SEARCH("PNC",CO63)))</formula>
    </cfRule>
    <cfRule type="containsText" dxfId="21546" priority="22827" operator="containsText" text="EJC">
      <formula>NOT(ISERROR(SEARCH("EJC",CO63)))</formula>
    </cfRule>
    <cfRule type="containsText" dxfId="21545" priority="22828" operator="containsText" text="FAC">
      <formula>NOT(ISERROR(SEARCH("FAC",CO63)))</formula>
    </cfRule>
  </conditionalFormatting>
  <conditionalFormatting sqref="CO63:CW66">
    <cfRule type="containsText" dxfId="21544" priority="22821" operator="containsText" text="CE">
      <formula>NOT(ISERROR(SEARCH("CE",CO63)))</formula>
    </cfRule>
  </conditionalFormatting>
  <conditionalFormatting sqref="CO63:CW66">
    <cfRule type="cellIs" dxfId="21543" priority="22814" operator="equal">
      <formula>"FAB"</formula>
    </cfRule>
    <cfRule type="containsText" dxfId="21542" priority="22815" operator="containsText" text="CC">
      <formula>NOT(ISERROR(SEARCH("CC",CO63)))</formula>
    </cfRule>
    <cfRule type="containsText" dxfId="21541" priority="22816" operator="containsText" text="ND">
      <formula>NOT(ISERROR(SEARCH("ND",CO63)))</formula>
    </cfRule>
    <cfRule type="containsText" dxfId="21540" priority="22817" operator="containsText" text="MANTTO">
      <formula>NOT(ISERROR(SEARCH("MANTTO",CO63)))</formula>
    </cfRule>
    <cfRule type="containsText" dxfId="21539" priority="22818" operator="containsText" text="PNC">
      <formula>NOT(ISERROR(SEARCH("PNC",CO63)))</formula>
    </cfRule>
    <cfRule type="containsText" dxfId="21538" priority="22819" operator="containsText" text="EJC">
      <formula>NOT(ISERROR(SEARCH("EJC",CO63)))</formula>
    </cfRule>
    <cfRule type="containsText" dxfId="21537" priority="22820" operator="containsText" text="FAC">
      <formula>NOT(ISERROR(SEARCH("FAC",CO63)))</formula>
    </cfRule>
  </conditionalFormatting>
  <conditionalFormatting sqref="CO63:CW66">
    <cfRule type="containsText" dxfId="21536" priority="22813" operator="containsText" text="CE">
      <formula>NOT(ISERROR(SEARCH("CE",CO63)))</formula>
    </cfRule>
  </conditionalFormatting>
  <conditionalFormatting sqref="CO63:CW66">
    <cfRule type="cellIs" dxfId="21535" priority="22806" operator="equal">
      <formula>"FAB"</formula>
    </cfRule>
    <cfRule type="containsText" dxfId="21534" priority="22807" operator="containsText" text="CC">
      <formula>NOT(ISERROR(SEARCH("CC",CO63)))</formula>
    </cfRule>
    <cfRule type="containsText" dxfId="21533" priority="22808" operator="containsText" text="ND">
      <formula>NOT(ISERROR(SEARCH("ND",CO63)))</formula>
    </cfRule>
    <cfRule type="containsText" dxfId="21532" priority="22809" operator="containsText" text="MANTTO">
      <formula>NOT(ISERROR(SEARCH("MANTTO",CO63)))</formula>
    </cfRule>
    <cfRule type="containsText" dxfId="21531" priority="22810" operator="containsText" text="PNC">
      <formula>NOT(ISERROR(SEARCH("PNC",CO63)))</formula>
    </cfRule>
    <cfRule type="containsText" dxfId="21530" priority="22811" operator="containsText" text="EJC">
      <formula>NOT(ISERROR(SEARCH("EJC",CO63)))</formula>
    </cfRule>
    <cfRule type="containsText" dxfId="21529" priority="22812" operator="containsText" text="FAC">
      <formula>NOT(ISERROR(SEARCH("FAC",CO63)))</formula>
    </cfRule>
  </conditionalFormatting>
  <conditionalFormatting sqref="CO63:CW66">
    <cfRule type="containsText" dxfId="21528" priority="22805" operator="containsText" text="CE">
      <formula>NOT(ISERROR(SEARCH("CE",CO63)))</formula>
    </cfRule>
  </conditionalFormatting>
  <conditionalFormatting sqref="CO63:CW66">
    <cfRule type="cellIs" dxfId="21527" priority="22798" operator="equal">
      <formula>"FAB"</formula>
    </cfRule>
    <cfRule type="containsText" dxfId="21526" priority="22799" operator="containsText" text="CC">
      <formula>NOT(ISERROR(SEARCH("CC",CO63)))</formula>
    </cfRule>
    <cfRule type="containsText" dxfId="21525" priority="22800" operator="containsText" text="ND">
      <formula>NOT(ISERROR(SEARCH("ND",CO63)))</formula>
    </cfRule>
    <cfRule type="containsText" dxfId="21524" priority="22801" operator="containsText" text="MANTTO">
      <formula>NOT(ISERROR(SEARCH("MANTTO",CO63)))</formula>
    </cfRule>
    <cfRule type="containsText" dxfId="21523" priority="22802" operator="containsText" text="PNC">
      <formula>NOT(ISERROR(SEARCH("PNC",CO63)))</formula>
    </cfRule>
    <cfRule type="containsText" dxfId="21522" priority="22803" operator="containsText" text="EJC">
      <formula>NOT(ISERROR(SEARCH("EJC",CO63)))</formula>
    </cfRule>
    <cfRule type="containsText" dxfId="21521" priority="22804" operator="containsText" text="FAC">
      <formula>NOT(ISERROR(SEARCH("FAC",CO63)))</formula>
    </cfRule>
  </conditionalFormatting>
  <conditionalFormatting sqref="CO63:CW66">
    <cfRule type="containsText" dxfId="21520" priority="22797" operator="containsText" text="CE">
      <formula>NOT(ISERROR(SEARCH("CE",CO63)))</formula>
    </cfRule>
  </conditionalFormatting>
  <conditionalFormatting sqref="CO63:CW66">
    <cfRule type="cellIs" dxfId="21519" priority="22790" operator="equal">
      <formula>"FAB"</formula>
    </cfRule>
    <cfRule type="containsText" dxfId="21518" priority="22791" operator="containsText" text="CC">
      <formula>NOT(ISERROR(SEARCH("CC",CO63)))</formula>
    </cfRule>
    <cfRule type="containsText" dxfId="21517" priority="22792" operator="containsText" text="ND">
      <formula>NOT(ISERROR(SEARCH("ND",CO63)))</formula>
    </cfRule>
    <cfRule type="containsText" dxfId="21516" priority="22793" operator="containsText" text="MANTTO">
      <formula>NOT(ISERROR(SEARCH("MANTTO",CO63)))</formula>
    </cfRule>
    <cfRule type="containsText" dxfId="21515" priority="22794" operator="containsText" text="PNC">
      <formula>NOT(ISERROR(SEARCH("PNC",CO63)))</formula>
    </cfRule>
    <cfRule type="containsText" dxfId="21514" priority="22795" operator="containsText" text="EJC">
      <formula>NOT(ISERROR(SEARCH("EJC",CO63)))</formula>
    </cfRule>
    <cfRule type="containsText" dxfId="21513" priority="22796" operator="containsText" text="FAC">
      <formula>NOT(ISERROR(SEARCH("FAC",CO63)))</formula>
    </cfRule>
  </conditionalFormatting>
  <conditionalFormatting sqref="CO63:CW66">
    <cfRule type="containsText" dxfId="21512" priority="22789" operator="containsText" text="CE">
      <formula>NOT(ISERROR(SEARCH("CE",CO63)))</formula>
    </cfRule>
  </conditionalFormatting>
  <conditionalFormatting sqref="CO63:CW66">
    <cfRule type="cellIs" dxfId="21511" priority="22782" operator="equal">
      <formula>"FAB"</formula>
    </cfRule>
    <cfRule type="containsText" dxfId="21510" priority="22783" operator="containsText" text="CC">
      <formula>NOT(ISERROR(SEARCH("CC",CO63)))</formula>
    </cfRule>
    <cfRule type="containsText" dxfId="21509" priority="22784" operator="containsText" text="ND">
      <formula>NOT(ISERROR(SEARCH("ND",CO63)))</formula>
    </cfRule>
    <cfRule type="containsText" dxfId="21508" priority="22785" operator="containsText" text="MANTTO">
      <formula>NOT(ISERROR(SEARCH("MANTTO",CO63)))</formula>
    </cfRule>
    <cfRule type="containsText" dxfId="21507" priority="22786" operator="containsText" text="PNC">
      <formula>NOT(ISERROR(SEARCH("PNC",CO63)))</formula>
    </cfRule>
    <cfRule type="containsText" dxfId="21506" priority="22787" operator="containsText" text="EJC">
      <formula>NOT(ISERROR(SEARCH("EJC",CO63)))</formula>
    </cfRule>
    <cfRule type="containsText" dxfId="21505" priority="22788" operator="containsText" text="FAC">
      <formula>NOT(ISERROR(SEARCH("FAC",CO63)))</formula>
    </cfRule>
  </conditionalFormatting>
  <conditionalFormatting sqref="CO63:CW66">
    <cfRule type="containsText" dxfId="21504" priority="22781" operator="containsText" text="CE">
      <formula>NOT(ISERROR(SEARCH("CE",CO63)))</formula>
    </cfRule>
  </conditionalFormatting>
  <conditionalFormatting sqref="CY63:DH66">
    <cfRule type="cellIs" dxfId="21503" priority="22774" operator="equal">
      <formula>"FAB"</formula>
    </cfRule>
    <cfRule type="containsText" dxfId="21502" priority="22775" operator="containsText" text="CC">
      <formula>NOT(ISERROR(SEARCH("CC",CY63)))</formula>
    </cfRule>
    <cfRule type="containsText" dxfId="21501" priority="22776" operator="containsText" text="ND">
      <formula>NOT(ISERROR(SEARCH("ND",CY63)))</formula>
    </cfRule>
    <cfRule type="containsText" dxfId="21500" priority="22777" operator="containsText" text="MANTTO">
      <formula>NOT(ISERROR(SEARCH("MANTTO",CY63)))</formula>
    </cfRule>
    <cfRule type="containsText" dxfId="21499" priority="22778" operator="containsText" text="PNC">
      <formula>NOT(ISERROR(SEARCH("PNC",CY63)))</formula>
    </cfRule>
    <cfRule type="containsText" dxfId="21498" priority="22779" operator="containsText" text="EJC">
      <formula>NOT(ISERROR(SEARCH("EJC",CY63)))</formula>
    </cfRule>
    <cfRule type="containsText" dxfId="21497" priority="22780" operator="containsText" text="FAC">
      <formula>NOT(ISERROR(SEARCH("FAC",CY63)))</formula>
    </cfRule>
  </conditionalFormatting>
  <conditionalFormatting sqref="CY63:DH66">
    <cfRule type="containsText" dxfId="21496" priority="22773" operator="containsText" text="CE">
      <formula>NOT(ISERROR(SEARCH("CE",CY63)))</formula>
    </cfRule>
  </conditionalFormatting>
  <conditionalFormatting sqref="CY63:DG66">
    <cfRule type="cellIs" dxfId="21495" priority="22766" operator="equal">
      <formula>"FAB"</formula>
    </cfRule>
    <cfRule type="containsText" dxfId="21494" priority="22767" operator="containsText" text="CC">
      <formula>NOT(ISERROR(SEARCH("CC",CY63)))</formula>
    </cfRule>
    <cfRule type="containsText" dxfId="21493" priority="22768" operator="containsText" text="ND">
      <formula>NOT(ISERROR(SEARCH("ND",CY63)))</formula>
    </cfRule>
    <cfRule type="containsText" dxfId="21492" priority="22769" operator="containsText" text="MANTTO">
      <formula>NOT(ISERROR(SEARCH("MANTTO",CY63)))</formula>
    </cfRule>
    <cfRule type="containsText" dxfId="21491" priority="22770" operator="containsText" text="PNC">
      <formula>NOT(ISERROR(SEARCH("PNC",CY63)))</formula>
    </cfRule>
    <cfRule type="containsText" dxfId="21490" priority="22771" operator="containsText" text="EJC">
      <formula>NOT(ISERROR(SEARCH("EJC",CY63)))</formula>
    </cfRule>
    <cfRule type="containsText" dxfId="21489" priority="22772" operator="containsText" text="FAC">
      <formula>NOT(ISERROR(SEARCH("FAC",CY63)))</formula>
    </cfRule>
  </conditionalFormatting>
  <conditionalFormatting sqref="CY63:DG66">
    <cfRule type="containsText" dxfId="21488" priority="22765" operator="containsText" text="CE">
      <formula>NOT(ISERROR(SEARCH("CE",CY63)))</formula>
    </cfRule>
  </conditionalFormatting>
  <conditionalFormatting sqref="CY63:DG66">
    <cfRule type="cellIs" dxfId="21487" priority="22758" operator="equal">
      <formula>"FAB"</formula>
    </cfRule>
    <cfRule type="containsText" dxfId="21486" priority="22759" operator="containsText" text="CC">
      <formula>NOT(ISERROR(SEARCH("CC",CY63)))</formula>
    </cfRule>
    <cfRule type="containsText" dxfId="21485" priority="22760" operator="containsText" text="ND">
      <formula>NOT(ISERROR(SEARCH("ND",CY63)))</formula>
    </cfRule>
    <cfRule type="containsText" dxfId="21484" priority="22761" operator="containsText" text="MANTTO">
      <formula>NOT(ISERROR(SEARCH("MANTTO",CY63)))</formula>
    </cfRule>
    <cfRule type="containsText" dxfId="21483" priority="22762" operator="containsText" text="PNC">
      <formula>NOT(ISERROR(SEARCH("PNC",CY63)))</formula>
    </cfRule>
    <cfRule type="containsText" dxfId="21482" priority="22763" operator="containsText" text="EJC">
      <formula>NOT(ISERROR(SEARCH("EJC",CY63)))</formula>
    </cfRule>
    <cfRule type="containsText" dxfId="21481" priority="22764" operator="containsText" text="FAC">
      <formula>NOT(ISERROR(SEARCH("FAC",CY63)))</formula>
    </cfRule>
  </conditionalFormatting>
  <conditionalFormatting sqref="CY63:DG66">
    <cfRule type="containsText" dxfId="21480" priority="22757" operator="containsText" text="CE">
      <formula>NOT(ISERROR(SEARCH("CE",CY63)))</formula>
    </cfRule>
  </conditionalFormatting>
  <conditionalFormatting sqref="CY63:DG66">
    <cfRule type="cellIs" dxfId="21479" priority="22750" operator="equal">
      <formula>"FAB"</formula>
    </cfRule>
    <cfRule type="containsText" dxfId="21478" priority="22751" operator="containsText" text="CC">
      <formula>NOT(ISERROR(SEARCH("CC",CY63)))</formula>
    </cfRule>
    <cfRule type="containsText" dxfId="21477" priority="22752" operator="containsText" text="ND">
      <formula>NOT(ISERROR(SEARCH("ND",CY63)))</formula>
    </cfRule>
    <cfRule type="containsText" dxfId="21476" priority="22753" operator="containsText" text="MANTTO">
      <formula>NOT(ISERROR(SEARCH("MANTTO",CY63)))</formula>
    </cfRule>
    <cfRule type="containsText" dxfId="21475" priority="22754" operator="containsText" text="PNC">
      <formula>NOT(ISERROR(SEARCH("PNC",CY63)))</formula>
    </cfRule>
    <cfRule type="containsText" dxfId="21474" priority="22755" operator="containsText" text="EJC">
      <formula>NOT(ISERROR(SEARCH("EJC",CY63)))</formula>
    </cfRule>
    <cfRule type="containsText" dxfId="21473" priority="22756" operator="containsText" text="FAC">
      <formula>NOT(ISERROR(SEARCH("FAC",CY63)))</formula>
    </cfRule>
  </conditionalFormatting>
  <conditionalFormatting sqref="CY63:DG66">
    <cfRule type="containsText" dxfId="21472" priority="22749" operator="containsText" text="CE">
      <formula>NOT(ISERROR(SEARCH("CE",CY63)))</formula>
    </cfRule>
  </conditionalFormatting>
  <conditionalFormatting sqref="CY63:DG66">
    <cfRule type="cellIs" dxfId="21471" priority="22742" operator="equal">
      <formula>"FAB"</formula>
    </cfRule>
    <cfRule type="containsText" dxfId="21470" priority="22743" operator="containsText" text="CC">
      <formula>NOT(ISERROR(SEARCH("CC",CY63)))</formula>
    </cfRule>
    <cfRule type="containsText" dxfId="21469" priority="22744" operator="containsText" text="ND">
      <formula>NOT(ISERROR(SEARCH("ND",CY63)))</formula>
    </cfRule>
    <cfRule type="containsText" dxfId="21468" priority="22745" operator="containsText" text="MANTTO">
      <formula>NOT(ISERROR(SEARCH("MANTTO",CY63)))</formula>
    </cfRule>
    <cfRule type="containsText" dxfId="21467" priority="22746" operator="containsText" text="PNC">
      <formula>NOT(ISERROR(SEARCH("PNC",CY63)))</formula>
    </cfRule>
    <cfRule type="containsText" dxfId="21466" priority="22747" operator="containsText" text="EJC">
      <formula>NOT(ISERROR(SEARCH("EJC",CY63)))</formula>
    </cfRule>
    <cfRule type="containsText" dxfId="21465" priority="22748" operator="containsText" text="FAC">
      <formula>NOT(ISERROR(SEARCH("FAC",CY63)))</formula>
    </cfRule>
  </conditionalFormatting>
  <conditionalFormatting sqref="CY63:DG66">
    <cfRule type="containsText" dxfId="21464" priority="22741" operator="containsText" text="CE">
      <formula>NOT(ISERROR(SEARCH("CE",CY63)))</formula>
    </cfRule>
  </conditionalFormatting>
  <conditionalFormatting sqref="CY63:DG66">
    <cfRule type="cellIs" dxfId="21463" priority="22734" operator="equal">
      <formula>"FAB"</formula>
    </cfRule>
    <cfRule type="containsText" dxfId="21462" priority="22735" operator="containsText" text="CC">
      <formula>NOT(ISERROR(SEARCH("CC",CY63)))</formula>
    </cfRule>
    <cfRule type="containsText" dxfId="21461" priority="22736" operator="containsText" text="ND">
      <formula>NOT(ISERROR(SEARCH("ND",CY63)))</formula>
    </cfRule>
    <cfRule type="containsText" dxfId="21460" priority="22737" operator="containsText" text="MANTTO">
      <formula>NOT(ISERROR(SEARCH("MANTTO",CY63)))</formula>
    </cfRule>
    <cfRule type="containsText" dxfId="21459" priority="22738" operator="containsText" text="PNC">
      <formula>NOT(ISERROR(SEARCH("PNC",CY63)))</formula>
    </cfRule>
    <cfRule type="containsText" dxfId="21458" priority="22739" operator="containsText" text="EJC">
      <formula>NOT(ISERROR(SEARCH("EJC",CY63)))</formula>
    </cfRule>
    <cfRule type="containsText" dxfId="21457" priority="22740" operator="containsText" text="FAC">
      <formula>NOT(ISERROR(SEARCH("FAC",CY63)))</formula>
    </cfRule>
  </conditionalFormatting>
  <conditionalFormatting sqref="CY63:DG66">
    <cfRule type="containsText" dxfId="21456" priority="22733" operator="containsText" text="CE">
      <formula>NOT(ISERROR(SEARCH("CE",CY63)))</formula>
    </cfRule>
  </conditionalFormatting>
  <conditionalFormatting sqref="CY63:DG66">
    <cfRule type="cellIs" dxfId="21455" priority="22726" operator="equal">
      <formula>"FAB"</formula>
    </cfRule>
    <cfRule type="containsText" dxfId="21454" priority="22727" operator="containsText" text="CC">
      <formula>NOT(ISERROR(SEARCH("CC",CY63)))</formula>
    </cfRule>
    <cfRule type="containsText" dxfId="21453" priority="22728" operator="containsText" text="ND">
      <formula>NOT(ISERROR(SEARCH("ND",CY63)))</formula>
    </cfRule>
    <cfRule type="containsText" dxfId="21452" priority="22729" operator="containsText" text="MANTTO">
      <formula>NOT(ISERROR(SEARCH("MANTTO",CY63)))</formula>
    </cfRule>
    <cfRule type="containsText" dxfId="21451" priority="22730" operator="containsText" text="PNC">
      <formula>NOT(ISERROR(SEARCH("PNC",CY63)))</formula>
    </cfRule>
    <cfRule type="containsText" dxfId="21450" priority="22731" operator="containsText" text="EJC">
      <formula>NOT(ISERROR(SEARCH("EJC",CY63)))</formula>
    </cfRule>
    <cfRule type="containsText" dxfId="21449" priority="22732" operator="containsText" text="FAC">
      <formula>NOT(ISERROR(SEARCH("FAC",CY63)))</formula>
    </cfRule>
  </conditionalFormatting>
  <conditionalFormatting sqref="CY63:DG66">
    <cfRule type="containsText" dxfId="21448" priority="22725" operator="containsText" text="CE">
      <formula>NOT(ISERROR(SEARCH("CE",CY63)))</formula>
    </cfRule>
  </conditionalFormatting>
  <conditionalFormatting sqref="DI63:DR66">
    <cfRule type="cellIs" dxfId="21447" priority="22718" operator="equal">
      <formula>"FAB"</formula>
    </cfRule>
    <cfRule type="containsText" dxfId="21446" priority="22719" operator="containsText" text="CC">
      <formula>NOT(ISERROR(SEARCH("CC",DI63)))</formula>
    </cfRule>
    <cfRule type="containsText" dxfId="21445" priority="22720" operator="containsText" text="ND">
      <formula>NOT(ISERROR(SEARCH("ND",DI63)))</formula>
    </cfRule>
    <cfRule type="containsText" dxfId="21444" priority="22721" operator="containsText" text="MANTTO">
      <formula>NOT(ISERROR(SEARCH("MANTTO",DI63)))</formula>
    </cfRule>
    <cfRule type="containsText" dxfId="21443" priority="22722" operator="containsText" text="PNC">
      <formula>NOT(ISERROR(SEARCH("PNC",DI63)))</formula>
    </cfRule>
    <cfRule type="containsText" dxfId="21442" priority="22723" operator="containsText" text="EJC">
      <formula>NOT(ISERROR(SEARCH("EJC",DI63)))</formula>
    </cfRule>
    <cfRule type="containsText" dxfId="21441" priority="22724" operator="containsText" text="FAC">
      <formula>NOT(ISERROR(SEARCH("FAC",DI63)))</formula>
    </cfRule>
  </conditionalFormatting>
  <conditionalFormatting sqref="DI63:DR66">
    <cfRule type="containsText" dxfId="21440" priority="22717" operator="containsText" text="CE">
      <formula>NOT(ISERROR(SEARCH("CE",DI63)))</formula>
    </cfRule>
  </conditionalFormatting>
  <conditionalFormatting sqref="DI63:DQ66">
    <cfRule type="cellIs" dxfId="21439" priority="22710" operator="equal">
      <formula>"FAB"</formula>
    </cfRule>
    <cfRule type="containsText" dxfId="21438" priority="22711" operator="containsText" text="CC">
      <formula>NOT(ISERROR(SEARCH("CC",DI63)))</formula>
    </cfRule>
    <cfRule type="containsText" dxfId="21437" priority="22712" operator="containsText" text="ND">
      <formula>NOT(ISERROR(SEARCH("ND",DI63)))</formula>
    </cfRule>
    <cfRule type="containsText" dxfId="21436" priority="22713" operator="containsText" text="MANTTO">
      <formula>NOT(ISERROR(SEARCH("MANTTO",DI63)))</formula>
    </cfRule>
    <cfRule type="containsText" dxfId="21435" priority="22714" operator="containsText" text="PNC">
      <formula>NOT(ISERROR(SEARCH("PNC",DI63)))</formula>
    </cfRule>
    <cfRule type="containsText" dxfId="21434" priority="22715" operator="containsText" text="EJC">
      <formula>NOT(ISERROR(SEARCH("EJC",DI63)))</formula>
    </cfRule>
    <cfRule type="containsText" dxfId="21433" priority="22716" operator="containsText" text="FAC">
      <formula>NOT(ISERROR(SEARCH("FAC",DI63)))</formula>
    </cfRule>
  </conditionalFormatting>
  <conditionalFormatting sqref="DI63:DQ66">
    <cfRule type="containsText" dxfId="21432" priority="22709" operator="containsText" text="CE">
      <formula>NOT(ISERROR(SEARCH("CE",DI63)))</formula>
    </cfRule>
  </conditionalFormatting>
  <conditionalFormatting sqref="DI63:DQ66">
    <cfRule type="cellIs" dxfId="21431" priority="22702" operator="equal">
      <formula>"FAB"</formula>
    </cfRule>
    <cfRule type="containsText" dxfId="21430" priority="22703" operator="containsText" text="CC">
      <formula>NOT(ISERROR(SEARCH("CC",DI63)))</formula>
    </cfRule>
    <cfRule type="containsText" dxfId="21429" priority="22704" operator="containsText" text="ND">
      <formula>NOT(ISERROR(SEARCH("ND",DI63)))</formula>
    </cfRule>
    <cfRule type="containsText" dxfId="21428" priority="22705" operator="containsText" text="MANTTO">
      <formula>NOT(ISERROR(SEARCH("MANTTO",DI63)))</formula>
    </cfRule>
    <cfRule type="containsText" dxfId="21427" priority="22706" operator="containsText" text="PNC">
      <formula>NOT(ISERROR(SEARCH("PNC",DI63)))</formula>
    </cfRule>
    <cfRule type="containsText" dxfId="21426" priority="22707" operator="containsText" text="EJC">
      <formula>NOT(ISERROR(SEARCH("EJC",DI63)))</formula>
    </cfRule>
    <cfRule type="containsText" dxfId="21425" priority="22708" operator="containsText" text="FAC">
      <formula>NOT(ISERROR(SEARCH("FAC",DI63)))</formula>
    </cfRule>
  </conditionalFormatting>
  <conditionalFormatting sqref="DI63:DQ66">
    <cfRule type="containsText" dxfId="21424" priority="22701" operator="containsText" text="CE">
      <formula>NOT(ISERROR(SEARCH("CE",DI63)))</formula>
    </cfRule>
  </conditionalFormatting>
  <conditionalFormatting sqref="DI63:DQ66">
    <cfRule type="cellIs" dxfId="21423" priority="22694" operator="equal">
      <formula>"FAB"</formula>
    </cfRule>
    <cfRule type="containsText" dxfId="21422" priority="22695" operator="containsText" text="CC">
      <formula>NOT(ISERROR(SEARCH("CC",DI63)))</formula>
    </cfRule>
    <cfRule type="containsText" dxfId="21421" priority="22696" operator="containsText" text="ND">
      <formula>NOT(ISERROR(SEARCH("ND",DI63)))</formula>
    </cfRule>
    <cfRule type="containsText" dxfId="21420" priority="22697" operator="containsText" text="MANTTO">
      <formula>NOT(ISERROR(SEARCH("MANTTO",DI63)))</formula>
    </cfRule>
    <cfRule type="containsText" dxfId="21419" priority="22698" operator="containsText" text="PNC">
      <formula>NOT(ISERROR(SEARCH("PNC",DI63)))</formula>
    </cfRule>
    <cfRule type="containsText" dxfId="21418" priority="22699" operator="containsText" text="EJC">
      <formula>NOT(ISERROR(SEARCH("EJC",DI63)))</formula>
    </cfRule>
    <cfRule type="containsText" dxfId="21417" priority="22700" operator="containsText" text="FAC">
      <formula>NOT(ISERROR(SEARCH("FAC",DI63)))</formula>
    </cfRule>
  </conditionalFormatting>
  <conditionalFormatting sqref="DI63:DQ66">
    <cfRule type="containsText" dxfId="21416" priority="22693" operator="containsText" text="CE">
      <formula>NOT(ISERROR(SEARCH("CE",DI63)))</formula>
    </cfRule>
  </conditionalFormatting>
  <conditionalFormatting sqref="DI63:DQ66">
    <cfRule type="cellIs" dxfId="21415" priority="22686" operator="equal">
      <formula>"FAB"</formula>
    </cfRule>
    <cfRule type="containsText" dxfId="21414" priority="22687" operator="containsText" text="CC">
      <formula>NOT(ISERROR(SEARCH("CC",DI63)))</formula>
    </cfRule>
    <cfRule type="containsText" dxfId="21413" priority="22688" operator="containsText" text="ND">
      <formula>NOT(ISERROR(SEARCH("ND",DI63)))</formula>
    </cfRule>
    <cfRule type="containsText" dxfId="21412" priority="22689" operator="containsText" text="MANTTO">
      <formula>NOT(ISERROR(SEARCH("MANTTO",DI63)))</formula>
    </cfRule>
    <cfRule type="containsText" dxfId="21411" priority="22690" operator="containsText" text="PNC">
      <formula>NOT(ISERROR(SEARCH("PNC",DI63)))</formula>
    </cfRule>
    <cfRule type="containsText" dxfId="21410" priority="22691" operator="containsText" text="EJC">
      <formula>NOT(ISERROR(SEARCH("EJC",DI63)))</formula>
    </cfRule>
    <cfRule type="containsText" dxfId="21409" priority="22692" operator="containsText" text="FAC">
      <formula>NOT(ISERROR(SEARCH("FAC",DI63)))</formula>
    </cfRule>
  </conditionalFormatting>
  <conditionalFormatting sqref="DI63:DQ66">
    <cfRule type="containsText" dxfId="21408" priority="22685" operator="containsText" text="CE">
      <formula>NOT(ISERROR(SEARCH("CE",DI63)))</formula>
    </cfRule>
  </conditionalFormatting>
  <conditionalFormatting sqref="DI63:DQ66">
    <cfRule type="cellIs" dxfId="21407" priority="22678" operator="equal">
      <formula>"FAB"</formula>
    </cfRule>
    <cfRule type="containsText" dxfId="21406" priority="22679" operator="containsText" text="CC">
      <formula>NOT(ISERROR(SEARCH("CC",DI63)))</formula>
    </cfRule>
    <cfRule type="containsText" dxfId="21405" priority="22680" operator="containsText" text="ND">
      <formula>NOT(ISERROR(SEARCH("ND",DI63)))</formula>
    </cfRule>
    <cfRule type="containsText" dxfId="21404" priority="22681" operator="containsText" text="MANTTO">
      <formula>NOT(ISERROR(SEARCH("MANTTO",DI63)))</formula>
    </cfRule>
    <cfRule type="containsText" dxfId="21403" priority="22682" operator="containsText" text="PNC">
      <formula>NOT(ISERROR(SEARCH("PNC",DI63)))</formula>
    </cfRule>
    <cfRule type="containsText" dxfId="21402" priority="22683" operator="containsText" text="EJC">
      <formula>NOT(ISERROR(SEARCH("EJC",DI63)))</formula>
    </cfRule>
    <cfRule type="containsText" dxfId="21401" priority="22684" operator="containsText" text="FAC">
      <formula>NOT(ISERROR(SEARCH("FAC",DI63)))</formula>
    </cfRule>
  </conditionalFormatting>
  <conditionalFormatting sqref="DI63:DQ66">
    <cfRule type="containsText" dxfId="21400" priority="22677" operator="containsText" text="CE">
      <formula>NOT(ISERROR(SEARCH("CE",DI63)))</formula>
    </cfRule>
  </conditionalFormatting>
  <conditionalFormatting sqref="DI63:DQ66">
    <cfRule type="cellIs" dxfId="21399" priority="22670" operator="equal">
      <formula>"FAB"</formula>
    </cfRule>
    <cfRule type="containsText" dxfId="21398" priority="22671" operator="containsText" text="CC">
      <formula>NOT(ISERROR(SEARCH("CC",DI63)))</formula>
    </cfRule>
    <cfRule type="containsText" dxfId="21397" priority="22672" operator="containsText" text="ND">
      <formula>NOT(ISERROR(SEARCH("ND",DI63)))</formula>
    </cfRule>
    <cfRule type="containsText" dxfId="21396" priority="22673" operator="containsText" text="MANTTO">
      <formula>NOT(ISERROR(SEARCH("MANTTO",DI63)))</formula>
    </cfRule>
    <cfRule type="containsText" dxfId="21395" priority="22674" operator="containsText" text="PNC">
      <formula>NOT(ISERROR(SEARCH("PNC",DI63)))</formula>
    </cfRule>
    <cfRule type="containsText" dxfId="21394" priority="22675" operator="containsText" text="EJC">
      <formula>NOT(ISERROR(SEARCH("EJC",DI63)))</formula>
    </cfRule>
    <cfRule type="containsText" dxfId="21393" priority="22676" operator="containsText" text="FAC">
      <formula>NOT(ISERROR(SEARCH("FAC",DI63)))</formula>
    </cfRule>
  </conditionalFormatting>
  <conditionalFormatting sqref="DI63:DQ66">
    <cfRule type="containsText" dxfId="21392" priority="22669" operator="containsText" text="CE">
      <formula>NOT(ISERROR(SEARCH("CE",DI63)))</formula>
    </cfRule>
  </conditionalFormatting>
  <conditionalFormatting sqref="DS63:EB66">
    <cfRule type="cellIs" dxfId="21391" priority="22662" operator="equal">
      <formula>"FAB"</formula>
    </cfRule>
    <cfRule type="containsText" dxfId="21390" priority="22663" operator="containsText" text="CC">
      <formula>NOT(ISERROR(SEARCH("CC",DS63)))</formula>
    </cfRule>
    <cfRule type="containsText" dxfId="21389" priority="22664" operator="containsText" text="ND">
      <formula>NOT(ISERROR(SEARCH("ND",DS63)))</formula>
    </cfRule>
    <cfRule type="containsText" dxfId="21388" priority="22665" operator="containsText" text="MANTTO">
      <formula>NOT(ISERROR(SEARCH("MANTTO",DS63)))</formula>
    </cfRule>
    <cfRule type="containsText" dxfId="21387" priority="22666" operator="containsText" text="PNC">
      <formula>NOT(ISERROR(SEARCH("PNC",DS63)))</formula>
    </cfRule>
    <cfRule type="containsText" dxfId="21386" priority="22667" operator="containsText" text="EJC">
      <formula>NOT(ISERROR(SEARCH("EJC",DS63)))</formula>
    </cfRule>
    <cfRule type="containsText" dxfId="21385" priority="22668" operator="containsText" text="FAC">
      <formula>NOT(ISERROR(SEARCH("FAC",DS63)))</formula>
    </cfRule>
  </conditionalFormatting>
  <conditionalFormatting sqref="DS63:EB66">
    <cfRule type="containsText" dxfId="21384" priority="22661" operator="containsText" text="CE">
      <formula>NOT(ISERROR(SEARCH("CE",DS63)))</formula>
    </cfRule>
  </conditionalFormatting>
  <conditionalFormatting sqref="DS63:EA66">
    <cfRule type="cellIs" dxfId="21383" priority="22654" operator="equal">
      <formula>"FAB"</formula>
    </cfRule>
    <cfRule type="containsText" dxfId="21382" priority="22655" operator="containsText" text="CC">
      <formula>NOT(ISERROR(SEARCH("CC",DS63)))</formula>
    </cfRule>
    <cfRule type="containsText" dxfId="21381" priority="22656" operator="containsText" text="ND">
      <formula>NOT(ISERROR(SEARCH("ND",DS63)))</formula>
    </cfRule>
    <cfRule type="containsText" dxfId="21380" priority="22657" operator="containsText" text="MANTTO">
      <formula>NOT(ISERROR(SEARCH("MANTTO",DS63)))</formula>
    </cfRule>
    <cfRule type="containsText" dxfId="21379" priority="22658" operator="containsText" text="PNC">
      <formula>NOT(ISERROR(SEARCH("PNC",DS63)))</formula>
    </cfRule>
    <cfRule type="containsText" dxfId="21378" priority="22659" operator="containsText" text="EJC">
      <formula>NOT(ISERROR(SEARCH("EJC",DS63)))</formula>
    </cfRule>
    <cfRule type="containsText" dxfId="21377" priority="22660" operator="containsText" text="FAC">
      <formula>NOT(ISERROR(SEARCH("FAC",DS63)))</formula>
    </cfRule>
  </conditionalFormatting>
  <conditionalFormatting sqref="DS63:EA66">
    <cfRule type="containsText" dxfId="21376" priority="22653" operator="containsText" text="CE">
      <formula>NOT(ISERROR(SEARCH("CE",DS63)))</formula>
    </cfRule>
  </conditionalFormatting>
  <conditionalFormatting sqref="DS63:EA66">
    <cfRule type="cellIs" dxfId="21375" priority="22646" operator="equal">
      <formula>"FAB"</formula>
    </cfRule>
    <cfRule type="containsText" dxfId="21374" priority="22647" operator="containsText" text="CC">
      <formula>NOT(ISERROR(SEARCH("CC",DS63)))</formula>
    </cfRule>
    <cfRule type="containsText" dxfId="21373" priority="22648" operator="containsText" text="ND">
      <formula>NOT(ISERROR(SEARCH("ND",DS63)))</formula>
    </cfRule>
    <cfRule type="containsText" dxfId="21372" priority="22649" operator="containsText" text="MANTTO">
      <formula>NOT(ISERROR(SEARCH("MANTTO",DS63)))</formula>
    </cfRule>
    <cfRule type="containsText" dxfId="21371" priority="22650" operator="containsText" text="PNC">
      <formula>NOT(ISERROR(SEARCH("PNC",DS63)))</formula>
    </cfRule>
    <cfRule type="containsText" dxfId="21370" priority="22651" operator="containsText" text="EJC">
      <formula>NOT(ISERROR(SEARCH("EJC",DS63)))</formula>
    </cfRule>
    <cfRule type="containsText" dxfId="21369" priority="22652" operator="containsText" text="FAC">
      <formula>NOT(ISERROR(SEARCH("FAC",DS63)))</formula>
    </cfRule>
  </conditionalFormatting>
  <conditionalFormatting sqref="DS63:EA66">
    <cfRule type="containsText" dxfId="21368" priority="22645" operator="containsText" text="CE">
      <formula>NOT(ISERROR(SEARCH("CE",DS63)))</formula>
    </cfRule>
  </conditionalFormatting>
  <conditionalFormatting sqref="DS63:EA66">
    <cfRule type="cellIs" dxfId="21367" priority="22638" operator="equal">
      <formula>"FAB"</formula>
    </cfRule>
    <cfRule type="containsText" dxfId="21366" priority="22639" operator="containsText" text="CC">
      <formula>NOT(ISERROR(SEARCH("CC",DS63)))</formula>
    </cfRule>
    <cfRule type="containsText" dxfId="21365" priority="22640" operator="containsText" text="ND">
      <formula>NOT(ISERROR(SEARCH("ND",DS63)))</formula>
    </cfRule>
    <cfRule type="containsText" dxfId="21364" priority="22641" operator="containsText" text="MANTTO">
      <formula>NOT(ISERROR(SEARCH("MANTTO",DS63)))</formula>
    </cfRule>
    <cfRule type="containsText" dxfId="21363" priority="22642" operator="containsText" text="PNC">
      <formula>NOT(ISERROR(SEARCH("PNC",DS63)))</formula>
    </cfRule>
    <cfRule type="containsText" dxfId="21362" priority="22643" operator="containsText" text="EJC">
      <formula>NOT(ISERROR(SEARCH("EJC",DS63)))</formula>
    </cfRule>
    <cfRule type="containsText" dxfId="21361" priority="22644" operator="containsText" text="FAC">
      <formula>NOT(ISERROR(SEARCH("FAC",DS63)))</formula>
    </cfRule>
  </conditionalFormatting>
  <conditionalFormatting sqref="DS63:EA66">
    <cfRule type="containsText" dxfId="21360" priority="22637" operator="containsText" text="CE">
      <formula>NOT(ISERROR(SEARCH("CE",DS63)))</formula>
    </cfRule>
  </conditionalFormatting>
  <conditionalFormatting sqref="DS63:EA66">
    <cfRule type="cellIs" dxfId="21359" priority="22630" operator="equal">
      <formula>"FAB"</formula>
    </cfRule>
    <cfRule type="containsText" dxfId="21358" priority="22631" operator="containsText" text="CC">
      <formula>NOT(ISERROR(SEARCH("CC",DS63)))</formula>
    </cfRule>
    <cfRule type="containsText" dxfId="21357" priority="22632" operator="containsText" text="ND">
      <formula>NOT(ISERROR(SEARCH("ND",DS63)))</formula>
    </cfRule>
    <cfRule type="containsText" dxfId="21356" priority="22633" operator="containsText" text="MANTTO">
      <formula>NOT(ISERROR(SEARCH("MANTTO",DS63)))</formula>
    </cfRule>
    <cfRule type="containsText" dxfId="21355" priority="22634" operator="containsText" text="PNC">
      <formula>NOT(ISERROR(SEARCH("PNC",DS63)))</formula>
    </cfRule>
    <cfRule type="containsText" dxfId="21354" priority="22635" operator="containsText" text="EJC">
      <formula>NOT(ISERROR(SEARCH("EJC",DS63)))</formula>
    </cfRule>
    <cfRule type="containsText" dxfId="21353" priority="22636" operator="containsText" text="FAC">
      <formula>NOT(ISERROR(SEARCH("FAC",DS63)))</formula>
    </cfRule>
  </conditionalFormatting>
  <conditionalFormatting sqref="DS63:EA66">
    <cfRule type="containsText" dxfId="21352" priority="22629" operator="containsText" text="CE">
      <formula>NOT(ISERROR(SEARCH("CE",DS63)))</formula>
    </cfRule>
  </conditionalFormatting>
  <conditionalFormatting sqref="DS63:EA66">
    <cfRule type="cellIs" dxfId="21351" priority="22622" operator="equal">
      <formula>"FAB"</formula>
    </cfRule>
    <cfRule type="containsText" dxfId="21350" priority="22623" operator="containsText" text="CC">
      <formula>NOT(ISERROR(SEARCH("CC",DS63)))</formula>
    </cfRule>
    <cfRule type="containsText" dxfId="21349" priority="22624" operator="containsText" text="ND">
      <formula>NOT(ISERROR(SEARCH("ND",DS63)))</formula>
    </cfRule>
    <cfRule type="containsText" dxfId="21348" priority="22625" operator="containsText" text="MANTTO">
      <formula>NOT(ISERROR(SEARCH("MANTTO",DS63)))</formula>
    </cfRule>
    <cfRule type="containsText" dxfId="21347" priority="22626" operator="containsText" text="PNC">
      <formula>NOT(ISERROR(SEARCH("PNC",DS63)))</formula>
    </cfRule>
    <cfRule type="containsText" dxfId="21346" priority="22627" operator="containsText" text="EJC">
      <formula>NOT(ISERROR(SEARCH("EJC",DS63)))</formula>
    </cfRule>
    <cfRule type="containsText" dxfId="21345" priority="22628" operator="containsText" text="FAC">
      <formula>NOT(ISERROR(SEARCH("FAC",DS63)))</formula>
    </cfRule>
  </conditionalFormatting>
  <conditionalFormatting sqref="DS63:EA66">
    <cfRule type="containsText" dxfId="21344" priority="22621" operator="containsText" text="CE">
      <formula>NOT(ISERROR(SEARCH("CE",DS63)))</formula>
    </cfRule>
  </conditionalFormatting>
  <conditionalFormatting sqref="DS63:EA66">
    <cfRule type="cellIs" dxfId="21343" priority="22614" operator="equal">
      <formula>"FAB"</formula>
    </cfRule>
    <cfRule type="containsText" dxfId="21342" priority="22615" operator="containsText" text="CC">
      <formula>NOT(ISERROR(SEARCH("CC",DS63)))</formula>
    </cfRule>
    <cfRule type="containsText" dxfId="21341" priority="22616" operator="containsText" text="ND">
      <formula>NOT(ISERROR(SEARCH("ND",DS63)))</formula>
    </cfRule>
    <cfRule type="containsText" dxfId="21340" priority="22617" operator="containsText" text="MANTTO">
      <formula>NOT(ISERROR(SEARCH("MANTTO",DS63)))</formula>
    </cfRule>
    <cfRule type="containsText" dxfId="21339" priority="22618" operator="containsText" text="PNC">
      <formula>NOT(ISERROR(SEARCH("PNC",DS63)))</formula>
    </cfRule>
    <cfRule type="containsText" dxfId="21338" priority="22619" operator="containsText" text="EJC">
      <formula>NOT(ISERROR(SEARCH("EJC",DS63)))</formula>
    </cfRule>
    <cfRule type="containsText" dxfId="21337" priority="22620" operator="containsText" text="FAC">
      <formula>NOT(ISERROR(SEARCH("FAC",DS63)))</formula>
    </cfRule>
  </conditionalFormatting>
  <conditionalFormatting sqref="DS63:EA66">
    <cfRule type="containsText" dxfId="21336" priority="22613" operator="containsText" text="CE">
      <formula>NOT(ISERROR(SEARCH("CE",DS63)))</formula>
    </cfRule>
  </conditionalFormatting>
  <conditionalFormatting sqref="EC63:EL63 EC64:EK66">
    <cfRule type="cellIs" dxfId="21335" priority="22606" operator="equal">
      <formula>"FAB"</formula>
    </cfRule>
    <cfRule type="containsText" dxfId="21334" priority="22607" operator="containsText" text="CC">
      <formula>NOT(ISERROR(SEARCH("CC",EC63)))</formula>
    </cfRule>
    <cfRule type="containsText" dxfId="21333" priority="22608" operator="containsText" text="ND">
      <formula>NOT(ISERROR(SEARCH("ND",EC63)))</formula>
    </cfRule>
    <cfRule type="containsText" dxfId="21332" priority="22609" operator="containsText" text="MANTTO">
      <formula>NOT(ISERROR(SEARCH("MANTTO",EC63)))</formula>
    </cfRule>
    <cfRule type="containsText" dxfId="21331" priority="22610" operator="containsText" text="PNC">
      <formula>NOT(ISERROR(SEARCH("PNC",EC63)))</formula>
    </cfRule>
    <cfRule type="containsText" dxfId="21330" priority="22611" operator="containsText" text="EJC">
      <formula>NOT(ISERROR(SEARCH("EJC",EC63)))</formula>
    </cfRule>
    <cfRule type="containsText" dxfId="21329" priority="22612" operator="containsText" text="FAC">
      <formula>NOT(ISERROR(SEARCH("FAC",EC63)))</formula>
    </cfRule>
  </conditionalFormatting>
  <conditionalFormatting sqref="EC63:EL63 EC64:EK66">
    <cfRule type="containsText" dxfId="21328" priority="22605" operator="containsText" text="CE">
      <formula>NOT(ISERROR(SEARCH("CE",EC63)))</formula>
    </cfRule>
  </conditionalFormatting>
  <conditionalFormatting sqref="EC63:EK66">
    <cfRule type="cellIs" dxfId="21327" priority="22598" operator="equal">
      <formula>"FAB"</formula>
    </cfRule>
    <cfRule type="containsText" dxfId="21326" priority="22599" operator="containsText" text="CC">
      <formula>NOT(ISERROR(SEARCH("CC",EC63)))</formula>
    </cfRule>
    <cfRule type="containsText" dxfId="21325" priority="22600" operator="containsText" text="ND">
      <formula>NOT(ISERROR(SEARCH("ND",EC63)))</formula>
    </cfRule>
    <cfRule type="containsText" dxfId="21324" priority="22601" operator="containsText" text="MANTTO">
      <formula>NOT(ISERROR(SEARCH("MANTTO",EC63)))</formula>
    </cfRule>
    <cfRule type="containsText" dxfId="21323" priority="22602" operator="containsText" text="PNC">
      <formula>NOT(ISERROR(SEARCH("PNC",EC63)))</formula>
    </cfRule>
    <cfRule type="containsText" dxfId="21322" priority="22603" operator="containsText" text="EJC">
      <formula>NOT(ISERROR(SEARCH("EJC",EC63)))</formula>
    </cfRule>
    <cfRule type="containsText" dxfId="21321" priority="22604" operator="containsText" text="FAC">
      <formula>NOT(ISERROR(SEARCH("FAC",EC63)))</formula>
    </cfRule>
  </conditionalFormatting>
  <conditionalFormatting sqref="EC63:EK66">
    <cfRule type="containsText" dxfId="21320" priority="22597" operator="containsText" text="CE">
      <formula>NOT(ISERROR(SEARCH("CE",EC63)))</formula>
    </cfRule>
  </conditionalFormatting>
  <conditionalFormatting sqref="EC63:EK66">
    <cfRule type="cellIs" dxfId="21319" priority="22590" operator="equal">
      <formula>"FAB"</formula>
    </cfRule>
    <cfRule type="containsText" dxfId="21318" priority="22591" operator="containsText" text="CC">
      <formula>NOT(ISERROR(SEARCH("CC",EC63)))</formula>
    </cfRule>
    <cfRule type="containsText" dxfId="21317" priority="22592" operator="containsText" text="ND">
      <formula>NOT(ISERROR(SEARCH("ND",EC63)))</formula>
    </cfRule>
    <cfRule type="containsText" dxfId="21316" priority="22593" operator="containsText" text="MANTTO">
      <formula>NOT(ISERROR(SEARCH("MANTTO",EC63)))</formula>
    </cfRule>
    <cfRule type="containsText" dxfId="21315" priority="22594" operator="containsText" text="PNC">
      <formula>NOT(ISERROR(SEARCH("PNC",EC63)))</formula>
    </cfRule>
    <cfRule type="containsText" dxfId="21314" priority="22595" operator="containsText" text="EJC">
      <formula>NOT(ISERROR(SEARCH("EJC",EC63)))</formula>
    </cfRule>
    <cfRule type="containsText" dxfId="21313" priority="22596" operator="containsText" text="FAC">
      <formula>NOT(ISERROR(SEARCH("FAC",EC63)))</formula>
    </cfRule>
  </conditionalFormatting>
  <conditionalFormatting sqref="EC63:EK66">
    <cfRule type="containsText" dxfId="21312" priority="22589" operator="containsText" text="CE">
      <formula>NOT(ISERROR(SEARCH("CE",EC63)))</formula>
    </cfRule>
  </conditionalFormatting>
  <conditionalFormatting sqref="EC63:EK66">
    <cfRule type="cellIs" dxfId="21311" priority="22582" operator="equal">
      <formula>"FAB"</formula>
    </cfRule>
    <cfRule type="containsText" dxfId="21310" priority="22583" operator="containsText" text="CC">
      <formula>NOT(ISERROR(SEARCH("CC",EC63)))</formula>
    </cfRule>
    <cfRule type="containsText" dxfId="21309" priority="22584" operator="containsText" text="ND">
      <formula>NOT(ISERROR(SEARCH("ND",EC63)))</formula>
    </cfRule>
    <cfRule type="containsText" dxfId="21308" priority="22585" operator="containsText" text="MANTTO">
      <formula>NOT(ISERROR(SEARCH("MANTTO",EC63)))</formula>
    </cfRule>
    <cfRule type="containsText" dxfId="21307" priority="22586" operator="containsText" text="PNC">
      <formula>NOT(ISERROR(SEARCH("PNC",EC63)))</formula>
    </cfRule>
    <cfRule type="containsText" dxfId="21306" priority="22587" operator="containsText" text="EJC">
      <formula>NOT(ISERROR(SEARCH("EJC",EC63)))</formula>
    </cfRule>
    <cfRule type="containsText" dxfId="21305" priority="22588" operator="containsText" text="FAC">
      <formula>NOT(ISERROR(SEARCH("FAC",EC63)))</formula>
    </cfRule>
  </conditionalFormatting>
  <conditionalFormatting sqref="EC63:EK66">
    <cfRule type="containsText" dxfId="21304" priority="22581" operator="containsText" text="CE">
      <formula>NOT(ISERROR(SEARCH("CE",EC63)))</formula>
    </cfRule>
  </conditionalFormatting>
  <conditionalFormatting sqref="EC63:EK66">
    <cfRule type="cellIs" dxfId="21303" priority="22574" operator="equal">
      <formula>"FAB"</formula>
    </cfRule>
    <cfRule type="containsText" dxfId="21302" priority="22575" operator="containsText" text="CC">
      <formula>NOT(ISERROR(SEARCH("CC",EC63)))</formula>
    </cfRule>
    <cfRule type="containsText" dxfId="21301" priority="22576" operator="containsText" text="ND">
      <formula>NOT(ISERROR(SEARCH("ND",EC63)))</formula>
    </cfRule>
    <cfRule type="containsText" dxfId="21300" priority="22577" operator="containsText" text="MANTTO">
      <formula>NOT(ISERROR(SEARCH("MANTTO",EC63)))</formula>
    </cfRule>
    <cfRule type="containsText" dxfId="21299" priority="22578" operator="containsText" text="PNC">
      <formula>NOT(ISERROR(SEARCH("PNC",EC63)))</formula>
    </cfRule>
    <cfRule type="containsText" dxfId="21298" priority="22579" operator="containsText" text="EJC">
      <formula>NOT(ISERROR(SEARCH("EJC",EC63)))</formula>
    </cfRule>
    <cfRule type="containsText" dxfId="21297" priority="22580" operator="containsText" text="FAC">
      <formula>NOT(ISERROR(SEARCH("FAC",EC63)))</formula>
    </cfRule>
  </conditionalFormatting>
  <conditionalFormatting sqref="EC63:EK66">
    <cfRule type="containsText" dxfId="21296" priority="22573" operator="containsText" text="CE">
      <formula>NOT(ISERROR(SEARCH("CE",EC63)))</formula>
    </cfRule>
  </conditionalFormatting>
  <conditionalFormatting sqref="EC63:EK66">
    <cfRule type="cellIs" dxfId="21295" priority="22566" operator="equal">
      <formula>"FAB"</formula>
    </cfRule>
    <cfRule type="containsText" dxfId="21294" priority="22567" operator="containsText" text="CC">
      <formula>NOT(ISERROR(SEARCH("CC",EC63)))</formula>
    </cfRule>
    <cfRule type="containsText" dxfId="21293" priority="22568" operator="containsText" text="ND">
      <formula>NOT(ISERROR(SEARCH("ND",EC63)))</formula>
    </cfRule>
    <cfRule type="containsText" dxfId="21292" priority="22569" operator="containsText" text="MANTTO">
      <formula>NOT(ISERROR(SEARCH("MANTTO",EC63)))</formula>
    </cfRule>
    <cfRule type="containsText" dxfId="21291" priority="22570" operator="containsText" text="PNC">
      <formula>NOT(ISERROR(SEARCH("PNC",EC63)))</formula>
    </cfRule>
    <cfRule type="containsText" dxfId="21290" priority="22571" operator="containsText" text="EJC">
      <formula>NOT(ISERROR(SEARCH("EJC",EC63)))</formula>
    </cfRule>
    <cfRule type="containsText" dxfId="21289" priority="22572" operator="containsText" text="FAC">
      <formula>NOT(ISERROR(SEARCH("FAC",EC63)))</formula>
    </cfRule>
  </conditionalFormatting>
  <conditionalFormatting sqref="EC63:EK66">
    <cfRule type="containsText" dxfId="21288" priority="22565" operator="containsText" text="CE">
      <formula>NOT(ISERROR(SEARCH("CE",EC63)))</formula>
    </cfRule>
  </conditionalFormatting>
  <conditionalFormatting sqref="EC63:EK66">
    <cfRule type="cellIs" dxfId="21287" priority="22558" operator="equal">
      <formula>"FAB"</formula>
    </cfRule>
    <cfRule type="containsText" dxfId="21286" priority="22559" operator="containsText" text="CC">
      <formula>NOT(ISERROR(SEARCH("CC",EC63)))</formula>
    </cfRule>
    <cfRule type="containsText" dxfId="21285" priority="22560" operator="containsText" text="ND">
      <formula>NOT(ISERROR(SEARCH("ND",EC63)))</formula>
    </cfRule>
    <cfRule type="containsText" dxfId="21284" priority="22561" operator="containsText" text="MANTTO">
      <formula>NOT(ISERROR(SEARCH("MANTTO",EC63)))</formula>
    </cfRule>
    <cfRule type="containsText" dxfId="21283" priority="22562" operator="containsText" text="PNC">
      <formula>NOT(ISERROR(SEARCH("PNC",EC63)))</formula>
    </cfRule>
    <cfRule type="containsText" dxfId="21282" priority="22563" operator="containsText" text="EJC">
      <formula>NOT(ISERROR(SEARCH("EJC",EC63)))</formula>
    </cfRule>
    <cfRule type="containsText" dxfId="21281" priority="22564" operator="containsText" text="FAC">
      <formula>NOT(ISERROR(SEARCH("FAC",EC63)))</formula>
    </cfRule>
  </conditionalFormatting>
  <conditionalFormatting sqref="EC63:EK66">
    <cfRule type="containsText" dxfId="21280" priority="22557" operator="containsText" text="CE">
      <formula>NOT(ISERROR(SEARCH("CE",EC63)))</formula>
    </cfRule>
  </conditionalFormatting>
  <conditionalFormatting sqref="E64:J64">
    <cfRule type="cellIs" dxfId="21279" priority="22550" operator="equal">
      <formula>"FAB"</formula>
    </cfRule>
    <cfRule type="containsText" dxfId="21278" priority="22551" operator="containsText" text="CC">
      <formula>NOT(ISERROR(SEARCH("CC",E64)))</formula>
    </cfRule>
    <cfRule type="containsText" dxfId="21277" priority="22552" operator="containsText" text="ND">
      <formula>NOT(ISERROR(SEARCH("ND",E64)))</formula>
    </cfRule>
    <cfRule type="containsText" dxfId="21276" priority="22553" operator="containsText" text="MANTTO">
      <formula>NOT(ISERROR(SEARCH("MANTTO",E64)))</formula>
    </cfRule>
    <cfRule type="containsText" dxfId="21275" priority="22554" operator="containsText" text="PNC">
      <formula>NOT(ISERROR(SEARCH("PNC",E64)))</formula>
    </cfRule>
    <cfRule type="containsText" dxfId="21274" priority="22555" operator="containsText" text="EJC">
      <formula>NOT(ISERROR(SEARCH("EJC",E64)))</formula>
    </cfRule>
    <cfRule type="containsText" dxfId="21273" priority="22556" operator="containsText" text="FAC">
      <formula>NOT(ISERROR(SEARCH("FAC",E64)))</formula>
    </cfRule>
  </conditionalFormatting>
  <conditionalFormatting sqref="E64:J64">
    <cfRule type="containsText" dxfId="21272" priority="22549" operator="containsText" text="CE">
      <formula>NOT(ISERROR(SEARCH("CE",E64)))</formula>
    </cfRule>
  </conditionalFormatting>
  <conditionalFormatting sqref="E64:J67">
    <cfRule type="cellIs" dxfId="21271" priority="22542" operator="equal">
      <formula>"FAB"</formula>
    </cfRule>
    <cfRule type="containsText" dxfId="21270" priority="22543" operator="containsText" text="CC">
      <formula>NOT(ISERROR(SEARCH("CC",E64)))</formula>
    </cfRule>
    <cfRule type="containsText" dxfId="21269" priority="22544" operator="containsText" text="ND">
      <formula>NOT(ISERROR(SEARCH("ND",E64)))</formula>
    </cfRule>
    <cfRule type="containsText" dxfId="21268" priority="22545" operator="containsText" text="MANTTO">
      <formula>NOT(ISERROR(SEARCH("MANTTO",E64)))</formula>
    </cfRule>
    <cfRule type="containsText" dxfId="21267" priority="22546" operator="containsText" text="PNC">
      <formula>NOT(ISERROR(SEARCH("PNC",E64)))</formula>
    </cfRule>
    <cfRule type="containsText" dxfId="21266" priority="22547" operator="containsText" text="EJC">
      <formula>NOT(ISERROR(SEARCH("EJC",E64)))</formula>
    </cfRule>
    <cfRule type="containsText" dxfId="21265" priority="22548" operator="containsText" text="FAC">
      <formula>NOT(ISERROR(SEARCH("FAC",E64)))</formula>
    </cfRule>
  </conditionalFormatting>
  <conditionalFormatting sqref="E64:J67">
    <cfRule type="containsText" dxfId="21264" priority="22541" operator="containsText" text="CE">
      <formula>NOT(ISERROR(SEARCH("CE",E64)))</formula>
    </cfRule>
  </conditionalFormatting>
  <conditionalFormatting sqref="E64:J67">
    <cfRule type="cellIs" dxfId="21263" priority="22534" operator="equal">
      <formula>"FAB"</formula>
    </cfRule>
    <cfRule type="containsText" dxfId="21262" priority="22535" operator="containsText" text="CC">
      <formula>NOT(ISERROR(SEARCH("CC",E64)))</formula>
    </cfRule>
    <cfRule type="containsText" dxfId="21261" priority="22536" operator="containsText" text="ND">
      <formula>NOT(ISERROR(SEARCH("ND",E64)))</formula>
    </cfRule>
    <cfRule type="containsText" dxfId="21260" priority="22537" operator="containsText" text="MANTTO">
      <formula>NOT(ISERROR(SEARCH("MANTTO",E64)))</formula>
    </cfRule>
    <cfRule type="containsText" dxfId="21259" priority="22538" operator="containsText" text="PNC">
      <formula>NOT(ISERROR(SEARCH("PNC",E64)))</formula>
    </cfRule>
    <cfRule type="containsText" dxfId="21258" priority="22539" operator="containsText" text="EJC">
      <formula>NOT(ISERROR(SEARCH("EJC",E64)))</formula>
    </cfRule>
    <cfRule type="containsText" dxfId="21257" priority="22540" operator="containsText" text="FAC">
      <formula>NOT(ISERROR(SEARCH("FAC",E64)))</formula>
    </cfRule>
  </conditionalFormatting>
  <conditionalFormatting sqref="E64:J67">
    <cfRule type="containsText" dxfId="21256" priority="22533" operator="containsText" text="CE">
      <formula>NOT(ISERROR(SEARCH("CE",E64)))</formula>
    </cfRule>
  </conditionalFormatting>
  <conditionalFormatting sqref="E64">
    <cfRule type="cellIs" dxfId="21255" priority="22526" operator="equal">
      <formula>"FAB"</formula>
    </cfRule>
    <cfRule type="containsText" dxfId="21254" priority="22527" operator="containsText" text="CC">
      <formula>NOT(ISERROR(SEARCH("CC",E64)))</formula>
    </cfRule>
    <cfRule type="containsText" dxfId="21253" priority="22528" operator="containsText" text="ND">
      <formula>NOT(ISERROR(SEARCH("ND",E64)))</formula>
    </cfRule>
    <cfRule type="containsText" dxfId="21252" priority="22529" operator="containsText" text="MANTTO">
      <formula>NOT(ISERROR(SEARCH("MANTTO",E64)))</formula>
    </cfRule>
    <cfRule type="containsText" dxfId="21251" priority="22530" operator="containsText" text="PNC">
      <formula>NOT(ISERROR(SEARCH("PNC",E64)))</formula>
    </cfRule>
    <cfRule type="containsText" dxfId="21250" priority="22531" operator="containsText" text="EJC">
      <formula>NOT(ISERROR(SEARCH("EJC",E64)))</formula>
    </cfRule>
    <cfRule type="containsText" dxfId="21249" priority="22532" operator="containsText" text="FAC">
      <formula>NOT(ISERROR(SEARCH("FAC",E64)))</formula>
    </cfRule>
  </conditionalFormatting>
  <conditionalFormatting sqref="E64">
    <cfRule type="containsText" dxfId="21248" priority="22525" operator="containsText" text="CE">
      <formula>NOT(ISERROR(SEARCH("CE",E64)))</formula>
    </cfRule>
  </conditionalFormatting>
  <conditionalFormatting sqref="E64">
    <cfRule type="cellIs" dxfId="21247" priority="22518" operator="equal">
      <formula>"FAB"</formula>
    </cfRule>
    <cfRule type="containsText" dxfId="21246" priority="22519" operator="containsText" text="CC">
      <formula>NOT(ISERROR(SEARCH("CC",E64)))</formula>
    </cfRule>
    <cfRule type="containsText" dxfId="21245" priority="22520" operator="containsText" text="ND">
      <formula>NOT(ISERROR(SEARCH("ND",E64)))</formula>
    </cfRule>
    <cfRule type="containsText" dxfId="21244" priority="22521" operator="containsText" text="MANTTO">
      <formula>NOT(ISERROR(SEARCH("MANTTO",E64)))</formula>
    </cfRule>
    <cfRule type="containsText" dxfId="21243" priority="22522" operator="containsText" text="PNC">
      <formula>NOT(ISERROR(SEARCH("PNC",E64)))</formula>
    </cfRule>
    <cfRule type="containsText" dxfId="21242" priority="22523" operator="containsText" text="EJC">
      <formula>NOT(ISERROR(SEARCH("EJC",E64)))</formula>
    </cfRule>
    <cfRule type="containsText" dxfId="21241" priority="22524" operator="containsText" text="FAC">
      <formula>NOT(ISERROR(SEARCH("FAC",E64)))</formula>
    </cfRule>
  </conditionalFormatting>
  <conditionalFormatting sqref="E64">
    <cfRule type="containsText" dxfId="21240" priority="22517" operator="containsText" text="CE">
      <formula>NOT(ISERROR(SEARCH("CE",E64)))</formula>
    </cfRule>
  </conditionalFormatting>
  <conditionalFormatting sqref="E64">
    <cfRule type="cellIs" dxfId="21239" priority="22510" operator="equal">
      <formula>"FAB"</formula>
    </cfRule>
    <cfRule type="containsText" dxfId="21238" priority="22511" operator="containsText" text="CC">
      <formula>NOT(ISERROR(SEARCH("CC",E64)))</formula>
    </cfRule>
    <cfRule type="containsText" dxfId="21237" priority="22512" operator="containsText" text="ND">
      <formula>NOT(ISERROR(SEARCH("ND",E64)))</formula>
    </cfRule>
    <cfRule type="containsText" dxfId="21236" priority="22513" operator="containsText" text="MANTTO">
      <formula>NOT(ISERROR(SEARCH("MANTTO",E64)))</formula>
    </cfRule>
    <cfRule type="containsText" dxfId="21235" priority="22514" operator="containsText" text="PNC">
      <formula>NOT(ISERROR(SEARCH("PNC",E64)))</formula>
    </cfRule>
    <cfRule type="containsText" dxfId="21234" priority="22515" operator="containsText" text="EJC">
      <formula>NOT(ISERROR(SEARCH("EJC",E64)))</formula>
    </cfRule>
    <cfRule type="containsText" dxfId="21233" priority="22516" operator="containsText" text="FAC">
      <formula>NOT(ISERROR(SEARCH("FAC",E64)))</formula>
    </cfRule>
  </conditionalFormatting>
  <conditionalFormatting sqref="E64">
    <cfRule type="containsText" dxfId="21232" priority="22509" operator="containsText" text="CE">
      <formula>NOT(ISERROR(SEARCH("CE",E64)))</formula>
    </cfRule>
  </conditionalFormatting>
  <conditionalFormatting sqref="E64">
    <cfRule type="cellIs" dxfId="21231" priority="22502" operator="equal">
      <formula>"FAB"</formula>
    </cfRule>
    <cfRule type="containsText" dxfId="21230" priority="22503" operator="containsText" text="CC">
      <formula>NOT(ISERROR(SEARCH("CC",E64)))</formula>
    </cfRule>
    <cfRule type="containsText" dxfId="21229" priority="22504" operator="containsText" text="ND">
      <formula>NOT(ISERROR(SEARCH("ND",E64)))</formula>
    </cfRule>
    <cfRule type="containsText" dxfId="21228" priority="22505" operator="containsText" text="MANTTO">
      <formula>NOT(ISERROR(SEARCH("MANTTO",E64)))</formula>
    </cfRule>
    <cfRule type="containsText" dxfId="21227" priority="22506" operator="containsText" text="PNC">
      <formula>NOT(ISERROR(SEARCH("PNC",E64)))</formula>
    </cfRule>
    <cfRule type="containsText" dxfId="21226" priority="22507" operator="containsText" text="EJC">
      <formula>NOT(ISERROR(SEARCH("EJC",E64)))</formula>
    </cfRule>
    <cfRule type="containsText" dxfId="21225" priority="22508" operator="containsText" text="FAC">
      <formula>NOT(ISERROR(SEARCH("FAC",E64)))</formula>
    </cfRule>
  </conditionalFormatting>
  <conditionalFormatting sqref="E64">
    <cfRule type="containsText" dxfId="21224" priority="22501" operator="containsText" text="CE">
      <formula>NOT(ISERROR(SEARCH("CE",E64)))</formula>
    </cfRule>
  </conditionalFormatting>
  <conditionalFormatting sqref="E64">
    <cfRule type="cellIs" dxfId="21223" priority="22494" operator="equal">
      <formula>"FAB"</formula>
    </cfRule>
    <cfRule type="containsText" dxfId="21222" priority="22495" operator="containsText" text="CC">
      <formula>NOT(ISERROR(SEARCH("CC",E64)))</formula>
    </cfRule>
    <cfRule type="containsText" dxfId="21221" priority="22496" operator="containsText" text="ND">
      <formula>NOT(ISERROR(SEARCH("ND",E64)))</formula>
    </cfRule>
    <cfRule type="containsText" dxfId="21220" priority="22497" operator="containsText" text="MANTTO">
      <formula>NOT(ISERROR(SEARCH("MANTTO",E64)))</formula>
    </cfRule>
    <cfRule type="containsText" dxfId="21219" priority="22498" operator="containsText" text="PNC">
      <formula>NOT(ISERROR(SEARCH("PNC",E64)))</formula>
    </cfRule>
    <cfRule type="containsText" dxfId="21218" priority="22499" operator="containsText" text="EJC">
      <formula>NOT(ISERROR(SEARCH("EJC",E64)))</formula>
    </cfRule>
    <cfRule type="containsText" dxfId="21217" priority="22500" operator="containsText" text="FAC">
      <formula>NOT(ISERROR(SEARCH("FAC",E64)))</formula>
    </cfRule>
  </conditionalFormatting>
  <conditionalFormatting sqref="E64">
    <cfRule type="containsText" dxfId="21216" priority="22493" operator="containsText" text="CE">
      <formula>NOT(ISERROR(SEARCH("CE",E64)))</formula>
    </cfRule>
  </conditionalFormatting>
  <conditionalFormatting sqref="E64">
    <cfRule type="cellIs" dxfId="21215" priority="22486" operator="equal">
      <formula>"FAB"</formula>
    </cfRule>
    <cfRule type="containsText" dxfId="21214" priority="22487" operator="containsText" text="CC">
      <formula>NOT(ISERROR(SEARCH("CC",E64)))</formula>
    </cfRule>
    <cfRule type="containsText" dxfId="21213" priority="22488" operator="containsText" text="ND">
      <formula>NOT(ISERROR(SEARCH("ND",E64)))</formula>
    </cfRule>
    <cfRule type="containsText" dxfId="21212" priority="22489" operator="containsText" text="MANTTO">
      <formula>NOT(ISERROR(SEARCH("MANTTO",E64)))</formula>
    </cfRule>
    <cfRule type="containsText" dxfId="21211" priority="22490" operator="containsText" text="PNC">
      <formula>NOT(ISERROR(SEARCH("PNC",E64)))</formula>
    </cfRule>
    <cfRule type="containsText" dxfId="21210" priority="22491" operator="containsText" text="EJC">
      <formula>NOT(ISERROR(SEARCH("EJC",E64)))</formula>
    </cfRule>
    <cfRule type="containsText" dxfId="21209" priority="22492" operator="containsText" text="FAC">
      <formula>NOT(ISERROR(SEARCH("FAC",E64)))</formula>
    </cfRule>
  </conditionalFormatting>
  <conditionalFormatting sqref="E64">
    <cfRule type="containsText" dxfId="21208" priority="22485" operator="containsText" text="CE">
      <formula>NOT(ISERROR(SEARCH("CE",E64)))</formula>
    </cfRule>
  </conditionalFormatting>
  <conditionalFormatting sqref="E64">
    <cfRule type="cellIs" dxfId="21207" priority="22478" operator="equal">
      <formula>"FAB"</formula>
    </cfRule>
    <cfRule type="containsText" dxfId="21206" priority="22479" operator="containsText" text="CC">
      <formula>NOT(ISERROR(SEARCH("CC",E64)))</formula>
    </cfRule>
    <cfRule type="containsText" dxfId="21205" priority="22480" operator="containsText" text="ND">
      <formula>NOT(ISERROR(SEARCH("ND",E64)))</formula>
    </cfRule>
    <cfRule type="containsText" dxfId="21204" priority="22481" operator="containsText" text="MANTTO">
      <formula>NOT(ISERROR(SEARCH("MANTTO",E64)))</formula>
    </cfRule>
    <cfRule type="containsText" dxfId="21203" priority="22482" operator="containsText" text="PNC">
      <formula>NOT(ISERROR(SEARCH("PNC",E64)))</formula>
    </cfRule>
    <cfRule type="containsText" dxfId="21202" priority="22483" operator="containsText" text="EJC">
      <formula>NOT(ISERROR(SEARCH("EJC",E64)))</formula>
    </cfRule>
    <cfRule type="containsText" dxfId="21201" priority="22484" operator="containsText" text="FAC">
      <formula>NOT(ISERROR(SEARCH("FAC",E64)))</formula>
    </cfRule>
  </conditionalFormatting>
  <conditionalFormatting sqref="E64">
    <cfRule type="containsText" dxfId="21200" priority="22477" operator="containsText" text="CE">
      <formula>NOT(ISERROR(SEARCH("CE",E64)))</formula>
    </cfRule>
  </conditionalFormatting>
  <conditionalFormatting sqref="E64">
    <cfRule type="cellIs" dxfId="21199" priority="22470" operator="equal">
      <formula>"FAB"</formula>
    </cfRule>
    <cfRule type="containsText" dxfId="21198" priority="22471" operator="containsText" text="CC">
      <formula>NOT(ISERROR(SEARCH("CC",E64)))</formula>
    </cfRule>
    <cfRule type="containsText" dxfId="21197" priority="22472" operator="containsText" text="ND">
      <formula>NOT(ISERROR(SEARCH("ND",E64)))</formula>
    </cfRule>
    <cfRule type="containsText" dxfId="21196" priority="22473" operator="containsText" text="MANTTO">
      <formula>NOT(ISERROR(SEARCH("MANTTO",E64)))</formula>
    </cfRule>
    <cfRule type="containsText" dxfId="21195" priority="22474" operator="containsText" text="PNC">
      <formula>NOT(ISERROR(SEARCH("PNC",E64)))</formula>
    </cfRule>
    <cfRule type="containsText" dxfId="21194" priority="22475" operator="containsText" text="EJC">
      <formula>NOT(ISERROR(SEARCH("EJC",E64)))</formula>
    </cfRule>
    <cfRule type="containsText" dxfId="21193" priority="22476" operator="containsText" text="FAC">
      <formula>NOT(ISERROR(SEARCH("FAC",E64)))</formula>
    </cfRule>
  </conditionalFormatting>
  <conditionalFormatting sqref="E64">
    <cfRule type="containsText" dxfId="21192" priority="22469" operator="containsText" text="CE">
      <formula>NOT(ISERROR(SEARCH("CE",E64)))</formula>
    </cfRule>
  </conditionalFormatting>
  <conditionalFormatting sqref="E64">
    <cfRule type="cellIs" dxfId="21191" priority="22462" operator="equal">
      <formula>"FAB"</formula>
    </cfRule>
    <cfRule type="containsText" dxfId="21190" priority="22463" operator="containsText" text="CC">
      <formula>NOT(ISERROR(SEARCH("CC",E64)))</formula>
    </cfRule>
    <cfRule type="containsText" dxfId="21189" priority="22464" operator="containsText" text="ND">
      <formula>NOT(ISERROR(SEARCH("ND",E64)))</formula>
    </cfRule>
    <cfRule type="containsText" dxfId="21188" priority="22465" operator="containsText" text="MANTTO">
      <formula>NOT(ISERROR(SEARCH("MANTTO",E64)))</formula>
    </cfRule>
    <cfRule type="containsText" dxfId="21187" priority="22466" operator="containsText" text="PNC">
      <formula>NOT(ISERROR(SEARCH("PNC",E64)))</formula>
    </cfRule>
    <cfRule type="containsText" dxfId="21186" priority="22467" operator="containsText" text="EJC">
      <formula>NOT(ISERROR(SEARCH("EJC",E64)))</formula>
    </cfRule>
    <cfRule type="containsText" dxfId="21185" priority="22468" operator="containsText" text="FAC">
      <formula>NOT(ISERROR(SEARCH("FAC",E64)))</formula>
    </cfRule>
  </conditionalFormatting>
  <conditionalFormatting sqref="E64">
    <cfRule type="containsText" dxfId="21184" priority="22461" operator="containsText" text="CE">
      <formula>NOT(ISERROR(SEARCH("CE",E64)))</formula>
    </cfRule>
  </conditionalFormatting>
  <conditionalFormatting sqref="E64">
    <cfRule type="cellIs" dxfId="21183" priority="22454" operator="equal">
      <formula>"FAB"</formula>
    </cfRule>
    <cfRule type="containsText" dxfId="21182" priority="22455" operator="containsText" text="CC">
      <formula>NOT(ISERROR(SEARCH("CC",E64)))</formula>
    </cfRule>
    <cfRule type="containsText" dxfId="21181" priority="22456" operator="containsText" text="ND">
      <formula>NOT(ISERROR(SEARCH("ND",E64)))</formula>
    </cfRule>
    <cfRule type="containsText" dxfId="21180" priority="22457" operator="containsText" text="MANTTO">
      <formula>NOT(ISERROR(SEARCH("MANTTO",E64)))</formula>
    </cfRule>
    <cfRule type="containsText" dxfId="21179" priority="22458" operator="containsText" text="PNC">
      <formula>NOT(ISERROR(SEARCH("PNC",E64)))</formula>
    </cfRule>
    <cfRule type="containsText" dxfId="21178" priority="22459" operator="containsText" text="EJC">
      <formula>NOT(ISERROR(SEARCH("EJC",E64)))</formula>
    </cfRule>
    <cfRule type="containsText" dxfId="21177" priority="22460" operator="containsText" text="FAC">
      <formula>NOT(ISERROR(SEARCH("FAC",E64)))</formula>
    </cfRule>
  </conditionalFormatting>
  <conditionalFormatting sqref="E64">
    <cfRule type="containsText" dxfId="21176" priority="22453" operator="containsText" text="CE">
      <formula>NOT(ISERROR(SEARCH("CE",E64)))</formula>
    </cfRule>
  </conditionalFormatting>
  <conditionalFormatting sqref="E64">
    <cfRule type="cellIs" dxfId="21175" priority="22446" operator="equal">
      <formula>"FAB"</formula>
    </cfRule>
    <cfRule type="containsText" dxfId="21174" priority="22447" operator="containsText" text="CC">
      <formula>NOT(ISERROR(SEARCH("CC",E64)))</formula>
    </cfRule>
    <cfRule type="containsText" dxfId="21173" priority="22448" operator="containsText" text="ND">
      <formula>NOT(ISERROR(SEARCH("ND",E64)))</formula>
    </cfRule>
    <cfRule type="containsText" dxfId="21172" priority="22449" operator="containsText" text="MANTTO">
      <formula>NOT(ISERROR(SEARCH("MANTTO",E64)))</formula>
    </cfRule>
    <cfRule type="containsText" dxfId="21171" priority="22450" operator="containsText" text="PNC">
      <formula>NOT(ISERROR(SEARCH("PNC",E64)))</formula>
    </cfRule>
    <cfRule type="containsText" dxfId="21170" priority="22451" operator="containsText" text="EJC">
      <formula>NOT(ISERROR(SEARCH("EJC",E64)))</formula>
    </cfRule>
    <cfRule type="containsText" dxfId="21169" priority="22452" operator="containsText" text="FAC">
      <formula>NOT(ISERROR(SEARCH("FAC",E64)))</formula>
    </cfRule>
  </conditionalFormatting>
  <conditionalFormatting sqref="E64">
    <cfRule type="containsText" dxfId="21168" priority="22445" operator="containsText" text="CE">
      <formula>NOT(ISERROR(SEARCH("CE",E64)))</formula>
    </cfRule>
  </conditionalFormatting>
  <conditionalFormatting sqref="AO67:BA67">
    <cfRule type="cellIs" dxfId="21167" priority="22438" operator="equal">
      <formula>"FAB"</formula>
    </cfRule>
    <cfRule type="containsText" dxfId="21166" priority="22439" operator="containsText" text="CC">
      <formula>NOT(ISERROR(SEARCH("CC",AO67)))</formula>
    </cfRule>
    <cfRule type="containsText" dxfId="21165" priority="22440" operator="containsText" text="ND">
      <formula>NOT(ISERROR(SEARCH("ND",AO67)))</formula>
    </cfRule>
    <cfRule type="containsText" dxfId="21164" priority="22441" operator="containsText" text="MANTTO">
      <formula>NOT(ISERROR(SEARCH("MANTTO",AO67)))</formula>
    </cfRule>
    <cfRule type="containsText" dxfId="21163" priority="22442" operator="containsText" text="PNC">
      <formula>NOT(ISERROR(SEARCH("PNC",AO67)))</formula>
    </cfRule>
    <cfRule type="containsText" dxfId="21162" priority="22443" operator="containsText" text="EJC">
      <formula>NOT(ISERROR(SEARCH("EJC",AO67)))</formula>
    </cfRule>
    <cfRule type="containsText" dxfId="21161" priority="22444" operator="containsText" text="FAC">
      <formula>NOT(ISERROR(SEARCH("FAC",AO67)))</formula>
    </cfRule>
  </conditionalFormatting>
  <conditionalFormatting sqref="AO67:BA67">
    <cfRule type="containsText" dxfId="21160" priority="22437" operator="containsText" text="CE">
      <formula>NOT(ISERROR(SEARCH("CE",AO67)))</formula>
    </cfRule>
  </conditionalFormatting>
  <conditionalFormatting sqref="AO67:BA67">
    <cfRule type="cellIs" dxfId="21159" priority="22430" operator="equal">
      <formula>"FAB"</formula>
    </cfRule>
    <cfRule type="containsText" dxfId="21158" priority="22431" operator="containsText" text="CC">
      <formula>NOT(ISERROR(SEARCH("CC",AO67)))</formula>
    </cfRule>
    <cfRule type="containsText" dxfId="21157" priority="22432" operator="containsText" text="ND">
      <formula>NOT(ISERROR(SEARCH("ND",AO67)))</formula>
    </cfRule>
    <cfRule type="containsText" dxfId="21156" priority="22433" operator="containsText" text="MANTTO">
      <formula>NOT(ISERROR(SEARCH("MANTTO",AO67)))</formula>
    </cfRule>
    <cfRule type="containsText" dxfId="21155" priority="22434" operator="containsText" text="PNC">
      <formula>NOT(ISERROR(SEARCH("PNC",AO67)))</formula>
    </cfRule>
    <cfRule type="containsText" dxfId="21154" priority="22435" operator="containsText" text="EJC">
      <formula>NOT(ISERROR(SEARCH("EJC",AO67)))</formula>
    </cfRule>
    <cfRule type="containsText" dxfId="21153" priority="22436" operator="containsText" text="FAC">
      <formula>NOT(ISERROR(SEARCH("FAC",AO67)))</formula>
    </cfRule>
  </conditionalFormatting>
  <conditionalFormatting sqref="AO67:BA67">
    <cfRule type="containsText" dxfId="21152" priority="22429" operator="containsText" text="CE">
      <formula>NOT(ISERROR(SEARCH("CE",AO67)))</formula>
    </cfRule>
  </conditionalFormatting>
  <conditionalFormatting sqref="AO67:BA67">
    <cfRule type="cellIs" dxfId="21151" priority="22422" operator="equal">
      <formula>"FAB"</formula>
    </cfRule>
    <cfRule type="containsText" dxfId="21150" priority="22423" operator="containsText" text="CC">
      <formula>NOT(ISERROR(SEARCH("CC",AO67)))</formula>
    </cfRule>
    <cfRule type="containsText" dxfId="21149" priority="22424" operator="containsText" text="ND">
      <formula>NOT(ISERROR(SEARCH("ND",AO67)))</formula>
    </cfRule>
    <cfRule type="containsText" dxfId="21148" priority="22425" operator="containsText" text="MANTTO">
      <formula>NOT(ISERROR(SEARCH("MANTTO",AO67)))</formula>
    </cfRule>
    <cfRule type="containsText" dxfId="21147" priority="22426" operator="containsText" text="PNC">
      <formula>NOT(ISERROR(SEARCH("PNC",AO67)))</formula>
    </cfRule>
    <cfRule type="containsText" dxfId="21146" priority="22427" operator="containsText" text="EJC">
      <formula>NOT(ISERROR(SEARCH("EJC",AO67)))</formula>
    </cfRule>
    <cfRule type="containsText" dxfId="21145" priority="22428" operator="containsText" text="FAC">
      <formula>NOT(ISERROR(SEARCH("FAC",AO67)))</formula>
    </cfRule>
  </conditionalFormatting>
  <conditionalFormatting sqref="AO67:BA67">
    <cfRule type="containsText" dxfId="21144" priority="22421" operator="containsText" text="CE">
      <formula>NOT(ISERROR(SEARCH("CE",AO67)))</formula>
    </cfRule>
  </conditionalFormatting>
  <conditionalFormatting sqref="BA67">
    <cfRule type="cellIs" dxfId="21143" priority="22414" operator="equal">
      <formula>"FAB"</formula>
    </cfRule>
    <cfRule type="containsText" dxfId="21142" priority="22415" operator="containsText" text="CC">
      <formula>NOT(ISERROR(SEARCH("CC",BA67)))</formula>
    </cfRule>
    <cfRule type="containsText" dxfId="21141" priority="22416" operator="containsText" text="ND">
      <formula>NOT(ISERROR(SEARCH("ND",BA67)))</formula>
    </cfRule>
    <cfRule type="containsText" dxfId="21140" priority="22417" operator="containsText" text="MANTTO">
      <formula>NOT(ISERROR(SEARCH("MANTTO",BA67)))</formula>
    </cfRule>
    <cfRule type="containsText" dxfId="21139" priority="22418" operator="containsText" text="PNC">
      <formula>NOT(ISERROR(SEARCH("PNC",BA67)))</formula>
    </cfRule>
    <cfRule type="containsText" dxfId="21138" priority="22419" operator="containsText" text="EJC">
      <formula>NOT(ISERROR(SEARCH("EJC",BA67)))</formula>
    </cfRule>
    <cfRule type="containsText" dxfId="21137" priority="22420" operator="containsText" text="FAC">
      <formula>NOT(ISERROR(SEARCH("FAC",BA67)))</formula>
    </cfRule>
  </conditionalFormatting>
  <conditionalFormatting sqref="BA67">
    <cfRule type="containsText" dxfId="21136" priority="22413" operator="containsText" text="CE">
      <formula>NOT(ISERROR(SEARCH("CE",BA67)))</formula>
    </cfRule>
  </conditionalFormatting>
  <conditionalFormatting sqref="AO67:BA67">
    <cfRule type="cellIs" dxfId="21135" priority="22406" operator="equal">
      <formula>"FAB"</formula>
    </cfRule>
    <cfRule type="containsText" dxfId="21134" priority="22407" operator="containsText" text="CC">
      <formula>NOT(ISERROR(SEARCH("CC",AO67)))</formula>
    </cfRule>
    <cfRule type="containsText" dxfId="21133" priority="22408" operator="containsText" text="ND">
      <formula>NOT(ISERROR(SEARCH("ND",AO67)))</formula>
    </cfRule>
    <cfRule type="containsText" dxfId="21132" priority="22409" operator="containsText" text="MANTTO">
      <formula>NOT(ISERROR(SEARCH("MANTTO",AO67)))</formula>
    </cfRule>
    <cfRule type="containsText" dxfId="21131" priority="22410" operator="containsText" text="PNC">
      <formula>NOT(ISERROR(SEARCH("PNC",AO67)))</formula>
    </cfRule>
    <cfRule type="containsText" dxfId="21130" priority="22411" operator="containsText" text="EJC">
      <formula>NOT(ISERROR(SEARCH("EJC",AO67)))</formula>
    </cfRule>
    <cfRule type="containsText" dxfId="21129" priority="22412" operator="containsText" text="FAC">
      <formula>NOT(ISERROR(SEARCH("FAC",AO67)))</formula>
    </cfRule>
  </conditionalFormatting>
  <conditionalFormatting sqref="AO67:BA67">
    <cfRule type="containsText" dxfId="21128" priority="22405" operator="containsText" text="CE">
      <formula>NOT(ISERROR(SEARCH("CE",AO67)))</formula>
    </cfRule>
  </conditionalFormatting>
  <conditionalFormatting sqref="AO67:BA67">
    <cfRule type="cellIs" dxfId="21127" priority="22398" operator="equal">
      <formula>"FAB"</formula>
    </cfRule>
    <cfRule type="containsText" dxfId="21126" priority="22399" operator="containsText" text="CC">
      <formula>NOT(ISERROR(SEARCH("CC",AO67)))</formula>
    </cfRule>
    <cfRule type="containsText" dxfId="21125" priority="22400" operator="containsText" text="ND">
      <formula>NOT(ISERROR(SEARCH("ND",AO67)))</formula>
    </cfRule>
    <cfRule type="containsText" dxfId="21124" priority="22401" operator="containsText" text="MANTTO">
      <formula>NOT(ISERROR(SEARCH("MANTTO",AO67)))</formula>
    </cfRule>
    <cfRule type="containsText" dxfId="21123" priority="22402" operator="containsText" text="PNC">
      <formula>NOT(ISERROR(SEARCH("PNC",AO67)))</formula>
    </cfRule>
    <cfRule type="containsText" dxfId="21122" priority="22403" operator="containsText" text="EJC">
      <formula>NOT(ISERROR(SEARCH("EJC",AO67)))</formula>
    </cfRule>
    <cfRule type="containsText" dxfId="21121" priority="22404" operator="containsText" text="FAC">
      <formula>NOT(ISERROR(SEARCH("FAC",AO67)))</formula>
    </cfRule>
  </conditionalFormatting>
  <conditionalFormatting sqref="AO67:BA67">
    <cfRule type="containsText" dxfId="21120" priority="22397" operator="containsText" text="CE">
      <formula>NOT(ISERROR(SEARCH("CE",AO67)))</formula>
    </cfRule>
  </conditionalFormatting>
  <conditionalFormatting sqref="AO67:BA67">
    <cfRule type="cellIs" dxfId="21119" priority="22390" operator="equal">
      <formula>"FAB"</formula>
    </cfRule>
    <cfRule type="containsText" dxfId="21118" priority="22391" operator="containsText" text="CC">
      <formula>NOT(ISERROR(SEARCH("CC",AO67)))</formula>
    </cfRule>
    <cfRule type="containsText" dxfId="21117" priority="22392" operator="containsText" text="ND">
      <formula>NOT(ISERROR(SEARCH("ND",AO67)))</formula>
    </cfRule>
    <cfRule type="containsText" dxfId="21116" priority="22393" operator="containsText" text="MANTTO">
      <formula>NOT(ISERROR(SEARCH("MANTTO",AO67)))</formula>
    </cfRule>
    <cfRule type="containsText" dxfId="21115" priority="22394" operator="containsText" text="PNC">
      <formula>NOT(ISERROR(SEARCH("PNC",AO67)))</formula>
    </cfRule>
    <cfRule type="containsText" dxfId="21114" priority="22395" operator="containsText" text="EJC">
      <formula>NOT(ISERROR(SEARCH("EJC",AO67)))</formula>
    </cfRule>
    <cfRule type="containsText" dxfId="21113" priority="22396" operator="containsText" text="FAC">
      <formula>NOT(ISERROR(SEARCH("FAC",AO67)))</formula>
    </cfRule>
  </conditionalFormatting>
  <conditionalFormatting sqref="AO67:BA67">
    <cfRule type="containsText" dxfId="21112" priority="22389" operator="containsText" text="CE">
      <formula>NOT(ISERROR(SEARCH("CE",AO67)))</formula>
    </cfRule>
  </conditionalFormatting>
  <conditionalFormatting sqref="BB67:BN67">
    <cfRule type="cellIs" dxfId="21111" priority="22382" operator="equal">
      <formula>"FAB"</formula>
    </cfRule>
    <cfRule type="containsText" dxfId="21110" priority="22383" operator="containsText" text="CC">
      <formula>NOT(ISERROR(SEARCH("CC",BB67)))</formula>
    </cfRule>
    <cfRule type="containsText" dxfId="21109" priority="22384" operator="containsText" text="ND">
      <formula>NOT(ISERROR(SEARCH("ND",BB67)))</formula>
    </cfRule>
    <cfRule type="containsText" dxfId="21108" priority="22385" operator="containsText" text="MANTTO">
      <formula>NOT(ISERROR(SEARCH("MANTTO",BB67)))</formula>
    </cfRule>
    <cfRule type="containsText" dxfId="21107" priority="22386" operator="containsText" text="PNC">
      <formula>NOT(ISERROR(SEARCH("PNC",BB67)))</formula>
    </cfRule>
    <cfRule type="containsText" dxfId="21106" priority="22387" operator="containsText" text="EJC">
      <formula>NOT(ISERROR(SEARCH("EJC",BB67)))</formula>
    </cfRule>
    <cfRule type="containsText" dxfId="21105" priority="22388" operator="containsText" text="FAC">
      <formula>NOT(ISERROR(SEARCH("FAC",BB67)))</formula>
    </cfRule>
  </conditionalFormatting>
  <conditionalFormatting sqref="BB67:BN67">
    <cfRule type="containsText" dxfId="21104" priority="22381" operator="containsText" text="CE">
      <formula>NOT(ISERROR(SEARCH("CE",BB67)))</formula>
    </cfRule>
  </conditionalFormatting>
  <conditionalFormatting sqref="BB67:BN67">
    <cfRule type="cellIs" dxfId="21103" priority="22374" operator="equal">
      <formula>"FAB"</formula>
    </cfRule>
    <cfRule type="containsText" dxfId="21102" priority="22375" operator="containsText" text="CC">
      <formula>NOT(ISERROR(SEARCH("CC",BB67)))</formula>
    </cfRule>
    <cfRule type="containsText" dxfId="21101" priority="22376" operator="containsText" text="ND">
      <formula>NOT(ISERROR(SEARCH("ND",BB67)))</formula>
    </cfRule>
    <cfRule type="containsText" dxfId="21100" priority="22377" operator="containsText" text="MANTTO">
      <formula>NOT(ISERROR(SEARCH("MANTTO",BB67)))</formula>
    </cfRule>
    <cfRule type="containsText" dxfId="21099" priority="22378" operator="containsText" text="PNC">
      <formula>NOT(ISERROR(SEARCH("PNC",BB67)))</formula>
    </cfRule>
    <cfRule type="containsText" dxfId="21098" priority="22379" operator="containsText" text="EJC">
      <formula>NOT(ISERROR(SEARCH("EJC",BB67)))</formula>
    </cfRule>
    <cfRule type="containsText" dxfId="21097" priority="22380" operator="containsText" text="FAC">
      <formula>NOT(ISERROR(SEARCH("FAC",BB67)))</formula>
    </cfRule>
  </conditionalFormatting>
  <conditionalFormatting sqref="BB67:BN67">
    <cfRule type="containsText" dxfId="21096" priority="22373" operator="containsText" text="CE">
      <formula>NOT(ISERROR(SEARCH("CE",BB67)))</formula>
    </cfRule>
  </conditionalFormatting>
  <conditionalFormatting sqref="BB67:BN67">
    <cfRule type="cellIs" dxfId="21095" priority="22366" operator="equal">
      <formula>"FAB"</formula>
    </cfRule>
    <cfRule type="containsText" dxfId="21094" priority="22367" operator="containsText" text="CC">
      <formula>NOT(ISERROR(SEARCH("CC",BB67)))</formula>
    </cfRule>
    <cfRule type="containsText" dxfId="21093" priority="22368" operator="containsText" text="ND">
      <formula>NOT(ISERROR(SEARCH("ND",BB67)))</formula>
    </cfRule>
    <cfRule type="containsText" dxfId="21092" priority="22369" operator="containsText" text="MANTTO">
      <formula>NOT(ISERROR(SEARCH("MANTTO",BB67)))</formula>
    </cfRule>
    <cfRule type="containsText" dxfId="21091" priority="22370" operator="containsText" text="PNC">
      <formula>NOT(ISERROR(SEARCH("PNC",BB67)))</formula>
    </cfRule>
    <cfRule type="containsText" dxfId="21090" priority="22371" operator="containsText" text="EJC">
      <formula>NOT(ISERROR(SEARCH("EJC",BB67)))</formula>
    </cfRule>
    <cfRule type="containsText" dxfId="21089" priority="22372" operator="containsText" text="FAC">
      <formula>NOT(ISERROR(SEARCH("FAC",BB67)))</formula>
    </cfRule>
  </conditionalFormatting>
  <conditionalFormatting sqref="BB67:BN67">
    <cfRule type="containsText" dxfId="21088" priority="22365" operator="containsText" text="CE">
      <formula>NOT(ISERROR(SEARCH("CE",BB67)))</formula>
    </cfRule>
  </conditionalFormatting>
  <conditionalFormatting sqref="BN67">
    <cfRule type="cellIs" dxfId="21087" priority="22358" operator="equal">
      <formula>"FAB"</formula>
    </cfRule>
    <cfRule type="containsText" dxfId="21086" priority="22359" operator="containsText" text="CC">
      <formula>NOT(ISERROR(SEARCH("CC",BN67)))</formula>
    </cfRule>
    <cfRule type="containsText" dxfId="21085" priority="22360" operator="containsText" text="ND">
      <formula>NOT(ISERROR(SEARCH("ND",BN67)))</formula>
    </cfRule>
    <cfRule type="containsText" dxfId="21084" priority="22361" operator="containsText" text="MANTTO">
      <formula>NOT(ISERROR(SEARCH("MANTTO",BN67)))</formula>
    </cfRule>
    <cfRule type="containsText" dxfId="21083" priority="22362" operator="containsText" text="PNC">
      <formula>NOT(ISERROR(SEARCH("PNC",BN67)))</formula>
    </cfRule>
    <cfRule type="containsText" dxfId="21082" priority="22363" operator="containsText" text="EJC">
      <formula>NOT(ISERROR(SEARCH("EJC",BN67)))</formula>
    </cfRule>
    <cfRule type="containsText" dxfId="21081" priority="22364" operator="containsText" text="FAC">
      <formula>NOT(ISERROR(SEARCH("FAC",BN67)))</formula>
    </cfRule>
  </conditionalFormatting>
  <conditionalFormatting sqref="BN67">
    <cfRule type="containsText" dxfId="21080" priority="22357" operator="containsText" text="CE">
      <formula>NOT(ISERROR(SEARCH("CE",BN67)))</formula>
    </cfRule>
  </conditionalFormatting>
  <conditionalFormatting sqref="BB67:BN67">
    <cfRule type="cellIs" dxfId="21079" priority="22350" operator="equal">
      <formula>"FAB"</formula>
    </cfRule>
    <cfRule type="containsText" dxfId="21078" priority="22351" operator="containsText" text="CC">
      <formula>NOT(ISERROR(SEARCH("CC",BB67)))</formula>
    </cfRule>
    <cfRule type="containsText" dxfId="21077" priority="22352" operator="containsText" text="ND">
      <formula>NOT(ISERROR(SEARCH("ND",BB67)))</formula>
    </cfRule>
    <cfRule type="containsText" dxfId="21076" priority="22353" operator="containsText" text="MANTTO">
      <formula>NOT(ISERROR(SEARCH("MANTTO",BB67)))</formula>
    </cfRule>
    <cfRule type="containsText" dxfId="21075" priority="22354" operator="containsText" text="PNC">
      <formula>NOT(ISERROR(SEARCH("PNC",BB67)))</formula>
    </cfRule>
    <cfRule type="containsText" dxfId="21074" priority="22355" operator="containsText" text="EJC">
      <formula>NOT(ISERROR(SEARCH("EJC",BB67)))</formula>
    </cfRule>
    <cfRule type="containsText" dxfId="21073" priority="22356" operator="containsText" text="FAC">
      <formula>NOT(ISERROR(SEARCH("FAC",BB67)))</formula>
    </cfRule>
  </conditionalFormatting>
  <conditionalFormatting sqref="BB67:BN67">
    <cfRule type="containsText" dxfId="21072" priority="22349" operator="containsText" text="CE">
      <formula>NOT(ISERROR(SEARCH("CE",BB67)))</formula>
    </cfRule>
  </conditionalFormatting>
  <conditionalFormatting sqref="BB67:BN67">
    <cfRule type="cellIs" dxfId="21071" priority="22342" operator="equal">
      <formula>"FAB"</formula>
    </cfRule>
    <cfRule type="containsText" dxfId="21070" priority="22343" operator="containsText" text="CC">
      <formula>NOT(ISERROR(SEARCH("CC",BB67)))</formula>
    </cfRule>
    <cfRule type="containsText" dxfId="21069" priority="22344" operator="containsText" text="ND">
      <formula>NOT(ISERROR(SEARCH("ND",BB67)))</formula>
    </cfRule>
    <cfRule type="containsText" dxfId="21068" priority="22345" operator="containsText" text="MANTTO">
      <formula>NOT(ISERROR(SEARCH("MANTTO",BB67)))</formula>
    </cfRule>
    <cfRule type="containsText" dxfId="21067" priority="22346" operator="containsText" text="PNC">
      <formula>NOT(ISERROR(SEARCH("PNC",BB67)))</formula>
    </cfRule>
    <cfRule type="containsText" dxfId="21066" priority="22347" operator="containsText" text="EJC">
      <formula>NOT(ISERROR(SEARCH("EJC",BB67)))</formula>
    </cfRule>
    <cfRule type="containsText" dxfId="21065" priority="22348" operator="containsText" text="FAC">
      <formula>NOT(ISERROR(SEARCH("FAC",BB67)))</formula>
    </cfRule>
  </conditionalFormatting>
  <conditionalFormatting sqref="BB67:BN67">
    <cfRule type="containsText" dxfId="21064" priority="22341" operator="containsText" text="CE">
      <formula>NOT(ISERROR(SEARCH("CE",BB67)))</formula>
    </cfRule>
  </conditionalFormatting>
  <conditionalFormatting sqref="BB67:BN67">
    <cfRule type="cellIs" dxfId="21063" priority="22334" operator="equal">
      <formula>"FAB"</formula>
    </cfRule>
    <cfRule type="containsText" dxfId="21062" priority="22335" operator="containsText" text="CC">
      <formula>NOT(ISERROR(SEARCH("CC",BB67)))</formula>
    </cfRule>
    <cfRule type="containsText" dxfId="21061" priority="22336" operator="containsText" text="ND">
      <formula>NOT(ISERROR(SEARCH("ND",BB67)))</formula>
    </cfRule>
    <cfRule type="containsText" dxfId="21060" priority="22337" operator="containsText" text="MANTTO">
      <formula>NOT(ISERROR(SEARCH("MANTTO",BB67)))</formula>
    </cfRule>
    <cfRule type="containsText" dxfId="21059" priority="22338" operator="containsText" text="PNC">
      <formula>NOT(ISERROR(SEARCH("PNC",BB67)))</formula>
    </cfRule>
    <cfRule type="containsText" dxfId="21058" priority="22339" operator="containsText" text="EJC">
      <formula>NOT(ISERROR(SEARCH("EJC",BB67)))</formula>
    </cfRule>
    <cfRule type="containsText" dxfId="21057" priority="22340" operator="containsText" text="FAC">
      <formula>NOT(ISERROR(SEARCH("FAC",BB67)))</formula>
    </cfRule>
  </conditionalFormatting>
  <conditionalFormatting sqref="BB67:BN67">
    <cfRule type="containsText" dxfId="21056" priority="22333" operator="containsText" text="CE">
      <formula>NOT(ISERROR(SEARCH("CE",BB67)))</formula>
    </cfRule>
  </conditionalFormatting>
  <conditionalFormatting sqref="BO67:CA67">
    <cfRule type="cellIs" dxfId="21055" priority="22326" operator="equal">
      <formula>"FAB"</formula>
    </cfRule>
    <cfRule type="containsText" dxfId="21054" priority="22327" operator="containsText" text="CC">
      <formula>NOT(ISERROR(SEARCH("CC",BO67)))</formula>
    </cfRule>
    <cfRule type="containsText" dxfId="21053" priority="22328" operator="containsText" text="ND">
      <formula>NOT(ISERROR(SEARCH("ND",BO67)))</formula>
    </cfRule>
    <cfRule type="containsText" dxfId="21052" priority="22329" operator="containsText" text="MANTTO">
      <formula>NOT(ISERROR(SEARCH("MANTTO",BO67)))</formula>
    </cfRule>
    <cfRule type="containsText" dxfId="21051" priority="22330" operator="containsText" text="PNC">
      <formula>NOT(ISERROR(SEARCH("PNC",BO67)))</formula>
    </cfRule>
    <cfRule type="containsText" dxfId="21050" priority="22331" operator="containsText" text="EJC">
      <formula>NOT(ISERROR(SEARCH("EJC",BO67)))</formula>
    </cfRule>
    <cfRule type="containsText" dxfId="21049" priority="22332" operator="containsText" text="FAC">
      <formula>NOT(ISERROR(SEARCH("FAC",BO67)))</formula>
    </cfRule>
  </conditionalFormatting>
  <conditionalFormatting sqref="BO67:CA67">
    <cfRule type="containsText" dxfId="21048" priority="22325" operator="containsText" text="CE">
      <formula>NOT(ISERROR(SEARCH("CE",BO67)))</formula>
    </cfRule>
  </conditionalFormatting>
  <conditionalFormatting sqref="BO67:CA67">
    <cfRule type="cellIs" dxfId="21047" priority="22318" operator="equal">
      <formula>"FAB"</formula>
    </cfRule>
    <cfRule type="containsText" dxfId="21046" priority="22319" operator="containsText" text="CC">
      <formula>NOT(ISERROR(SEARCH("CC",BO67)))</formula>
    </cfRule>
    <cfRule type="containsText" dxfId="21045" priority="22320" operator="containsText" text="ND">
      <formula>NOT(ISERROR(SEARCH("ND",BO67)))</formula>
    </cfRule>
    <cfRule type="containsText" dxfId="21044" priority="22321" operator="containsText" text="MANTTO">
      <formula>NOT(ISERROR(SEARCH("MANTTO",BO67)))</formula>
    </cfRule>
    <cfRule type="containsText" dxfId="21043" priority="22322" operator="containsText" text="PNC">
      <formula>NOT(ISERROR(SEARCH("PNC",BO67)))</formula>
    </cfRule>
    <cfRule type="containsText" dxfId="21042" priority="22323" operator="containsText" text="EJC">
      <formula>NOT(ISERROR(SEARCH("EJC",BO67)))</formula>
    </cfRule>
    <cfRule type="containsText" dxfId="21041" priority="22324" operator="containsText" text="FAC">
      <formula>NOT(ISERROR(SEARCH("FAC",BO67)))</formula>
    </cfRule>
  </conditionalFormatting>
  <conditionalFormatting sqref="BO67:CA67">
    <cfRule type="containsText" dxfId="21040" priority="22317" operator="containsText" text="CE">
      <formula>NOT(ISERROR(SEARCH("CE",BO67)))</formula>
    </cfRule>
  </conditionalFormatting>
  <conditionalFormatting sqref="BO67:CA67">
    <cfRule type="cellIs" dxfId="21039" priority="22310" operator="equal">
      <formula>"FAB"</formula>
    </cfRule>
    <cfRule type="containsText" dxfId="21038" priority="22311" operator="containsText" text="CC">
      <formula>NOT(ISERROR(SEARCH("CC",BO67)))</formula>
    </cfRule>
    <cfRule type="containsText" dxfId="21037" priority="22312" operator="containsText" text="ND">
      <formula>NOT(ISERROR(SEARCH("ND",BO67)))</formula>
    </cfRule>
    <cfRule type="containsText" dxfId="21036" priority="22313" operator="containsText" text="MANTTO">
      <formula>NOT(ISERROR(SEARCH("MANTTO",BO67)))</formula>
    </cfRule>
    <cfRule type="containsText" dxfId="21035" priority="22314" operator="containsText" text="PNC">
      <formula>NOT(ISERROR(SEARCH("PNC",BO67)))</formula>
    </cfRule>
    <cfRule type="containsText" dxfId="21034" priority="22315" operator="containsText" text="EJC">
      <formula>NOT(ISERROR(SEARCH("EJC",BO67)))</formula>
    </cfRule>
    <cfRule type="containsText" dxfId="21033" priority="22316" operator="containsText" text="FAC">
      <formula>NOT(ISERROR(SEARCH("FAC",BO67)))</formula>
    </cfRule>
  </conditionalFormatting>
  <conditionalFormatting sqref="BO67:CA67">
    <cfRule type="containsText" dxfId="21032" priority="22309" operator="containsText" text="CE">
      <formula>NOT(ISERROR(SEARCH("CE",BO67)))</formula>
    </cfRule>
  </conditionalFormatting>
  <conditionalFormatting sqref="CA67">
    <cfRule type="cellIs" dxfId="21031" priority="22302" operator="equal">
      <formula>"FAB"</formula>
    </cfRule>
    <cfRule type="containsText" dxfId="21030" priority="22303" operator="containsText" text="CC">
      <formula>NOT(ISERROR(SEARCH("CC",CA67)))</formula>
    </cfRule>
    <cfRule type="containsText" dxfId="21029" priority="22304" operator="containsText" text="ND">
      <formula>NOT(ISERROR(SEARCH("ND",CA67)))</formula>
    </cfRule>
    <cfRule type="containsText" dxfId="21028" priority="22305" operator="containsText" text="MANTTO">
      <formula>NOT(ISERROR(SEARCH("MANTTO",CA67)))</formula>
    </cfRule>
    <cfRule type="containsText" dxfId="21027" priority="22306" operator="containsText" text="PNC">
      <formula>NOT(ISERROR(SEARCH("PNC",CA67)))</formula>
    </cfRule>
    <cfRule type="containsText" dxfId="21026" priority="22307" operator="containsText" text="EJC">
      <formula>NOT(ISERROR(SEARCH("EJC",CA67)))</formula>
    </cfRule>
    <cfRule type="containsText" dxfId="21025" priority="22308" operator="containsText" text="FAC">
      <formula>NOT(ISERROR(SEARCH("FAC",CA67)))</formula>
    </cfRule>
  </conditionalFormatting>
  <conditionalFormatting sqref="CA67">
    <cfRule type="containsText" dxfId="21024" priority="22301" operator="containsText" text="CE">
      <formula>NOT(ISERROR(SEARCH("CE",CA67)))</formula>
    </cfRule>
  </conditionalFormatting>
  <conditionalFormatting sqref="BO67:CA67">
    <cfRule type="cellIs" dxfId="21023" priority="22294" operator="equal">
      <formula>"FAB"</formula>
    </cfRule>
    <cfRule type="containsText" dxfId="21022" priority="22295" operator="containsText" text="CC">
      <formula>NOT(ISERROR(SEARCH("CC",BO67)))</formula>
    </cfRule>
    <cfRule type="containsText" dxfId="21021" priority="22296" operator="containsText" text="ND">
      <formula>NOT(ISERROR(SEARCH("ND",BO67)))</formula>
    </cfRule>
    <cfRule type="containsText" dxfId="21020" priority="22297" operator="containsText" text="MANTTO">
      <formula>NOT(ISERROR(SEARCH("MANTTO",BO67)))</formula>
    </cfRule>
    <cfRule type="containsText" dxfId="21019" priority="22298" operator="containsText" text="PNC">
      <formula>NOT(ISERROR(SEARCH("PNC",BO67)))</formula>
    </cfRule>
    <cfRule type="containsText" dxfId="21018" priority="22299" operator="containsText" text="EJC">
      <formula>NOT(ISERROR(SEARCH("EJC",BO67)))</formula>
    </cfRule>
    <cfRule type="containsText" dxfId="21017" priority="22300" operator="containsText" text="FAC">
      <formula>NOT(ISERROR(SEARCH("FAC",BO67)))</formula>
    </cfRule>
  </conditionalFormatting>
  <conditionalFormatting sqref="BO67:CA67">
    <cfRule type="containsText" dxfId="21016" priority="22293" operator="containsText" text="CE">
      <formula>NOT(ISERROR(SEARCH("CE",BO67)))</formula>
    </cfRule>
  </conditionalFormatting>
  <conditionalFormatting sqref="BO67:CA67">
    <cfRule type="cellIs" dxfId="21015" priority="22286" operator="equal">
      <formula>"FAB"</formula>
    </cfRule>
    <cfRule type="containsText" dxfId="21014" priority="22287" operator="containsText" text="CC">
      <formula>NOT(ISERROR(SEARCH("CC",BO67)))</formula>
    </cfRule>
    <cfRule type="containsText" dxfId="21013" priority="22288" operator="containsText" text="ND">
      <formula>NOT(ISERROR(SEARCH("ND",BO67)))</formula>
    </cfRule>
    <cfRule type="containsText" dxfId="21012" priority="22289" operator="containsText" text="MANTTO">
      <formula>NOT(ISERROR(SEARCH("MANTTO",BO67)))</formula>
    </cfRule>
    <cfRule type="containsText" dxfId="21011" priority="22290" operator="containsText" text="PNC">
      <formula>NOT(ISERROR(SEARCH("PNC",BO67)))</formula>
    </cfRule>
    <cfRule type="containsText" dxfId="21010" priority="22291" operator="containsText" text="EJC">
      <formula>NOT(ISERROR(SEARCH("EJC",BO67)))</formula>
    </cfRule>
    <cfRule type="containsText" dxfId="21009" priority="22292" operator="containsText" text="FAC">
      <formula>NOT(ISERROR(SEARCH("FAC",BO67)))</formula>
    </cfRule>
  </conditionalFormatting>
  <conditionalFormatting sqref="BO67:CA67">
    <cfRule type="containsText" dxfId="21008" priority="22285" operator="containsText" text="CE">
      <formula>NOT(ISERROR(SEARCH("CE",BO67)))</formula>
    </cfRule>
  </conditionalFormatting>
  <conditionalFormatting sqref="BO67:CA67">
    <cfRule type="cellIs" dxfId="21007" priority="22278" operator="equal">
      <formula>"FAB"</formula>
    </cfRule>
    <cfRule type="containsText" dxfId="21006" priority="22279" operator="containsText" text="CC">
      <formula>NOT(ISERROR(SEARCH("CC",BO67)))</formula>
    </cfRule>
    <cfRule type="containsText" dxfId="21005" priority="22280" operator="containsText" text="ND">
      <formula>NOT(ISERROR(SEARCH("ND",BO67)))</formula>
    </cfRule>
    <cfRule type="containsText" dxfId="21004" priority="22281" operator="containsText" text="MANTTO">
      <formula>NOT(ISERROR(SEARCH("MANTTO",BO67)))</formula>
    </cfRule>
    <cfRule type="containsText" dxfId="21003" priority="22282" operator="containsText" text="PNC">
      <formula>NOT(ISERROR(SEARCH("PNC",BO67)))</formula>
    </cfRule>
    <cfRule type="containsText" dxfId="21002" priority="22283" operator="containsText" text="EJC">
      <formula>NOT(ISERROR(SEARCH("EJC",BO67)))</formula>
    </cfRule>
    <cfRule type="containsText" dxfId="21001" priority="22284" operator="containsText" text="FAC">
      <formula>NOT(ISERROR(SEARCH("FAC",BO67)))</formula>
    </cfRule>
  </conditionalFormatting>
  <conditionalFormatting sqref="BO67:CA67">
    <cfRule type="containsText" dxfId="21000" priority="22277" operator="containsText" text="CE">
      <formula>NOT(ISERROR(SEARCH("CE",BO67)))</formula>
    </cfRule>
  </conditionalFormatting>
  <conditionalFormatting sqref="CB67:CN67">
    <cfRule type="cellIs" dxfId="20999" priority="22270" operator="equal">
      <formula>"FAB"</formula>
    </cfRule>
    <cfRule type="containsText" dxfId="20998" priority="22271" operator="containsText" text="CC">
      <formula>NOT(ISERROR(SEARCH("CC",CB67)))</formula>
    </cfRule>
    <cfRule type="containsText" dxfId="20997" priority="22272" operator="containsText" text="ND">
      <formula>NOT(ISERROR(SEARCH("ND",CB67)))</formula>
    </cfRule>
    <cfRule type="containsText" dxfId="20996" priority="22273" operator="containsText" text="MANTTO">
      <formula>NOT(ISERROR(SEARCH("MANTTO",CB67)))</formula>
    </cfRule>
    <cfRule type="containsText" dxfId="20995" priority="22274" operator="containsText" text="PNC">
      <formula>NOT(ISERROR(SEARCH("PNC",CB67)))</formula>
    </cfRule>
    <cfRule type="containsText" dxfId="20994" priority="22275" operator="containsText" text="EJC">
      <formula>NOT(ISERROR(SEARCH("EJC",CB67)))</formula>
    </cfRule>
    <cfRule type="containsText" dxfId="20993" priority="22276" operator="containsText" text="FAC">
      <formula>NOT(ISERROR(SEARCH("FAC",CB67)))</formula>
    </cfRule>
  </conditionalFormatting>
  <conditionalFormatting sqref="CB67:CN67">
    <cfRule type="containsText" dxfId="20992" priority="22269" operator="containsText" text="CE">
      <formula>NOT(ISERROR(SEARCH("CE",CB67)))</formula>
    </cfRule>
  </conditionalFormatting>
  <conditionalFormatting sqref="CB67:CN67">
    <cfRule type="cellIs" dxfId="20991" priority="22262" operator="equal">
      <formula>"FAB"</formula>
    </cfRule>
    <cfRule type="containsText" dxfId="20990" priority="22263" operator="containsText" text="CC">
      <formula>NOT(ISERROR(SEARCH("CC",CB67)))</formula>
    </cfRule>
    <cfRule type="containsText" dxfId="20989" priority="22264" operator="containsText" text="ND">
      <formula>NOT(ISERROR(SEARCH("ND",CB67)))</formula>
    </cfRule>
    <cfRule type="containsText" dxfId="20988" priority="22265" operator="containsText" text="MANTTO">
      <formula>NOT(ISERROR(SEARCH("MANTTO",CB67)))</formula>
    </cfRule>
    <cfRule type="containsText" dxfId="20987" priority="22266" operator="containsText" text="PNC">
      <formula>NOT(ISERROR(SEARCH("PNC",CB67)))</formula>
    </cfRule>
    <cfRule type="containsText" dxfId="20986" priority="22267" operator="containsText" text="EJC">
      <formula>NOT(ISERROR(SEARCH("EJC",CB67)))</formula>
    </cfRule>
    <cfRule type="containsText" dxfId="20985" priority="22268" operator="containsText" text="FAC">
      <formula>NOT(ISERROR(SEARCH("FAC",CB67)))</formula>
    </cfRule>
  </conditionalFormatting>
  <conditionalFormatting sqref="CB67:CN67">
    <cfRule type="containsText" dxfId="20984" priority="22261" operator="containsText" text="CE">
      <formula>NOT(ISERROR(SEARCH("CE",CB67)))</formula>
    </cfRule>
  </conditionalFormatting>
  <conditionalFormatting sqref="CB67:CN67">
    <cfRule type="cellIs" dxfId="20983" priority="22254" operator="equal">
      <formula>"FAB"</formula>
    </cfRule>
    <cfRule type="containsText" dxfId="20982" priority="22255" operator="containsText" text="CC">
      <formula>NOT(ISERROR(SEARCH("CC",CB67)))</formula>
    </cfRule>
    <cfRule type="containsText" dxfId="20981" priority="22256" operator="containsText" text="ND">
      <formula>NOT(ISERROR(SEARCH("ND",CB67)))</formula>
    </cfRule>
    <cfRule type="containsText" dxfId="20980" priority="22257" operator="containsText" text="MANTTO">
      <formula>NOT(ISERROR(SEARCH("MANTTO",CB67)))</formula>
    </cfRule>
    <cfRule type="containsText" dxfId="20979" priority="22258" operator="containsText" text="PNC">
      <formula>NOT(ISERROR(SEARCH("PNC",CB67)))</formula>
    </cfRule>
    <cfRule type="containsText" dxfId="20978" priority="22259" operator="containsText" text="EJC">
      <formula>NOT(ISERROR(SEARCH("EJC",CB67)))</formula>
    </cfRule>
    <cfRule type="containsText" dxfId="20977" priority="22260" operator="containsText" text="FAC">
      <formula>NOT(ISERROR(SEARCH("FAC",CB67)))</formula>
    </cfRule>
  </conditionalFormatting>
  <conditionalFormatting sqref="CB67:CN67">
    <cfRule type="containsText" dxfId="20976" priority="22253" operator="containsText" text="CE">
      <formula>NOT(ISERROR(SEARCH("CE",CB67)))</formula>
    </cfRule>
  </conditionalFormatting>
  <conditionalFormatting sqref="CN67">
    <cfRule type="cellIs" dxfId="20975" priority="22246" operator="equal">
      <formula>"FAB"</formula>
    </cfRule>
    <cfRule type="containsText" dxfId="20974" priority="22247" operator="containsText" text="CC">
      <formula>NOT(ISERROR(SEARCH("CC",CN67)))</formula>
    </cfRule>
    <cfRule type="containsText" dxfId="20973" priority="22248" operator="containsText" text="ND">
      <formula>NOT(ISERROR(SEARCH("ND",CN67)))</formula>
    </cfRule>
    <cfRule type="containsText" dxfId="20972" priority="22249" operator="containsText" text="MANTTO">
      <formula>NOT(ISERROR(SEARCH("MANTTO",CN67)))</formula>
    </cfRule>
    <cfRule type="containsText" dxfId="20971" priority="22250" operator="containsText" text="PNC">
      <formula>NOT(ISERROR(SEARCH("PNC",CN67)))</formula>
    </cfRule>
    <cfRule type="containsText" dxfId="20970" priority="22251" operator="containsText" text="EJC">
      <formula>NOT(ISERROR(SEARCH("EJC",CN67)))</formula>
    </cfRule>
    <cfRule type="containsText" dxfId="20969" priority="22252" operator="containsText" text="FAC">
      <formula>NOT(ISERROR(SEARCH("FAC",CN67)))</formula>
    </cfRule>
  </conditionalFormatting>
  <conditionalFormatting sqref="CN67">
    <cfRule type="containsText" dxfId="20968" priority="22245" operator="containsText" text="CE">
      <formula>NOT(ISERROR(SEARCH("CE",CN67)))</formula>
    </cfRule>
  </conditionalFormatting>
  <conditionalFormatting sqref="CB67:CN67">
    <cfRule type="cellIs" dxfId="20967" priority="22238" operator="equal">
      <formula>"FAB"</formula>
    </cfRule>
    <cfRule type="containsText" dxfId="20966" priority="22239" operator="containsText" text="CC">
      <formula>NOT(ISERROR(SEARCH("CC",CB67)))</formula>
    </cfRule>
    <cfRule type="containsText" dxfId="20965" priority="22240" operator="containsText" text="ND">
      <formula>NOT(ISERROR(SEARCH("ND",CB67)))</formula>
    </cfRule>
    <cfRule type="containsText" dxfId="20964" priority="22241" operator="containsText" text="MANTTO">
      <formula>NOT(ISERROR(SEARCH("MANTTO",CB67)))</formula>
    </cfRule>
    <cfRule type="containsText" dxfId="20963" priority="22242" operator="containsText" text="PNC">
      <formula>NOT(ISERROR(SEARCH("PNC",CB67)))</formula>
    </cfRule>
    <cfRule type="containsText" dxfId="20962" priority="22243" operator="containsText" text="EJC">
      <formula>NOT(ISERROR(SEARCH("EJC",CB67)))</formula>
    </cfRule>
    <cfRule type="containsText" dxfId="20961" priority="22244" operator="containsText" text="FAC">
      <formula>NOT(ISERROR(SEARCH("FAC",CB67)))</formula>
    </cfRule>
  </conditionalFormatting>
  <conditionalFormatting sqref="CB67:CN67">
    <cfRule type="containsText" dxfId="20960" priority="22237" operator="containsText" text="CE">
      <formula>NOT(ISERROR(SEARCH("CE",CB67)))</formula>
    </cfRule>
  </conditionalFormatting>
  <conditionalFormatting sqref="CB67:CN67">
    <cfRule type="cellIs" dxfId="20959" priority="22230" operator="equal">
      <formula>"FAB"</formula>
    </cfRule>
    <cfRule type="containsText" dxfId="20958" priority="22231" operator="containsText" text="CC">
      <formula>NOT(ISERROR(SEARCH("CC",CB67)))</formula>
    </cfRule>
    <cfRule type="containsText" dxfId="20957" priority="22232" operator="containsText" text="ND">
      <formula>NOT(ISERROR(SEARCH("ND",CB67)))</formula>
    </cfRule>
    <cfRule type="containsText" dxfId="20956" priority="22233" operator="containsText" text="MANTTO">
      <formula>NOT(ISERROR(SEARCH("MANTTO",CB67)))</formula>
    </cfRule>
    <cfRule type="containsText" dxfId="20955" priority="22234" operator="containsText" text="PNC">
      <formula>NOT(ISERROR(SEARCH("PNC",CB67)))</formula>
    </cfRule>
    <cfRule type="containsText" dxfId="20954" priority="22235" operator="containsText" text="EJC">
      <formula>NOT(ISERROR(SEARCH("EJC",CB67)))</formula>
    </cfRule>
    <cfRule type="containsText" dxfId="20953" priority="22236" operator="containsText" text="FAC">
      <formula>NOT(ISERROR(SEARCH("FAC",CB67)))</formula>
    </cfRule>
  </conditionalFormatting>
  <conditionalFormatting sqref="CB67:CN67">
    <cfRule type="containsText" dxfId="20952" priority="22229" operator="containsText" text="CE">
      <formula>NOT(ISERROR(SEARCH("CE",CB67)))</formula>
    </cfRule>
  </conditionalFormatting>
  <conditionalFormatting sqref="CB67:CN67">
    <cfRule type="cellIs" dxfId="20951" priority="22222" operator="equal">
      <formula>"FAB"</formula>
    </cfRule>
    <cfRule type="containsText" dxfId="20950" priority="22223" operator="containsText" text="CC">
      <formula>NOT(ISERROR(SEARCH("CC",CB67)))</formula>
    </cfRule>
    <cfRule type="containsText" dxfId="20949" priority="22224" operator="containsText" text="ND">
      <formula>NOT(ISERROR(SEARCH("ND",CB67)))</formula>
    </cfRule>
    <cfRule type="containsText" dxfId="20948" priority="22225" operator="containsText" text="MANTTO">
      <formula>NOT(ISERROR(SEARCH("MANTTO",CB67)))</formula>
    </cfRule>
    <cfRule type="containsText" dxfId="20947" priority="22226" operator="containsText" text="PNC">
      <formula>NOT(ISERROR(SEARCH("PNC",CB67)))</formula>
    </cfRule>
    <cfRule type="containsText" dxfId="20946" priority="22227" operator="containsText" text="EJC">
      <formula>NOT(ISERROR(SEARCH("EJC",CB67)))</formula>
    </cfRule>
    <cfRule type="containsText" dxfId="20945" priority="22228" operator="containsText" text="FAC">
      <formula>NOT(ISERROR(SEARCH("FAC",CB67)))</formula>
    </cfRule>
  </conditionalFormatting>
  <conditionalFormatting sqref="CB67:CN67">
    <cfRule type="containsText" dxfId="20944" priority="22221" operator="containsText" text="CE">
      <formula>NOT(ISERROR(SEARCH("CE",CB67)))</formula>
    </cfRule>
  </conditionalFormatting>
  <conditionalFormatting sqref="CO67:DA67">
    <cfRule type="cellIs" dxfId="20943" priority="22214" operator="equal">
      <formula>"FAB"</formula>
    </cfRule>
    <cfRule type="containsText" dxfId="20942" priority="22215" operator="containsText" text="CC">
      <formula>NOT(ISERROR(SEARCH("CC",CO67)))</formula>
    </cfRule>
    <cfRule type="containsText" dxfId="20941" priority="22216" operator="containsText" text="ND">
      <formula>NOT(ISERROR(SEARCH("ND",CO67)))</formula>
    </cfRule>
    <cfRule type="containsText" dxfId="20940" priority="22217" operator="containsText" text="MANTTO">
      <formula>NOT(ISERROR(SEARCH("MANTTO",CO67)))</formula>
    </cfRule>
    <cfRule type="containsText" dxfId="20939" priority="22218" operator="containsText" text="PNC">
      <formula>NOT(ISERROR(SEARCH("PNC",CO67)))</formula>
    </cfRule>
    <cfRule type="containsText" dxfId="20938" priority="22219" operator="containsText" text="EJC">
      <formula>NOT(ISERROR(SEARCH("EJC",CO67)))</formula>
    </cfRule>
    <cfRule type="containsText" dxfId="20937" priority="22220" operator="containsText" text="FAC">
      <formula>NOT(ISERROR(SEARCH("FAC",CO67)))</formula>
    </cfRule>
  </conditionalFormatting>
  <conditionalFormatting sqref="CO67:DA67">
    <cfRule type="containsText" dxfId="20936" priority="22213" operator="containsText" text="CE">
      <formula>NOT(ISERROR(SEARCH("CE",CO67)))</formula>
    </cfRule>
  </conditionalFormatting>
  <conditionalFormatting sqref="CO67:DA67">
    <cfRule type="cellIs" dxfId="20935" priority="22206" operator="equal">
      <formula>"FAB"</formula>
    </cfRule>
    <cfRule type="containsText" dxfId="20934" priority="22207" operator="containsText" text="CC">
      <formula>NOT(ISERROR(SEARCH("CC",CO67)))</formula>
    </cfRule>
    <cfRule type="containsText" dxfId="20933" priority="22208" operator="containsText" text="ND">
      <formula>NOT(ISERROR(SEARCH("ND",CO67)))</formula>
    </cfRule>
    <cfRule type="containsText" dxfId="20932" priority="22209" operator="containsText" text="MANTTO">
      <formula>NOT(ISERROR(SEARCH("MANTTO",CO67)))</formula>
    </cfRule>
    <cfRule type="containsText" dxfId="20931" priority="22210" operator="containsText" text="PNC">
      <formula>NOT(ISERROR(SEARCH("PNC",CO67)))</formula>
    </cfRule>
    <cfRule type="containsText" dxfId="20930" priority="22211" operator="containsText" text="EJC">
      <formula>NOT(ISERROR(SEARCH("EJC",CO67)))</formula>
    </cfRule>
    <cfRule type="containsText" dxfId="20929" priority="22212" operator="containsText" text="FAC">
      <formula>NOT(ISERROR(SEARCH("FAC",CO67)))</formula>
    </cfRule>
  </conditionalFormatting>
  <conditionalFormatting sqref="CO67:DA67">
    <cfRule type="containsText" dxfId="20928" priority="22205" operator="containsText" text="CE">
      <formula>NOT(ISERROR(SEARCH("CE",CO67)))</formula>
    </cfRule>
  </conditionalFormatting>
  <conditionalFormatting sqref="CO67:DA67">
    <cfRule type="cellIs" dxfId="20927" priority="22198" operator="equal">
      <formula>"FAB"</formula>
    </cfRule>
    <cfRule type="containsText" dxfId="20926" priority="22199" operator="containsText" text="CC">
      <formula>NOT(ISERROR(SEARCH("CC",CO67)))</formula>
    </cfRule>
    <cfRule type="containsText" dxfId="20925" priority="22200" operator="containsText" text="ND">
      <formula>NOT(ISERROR(SEARCH("ND",CO67)))</formula>
    </cfRule>
    <cfRule type="containsText" dxfId="20924" priority="22201" operator="containsText" text="MANTTO">
      <formula>NOT(ISERROR(SEARCH("MANTTO",CO67)))</formula>
    </cfRule>
    <cfRule type="containsText" dxfId="20923" priority="22202" operator="containsText" text="PNC">
      <formula>NOT(ISERROR(SEARCH("PNC",CO67)))</formula>
    </cfRule>
    <cfRule type="containsText" dxfId="20922" priority="22203" operator="containsText" text="EJC">
      <formula>NOT(ISERROR(SEARCH("EJC",CO67)))</formula>
    </cfRule>
    <cfRule type="containsText" dxfId="20921" priority="22204" operator="containsText" text="FAC">
      <formula>NOT(ISERROR(SEARCH("FAC",CO67)))</formula>
    </cfRule>
  </conditionalFormatting>
  <conditionalFormatting sqref="CO67:DA67">
    <cfRule type="containsText" dxfId="20920" priority="22197" operator="containsText" text="CE">
      <formula>NOT(ISERROR(SEARCH("CE",CO67)))</formula>
    </cfRule>
  </conditionalFormatting>
  <conditionalFormatting sqref="DA67">
    <cfRule type="cellIs" dxfId="20919" priority="22190" operator="equal">
      <formula>"FAB"</formula>
    </cfRule>
    <cfRule type="containsText" dxfId="20918" priority="22191" operator="containsText" text="CC">
      <formula>NOT(ISERROR(SEARCH("CC",DA67)))</formula>
    </cfRule>
    <cfRule type="containsText" dxfId="20917" priority="22192" operator="containsText" text="ND">
      <formula>NOT(ISERROR(SEARCH("ND",DA67)))</formula>
    </cfRule>
    <cfRule type="containsText" dxfId="20916" priority="22193" operator="containsText" text="MANTTO">
      <formula>NOT(ISERROR(SEARCH("MANTTO",DA67)))</formula>
    </cfRule>
    <cfRule type="containsText" dxfId="20915" priority="22194" operator="containsText" text="PNC">
      <formula>NOT(ISERROR(SEARCH("PNC",DA67)))</formula>
    </cfRule>
    <cfRule type="containsText" dxfId="20914" priority="22195" operator="containsText" text="EJC">
      <formula>NOT(ISERROR(SEARCH("EJC",DA67)))</formula>
    </cfRule>
    <cfRule type="containsText" dxfId="20913" priority="22196" operator="containsText" text="FAC">
      <formula>NOT(ISERROR(SEARCH("FAC",DA67)))</formula>
    </cfRule>
  </conditionalFormatting>
  <conditionalFormatting sqref="DA67">
    <cfRule type="containsText" dxfId="20912" priority="22189" operator="containsText" text="CE">
      <formula>NOT(ISERROR(SEARCH("CE",DA67)))</formula>
    </cfRule>
  </conditionalFormatting>
  <conditionalFormatting sqref="CO67:DA67">
    <cfRule type="cellIs" dxfId="20911" priority="22182" operator="equal">
      <formula>"FAB"</formula>
    </cfRule>
    <cfRule type="containsText" dxfId="20910" priority="22183" operator="containsText" text="CC">
      <formula>NOT(ISERROR(SEARCH("CC",CO67)))</formula>
    </cfRule>
    <cfRule type="containsText" dxfId="20909" priority="22184" operator="containsText" text="ND">
      <formula>NOT(ISERROR(SEARCH("ND",CO67)))</formula>
    </cfRule>
    <cfRule type="containsText" dxfId="20908" priority="22185" operator="containsText" text="MANTTO">
      <formula>NOT(ISERROR(SEARCH("MANTTO",CO67)))</formula>
    </cfRule>
    <cfRule type="containsText" dxfId="20907" priority="22186" operator="containsText" text="PNC">
      <formula>NOT(ISERROR(SEARCH("PNC",CO67)))</formula>
    </cfRule>
    <cfRule type="containsText" dxfId="20906" priority="22187" operator="containsText" text="EJC">
      <formula>NOT(ISERROR(SEARCH("EJC",CO67)))</formula>
    </cfRule>
    <cfRule type="containsText" dxfId="20905" priority="22188" operator="containsText" text="FAC">
      <formula>NOT(ISERROR(SEARCH("FAC",CO67)))</formula>
    </cfRule>
  </conditionalFormatting>
  <conditionalFormatting sqref="CO67:DA67">
    <cfRule type="containsText" dxfId="20904" priority="22181" operator="containsText" text="CE">
      <formula>NOT(ISERROR(SEARCH("CE",CO67)))</formula>
    </cfRule>
  </conditionalFormatting>
  <conditionalFormatting sqref="CO67:DA67">
    <cfRule type="cellIs" dxfId="20903" priority="22174" operator="equal">
      <formula>"FAB"</formula>
    </cfRule>
    <cfRule type="containsText" dxfId="20902" priority="22175" operator="containsText" text="CC">
      <formula>NOT(ISERROR(SEARCH("CC",CO67)))</formula>
    </cfRule>
    <cfRule type="containsText" dxfId="20901" priority="22176" operator="containsText" text="ND">
      <formula>NOT(ISERROR(SEARCH("ND",CO67)))</formula>
    </cfRule>
    <cfRule type="containsText" dxfId="20900" priority="22177" operator="containsText" text="MANTTO">
      <formula>NOT(ISERROR(SEARCH("MANTTO",CO67)))</formula>
    </cfRule>
    <cfRule type="containsText" dxfId="20899" priority="22178" operator="containsText" text="PNC">
      <formula>NOT(ISERROR(SEARCH("PNC",CO67)))</formula>
    </cfRule>
    <cfRule type="containsText" dxfId="20898" priority="22179" operator="containsText" text="EJC">
      <formula>NOT(ISERROR(SEARCH("EJC",CO67)))</formula>
    </cfRule>
    <cfRule type="containsText" dxfId="20897" priority="22180" operator="containsText" text="FAC">
      <formula>NOT(ISERROR(SEARCH("FAC",CO67)))</formula>
    </cfRule>
  </conditionalFormatting>
  <conditionalFormatting sqref="CO67:DA67">
    <cfRule type="containsText" dxfId="20896" priority="22173" operator="containsText" text="CE">
      <formula>NOT(ISERROR(SEARCH("CE",CO67)))</formula>
    </cfRule>
  </conditionalFormatting>
  <conditionalFormatting sqref="CO67:DA67">
    <cfRule type="cellIs" dxfId="20895" priority="22166" operator="equal">
      <formula>"FAB"</formula>
    </cfRule>
    <cfRule type="containsText" dxfId="20894" priority="22167" operator="containsText" text="CC">
      <formula>NOT(ISERROR(SEARCH("CC",CO67)))</formula>
    </cfRule>
    <cfRule type="containsText" dxfId="20893" priority="22168" operator="containsText" text="ND">
      <formula>NOT(ISERROR(SEARCH("ND",CO67)))</formula>
    </cfRule>
    <cfRule type="containsText" dxfId="20892" priority="22169" operator="containsText" text="MANTTO">
      <formula>NOT(ISERROR(SEARCH("MANTTO",CO67)))</formula>
    </cfRule>
    <cfRule type="containsText" dxfId="20891" priority="22170" operator="containsText" text="PNC">
      <formula>NOT(ISERROR(SEARCH("PNC",CO67)))</formula>
    </cfRule>
    <cfRule type="containsText" dxfId="20890" priority="22171" operator="containsText" text="EJC">
      <formula>NOT(ISERROR(SEARCH("EJC",CO67)))</formula>
    </cfRule>
    <cfRule type="containsText" dxfId="20889" priority="22172" operator="containsText" text="FAC">
      <formula>NOT(ISERROR(SEARCH("FAC",CO67)))</formula>
    </cfRule>
  </conditionalFormatting>
  <conditionalFormatting sqref="CO67:DA67">
    <cfRule type="containsText" dxfId="20888" priority="22165" operator="containsText" text="CE">
      <formula>NOT(ISERROR(SEARCH("CE",CO67)))</formula>
    </cfRule>
  </conditionalFormatting>
  <conditionalFormatting sqref="DB67:DN67">
    <cfRule type="cellIs" dxfId="20887" priority="22158" operator="equal">
      <formula>"FAB"</formula>
    </cfRule>
    <cfRule type="containsText" dxfId="20886" priority="22159" operator="containsText" text="CC">
      <formula>NOT(ISERROR(SEARCH("CC",DB67)))</formula>
    </cfRule>
    <cfRule type="containsText" dxfId="20885" priority="22160" operator="containsText" text="ND">
      <formula>NOT(ISERROR(SEARCH("ND",DB67)))</formula>
    </cfRule>
    <cfRule type="containsText" dxfId="20884" priority="22161" operator="containsText" text="MANTTO">
      <formula>NOT(ISERROR(SEARCH("MANTTO",DB67)))</formula>
    </cfRule>
    <cfRule type="containsText" dxfId="20883" priority="22162" operator="containsText" text="PNC">
      <formula>NOT(ISERROR(SEARCH("PNC",DB67)))</formula>
    </cfRule>
    <cfRule type="containsText" dxfId="20882" priority="22163" operator="containsText" text="EJC">
      <formula>NOT(ISERROR(SEARCH("EJC",DB67)))</formula>
    </cfRule>
    <cfRule type="containsText" dxfId="20881" priority="22164" operator="containsText" text="FAC">
      <formula>NOT(ISERROR(SEARCH("FAC",DB67)))</formula>
    </cfRule>
  </conditionalFormatting>
  <conditionalFormatting sqref="DB67:DN67">
    <cfRule type="containsText" dxfId="20880" priority="22157" operator="containsText" text="CE">
      <formula>NOT(ISERROR(SEARCH("CE",DB67)))</formula>
    </cfRule>
  </conditionalFormatting>
  <conditionalFormatting sqref="DB67:DN67">
    <cfRule type="cellIs" dxfId="20879" priority="22150" operator="equal">
      <formula>"FAB"</formula>
    </cfRule>
    <cfRule type="containsText" dxfId="20878" priority="22151" operator="containsText" text="CC">
      <formula>NOT(ISERROR(SEARCH("CC",DB67)))</formula>
    </cfRule>
    <cfRule type="containsText" dxfId="20877" priority="22152" operator="containsText" text="ND">
      <formula>NOT(ISERROR(SEARCH("ND",DB67)))</formula>
    </cfRule>
    <cfRule type="containsText" dxfId="20876" priority="22153" operator="containsText" text="MANTTO">
      <formula>NOT(ISERROR(SEARCH("MANTTO",DB67)))</formula>
    </cfRule>
    <cfRule type="containsText" dxfId="20875" priority="22154" operator="containsText" text="PNC">
      <formula>NOT(ISERROR(SEARCH("PNC",DB67)))</formula>
    </cfRule>
    <cfRule type="containsText" dxfId="20874" priority="22155" operator="containsText" text="EJC">
      <formula>NOT(ISERROR(SEARCH("EJC",DB67)))</formula>
    </cfRule>
    <cfRule type="containsText" dxfId="20873" priority="22156" operator="containsText" text="FAC">
      <formula>NOT(ISERROR(SEARCH("FAC",DB67)))</formula>
    </cfRule>
  </conditionalFormatting>
  <conditionalFormatting sqref="DB67:DN67">
    <cfRule type="containsText" dxfId="20872" priority="22149" operator="containsText" text="CE">
      <formula>NOT(ISERROR(SEARCH("CE",DB67)))</formula>
    </cfRule>
  </conditionalFormatting>
  <conditionalFormatting sqref="DB67:DN67">
    <cfRule type="cellIs" dxfId="20871" priority="22142" operator="equal">
      <formula>"FAB"</formula>
    </cfRule>
    <cfRule type="containsText" dxfId="20870" priority="22143" operator="containsText" text="CC">
      <formula>NOT(ISERROR(SEARCH("CC",DB67)))</formula>
    </cfRule>
    <cfRule type="containsText" dxfId="20869" priority="22144" operator="containsText" text="ND">
      <formula>NOT(ISERROR(SEARCH("ND",DB67)))</formula>
    </cfRule>
    <cfRule type="containsText" dxfId="20868" priority="22145" operator="containsText" text="MANTTO">
      <formula>NOT(ISERROR(SEARCH("MANTTO",DB67)))</formula>
    </cfRule>
    <cfRule type="containsText" dxfId="20867" priority="22146" operator="containsText" text="PNC">
      <formula>NOT(ISERROR(SEARCH("PNC",DB67)))</formula>
    </cfRule>
    <cfRule type="containsText" dxfId="20866" priority="22147" operator="containsText" text="EJC">
      <formula>NOT(ISERROR(SEARCH("EJC",DB67)))</formula>
    </cfRule>
    <cfRule type="containsText" dxfId="20865" priority="22148" operator="containsText" text="FAC">
      <formula>NOT(ISERROR(SEARCH("FAC",DB67)))</formula>
    </cfRule>
  </conditionalFormatting>
  <conditionalFormatting sqref="DB67:DN67">
    <cfRule type="containsText" dxfId="20864" priority="22141" operator="containsText" text="CE">
      <formula>NOT(ISERROR(SEARCH("CE",DB67)))</formula>
    </cfRule>
  </conditionalFormatting>
  <conditionalFormatting sqref="DN67">
    <cfRule type="cellIs" dxfId="20863" priority="22134" operator="equal">
      <formula>"FAB"</formula>
    </cfRule>
    <cfRule type="containsText" dxfId="20862" priority="22135" operator="containsText" text="CC">
      <formula>NOT(ISERROR(SEARCH("CC",DN67)))</formula>
    </cfRule>
    <cfRule type="containsText" dxfId="20861" priority="22136" operator="containsText" text="ND">
      <formula>NOT(ISERROR(SEARCH("ND",DN67)))</formula>
    </cfRule>
    <cfRule type="containsText" dxfId="20860" priority="22137" operator="containsText" text="MANTTO">
      <formula>NOT(ISERROR(SEARCH("MANTTO",DN67)))</formula>
    </cfRule>
    <cfRule type="containsText" dxfId="20859" priority="22138" operator="containsText" text="PNC">
      <formula>NOT(ISERROR(SEARCH("PNC",DN67)))</formula>
    </cfRule>
    <cfRule type="containsText" dxfId="20858" priority="22139" operator="containsText" text="EJC">
      <formula>NOT(ISERROR(SEARCH("EJC",DN67)))</formula>
    </cfRule>
    <cfRule type="containsText" dxfId="20857" priority="22140" operator="containsText" text="FAC">
      <formula>NOT(ISERROR(SEARCH("FAC",DN67)))</formula>
    </cfRule>
  </conditionalFormatting>
  <conditionalFormatting sqref="DN67">
    <cfRule type="containsText" dxfId="20856" priority="22133" operator="containsText" text="CE">
      <formula>NOT(ISERROR(SEARCH("CE",DN67)))</formula>
    </cfRule>
  </conditionalFormatting>
  <conditionalFormatting sqref="DB67:DN67">
    <cfRule type="cellIs" dxfId="20855" priority="22126" operator="equal">
      <formula>"FAB"</formula>
    </cfRule>
    <cfRule type="containsText" dxfId="20854" priority="22127" operator="containsText" text="CC">
      <formula>NOT(ISERROR(SEARCH("CC",DB67)))</formula>
    </cfRule>
    <cfRule type="containsText" dxfId="20853" priority="22128" operator="containsText" text="ND">
      <formula>NOT(ISERROR(SEARCH("ND",DB67)))</formula>
    </cfRule>
    <cfRule type="containsText" dxfId="20852" priority="22129" operator="containsText" text="MANTTO">
      <formula>NOT(ISERROR(SEARCH("MANTTO",DB67)))</formula>
    </cfRule>
    <cfRule type="containsText" dxfId="20851" priority="22130" operator="containsText" text="PNC">
      <formula>NOT(ISERROR(SEARCH("PNC",DB67)))</formula>
    </cfRule>
    <cfRule type="containsText" dxfId="20850" priority="22131" operator="containsText" text="EJC">
      <formula>NOT(ISERROR(SEARCH("EJC",DB67)))</formula>
    </cfRule>
    <cfRule type="containsText" dxfId="20849" priority="22132" operator="containsText" text="FAC">
      <formula>NOT(ISERROR(SEARCH("FAC",DB67)))</formula>
    </cfRule>
  </conditionalFormatting>
  <conditionalFormatting sqref="DB67:DN67">
    <cfRule type="containsText" dxfId="20848" priority="22125" operator="containsText" text="CE">
      <formula>NOT(ISERROR(SEARCH("CE",DB67)))</formula>
    </cfRule>
  </conditionalFormatting>
  <conditionalFormatting sqref="DB67:DN67">
    <cfRule type="cellIs" dxfId="20847" priority="22118" operator="equal">
      <formula>"FAB"</formula>
    </cfRule>
    <cfRule type="containsText" dxfId="20846" priority="22119" operator="containsText" text="CC">
      <formula>NOT(ISERROR(SEARCH("CC",DB67)))</formula>
    </cfRule>
    <cfRule type="containsText" dxfId="20845" priority="22120" operator="containsText" text="ND">
      <formula>NOT(ISERROR(SEARCH("ND",DB67)))</formula>
    </cfRule>
    <cfRule type="containsText" dxfId="20844" priority="22121" operator="containsText" text="MANTTO">
      <formula>NOT(ISERROR(SEARCH("MANTTO",DB67)))</formula>
    </cfRule>
    <cfRule type="containsText" dxfId="20843" priority="22122" operator="containsText" text="PNC">
      <formula>NOT(ISERROR(SEARCH("PNC",DB67)))</formula>
    </cfRule>
    <cfRule type="containsText" dxfId="20842" priority="22123" operator="containsText" text="EJC">
      <formula>NOT(ISERROR(SEARCH("EJC",DB67)))</formula>
    </cfRule>
    <cfRule type="containsText" dxfId="20841" priority="22124" operator="containsText" text="FAC">
      <formula>NOT(ISERROR(SEARCH("FAC",DB67)))</formula>
    </cfRule>
  </conditionalFormatting>
  <conditionalFormatting sqref="DB67:DN67">
    <cfRule type="containsText" dxfId="20840" priority="22117" operator="containsText" text="CE">
      <formula>NOT(ISERROR(SEARCH("CE",DB67)))</formula>
    </cfRule>
  </conditionalFormatting>
  <conditionalFormatting sqref="DB67:DN67">
    <cfRule type="cellIs" dxfId="20839" priority="22110" operator="equal">
      <formula>"FAB"</formula>
    </cfRule>
    <cfRule type="containsText" dxfId="20838" priority="22111" operator="containsText" text="CC">
      <formula>NOT(ISERROR(SEARCH("CC",DB67)))</formula>
    </cfRule>
    <cfRule type="containsText" dxfId="20837" priority="22112" operator="containsText" text="ND">
      <formula>NOT(ISERROR(SEARCH("ND",DB67)))</formula>
    </cfRule>
    <cfRule type="containsText" dxfId="20836" priority="22113" operator="containsText" text="MANTTO">
      <formula>NOT(ISERROR(SEARCH("MANTTO",DB67)))</formula>
    </cfRule>
    <cfRule type="containsText" dxfId="20835" priority="22114" operator="containsText" text="PNC">
      <formula>NOT(ISERROR(SEARCH("PNC",DB67)))</formula>
    </cfRule>
    <cfRule type="containsText" dxfId="20834" priority="22115" operator="containsText" text="EJC">
      <formula>NOT(ISERROR(SEARCH("EJC",DB67)))</formula>
    </cfRule>
    <cfRule type="containsText" dxfId="20833" priority="22116" operator="containsText" text="FAC">
      <formula>NOT(ISERROR(SEARCH("FAC",DB67)))</formula>
    </cfRule>
  </conditionalFormatting>
  <conditionalFormatting sqref="DB67:DN67">
    <cfRule type="containsText" dxfId="20832" priority="22109" operator="containsText" text="CE">
      <formula>NOT(ISERROR(SEARCH("CE",DB67)))</formula>
    </cfRule>
  </conditionalFormatting>
  <conditionalFormatting sqref="DO67:EA67">
    <cfRule type="cellIs" dxfId="20831" priority="22102" operator="equal">
      <formula>"FAB"</formula>
    </cfRule>
    <cfRule type="containsText" dxfId="20830" priority="22103" operator="containsText" text="CC">
      <formula>NOT(ISERROR(SEARCH("CC",DO67)))</formula>
    </cfRule>
    <cfRule type="containsText" dxfId="20829" priority="22104" operator="containsText" text="ND">
      <formula>NOT(ISERROR(SEARCH("ND",DO67)))</formula>
    </cfRule>
    <cfRule type="containsText" dxfId="20828" priority="22105" operator="containsText" text="MANTTO">
      <formula>NOT(ISERROR(SEARCH("MANTTO",DO67)))</formula>
    </cfRule>
    <cfRule type="containsText" dxfId="20827" priority="22106" operator="containsText" text="PNC">
      <formula>NOT(ISERROR(SEARCH("PNC",DO67)))</formula>
    </cfRule>
    <cfRule type="containsText" dxfId="20826" priority="22107" operator="containsText" text="EJC">
      <formula>NOT(ISERROR(SEARCH("EJC",DO67)))</formula>
    </cfRule>
    <cfRule type="containsText" dxfId="20825" priority="22108" operator="containsText" text="FAC">
      <formula>NOT(ISERROR(SEARCH("FAC",DO67)))</formula>
    </cfRule>
  </conditionalFormatting>
  <conditionalFormatting sqref="DO67:EA67">
    <cfRule type="containsText" dxfId="20824" priority="22101" operator="containsText" text="CE">
      <formula>NOT(ISERROR(SEARCH("CE",DO67)))</formula>
    </cfRule>
  </conditionalFormatting>
  <conditionalFormatting sqref="DO67:EA67">
    <cfRule type="cellIs" dxfId="20823" priority="22094" operator="equal">
      <formula>"FAB"</formula>
    </cfRule>
    <cfRule type="containsText" dxfId="20822" priority="22095" operator="containsText" text="CC">
      <formula>NOT(ISERROR(SEARCH("CC",DO67)))</formula>
    </cfRule>
    <cfRule type="containsText" dxfId="20821" priority="22096" operator="containsText" text="ND">
      <formula>NOT(ISERROR(SEARCH("ND",DO67)))</formula>
    </cfRule>
    <cfRule type="containsText" dxfId="20820" priority="22097" operator="containsText" text="MANTTO">
      <formula>NOT(ISERROR(SEARCH("MANTTO",DO67)))</formula>
    </cfRule>
    <cfRule type="containsText" dxfId="20819" priority="22098" operator="containsText" text="PNC">
      <formula>NOT(ISERROR(SEARCH("PNC",DO67)))</formula>
    </cfRule>
    <cfRule type="containsText" dxfId="20818" priority="22099" operator="containsText" text="EJC">
      <formula>NOT(ISERROR(SEARCH("EJC",DO67)))</formula>
    </cfRule>
    <cfRule type="containsText" dxfId="20817" priority="22100" operator="containsText" text="FAC">
      <formula>NOT(ISERROR(SEARCH("FAC",DO67)))</formula>
    </cfRule>
  </conditionalFormatting>
  <conditionalFormatting sqref="DO67:EA67">
    <cfRule type="containsText" dxfId="20816" priority="22093" operator="containsText" text="CE">
      <formula>NOT(ISERROR(SEARCH("CE",DO67)))</formula>
    </cfRule>
  </conditionalFormatting>
  <conditionalFormatting sqref="DO67:EA67">
    <cfRule type="cellIs" dxfId="20815" priority="22086" operator="equal">
      <formula>"FAB"</formula>
    </cfRule>
    <cfRule type="containsText" dxfId="20814" priority="22087" operator="containsText" text="CC">
      <formula>NOT(ISERROR(SEARCH("CC",DO67)))</formula>
    </cfRule>
    <cfRule type="containsText" dxfId="20813" priority="22088" operator="containsText" text="ND">
      <formula>NOT(ISERROR(SEARCH("ND",DO67)))</formula>
    </cfRule>
    <cfRule type="containsText" dxfId="20812" priority="22089" operator="containsText" text="MANTTO">
      <formula>NOT(ISERROR(SEARCH("MANTTO",DO67)))</formula>
    </cfRule>
    <cfRule type="containsText" dxfId="20811" priority="22090" operator="containsText" text="PNC">
      <formula>NOT(ISERROR(SEARCH("PNC",DO67)))</formula>
    </cfRule>
    <cfRule type="containsText" dxfId="20810" priority="22091" operator="containsText" text="EJC">
      <formula>NOT(ISERROR(SEARCH("EJC",DO67)))</formula>
    </cfRule>
    <cfRule type="containsText" dxfId="20809" priority="22092" operator="containsText" text="FAC">
      <formula>NOT(ISERROR(SEARCH("FAC",DO67)))</formula>
    </cfRule>
  </conditionalFormatting>
  <conditionalFormatting sqref="DO67:EA67">
    <cfRule type="containsText" dxfId="20808" priority="22085" operator="containsText" text="CE">
      <formula>NOT(ISERROR(SEARCH("CE",DO67)))</formula>
    </cfRule>
  </conditionalFormatting>
  <conditionalFormatting sqref="EA67">
    <cfRule type="cellIs" dxfId="20807" priority="22078" operator="equal">
      <formula>"FAB"</formula>
    </cfRule>
    <cfRule type="containsText" dxfId="20806" priority="22079" operator="containsText" text="CC">
      <formula>NOT(ISERROR(SEARCH("CC",EA67)))</formula>
    </cfRule>
    <cfRule type="containsText" dxfId="20805" priority="22080" operator="containsText" text="ND">
      <formula>NOT(ISERROR(SEARCH("ND",EA67)))</formula>
    </cfRule>
    <cfRule type="containsText" dxfId="20804" priority="22081" operator="containsText" text="MANTTO">
      <formula>NOT(ISERROR(SEARCH("MANTTO",EA67)))</formula>
    </cfRule>
    <cfRule type="containsText" dxfId="20803" priority="22082" operator="containsText" text="PNC">
      <formula>NOT(ISERROR(SEARCH("PNC",EA67)))</formula>
    </cfRule>
    <cfRule type="containsText" dxfId="20802" priority="22083" operator="containsText" text="EJC">
      <formula>NOT(ISERROR(SEARCH("EJC",EA67)))</formula>
    </cfRule>
    <cfRule type="containsText" dxfId="20801" priority="22084" operator="containsText" text="FAC">
      <formula>NOT(ISERROR(SEARCH("FAC",EA67)))</formula>
    </cfRule>
  </conditionalFormatting>
  <conditionalFormatting sqref="EA67">
    <cfRule type="containsText" dxfId="20800" priority="22077" operator="containsText" text="CE">
      <formula>NOT(ISERROR(SEARCH("CE",EA67)))</formula>
    </cfRule>
  </conditionalFormatting>
  <conditionalFormatting sqref="DO67:EA67">
    <cfRule type="cellIs" dxfId="20799" priority="22070" operator="equal">
      <formula>"FAB"</formula>
    </cfRule>
    <cfRule type="containsText" dxfId="20798" priority="22071" operator="containsText" text="CC">
      <formula>NOT(ISERROR(SEARCH("CC",DO67)))</formula>
    </cfRule>
    <cfRule type="containsText" dxfId="20797" priority="22072" operator="containsText" text="ND">
      <formula>NOT(ISERROR(SEARCH("ND",DO67)))</formula>
    </cfRule>
    <cfRule type="containsText" dxfId="20796" priority="22073" operator="containsText" text="MANTTO">
      <formula>NOT(ISERROR(SEARCH("MANTTO",DO67)))</formula>
    </cfRule>
    <cfRule type="containsText" dxfId="20795" priority="22074" operator="containsText" text="PNC">
      <formula>NOT(ISERROR(SEARCH("PNC",DO67)))</formula>
    </cfRule>
    <cfRule type="containsText" dxfId="20794" priority="22075" operator="containsText" text="EJC">
      <formula>NOT(ISERROR(SEARCH("EJC",DO67)))</formula>
    </cfRule>
    <cfRule type="containsText" dxfId="20793" priority="22076" operator="containsText" text="FAC">
      <formula>NOT(ISERROR(SEARCH("FAC",DO67)))</formula>
    </cfRule>
  </conditionalFormatting>
  <conditionalFormatting sqref="DO67:EA67">
    <cfRule type="containsText" dxfId="20792" priority="22069" operator="containsText" text="CE">
      <formula>NOT(ISERROR(SEARCH("CE",DO67)))</formula>
    </cfRule>
  </conditionalFormatting>
  <conditionalFormatting sqref="DO67:EA67">
    <cfRule type="cellIs" dxfId="20791" priority="22062" operator="equal">
      <formula>"FAB"</formula>
    </cfRule>
    <cfRule type="containsText" dxfId="20790" priority="22063" operator="containsText" text="CC">
      <formula>NOT(ISERROR(SEARCH("CC",DO67)))</formula>
    </cfRule>
    <cfRule type="containsText" dxfId="20789" priority="22064" operator="containsText" text="ND">
      <formula>NOT(ISERROR(SEARCH("ND",DO67)))</formula>
    </cfRule>
    <cfRule type="containsText" dxfId="20788" priority="22065" operator="containsText" text="MANTTO">
      <formula>NOT(ISERROR(SEARCH("MANTTO",DO67)))</formula>
    </cfRule>
    <cfRule type="containsText" dxfId="20787" priority="22066" operator="containsText" text="PNC">
      <formula>NOT(ISERROR(SEARCH("PNC",DO67)))</formula>
    </cfRule>
    <cfRule type="containsText" dxfId="20786" priority="22067" operator="containsText" text="EJC">
      <formula>NOT(ISERROR(SEARCH("EJC",DO67)))</formula>
    </cfRule>
    <cfRule type="containsText" dxfId="20785" priority="22068" operator="containsText" text="FAC">
      <formula>NOT(ISERROR(SEARCH("FAC",DO67)))</formula>
    </cfRule>
  </conditionalFormatting>
  <conditionalFormatting sqref="DO67:EA67">
    <cfRule type="containsText" dxfId="20784" priority="22061" operator="containsText" text="CE">
      <formula>NOT(ISERROR(SEARCH("CE",DO67)))</formula>
    </cfRule>
  </conditionalFormatting>
  <conditionalFormatting sqref="DO67:EA67">
    <cfRule type="cellIs" dxfId="20783" priority="22054" operator="equal">
      <formula>"FAB"</formula>
    </cfRule>
    <cfRule type="containsText" dxfId="20782" priority="22055" operator="containsText" text="CC">
      <formula>NOT(ISERROR(SEARCH("CC",DO67)))</formula>
    </cfRule>
    <cfRule type="containsText" dxfId="20781" priority="22056" operator="containsText" text="ND">
      <formula>NOT(ISERROR(SEARCH("ND",DO67)))</formula>
    </cfRule>
    <cfRule type="containsText" dxfId="20780" priority="22057" operator="containsText" text="MANTTO">
      <formula>NOT(ISERROR(SEARCH("MANTTO",DO67)))</formula>
    </cfRule>
    <cfRule type="containsText" dxfId="20779" priority="22058" operator="containsText" text="PNC">
      <formula>NOT(ISERROR(SEARCH("PNC",DO67)))</formula>
    </cfRule>
    <cfRule type="containsText" dxfId="20778" priority="22059" operator="containsText" text="EJC">
      <formula>NOT(ISERROR(SEARCH("EJC",DO67)))</formula>
    </cfRule>
    <cfRule type="containsText" dxfId="20777" priority="22060" operator="containsText" text="FAC">
      <formula>NOT(ISERROR(SEARCH("FAC",DO67)))</formula>
    </cfRule>
  </conditionalFormatting>
  <conditionalFormatting sqref="DO67:EA67">
    <cfRule type="containsText" dxfId="20776" priority="22053" operator="containsText" text="CE">
      <formula>NOT(ISERROR(SEARCH("CE",DO67)))</formula>
    </cfRule>
  </conditionalFormatting>
  <conditionalFormatting sqref="EB67:EN67">
    <cfRule type="cellIs" dxfId="20775" priority="22046" operator="equal">
      <formula>"FAB"</formula>
    </cfRule>
    <cfRule type="containsText" dxfId="20774" priority="22047" operator="containsText" text="CC">
      <formula>NOT(ISERROR(SEARCH("CC",EB67)))</formula>
    </cfRule>
    <cfRule type="containsText" dxfId="20773" priority="22048" operator="containsText" text="ND">
      <formula>NOT(ISERROR(SEARCH("ND",EB67)))</formula>
    </cfRule>
    <cfRule type="containsText" dxfId="20772" priority="22049" operator="containsText" text="MANTTO">
      <formula>NOT(ISERROR(SEARCH("MANTTO",EB67)))</formula>
    </cfRule>
    <cfRule type="containsText" dxfId="20771" priority="22050" operator="containsText" text="PNC">
      <formula>NOT(ISERROR(SEARCH("PNC",EB67)))</formula>
    </cfRule>
    <cfRule type="containsText" dxfId="20770" priority="22051" operator="containsText" text="EJC">
      <formula>NOT(ISERROR(SEARCH("EJC",EB67)))</formula>
    </cfRule>
    <cfRule type="containsText" dxfId="20769" priority="22052" operator="containsText" text="FAC">
      <formula>NOT(ISERROR(SEARCH("FAC",EB67)))</formula>
    </cfRule>
  </conditionalFormatting>
  <conditionalFormatting sqref="EB67:EN67">
    <cfRule type="containsText" dxfId="20768" priority="22045" operator="containsText" text="CE">
      <formula>NOT(ISERROR(SEARCH("CE",EB67)))</formula>
    </cfRule>
  </conditionalFormatting>
  <conditionalFormatting sqref="EB67:EN67">
    <cfRule type="cellIs" dxfId="20767" priority="22038" operator="equal">
      <formula>"FAB"</formula>
    </cfRule>
    <cfRule type="containsText" dxfId="20766" priority="22039" operator="containsText" text="CC">
      <formula>NOT(ISERROR(SEARCH("CC",EB67)))</formula>
    </cfRule>
    <cfRule type="containsText" dxfId="20765" priority="22040" operator="containsText" text="ND">
      <formula>NOT(ISERROR(SEARCH("ND",EB67)))</formula>
    </cfRule>
    <cfRule type="containsText" dxfId="20764" priority="22041" operator="containsText" text="MANTTO">
      <formula>NOT(ISERROR(SEARCH("MANTTO",EB67)))</formula>
    </cfRule>
    <cfRule type="containsText" dxfId="20763" priority="22042" operator="containsText" text="PNC">
      <formula>NOT(ISERROR(SEARCH("PNC",EB67)))</formula>
    </cfRule>
    <cfRule type="containsText" dxfId="20762" priority="22043" operator="containsText" text="EJC">
      <formula>NOT(ISERROR(SEARCH("EJC",EB67)))</formula>
    </cfRule>
    <cfRule type="containsText" dxfId="20761" priority="22044" operator="containsText" text="FAC">
      <formula>NOT(ISERROR(SEARCH("FAC",EB67)))</formula>
    </cfRule>
  </conditionalFormatting>
  <conditionalFormatting sqref="EB67:EN67">
    <cfRule type="containsText" dxfId="20760" priority="22037" operator="containsText" text="CE">
      <formula>NOT(ISERROR(SEARCH("CE",EB67)))</formula>
    </cfRule>
  </conditionalFormatting>
  <conditionalFormatting sqref="EB67:EN67">
    <cfRule type="cellIs" dxfId="20759" priority="22030" operator="equal">
      <formula>"FAB"</formula>
    </cfRule>
    <cfRule type="containsText" dxfId="20758" priority="22031" operator="containsText" text="CC">
      <formula>NOT(ISERROR(SEARCH("CC",EB67)))</formula>
    </cfRule>
    <cfRule type="containsText" dxfId="20757" priority="22032" operator="containsText" text="ND">
      <formula>NOT(ISERROR(SEARCH("ND",EB67)))</formula>
    </cfRule>
    <cfRule type="containsText" dxfId="20756" priority="22033" operator="containsText" text="MANTTO">
      <formula>NOT(ISERROR(SEARCH("MANTTO",EB67)))</formula>
    </cfRule>
    <cfRule type="containsText" dxfId="20755" priority="22034" operator="containsText" text="PNC">
      <formula>NOT(ISERROR(SEARCH("PNC",EB67)))</formula>
    </cfRule>
    <cfRule type="containsText" dxfId="20754" priority="22035" operator="containsText" text="EJC">
      <formula>NOT(ISERROR(SEARCH("EJC",EB67)))</formula>
    </cfRule>
    <cfRule type="containsText" dxfId="20753" priority="22036" operator="containsText" text="FAC">
      <formula>NOT(ISERROR(SEARCH("FAC",EB67)))</formula>
    </cfRule>
  </conditionalFormatting>
  <conditionalFormatting sqref="EB67:EN67">
    <cfRule type="containsText" dxfId="20752" priority="22029" operator="containsText" text="CE">
      <formula>NOT(ISERROR(SEARCH("CE",EB67)))</formula>
    </cfRule>
  </conditionalFormatting>
  <conditionalFormatting sqref="EN67">
    <cfRule type="cellIs" dxfId="20751" priority="22022" operator="equal">
      <formula>"FAB"</formula>
    </cfRule>
    <cfRule type="containsText" dxfId="20750" priority="22023" operator="containsText" text="CC">
      <formula>NOT(ISERROR(SEARCH("CC",EN67)))</formula>
    </cfRule>
    <cfRule type="containsText" dxfId="20749" priority="22024" operator="containsText" text="ND">
      <formula>NOT(ISERROR(SEARCH("ND",EN67)))</formula>
    </cfRule>
    <cfRule type="containsText" dxfId="20748" priority="22025" operator="containsText" text="MANTTO">
      <formula>NOT(ISERROR(SEARCH("MANTTO",EN67)))</formula>
    </cfRule>
    <cfRule type="containsText" dxfId="20747" priority="22026" operator="containsText" text="PNC">
      <formula>NOT(ISERROR(SEARCH("PNC",EN67)))</formula>
    </cfRule>
    <cfRule type="containsText" dxfId="20746" priority="22027" operator="containsText" text="EJC">
      <formula>NOT(ISERROR(SEARCH("EJC",EN67)))</formula>
    </cfRule>
    <cfRule type="containsText" dxfId="20745" priority="22028" operator="containsText" text="FAC">
      <formula>NOT(ISERROR(SEARCH("FAC",EN67)))</formula>
    </cfRule>
  </conditionalFormatting>
  <conditionalFormatting sqref="EN67">
    <cfRule type="containsText" dxfId="20744" priority="22021" operator="containsText" text="CE">
      <formula>NOT(ISERROR(SEARCH("CE",EN67)))</formula>
    </cfRule>
  </conditionalFormatting>
  <conditionalFormatting sqref="EB67:EN67">
    <cfRule type="cellIs" dxfId="20743" priority="22014" operator="equal">
      <formula>"FAB"</formula>
    </cfRule>
    <cfRule type="containsText" dxfId="20742" priority="22015" operator="containsText" text="CC">
      <formula>NOT(ISERROR(SEARCH("CC",EB67)))</formula>
    </cfRule>
    <cfRule type="containsText" dxfId="20741" priority="22016" operator="containsText" text="ND">
      <formula>NOT(ISERROR(SEARCH("ND",EB67)))</formula>
    </cfRule>
    <cfRule type="containsText" dxfId="20740" priority="22017" operator="containsText" text="MANTTO">
      <formula>NOT(ISERROR(SEARCH("MANTTO",EB67)))</formula>
    </cfRule>
    <cfRule type="containsText" dxfId="20739" priority="22018" operator="containsText" text="PNC">
      <formula>NOT(ISERROR(SEARCH("PNC",EB67)))</formula>
    </cfRule>
    <cfRule type="containsText" dxfId="20738" priority="22019" operator="containsText" text="EJC">
      <formula>NOT(ISERROR(SEARCH("EJC",EB67)))</formula>
    </cfRule>
    <cfRule type="containsText" dxfId="20737" priority="22020" operator="containsText" text="FAC">
      <formula>NOT(ISERROR(SEARCH("FAC",EB67)))</formula>
    </cfRule>
  </conditionalFormatting>
  <conditionalFormatting sqref="EB67:EN67">
    <cfRule type="containsText" dxfId="20736" priority="22013" operator="containsText" text="CE">
      <formula>NOT(ISERROR(SEARCH("CE",EB67)))</formula>
    </cfRule>
  </conditionalFormatting>
  <conditionalFormatting sqref="EB67:EN67">
    <cfRule type="cellIs" dxfId="20735" priority="22006" operator="equal">
      <formula>"FAB"</formula>
    </cfRule>
    <cfRule type="containsText" dxfId="20734" priority="22007" operator="containsText" text="CC">
      <formula>NOT(ISERROR(SEARCH("CC",EB67)))</formula>
    </cfRule>
    <cfRule type="containsText" dxfId="20733" priority="22008" operator="containsText" text="ND">
      <formula>NOT(ISERROR(SEARCH("ND",EB67)))</formula>
    </cfRule>
    <cfRule type="containsText" dxfId="20732" priority="22009" operator="containsText" text="MANTTO">
      <formula>NOT(ISERROR(SEARCH("MANTTO",EB67)))</formula>
    </cfRule>
    <cfRule type="containsText" dxfId="20731" priority="22010" operator="containsText" text="PNC">
      <formula>NOT(ISERROR(SEARCH("PNC",EB67)))</formula>
    </cfRule>
    <cfRule type="containsText" dxfId="20730" priority="22011" operator="containsText" text="EJC">
      <formula>NOT(ISERROR(SEARCH("EJC",EB67)))</formula>
    </cfRule>
    <cfRule type="containsText" dxfId="20729" priority="22012" operator="containsText" text="FAC">
      <formula>NOT(ISERROR(SEARCH("FAC",EB67)))</formula>
    </cfRule>
  </conditionalFormatting>
  <conditionalFormatting sqref="EB67:EN67">
    <cfRule type="containsText" dxfId="20728" priority="22005" operator="containsText" text="CE">
      <formula>NOT(ISERROR(SEARCH("CE",EB67)))</formula>
    </cfRule>
  </conditionalFormatting>
  <conditionalFormatting sqref="EB67:EN67">
    <cfRule type="cellIs" dxfId="20727" priority="21998" operator="equal">
      <formula>"FAB"</formula>
    </cfRule>
    <cfRule type="containsText" dxfId="20726" priority="21999" operator="containsText" text="CC">
      <formula>NOT(ISERROR(SEARCH("CC",EB67)))</formula>
    </cfRule>
    <cfRule type="containsText" dxfId="20725" priority="22000" operator="containsText" text="ND">
      <formula>NOT(ISERROR(SEARCH("ND",EB67)))</formula>
    </cfRule>
    <cfRule type="containsText" dxfId="20724" priority="22001" operator="containsText" text="MANTTO">
      <formula>NOT(ISERROR(SEARCH("MANTTO",EB67)))</formula>
    </cfRule>
    <cfRule type="containsText" dxfId="20723" priority="22002" operator="containsText" text="PNC">
      <formula>NOT(ISERROR(SEARCH("PNC",EB67)))</formula>
    </cfRule>
    <cfRule type="containsText" dxfId="20722" priority="22003" operator="containsText" text="EJC">
      <formula>NOT(ISERROR(SEARCH("EJC",EB67)))</formula>
    </cfRule>
    <cfRule type="containsText" dxfId="20721" priority="22004" operator="containsText" text="FAC">
      <formula>NOT(ISERROR(SEARCH("FAC",EB67)))</formula>
    </cfRule>
  </conditionalFormatting>
  <conditionalFormatting sqref="EB67:EN67">
    <cfRule type="containsText" dxfId="20720" priority="21997" operator="containsText" text="CE">
      <formula>NOT(ISERROR(SEARCH("CE",EB67)))</formula>
    </cfRule>
  </conditionalFormatting>
  <conditionalFormatting sqref="EO67:ER67">
    <cfRule type="cellIs" dxfId="20719" priority="21990" operator="equal">
      <formula>"FAB"</formula>
    </cfRule>
    <cfRule type="containsText" dxfId="20718" priority="21991" operator="containsText" text="CC">
      <formula>NOT(ISERROR(SEARCH("CC",EO67)))</formula>
    </cfRule>
    <cfRule type="containsText" dxfId="20717" priority="21992" operator="containsText" text="ND">
      <formula>NOT(ISERROR(SEARCH("ND",EO67)))</formula>
    </cfRule>
    <cfRule type="containsText" dxfId="20716" priority="21993" operator="containsText" text="MANTTO">
      <formula>NOT(ISERROR(SEARCH("MANTTO",EO67)))</formula>
    </cfRule>
    <cfRule type="containsText" dxfId="20715" priority="21994" operator="containsText" text="PNC">
      <formula>NOT(ISERROR(SEARCH("PNC",EO67)))</formula>
    </cfRule>
    <cfRule type="containsText" dxfId="20714" priority="21995" operator="containsText" text="EJC">
      <formula>NOT(ISERROR(SEARCH("EJC",EO67)))</formula>
    </cfRule>
    <cfRule type="containsText" dxfId="20713" priority="21996" operator="containsText" text="FAC">
      <formula>NOT(ISERROR(SEARCH("FAC",EO67)))</formula>
    </cfRule>
  </conditionalFormatting>
  <conditionalFormatting sqref="EO67:ER67">
    <cfRule type="containsText" dxfId="20712" priority="21989" operator="containsText" text="CE">
      <formula>NOT(ISERROR(SEARCH("CE",EO67)))</formula>
    </cfRule>
  </conditionalFormatting>
  <conditionalFormatting sqref="EO67:ER67">
    <cfRule type="cellIs" dxfId="20711" priority="21982" operator="equal">
      <formula>"FAB"</formula>
    </cfRule>
    <cfRule type="containsText" dxfId="20710" priority="21983" operator="containsText" text="CC">
      <formula>NOT(ISERROR(SEARCH("CC",EO67)))</formula>
    </cfRule>
    <cfRule type="containsText" dxfId="20709" priority="21984" operator="containsText" text="ND">
      <formula>NOT(ISERROR(SEARCH("ND",EO67)))</formula>
    </cfRule>
    <cfRule type="containsText" dxfId="20708" priority="21985" operator="containsText" text="MANTTO">
      <formula>NOT(ISERROR(SEARCH("MANTTO",EO67)))</formula>
    </cfRule>
    <cfRule type="containsText" dxfId="20707" priority="21986" operator="containsText" text="PNC">
      <formula>NOT(ISERROR(SEARCH("PNC",EO67)))</formula>
    </cfRule>
    <cfRule type="containsText" dxfId="20706" priority="21987" operator="containsText" text="EJC">
      <formula>NOT(ISERROR(SEARCH("EJC",EO67)))</formula>
    </cfRule>
    <cfRule type="containsText" dxfId="20705" priority="21988" operator="containsText" text="FAC">
      <formula>NOT(ISERROR(SEARCH("FAC",EO67)))</formula>
    </cfRule>
  </conditionalFormatting>
  <conditionalFormatting sqref="EO67:ER67">
    <cfRule type="containsText" dxfId="20704" priority="21981" operator="containsText" text="CE">
      <formula>NOT(ISERROR(SEARCH("CE",EO67)))</formula>
    </cfRule>
  </conditionalFormatting>
  <conditionalFormatting sqref="EO67:ER67">
    <cfRule type="cellIs" dxfId="20703" priority="21974" operator="equal">
      <formula>"FAB"</formula>
    </cfRule>
    <cfRule type="containsText" dxfId="20702" priority="21975" operator="containsText" text="CC">
      <formula>NOT(ISERROR(SEARCH("CC",EO67)))</formula>
    </cfRule>
    <cfRule type="containsText" dxfId="20701" priority="21976" operator="containsText" text="ND">
      <formula>NOT(ISERROR(SEARCH("ND",EO67)))</formula>
    </cfRule>
    <cfRule type="containsText" dxfId="20700" priority="21977" operator="containsText" text="MANTTO">
      <formula>NOT(ISERROR(SEARCH("MANTTO",EO67)))</formula>
    </cfRule>
    <cfRule type="containsText" dxfId="20699" priority="21978" operator="containsText" text="PNC">
      <formula>NOT(ISERROR(SEARCH("PNC",EO67)))</formula>
    </cfRule>
    <cfRule type="containsText" dxfId="20698" priority="21979" operator="containsText" text="EJC">
      <formula>NOT(ISERROR(SEARCH("EJC",EO67)))</formula>
    </cfRule>
    <cfRule type="containsText" dxfId="20697" priority="21980" operator="containsText" text="FAC">
      <formula>NOT(ISERROR(SEARCH("FAC",EO67)))</formula>
    </cfRule>
  </conditionalFormatting>
  <conditionalFormatting sqref="EO67:ER67">
    <cfRule type="containsText" dxfId="20696" priority="21973" operator="containsText" text="CE">
      <formula>NOT(ISERROR(SEARCH("CE",EO67)))</formula>
    </cfRule>
  </conditionalFormatting>
  <conditionalFormatting sqref="EO67:ER67">
    <cfRule type="cellIs" dxfId="20695" priority="21966" operator="equal">
      <formula>"FAB"</formula>
    </cfRule>
    <cfRule type="containsText" dxfId="20694" priority="21967" operator="containsText" text="CC">
      <formula>NOT(ISERROR(SEARCH("CC",EO67)))</formula>
    </cfRule>
    <cfRule type="containsText" dxfId="20693" priority="21968" operator="containsText" text="ND">
      <formula>NOT(ISERROR(SEARCH("ND",EO67)))</formula>
    </cfRule>
    <cfRule type="containsText" dxfId="20692" priority="21969" operator="containsText" text="MANTTO">
      <formula>NOT(ISERROR(SEARCH("MANTTO",EO67)))</formula>
    </cfRule>
    <cfRule type="containsText" dxfId="20691" priority="21970" operator="containsText" text="PNC">
      <formula>NOT(ISERROR(SEARCH("PNC",EO67)))</formula>
    </cfRule>
    <cfRule type="containsText" dxfId="20690" priority="21971" operator="containsText" text="EJC">
      <formula>NOT(ISERROR(SEARCH("EJC",EO67)))</formula>
    </cfRule>
    <cfRule type="containsText" dxfId="20689" priority="21972" operator="containsText" text="FAC">
      <formula>NOT(ISERROR(SEARCH("FAC",EO67)))</formula>
    </cfRule>
  </conditionalFormatting>
  <conditionalFormatting sqref="EO67:ER67">
    <cfRule type="containsText" dxfId="20688" priority="21965" operator="containsText" text="CE">
      <formula>NOT(ISERROR(SEARCH("CE",EO67)))</formula>
    </cfRule>
  </conditionalFormatting>
  <conditionalFormatting sqref="EO67:ER67">
    <cfRule type="cellIs" dxfId="20687" priority="21958" operator="equal">
      <formula>"FAB"</formula>
    </cfRule>
    <cfRule type="containsText" dxfId="20686" priority="21959" operator="containsText" text="CC">
      <formula>NOT(ISERROR(SEARCH("CC",EO67)))</formula>
    </cfRule>
    <cfRule type="containsText" dxfId="20685" priority="21960" operator="containsText" text="ND">
      <formula>NOT(ISERROR(SEARCH("ND",EO67)))</formula>
    </cfRule>
    <cfRule type="containsText" dxfId="20684" priority="21961" operator="containsText" text="MANTTO">
      <formula>NOT(ISERROR(SEARCH("MANTTO",EO67)))</formula>
    </cfRule>
    <cfRule type="containsText" dxfId="20683" priority="21962" operator="containsText" text="PNC">
      <formula>NOT(ISERROR(SEARCH("PNC",EO67)))</formula>
    </cfRule>
    <cfRule type="containsText" dxfId="20682" priority="21963" operator="containsText" text="EJC">
      <formula>NOT(ISERROR(SEARCH("EJC",EO67)))</formula>
    </cfRule>
    <cfRule type="containsText" dxfId="20681" priority="21964" operator="containsText" text="FAC">
      <formula>NOT(ISERROR(SEARCH("FAC",EO67)))</formula>
    </cfRule>
  </conditionalFormatting>
  <conditionalFormatting sqref="EO67:ER67">
    <cfRule type="containsText" dxfId="20680" priority="21957" operator="containsText" text="CE">
      <formula>NOT(ISERROR(SEARCH("CE",EO67)))</formula>
    </cfRule>
  </conditionalFormatting>
  <conditionalFormatting sqref="EO67:ER67">
    <cfRule type="cellIs" dxfId="20679" priority="21950" operator="equal">
      <formula>"FAB"</formula>
    </cfRule>
    <cfRule type="containsText" dxfId="20678" priority="21951" operator="containsText" text="CC">
      <formula>NOT(ISERROR(SEARCH("CC",EO67)))</formula>
    </cfRule>
    <cfRule type="containsText" dxfId="20677" priority="21952" operator="containsText" text="ND">
      <formula>NOT(ISERROR(SEARCH("ND",EO67)))</formula>
    </cfRule>
    <cfRule type="containsText" dxfId="20676" priority="21953" operator="containsText" text="MANTTO">
      <formula>NOT(ISERROR(SEARCH("MANTTO",EO67)))</formula>
    </cfRule>
    <cfRule type="containsText" dxfId="20675" priority="21954" operator="containsText" text="PNC">
      <formula>NOT(ISERROR(SEARCH("PNC",EO67)))</formula>
    </cfRule>
    <cfRule type="containsText" dxfId="20674" priority="21955" operator="containsText" text="EJC">
      <formula>NOT(ISERROR(SEARCH("EJC",EO67)))</formula>
    </cfRule>
    <cfRule type="containsText" dxfId="20673" priority="21956" operator="containsText" text="FAC">
      <formula>NOT(ISERROR(SEARCH("FAC",EO67)))</formula>
    </cfRule>
  </conditionalFormatting>
  <conditionalFormatting sqref="EO67:ER67">
    <cfRule type="containsText" dxfId="20672" priority="21949" operator="containsText" text="CE">
      <formula>NOT(ISERROR(SEARCH("CE",EO67)))</formula>
    </cfRule>
  </conditionalFormatting>
  <conditionalFormatting sqref="E68:L68">
    <cfRule type="cellIs" dxfId="20671" priority="21942" operator="equal">
      <formula>"FAB"</formula>
    </cfRule>
    <cfRule type="containsText" dxfId="20670" priority="21943" operator="containsText" text="CC">
      <formula>NOT(ISERROR(SEARCH("CC",E68)))</formula>
    </cfRule>
    <cfRule type="containsText" dxfId="20669" priority="21944" operator="containsText" text="ND">
      <formula>NOT(ISERROR(SEARCH("ND",E68)))</formula>
    </cfRule>
    <cfRule type="containsText" dxfId="20668" priority="21945" operator="containsText" text="MANTTO">
      <formula>NOT(ISERROR(SEARCH("MANTTO",E68)))</formula>
    </cfRule>
    <cfRule type="containsText" dxfId="20667" priority="21946" operator="containsText" text="PNC">
      <formula>NOT(ISERROR(SEARCH("PNC",E68)))</formula>
    </cfRule>
    <cfRule type="containsText" dxfId="20666" priority="21947" operator="containsText" text="EJC">
      <formula>NOT(ISERROR(SEARCH("EJC",E68)))</formula>
    </cfRule>
    <cfRule type="containsText" dxfId="20665" priority="21948" operator="containsText" text="FAC">
      <formula>NOT(ISERROR(SEARCH("FAC",E68)))</formula>
    </cfRule>
  </conditionalFormatting>
  <conditionalFormatting sqref="E68:L68">
    <cfRule type="containsText" dxfId="20664" priority="21941" operator="containsText" text="CE">
      <formula>NOT(ISERROR(SEARCH("CE",E68)))</formula>
    </cfRule>
  </conditionalFormatting>
  <conditionalFormatting sqref="E68:L68">
    <cfRule type="cellIs" dxfId="20663" priority="21934" operator="equal">
      <formula>"FAB"</formula>
    </cfRule>
    <cfRule type="containsText" dxfId="20662" priority="21935" operator="containsText" text="CC">
      <formula>NOT(ISERROR(SEARCH("CC",E68)))</formula>
    </cfRule>
    <cfRule type="containsText" dxfId="20661" priority="21936" operator="containsText" text="ND">
      <formula>NOT(ISERROR(SEARCH("ND",E68)))</formula>
    </cfRule>
    <cfRule type="containsText" dxfId="20660" priority="21937" operator="containsText" text="MANTTO">
      <formula>NOT(ISERROR(SEARCH("MANTTO",E68)))</formula>
    </cfRule>
    <cfRule type="containsText" dxfId="20659" priority="21938" operator="containsText" text="PNC">
      <formula>NOT(ISERROR(SEARCH("PNC",E68)))</formula>
    </cfRule>
    <cfRule type="containsText" dxfId="20658" priority="21939" operator="containsText" text="EJC">
      <formula>NOT(ISERROR(SEARCH("EJC",E68)))</formula>
    </cfRule>
    <cfRule type="containsText" dxfId="20657" priority="21940" operator="containsText" text="FAC">
      <formula>NOT(ISERROR(SEARCH("FAC",E68)))</formula>
    </cfRule>
  </conditionalFormatting>
  <conditionalFormatting sqref="E68:L68">
    <cfRule type="containsText" dxfId="20656" priority="21933" operator="containsText" text="CE">
      <formula>NOT(ISERROR(SEARCH("CE",E68)))</formula>
    </cfRule>
  </conditionalFormatting>
  <conditionalFormatting sqref="E68:L68">
    <cfRule type="cellIs" dxfId="20655" priority="21926" operator="equal">
      <formula>"FAB"</formula>
    </cfRule>
    <cfRule type="containsText" dxfId="20654" priority="21927" operator="containsText" text="CC">
      <formula>NOT(ISERROR(SEARCH("CC",E68)))</formula>
    </cfRule>
    <cfRule type="containsText" dxfId="20653" priority="21928" operator="containsText" text="ND">
      <formula>NOT(ISERROR(SEARCH("ND",E68)))</formula>
    </cfRule>
    <cfRule type="containsText" dxfId="20652" priority="21929" operator="containsText" text="MANTTO">
      <formula>NOT(ISERROR(SEARCH("MANTTO",E68)))</formula>
    </cfRule>
    <cfRule type="containsText" dxfId="20651" priority="21930" operator="containsText" text="PNC">
      <formula>NOT(ISERROR(SEARCH("PNC",E68)))</formula>
    </cfRule>
    <cfRule type="containsText" dxfId="20650" priority="21931" operator="containsText" text="EJC">
      <formula>NOT(ISERROR(SEARCH("EJC",E68)))</formula>
    </cfRule>
    <cfRule type="containsText" dxfId="20649" priority="21932" operator="containsText" text="FAC">
      <formula>NOT(ISERROR(SEARCH("FAC",E68)))</formula>
    </cfRule>
  </conditionalFormatting>
  <conditionalFormatting sqref="E68:L68">
    <cfRule type="containsText" dxfId="20648" priority="21925" operator="containsText" text="CE">
      <formula>NOT(ISERROR(SEARCH("CE",E68)))</formula>
    </cfRule>
  </conditionalFormatting>
  <conditionalFormatting sqref="E68:L68">
    <cfRule type="cellIs" dxfId="20647" priority="21918" operator="equal">
      <formula>"FAB"</formula>
    </cfRule>
    <cfRule type="containsText" dxfId="20646" priority="21919" operator="containsText" text="CC">
      <formula>NOT(ISERROR(SEARCH("CC",E68)))</formula>
    </cfRule>
    <cfRule type="containsText" dxfId="20645" priority="21920" operator="containsText" text="ND">
      <formula>NOT(ISERROR(SEARCH("ND",E68)))</formula>
    </cfRule>
    <cfRule type="containsText" dxfId="20644" priority="21921" operator="containsText" text="MANTTO">
      <formula>NOT(ISERROR(SEARCH("MANTTO",E68)))</formula>
    </cfRule>
    <cfRule type="containsText" dxfId="20643" priority="21922" operator="containsText" text="PNC">
      <formula>NOT(ISERROR(SEARCH("PNC",E68)))</formula>
    </cfRule>
    <cfRule type="containsText" dxfId="20642" priority="21923" operator="containsText" text="EJC">
      <formula>NOT(ISERROR(SEARCH("EJC",E68)))</formula>
    </cfRule>
    <cfRule type="containsText" dxfId="20641" priority="21924" operator="containsText" text="FAC">
      <formula>NOT(ISERROR(SEARCH("FAC",E68)))</formula>
    </cfRule>
  </conditionalFormatting>
  <conditionalFormatting sqref="E68:L68">
    <cfRule type="containsText" dxfId="20640" priority="21917" operator="containsText" text="CE">
      <formula>NOT(ISERROR(SEARCH("CE",E68)))</formula>
    </cfRule>
  </conditionalFormatting>
  <conditionalFormatting sqref="E68:L68">
    <cfRule type="cellIs" dxfId="20639" priority="21910" operator="equal">
      <formula>"FAB"</formula>
    </cfRule>
    <cfRule type="containsText" dxfId="20638" priority="21911" operator="containsText" text="CC">
      <formula>NOT(ISERROR(SEARCH("CC",E68)))</formula>
    </cfRule>
    <cfRule type="containsText" dxfId="20637" priority="21912" operator="containsText" text="ND">
      <formula>NOT(ISERROR(SEARCH("ND",E68)))</formula>
    </cfRule>
    <cfRule type="containsText" dxfId="20636" priority="21913" operator="containsText" text="MANTTO">
      <formula>NOT(ISERROR(SEARCH("MANTTO",E68)))</formula>
    </cfRule>
    <cfRule type="containsText" dxfId="20635" priority="21914" operator="containsText" text="PNC">
      <formula>NOT(ISERROR(SEARCH("PNC",E68)))</formula>
    </cfRule>
    <cfRule type="containsText" dxfId="20634" priority="21915" operator="containsText" text="EJC">
      <formula>NOT(ISERROR(SEARCH("EJC",E68)))</formula>
    </cfRule>
    <cfRule type="containsText" dxfId="20633" priority="21916" operator="containsText" text="FAC">
      <formula>NOT(ISERROR(SEARCH("FAC",E68)))</formula>
    </cfRule>
  </conditionalFormatting>
  <conditionalFormatting sqref="E68:L68">
    <cfRule type="containsText" dxfId="20632" priority="21909" operator="containsText" text="CE">
      <formula>NOT(ISERROR(SEARCH("CE",E68)))</formula>
    </cfRule>
  </conditionalFormatting>
  <conditionalFormatting sqref="E68:L68">
    <cfRule type="cellIs" dxfId="20631" priority="21902" operator="equal">
      <formula>"FAB"</formula>
    </cfRule>
    <cfRule type="containsText" dxfId="20630" priority="21903" operator="containsText" text="CC">
      <formula>NOT(ISERROR(SEARCH("CC",E68)))</formula>
    </cfRule>
    <cfRule type="containsText" dxfId="20629" priority="21904" operator="containsText" text="ND">
      <formula>NOT(ISERROR(SEARCH("ND",E68)))</formula>
    </cfRule>
    <cfRule type="containsText" dxfId="20628" priority="21905" operator="containsText" text="MANTTO">
      <formula>NOT(ISERROR(SEARCH("MANTTO",E68)))</formula>
    </cfRule>
    <cfRule type="containsText" dxfId="20627" priority="21906" operator="containsText" text="PNC">
      <formula>NOT(ISERROR(SEARCH("PNC",E68)))</formula>
    </cfRule>
    <cfRule type="containsText" dxfId="20626" priority="21907" operator="containsText" text="EJC">
      <formula>NOT(ISERROR(SEARCH("EJC",E68)))</formula>
    </cfRule>
    <cfRule type="containsText" dxfId="20625" priority="21908" operator="containsText" text="FAC">
      <formula>NOT(ISERROR(SEARCH("FAC",E68)))</formula>
    </cfRule>
  </conditionalFormatting>
  <conditionalFormatting sqref="E68:L68">
    <cfRule type="containsText" dxfId="20624" priority="21901" operator="containsText" text="CE">
      <formula>NOT(ISERROR(SEARCH("CE",E68)))</formula>
    </cfRule>
  </conditionalFormatting>
  <conditionalFormatting sqref="E68:L68">
    <cfRule type="cellIs" dxfId="20623" priority="21894" operator="equal">
      <formula>"FAB"</formula>
    </cfRule>
    <cfRule type="containsText" dxfId="20622" priority="21895" operator="containsText" text="CC">
      <formula>NOT(ISERROR(SEARCH("CC",E68)))</formula>
    </cfRule>
    <cfRule type="containsText" dxfId="20621" priority="21896" operator="containsText" text="ND">
      <formula>NOT(ISERROR(SEARCH("ND",E68)))</formula>
    </cfRule>
    <cfRule type="containsText" dxfId="20620" priority="21897" operator="containsText" text="MANTTO">
      <formula>NOT(ISERROR(SEARCH("MANTTO",E68)))</formula>
    </cfRule>
    <cfRule type="containsText" dxfId="20619" priority="21898" operator="containsText" text="PNC">
      <formula>NOT(ISERROR(SEARCH("PNC",E68)))</formula>
    </cfRule>
    <cfRule type="containsText" dxfId="20618" priority="21899" operator="containsText" text="EJC">
      <formula>NOT(ISERROR(SEARCH("EJC",E68)))</formula>
    </cfRule>
    <cfRule type="containsText" dxfId="20617" priority="21900" operator="containsText" text="FAC">
      <formula>NOT(ISERROR(SEARCH("FAC",E68)))</formula>
    </cfRule>
  </conditionalFormatting>
  <conditionalFormatting sqref="E68:L68">
    <cfRule type="containsText" dxfId="20616" priority="21893" operator="containsText" text="CE">
      <formula>NOT(ISERROR(SEARCH("CE",E68)))</formula>
    </cfRule>
  </conditionalFormatting>
  <conditionalFormatting sqref="E68:L68">
    <cfRule type="cellIs" dxfId="20615" priority="21886" operator="equal">
      <formula>"FAB"</formula>
    </cfRule>
    <cfRule type="containsText" dxfId="20614" priority="21887" operator="containsText" text="CC">
      <formula>NOT(ISERROR(SEARCH("CC",E68)))</formula>
    </cfRule>
    <cfRule type="containsText" dxfId="20613" priority="21888" operator="containsText" text="ND">
      <formula>NOT(ISERROR(SEARCH("ND",E68)))</formula>
    </cfRule>
    <cfRule type="containsText" dxfId="20612" priority="21889" operator="containsText" text="MANTTO">
      <formula>NOT(ISERROR(SEARCH("MANTTO",E68)))</formula>
    </cfRule>
    <cfRule type="containsText" dxfId="20611" priority="21890" operator="containsText" text="PNC">
      <formula>NOT(ISERROR(SEARCH("PNC",E68)))</formula>
    </cfRule>
    <cfRule type="containsText" dxfId="20610" priority="21891" operator="containsText" text="EJC">
      <formula>NOT(ISERROR(SEARCH("EJC",E68)))</formula>
    </cfRule>
    <cfRule type="containsText" dxfId="20609" priority="21892" operator="containsText" text="FAC">
      <formula>NOT(ISERROR(SEARCH("FAC",E68)))</formula>
    </cfRule>
  </conditionalFormatting>
  <conditionalFormatting sqref="E68:L68">
    <cfRule type="containsText" dxfId="20608" priority="21885" operator="containsText" text="CE">
      <formula>NOT(ISERROR(SEARCH("CE",E68)))</formula>
    </cfRule>
  </conditionalFormatting>
  <conditionalFormatting sqref="J68:W68">
    <cfRule type="cellIs" dxfId="20607" priority="21878" operator="equal">
      <formula>"FAB"</formula>
    </cfRule>
    <cfRule type="containsText" dxfId="20606" priority="21879" operator="containsText" text="CC">
      <formula>NOT(ISERROR(SEARCH("CC",J68)))</formula>
    </cfRule>
    <cfRule type="containsText" dxfId="20605" priority="21880" operator="containsText" text="ND">
      <formula>NOT(ISERROR(SEARCH("ND",J68)))</formula>
    </cfRule>
    <cfRule type="containsText" dxfId="20604" priority="21881" operator="containsText" text="MANTTO">
      <formula>NOT(ISERROR(SEARCH("MANTTO",J68)))</formula>
    </cfRule>
    <cfRule type="containsText" dxfId="20603" priority="21882" operator="containsText" text="PNC">
      <formula>NOT(ISERROR(SEARCH("PNC",J68)))</formula>
    </cfRule>
    <cfRule type="containsText" dxfId="20602" priority="21883" operator="containsText" text="EJC">
      <formula>NOT(ISERROR(SEARCH("EJC",J68)))</formula>
    </cfRule>
    <cfRule type="containsText" dxfId="20601" priority="21884" operator="containsText" text="FAC">
      <formula>NOT(ISERROR(SEARCH("FAC",J68)))</formula>
    </cfRule>
  </conditionalFormatting>
  <conditionalFormatting sqref="J68:W68">
    <cfRule type="containsText" dxfId="20600" priority="21877" operator="containsText" text="CE">
      <formula>NOT(ISERROR(SEARCH("CE",J68)))</formula>
    </cfRule>
  </conditionalFormatting>
  <conditionalFormatting sqref="J68:W68">
    <cfRule type="cellIs" dxfId="20599" priority="21870" operator="equal">
      <formula>"FAB"</formula>
    </cfRule>
    <cfRule type="containsText" dxfId="20598" priority="21871" operator="containsText" text="CC">
      <formula>NOT(ISERROR(SEARCH("CC",J68)))</formula>
    </cfRule>
    <cfRule type="containsText" dxfId="20597" priority="21872" operator="containsText" text="ND">
      <formula>NOT(ISERROR(SEARCH("ND",J68)))</formula>
    </cfRule>
    <cfRule type="containsText" dxfId="20596" priority="21873" operator="containsText" text="MANTTO">
      <formula>NOT(ISERROR(SEARCH("MANTTO",J68)))</formula>
    </cfRule>
    <cfRule type="containsText" dxfId="20595" priority="21874" operator="containsText" text="PNC">
      <formula>NOT(ISERROR(SEARCH("PNC",J68)))</formula>
    </cfRule>
    <cfRule type="containsText" dxfId="20594" priority="21875" operator="containsText" text="EJC">
      <formula>NOT(ISERROR(SEARCH("EJC",J68)))</formula>
    </cfRule>
    <cfRule type="containsText" dxfId="20593" priority="21876" operator="containsText" text="FAC">
      <formula>NOT(ISERROR(SEARCH("FAC",J68)))</formula>
    </cfRule>
  </conditionalFormatting>
  <conditionalFormatting sqref="J68:W68">
    <cfRule type="containsText" dxfId="20592" priority="21869" operator="containsText" text="CE">
      <formula>NOT(ISERROR(SEARCH("CE",J68)))</formula>
    </cfRule>
  </conditionalFormatting>
  <conditionalFormatting sqref="J68:W68">
    <cfRule type="cellIs" dxfId="20591" priority="21862" operator="equal">
      <formula>"FAB"</formula>
    </cfRule>
    <cfRule type="containsText" dxfId="20590" priority="21863" operator="containsText" text="CC">
      <formula>NOT(ISERROR(SEARCH("CC",J68)))</formula>
    </cfRule>
    <cfRule type="containsText" dxfId="20589" priority="21864" operator="containsText" text="ND">
      <formula>NOT(ISERROR(SEARCH("ND",J68)))</formula>
    </cfRule>
    <cfRule type="containsText" dxfId="20588" priority="21865" operator="containsText" text="MANTTO">
      <formula>NOT(ISERROR(SEARCH("MANTTO",J68)))</formula>
    </cfRule>
    <cfRule type="containsText" dxfId="20587" priority="21866" operator="containsText" text="PNC">
      <formula>NOT(ISERROR(SEARCH("PNC",J68)))</formula>
    </cfRule>
    <cfRule type="containsText" dxfId="20586" priority="21867" operator="containsText" text="EJC">
      <formula>NOT(ISERROR(SEARCH("EJC",J68)))</formula>
    </cfRule>
    <cfRule type="containsText" dxfId="20585" priority="21868" operator="containsText" text="FAC">
      <formula>NOT(ISERROR(SEARCH("FAC",J68)))</formula>
    </cfRule>
  </conditionalFormatting>
  <conditionalFormatting sqref="J68:W68">
    <cfRule type="containsText" dxfId="20584" priority="21861" operator="containsText" text="CE">
      <formula>NOT(ISERROR(SEARCH("CE",J68)))</formula>
    </cfRule>
  </conditionalFormatting>
  <conditionalFormatting sqref="BA78:CV79">
    <cfRule type="cellIs" dxfId="20583" priority="21854" operator="equal">
      <formula>"FAB"</formula>
    </cfRule>
    <cfRule type="containsText" dxfId="20582" priority="21855" operator="containsText" text="CC">
      <formula>NOT(ISERROR(SEARCH("CC",BA78)))</formula>
    </cfRule>
    <cfRule type="containsText" dxfId="20581" priority="21856" operator="containsText" text="ND">
      <formula>NOT(ISERROR(SEARCH("ND",BA78)))</formula>
    </cfRule>
    <cfRule type="containsText" dxfId="20580" priority="21857" operator="containsText" text="MANTTO">
      <formula>NOT(ISERROR(SEARCH("MANTTO",BA78)))</formula>
    </cfRule>
    <cfRule type="containsText" dxfId="20579" priority="21858" operator="containsText" text="PNC">
      <formula>NOT(ISERROR(SEARCH("PNC",BA78)))</formula>
    </cfRule>
    <cfRule type="containsText" dxfId="20578" priority="21859" operator="containsText" text="EJC">
      <formula>NOT(ISERROR(SEARCH("EJC",BA78)))</formula>
    </cfRule>
    <cfRule type="containsText" dxfId="20577" priority="21860" operator="containsText" text="FAC">
      <formula>NOT(ISERROR(SEARCH("FAC",BA78)))</formula>
    </cfRule>
  </conditionalFormatting>
  <conditionalFormatting sqref="BA78:CV79">
    <cfRule type="containsText" dxfId="20576" priority="21853" operator="containsText" text="CE">
      <formula>NOT(ISERROR(SEARCH("CE",BA78)))</formula>
    </cfRule>
  </conditionalFormatting>
  <conditionalFormatting sqref="BA78:CV79">
    <cfRule type="cellIs" dxfId="20575" priority="21846" operator="equal">
      <formula>"FAB"</formula>
    </cfRule>
    <cfRule type="containsText" dxfId="20574" priority="21847" operator="containsText" text="CC">
      <formula>NOT(ISERROR(SEARCH("CC",BA78)))</formula>
    </cfRule>
    <cfRule type="containsText" dxfId="20573" priority="21848" operator="containsText" text="ND">
      <formula>NOT(ISERROR(SEARCH("ND",BA78)))</formula>
    </cfRule>
    <cfRule type="containsText" dxfId="20572" priority="21849" operator="containsText" text="MANTTO">
      <formula>NOT(ISERROR(SEARCH("MANTTO",BA78)))</formula>
    </cfRule>
    <cfRule type="containsText" dxfId="20571" priority="21850" operator="containsText" text="PNC">
      <formula>NOT(ISERROR(SEARCH("PNC",BA78)))</formula>
    </cfRule>
    <cfRule type="containsText" dxfId="20570" priority="21851" operator="containsText" text="EJC">
      <formula>NOT(ISERROR(SEARCH("EJC",BA78)))</formula>
    </cfRule>
    <cfRule type="containsText" dxfId="20569" priority="21852" operator="containsText" text="FAC">
      <formula>NOT(ISERROR(SEARCH("FAC",BA78)))</formula>
    </cfRule>
  </conditionalFormatting>
  <conditionalFormatting sqref="BA78:CV79">
    <cfRule type="containsText" dxfId="20568" priority="21845" operator="containsText" text="CE">
      <formula>NOT(ISERROR(SEARCH("CE",BA78)))</formula>
    </cfRule>
  </conditionalFormatting>
  <conditionalFormatting sqref="BO78:CV79">
    <cfRule type="cellIs" dxfId="20567" priority="21838" operator="equal">
      <formula>"FAB"</formula>
    </cfRule>
    <cfRule type="containsText" dxfId="20566" priority="21839" operator="containsText" text="CC">
      <formula>NOT(ISERROR(SEARCH("CC",BO78)))</formula>
    </cfRule>
    <cfRule type="containsText" dxfId="20565" priority="21840" operator="containsText" text="ND">
      <formula>NOT(ISERROR(SEARCH("ND",BO78)))</formula>
    </cfRule>
    <cfRule type="containsText" dxfId="20564" priority="21841" operator="containsText" text="MANTTO">
      <formula>NOT(ISERROR(SEARCH("MANTTO",BO78)))</formula>
    </cfRule>
    <cfRule type="containsText" dxfId="20563" priority="21842" operator="containsText" text="PNC">
      <formula>NOT(ISERROR(SEARCH("PNC",BO78)))</formula>
    </cfRule>
    <cfRule type="containsText" dxfId="20562" priority="21843" operator="containsText" text="EJC">
      <formula>NOT(ISERROR(SEARCH("EJC",BO78)))</formula>
    </cfRule>
    <cfRule type="containsText" dxfId="20561" priority="21844" operator="containsText" text="FAC">
      <formula>NOT(ISERROR(SEARCH("FAC",BO78)))</formula>
    </cfRule>
  </conditionalFormatting>
  <conditionalFormatting sqref="BO78:CV79">
    <cfRule type="containsText" dxfId="20560" priority="21837" operator="containsText" text="CE">
      <formula>NOT(ISERROR(SEARCH("CE",BO78)))</formula>
    </cfRule>
  </conditionalFormatting>
  <conditionalFormatting sqref="BD78:CF79">
    <cfRule type="cellIs" dxfId="20559" priority="21830" operator="equal">
      <formula>"FAB"</formula>
    </cfRule>
    <cfRule type="containsText" dxfId="20558" priority="21831" operator="containsText" text="CC">
      <formula>NOT(ISERROR(SEARCH("CC",BD78)))</formula>
    </cfRule>
    <cfRule type="containsText" dxfId="20557" priority="21832" operator="containsText" text="ND">
      <formula>NOT(ISERROR(SEARCH("ND",BD78)))</formula>
    </cfRule>
    <cfRule type="containsText" dxfId="20556" priority="21833" operator="containsText" text="MANTTO">
      <formula>NOT(ISERROR(SEARCH("MANTTO",BD78)))</formula>
    </cfRule>
    <cfRule type="containsText" dxfId="20555" priority="21834" operator="containsText" text="PNC">
      <formula>NOT(ISERROR(SEARCH("PNC",BD78)))</formula>
    </cfRule>
    <cfRule type="containsText" dxfId="20554" priority="21835" operator="containsText" text="EJC">
      <formula>NOT(ISERROR(SEARCH("EJC",BD78)))</formula>
    </cfRule>
    <cfRule type="containsText" dxfId="20553" priority="21836" operator="containsText" text="FAC">
      <formula>NOT(ISERROR(SEARCH("FAC",BD78)))</formula>
    </cfRule>
  </conditionalFormatting>
  <conditionalFormatting sqref="BD78:CF79">
    <cfRule type="containsText" dxfId="20552" priority="21829" operator="containsText" text="CE">
      <formula>NOT(ISERROR(SEARCH("CE",BD78)))</formula>
    </cfRule>
  </conditionalFormatting>
  <conditionalFormatting sqref="BN78:CF79">
    <cfRule type="cellIs" dxfId="20551" priority="21822" operator="equal">
      <formula>"FAB"</formula>
    </cfRule>
    <cfRule type="containsText" dxfId="20550" priority="21823" operator="containsText" text="CC">
      <formula>NOT(ISERROR(SEARCH("CC",BN78)))</formula>
    </cfRule>
    <cfRule type="containsText" dxfId="20549" priority="21824" operator="containsText" text="ND">
      <formula>NOT(ISERROR(SEARCH("ND",BN78)))</formula>
    </cfRule>
    <cfRule type="containsText" dxfId="20548" priority="21825" operator="containsText" text="MANTTO">
      <formula>NOT(ISERROR(SEARCH("MANTTO",BN78)))</formula>
    </cfRule>
    <cfRule type="containsText" dxfId="20547" priority="21826" operator="containsText" text="PNC">
      <formula>NOT(ISERROR(SEARCH("PNC",BN78)))</formula>
    </cfRule>
    <cfRule type="containsText" dxfId="20546" priority="21827" operator="containsText" text="EJC">
      <formula>NOT(ISERROR(SEARCH("EJC",BN78)))</formula>
    </cfRule>
    <cfRule type="containsText" dxfId="20545" priority="21828" operator="containsText" text="FAC">
      <formula>NOT(ISERROR(SEARCH("FAC",BN78)))</formula>
    </cfRule>
  </conditionalFormatting>
  <conditionalFormatting sqref="BN78:CF79">
    <cfRule type="containsText" dxfId="20544" priority="21821" operator="containsText" text="CE">
      <formula>NOT(ISERROR(SEARCH("CE",BN78)))</formula>
    </cfRule>
  </conditionalFormatting>
  <conditionalFormatting sqref="BD78:BL79">
    <cfRule type="cellIs" dxfId="20543" priority="21814" operator="equal">
      <formula>"FAB"</formula>
    </cfRule>
    <cfRule type="containsText" dxfId="20542" priority="21815" operator="containsText" text="CC">
      <formula>NOT(ISERROR(SEARCH("CC",BD78)))</formula>
    </cfRule>
    <cfRule type="containsText" dxfId="20541" priority="21816" operator="containsText" text="ND">
      <formula>NOT(ISERROR(SEARCH("ND",BD78)))</formula>
    </cfRule>
    <cfRule type="containsText" dxfId="20540" priority="21817" operator="containsText" text="MANTTO">
      <formula>NOT(ISERROR(SEARCH("MANTTO",BD78)))</formula>
    </cfRule>
    <cfRule type="containsText" dxfId="20539" priority="21818" operator="containsText" text="PNC">
      <formula>NOT(ISERROR(SEARCH("PNC",BD78)))</formula>
    </cfRule>
    <cfRule type="containsText" dxfId="20538" priority="21819" operator="containsText" text="EJC">
      <formula>NOT(ISERROR(SEARCH("EJC",BD78)))</formula>
    </cfRule>
    <cfRule type="containsText" dxfId="20537" priority="21820" operator="containsText" text="FAC">
      <formula>NOT(ISERROR(SEARCH("FAC",BD78)))</formula>
    </cfRule>
  </conditionalFormatting>
  <conditionalFormatting sqref="BD78:BL79">
    <cfRule type="containsText" dxfId="20536" priority="21813" operator="containsText" text="CE">
      <formula>NOT(ISERROR(SEARCH("CE",BD78)))</formula>
    </cfRule>
  </conditionalFormatting>
  <conditionalFormatting sqref="BD78:BL79">
    <cfRule type="cellIs" dxfId="20535" priority="21806" operator="equal">
      <formula>"FAB"</formula>
    </cfRule>
    <cfRule type="containsText" dxfId="20534" priority="21807" operator="containsText" text="CC">
      <formula>NOT(ISERROR(SEARCH("CC",BD78)))</formula>
    </cfRule>
    <cfRule type="containsText" dxfId="20533" priority="21808" operator="containsText" text="ND">
      <formula>NOT(ISERROR(SEARCH("ND",BD78)))</formula>
    </cfRule>
    <cfRule type="containsText" dxfId="20532" priority="21809" operator="containsText" text="MANTTO">
      <formula>NOT(ISERROR(SEARCH("MANTTO",BD78)))</formula>
    </cfRule>
    <cfRule type="containsText" dxfId="20531" priority="21810" operator="containsText" text="PNC">
      <formula>NOT(ISERROR(SEARCH("PNC",BD78)))</formula>
    </cfRule>
    <cfRule type="containsText" dxfId="20530" priority="21811" operator="containsText" text="EJC">
      <formula>NOT(ISERROR(SEARCH("EJC",BD78)))</formula>
    </cfRule>
    <cfRule type="containsText" dxfId="20529" priority="21812" operator="containsText" text="FAC">
      <formula>NOT(ISERROR(SEARCH("FAC",BD78)))</formula>
    </cfRule>
  </conditionalFormatting>
  <conditionalFormatting sqref="BD78:BL79">
    <cfRule type="containsText" dxfId="20528" priority="21805" operator="containsText" text="CE">
      <formula>NOT(ISERROR(SEARCH("CE",BD78)))</formula>
    </cfRule>
  </conditionalFormatting>
  <conditionalFormatting sqref="BN78:BV79">
    <cfRule type="cellIs" dxfId="20527" priority="21798" operator="equal">
      <formula>"FAB"</formula>
    </cfRule>
    <cfRule type="containsText" dxfId="20526" priority="21799" operator="containsText" text="CC">
      <formula>NOT(ISERROR(SEARCH("CC",BN78)))</formula>
    </cfRule>
    <cfRule type="containsText" dxfId="20525" priority="21800" operator="containsText" text="ND">
      <formula>NOT(ISERROR(SEARCH("ND",BN78)))</formula>
    </cfRule>
    <cfRule type="containsText" dxfId="20524" priority="21801" operator="containsText" text="MANTTO">
      <formula>NOT(ISERROR(SEARCH("MANTTO",BN78)))</formula>
    </cfRule>
    <cfRule type="containsText" dxfId="20523" priority="21802" operator="containsText" text="PNC">
      <formula>NOT(ISERROR(SEARCH("PNC",BN78)))</formula>
    </cfRule>
    <cfRule type="containsText" dxfId="20522" priority="21803" operator="containsText" text="EJC">
      <formula>NOT(ISERROR(SEARCH("EJC",BN78)))</formula>
    </cfRule>
    <cfRule type="containsText" dxfId="20521" priority="21804" operator="containsText" text="FAC">
      <formula>NOT(ISERROR(SEARCH("FAC",BN78)))</formula>
    </cfRule>
  </conditionalFormatting>
  <conditionalFormatting sqref="BN78:BV79">
    <cfRule type="containsText" dxfId="20520" priority="21797" operator="containsText" text="CE">
      <formula>NOT(ISERROR(SEARCH("CE",BN78)))</formula>
    </cfRule>
  </conditionalFormatting>
  <conditionalFormatting sqref="BN78:BV79">
    <cfRule type="cellIs" dxfId="20519" priority="21790" operator="equal">
      <formula>"FAB"</formula>
    </cfRule>
    <cfRule type="containsText" dxfId="20518" priority="21791" operator="containsText" text="CC">
      <formula>NOT(ISERROR(SEARCH("CC",BN78)))</formula>
    </cfRule>
    <cfRule type="containsText" dxfId="20517" priority="21792" operator="containsText" text="ND">
      <formula>NOT(ISERROR(SEARCH("ND",BN78)))</formula>
    </cfRule>
    <cfRule type="containsText" dxfId="20516" priority="21793" operator="containsText" text="MANTTO">
      <formula>NOT(ISERROR(SEARCH("MANTTO",BN78)))</formula>
    </cfRule>
    <cfRule type="containsText" dxfId="20515" priority="21794" operator="containsText" text="PNC">
      <formula>NOT(ISERROR(SEARCH("PNC",BN78)))</formula>
    </cfRule>
    <cfRule type="containsText" dxfId="20514" priority="21795" operator="containsText" text="EJC">
      <formula>NOT(ISERROR(SEARCH("EJC",BN78)))</formula>
    </cfRule>
    <cfRule type="containsText" dxfId="20513" priority="21796" operator="containsText" text="FAC">
      <formula>NOT(ISERROR(SEARCH("FAC",BN78)))</formula>
    </cfRule>
  </conditionalFormatting>
  <conditionalFormatting sqref="BN78:BV79">
    <cfRule type="containsText" dxfId="20512" priority="21789" operator="containsText" text="CE">
      <formula>NOT(ISERROR(SEARCH("CE",BN78)))</formula>
    </cfRule>
  </conditionalFormatting>
  <conditionalFormatting sqref="BM78:BM79">
    <cfRule type="cellIs" dxfId="20511" priority="21782" operator="equal">
      <formula>"FAB"</formula>
    </cfRule>
    <cfRule type="containsText" dxfId="20510" priority="21783" operator="containsText" text="CC">
      <formula>NOT(ISERROR(SEARCH("CC",BM78)))</formula>
    </cfRule>
    <cfRule type="containsText" dxfId="20509" priority="21784" operator="containsText" text="ND">
      <formula>NOT(ISERROR(SEARCH("ND",BM78)))</formula>
    </cfRule>
    <cfRule type="containsText" dxfId="20508" priority="21785" operator="containsText" text="MANTTO">
      <formula>NOT(ISERROR(SEARCH("MANTTO",BM78)))</formula>
    </cfRule>
    <cfRule type="containsText" dxfId="20507" priority="21786" operator="containsText" text="PNC">
      <formula>NOT(ISERROR(SEARCH("PNC",BM78)))</formula>
    </cfRule>
    <cfRule type="containsText" dxfId="20506" priority="21787" operator="containsText" text="EJC">
      <formula>NOT(ISERROR(SEARCH("EJC",BM78)))</formula>
    </cfRule>
    <cfRule type="containsText" dxfId="20505" priority="21788" operator="containsText" text="FAC">
      <formula>NOT(ISERROR(SEARCH("FAC",BM78)))</formula>
    </cfRule>
  </conditionalFormatting>
  <conditionalFormatting sqref="BM78:BM79">
    <cfRule type="containsText" dxfId="20504" priority="21781" operator="containsText" text="CE">
      <formula>NOT(ISERROR(SEARCH("CE",BM78)))</formula>
    </cfRule>
  </conditionalFormatting>
  <conditionalFormatting sqref="BM78:BM79">
    <cfRule type="cellIs" dxfId="20503" priority="21774" operator="equal">
      <formula>"FAB"</formula>
    </cfRule>
    <cfRule type="containsText" dxfId="20502" priority="21775" operator="containsText" text="CC">
      <formula>NOT(ISERROR(SEARCH("CC",BM78)))</formula>
    </cfRule>
    <cfRule type="containsText" dxfId="20501" priority="21776" operator="containsText" text="ND">
      <formula>NOT(ISERROR(SEARCH("ND",BM78)))</formula>
    </cfRule>
    <cfRule type="containsText" dxfId="20500" priority="21777" operator="containsText" text="MANTTO">
      <formula>NOT(ISERROR(SEARCH("MANTTO",BM78)))</formula>
    </cfRule>
    <cfRule type="containsText" dxfId="20499" priority="21778" operator="containsText" text="PNC">
      <formula>NOT(ISERROR(SEARCH("PNC",BM78)))</formula>
    </cfRule>
    <cfRule type="containsText" dxfId="20498" priority="21779" operator="containsText" text="EJC">
      <formula>NOT(ISERROR(SEARCH("EJC",BM78)))</formula>
    </cfRule>
    <cfRule type="containsText" dxfId="20497" priority="21780" operator="containsText" text="FAC">
      <formula>NOT(ISERROR(SEARCH("FAC",BM78)))</formula>
    </cfRule>
  </conditionalFormatting>
  <conditionalFormatting sqref="BM78:BM79">
    <cfRule type="containsText" dxfId="20496" priority="21773" operator="containsText" text="CE">
      <formula>NOT(ISERROR(SEARCH("CE",BM78)))</formula>
    </cfRule>
  </conditionalFormatting>
  <conditionalFormatting sqref="BX78:CF79">
    <cfRule type="cellIs" dxfId="20495" priority="21766" operator="equal">
      <formula>"FAB"</formula>
    </cfRule>
    <cfRule type="containsText" dxfId="20494" priority="21767" operator="containsText" text="CC">
      <formula>NOT(ISERROR(SEARCH("CC",BX78)))</formula>
    </cfRule>
    <cfRule type="containsText" dxfId="20493" priority="21768" operator="containsText" text="ND">
      <formula>NOT(ISERROR(SEARCH("ND",BX78)))</formula>
    </cfRule>
    <cfRule type="containsText" dxfId="20492" priority="21769" operator="containsText" text="MANTTO">
      <formula>NOT(ISERROR(SEARCH("MANTTO",BX78)))</formula>
    </cfRule>
    <cfRule type="containsText" dxfId="20491" priority="21770" operator="containsText" text="PNC">
      <formula>NOT(ISERROR(SEARCH("PNC",BX78)))</formula>
    </cfRule>
    <cfRule type="containsText" dxfId="20490" priority="21771" operator="containsText" text="EJC">
      <formula>NOT(ISERROR(SEARCH("EJC",BX78)))</formula>
    </cfRule>
    <cfRule type="containsText" dxfId="20489" priority="21772" operator="containsText" text="FAC">
      <formula>NOT(ISERROR(SEARCH("FAC",BX78)))</formula>
    </cfRule>
  </conditionalFormatting>
  <conditionalFormatting sqref="BX78:CF79">
    <cfRule type="containsText" dxfId="20488" priority="21765" operator="containsText" text="CE">
      <formula>NOT(ISERROR(SEARCH("CE",BX78)))</formula>
    </cfRule>
  </conditionalFormatting>
  <conditionalFormatting sqref="BX78:CF79">
    <cfRule type="cellIs" dxfId="20487" priority="21758" operator="equal">
      <formula>"FAB"</formula>
    </cfRule>
    <cfRule type="containsText" dxfId="20486" priority="21759" operator="containsText" text="CC">
      <formula>NOT(ISERROR(SEARCH("CC",BX78)))</formula>
    </cfRule>
    <cfRule type="containsText" dxfId="20485" priority="21760" operator="containsText" text="ND">
      <formula>NOT(ISERROR(SEARCH("ND",BX78)))</formula>
    </cfRule>
    <cfRule type="containsText" dxfId="20484" priority="21761" operator="containsText" text="MANTTO">
      <formula>NOT(ISERROR(SEARCH("MANTTO",BX78)))</formula>
    </cfRule>
    <cfRule type="containsText" dxfId="20483" priority="21762" operator="containsText" text="PNC">
      <formula>NOT(ISERROR(SEARCH("PNC",BX78)))</formula>
    </cfRule>
    <cfRule type="containsText" dxfId="20482" priority="21763" operator="containsText" text="EJC">
      <formula>NOT(ISERROR(SEARCH("EJC",BX78)))</formula>
    </cfRule>
    <cfRule type="containsText" dxfId="20481" priority="21764" operator="containsText" text="FAC">
      <formula>NOT(ISERROR(SEARCH("FAC",BX78)))</formula>
    </cfRule>
  </conditionalFormatting>
  <conditionalFormatting sqref="BX78:CF79">
    <cfRule type="containsText" dxfId="20480" priority="21757" operator="containsText" text="CE">
      <formula>NOT(ISERROR(SEARCH("CE",BX78)))</formula>
    </cfRule>
  </conditionalFormatting>
  <conditionalFormatting sqref="BW78:BW79">
    <cfRule type="cellIs" dxfId="20479" priority="21750" operator="equal">
      <formula>"FAB"</formula>
    </cfRule>
    <cfRule type="containsText" dxfId="20478" priority="21751" operator="containsText" text="CC">
      <formula>NOT(ISERROR(SEARCH("CC",BW78)))</formula>
    </cfRule>
    <cfRule type="containsText" dxfId="20477" priority="21752" operator="containsText" text="ND">
      <formula>NOT(ISERROR(SEARCH("ND",BW78)))</formula>
    </cfRule>
    <cfRule type="containsText" dxfId="20476" priority="21753" operator="containsText" text="MANTTO">
      <formula>NOT(ISERROR(SEARCH("MANTTO",BW78)))</formula>
    </cfRule>
    <cfRule type="containsText" dxfId="20475" priority="21754" operator="containsText" text="PNC">
      <formula>NOT(ISERROR(SEARCH("PNC",BW78)))</formula>
    </cfRule>
    <cfRule type="containsText" dxfId="20474" priority="21755" operator="containsText" text="EJC">
      <formula>NOT(ISERROR(SEARCH("EJC",BW78)))</formula>
    </cfRule>
    <cfRule type="containsText" dxfId="20473" priority="21756" operator="containsText" text="FAC">
      <formula>NOT(ISERROR(SEARCH("FAC",BW78)))</formula>
    </cfRule>
  </conditionalFormatting>
  <conditionalFormatting sqref="BW78:BW79">
    <cfRule type="containsText" dxfId="20472" priority="21749" operator="containsText" text="CE">
      <formula>NOT(ISERROR(SEARCH("CE",BW78)))</formula>
    </cfRule>
  </conditionalFormatting>
  <conditionalFormatting sqref="BW78:BW79">
    <cfRule type="cellIs" dxfId="20471" priority="21742" operator="equal">
      <formula>"FAB"</formula>
    </cfRule>
    <cfRule type="containsText" dxfId="20470" priority="21743" operator="containsText" text="CC">
      <formula>NOT(ISERROR(SEARCH("CC",BW78)))</formula>
    </cfRule>
    <cfRule type="containsText" dxfId="20469" priority="21744" operator="containsText" text="ND">
      <formula>NOT(ISERROR(SEARCH("ND",BW78)))</formula>
    </cfRule>
    <cfRule type="containsText" dxfId="20468" priority="21745" operator="containsText" text="MANTTO">
      <formula>NOT(ISERROR(SEARCH("MANTTO",BW78)))</formula>
    </cfRule>
    <cfRule type="containsText" dxfId="20467" priority="21746" operator="containsText" text="PNC">
      <formula>NOT(ISERROR(SEARCH("PNC",BW78)))</formula>
    </cfRule>
    <cfRule type="containsText" dxfId="20466" priority="21747" operator="containsText" text="EJC">
      <formula>NOT(ISERROR(SEARCH("EJC",BW78)))</formula>
    </cfRule>
    <cfRule type="containsText" dxfId="20465" priority="21748" operator="containsText" text="FAC">
      <formula>NOT(ISERROR(SEARCH("FAC",BW78)))</formula>
    </cfRule>
  </conditionalFormatting>
  <conditionalFormatting sqref="BW78:BW79">
    <cfRule type="containsText" dxfId="20464" priority="21741" operator="containsText" text="CE">
      <formula>NOT(ISERROR(SEARCH("CE",BW78)))</formula>
    </cfRule>
  </conditionalFormatting>
  <conditionalFormatting sqref="BC78:BC79">
    <cfRule type="cellIs" dxfId="20463" priority="21734" operator="equal">
      <formula>"FAB"</formula>
    </cfRule>
    <cfRule type="containsText" dxfId="20462" priority="21735" operator="containsText" text="CC">
      <formula>NOT(ISERROR(SEARCH("CC",BC78)))</formula>
    </cfRule>
    <cfRule type="containsText" dxfId="20461" priority="21736" operator="containsText" text="ND">
      <formula>NOT(ISERROR(SEARCH("ND",BC78)))</formula>
    </cfRule>
    <cfRule type="containsText" dxfId="20460" priority="21737" operator="containsText" text="MANTTO">
      <formula>NOT(ISERROR(SEARCH("MANTTO",BC78)))</formula>
    </cfRule>
    <cfRule type="containsText" dxfId="20459" priority="21738" operator="containsText" text="PNC">
      <formula>NOT(ISERROR(SEARCH("PNC",BC78)))</formula>
    </cfRule>
    <cfRule type="containsText" dxfId="20458" priority="21739" operator="containsText" text="EJC">
      <formula>NOT(ISERROR(SEARCH("EJC",BC78)))</formula>
    </cfRule>
    <cfRule type="containsText" dxfId="20457" priority="21740" operator="containsText" text="FAC">
      <formula>NOT(ISERROR(SEARCH("FAC",BC78)))</formula>
    </cfRule>
  </conditionalFormatting>
  <conditionalFormatting sqref="BC78:BC79">
    <cfRule type="containsText" dxfId="20456" priority="21733" operator="containsText" text="CE">
      <formula>NOT(ISERROR(SEARCH("CE",BC78)))</formula>
    </cfRule>
  </conditionalFormatting>
  <conditionalFormatting sqref="CG78:CV79">
    <cfRule type="cellIs" dxfId="20455" priority="21726" operator="equal">
      <formula>"FAB"</formula>
    </cfRule>
    <cfRule type="containsText" dxfId="20454" priority="21727" operator="containsText" text="CC">
      <formula>NOT(ISERROR(SEARCH("CC",CG78)))</formula>
    </cfRule>
    <cfRule type="containsText" dxfId="20453" priority="21728" operator="containsText" text="ND">
      <formula>NOT(ISERROR(SEARCH("ND",CG78)))</formula>
    </cfRule>
    <cfRule type="containsText" dxfId="20452" priority="21729" operator="containsText" text="MANTTO">
      <formula>NOT(ISERROR(SEARCH("MANTTO",CG78)))</formula>
    </cfRule>
    <cfRule type="containsText" dxfId="20451" priority="21730" operator="containsText" text="PNC">
      <formula>NOT(ISERROR(SEARCH("PNC",CG78)))</formula>
    </cfRule>
    <cfRule type="containsText" dxfId="20450" priority="21731" operator="containsText" text="EJC">
      <formula>NOT(ISERROR(SEARCH("EJC",CG78)))</formula>
    </cfRule>
    <cfRule type="containsText" dxfId="20449" priority="21732" operator="containsText" text="FAC">
      <formula>NOT(ISERROR(SEARCH("FAC",CG78)))</formula>
    </cfRule>
  </conditionalFormatting>
  <conditionalFormatting sqref="CG78:CV79">
    <cfRule type="containsText" dxfId="20448" priority="21725" operator="containsText" text="CE">
      <formula>NOT(ISERROR(SEARCH("CE",CG78)))</formula>
    </cfRule>
  </conditionalFormatting>
  <conditionalFormatting sqref="CM78:CO79">
    <cfRule type="cellIs" dxfId="20447" priority="21718" operator="equal">
      <formula>"FAB"</formula>
    </cfRule>
    <cfRule type="containsText" dxfId="20446" priority="21719" operator="containsText" text="CC">
      <formula>NOT(ISERROR(SEARCH("CC",CM78)))</formula>
    </cfRule>
    <cfRule type="containsText" dxfId="20445" priority="21720" operator="containsText" text="ND">
      <formula>NOT(ISERROR(SEARCH("ND",CM78)))</formula>
    </cfRule>
    <cfRule type="containsText" dxfId="20444" priority="21721" operator="containsText" text="MANTTO">
      <formula>NOT(ISERROR(SEARCH("MANTTO",CM78)))</formula>
    </cfRule>
    <cfRule type="containsText" dxfId="20443" priority="21722" operator="containsText" text="PNC">
      <formula>NOT(ISERROR(SEARCH("PNC",CM78)))</formula>
    </cfRule>
    <cfRule type="containsText" dxfId="20442" priority="21723" operator="containsText" text="EJC">
      <formula>NOT(ISERROR(SEARCH("EJC",CM78)))</formula>
    </cfRule>
    <cfRule type="containsText" dxfId="20441" priority="21724" operator="containsText" text="FAC">
      <formula>NOT(ISERROR(SEARCH("FAC",CM78)))</formula>
    </cfRule>
  </conditionalFormatting>
  <conditionalFormatting sqref="CM78:CO79">
    <cfRule type="containsText" dxfId="20440" priority="21717" operator="containsText" text="CE">
      <formula>NOT(ISERROR(SEARCH("CE",CM78)))</formula>
    </cfRule>
  </conditionalFormatting>
  <conditionalFormatting sqref="CG78:CV79">
    <cfRule type="cellIs" dxfId="20439" priority="21710" operator="equal">
      <formula>"FAB"</formula>
    </cfRule>
    <cfRule type="containsText" dxfId="20438" priority="21711" operator="containsText" text="CC">
      <formula>NOT(ISERROR(SEARCH("CC",CG78)))</formula>
    </cfRule>
    <cfRule type="containsText" dxfId="20437" priority="21712" operator="containsText" text="ND">
      <formula>NOT(ISERROR(SEARCH("ND",CG78)))</formula>
    </cfRule>
    <cfRule type="containsText" dxfId="20436" priority="21713" operator="containsText" text="MANTTO">
      <formula>NOT(ISERROR(SEARCH("MANTTO",CG78)))</formula>
    </cfRule>
    <cfRule type="containsText" dxfId="20435" priority="21714" operator="containsText" text="PNC">
      <formula>NOT(ISERROR(SEARCH("PNC",CG78)))</formula>
    </cfRule>
    <cfRule type="containsText" dxfId="20434" priority="21715" operator="containsText" text="EJC">
      <formula>NOT(ISERROR(SEARCH("EJC",CG78)))</formula>
    </cfRule>
    <cfRule type="containsText" dxfId="20433" priority="21716" operator="containsText" text="FAC">
      <formula>NOT(ISERROR(SEARCH("FAC",CG78)))</formula>
    </cfRule>
  </conditionalFormatting>
  <conditionalFormatting sqref="CG78:CV79">
    <cfRule type="containsText" dxfId="20432" priority="21709" operator="containsText" text="CE">
      <formula>NOT(ISERROR(SEARCH("CE",CG78)))</formula>
    </cfRule>
  </conditionalFormatting>
  <conditionalFormatting sqref="CG78:CV79">
    <cfRule type="cellIs" dxfId="20431" priority="21702" operator="equal">
      <formula>"FAB"</formula>
    </cfRule>
    <cfRule type="containsText" dxfId="20430" priority="21703" operator="containsText" text="CC">
      <formula>NOT(ISERROR(SEARCH("CC",CG78)))</formula>
    </cfRule>
    <cfRule type="containsText" dxfId="20429" priority="21704" operator="containsText" text="ND">
      <formula>NOT(ISERROR(SEARCH("ND",CG78)))</formula>
    </cfRule>
    <cfRule type="containsText" dxfId="20428" priority="21705" operator="containsText" text="MANTTO">
      <formula>NOT(ISERROR(SEARCH("MANTTO",CG78)))</formula>
    </cfRule>
    <cfRule type="containsText" dxfId="20427" priority="21706" operator="containsText" text="PNC">
      <formula>NOT(ISERROR(SEARCH("PNC",CG78)))</formula>
    </cfRule>
    <cfRule type="containsText" dxfId="20426" priority="21707" operator="containsText" text="EJC">
      <formula>NOT(ISERROR(SEARCH("EJC",CG78)))</formula>
    </cfRule>
    <cfRule type="containsText" dxfId="20425" priority="21708" operator="containsText" text="FAC">
      <formula>NOT(ISERROR(SEARCH("FAC",CG78)))</formula>
    </cfRule>
  </conditionalFormatting>
  <conditionalFormatting sqref="CG78:CV79">
    <cfRule type="containsText" dxfId="20424" priority="21701" operator="containsText" text="CE">
      <formula>NOT(ISERROR(SEARCH("CE",CG78)))</formula>
    </cfRule>
  </conditionalFormatting>
  <conditionalFormatting sqref="CG78:CG79">
    <cfRule type="cellIs" dxfId="20423" priority="21694" operator="equal">
      <formula>"FAB"</formula>
    </cfRule>
    <cfRule type="containsText" dxfId="20422" priority="21695" operator="containsText" text="CC">
      <formula>NOT(ISERROR(SEARCH("CC",CG78)))</formula>
    </cfRule>
    <cfRule type="containsText" dxfId="20421" priority="21696" operator="containsText" text="ND">
      <formula>NOT(ISERROR(SEARCH("ND",CG78)))</formula>
    </cfRule>
    <cfRule type="containsText" dxfId="20420" priority="21697" operator="containsText" text="MANTTO">
      <formula>NOT(ISERROR(SEARCH("MANTTO",CG78)))</formula>
    </cfRule>
    <cfRule type="containsText" dxfId="20419" priority="21698" operator="containsText" text="PNC">
      <formula>NOT(ISERROR(SEARCH("PNC",CG78)))</formula>
    </cfRule>
    <cfRule type="containsText" dxfId="20418" priority="21699" operator="containsText" text="EJC">
      <formula>NOT(ISERROR(SEARCH("EJC",CG78)))</formula>
    </cfRule>
    <cfRule type="containsText" dxfId="20417" priority="21700" operator="containsText" text="FAC">
      <formula>NOT(ISERROR(SEARCH("FAC",CG78)))</formula>
    </cfRule>
  </conditionalFormatting>
  <conditionalFormatting sqref="CG78:CG79">
    <cfRule type="containsText" dxfId="20416" priority="21693" operator="containsText" text="CE">
      <formula>NOT(ISERROR(SEARCH("CE",CG78)))</formula>
    </cfRule>
  </conditionalFormatting>
  <conditionalFormatting sqref="CG78:CV79">
    <cfRule type="cellIs" dxfId="20415" priority="21686" operator="equal">
      <formula>"FAB"</formula>
    </cfRule>
    <cfRule type="containsText" dxfId="20414" priority="21687" operator="containsText" text="CC">
      <formula>NOT(ISERROR(SEARCH("CC",CG78)))</formula>
    </cfRule>
    <cfRule type="containsText" dxfId="20413" priority="21688" operator="containsText" text="ND">
      <formula>NOT(ISERROR(SEARCH("ND",CG78)))</formula>
    </cfRule>
    <cfRule type="containsText" dxfId="20412" priority="21689" operator="containsText" text="MANTTO">
      <formula>NOT(ISERROR(SEARCH("MANTTO",CG78)))</formula>
    </cfRule>
    <cfRule type="containsText" dxfId="20411" priority="21690" operator="containsText" text="PNC">
      <formula>NOT(ISERROR(SEARCH("PNC",CG78)))</formula>
    </cfRule>
    <cfRule type="containsText" dxfId="20410" priority="21691" operator="containsText" text="EJC">
      <formula>NOT(ISERROR(SEARCH("EJC",CG78)))</formula>
    </cfRule>
    <cfRule type="containsText" dxfId="20409" priority="21692" operator="containsText" text="FAC">
      <formula>NOT(ISERROR(SEARCH("FAC",CG78)))</formula>
    </cfRule>
  </conditionalFormatting>
  <conditionalFormatting sqref="CG78:CV79">
    <cfRule type="containsText" dxfId="20408" priority="21685" operator="containsText" text="CE">
      <formula>NOT(ISERROR(SEARCH("CE",CG78)))</formula>
    </cfRule>
  </conditionalFormatting>
  <conditionalFormatting sqref="CG78:CV79">
    <cfRule type="cellIs" dxfId="20407" priority="21678" operator="equal">
      <formula>"FAB"</formula>
    </cfRule>
    <cfRule type="containsText" dxfId="20406" priority="21679" operator="containsText" text="CC">
      <formula>NOT(ISERROR(SEARCH("CC",CG78)))</formula>
    </cfRule>
    <cfRule type="containsText" dxfId="20405" priority="21680" operator="containsText" text="ND">
      <formula>NOT(ISERROR(SEARCH("ND",CG78)))</formula>
    </cfRule>
    <cfRule type="containsText" dxfId="20404" priority="21681" operator="containsText" text="MANTTO">
      <formula>NOT(ISERROR(SEARCH("MANTTO",CG78)))</formula>
    </cfRule>
    <cfRule type="containsText" dxfId="20403" priority="21682" operator="containsText" text="PNC">
      <formula>NOT(ISERROR(SEARCH("PNC",CG78)))</formula>
    </cfRule>
    <cfRule type="containsText" dxfId="20402" priority="21683" operator="containsText" text="EJC">
      <formula>NOT(ISERROR(SEARCH("EJC",CG78)))</formula>
    </cfRule>
    <cfRule type="containsText" dxfId="20401" priority="21684" operator="containsText" text="FAC">
      <formula>NOT(ISERROR(SEARCH("FAC",CG78)))</formula>
    </cfRule>
  </conditionalFormatting>
  <conditionalFormatting sqref="CG78:CV79">
    <cfRule type="containsText" dxfId="20400" priority="21677" operator="containsText" text="CE">
      <formula>NOT(ISERROR(SEARCH("CE",CG78)))</formula>
    </cfRule>
  </conditionalFormatting>
  <conditionalFormatting sqref="BU80:BX80">
    <cfRule type="cellIs" dxfId="20399" priority="21670" operator="equal">
      <formula>"FAB"</formula>
    </cfRule>
    <cfRule type="containsText" dxfId="20398" priority="21671" operator="containsText" text="CC">
      <formula>NOT(ISERROR(SEARCH("CC",BU80)))</formula>
    </cfRule>
    <cfRule type="containsText" dxfId="20397" priority="21672" operator="containsText" text="ND">
      <formula>NOT(ISERROR(SEARCH("ND",BU80)))</formula>
    </cfRule>
    <cfRule type="containsText" dxfId="20396" priority="21673" operator="containsText" text="MANTTO">
      <formula>NOT(ISERROR(SEARCH("MANTTO",BU80)))</formula>
    </cfRule>
    <cfRule type="containsText" dxfId="20395" priority="21674" operator="containsText" text="PNC">
      <formula>NOT(ISERROR(SEARCH("PNC",BU80)))</formula>
    </cfRule>
    <cfRule type="containsText" dxfId="20394" priority="21675" operator="containsText" text="EJC">
      <formula>NOT(ISERROR(SEARCH("EJC",BU80)))</formula>
    </cfRule>
    <cfRule type="containsText" dxfId="20393" priority="21676" operator="containsText" text="FAC">
      <formula>NOT(ISERROR(SEARCH("FAC",BU80)))</formula>
    </cfRule>
  </conditionalFormatting>
  <conditionalFormatting sqref="BU80:BX80">
    <cfRule type="containsText" dxfId="20392" priority="21669" operator="containsText" text="CE">
      <formula>NOT(ISERROR(SEARCH("CE",BU80)))</formula>
    </cfRule>
  </conditionalFormatting>
  <conditionalFormatting sqref="BU80:BX80">
    <cfRule type="cellIs" dxfId="20391" priority="21662" operator="equal">
      <formula>"FAB"</formula>
    </cfRule>
    <cfRule type="containsText" dxfId="20390" priority="21663" operator="containsText" text="CC">
      <formula>NOT(ISERROR(SEARCH("CC",BU80)))</formula>
    </cfRule>
    <cfRule type="containsText" dxfId="20389" priority="21664" operator="containsText" text="ND">
      <formula>NOT(ISERROR(SEARCH("ND",BU80)))</formula>
    </cfRule>
    <cfRule type="containsText" dxfId="20388" priority="21665" operator="containsText" text="MANTTO">
      <formula>NOT(ISERROR(SEARCH("MANTTO",BU80)))</formula>
    </cfRule>
    <cfRule type="containsText" dxfId="20387" priority="21666" operator="containsText" text="PNC">
      <formula>NOT(ISERROR(SEARCH("PNC",BU80)))</formula>
    </cfRule>
    <cfRule type="containsText" dxfId="20386" priority="21667" operator="containsText" text="EJC">
      <formula>NOT(ISERROR(SEARCH("EJC",BU80)))</formula>
    </cfRule>
    <cfRule type="containsText" dxfId="20385" priority="21668" operator="containsText" text="FAC">
      <formula>NOT(ISERROR(SEARCH("FAC",BU80)))</formula>
    </cfRule>
  </conditionalFormatting>
  <conditionalFormatting sqref="BU80:BX80">
    <cfRule type="containsText" dxfId="20384" priority="21661" operator="containsText" text="CE">
      <formula>NOT(ISERROR(SEARCH("CE",BU80)))</formula>
    </cfRule>
  </conditionalFormatting>
  <conditionalFormatting sqref="AO80:BT80">
    <cfRule type="cellIs" dxfId="20383" priority="21654" operator="equal">
      <formula>"FAB"</formula>
    </cfRule>
    <cfRule type="containsText" dxfId="20382" priority="21655" operator="containsText" text="CC">
      <formula>NOT(ISERROR(SEARCH("CC",AO80)))</formula>
    </cfRule>
    <cfRule type="containsText" dxfId="20381" priority="21656" operator="containsText" text="ND">
      <formula>NOT(ISERROR(SEARCH("ND",AO80)))</formula>
    </cfRule>
    <cfRule type="containsText" dxfId="20380" priority="21657" operator="containsText" text="MANTTO">
      <formula>NOT(ISERROR(SEARCH("MANTTO",AO80)))</formula>
    </cfRule>
    <cfRule type="containsText" dxfId="20379" priority="21658" operator="containsText" text="PNC">
      <formula>NOT(ISERROR(SEARCH("PNC",AO80)))</formula>
    </cfRule>
    <cfRule type="containsText" dxfId="20378" priority="21659" operator="containsText" text="EJC">
      <formula>NOT(ISERROR(SEARCH("EJC",AO80)))</formula>
    </cfRule>
    <cfRule type="containsText" dxfId="20377" priority="21660" operator="containsText" text="FAC">
      <formula>NOT(ISERROR(SEARCH("FAC",AO80)))</formula>
    </cfRule>
  </conditionalFormatting>
  <conditionalFormatting sqref="AO80:BT80">
    <cfRule type="containsText" dxfId="20376" priority="21653" operator="containsText" text="CE">
      <formula>NOT(ISERROR(SEARCH("CE",AO80)))</formula>
    </cfRule>
  </conditionalFormatting>
  <conditionalFormatting sqref="BU80:BX80">
    <cfRule type="cellIs" dxfId="20375" priority="21646" operator="equal">
      <formula>"FAB"</formula>
    </cfRule>
    <cfRule type="containsText" dxfId="20374" priority="21647" operator="containsText" text="CC">
      <formula>NOT(ISERROR(SEARCH("CC",BU80)))</formula>
    </cfRule>
    <cfRule type="containsText" dxfId="20373" priority="21648" operator="containsText" text="ND">
      <formula>NOT(ISERROR(SEARCH("ND",BU80)))</formula>
    </cfRule>
    <cfRule type="containsText" dxfId="20372" priority="21649" operator="containsText" text="MANTTO">
      <formula>NOT(ISERROR(SEARCH("MANTTO",BU80)))</formula>
    </cfRule>
    <cfRule type="containsText" dxfId="20371" priority="21650" operator="containsText" text="PNC">
      <formula>NOT(ISERROR(SEARCH("PNC",BU80)))</formula>
    </cfRule>
    <cfRule type="containsText" dxfId="20370" priority="21651" operator="containsText" text="EJC">
      <formula>NOT(ISERROR(SEARCH("EJC",BU80)))</formula>
    </cfRule>
    <cfRule type="containsText" dxfId="20369" priority="21652" operator="containsText" text="FAC">
      <formula>NOT(ISERROR(SEARCH("FAC",BU80)))</formula>
    </cfRule>
  </conditionalFormatting>
  <conditionalFormatting sqref="BU80:BX80">
    <cfRule type="containsText" dxfId="20368" priority="21645" operator="containsText" text="CE">
      <formula>NOT(ISERROR(SEARCH("CE",BU80)))</formula>
    </cfRule>
  </conditionalFormatting>
  <conditionalFormatting sqref="BU80:BX80">
    <cfRule type="cellIs" dxfId="20367" priority="21638" operator="equal">
      <formula>"FAB"</formula>
    </cfRule>
    <cfRule type="containsText" dxfId="20366" priority="21639" operator="containsText" text="CC">
      <formula>NOT(ISERROR(SEARCH("CC",BU80)))</formula>
    </cfRule>
    <cfRule type="containsText" dxfId="20365" priority="21640" operator="containsText" text="ND">
      <formula>NOT(ISERROR(SEARCH("ND",BU80)))</formula>
    </cfRule>
    <cfRule type="containsText" dxfId="20364" priority="21641" operator="containsText" text="MANTTO">
      <formula>NOT(ISERROR(SEARCH("MANTTO",BU80)))</formula>
    </cfRule>
    <cfRule type="containsText" dxfId="20363" priority="21642" operator="containsText" text="PNC">
      <formula>NOT(ISERROR(SEARCH("PNC",BU80)))</formula>
    </cfRule>
    <cfRule type="containsText" dxfId="20362" priority="21643" operator="containsText" text="EJC">
      <formula>NOT(ISERROR(SEARCH("EJC",BU80)))</formula>
    </cfRule>
    <cfRule type="containsText" dxfId="20361" priority="21644" operator="containsText" text="FAC">
      <formula>NOT(ISERROR(SEARCH("FAC",BU80)))</formula>
    </cfRule>
  </conditionalFormatting>
  <conditionalFormatting sqref="BU80:BX80">
    <cfRule type="containsText" dxfId="20360" priority="21637" operator="containsText" text="CE">
      <formula>NOT(ISERROR(SEARCH("CE",BU80)))</formula>
    </cfRule>
  </conditionalFormatting>
  <conditionalFormatting sqref="AO80:BT80">
    <cfRule type="cellIs" dxfId="20359" priority="21630" operator="equal">
      <formula>"FAB"</formula>
    </cfRule>
    <cfRule type="containsText" dxfId="20358" priority="21631" operator="containsText" text="CC">
      <formula>NOT(ISERROR(SEARCH("CC",AO80)))</formula>
    </cfRule>
    <cfRule type="containsText" dxfId="20357" priority="21632" operator="containsText" text="ND">
      <formula>NOT(ISERROR(SEARCH("ND",AO80)))</formula>
    </cfRule>
    <cfRule type="containsText" dxfId="20356" priority="21633" operator="containsText" text="MANTTO">
      <formula>NOT(ISERROR(SEARCH("MANTTO",AO80)))</formula>
    </cfRule>
    <cfRule type="containsText" dxfId="20355" priority="21634" operator="containsText" text="PNC">
      <formula>NOT(ISERROR(SEARCH("PNC",AO80)))</formula>
    </cfRule>
    <cfRule type="containsText" dxfId="20354" priority="21635" operator="containsText" text="EJC">
      <formula>NOT(ISERROR(SEARCH("EJC",AO80)))</formula>
    </cfRule>
    <cfRule type="containsText" dxfId="20353" priority="21636" operator="containsText" text="FAC">
      <formula>NOT(ISERROR(SEARCH("FAC",AO80)))</formula>
    </cfRule>
  </conditionalFormatting>
  <conditionalFormatting sqref="AO80:BT80">
    <cfRule type="containsText" dxfId="20352" priority="21629" operator="containsText" text="CE">
      <formula>NOT(ISERROR(SEARCH("CE",AO80)))</formula>
    </cfRule>
  </conditionalFormatting>
  <conditionalFormatting sqref="BU80:BX80">
    <cfRule type="cellIs" dxfId="20351" priority="21622" operator="equal">
      <formula>"FAB"</formula>
    </cfRule>
    <cfRule type="containsText" dxfId="20350" priority="21623" operator="containsText" text="CC">
      <formula>NOT(ISERROR(SEARCH("CC",BU80)))</formula>
    </cfRule>
    <cfRule type="containsText" dxfId="20349" priority="21624" operator="containsText" text="ND">
      <formula>NOT(ISERROR(SEARCH("ND",BU80)))</formula>
    </cfRule>
    <cfRule type="containsText" dxfId="20348" priority="21625" operator="containsText" text="MANTTO">
      <formula>NOT(ISERROR(SEARCH("MANTTO",BU80)))</formula>
    </cfRule>
    <cfRule type="containsText" dxfId="20347" priority="21626" operator="containsText" text="PNC">
      <formula>NOT(ISERROR(SEARCH("PNC",BU80)))</formula>
    </cfRule>
    <cfRule type="containsText" dxfId="20346" priority="21627" operator="containsText" text="EJC">
      <formula>NOT(ISERROR(SEARCH("EJC",BU80)))</formula>
    </cfRule>
    <cfRule type="containsText" dxfId="20345" priority="21628" operator="containsText" text="FAC">
      <formula>NOT(ISERROR(SEARCH("FAC",BU80)))</formula>
    </cfRule>
  </conditionalFormatting>
  <conditionalFormatting sqref="BU80:BX80">
    <cfRule type="containsText" dxfId="20344" priority="21621" operator="containsText" text="CE">
      <formula>NOT(ISERROR(SEARCH("CE",BU80)))</formula>
    </cfRule>
  </conditionalFormatting>
  <conditionalFormatting sqref="AO80:BT80">
    <cfRule type="cellIs" dxfId="20343" priority="21614" operator="equal">
      <formula>"FAB"</formula>
    </cfRule>
    <cfRule type="containsText" dxfId="20342" priority="21615" operator="containsText" text="CC">
      <formula>NOT(ISERROR(SEARCH("CC",AO80)))</formula>
    </cfRule>
    <cfRule type="containsText" dxfId="20341" priority="21616" operator="containsText" text="ND">
      <formula>NOT(ISERROR(SEARCH("ND",AO80)))</formula>
    </cfRule>
    <cfRule type="containsText" dxfId="20340" priority="21617" operator="containsText" text="MANTTO">
      <formula>NOT(ISERROR(SEARCH("MANTTO",AO80)))</formula>
    </cfRule>
    <cfRule type="containsText" dxfId="20339" priority="21618" operator="containsText" text="PNC">
      <formula>NOT(ISERROR(SEARCH("PNC",AO80)))</formula>
    </cfRule>
    <cfRule type="containsText" dxfId="20338" priority="21619" operator="containsText" text="EJC">
      <formula>NOT(ISERROR(SEARCH("EJC",AO80)))</formula>
    </cfRule>
    <cfRule type="containsText" dxfId="20337" priority="21620" operator="containsText" text="FAC">
      <formula>NOT(ISERROR(SEARCH("FAC",AO80)))</formula>
    </cfRule>
  </conditionalFormatting>
  <conditionalFormatting sqref="AO80:BT80">
    <cfRule type="containsText" dxfId="20336" priority="21613" operator="containsText" text="CE">
      <formula>NOT(ISERROR(SEARCH("CE",AO80)))</formula>
    </cfRule>
  </conditionalFormatting>
  <conditionalFormatting sqref="BU80:BX80">
    <cfRule type="cellIs" dxfId="20335" priority="21606" operator="equal">
      <formula>"FAB"</formula>
    </cfRule>
    <cfRule type="containsText" dxfId="20334" priority="21607" operator="containsText" text="CC">
      <formula>NOT(ISERROR(SEARCH("CC",BU80)))</formula>
    </cfRule>
    <cfRule type="containsText" dxfId="20333" priority="21608" operator="containsText" text="ND">
      <formula>NOT(ISERROR(SEARCH("ND",BU80)))</formula>
    </cfRule>
    <cfRule type="containsText" dxfId="20332" priority="21609" operator="containsText" text="MANTTO">
      <formula>NOT(ISERROR(SEARCH("MANTTO",BU80)))</formula>
    </cfRule>
    <cfRule type="containsText" dxfId="20331" priority="21610" operator="containsText" text="PNC">
      <formula>NOT(ISERROR(SEARCH("PNC",BU80)))</formula>
    </cfRule>
    <cfRule type="containsText" dxfId="20330" priority="21611" operator="containsText" text="EJC">
      <formula>NOT(ISERROR(SEARCH("EJC",BU80)))</formula>
    </cfRule>
    <cfRule type="containsText" dxfId="20329" priority="21612" operator="containsText" text="FAC">
      <formula>NOT(ISERROR(SEARCH("FAC",BU80)))</formula>
    </cfRule>
  </conditionalFormatting>
  <conditionalFormatting sqref="BU80:BX80">
    <cfRule type="containsText" dxfId="20328" priority="21605" operator="containsText" text="CE">
      <formula>NOT(ISERROR(SEARCH("CE",BU80)))</formula>
    </cfRule>
  </conditionalFormatting>
  <conditionalFormatting sqref="AO80:BT80">
    <cfRule type="cellIs" dxfId="20327" priority="21598" operator="equal">
      <formula>"FAB"</formula>
    </cfRule>
    <cfRule type="containsText" dxfId="20326" priority="21599" operator="containsText" text="CC">
      <formula>NOT(ISERROR(SEARCH("CC",AO80)))</formula>
    </cfRule>
    <cfRule type="containsText" dxfId="20325" priority="21600" operator="containsText" text="ND">
      <formula>NOT(ISERROR(SEARCH("ND",AO80)))</formula>
    </cfRule>
    <cfRule type="containsText" dxfId="20324" priority="21601" operator="containsText" text="MANTTO">
      <formula>NOT(ISERROR(SEARCH("MANTTO",AO80)))</formula>
    </cfRule>
    <cfRule type="containsText" dxfId="20323" priority="21602" operator="containsText" text="PNC">
      <formula>NOT(ISERROR(SEARCH("PNC",AO80)))</formula>
    </cfRule>
    <cfRule type="containsText" dxfId="20322" priority="21603" operator="containsText" text="EJC">
      <formula>NOT(ISERROR(SEARCH("EJC",AO80)))</formula>
    </cfRule>
    <cfRule type="containsText" dxfId="20321" priority="21604" operator="containsText" text="FAC">
      <formula>NOT(ISERROR(SEARCH("FAC",AO80)))</formula>
    </cfRule>
  </conditionalFormatting>
  <conditionalFormatting sqref="AO80:BT80">
    <cfRule type="containsText" dxfId="20320" priority="21597" operator="containsText" text="CE">
      <formula>NOT(ISERROR(SEARCH("CE",AO80)))</formula>
    </cfRule>
  </conditionalFormatting>
  <conditionalFormatting sqref="BU80:BX80">
    <cfRule type="cellIs" dxfId="20319" priority="21590" operator="equal">
      <formula>"FAB"</formula>
    </cfRule>
    <cfRule type="containsText" dxfId="20318" priority="21591" operator="containsText" text="CC">
      <formula>NOT(ISERROR(SEARCH("CC",BU80)))</formula>
    </cfRule>
    <cfRule type="containsText" dxfId="20317" priority="21592" operator="containsText" text="ND">
      <formula>NOT(ISERROR(SEARCH("ND",BU80)))</formula>
    </cfRule>
    <cfRule type="containsText" dxfId="20316" priority="21593" operator="containsText" text="MANTTO">
      <formula>NOT(ISERROR(SEARCH("MANTTO",BU80)))</formula>
    </cfRule>
    <cfRule type="containsText" dxfId="20315" priority="21594" operator="containsText" text="PNC">
      <formula>NOT(ISERROR(SEARCH("PNC",BU80)))</formula>
    </cfRule>
    <cfRule type="containsText" dxfId="20314" priority="21595" operator="containsText" text="EJC">
      <formula>NOT(ISERROR(SEARCH("EJC",BU80)))</formula>
    </cfRule>
    <cfRule type="containsText" dxfId="20313" priority="21596" operator="containsText" text="FAC">
      <formula>NOT(ISERROR(SEARCH("FAC",BU80)))</formula>
    </cfRule>
  </conditionalFormatting>
  <conditionalFormatting sqref="BU80:BX80">
    <cfRule type="containsText" dxfId="20312" priority="21589" operator="containsText" text="CE">
      <formula>NOT(ISERROR(SEARCH("CE",BU80)))</formula>
    </cfRule>
  </conditionalFormatting>
  <conditionalFormatting sqref="AO80:BX80">
    <cfRule type="cellIs" dxfId="20311" priority="21582" operator="equal">
      <formula>"FAB"</formula>
    </cfRule>
    <cfRule type="containsText" dxfId="20310" priority="21583" operator="containsText" text="CC">
      <formula>NOT(ISERROR(SEARCH("CC",AO80)))</formula>
    </cfRule>
    <cfRule type="containsText" dxfId="20309" priority="21584" operator="containsText" text="ND">
      <formula>NOT(ISERROR(SEARCH("ND",AO80)))</formula>
    </cfRule>
    <cfRule type="containsText" dxfId="20308" priority="21585" operator="containsText" text="MANTTO">
      <formula>NOT(ISERROR(SEARCH("MANTTO",AO80)))</formula>
    </cfRule>
    <cfRule type="containsText" dxfId="20307" priority="21586" operator="containsText" text="PNC">
      <formula>NOT(ISERROR(SEARCH("PNC",AO80)))</formula>
    </cfRule>
    <cfRule type="containsText" dxfId="20306" priority="21587" operator="containsText" text="EJC">
      <formula>NOT(ISERROR(SEARCH("EJC",AO80)))</formula>
    </cfRule>
    <cfRule type="containsText" dxfId="20305" priority="21588" operator="containsText" text="FAC">
      <formula>NOT(ISERROR(SEARCH("FAC",AO80)))</formula>
    </cfRule>
  </conditionalFormatting>
  <conditionalFormatting sqref="AO80:BX80">
    <cfRule type="containsText" dxfId="20304" priority="21581" operator="containsText" text="CE">
      <formula>NOT(ISERROR(SEARCH("CE",AO80)))</formula>
    </cfRule>
  </conditionalFormatting>
  <conditionalFormatting sqref="BR80:BX80">
    <cfRule type="cellIs" dxfId="20303" priority="21574" operator="equal">
      <formula>"FAB"</formula>
    </cfRule>
    <cfRule type="containsText" dxfId="20302" priority="21575" operator="containsText" text="CC">
      <formula>NOT(ISERROR(SEARCH("CC",BR80)))</formula>
    </cfRule>
    <cfRule type="containsText" dxfId="20301" priority="21576" operator="containsText" text="ND">
      <formula>NOT(ISERROR(SEARCH("ND",BR80)))</formula>
    </cfRule>
    <cfRule type="containsText" dxfId="20300" priority="21577" operator="containsText" text="MANTTO">
      <formula>NOT(ISERROR(SEARCH("MANTTO",BR80)))</formula>
    </cfRule>
    <cfRule type="containsText" dxfId="20299" priority="21578" operator="containsText" text="PNC">
      <formula>NOT(ISERROR(SEARCH("PNC",BR80)))</formula>
    </cfRule>
    <cfRule type="containsText" dxfId="20298" priority="21579" operator="containsText" text="EJC">
      <formula>NOT(ISERROR(SEARCH("EJC",BR80)))</formula>
    </cfRule>
    <cfRule type="containsText" dxfId="20297" priority="21580" operator="containsText" text="FAC">
      <formula>NOT(ISERROR(SEARCH("FAC",BR80)))</formula>
    </cfRule>
  </conditionalFormatting>
  <conditionalFormatting sqref="BR80:BX80">
    <cfRule type="containsText" dxfId="20296" priority="21573" operator="containsText" text="CE">
      <formula>NOT(ISERROR(SEARCH("CE",BR80)))</formula>
    </cfRule>
  </conditionalFormatting>
  <conditionalFormatting sqref="AO80:BX80">
    <cfRule type="cellIs" dxfId="20295" priority="21566" operator="equal">
      <formula>"FAB"</formula>
    </cfRule>
    <cfRule type="containsText" dxfId="20294" priority="21567" operator="containsText" text="CC">
      <formula>NOT(ISERROR(SEARCH("CC",AO80)))</formula>
    </cfRule>
    <cfRule type="containsText" dxfId="20293" priority="21568" operator="containsText" text="ND">
      <formula>NOT(ISERROR(SEARCH("ND",AO80)))</formula>
    </cfRule>
    <cfRule type="containsText" dxfId="20292" priority="21569" operator="containsText" text="MANTTO">
      <formula>NOT(ISERROR(SEARCH("MANTTO",AO80)))</formula>
    </cfRule>
    <cfRule type="containsText" dxfId="20291" priority="21570" operator="containsText" text="PNC">
      <formula>NOT(ISERROR(SEARCH("PNC",AO80)))</formula>
    </cfRule>
    <cfRule type="containsText" dxfId="20290" priority="21571" operator="containsText" text="EJC">
      <formula>NOT(ISERROR(SEARCH("EJC",AO80)))</formula>
    </cfRule>
    <cfRule type="containsText" dxfId="20289" priority="21572" operator="containsText" text="FAC">
      <formula>NOT(ISERROR(SEARCH("FAC",AO80)))</formula>
    </cfRule>
  </conditionalFormatting>
  <conditionalFormatting sqref="AO80:BX80">
    <cfRule type="containsText" dxfId="20288" priority="21565" operator="containsText" text="CE">
      <formula>NOT(ISERROR(SEARCH("CE",AO80)))</formula>
    </cfRule>
  </conditionalFormatting>
  <conditionalFormatting sqref="AO80:BX80">
    <cfRule type="cellIs" dxfId="20287" priority="21558" operator="equal">
      <formula>"FAB"</formula>
    </cfRule>
    <cfRule type="containsText" dxfId="20286" priority="21559" operator="containsText" text="CC">
      <formula>NOT(ISERROR(SEARCH("CC",AO80)))</formula>
    </cfRule>
    <cfRule type="containsText" dxfId="20285" priority="21560" operator="containsText" text="ND">
      <formula>NOT(ISERROR(SEARCH("ND",AO80)))</formula>
    </cfRule>
    <cfRule type="containsText" dxfId="20284" priority="21561" operator="containsText" text="MANTTO">
      <formula>NOT(ISERROR(SEARCH("MANTTO",AO80)))</formula>
    </cfRule>
    <cfRule type="containsText" dxfId="20283" priority="21562" operator="containsText" text="PNC">
      <formula>NOT(ISERROR(SEARCH("PNC",AO80)))</formula>
    </cfRule>
    <cfRule type="containsText" dxfId="20282" priority="21563" operator="containsText" text="EJC">
      <formula>NOT(ISERROR(SEARCH("EJC",AO80)))</formula>
    </cfRule>
    <cfRule type="containsText" dxfId="20281" priority="21564" operator="containsText" text="FAC">
      <formula>NOT(ISERROR(SEARCH("FAC",AO80)))</formula>
    </cfRule>
  </conditionalFormatting>
  <conditionalFormatting sqref="AO80:BX80">
    <cfRule type="containsText" dxfId="20280" priority="21557" operator="containsText" text="CE">
      <formula>NOT(ISERROR(SEARCH("CE",AO80)))</formula>
    </cfRule>
  </conditionalFormatting>
  <conditionalFormatting sqref="BC80:BX80">
    <cfRule type="cellIs" dxfId="20279" priority="21550" operator="equal">
      <formula>"FAB"</formula>
    </cfRule>
    <cfRule type="containsText" dxfId="20278" priority="21551" operator="containsText" text="CC">
      <formula>NOT(ISERROR(SEARCH("CC",BC80)))</formula>
    </cfRule>
    <cfRule type="containsText" dxfId="20277" priority="21552" operator="containsText" text="ND">
      <formula>NOT(ISERROR(SEARCH("ND",BC80)))</formula>
    </cfRule>
    <cfRule type="containsText" dxfId="20276" priority="21553" operator="containsText" text="MANTTO">
      <formula>NOT(ISERROR(SEARCH("MANTTO",BC80)))</formula>
    </cfRule>
    <cfRule type="containsText" dxfId="20275" priority="21554" operator="containsText" text="PNC">
      <formula>NOT(ISERROR(SEARCH("PNC",BC80)))</formula>
    </cfRule>
    <cfRule type="containsText" dxfId="20274" priority="21555" operator="containsText" text="EJC">
      <formula>NOT(ISERROR(SEARCH("EJC",BC80)))</formula>
    </cfRule>
    <cfRule type="containsText" dxfId="20273" priority="21556" operator="containsText" text="FAC">
      <formula>NOT(ISERROR(SEARCH("FAC",BC80)))</formula>
    </cfRule>
  </conditionalFormatting>
  <conditionalFormatting sqref="BC80:BX80">
    <cfRule type="containsText" dxfId="20272" priority="21549" operator="containsText" text="CE">
      <formula>NOT(ISERROR(SEARCH("CE",BC80)))</formula>
    </cfRule>
  </conditionalFormatting>
  <conditionalFormatting sqref="AR80:BT80">
    <cfRule type="cellIs" dxfId="20271" priority="21542" operator="equal">
      <formula>"FAB"</formula>
    </cfRule>
    <cfRule type="containsText" dxfId="20270" priority="21543" operator="containsText" text="CC">
      <formula>NOT(ISERROR(SEARCH("CC",AR80)))</formula>
    </cfRule>
    <cfRule type="containsText" dxfId="20269" priority="21544" operator="containsText" text="ND">
      <formula>NOT(ISERROR(SEARCH("ND",AR80)))</formula>
    </cfRule>
    <cfRule type="containsText" dxfId="20268" priority="21545" operator="containsText" text="MANTTO">
      <formula>NOT(ISERROR(SEARCH("MANTTO",AR80)))</formula>
    </cfRule>
    <cfRule type="containsText" dxfId="20267" priority="21546" operator="containsText" text="PNC">
      <formula>NOT(ISERROR(SEARCH("PNC",AR80)))</formula>
    </cfRule>
    <cfRule type="containsText" dxfId="20266" priority="21547" operator="containsText" text="EJC">
      <formula>NOT(ISERROR(SEARCH("EJC",AR80)))</formula>
    </cfRule>
    <cfRule type="containsText" dxfId="20265" priority="21548" operator="containsText" text="FAC">
      <formula>NOT(ISERROR(SEARCH("FAC",AR80)))</formula>
    </cfRule>
  </conditionalFormatting>
  <conditionalFormatting sqref="AR80:BT80">
    <cfRule type="containsText" dxfId="20264" priority="21541" operator="containsText" text="CE">
      <formula>NOT(ISERROR(SEARCH("CE",AR80)))</formula>
    </cfRule>
  </conditionalFormatting>
  <conditionalFormatting sqref="BB80:BT80">
    <cfRule type="cellIs" dxfId="20263" priority="21534" operator="equal">
      <formula>"FAB"</formula>
    </cfRule>
    <cfRule type="containsText" dxfId="20262" priority="21535" operator="containsText" text="CC">
      <formula>NOT(ISERROR(SEARCH("CC",BB80)))</formula>
    </cfRule>
    <cfRule type="containsText" dxfId="20261" priority="21536" operator="containsText" text="ND">
      <formula>NOT(ISERROR(SEARCH("ND",BB80)))</formula>
    </cfRule>
    <cfRule type="containsText" dxfId="20260" priority="21537" operator="containsText" text="MANTTO">
      <formula>NOT(ISERROR(SEARCH("MANTTO",BB80)))</formula>
    </cfRule>
    <cfRule type="containsText" dxfId="20259" priority="21538" operator="containsText" text="PNC">
      <formula>NOT(ISERROR(SEARCH("PNC",BB80)))</formula>
    </cfRule>
    <cfRule type="containsText" dxfId="20258" priority="21539" operator="containsText" text="EJC">
      <formula>NOT(ISERROR(SEARCH("EJC",BB80)))</formula>
    </cfRule>
    <cfRule type="containsText" dxfId="20257" priority="21540" operator="containsText" text="FAC">
      <formula>NOT(ISERROR(SEARCH("FAC",BB80)))</formula>
    </cfRule>
  </conditionalFormatting>
  <conditionalFormatting sqref="BB80:BT80">
    <cfRule type="containsText" dxfId="20256" priority="21533" operator="containsText" text="CE">
      <formula>NOT(ISERROR(SEARCH("CE",BB80)))</formula>
    </cfRule>
  </conditionalFormatting>
  <conditionalFormatting sqref="AR80:AZ80">
    <cfRule type="cellIs" dxfId="20255" priority="21526" operator="equal">
      <formula>"FAB"</formula>
    </cfRule>
    <cfRule type="containsText" dxfId="20254" priority="21527" operator="containsText" text="CC">
      <formula>NOT(ISERROR(SEARCH("CC",AR80)))</formula>
    </cfRule>
    <cfRule type="containsText" dxfId="20253" priority="21528" operator="containsText" text="ND">
      <formula>NOT(ISERROR(SEARCH("ND",AR80)))</formula>
    </cfRule>
    <cfRule type="containsText" dxfId="20252" priority="21529" operator="containsText" text="MANTTO">
      <formula>NOT(ISERROR(SEARCH("MANTTO",AR80)))</formula>
    </cfRule>
    <cfRule type="containsText" dxfId="20251" priority="21530" operator="containsText" text="PNC">
      <formula>NOT(ISERROR(SEARCH("PNC",AR80)))</formula>
    </cfRule>
    <cfRule type="containsText" dxfId="20250" priority="21531" operator="containsText" text="EJC">
      <formula>NOT(ISERROR(SEARCH("EJC",AR80)))</formula>
    </cfRule>
    <cfRule type="containsText" dxfId="20249" priority="21532" operator="containsText" text="FAC">
      <formula>NOT(ISERROR(SEARCH("FAC",AR80)))</formula>
    </cfRule>
  </conditionalFormatting>
  <conditionalFormatting sqref="AR80:AZ80">
    <cfRule type="containsText" dxfId="20248" priority="21525" operator="containsText" text="CE">
      <formula>NOT(ISERROR(SEARCH("CE",AR80)))</formula>
    </cfRule>
  </conditionalFormatting>
  <conditionalFormatting sqref="AR80:AZ80">
    <cfRule type="cellIs" dxfId="20247" priority="21518" operator="equal">
      <formula>"FAB"</formula>
    </cfRule>
    <cfRule type="containsText" dxfId="20246" priority="21519" operator="containsText" text="CC">
      <formula>NOT(ISERROR(SEARCH("CC",AR80)))</formula>
    </cfRule>
    <cfRule type="containsText" dxfId="20245" priority="21520" operator="containsText" text="ND">
      <formula>NOT(ISERROR(SEARCH("ND",AR80)))</formula>
    </cfRule>
    <cfRule type="containsText" dxfId="20244" priority="21521" operator="containsText" text="MANTTO">
      <formula>NOT(ISERROR(SEARCH("MANTTO",AR80)))</formula>
    </cfRule>
    <cfRule type="containsText" dxfId="20243" priority="21522" operator="containsText" text="PNC">
      <formula>NOT(ISERROR(SEARCH("PNC",AR80)))</formula>
    </cfRule>
    <cfRule type="containsText" dxfId="20242" priority="21523" operator="containsText" text="EJC">
      <formula>NOT(ISERROR(SEARCH("EJC",AR80)))</formula>
    </cfRule>
    <cfRule type="containsText" dxfId="20241" priority="21524" operator="containsText" text="FAC">
      <formula>NOT(ISERROR(SEARCH("FAC",AR80)))</formula>
    </cfRule>
  </conditionalFormatting>
  <conditionalFormatting sqref="AR80:AZ80">
    <cfRule type="containsText" dxfId="20240" priority="21517" operator="containsText" text="CE">
      <formula>NOT(ISERROR(SEARCH("CE",AR80)))</formula>
    </cfRule>
  </conditionalFormatting>
  <conditionalFormatting sqref="BB80:BJ80">
    <cfRule type="cellIs" dxfId="20239" priority="21510" operator="equal">
      <formula>"FAB"</formula>
    </cfRule>
    <cfRule type="containsText" dxfId="20238" priority="21511" operator="containsText" text="CC">
      <formula>NOT(ISERROR(SEARCH("CC",BB80)))</formula>
    </cfRule>
    <cfRule type="containsText" dxfId="20237" priority="21512" operator="containsText" text="ND">
      <formula>NOT(ISERROR(SEARCH("ND",BB80)))</formula>
    </cfRule>
    <cfRule type="containsText" dxfId="20236" priority="21513" operator="containsText" text="MANTTO">
      <formula>NOT(ISERROR(SEARCH("MANTTO",BB80)))</formula>
    </cfRule>
    <cfRule type="containsText" dxfId="20235" priority="21514" operator="containsText" text="PNC">
      <formula>NOT(ISERROR(SEARCH("PNC",BB80)))</formula>
    </cfRule>
    <cfRule type="containsText" dxfId="20234" priority="21515" operator="containsText" text="EJC">
      <formula>NOT(ISERROR(SEARCH("EJC",BB80)))</formula>
    </cfRule>
    <cfRule type="containsText" dxfId="20233" priority="21516" operator="containsText" text="FAC">
      <formula>NOT(ISERROR(SEARCH("FAC",BB80)))</formula>
    </cfRule>
  </conditionalFormatting>
  <conditionalFormatting sqref="BB80:BJ80">
    <cfRule type="containsText" dxfId="20232" priority="21509" operator="containsText" text="CE">
      <formula>NOT(ISERROR(SEARCH("CE",BB80)))</formula>
    </cfRule>
  </conditionalFormatting>
  <conditionalFormatting sqref="BB80:BJ80">
    <cfRule type="cellIs" dxfId="20231" priority="21502" operator="equal">
      <formula>"FAB"</formula>
    </cfRule>
    <cfRule type="containsText" dxfId="20230" priority="21503" operator="containsText" text="CC">
      <formula>NOT(ISERROR(SEARCH("CC",BB80)))</formula>
    </cfRule>
    <cfRule type="containsText" dxfId="20229" priority="21504" operator="containsText" text="ND">
      <formula>NOT(ISERROR(SEARCH("ND",BB80)))</formula>
    </cfRule>
    <cfRule type="containsText" dxfId="20228" priority="21505" operator="containsText" text="MANTTO">
      <formula>NOT(ISERROR(SEARCH("MANTTO",BB80)))</formula>
    </cfRule>
    <cfRule type="containsText" dxfId="20227" priority="21506" operator="containsText" text="PNC">
      <formula>NOT(ISERROR(SEARCH("PNC",BB80)))</formula>
    </cfRule>
    <cfRule type="containsText" dxfId="20226" priority="21507" operator="containsText" text="EJC">
      <formula>NOT(ISERROR(SEARCH("EJC",BB80)))</formula>
    </cfRule>
    <cfRule type="containsText" dxfId="20225" priority="21508" operator="containsText" text="FAC">
      <formula>NOT(ISERROR(SEARCH("FAC",BB80)))</formula>
    </cfRule>
  </conditionalFormatting>
  <conditionalFormatting sqref="BB80:BJ80">
    <cfRule type="containsText" dxfId="20224" priority="21501" operator="containsText" text="CE">
      <formula>NOT(ISERROR(SEARCH("CE",BB80)))</formula>
    </cfRule>
  </conditionalFormatting>
  <conditionalFormatting sqref="BA80">
    <cfRule type="cellIs" dxfId="20223" priority="21494" operator="equal">
      <formula>"FAB"</formula>
    </cfRule>
    <cfRule type="containsText" dxfId="20222" priority="21495" operator="containsText" text="CC">
      <formula>NOT(ISERROR(SEARCH("CC",BA80)))</formula>
    </cfRule>
    <cfRule type="containsText" dxfId="20221" priority="21496" operator="containsText" text="ND">
      <formula>NOT(ISERROR(SEARCH("ND",BA80)))</formula>
    </cfRule>
    <cfRule type="containsText" dxfId="20220" priority="21497" operator="containsText" text="MANTTO">
      <formula>NOT(ISERROR(SEARCH("MANTTO",BA80)))</formula>
    </cfRule>
    <cfRule type="containsText" dxfId="20219" priority="21498" operator="containsText" text="PNC">
      <formula>NOT(ISERROR(SEARCH("PNC",BA80)))</formula>
    </cfRule>
    <cfRule type="containsText" dxfId="20218" priority="21499" operator="containsText" text="EJC">
      <formula>NOT(ISERROR(SEARCH("EJC",BA80)))</formula>
    </cfRule>
    <cfRule type="containsText" dxfId="20217" priority="21500" operator="containsText" text="FAC">
      <formula>NOT(ISERROR(SEARCH("FAC",BA80)))</formula>
    </cfRule>
  </conditionalFormatting>
  <conditionalFormatting sqref="BA80">
    <cfRule type="containsText" dxfId="20216" priority="21493" operator="containsText" text="CE">
      <formula>NOT(ISERROR(SEARCH("CE",BA80)))</formula>
    </cfRule>
  </conditionalFormatting>
  <conditionalFormatting sqref="BA80">
    <cfRule type="cellIs" dxfId="20215" priority="21486" operator="equal">
      <formula>"FAB"</formula>
    </cfRule>
    <cfRule type="containsText" dxfId="20214" priority="21487" operator="containsText" text="CC">
      <formula>NOT(ISERROR(SEARCH("CC",BA80)))</formula>
    </cfRule>
    <cfRule type="containsText" dxfId="20213" priority="21488" operator="containsText" text="ND">
      <formula>NOT(ISERROR(SEARCH("ND",BA80)))</formula>
    </cfRule>
    <cfRule type="containsText" dxfId="20212" priority="21489" operator="containsText" text="MANTTO">
      <formula>NOT(ISERROR(SEARCH("MANTTO",BA80)))</formula>
    </cfRule>
    <cfRule type="containsText" dxfId="20211" priority="21490" operator="containsText" text="PNC">
      <formula>NOT(ISERROR(SEARCH("PNC",BA80)))</formula>
    </cfRule>
    <cfRule type="containsText" dxfId="20210" priority="21491" operator="containsText" text="EJC">
      <formula>NOT(ISERROR(SEARCH("EJC",BA80)))</formula>
    </cfRule>
    <cfRule type="containsText" dxfId="20209" priority="21492" operator="containsText" text="FAC">
      <formula>NOT(ISERROR(SEARCH("FAC",BA80)))</formula>
    </cfRule>
  </conditionalFormatting>
  <conditionalFormatting sqref="BA80">
    <cfRule type="containsText" dxfId="20208" priority="21485" operator="containsText" text="CE">
      <formula>NOT(ISERROR(SEARCH("CE",BA80)))</formula>
    </cfRule>
  </conditionalFormatting>
  <conditionalFormatting sqref="BL80:BT80">
    <cfRule type="cellIs" dxfId="20207" priority="21478" operator="equal">
      <formula>"FAB"</formula>
    </cfRule>
    <cfRule type="containsText" dxfId="20206" priority="21479" operator="containsText" text="CC">
      <formula>NOT(ISERROR(SEARCH("CC",BL80)))</formula>
    </cfRule>
    <cfRule type="containsText" dxfId="20205" priority="21480" operator="containsText" text="ND">
      <formula>NOT(ISERROR(SEARCH("ND",BL80)))</formula>
    </cfRule>
    <cfRule type="containsText" dxfId="20204" priority="21481" operator="containsText" text="MANTTO">
      <formula>NOT(ISERROR(SEARCH("MANTTO",BL80)))</formula>
    </cfRule>
    <cfRule type="containsText" dxfId="20203" priority="21482" operator="containsText" text="PNC">
      <formula>NOT(ISERROR(SEARCH("PNC",BL80)))</formula>
    </cfRule>
    <cfRule type="containsText" dxfId="20202" priority="21483" operator="containsText" text="EJC">
      <formula>NOT(ISERROR(SEARCH("EJC",BL80)))</formula>
    </cfRule>
    <cfRule type="containsText" dxfId="20201" priority="21484" operator="containsText" text="FAC">
      <formula>NOT(ISERROR(SEARCH("FAC",BL80)))</formula>
    </cfRule>
  </conditionalFormatting>
  <conditionalFormatting sqref="BL80:BT80">
    <cfRule type="containsText" dxfId="20200" priority="21477" operator="containsText" text="CE">
      <formula>NOT(ISERROR(SEARCH("CE",BL80)))</formula>
    </cfRule>
  </conditionalFormatting>
  <conditionalFormatting sqref="BL80:BT80">
    <cfRule type="cellIs" dxfId="20199" priority="21470" operator="equal">
      <formula>"FAB"</formula>
    </cfRule>
    <cfRule type="containsText" dxfId="20198" priority="21471" operator="containsText" text="CC">
      <formula>NOT(ISERROR(SEARCH("CC",BL80)))</formula>
    </cfRule>
    <cfRule type="containsText" dxfId="20197" priority="21472" operator="containsText" text="ND">
      <formula>NOT(ISERROR(SEARCH("ND",BL80)))</formula>
    </cfRule>
    <cfRule type="containsText" dxfId="20196" priority="21473" operator="containsText" text="MANTTO">
      <formula>NOT(ISERROR(SEARCH("MANTTO",BL80)))</formula>
    </cfRule>
    <cfRule type="containsText" dxfId="20195" priority="21474" operator="containsText" text="PNC">
      <formula>NOT(ISERROR(SEARCH("PNC",BL80)))</formula>
    </cfRule>
    <cfRule type="containsText" dxfId="20194" priority="21475" operator="containsText" text="EJC">
      <formula>NOT(ISERROR(SEARCH("EJC",BL80)))</formula>
    </cfRule>
    <cfRule type="containsText" dxfId="20193" priority="21476" operator="containsText" text="FAC">
      <formula>NOT(ISERROR(SEARCH("FAC",BL80)))</formula>
    </cfRule>
  </conditionalFormatting>
  <conditionalFormatting sqref="BL80:BT80">
    <cfRule type="containsText" dxfId="20192" priority="21469" operator="containsText" text="CE">
      <formula>NOT(ISERROR(SEARCH("CE",BL80)))</formula>
    </cfRule>
  </conditionalFormatting>
  <conditionalFormatting sqref="BK80">
    <cfRule type="cellIs" dxfId="20191" priority="21462" operator="equal">
      <formula>"FAB"</formula>
    </cfRule>
    <cfRule type="containsText" dxfId="20190" priority="21463" operator="containsText" text="CC">
      <formula>NOT(ISERROR(SEARCH("CC",BK80)))</formula>
    </cfRule>
    <cfRule type="containsText" dxfId="20189" priority="21464" operator="containsText" text="ND">
      <formula>NOT(ISERROR(SEARCH("ND",BK80)))</formula>
    </cfRule>
    <cfRule type="containsText" dxfId="20188" priority="21465" operator="containsText" text="MANTTO">
      <formula>NOT(ISERROR(SEARCH("MANTTO",BK80)))</formula>
    </cfRule>
    <cfRule type="containsText" dxfId="20187" priority="21466" operator="containsText" text="PNC">
      <formula>NOT(ISERROR(SEARCH("PNC",BK80)))</formula>
    </cfRule>
    <cfRule type="containsText" dxfId="20186" priority="21467" operator="containsText" text="EJC">
      <formula>NOT(ISERROR(SEARCH("EJC",BK80)))</formula>
    </cfRule>
    <cfRule type="containsText" dxfId="20185" priority="21468" operator="containsText" text="FAC">
      <formula>NOT(ISERROR(SEARCH("FAC",BK80)))</formula>
    </cfRule>
  </conditionalFormatting>
  <conditionalFormatting sqref="BK80">
    <cfRule type="containsText" dxfId="20184" priority="21461" operator="containsText" text="CE">
      <formula>NOT(ISERROR(SEARCH("CE",BK80)))</formula>
    </cfRule>
  </conditionalFormatting>
  <conditionalFormatting sqref="BK80">
    <cfRule type="cellIs" dxfId="20183" priority="21454" operator="equal">
      <formula>"FAB"</formula>
    </cfRule>
    <cfRule type="containsText" dxfId="20182" priority="21455" operator="containsText" text="CC">
      <formula>NOT(ISERROR(SEARCH("CC",BK80)))</formula>
    </cfRule>
    <cfRule type="containsText" dxfId="20181" priority="21456" operator="containsText" text="ND">
      <formula>NOT(ISERROR(SEARCH("ND",BK80)))</formula>
    </cfRule>
    <cfRule type="containsText" dxfId="20180" priority="21457" operator="containsText" text="MANTTO">
      <formula>NOT(ISERROR(SEARCH("MANTTO",BK80)))</formula>
    </cfRule>
    <cfRule type="containsText" dxfId="20179" priority="21458" operator="containsText" text="PNC">
      <formula>NOT(ISERROR(SEARCH("PNC",BK80)))</formula>
    </cfRule>
    <cfRule type="containsText" dxfId="20178" priority="21459" operator="containsText" text="EJC">
      <formula>NOT(ISERROR(SEARCH("EJC",BK80)))</formula>
    </cfRule>
    <cfRule type="containsText" dxfId="20177" priority="21460" operator="containsText" text="FAC">
      <formula>NOT(ISERROR(SEARCH("FAC",BK80)))</formula>
    </cfRule>
  </conditionalFormatting>
  <conditionalFormatting sqref="BK80">
    <cfRule type="containsText" dxfId="20176" priority="21453" operator="containsText" text="CE">
      <formula>NOT(ISERROR(SEARCH("CE",BK80)))</formula>
    </cfRule>
  </conditionalFormatting>
  <conditionalFormatting sqref="AQ80">
    <cfRule type="cellIs" dxfId="20175" priority="21446" operator="equal">
      <formula>"FAB"</formula>
    </cfRule>
    <cfRule type="containsText" dxfId="20174" priority="21447" operator="containsText" text="CC">
      <formula>NOT(ISERROR(SEARCH("CC",AQ80)))</formula>
    </cfRule>
    <cfRule type="containsText" dxfId="20173" priority="21448" operator="containsText" text="ND">
      <formula>NOT(ISERROR(SEARCH("ND",AQ80)))</formula>
    </cfRule>
    <cfRule type="containsText" dxfId="20172" priority="21449" operator="containsText" text="MANTTO">
      <formula>NOT(ISERROR(SEARCH("MANTTO",AQ80)))</formula>
    </cfRule>
    <cfRule type="containsText" dxfId="20171" priority="21450" operator="containsText" text="PNC">
      <formula>NOT(ISERROR(SEARCH("PNC",AQ80)))</formula>
    </cfRule>
    <cfRule type="containsText" dxfId="20170" priority="21451" operator="containsText" text="EJC">
      <formula>NOT(ISERROR(SEARCH("EJC",AQ80)))</formula>
    </cfRule>
    <cfRule type="containsText" dxfId="20169" priority="21452" operator="containsText" text="FAC">
      <formula>NOT(ISERROR(SEARCH("FAC",AQ80)))</formula>
    </cfRule>
  </conditionalFormatting>
  <conditionalFormatting sqref="AQ80">
    <cfRule type="containsText" dxfId="20168" priority="21445" operator="containsText" text="CE">
      <formula>NOT(ISERROR(SEARCH("CE",AQ80)))</formula>
    </cfRule>
  </conditionalFormatting>
  <conditionalFormatting sqref="BU80:BX80">
    <cfRule type="cellIs" dxfId="20167" priority="21438" operator="equal">
      <formula>"FAB"</formula>
    </cfRule>
    <cfRule type="containsText" dxfId="20166" priority="21439" operator="containsText" text="CC">
      <formula>NOT(ISERROR(SEARCH("CC",BU80)))</formula>
    </cfRule>
    <cfRule type="containsText" dxfId="20165" priority="21440" operator="containsText" text="ND">
      <formula>NOT(ISERROR(SEARCH("ND",BU80)))</formula>
    </cfRule>
    <cfRule type="containsText" dxfId="20164" priority="21441" operator="containsText" text="MANTTO">
      <formula>NOT(ISERROR(SEARCH("MANTTO",BU80)))</formula>
    </cfRule>
    <cfRule type="containsText" dxfId="20163" priority="21442" operator="containsText" text="PNC">
      <formula>NOT(ISERROR(SEARCH("PNC",BU80)))</formula>
    </cfRule>
    <cfRule type="containsText" dxfId="20162" priority="21443" operator="containsText" text="EJC">
      <formula>NOT(ISERROR(SEARCH("EJC",BU80)))</formula>
    </cfRule>
    <cfRule type="containsText" dxfId="20161" priority="21444" operator="containsText" text="FAC">
      <formula>NOT(ISERROR(SEARCH("FAC",BU80)))</formula>
    </cfRule>
  </conditionalFormatting>
  <conditionalFormatting sqref="BU80:BX80">
    <cfRule type="containsText" dxfId="20160" priority="21437" operator="containsText" text="CE">
      <formula>NOT(ISERROR(SEARCH("CE",BU80)))</formula>
    </cfRule>
  </conditionalFormatting>
  <conditionalFormatting sqref="BU80:BX80">
    <cfRule type="cellIs" dxfId="20159" priority="21430" operator="equal">
      <formula>"FAB"</formula>
    </cfRule>
    <cfRule type="containsText" dxfId="20158" priority="21431" operator="containsText" text="CC">
      <formula>NOT(ISERROR(SEARCH("CC",BU80)))</formula>
    </cfRule>
    <cfRule type="containsText" dxfId="20157" priority="21432" operator="containsText" text="ND">
      <formula>NOT(ISERROR(SEARCH("ND",BU80)))</formula>
    </cfRule>
    <cfRule type="containsText" dxfId="20156" priority="21433" operator="containsText" text="MANTTO">
      <formula>NOT(ISERROR(SEARCH("MANTTO",BU80)))</formula>
    </cfRule>
    <cfRule type="containsText" dxfId="20155" priority="21434" operator="containsText" text="PNC">
      <formula>NOT(ISERROR(SEARCH("PNC",BU80)))</formula>
    </cfRule>
    <cfRule type="containsText" dxfId="20154" priority="21435" operator="containsText" text="EJC">
      <formula>NOT(ISERROR(SEARCH("EJC",BU80)))</formula>
    </cfRule>
    <cfRule type="containsText" dxfId="20153" priority="21436" operator="containsText" text="FAC">
      <formula>NOT(ISERROR(SEARCH("FAC",BU80)))</formula>
    </cfRule>
  </conditionalFormatting>
  <conditionalFormatting sqref="BU80:BX80">
    <cfRule type="containsText" dxfId="20152" priority="21429" operator="containsText" text="CE">
      <formula>NOT(ISERROR(SEARCH("CE",BU80)))</formula>
    </cfRule>
  </conditionalFormatting>
  <conditionalFormatting sqref="BU80:BX80">
    <cfRule type="cellIs" dxfId="20151" priority="21422" operator="equal">
      <formula>"FAB"</formula>
    </cfRule>
    <cfRule type="containsText" dxfId="20150" priority="21423" operator="containsText" text="CC">
      <formula>NOT(ISERROR(SEARCH("CC",BU80)))</formula>
    </cfRule>
    <cfRule type="containsText" dxfId="20149" priority="21424" operator="containsText" text="ND">
      <formula>NOT(ISERROR(SEARCH("ND",BU80)))</formula>
    </cfRule>
    <cfRule type="containsText" dxfId="20148" priority="21425" operator="containsText" text="MANTTO">
      <formula>NOT(ISERROR(SEARCH("MANTTO",BU80)))</formula>
    </cfRule>
    <cfRule type="containsText" dxfId="20147" priority="21426" operator="containsText" text="PNC">
      <formula>NOT(ISERROR(SEARCH("PNC",BU80)))</formula>
    </cfRule>
    <cfRule type="containsText" dxfId="20146" priority="21427" operator="containsText" text="EJC">
      <formula>NOT(ISERROR(SEARCH("EJC",BU80)))</formula>
    </cfRule>
    <cfRule type="containsText" dxfId="20145" priority="21428" operator="containsText" text="FAC">
      <formula>NOT(ISERROR(SEARCH("FAC",BU80)))</formula>
    </cfRule>
  </conditionalFormatting>
  <conditionalFormatting sqref="BU80:BX80">
    <cfRule type="containsText" dxfId="20144" priority="21421" operator="containsText" text="CE">
      <formula>NOT(ISERROR(SEARCH("CE",BU80)))</formula>
    </cfRule>
  </conditionalFormatting>
  <conditionalFormatting sqref="BU80">
    <cfRule type="cellIs" dxfId="20143" priority="21414" operator="equal">
      <formula>"FAB"</formula>
    </cfRule>
    <cfRule type="containsText" dxfId="20142" priority="21415" operator="containsText" text="CC">
      <formula>NOT(ISERROR(SEARCH("CC",BU80)))</formula>
    </cfRule>
    <cfRule type="containsText" dxfId="20141" priority="21416" operator="containsText" text="ND">
      <formula>NOT(ISERROR(SEARCH("ND",BU80)))</formula>
    </cfRule>
    <cfRule type="containsText" dxfId="20140" priority="21417" operator="containsText" text="MANTTO">
      <formula>NOT(ISERROR(SEARCH("MANTTO",BU80)))</formula>
    </cfRule>
    <cfRule type="containsText" dxfId="20139" priority="21418" operator="containsText" text="PNC">
      <formula>NOT(ISERROR(SEARCH("PNC",BU80)))</formula>
    </cfRule>
    <cfRule type="containsText" dxfId="20138" priority="21419" operator="containsText" text="EJC">
      <formula>NOT(ISERROR(SEARCH("EJC",BU80)))</formula>
    </cfRule>
    <cfRule type="containsText" dxfId="20137" priority="21420" operator="containsText" text="FAC">
      <formula>NOT(ISERROR(SEARCH("FAC",BU80)))</formula>
    </cfRule>
  </conditionalFormatting>
  <conditionalFormatting sqref="BU80">
    <cfRule type="containsText" dxfId="20136" priority="21413" operator="containsText" text="CE">
      <formula>NOT(ISERROR(SEARCH("CE",BU80)))</formula>
    </cfRule>
  </conditionalFormatting>
  <conditionalFormatting sqref="BU80:BX80">
    <cfRule type="cellIs" dxfId="20135" priority="21406" operator="equal">
      <formula>"FAB"</formula>
    </cfRule>
    <cfRule type="containsText" dxfId="20134" priority="21407" operator="containsText" text="CC">
      <formula>NOT(ISERROR(SEARCH("CC",BU80)))</formula>
    </cfRule>
    <cfRule type="containsText" dxfId="20133" priority="21408" operator="containsText" text="ND">
      <formula>NOT(ISERROR(SEARCH("ND",BU80)))</formula>
    </cfRule>
    <cfRule type="containsText" dxfId="20132" priority="21409" operator="containsText" text="MANTTO">
      <formula>NOT(ISERROR(SEARCH("MANTTO",BU80)))</formula>
    </cfRule>
    <cfRule type="containsText" dxfId="20131" priority="21410" operator="containsText" text="PNC">
      <formula>NOT(ISERROR(SEARCH("PNC",BU80)))</formula>
    </cfRule>
    <cfRule type="containsText" dxfId="20130" priority="21411" operator="containsText" text="EJC">
      <formula>NOT(ISERROR(SEARCH("EJC",BU80)))</formula>
    </cfRule>
    <cfRule type="containsText" dxfId="20129" priority="21412" operator="containsText" text="FAC">
      <formula>NOT(ISERROR(SEARCH("FAC",BU80)))</formula>
    </cfRule>
  </conditionalFormatting>
  <conditionalFormatting sqref="BU80:BX80">
    <cfRule type="containsText" dxfId="20128" priority="21405" operator="containsText" text="CE">
      <formula>NOT(ISERROR(SEARCH("CE",BU80)))</formula>
    </cfRule>
  </conditionalFormatting>
  <conditionalFormatting sqref="BU80:BX80">
    <cfRule type="cellIs" dxfId="20127" priority="21398" operator="equal">
      <formula>"FAB"</formula>
    </cfRule>
    <cfRule type="containsText" dxfId="20126" priority="21399" operator="containsText" text="CC">
      <formula>NOT(ISERROR(SEARCH("CC",BU80)))</formula>
    </cfRule>
    <cfRule type="containsText" dxfId="20125" priority="21400" operator="containsText" text="ND">
      <formula>NOT(ISERROR(SEARCH("ND",BU80)))</formula>
    </cfRule>
    <cfRule type="containsText" dxfId="20124" priority="21401" operator="containsText" text="MANTTO">
      <formula>NOT(ISERROR(SEARCH("MANTTO",BU80)))</formula>
    </cfRule>
    <cfRule type="containsText" dxfId="20123" priority="21402" operator="containsText" text="PNC">
      <formula>NOT(ISERROR(SEARCH("PNC",BU80)))</formula>
    </cfRule>
    <cfRule type="containsText" dxfId="20122" priority="21403" operator="containsText" text="EJC">
      <formula>NOT(ISERROR(SEARCH("EJC",BU80)))</formula>
    </cfRule>
    <cfRule type="containsText" dxfId="20121" priority="21404" operator="containsText" text="FAC">
      <formula>NOT(ISERROR(SEARCH("FAC",BU80)))</formula>
    </cfRule>
  </conditionalFormatting>
  <conditionalFormatting sqref="BU80:BX80">
    <cfRule type="containsText" dxfId="20120" priority="21397" operator="containsText" text="CE">
      <formula>NOT(ISERROR(SEARCH("CE",BU80)))</formula>
    </cfRule>
  </conditionalFormatting>
  <conditionalFormatting sqref="AU84:CF89 AO87:AT87">
    <cfRule type="cellIs" dxfId="20119" priority="21390" operator="equal">
      <formula>"FAB"</formula>
    </cfRule>
    <cfRule type="containsText" dxfId="20118" priority="21391" operator="containsText" text="CC">
      <formula>NOT(ISERROR(SEARCH("CC",AO84)))</formula>
    </cfRule>
    <cfRule type="containsText" dxfId="20117" priority="21392" operator="containsText" text="ND">
      <formula>NOT(ISERROR(SEARCH("ND",AO84)))</formula>
    </cfRule>
    <cfRule type="containsText" dxfId="20116" priority="21393" operator="containsText" text="MANTTO">
      <formula>NOT(ISERROR(SEARCH("MANTTO",AO84)))</formula>
    </cfRule>
    <cfRule type="containsText" dxfId="20115" priority="21394" operator="containsText" text="PNC">
      <formula>NOT(ISERROR(SEARCH("PNC",AO84)))</formula>
    </cfRule>
    <cfRule type="containsText" dxfId="20114" priority="21395" operator="containsText" text="EJC">
      <formula>NOT(ISERROR(SEARCH("EJC",AO84)))</formula>
    </cfRule>
    <cfRule type="containsText" dxfId="20113" priority="21396" operator="containsText" text="FAC">
      <formula>NOT(ISERROR(SEARCH("FAC",AO84)))</formula>
    </cfRule>
  </conditionalFormatting>
  <conditionalFormatting sqref="AU84:CF89 AO87:AT87">
    <cfRule type="containsText" dxfId="20112" priority="21389" operator="containsText" text="CE">
      <formula>NOT(ISERROR(SEARCH("CE",AO84)))</formula>
    </cfRule>
  </conditionalFormatting>
  <conditionalFormatting sqref="CG86:CX86 CN87:CX88">
    <cfRule type="cellIs" dxfId="20111" priority="21382" operator="equal">
      <formula>"FAB"</formula>
    </cfRule>
    <cfRule type="containsText" dxfId="20110" priority="21383" operator="containsText" text="CC">
      <formula>NOT(ISERROR(SEARCH("CC",CG86)))</formula>
    </cfRule>
    <cfRule type="containsText" dxfId="20109" priority="21384" operator="containsText" text="ND">
      <formula>NOT(ISERROR(SEARCH("ND",CG86)))</formula>
    </cfRule>
    <cfRule type="containsText" dxfId="20108" priority="21385" operator="containsText" text="MANTTO">
      <formula>NOT(ISERROR(SEARCH("MANTTO",CG86)))</formula>
    </cfRule>
    <cfRule type="containsText" dxfId="20107" priority="21386" operator="containsText" text="PNC">
      <formula>NOT(ISERROR(SEARCH("PNC",CG86)))</formula>
    </cfRule>
    <cfRule type="containsText" dxfId="20106" priority="21387" operator="containsText" text="EJC">
      <formula>NOT(ISERROR(SEARCH("EJC",CG86)))</formula>
    </cfRule>
    <cfRule type="containsText" dxfId="20105" priority="21388" operator="containsText" text="FAC">
      <formula>NOT(ISERROR(SEARCH("FAC",CG86)))</formula>
    </cfRule>
  </conditionalFormatting>
  <conditionalFormatting sqref="CG86:CX86 CN87:CX88">
    <cfRule type="containsText" dxfId="20104" priority="21381" operator="containsText" text="CE">
      <formula>NOT(ISERROR(SEARCH("CE",CG86)))</formula>
    </cfRule>
  </conditionalFormatting>
  <conditionalFormatting sqref="AU87:CF87">
    <cfRule type="cellIs" dxfId="20103" priority="21374" operator="equal">
      <formula>"FAB"</formula>
    </cfRule>
    <cfRule type="containsText" dxfId="20102" priority="21375" operator="containsText" text="CC">
      <formula>NOT(ISERROR(SEARCH("CC",AU87)))</formula>
    </cfRule>
    <cfRule type="containsText" dxfId="20101" priority="21376" operator="containsText" text="ND">
      <formula>NOT(ISERROR(SEARCH("ND",AU87)))</formula>
    </cfRule>
    <cfRule type="containsText" dxfId="20100" priority="21377" operator="containsText" text="MANTTO">
      <formula>NOT(ISERROR(SEARCH("MANTTO",AU87)))</formula>
    </cfRule>
    <cfRule type="containsText" dxfId="20099" priority="21378" operator="containsText" text="PNC">
      <formula>NOT(ISERROR(SEARCH("PNC",AU87)))</formula>
    </cfRule>
    <cfRule type="containsText" dxfId="20098" priority="21379" operator="containsText" text="EJC">
      <formula>NOT(ISERROR(SEARCH("EJC",AU87)))</formula>
    </cfRule>
    <cfRule type="containsText" dxfId="20097" priority="21380" operator="containsText" text="FAC">
      <formula>NOT(ISERROR(SEARCH("FAC",AU87)))</formula>
    </cfRule>
  </conditionalFormatting>
  <conditionalFormatting sqref="AU87:CF87">
    <cfRule type="containsText" dxfId="20096" priority="21373" operator="containsText" text="CE">
      <formula>NOT(ISERROR(SEARCH("CE",AU87)))</formula>
    </cfRule>
  </conditionalFormatting>
  <conditionalFormatting sqref="CG87:CX87">
    <cfRule type="cellIs" dxfId="20095" priority="21366" operator="equal">
      <formula>"FAB"</formula>
    </cfRule>
    <cfRule type="containsText" dxfId="20094" priority="21367" operator="containsText" text="CC">
      <formula>NOT(ISERROR(SEARCH("CC",CG87)))</formula>
    </cfRule>
    <cfRule type="containsText" dxfId="20093" priority="21368" operator="containsText" text="ND">
      <formula>NOT(ISERROR(SEARCH("ND",CG87)))</formula>
    </cfRule>
    <cfRule type="containsText" dxfId="20092" priority="21369" operator="containsText" text="MANTTO">
      <formula>NOT(ISERROR(SEARCH("MANTTO",CG87)))</formula>
    </cfRule>
    <cfRule type="containsText" dxfId="20091" priority="21370" operator="containsText" text="PNC">
      <formula>NOT(ISERROR(SEARCH("PNC",CG87)))</formula>
    </cfRule>
    <cfRule type="containsText" dxfId="20090" priority="21371" operator="containsText" text="EJC">
      <formula>NOT(ISERROR(SEARCH("EJC",CG87)))</formula>
    </cfRule>
    <cfRule type="containsText" dxfId="20089" priority="21372" operator="containsText" text="FAC">
      <formula>NOT(ISERROR(SEARCH("FAC",CG87)))</formula>
    </cfRule>
  </conditionalFormatting>
  <conditionalFormatting sqref="CG87:CX87">
    <cfRule type="containsText" dxfId="20088" priority="21365" operator="containsText" text="CE">
      <formula>NOT(ISERROR(SEARCH("CE",CG87)))</formula>
    </cfRule>
  </conditionalFormatting>
  <conditionalFormatting sqref="CY89 CY85:DH88">
    <cfRule type="cellIs" dxfId="20087" priority="21358" operator="equal">
      <formula>"FAB"</formula>
    </cfRule>
    <cfRule type="containsText" dxfId="20086" priority="21359" operator="containsText" text="CC">
      <formula>NOT(ISERROR(SEARCH("CC",CY85)))</formula>
    </cfRule>
    <cfRule type="containsText" dxfId="20085" priority="21360" operator="containsText" text="ND">
      <formula>NOT(ISERROR(SEARCH("ND",CY85)))</formula>
    </cfRule>
    <cfRule type="containsText" dxfId="20084" priority="21361" operator="containsText" text="MANTTO">
      <formula>NOT(ISERROR(SEARCH("MANTTO",CY85)))</formula>
    </cfRule>
    <cfRule type="containsText" dxfId="20083" priority="21362" operator="containsText" text="PNC">
      <formula>NOT(ISERROR(SEARCH("PNC",CY85)))</formula>
    </cfRule>
    <cfRule type="containsText" dxfId="20082" priority="21363" operator="containsText" text="EJC">
      <formula>NOT(ISERROR(SEARCH("EJC",CY85)))</formula>
    </cfRule>
    <cfRule type="containsText" dxfId="20081" priority="21364" operator="containsText" text="FAC">
      <formula>NOT(ISERROR(SEARCH("FAC",CY85)))</formula>
    </cfRule>
  </conditionalFormatting>
  <conditionalFormatting sqref="CY89 CY85:DH88">
    <cfRule type="containsText" dxfId="20080" priority="21357" operator="containsText" text="CE">
      <formula>NOT(ISERROR(SEARCH("CE",CY85)))</formula>
    </cfRule>
  </conditionalFormatting>
  <conditionalFormatting sqref="AU88:CF88">
    <cfRule type="cellIs" dxfId="20079" priority="21350" operator="equal">
      <formula>"FAB"</formula>
    </cfRule>
    <cfRule type="containsText" dxfId="20078" priority="21351" operator="containsText" text="CC">
      <formula>NOT(ISERROR(SEARCH("CC",AU88)))</formula>
    </cfRule>
    <cfRule type="containsText" dxfId="20077" priority="21352" operator="containsText" text="ND">
      <formula>NOT(ISERROR(SEARCH("ND",AU88)))</formula>
    </cfRule>
    <cfRule type="containsText" dxfId="20076" priority="21353" operator="containsText" text="MANTTO">
      <formula>NOT(ISERROR(SEARCH("MANTTO",AU88)))</formula>
    </cfRule>
    <cfRule type="containsText" dxfId="20075" priority="21354" operator="containsText" text="PNC">
      <formula>NOT(ISERROR(SEARCH("PNC",AU88)))</formula>
    </cfRule>
    <cfRule type="containsText" dxfId="20074" priority="21355" operator="containsText" text="EJC">
      <formula>NOT(ISERROR(SEARCH("EJC",AU88)))</formula>
    </cfRule>
    <cfRule type="containsText" dxfId="20073" priority="21356" operator="containsText" text="FAC">
      <formula>NOT(ISERROR(SEARCH("FAC",AU88)))</formula>
    </cfRule>
  </conditionalFormatting>
  <conditionalFormatting sqref="AU88:CF88">
    <cfRule type="containsText" dxfId="20072" priority="21349" operator="containsText" text="CE">
      <formula>NOT(ISERROR(SEARCH("CE",AU88)))</formula>
    </cfRule>
  </conditionalFormatting>
  <conditionalFormatting sqref="CG88:CX88">
    <cfRule type="cellIs" dxfId="20071" priority="21342" operator="equal">
      <formula>"FAB"</formula>
    </cfRule>
    <cfRule type="containsText" dxfId="20070" priority="21343" operator="containsText" text="CC">
      <formula>NOT(ISERROR(SEARCH("CC",CG88)))</formula>
    </cfRule>
    <cfRule type="containsText" dxfId="20069" priority="21344" operator="containsText" text="ND">
      <formula>NOT(ISERROR(SEARCH("ND",CG88)))</formula>
    </cfRule>
    <cfRule type="containsText" dxfId="20068" priority="21345" operator="containsText" text="MANTTO">
      <formula>NOT(ISERROR(SEARCH("MANTTO",CG88)))</formula>
    </cfRule>
    <cfRule type="containsText" dxfId="20067" priority="21346" operator="containsText" text="PNC">
      <formula>NOT(ISERROR(SEARCH("PNC",CG88)))</formula>
    </cfRule>
    <cfRule type="containsText" dxfId="20066" priority="21347" operator="containsText" text="EJC">
      <formula>NOT(ISERROR(SEARCH("EJC",CG88)))</formula>
    </cfRule>
    <cfRule type="containsText" dxfId="20065" priority="21348" operator="containsText" text="FAC">
      <formula>NOT(ISERROR(SEARCH("FAC",CG88)))</formula>
    </cfRule>
  </conditionalFormatting>
  <conditionalFormatting sqref="CG88:CX88">
    <cfRule type="containsText" dxfId="20064" priority="21341" operator="containsText" text="CE">
      <formula>NOT(ISERROR(SEARCH("CE",CG88)))</formula>
    </cfRule>
  </conditionalFormatting>
  <conditionalFormatting sqref="CZ88:DH88">
    <cfRule type="cellIs" dxfId="20063" priority="21334" operator="equal">
      <formula>"FAB"</formula>
    </cfRule>
    <cfRule type="containsText" dxfId="20062" priority="21335" operator="containsText" text="CC">
      <formula>NOT(ISERROR(SEARCH("CC",CZ88)))</formula>
    </cfRule>
    <cfRule type="containsText" dxfId="20061" priority="21336" operator="containsText" text="ND">
      <formula>NOT(ISERROR(SEARCH("ND",CZ88)))</formula>
    </cfRule>
    <cfRule type="containsText" dxfId="20060" priority="21337" operator="containsText" text="MANTTO">
      <formula>NOT(ISERROR(SEARCH("MANTTO",CZ88)))</formula>
    </cfRule>
    <cfRule type="containsText" dxfId="20059" priority="21338" operator="containsText" text="PNC">
      <formula>NOT(ISERROR(SEARCH("PNC",CZ88)))</formula>
    </cfRule>
    <cfRule type="containsText" dxfId="20058" priority="21339" operator="containsText" text="EJC">
      <formula>NOT(ISERROR(SEARCH("EJC",CZ88)))</formula>
    </cfRule>
    <cfRule type="containsText" dxfId="20057" priority="21340" operator="containsText" text="FAC">
      <formula>NOT(ISERROR(SEARCH("FAC",CZ88)))</formula>
    </cfRule>
  </conditionalFormatting>
  <conditionalFormatting sqref="CZ88:DH88">
    <cfRule type="containsText" dxfId="20056" priority="21333" operator="containsText" text="CE">
      <formula>NOT(ISERROR(SEARCH("CE",CZ88)))</formula>
    </cfRule>
  </conditionalFormatting>
  <conditionalFormatting sqref="CG87:CX89">
    <cfRule type="cellIs" dxfId="20055" priority="21326" operator="equal">
      <formula>"FAB"</formula>
    </cfRule>
    <cfRule type="containsText" dxfId="20054" priority="21327" operator="containsText" text="CC">
      <formula>NOT(ISERROR(SEARCH("CC",CG87)))</formula>
    </cfRule>
    <cfRule type="containsText" dxfId="20053" priority="21328" operator="containsText" text="ND">
      <formula>NOT(ISERROR(SEARCH("ND",CG87)))</formula>
    </cfRule>
    <cfRule type="containsText" dxfId="20052" priority="21329" operator="containsText" text="MANTTO">
      <formula>NOT(ISERROR(SEARCH("MANTTO",CG87)))</formula>
    </cfRule>
    <cfRule type="containsText" dxfId="20051" priority="21330" operator="containsText" text="PNC">
      <formula>NOT(ISERROR(SEARCH("PNC",CG87)))</formula>
    </cfRule>
    <cfRule type="containsText" dxfId="20050" priority="21331" operator="containsText" text="EJC">
      <formula>NOT(ISERROR(SEARCH("EJC",CG87)))</formula>
    </cfRule>
    <cfRule type="containsText" dxfId="20049" priority="21332" operator="containsText" text="FAC">
      <formula>NOT(ISERROR(SEARCH("FAC",CG87)))</formula>
    </cfRule>
  </conditionalFormatting>
  <conditionalFormatting sqref="CG87:CX89">
    <cfRule type="containsText" dxfId="20048" priority="21325" operator="containsText" text="CE">
      <formula>NOT(ISERROR(SEARCH("CE",CG87)))</formula>
    </cfRule>
  </conditionalFormatting>
  <conditionalFormatting sqref="AF84:AT89 DT84:EO84 AU84:DS88 DT85:ED88 AC87:AE87">
    <cfRule type="cellIs" dxfId="20047" priority="21318" operator="equal">
      <formula>"FAB"</formula>
    </cfRule>
    <cfRule type="containsText" dxfId="20046" priority="21319" operator="containsText" text="CC">
      <formula>NOT(ISERROR(SEARCH("CC",AC84)))</formula>
    </cfRule>
    <cfRule type="containsText" dxfId="20045" priority="21320" operator="containsText" text="ND">
      <formula>NOT(ISERROR(SEARCH("ND",AC84)))</formula>
    </cfRule>
    <cfRule type="containsText" dxfId="20044" priority="21321" operator="containsText" text="MANTTO">
      <formula>NOT(ISERROR(SEARCH("MANTTO",AC84)))</formula>
    </cfRule>
    <cfRule type="containsText" dxfId="20043" priority="21322" operator="containsText" text="PNC">
      <formula>NOT(ISERROR(SEARCH("PNC",AC84)))</formula>
    </cfRule>
    <cfRule type="containsText" dxfId="20042" priority="21323" operator="containsText" text="EJC">
      <formula>NOT(ISERROR(SEARCH("EJC",AC84)))</formula>
    </cfRule>
    <cfRule type="containsText" dxfId="20041" priority="21324" operator="containsText" text="FAC">
      <formula>NOT(ISERROR(SEARCH("FAC",AC84)))</formula>
    </cfRule>
  </conditionalFormatting>
  <conditionalFormatting sqref="AF84:AT89 DT84:EO84 AU84:DS88 DT85:ED88 AC87:AE87">
    <cfRule type="containsText" dxfId="20040" priority="21317" operator="containsText" text="CE">
      <formula>NOT(ISERROR(SEARCH("CE",AC84)))</formula>
    </cfRule>
  </conditionalFormatting>
  <conditionalFormatting sqref="CY87:DF88 CY86:EA86 DG88:DO88">
    <cfRule type="cellIs" dxfId="20039" priority="21310" operator="equal">
      <formula>"FAB"</formula>
    </cfRule>
    <cfRule type="containsText" dxfId="20038" priority="21311" operator="containsText" text="CC">
      <formula>NOT(ISERROR(SEARCH("CC",CY86)))</formula>
    </cfRule>
    <cfRule type="containsText" dxfId="20037" priority="21312" operator="containsText" text="ND">
      <formula>NOT(ISERROR(SEARCH("ND",CY86)))</formula>
    </cfRule>
    <cfRule type="containsText" dxfId="20036" priority="21313" operator="containsText" text="MANTTO">
      <formula>NOT(ISERROR(SEARCH("MANTTO",CY86)))</formula>
    </cfRule>
    <cfRule type="containsText" dxfId="20035" priority="21314" operator="containsText" text="PNC">
      <formula>NOT(ISERROR(SEARCH("PNC",CY86)))</formula>
    </cfRule>
    <cfRule type="containsText" dxfId="20034" priority="21315" operator="containsText" text="EJC">
      <formula>NOT(ISERROR(SEARCH("EJC",CY86)))</formula>
    </cfRule>
    <cfRule type="containsText" dxfId="20033" priority="21316" operator="containsText" text="FAC">
      <formula>NOT(ISERROR(SEARCH("FAC",CY86)))</formula>
    </cfRule>
  </conditionalFormatting>
  <conditionalFormatting sqref="CY87:DF88 CY86:EA86 DG88:DO88">
    <cfRule type="containsText" dxfId="20032" priority="21309" operator="containsText" text="CE">
      <formula>NOT(ISERROR(SEARCH("CE",CY86)))</formula>
    </cfRule>
  </conditionalFormatting>
  <conditionalFormatting sqref="DI87:EK87">
    <cfRule type="cellIs" dxfId="20031" priority="21302" operator="equal">
      <formula>"FAB"</formula>
    </cfRule>
    <cfRule type="containsText" dxfId="20030" priority="21303" operator="containsText" text="CC">
      <formula>NOT(ISERROR(SEARCH("CC",DI87)))</formula>
    </cfRule>
    <cfRule type="containsText" dxfId="20029" priority="21304" operator="containsText" text="ND">
      <formula>NOT(ISERROR(SEARCH("ND",DI87)))</formula>
    </cfRule>
    <cfRule type="containsText" dxfId="20028" priority="21305" operator="containsText" text="MANTTO">
      <formula>NOT(ISERROR(SEARCH("MANTTO",DI87)))</formula>
    </cfRule>
    <cfRule type="containsText" dxfId="20027" priority="21306" operator="containsText" text="PNC">
      <formula>NOT(ISERROR(SEARCH("PNC",DI87)))</formula>
    </cfRule>
    <cfRule type="containsText" dxfId="20026" priority="21307" operator="containsText" text="EJC">
      <formula>NOT(ISERROR(SEARCH("EJC",DI87)))</formula>
    </cfRule>
    <cfRule type="containsText" dxfId="20025" priority="21308" operator="containsText" text="FAC">
      <formula>NOT(ISERROR(SEARCH("FAC",DI87)))</formula>
    </cfRule>
  </conditionalFormatting>
  <conditionalFormatting sqref="DI87:EK87">
    <cfRule type="containsText" dxfId="20024" priority="21301" operator="containsText" text="CE">
      <formula>NOT(ISERROR(SEARCH("CE",DI87)))</formula>
    </cfRule>
  </conditionalFormatting>
  <conditionalFormatting sqref="CN86:DN86 CN87:DF88 DG88:DN88 BA84:EF84">
    <cfRule type="cellIs" dxfId="20023" priority="21278" operator="equal">
      <formula>"FAB"</formula>
    </cfRule>
    <cfRule type="containsText" dxfId="20022" priority="21279" operator="containsText" text="CC">
      <formula>NOT(ISERROR(SEARCH("CC",BA84)))</formula>
    </cfRule>
    <cfRule type="containsText" dxfId="20021" priority="21280" operator="containsText" text="ND">
      <formula>NOT(ISERROR(SEARCH("ND",BA84)))</formula>
    </cfRule>
    <cfRule type="containsText" dxfId="20020" priority="21281" operator="containsText" text="MANTTO">
      <formula>NOT(ISERROR(SEARCH("MANTTO",BA84)))</formula>
    </cfRule>
    <cfRule type="containsText" dxfId="20019" priority="21282" operator="containsText" text="PNC">
      <formula>NOT(ISERROR(SEARCH("PNC",BA84)))</formula>
    </cfRule>
    <cfRule type="containsText" dxfId="20018" priority="21283" operator="containsText" text="EJC">
      <formula>NOT(ISERROR(SEARCH("EJC",BA84)))</formula>
    </cfRule>
    <cfRule type="containsText" dxfId="20017" priority="21284" operator="containsText" text="FAC">
      <formula>NOT(ISERROR(SEARCH("FAC",BA84)))</formula>
    </cfRule>
  </conditionalFormatting>
  <conditionalFormatting sqref="CN86:DN86 CN87:DF88 DG88:DN88 BA84:EF84">
    <cfRule type="containsText" dxfId="20016" priority="21277" operator="containsText" text="CE">
      <formula>NOT(ISERROR(SEARCH("CE",BA84)))</formula>
    </cfRule>
  </conditionalFormatting>
  <conditionalFormatting sqref="DC88:EL88">
    <cfRule type="cellIs" dxfId="20015" priority="21294" operator="equal">
      <formula>"FAB"</formula>
    </cfRule>
    <cfRule type="containsText" dxfId="20014" priority="21295" operator="containsText" text="CC">
      <formula>NOT(ISERROR(SEARCH("CC",DC88)))</formula>
    </cfRule>
    <cfRule type="containsText" dxfId="20013" priority="21296" operator="containsText" text="ND">
      <formula>NOT(ISERROR(SEARCH("ND",DC88)))</formula>
    </cfRule>
    <cfRule type="containsText" dxfId="20012" priority="21297" operator="containsText" text="MANTTO">
      <formula>NOT(ISERROR(SEARCH("MANTTO",DC88)))</formula>
    </cfRule>
    <cfRule type="containsText" dxfId="20011" priority="21298" operator="containsText" text="PNC">
      <formula>NOT(ISERROR(SEARCH("PNC",DC88)))</formula>
    </cfRule>
    <cfRule type="containsText" dxfId="20010" priority="21299" operator="containsText" text="EJC">
      <formula>NOT(ISERROR(SEARCH("EJC",DC88)))</formula>
    </cfRule>
    <cfRule type="containsText" dxfId="20009" priority="21300" operator="containsText" text="FAC">
      <formula>NOT(ISERROR(SEARCH("FAC",DC88)))</formula>
    </cfRule>
  </conditionalFormatting>
  <conditionalFormatting sqref="DC88:EL88">
    <cfRule type="containsText" dxfId="20008" priority="21293" operator="containsText" text="CE">
      <formula>NOT(ISERROR(SEARCH("CE",DC88)))</formula>
    </cfRule>
  </conditionalFormatting>
  <conditionalFormatting sqref="CZ89:DZ89">
    <cfRule type="cellIs" dxfId="20007" priority="21286" operator="equal">
      <formula>"FAB"</formula>
    </cfRule>
    <cfRule type="containsText" dxfId="20006" priority="21287" operator="containsText" text="CC">
      <formula>NOT(ISERROR(SEARCH("CC",CZ89)))</formula>
    </cfRule>
    <cfRule type="containsText" dxfId="20005" priority="21288" operator="containsText" text="ND">
      <formula>NOT(ISERROR(SEARCH("ND",CZ89)))</formula>
    </cfRule>
    <cfRule type="containsText" dxfId="20004" priority="21289" operator="containsText" text="MANTTO">
      <formula>NOT(ISERROR(SEARCH("MANTTO",CZ89)))</formula>
    </cfRule>
    <cfRule type="containsText" dxfId="20003" priority="21290" operator="containsText" text="PNC">
      <formula>NOT(ISERROR(SEARCH("PNC",CZ89)))</formula>
    </cfRule>
    <cfRule type="containsText" dxfId="20002" priority="21291" operator="containsText" text="EJC">
      <formula>NOT(ISERROR(SEARCH("EJC",CZ89)))</formula>
    </cfRule>
    <cfRule type="containsText" dxfId="20001" priority="21292" operator="containsText" text="FAC">
      <formula>NOT(ISERROR(SEARCH("FAC",CZ89)))</formula>
    </cfRule>
  </conditionalFormatting>
  <conditionalFormatting sqref="CZ89:DZ89">
    <cfRule type="containsText" dxfId="20000" priority="21285" operator="containsText" text="CE">
      <formula>NOT(ISERROR(SEARCH("CE",CZ89)))</formula>
    </cfRule>
  </conditionalFormatting>
  <conditionalFormatting sqref="CG85:CX85 CG86:CV86">
    <cfRule type="cellIs" dxfId="19999" priority="21270" operator="equal">
      <formula>"FAB"</formula>
    </cfRule>
    <cfRule type="containsText" dxfId="19998" priority="21271" operator="containsText" text="CC">
      <formula>NOT(ISERROR(SEARCH("CC",CG85)))</formula>
    </cfRule>
    <cfRule type="containsText" dxfId="19997" priority="21272" operator="containsText" text="ND">
      <formula>NOT(ISERROR(SEARCH("ND",CG85)))</formula>
    </cfRule>
    <cfRule type="containsText" dxfId="19996" priority="21273" operator="containsText" text="MANTTO">
      <formula>NOT(ISERROR(SEARCH("MANTTO",CG85)))</formula>
    </cfRule>
    <cfRule type="containsText" dxfId="19995" priority="21274" operator="containsText" text="PNC">
      <formula>NOT(ISERROR(SEARCH("PNC",CG85)))</formula>
    </cfRule>
    <cfRule type="containsText" dxfId="19994" priority="21275" operator="containsText" text="EJC">
      <formula>NOT(ISERROR(SEARCH("EJC",CG85)))</formula>
    </cfRule>
    <cfRule type="containsText" dxfId="19993" priority="21276" operator="containsText" text="FAC">
      <formula>NOT(ISERROR(SEARCH("FAC",CG85)))</formula>
    </cfRule>
  </conditionalFormatting>
  <conditionalFormatting sqref="CG85:CX85 CG86:CV86">
    <cfRule type="containsText" dxfId="19992" priority="21269" operator="containsText" text="CE">
      <formula>NOT(ISERROR(SEARCH("CE",CG85)))</formula>
    </cfRule>
  </conditionalFormatting>
  <conditionalFormatting sqref="AU86:CF86">
    <cfRule type="cellIs" dxfId="19991" priority="21262" operator="equal">
      <formula>"FAB"</formula>
    </cfRule>
    <cfRule type="containsText" dxfId="19990" priority="21263" operator="containsText" text="CC">
      <formula>NOT(ISERROR(SEARCH("CC",AU86)))</formula>
    </cfRule>
    <cfRule type="containsText" dxfId="19989" priority="21264" operator="containsText" text="ND">
      <formula>NOT(ISERROR(SEARCH("ND",AU86)))</formula>
    </cfRule>
    <cfRule type="containsText" dxfId="19988" priority="21265" operator="containsText" text="MANTTO">
      <formula>NOT(ISERROR(SEARCH("MANTTO",AU86)))</formula>
    </cfRule>
    <cfRule type="containsText" dxfId="19987" priority="21266" operator="containsText" text="PNC">
      <formula>NOT(ISERROR(SEARCH("PNC",AU86)))</formula>
    </cfRule>
    <cfRule type="containsText" dxfId="19986" priority="21267" operator="containsText" text="EJC">
      <formula>NOT(ISERROR(SEARCH("EJC",AU86)))</formula>
    </cfRule>
    <cfRule type="containsText" dxfId="19985" priority="21268" operator="containsText" text="FAC">
      <formula>NOT(ISERROR(SEARCH("FAC",AU86)))</formula>
    </cfRule>
  </conditionalFormatting>
  <conditionalFormatting sqref="AU86:CF86">
    <cfRule type="containsText" dxfId="19984" priority="21261" operator="containsText" text="CE">
      <formula>NOT(ISERROR(SEARCH("CE",AU86)))</formula>
    </cfRule>
  </conditionalFormatting>
  <conditionalFormatting sqref="CG86:CX86 CN87:CX88">
    <cfRule type="cellIs" dxfId="19983" priority="21254" operator="equal">
      <formula>"FAB"</formula>
    </cfRule>
    <cfRule type="containsText" dxfId="19982" priority="21255" operator="containsText" text="CC">
      <formula>NOT(ISERROR(SEARCH("CC",CG86)))</formula>
    </cfRule>
    <cfRule type="containsText" dxfId="19981" priority="21256" operator="containsText" text="ND">
      <formula>NOT(ISERROR(SEARCH("ND",CG86)))</formula>
    </cfRule>
    <cfRule type="containsText" dxfId="19980" priority="21257" operator="containsText" text="MANTTO">
      <formula>NOT(ISERROR(SEARCH("MANTTO",CG86)))</formula>
    </cfRule>
    <cfRule type="containsText" dxfId="19979" priority="21258" operator="containsText" text="PNC">
      <formula>NOT(ISERROR(SEARCH("PNC",CG86)))</formula>
    </cfRule>
    <cfRule type="containsText" dxfId="19978" priority="21259" operator="containsText" text="EJC">
      <formula>NOT(ISERROR(SEARCH("EJC",CG86)))</formula>
    </cfRule>
    <cfRule type="containsText" dxfId="19977" priority="21260" operator="containsText" text="FAC">
      <formula>NOT(ISERROR(SEARCH("FAC",CG86)))</formula>
    </cfRule>
  </conditionalFormatting>
  <conditionalFormatting sqref="CG86:CX86 CN87:CX88">
    <cfRule type="containsText" dxfId="19976" priority="21253" operator="containsText" text="CE">
      <formula>NOT(ISERROR(SEARCH("CE",CG86)))</formula>
    </cfRule>
  </conditionalFormatting>
  <conditionalFormatting sqref="AU87:CF87">
    <cfRule type="cellIs" dxfId="19975" priority="21246" operator="equal">
      <formula>"FAB"</formula>
    </cfRule>
    <cfRule type="containsText" dxfId="19974" priority="21247" operator="containsText" text="CC">
      <formula>NOT(ISERROR(SEARCH("CC",AU87)))</formula>
    </cfRule>
    <cfRule type="containsText" dxfId="19973" priority="21248" operator="containsText" text="ND">
      <formula>NOT(ISERROR(SEARCH("ND",AU87)))</formula>
    </cfRule>
    <cfRule type="containsText" dxfId="19972" priority="21249" operator="containsText" text="MANTTO">
      <formula>NOT(ISERROR(SEARCH("MANTTO",AU87)))</formula>
    </cfRule>
    <cfRule type="containsText" dxfId="19971" priority="21250" operator="containsText" text="PNC">
      <formula>NOT(ISERROR(SEARCH("PNC",AU87)))</formula>
    </cfRule>
    <cfRule type="containsText" dxfId="19970" priority="21251" operator="containsText" text="EJC">
      <formula>NOT(ISERROR(SEARCH("EJC",AU87)))</formula>
    </cfRule>
    <cfRule type="containsText" dxfId="19969" priority="21252" operator="containsText" text="FAC">
      <formula>NOT(ISERROR(SEARCH("FAC",AU87)))</formula>
    </cfRule>
  </conditionalFormatting>
  <conditionalFormatting sqref="AU87:CF87">
    <cfRule type="containsText" dxfId="19968" priority="21245" operator="containsText" text="CE">
      <formula>NOT(ISERROR(SEARCH("CE",AU87)))</formula>
    </cfRule>
  </conditionalFormatting>
  <conditionalFormatting sqref="CG87:CX87">
    <cfRule type="cellIs" dxfId="19967" priority="21238" operator="equal">
      <formula>"FAB"</formula>
    </cfRule>
    <cfRule type="containsText" dxfId="19966" priority="21239" operator="containsText" text="CC">
      <formula>NOT(ISERROR(SEARCH("CC",CG87)))</formula>
    </cfRule>
    <cfRule type="containsText" dxfId="19965" priority="21240" operator="containsText" text="ND">
      <formula>NOT(ISERROR(SEARCH("ND",CG87)))</formula>
    </cfRule>
    <cfRule type="containsText" dxfId="19964" priority="21241" operator="containsText" text="MANTTO">
      <formula>NOT(ISERROR(SEARCH("MANTTO",CG87)))</formula>
    </cfRule>
    <cfRule type="containsText" dxfId="19963" priority="21242" operator="containsText" text="PNC">
      <formula>NOT(ISERROR(SEARCH("PNC",CG87)))</formula>
    </cfRule>
    <cfRule type="containsText" dxfId="19962" priority="21243" operator="containsText" text="EJC">
      <formula>NOT(ISERROR(SEARCH("EJC",CG87)))</formula>
    </cfRule>
    <cfRule type="containsText" dxfId="19961" priority="21244" operator="containsText" text="FAC">
      <formula>NOT(ISERROR(SEARCH("FAC",CG87)))</formula>
    </cfRule>
  </conditionalFormatting>
  <conditionalFormatting sqref="CG87:CX87">
    <cfRule type="containsText" dxfId="19960" priority="21237" operator="containsText" text="CE">
      <formula>NOT(ISERROR(SEARCH("CE",CG87)))</formula>
    </cfRule>
  </conditionalFormatting>
  <conditionalFormatting sqref="CZ87:DH87">
    <cfRule type="cellIs" dxfId="19959" priority="21230" operator="equal">
      <formula>"FAB"</formula>
    </cfRule>
    <cfRule type="containsText" dxfId="19958" priority="21231" operator="containsText" text="CC">
      <formula>NOT(ISERROR(SEARCH("CC",CZ87)))</formula>
    </cfRule>
    <cfRule type="containsText" dxfId="19957" priority="21232" operator="containsText" text="ND">
      <formula>NOT(ISERROR(SEARCH("ND",CZ87)))</formula>
    </cfRule>
    <cfRule type="containsText" dxfId="19956" priority="21233" operator="containsText" text="MANTTO">
      <formula>NOT(ISERROR(SEARCH("MANTTO",CZ87)))</formula>
    </cfRule>
    <cfRule type="containsText" dxfId="19955" priority="21234" operator="containsText" text="PNC">
      <formula>NOT(ISERROR(SEARCH("PNC",CZ87)))</formula>
    </cfRule>
    <cfRule type="containsText" dxfId="19954" priority="21235" operator="containsText" text="EJC">
      <formula>NOT(ISERROR(SEARCH("EJC",CZ87)))</formula>
    </cfRule>
    <cfRule type="containsText" dxfId="19953" priority="21236" operator="containsText" text="FAC">
      <formula>NOT(ISERROR(SEARCH("FAC",CZ87)))</formula>
    </cfRule>
  </conditionalFormatting>
  <conditionalFormatting sqref="CZ87:DH87">
    <cfRule type="containsText" dxfId="19952" priority="21229" operator="containsText" text="CE">
      <formula>NOT(ISERROR(SEARCH("CE",CZ87)))</formula>
    </cfRule>
  </conditionalFormatting>
  <conditionalFormatting sqref="DI87 CY85:EA85">
    <cfRule type="cellIs" dxfId="19951" priority="21222" operator="equal">
      <formula>"FAB"</formula>
    </cfRule>
    <cfRule type="containsText" dxfId="19950" priority="21223" operator="containsText" text="CC">
      <formula>NOT(ISERROR(SEARCH("CC",CY85)))</formula>
    </cfRule>
    <cfRule type="containsText" dxfId="19949" priority="21224" operator="containsText" text="ND">
      <formula>NOT(ISERROR(SEARCH("ND",CY85)))</formula>
    </cfRule>
    <cfRule type="containsText" dxfId="19948" priority="21225" operator="containsText" text="MANTTO">
      <formula>NOT(ISERROR(SEARCH("MANTTO",CY85)))</formula>
    </cfRule>
    <cfRule type="containsText" dxfId="19947" priority="21226" operator="containsText" text="PNC">
      <formula>NOT(ISERROR(SEARCH("PNC",CY85)))</formula>
    </cfRule>
    <cfRule type="containsText" dxfId="19946" priority="21227" operator="containsText" text="EJC">
      <formula>NOT(ISERROR(SEARCH("EJC",CY85)))</formula>
    </cfRule>
    <cfRule type="containsText" dxfId="19945" priority="21228" operator="containsText" text="FAC">
      <formula>NOT(ISERROR(SEARCH("FAC",CY85)))</formula>
    </cfRule>
  </conditionalFormatting>
  <conditionalFormatting sqref="DI87 CY85:EA85">
    <cfRule type="containsText" dxfId="19944" priority="21221" operator="containsText" text="CE">
      <formula>NOT(ISERROR(SEARCH("CE",CY85)))</formula>
    </cfRule>
  </conditionalFormatting>
  <conditionalFormatting sqref="DG86:EK86 DG88:DO88">
    <cfRule type="cellIs" dxfId="19943" priority="21214" operator="equal">
      <formula>"FAB"</formula>
    </cfRule>
    <cfRule type="containsText" dxfId="19942" priority="21215" operator="containsText" text="CC">
      <formula>NOT(ISERROR(SEARCH("CC",DG86)))</formula>
    </cfRule>
    <cfRule type="containsText" dxfId="19941" priority="21216" operator="containsText" text="ND">
      <formula>NOT(ISERROR(SEARCH("ND",DG86)))</formula>
    </cfRule>
    <cfRule type="containsText" dxfId="19940" priority="21217" operator="containsText" text="MANTTO">
      <formula>NOT(ISERROR(SEARCH("MANTTO",DG86)))</formula>
    </cfRule>
    <cfRule type="containsText" dxfId="19939" priority="21218" operator="containsText" text="PNC">
      <formula>NOT(ISERROR(SEARCH("PNC",DG86)))</formula>
    </cfRule>
    <cfRule type="containsText" dxfId="19938" priority="21219" operator="containsText" text="EJC">
      <formula>NOT(ISERROR(SEARCH("EJC",DG86)))</formula>
    </cfRule>
    <cfRule type="containsText" dxfId="19937" priority="21220" operator="containsText" text="FAC">
      <formula>NOT(ISERROR(SEARCH("FAC",DG86)))</formula>
    </cfRule>
  </conditionalFormatting>
  <conditionalFormatting sqref="DG86:EK86 DG88:DO88">
    <cfRule type="containsText" dxfId="19936" priority="21213" operator="containsText" text="CE">
      <formula>NOT(ISERROR(SEARCH("CE",DG86)))</formula>
    </cfRule>
  </conditionalFormatting>
  <conditionalFormatting sqref="CZ89:DK89 EL89:EO89">
    <cfRule type="cellIs" dxfId="19935" priority="21190" operator="equal">
      <formula>"FAB"</formula>
    </cfRule>
    <cfRule type="containsText" dxfId="19934" priority="21191" operator="containsText" text="CC">
      <formula>NOT(ISERROR(SEARCH("CC",CZ89)))</formula>
    </cfRule>
    <cfRule type="containsText" dxfId="19933" priority="21192" operator="containsText" text="ND">
      <formula>NOT(ISERROR(SEARCH("ND",CZ89)))</formula>
    </cfRule>
    <cfRule type="containsText" dxfId="19932" priority="21193" operator="containsText" text="MANTTO">
      <formula>NOT(ISERROR(SEARCH("MANTTO",CZ89)))</formula>
    </cfRule>
    <cfRule type="containsText" dxfId="19931" priority="21194" operator="containsText" text="PNC">
      <formula>NOT(ISERROR(SEARCH("PNC",CZ89)))</formula>
    </cfRule>
    <cfRule type="containsText" dxfId="19930" priority="21195" operator="containsText" text="EJC">
      <formula>NOT(ISERROR(SEARCH("EJC",CZ89)))</formula>
    </cfRule>
    <cfRule type="containsText" dxfId="19929" priority="21196" operator="containsText" text="FAC">
      <formula>NOT(ISERROR(SEARCH("FAC",CZ89)))</formula>
    </cfRule>
  </conditionalFormatting>
  <conditionalFormatting sqref="CZ89:DK89 EL89:EO89">
    <cfRule type="containsText" dxfId="19928" priority="21189" operator="containsText" text="CE">
      <formula>NOT(ISERROR(SEARCH("CE",CZ89)))</formula>
    </cfRule>
  </conditionalFormatting>
  <conditionalFormatting sqref="DL89">
    <cfRule type="cellIs" dxfId="19927" priority="21182" operator="equal">
      <formula>"FAB"</formula>
    </cfRule>
    <cfRule type="containsText" dxfId="19926" priority="21183" operator="containsText" text="CC">
      <formula>NOT(ISERROR(SEARCH("CC",DL89)))</formula>
    </cfRule>
    <cfRule type="containsText" dxfId="19925" priority="21184" operator="containsText" text="ND">
      <formula>NOT(ISERROR(SEARCH("ND",DL89)))</formula>
    </cfRule>
    <cfRule type="containsText" dxfId="19924" priority="21185" operator="containsText" text="MANTTO">
      <formula>NOT(ISERROR(SEARCH("MANTTO",DL89)))</formula>
    </cfRule>
    <cfRule type="containsText" dxfId="19923" priority="21186" operator="containsText" text="PNC">
      <formula>NOT(ISERROR(SEARCH("PNC",DL89)))</formula>
    </cfRule>
    <cfRule type="containsText" dxfId="19922" priority="21187" operator="containsText" text="EJC">
      <formula>NOT(ISERROR(SEARCH("EJC",DL89)))</formula>
    </cfRule>
    <cfRule type="containsText" dxfId="19921" priority="21188" operator="containsText" text="FAC">
      <formula>NOT(ISERROR(SEARCH("FAC",DL89)))</formula>
    </cfRule>
  </conditionalFormatting>
  <conditionalFormatting sqref="DL89">
    <cfRule type="containsText" dxfId="19920" priority="21181" operator="containsText" text="CE">
      <formula>NOT(ISERROR(SEARCH("CE",DL89)))</formula>
    </cfRule>
  </conditionalFormatting>
  <conditionalFormatting sqref="DJ87:EL87">
    <cfRule type="cellIs" dxfId="19919" priority="21206" operator="equal">
      <formula>"FAB"</formula>
    </cfRule>
    <cfRule type="containsText" dxfId="19918" priority="21207" operator="containsText" text="CC">
      <formula>NOT(ISERROR(SEARCH("CC",DJ87)))</formula>
    </cfRule>
    <cfRule type="containsText" dxfId="19917" priority="21208" operator="containsText" text="ND">
      <formula>NOT(ISERROR(SEARCH("ND",DJ87)))</formula>
    </cfRule>
    <cfRule type="containsText" dxfId="19916" priority="21209" operator="containsText" text="MANTTO">
      <formula>NOT(ISERROR(SEARCH("MANTTO",DJ87)))</formula>
    </cfRule>
    <cfRule type="containsText" dxfId="19915" priority="21210" operator="containsText" text="PNC">
      <formula>NOT(ISERROR(SEARCH("PNC",DJ87)))</formula>
    </cfRule>
    <cfRule type="containsText" dxfId="19914" priority="21211" operator="containsText" text="EJC">
      <formula>NOT(ISERROR(SEARCH("EJC",DJ87)))</formula>
    </cfRule>
    <cfRule type="containsText" dxfId="19913" priority="21212" operator="containsText" text="FAC">
      <formula>NOT(ISERROR(SEARCH("FAC",DJ87)))</formula>
    </cfRule>
  </conditionalFormatting>
  <conditionalFormatting sqref="DJ87:EL87">
    <cfRule type="containsText" dxfId="19912" priority="21205" operator="containsText" text="CE">
      <formula>NOT(ISERROR(SEARCH("CE",DJ87)))</formula>
    </cfRule>
  </conditionalFormatting>
  <conditionalFormatting sqref="CZ88:DZ88">
    <cfRule type="cellIs" dxfId="19911" priority="21198" operator="equal">
      <formula>"FAB"</formula>
    </cfRule>
    <cfRule type="containsText" dxfId="19910" priority="21199" operator="containsText" text="CC">
      <formula>NOT(ISERROR(SEARCH("CC",CZ88)))</formula>
    </cfRule>
    <cfRule type="containsText" dxfId="19909" priority="21200" operator="containsText" text="ND">
      <formula>NOT(ISERROR(SEARCH("ND",CZ88)))</formula>
    </cfRule>
    <cfRule type="containsText" dxfId="19908" priority="21201" operator="containsText" text="MANTTO">
      <formula>NOT(ISERROR(SEARCH("MANTTO",CZ88)))</formula>
    </cfRule>
    <cfRule type="containsText" dxfId="19907" priority="21202" operator="containsText" text="PNC">
      <formula>NOT(ISERROR(SEARCH("PNC",CZ88)))</formula>
    </cfRule>
    <cfRule type="containsText" dxfId="19906" priority="21203" operator="containsText" text="EJC">
      <formula>NOT(ISERROR(SEARCH("EJC",CZ88)))</formula>
    </cfRule>
    <cfRule type="containsText" dxfId="19905" priority="21204" operator="containsText" text="FAC">
      <formula>NOT(ISERROR(SEARCH("FAC",CZ88)))</formula>
    </cfRule>
  </conditionalFormatting>
  <conditionalFormatting sqref="CZ88:DZ88">
    <cfRule type="containsText" dxfId="19904" priority="21197" operator="containsText" text="CE">
      <formula>NOT(ISERROR(SEARCH("CE",CZ88)))</formula>
    </cfRule>
  </conditionalFormatting>
  <conditionalFormatting sqref="DM89:DX89">
    <cfRule type="cellIs" dxfId="19903" priority="21174" operator="equal">
      <formula>"FAB"</formula>
    </cfRule>
    <cfRule type="containsText" dxfId="19902" priority="21175" operator="containsText" text="CC">
      <formula>NOT(ISERROR(SEARCH("CC",DM89)))</formula>
    </cfRule>
    <cfRule type="containsText" dxfId="19901" priority="21176" operator="containsText" text="ND">
      <formula>NOT(ISERROR(SEARCH("ND",DM89)))</formula>
    </cfRule>
    <cfRule type="containsText" dxfId="19900" priority="21177" operator="containsText" text="MANTTO">
      <formula>NOT(ISERROR(SEARCH("MANTTO",DM89)))</formula>
    </cfRule>
    <cfRule type="containsText" dxfId="19899" priority="21178" operator="containsText" text="PNC">
      <formula>NOT(ISERROR(SEARCH("PNC",DM89)))</formula>
    </cfRule>
    <cfRule type="containsText" dxfId="19898" priority="21179" operator="containsText" text="EJC">
      <formula>NOT(ISERROR(SEARCH("EJC",DM89)))</formula>
    </cfRule>
    <cfRule type="containsText" dxfId="19897" priority="21180" operator="containsText" text="FAC">
      <formula>NOT(ISERROR(SEARCH("FAC",DM89)))</formula>
    </cfRule>
  </conditionalFormatting>
  <conditionalFormatting sqref="DM89:DX89">
    <cfRule type="containsText" dxfId="19896" priority="21173" operator="containsText" text="CE">
      <formula>NOT(ISERROR(SEARCH("CE",DM89)))</formula>
    </cfRule>
  </conditionalFormatting>
  <conditionalFormatting sqref="DY89">
    <cfRule type="cellIs" dxfId="19895" priority="21166" operator="equal">
      <formula>"FAB"</formula>
    </cfRule>
    <cfRule type="containsText" dxfId="19894" priority="21167" operator="containsText" text="CC">
      <formula>NOT(ISERROR(SEARCH("CC",DY89)))</formula>
    </cfRule>
    <cfRule type="containsText" dxfId="19893" priority="21168" operator="containsText" text="ND">
      <formula>NOT(ISERROR(SEARCH("ND",DY89)))</formula>
    </cfRule>
    <cfRule type="containsText" dxfId="19892" priority="21169" operator="containsText" text="MANTTO">
      <formula>NOT(ISERROR(SEARCH("MANTTO",DY89)))</formula>
    </cfRule>
    <cfRule type="containsText" dxfId="19891" priority="21170" operator="containsText" text="PNC">
      <formula>NOT(ISERROR(SEARCH("PNC",DY89)))</formula>
    </cfRule>
    <cfRule type="containsText" dxfId="19890" priority="21171" operator="containsText" text="EJC">
      <formula>NOT(ISERROR(SEARCH("EJC",DY89)))</formula>
    </cfRule>
    <cfRule type="containsText" dxfId="19889" priority="21172" operator="containsText" text="FAC">
      <formula>NOT(ISERROR(SEARCH("FAC",DY89)))</formula>
    </cfRule>
  </conditionalFormatting>
  <conditionalFormatting sqref="DY89">
    <cfRule type="containsText" dxfId="19888" priority="21165" operator="containsText" text="CE">
      <formula>NOT(ISERROR(SEARCH("CE",DY89)))</formula>
    </cfRule>
  </conditionalFormatting>
  <conditionalFormatting sqref="DZ89:EK89">
    <cfRule type="cellIs" dxfId="19887" priority="21158" operator="equal">
      <formula>"FAB"</formula>
    </cfRule>
    <cfRule type="containsText" dxfId="19886" priority="21159" operator="containsText" text="CC">
      <formula>NOT(ISERROR(SEARCH("CC",DZ89)))</formula>
    </cfRule>
    <cfRule type="containsText" dxfId="19885" priority="21160" operator="containsText" text="ND">
      <formula>NOT(ISERROR(SEARCH("ND",DZ89)))</formula>
    </cfRule>
    <cfRule type="containsText" dxfId="19884" priority="21161" operator="containsText" text="MANTTO">
      <formula>NOT(ISERROR(SEARCH("MANTTO",DZ89)))</formula>
    </cfRule>
    <cfRule type="containsText" dxfId="19883" priority="21162" operator="containsText" text="PNC">
      <formula>NOT(ISERROR(SEARCH("PNC",DZ89)))</formula>
    </cfRule>
    <cfRule type="containsText" dxfId="19882" priority="21163" operator="containsText" text="EJC">
      <formula>NOT(ISERROR(SEARCH("EJC",DZ89)))</formula>
    </cfRule>
    <cfRule type="containsText" dxfId="19881" priority="21164" operator="containsText" text="FAC">
      <formula>NOT(ISERROR(SEARCH("FAC",DZ89)))</formula>
    </cfRule>
  </conditionalFormatting>
  <conditionalFormatting sqref="DZ89:EK89">
    <cfRule type="containsText" dxfId="19880" priority="21157" operator="containsText" text="CE">
      <formula>NOT(ISERROR(SEARCH("CE",DZ89)))</formula>
    </cfRule>
  </conditionalFormatting>
  <conditionalFormatting sqref="CG85:CX85 CG86:CV86">
    <cfRule type="cellIs" dxfId="19879" priority="21150" operator="equal">
      <formula>"FAB"</formula>
    </cfRule>
    <cfRule type="containsText" dxfId="19878" priority="21151" operator="containsText" text="CC">
      <formula>NOT(ISERROR(SEARCH("CC",CG85)))</formula>
    </cfRule>
    <cfRule type="containsText" dxfId="19877" priority="21152" operator="containsText" text="ND">
      <formula>NOT(ISERROR(SEARCH("ND",CG85)))</formula>
    </cfRule>
    <cfRule type="containsText" dxfId="19876" priority="21153" operator="containsText" text="MANTTO">
      <formula>NOT(ISERROR(SEARCH("MANTTO",CG85)))</formula>
    </cfRule>
    <cfRule type="containsText" dxfId="19875" priority="21154" operator="containsText" text="PNC">
      <formula>NOT(ISERROR(SEARCH("PNC",CG85)))</formula>
    </cfRule>
    <cfRule type="containsText" dxfId="19874" priority="21155" operator="containsText" text="EJC">
      <formula>NOT(ISERROR(SEARCH("EJC",CG85)))</formula>
    </cfRule>
    <cfRule type="containsText" dxfId="19873" priority="21156" operator="containsText" text="FAC">
      <formula>NOT(ISERROR(SEARCH("FAC",CG85)))</formula>
    </cfRule>
  </conditionalFormatting>
  <conditionalFormatting sqref="CG85:CX85 CG86:CV86">
    <cfRule type="containsText" dxfId="19872" priority="21149" operator="containsText" text="CE">
      <formula>NOT(ISERROR(SEARCH("CE",CG85)))</formula>
    </cfRule>
  </conditionalFormatting>
  <conditionalFormatting sqref="AU86:CF86">
    <cfRule type="cellIs" dxfId="19871" priority="21142" operator="equal">
      <formula>"FAB"</formula>
    </cfRule>
    <cfRule type="containsText" dxfId="19870" priority="21143" operator="containsText" text="CC">
      <formula>NOT(ISERROR(SEARCH("CC",AU86)))</formula>
    </cfRule>
    <cfRule type="containsText" dxfId="19869" priority="21144" operator="containsText" text="ND">
      <formula>NOT(ISERROR(SEARCH("ND",AU86)))</formula>
    </cfRule>
    <cfRule type="containsText" dxfId="19868" priority="21145" operator="containsText" text="MANTTO">
      <formula>NOT(ISERROR(SEARCH("MANTTO",AU86)))</formula>
    </cfRule>
    <cfRule type="containsText" dxfId="19867" priority="21146" operator="containsText" text="PNC">
      <formula>NOT(ISERROR(SEARCH("PNC",AU86)))</formula>
    </cfRule>
    <cfRule type="containsText" dxfId="19866" priority="21147" operator="containsText" text="EJC">
      <formula>NOT(ISERROR(SEARCH("EJC",AU86)))</formula>
    </cfRule>
    <cfRule type="containsText" dxfId="19865" priority="21148" operator="containsText" text="FAC">
      <formula>NOT(ISERROR(SEARCH("FAC",AU86)))</formula>
    </cfRule>
  </conditionalFormatting>
  <conditionalFormatting sqref="AU86:CF86">
    <cfRule type="containsText" dxfId="19864" priority="21141" operator="containsText" text="CE">
      <formula>NOT(ISERROR(SEARCH("CE",AU86)))</formula>
    </cfRule>
  </conditionalFormatting>
  <conditionalFormatting sqref="CG86:CX86 CN87:CX88">
    <cfRule type="cellIs" dxfId="19863" priority="21134" operator="equal">
      <formula>"FAB"</formula>
    </cfRule>
    <cfRule type="containsText" dxfId="19862" priority="21135" operator="containsText" text="CC">
      <formula>NOT(ISERROR(SEARCH("CC",CG86)))</formula>
    </cfRule>
    <cfRule type="containsText" dxfId="19861" priority="21136" operator="containsText" text="ND">
      <formula>NOT(ISERROR(SEARCH("ND",CG86)))</formula>
    </cfRule>
    <cfRule type="containsText" dxfId="19860" priority="21137" operator="containsText" text="MANTTO">
      <formula>NOT(ISERROR(SEARCH("MANTTO",CG86)))</formula>
    </cfRule>
    <cfRule type="containsText" dxfId="19859" priority="21138" operator="containsText" text="PNC">
      <formula>NOT(ISERROR(SEARCH("PNC",CG86)))</formula>
    </cfRule>
    <cfRule type="containsText" dxfId="19858" priority="21139" operator="containsText" text="EJC">
      <formula>NOT(ISERROR(SEARCH("EJC",CG86)))</formula>
    </cfRule>
    <cfRule type="containsText" dxfId="19857" priority="21140" operator="containsText" text="FAC">
      <formula>NOT(ISERROR(SEARCH("FAC",CG86)))</formula>
    </cfRule>
  </conditionalFormatting>
  <conditionalFormatting sqref="CG86:CX86 CN87:CX88">
    <cfRule type="containsText" dxfId="19856" priority="21133" operator="containsText" text="CE">
      <formula>NOT(ISERROR(SEARCH("CE",CG86)))</formula>
    </cfRule>
  </conditionalFormatting>
  <conditionalFormatting sqref="AU87:CF87">
    <cfRule type="cellIs" dxfId="19855" priority="21126" operator="equal">
      <formula>"FAB"</formula>
    </cfRule>
    <cfRule type="containsText" dxfId="19854" priority="21127" operator="containsText" text="CC">
      <formula>NOT(ISERROR(SEARCH("CC",AU87)))</formula>
    </cfRule>
    <cfRule type="containsText" dxfId="19853" priority="21128" operator="containsText" text="ND">
      <formula>NOT(ISERROR(SEARCH("ND",AU87)))</formula>
    </cfRule>
    <cfRule type="containsText" dxfId="19852" priority="21129" operator="containsText" text="MANTTO">
      <formula>NOT(ISERROR(SEARCH("MANTTO",AU87)))</formula>
    </cfRule>
    <cfRule type="containsText" dxfId="19851" priority="21130" operator="containsText" text="PNC">
      <formula>NOT(ISERROR(SEARCH("PNC",AU87)))</formula>
    </cfRule>
    <cfRule type="containsText" dxfId="19850" priority="21131" operator="containsText" text="EJC">
      <formula>NOT(ISERROR(SEARCH("EJC",AU87)))</formula>
    </cfRule>
    <cfRule type="containsText" dxfId="19849" priority="21132" operator="containsText" text="FAC">
      <formula>NOT(ISERROR(SEARCH("FAC",AU87)))</formula>
    </cfRule>
  </conditionalFormatting>
  <conditionalFormatting sqref="AU87:CF87">
    <cfRule type="containsText" dxfId="19848" priority="21125" operator="containsText" text="CE">
      <formula>NOT(ISERROR(SEARCH("CE",AU87)))</formula>
    </cfRule>
  </conditionalFormatting>
  <conditionalFormatting sqref="CG87:CX87">
    <cfRule type="cellIs" dxfId="19847" priority="21118" operator="equal">
      <formula>"FAB"</formula>
    </cfRule>
    <cfRule type="containsText" dxfId="19846" priority="21119" operator="containsText" text="CC">
      <formula>NOT(ISERROR(SEARCH("CC",CG87)))</formula>
    </cfRule>
    <cfRule type="containsText" dxfId="19845" priority="21120" operator="containsText" text="ND">
      <formula>NOT(ISERROR(SEARCH("ND",CG87)))</formula>
    </cfRule>
    <cfRule type="containsText" dxfId="19844" priority="21121" operator="containsText" text="MANTTO">
      <formula>NOT(ISERROR(SEARCH("MANTTO",CG87)))</formula>
    </cfRule>
    <cfRule type="containsText" dxfId="19843" priority="21122" operator="containsText" text="PNC">
      <formula>NOT(ISERROR(SEARCH("PNC",CG87)))</formula>
    </cfRule>
    <cfRule type="containsText" dxfId="19842" priority="21123" operator="containsText" text="EJC">
      <formula>NOT(ISERROR(SEARCH("EJC",CG87)))</formula>
    </cfRule>
    <cfRule type="containsText" dxfId="19841" priority="21124" operator="containsText" text="FAC">
      <formula>NOT(ISERROR(SEARCH("FAC",CG87)))</formula>
    </cfRule>
  </conditionalFormatting>
  <conditionalFormatting sqref="CG87:CX87">
    <cfRule type="containsText" dxfId="19840" priority="21117" operator="containsText" text="CE">
      <formula>NOT(ISERROR(SEARCH("CE",CG87)))</formula>
    </cfRule>
  </conditionalFormatting>
  <conditionalFormatting sqref="CZ87:DH87">
    <cfRule type="cellIs" dxfId="19839" priority="21110" operator="equal">
      <formula>"FAB"</formula>
    </cfRule>
    <cfRule type="containsText" dxfId="19838" priority="21111" operator="containsText" text="CC">
      <formula>NOT(ISERROR(SEARCH("CC",CZ87)))</formula>
    </cfRule>
    <cfRule type="containsText" dxfId="19837" priority="21112" operator="containsText" text="ND">
      <formula>NOT(ISERROR(SEARCH("ND",CZ87)))</formula>
    </cfRule>
    <cfRule type="containsText" dxfId="19836" priority="21113" operator="containsText" text="MANTTO">
      <formula>NOT(ISERROR(SEARCH("MANTTO",CZ87)))</formula>
    </cfRule>
    <cfRule type="containsText" dxfId="19835" priority="21114" operator="containsText" text="PNC">
      <formula>NOT(ISERROR(SEARCH("PNC",CZ87)))</formula>
    </cfRule>
    <cfRule type="containsText" dxfId="19834" priority="21115" operator="containsText" text="EJC">
      <formula>NOT(ISERROR(SEARCH("EJC",CZ87)))</formula>
    </cfRule>
    <cfRule type="containsText" dxfId="19833" priority="21116" operator="containsText" text="FAC">
      <formula>NOT(ISERROR(SEARCH("FAC",CZ87)))</formula>
    </cfRule>
  </conditionalFormatting>
  <conditionalFormatting sqref="CZ87:DH87">
    <cfRule type="containsText" dxfId="19832" priority="21109" operator="containsText" text="CE">
      <formula>NOT(ISERROR(SEARCH("CE",CZ87)))</formula>
    </cfRule>
  </conditionalFormatting>
  <conditionalFormatting sqref="DI87 CY85:EA85">
    <cfRule type="cellIs" dxfId="19831" priority="21102" operator="equal">
      <formula>"FAB"</formula>
    </cfRule>
    <cfRule type="containsText" dxfId="19830" priority="21103" operator="containsText" text="CC">
      <formula>NOT(ISERROR(SEARCH("CC",CY85)))</formula>
    </cfRule>
    <cfRule type="containsText" dxfId="19829" priority="21104" operator="containsText" text="ND">
      <formula>NOT(ISERROR(SEARCH("ND",CY85)))</formula>
    </cfRule>
    <cfRule type="containsText" dxfId="19828" priority="21105" operator="containsText" text="MANTTO">
      <formula>NOT(ISERROR(SEARCH("MANTTO",CY85)))</formula>
    </cfRule>
    <cfRule type="containsText" dxfId="19827" priority="21106" operator="containsText" text="PNC">
      <formula>NOT(ISERROR(SEARCH("PNC",CY85)))</formula>
    </cfRule>
    <cfRule type="containsText" dxfId="19826" priority="21107" operator="containsText" text="EJC">
      <formula>NOT(ISERROR(SEARCH("EJC",CY85)))</formula>
    </cfRule>
    <cfRule type="containsText" dxfId="19825" priority="21108" operator="containsText" text="FAC">
      <formula>NOT(ISERROR(SEARCH("FAC",CY85)))</formula>
    </cfRule>
  </conditionalFormatting>
  <conditionalFormatting sqref="DI87 CY85:EA85">
    <cfRule type="containsText" dxfId="19824" priority="21101" operator="containsText" text="CE">
      <formula>NOT(ISERROR(SEARCH("CE",CY85)))</formula>
    </cfRule>
  </conditionalFormatting>
  <conditionalFormatting sqref="DG86:EK86 DG88:DO88">
    <cfRule type="cellIs" dxfId="19823" priority="21094" operator="equal">
      <formula>"FAB"</formula>
    </cfRule>
    <cfRule type="containsText" dxfId="19822" priority="21095" operator="containsText" text="CC">
      <formula>NOT(ISERROR(SEARCH("CC",DG86)))</formula>
    </cfRule>
    <cfRule type="containsText" dxfId="19821" priority="21096" operator="containsText" text="ND">
      <formula>NOT(ISERROR(SEARCH("ND",DG86)))</formula>
    </cfRule>
    <cfRule type="containsText" dxfId="19820" priority="21097" operator="containsText" text="MANTTO">
      <formula>NOT(ISERROR(SEARCH("MANTTO",DG86)))</formula>
    </cfRule>
    <cfRule type="containsText" dxfId="19819" priority="21098" operator="containsText" text="PNC">
      <formula>NOT(ISERROR(SEARCH("PNC",DG86)))</formula>
    </cfRule>
    <cfRule type="containsText" dxfId="19818" priority="21099" operator="containsText" text="EJC">
      <formula>NOT(ISERROR(SEARCH("EJC",DG86)))</formula>
    </cfRule>
    <cfRule type="containsText" dxfId="19817" priority="21100" operator="containsText" text="FAC">
      <formula>NOT(ISERROR(SEARCH("FAC",DG86)))</formula>
    </cfRule>
  </conditionalFormatting>
  <conditionalFormatting sqref="DG86:EK86 DG88:DO88">
    <cfRule type="containsText" dxfId="19816" priority="21093" operator="containsText" text="CE">
      <formula>NOT(ISERROR(SEARCH("CE",DG86)))</formula>
    </cfRule>
  </conditionalFormatting>
  <conditionalFormatting sqref="CZ89:DK89 EL89:EO89">
    <cfRule type="cellIs" dxfId="19815" priority="21070" operator="equal">
      <formula>"FAB"</formula>
    </cfRule>
    <cfRule type="containsText" dxfId="19814" priority="21071" operator="containsText" text="CC">
      <formula>NOT(ISERROR(SEARCH("CC",CZ89)))</formula>
    </cfRule>
    <cfRule type="containsText" dxfId="19813" priority="21072" operator="containsText" text="ND">
      <formula>NOT(ISERROR(SEARCH("ND",CZ89)))</formula>
    </cfRule>
    <cfRule type="containsText" dxfId="19812" priority="21073" operator="containsText" text="MANTTO">
      <formula>NOT(ISERROR(SEARCH("MANTTO",CZ89)))</formula>
    </cfRule>
    <cfRule type="containsText" dxfId="19811" priority="21074" operator="containsText" text="PNC">
      <formula>NOT(ISERROR(SEARCH("PNC",CZ89)))</formula>
    </cfRule>
    <cfRule type="containsText" dxfId="19810" priority="21075" operator="containsText" text="EJC">
      <formula>NOT(ISERROR(SEARCH("EJC",CZ89)))</formula>
    </cfRule>
    <cfRule type="containsText" dxfId="19809" priority="21076" operator="containsText" text="FAC">
      <formula>NOT(ISERROR(SEARCH("FAC",CZ89)))</formula>
    </cfRule>
  </conditionalFormatting>
  <conditionalFormatting sqref="CZ89:DK89 EL89:EO89">
    <cfRule type="containsText" dxfId="19808" priority="21069" operator="containsText" text="CE">
      <formula>NOT(ISERROR(SEARCH("CE",CZ89)))</formula>
    </cfRule>
  </conditionalFormatting>
  <conditionalFormatting sqref="DL89">
    <cfRule type="cellIs" dxfId="19807" priority="21062" operator="equal">
      <formula>"FAB"</formula>
    </cfRule>
    <cfRule type="containsText" dxfId="19806" priority="21063" operator="containsText" text="CC">
      <formula>NOT(ISERROR(SEARCH("CC",DL89)))</formula>
    </cfRule>
    <cfRule type="containsText" dxfId="19805" priority="21064" operator="containsText" text="ND">
      <formula>NOT(ISERROR(SEARCH("ND",DL89)))</formula>
    </cfRule>
    <cfRule type="containsText" dxfId="19804" priority="21065" operator="containsText" text="MANTTO">
      <formula>NOT(ISERROR(SEARCH("MANTTO",DL89)))</formula>
    </cfRule>
    <cfRule type="containsText" dxfId="19803" priority="21066" operator="containsText" text="PNC">
      <formula>NOT(ISERROR(SEARCH("PNC",DL89)))</formula>
    </cfRule>
    <cfRule type="containsText" dxfId="19802" priority="21067" operator="containsText" text="EJC">
      <formula>NOT(ISERROR(SEARCH("EJC",DL89)))</formula>
    </cfRule>
    <cfRule type="containsText" dxfId="19801" priority="21068" operator="containsText" text="FAC">
      <formula>NOT(ISERROR(SEARCH("FAC",DL89)))</formula>
    </cfRule>
  </conditionalFormatting>
  <conditionalFormatting sqref="DL89">
    <cfRule type="containsText" dxfId="19800" priority="21061" operator="containsText" text="CE">
      <formula>NOT(ISERROR(SEARCH("CE",DL89)))</formula>
    </cfRule>
  </conditionalFormatting>
  <conditionalFormatting sqref="DJ87:EL87">
    <cfRule type="cellIs" dxfId="19799" priority="21086" operator="equal">
      <formula>"FAB"</formula>
    </cfRule>
    <cfRule type="containsText" dxfId="19798" priority="21087" operator="containsText" text="CC">
      <formula>NOT(ISERROR(SEARCH("CC",DJ87)))</formula>
    </cfRule>
    <cfRule type="containsText" dxfId="19797" priority="21088" operator="containsText" text="ND">
      <formula>NOT(ISERROR(SEARCH("ND",DJ87)))</formula>
    </cfRule>
    <cfRule type="containsText" dxfId="19796" priority="21089" operator="containsText" text="MANTTO">
      <formula>NOT(ISERROR(SEARCH("MANTTO",DJ87)))</formula>
    </cfRule>
    <cfRule type="containsText" dxfId="19795" priority="21090" operator="containsText" text="PNC">
      <formula>NOT(ISERROR(SEARCH("PNC",DJ87)))</formula>
    </cfRule>
    <cfRule type="containsText" dxfId="19794" priority="21091" operator="containsText" text="EJC">
      <formula>NOT(ISERROR(SEARCH("EJC",DJ87)))</formula>
    </cfRule>
    <cfRule type="containsText" dxfId="19793" priority="21092" operator="containsText" text="FAC">
      <formula>NOT(ISERROR(SEARCH("FAC",DJ87)))</formula>
    </cfRule>
  </conditionalFormatting>
  <conditionalFormatting sqref="DJ87:EL87">
    <cfRule type="containsText" dxfId="19792" priority="21085" operator="containsText" text="CE">
      <formula>NOT(ISERROR(SEARCH("CE",DJ87)))</formula>
    </cfRule>
  </conditionalFormatting>
  <conditionalFormatting sqref="CZ88:DZ88">
    <cfRule type="cellIs" dxfId="19791" priority="21078" operator="equal">
      <formula>"FAB"</formula>
    </cfRule>
    <cfRule type="containsText" dxfId="19790" priority="21079" operator="containsText" text="CC">
      <formula>NOT(ISERROR(SEARCH("CC",CZ88)))</formula>
    </cfRule>
    <cfRule type="containsText" dxfId="19789" priority="21080" operator="containsText" text="ND">
      <formula>NOT(ISERROR(SEARCH("ND",CZ88)))</formula>
    </cfRule>
    <cfRule type="containsText" dxfId="19788" priority="21081" operator="containsText" text="MANTTO">
      <formula>NOT(ISERROR(SEARCH("MANTTO",CZ88)))</formula>
    </cfRule>
    <cfRule type="containsText" dxfId="19787" priority="21082" operator="containsText" text="PNC">
      <formula>NOT(ISERROR(SEARCH("PNC",CZ88)))</formula>
    </cfRule>
    <cfRule type="containsText" dxfId="19786" priority="21083" operator="containsText" text="EJC">
      <formula>NOT(ISERROR(SEARCH("EJC",CZ88)))</formula>
    </cfRule>
    <cfRule type="containsText" dxfId="19785" priority="21084" operator="containsText" text="FAC">
      <formula>NOT(ISERROR(SEARCH("FAC",CZ88)))</formula>
    </cfRule>
  </conditionalFormatting>
  <conditionalFormatting sqref="CZ88:DZ88">
    <cfRule type="containsText" dxfId="19784" priority="21077" operator="containsText" text="CE">
      <formula>NOT(ISERROR(SEARCH("CE",CZ88)))</formula>
    </cfRule>
  </conditionalFormatting>
  <conditionalFormatting sqref="DM89:DX89">
    <cfRule type="cellIs" dxfId="19783" priority="21054" operator="equal">
      <formula>"FAB"</formula>
    </cfRule>
    <cfRule type="containsText" dxfId="19782" priority="21055" operator="containsText" text="CC">
      <formula>NOT(ISERROR(SEARCH("CC",DM89)))</formula>
    </cfRule>
    <cfRule type="containsText" dxfId="19781" priority="21056" operator="containsText" text="ND">
      <formula>NOT(ISERROR(SEARCH("ND",DM89)))</formula>
    </cfRule>
    <cfRule type="containsText" dxfId="19780" priority="21057" operator="containsText" text="MANTTO">
      <formula>NOT(ISERROR(SEARCH("MANTTO",DM89)))</formula>
    </cfRule>
    <cfRule type="containsText" dxfId="19779" priority="21058" operator="containsText" text="PNC">
      <formula>NOT(ISERROR(SEARCH("PNC",DM89)))</formula>
    </cfRule>
    <cfRule type="containsText" dxfId="19778" priority="21059" operator="containsText" text="EJC">
      <formula>NOT(ISERROR(SEARCH("EJC",DM89)))</formula>
    </cfRule>
    <cfRule type="containsText" dxfId="19777" priority="21060" operator="containsText" text="FAC">
      <formula>NOT(ISERROR(SEARCH("FAC",DM89)))</formula>
    </cfRule>
  </conditionalFormatting>
  <conditionalFormatting sqref="DM89:DX89">
    <cfRule type="containsText" dxfId="19776" priority="21053" operator="containsText" text="CE">
      <formula>NOT(ISERROR(SEARCH("CE",DM89)))</formula>
    </cfRule>
  </conditionalFormatting>
  <conditionalFormatting sqref="DY89">
    <cfRule type="cellIs" dxfId="19775" priority="21046" operator="equal">
      <formula>"FAB"</formula>
    </cfRule>
    <cfRule type="containsText" dxfId="19774" priority="21047" operator="containsText" text="CC">
      <formula>NOT(ISERROR(SEARCH("CC",DY89)))</formula>
    </cfRule>
    <cfRule type="containsText" dxfId="19773" priority="21048" operator="containsText" text="ND">
      <formula>NOT(ISERROR(SEARCH("ND",DY89)))</formula>
    </cfRule>
    <cfRule type="containsText" dxfId="19772" priority="21049" operator="containsText" text="MANTTO">
      <formula>NOT(ISERROR(SEARCH("MANTTO",DY89)))</formula>
    </cfRule>
    <cfRule type="containsText" dxfId="19771" priority="21050" operator="containsText" text="PNC">
      <formula>NOT(ISERROR(SEARCH("PNC",DY89)))</formula>
    </cfRule>
    <cfRule type="containsText" dxfId="19770" priority="21051" operator="containsText" text="EJC">
      <formula>NOT(ISERROR(SEARCH("EJC",DY89)))</formula>
    </cfRule>
    <cfRule type="containsText" dxfId="19769" priority="21052" operator="containsText" text="FAC">
      <formula>NOT(ISERROR(SEARCH("FAC",DY89)))</formula>
    </cfRule>
  </conditionalFormatting>
  <conditionalFormatting sqref="DY89">
    <cfRule type="containsText" dxfId="19768" priority="21045" operator="containsText" text="CE">
      <formula>NOT(ISERROR(SEARCH("CE",DY89)))</formula>
    </cfRule>
  </conditionalFormatting>
  <conditionalFormatting sqref="DZ89:EK89">
    <cfRule type="cellIs" dxfId="19767" priority="21038" operator="equal">
      <formula>"FAB"</formula>
    </cfRule>
    <cfRule type="containsText" dxfId="19766" priority="21039" operator="containsText" text="CC">
      <formula>NOT(ISERROR(SEARCH("CC",DZ89)))</formula>
    </cfRule>
    <cfRule type="containsText" dxfId="19765" priority="21040" operator="containsText" text="ND">
      <formula>NOT(ISERROR(SEARCH("ND",DZ89)))</formula>
    </cfRule>
    <cfRule type="containsText" dxfId="19764" priority="21041" operator="containsText" text="MANTTO">
      <formula>NOT(ISERROR(SEARCH("MANTTO",DZ89)))</formula>
    </cfRule>
    <cfRule type="containsText" dxfId="19763" priority="21042" operator="containsText" text="PNC">
      <formula>NOT(ISERROR(SEARCH("PNC",DZ89)))</formula>
    </cfRule>
    <cfRule type="containsText" dxfId="19762" priority="21043" operator="containsText" text="EJC">
      <formula>NOT(ISERROR(SEARCH("EJC",DZ89)))</formula>
    </cfRule>
    <cfRule type="containsText" dxfId="19761" priority="21044" operator="containsText" text="FAC">
      <formula>NOT(ISERROR(SEARCH("FAC",DZ89)))</formula>
    </cfRule>
  </conditionalFormatting>
  <conditionalFormatting sqref="DZ89:EK89">
    <cfRule type="containsText" dxfId="19760" priority="21037" operator="containsText" text="CE">
      <formula>NOT(ISERROR(SEARCH("CE",DZ89)))</formula>
    </cfRule>
  </conditionalFormatting>
  <conditionalFormatting sqref="CN86:CX88 CG84:EF84">
    <cfRule type="cellIs" dxfId="19759" priority="21030" operator="equal">
      <formula>"FAB"</formula>
    </cfRule>
    <cfRule type="containsText" dxfId="19758" priority="21031" operator="containsText" text="CC">
      <formula>NOT(ISERROR(SEARCH("CC",CG84)))</formula>
    </cfRule>
    <cfRule type="containsText" dxfId="19757" priority="21032" operator="containsText" text="ND">
      <formula>NOT(ISERROR(SEARCH("ND",CG84)))</formula>
    </cfRule>
    <cfRule type="containsText" dxfId="19756" priority="21033" operator="containsText" text="MANTTO">
      <formula>NOT(ISERROR(SEARCH("MANTTO",CG84)))</formula>
    </cfRule>
    <cfRule type="containsText" dxfId="19755" priority="21034" operator="containsText" text="PNC">
      <formula>NOT(ISERROR(SEARCH("PNC",CG84)))</formula>
    </cfRule>
    <cfRule type="containsText" dxfId="19754" priority="21035" operator="containsText" text="EJC">
      <formula>NOT(ISERROR(SEARCH("EJC",CG84)))</formula>
    </cfRule>
    <cfRule type="containsText" dxfId="19753" priority="21036" operator="containsText" text="FAC">
      <formula>NOT(ISERROR(SEARCH("FAC",CG84)))</formula>
    </cfRule>
  </conditionalFormatting>
  <conditionalFormatting sqref="CN86:CX88 CG84:EF84">
    <cfRule type="containsText" dxfId="19752" priority="21029" operator="containsText" text="CE">
      <formula>NOT(ISERROR(SEARCH("CE",CG84)))</formula>
    </cfRule>
  </conditionalFormatting>
  <conditionalFormatting sqref="AU85:CF85 BA86:CF86">
    <cfRule type="cellIs" dxfId="19751" priority="21022" operator="equal">
      <formula>"FAB"</formula>
    </cfRule>
    <cfRule type="containsText" dxfId="19750" priority="21023" operator="containsText" text="CC">
      <formula>NOT(ISERROR(SEARCH("CC",AU85)))</formula>
    </cfRule>
    <cfRule type="containsText" dxfId="19749" priority="21024" operator="containsText" text="ND">
      <formula>NOT(ISERROR(SEARCH("ND",AU85)))</formula>
    </cfRule>
    <cfRule type="containsText" dxfId="19748" priority="21025" operator="containsText" text="MANTTO">
      <formula>NOT(ISERROR(SEARCH("MANTTO",AU85)))</formula>
    </cfRule>
    <cfRule type="containsText" dxfId="19747" priority="21026" operator="containsText" text="PNC">
      <formula>NOT(ISERROR(SEARCH("PNC",AU85)))</formula>
    </cfRule>
    <cfRule type="containsText" dxfId="19746" priority="21027" operator="containsText" text="EJC">
      <formula>NOT(ISERROR(SEARCH("EJC",AU85)))</formula>
    </cfRule>
    <cfRule type="containsText" dxfId="19745" priority="21028" operator="containsText" text="FAC">
      <formula>NOT(ISERROR(SEARCH("FAC",AU85)))</formula>
    </cfRule>
  </conditionalFormatting>
  <conditionalFormatting sqref="AU85:CF85 BA86:CF86">
    <cfRule type="containsText" dxfId="19744" priority="21021" operator="containsText" text="CE">
      <formula>NOT(ISERROR(SEARCH("CE",AU85)))</formula>
    </cfRule>
  </conditionalFormatting>
  <conditionalFormatting sqref="CG85:CX85 CG86:CV86">
    <cfRule type="cellIs" dxfId="19743" priority="21014" operator="equal">
      <formula>"FAB"</formula>
    </cfRule>
    <cfRule type="containsText" dxfId="19742" priority="21015" operator="containsText" text="CC">
      <formula>NOT(ISERROR(SEARCH("CC",CG85)))</formula>
    </cfRule>
    <cfRule type="containsText" dxfId="19741" priority="21016" operator="containsText" text="ND">
      <formula>NOT(ISERROR(SEARCH("ND",CG85)))</formula>
    </cfRule>
    <cfRule type="containsText" dxfId="19740" priority="21017" operator="containsText" text="MANTTO">
      <formula>NOT(ISERROR(SEARCH("MANTTO",CG85)))</formula>
    </cfRule>
    <cfRule type="containsText" dxfId="19739" priority="21018" operator="containsText" text="PNC">
      <formula>NOT(ISERROR(SEARCH("PNC",CG85)))</formula>
    </cfRule>
    <cfRule type="containsText" dxfId="19738" priority="21019" operator="containsText" text="EJC">
      <formula>NOT(ISERROR(SEARCH("EJC",CG85)))</formula>
    </cfRule>
    <cfRule type="containsText" dxfId="19737" priority="21020" operator="containsText" text="FAC">
      <formula>NOT(ISERROR(SEARCH("FAC",CG85)))</formula>
    </cfRule>
  </conditionalFormatting>
  <conditionalFormatting sqref="CG85:CX85 CG86:CV86">
    <cfRule type="containsText" dxfId="19736" priority="21013" operator="containsText" text="CE">
      <formula>NOT(ISERROR(SEARCH("CE",CG85)))</formula>
    </cfRule>
  </conditionalFormatting>
  <conditionalFormatting sqref="AU86:CF86">
    <cfRule type="cellIs" dxfId="19735" priority="21006" operator="equal">
      <formula>"FAB"</formula>
    </cfRule>
    <cfRule type="containsText" dxfId="19734" priority="21007" operator="containsText" text="CC">
      <formula>NOT(ISERROR(SEARCH("CC",AU86)))</formula>
    </cfRule>
    <cfRule type="containsText" dxfId="19733" priority="21008" operator="containsText" text="ND">
      <formula>NOT(ISERROR(SEARCH("ND",AU86)))</formula>
    </cfRule>
    <cfRule type="containsText" dxfId="19732" priority="21009" operator="containsText" text="MANTTO">
      <formula>NOT(ISERROR(SEARCH("MANTTO",AU86)))</formula>
    </cfRule>
    <cfRule type="containsText" dxfId="19731" priority="21010" operator="containsText" text="PNC">
      <formula>NOT(ISERROR(SEARCH("PNC",AU86)))</formula>
    </cfRule>
    <cfRule type="containsText" dxfId="19730" priority="21011" operator="containsText" text="EJC">
      <formula>NOT(ISERROR(SEARCH("EJC",AU86)))</formula>
    </cfRule>
    <cfRule type="containsText" dxfId="19729" priority="21012" operator="containsText" text="FAC">
      <formula>NOT(ISERROR(SEARCH("FAC",AU86)))</formula>
    </cfRule>
  </conditionalFormatting>
  <conditionalFormatting sqref="AU86:CF86">
    <cfRule type="containsText" dxfId="19728" priority="21005" operator="containsText" text="CE">
      <formula>NOT(ISERROR(SEARCH("CE",AU86)))</formula>
    </cfRule>
  </conditionalFormatting>
  <conditionalFormatting sqref="CG86:CX86 CN87:CX88">
    <cfRule type="cellIs" dxfId="19727" priority="20998" operator="equal">
      <formula>"FAB"</formula>
    </cfRule>
    <cfRule type="containsText" dxfId="19726" priority="20999" operator="containsText" text="CC">
      <formula>NOT(ISERROR(SEARCH("CC",CG86)))</formula>
    </cfRule>
    <cfRule type="containsText" dxfId="19725" priority="21000" operator="containsText" text="ND">
      <formula>NOT(ISERROR(SEARCH("ND",CG86)))</formula>
    </cfRule>
    <cfRule type="containsText" dxfId="19724" priority="21001" operator="containsText" text="MANTTO">
      <formula>NOT(ISERROR(SEARCH("MANTTO",CG86)))</formula>
    </cfRule>
    <cfRule type="containsText" dxfId="19723" priority="21002" operator="containsText" text="PNC">
      <formula>NOT(ISERROR(SEARCH("PNC",CG86)))</formula>
    </cfRule>
    <cfRule type="containsText" dxfId="19722" priority="21003" operator="containsText" text="EJC">
      <formula>NOT(ISERROR(SEARCH("EJC",CG86)))</formula>
    </cfRule>
    <cfRule type="containsText" dxfId="19721" priority="21004" operator="containsText" text="FAC">
      <formula>NOT(ISERROR(SEARCH("FAC",CG86)))</formula>
    </cfRule>
  </conditionalFormatting>
  <conditionalFormatting sqref="CG86:CX86 CN87:CX88">
    <cfRule type="containsText" dxfId="19720" priority="20997" operator="containsText" text="CE">
      <formula>NOT(ISERROR(SEARCH("CE",CG86)))</formula>
    </cfRule>
  </conditionalFormatting>
  <conditionalFormatting sqref="CZ86:DH86 CZ87:DF88 DG88:DH88">
    <cfRule type="cellIs" dxfId="19719" priority="20990" operator="equal">
      <formula>"FAB"</formula>
    </cfRule>
    <cfRule type="containsText" dxfId="19718" priority="20991" operator="containsText" text="CC">
      <formula>NOT(ISERROR(SEARCH("CC",CZ86)))</formula>
    </cfRule>
    <cfRule type="containsText" dxfId="19717" priority="20992" operator="containsText" text="ND">
      <formula>NOT(ISERROR(SEARCH("ND",CZ86)))</formula>
    </cfRule>
    <cfRule type="containsText" dxfId="19716" priority="20993" operator="containsText" text="MANTTO">
      <formula>NOT(ISERROR(SEARCH("MANTTO",CZ86)))</formula>
    </cfRule>
    <cfRule type="containsText" dxfId="19715" priority="20994" operator="containsText" text="PNC">
      <formula>NOT(ISERROR(SEARCH("PNC",CZ86)))</formula>
    </cfRule>
    <cfRule type="containsText" dxfId="19714" priority="20995" operator="containsText" text="EJC">
      <formula>NOT(ISERROR(SEARCH("EJC",CZ86)))</formula>
    </cfRule>
    <cfRule type="containsText" dxfId="19713" priority="20996" operator="containsText" text="FAC">
      <formula>NOT(ISERROR(SEARCH("FAC",CZ86)))</formula>
    </cfRule>
  </conditionalFormatting>
  <conditionalFormatting sqref="CZ86:DH86 CZ87:DF88 DG88:DH88">
    <cfRule type="containsText" dxfId="19712" priority="20989" operator="containsText" text="CE">
      <formula>NOT(ISERROR(SEARCH("CE",CZ86)))</formula>
    </cfRule>
  </conditionalFormatting>
  <conditionalFormatting sqref="CY86:DP86 CY87:DF88 DG88:DO88 CY84:EF84">
    <cfRule type="cellIs" dxfId="19711" priority="20982" operator="equal">
      <formula>"FAB"</formula>
    </cfRule>
    <cfRule type="containsText" dxfId="19710" priority="20983" operator="containsText" text="CC">
      <formula>NOT(ISERROR(SEARCH("CC",CY84)))</formula>
    </cfRule>
    <cfRule type="containsText" dxfId="19709" priority="20984" operator="containsText" text="ND">
      <formula>NOT(ISERROR(SEARCH("ND",CY84)))</formula>
    </cfRule>
    <cfRule type="containsText" dxfId="19708" priority="20985" operator="containsText" text="MANTTO">
      <formula>NOT(ISERROR(SEARCH("MANTTO",CY84)))</formula>
    </cfRule>
    <cfRule type="containsText" dxfId="19707" priority="20986" operator="containsText" text="PNC">
      <formula>NOT(ISERROR(SEARCH("PNC",CY84)))</formula>
    </cfRule>
    <cfRule type="containsText" dxfId="19706" priority="20987" operator="containsText" text="EJC">
      <formula>NOT(ISERROR(SEARCH("EJC",CY84)))</formula>
    </cfRule>
    <cfRule type="containsText" dxfId="19705" priority="20988" operator="containsText" text="FAC">
      <formula>NOT(ISERROR(SEARCH("FAC",CY84)))</formula>
    </cfRule>
  </conditionalFormatting>
  <conditionalFormatting sqref="CY86:DP86 CY87:DF88 DG88:DO88 CY84:EF84">
    <cfRule type="containsText" dxfId="19704" priority="20981" operator="containsText" text="CE">
      <formula>NOT(ISERROR(SEARCH("CE",CY84)))</formula>
    </cfRule>
  </conditionalFormatting>
  <conditionalFormatting sqref="DI85:EK85">
    <cfRule type="cellIs" dxfId="19703" priority="20974" operator="equal">
      <formula>"FAB"</formula>
    </cfRule>
    <cfRule type="containsText" dxfId="19702" priority="20975" operator="containsText" text="CC">
      <formula>NOT(ISERROR(SEARCH("CC",DI85)))</formula>
    </cfRule>
    <cfRule type="containsText" dxfId="19701" priority="20976" operator="containsText" text="ND">
      <formula>NOT(ISERROR(SEARCH("ND",DI85)))</formula>
    </cfRule>
    <cfRule type="containsText" dxfId="19700" priority="20977" operator="containsText" text="MANTTO">
      <formula>NOT(ISERROR(SEARCH("MANTTO",DI85)))</formula>
    </cfRule>
    <cfRule type="containsText" dxfId="19699" priority="20978" operator="containsText" text="PNC">
      <formula>NOT(ISERROR(SEARCH("PNC",DI85)))</formula>
    </cfRule>
    <cfRule type="containsText" dxfId="19698" priority="20979" operator="containsText" text="EJC">
      <formula>NOT(ISERROR(SEARCH("EJC",DI85)))</formula>
    </cfRule>
    <cfRule type="containsText" dxfId="19697" priority="20980" operator="containsText" text="FAC">
      <formula>NOT(ISERROR(SEARCH("FAC",DI85)))</formula>
    </cfRule>
  </conditionalFormatting>
  <conditionalFormatting sqref="DI85:EK85">
    <cfRule type="containsText" dxfId="19696" priority="20973" operator="containsText" text="CE">
      <formula>NOT(ISERROR(SEARCH("CE",DI85)))</formula>
    </cfRule>
  </conditionalFormatting>
  <conditionalFormatting sqref="CZ88:DK88 EL88:EO88">
    <cfRule type="cellIs" dxfId="19695" priority="20950" operator="equal">
      <formula>"FAB"</formula>
    </cfRule>
    <cfRule type="containsText" dxfId="19694" priority="20951" operator="containsText" text="CC">
      <formula>NOT(ISERROR(SEARCH("CC",CZ88)))</formula>
    </cfRule>
    <cfRule type="containsText" dxfId="19693" priority="20952" operator="containsText" text="ND">
      <formula>NOT(ISERROR(SEARCH("ND",CZ88)))</formula>
    </cfRule>
    <cfRule type="containsText" dxfId="19692" priority="20953" operator="containsText" text="MANTTO">
      <formula>NOT(ISERROR(SEARCH("MANTTO",CZ88)))</formula>
    </cfRule>
    <cfRule type="containsText" dxfId="19691" priority="20954" operator="containsText" text="PNC">
      <formula>NOT(ISERROR(SEARCH("PNC",CZ88)))</formula>
    </cfRule>
    <cfRule type="containsText" dxfId="19690" priority="20955" operator="containsText" text="EJC">
      <formula>NOT(ISERROR(SEARCH("EJC",CZ88)))</formula>
    </cfRule>
    <cfRule type="containsText" dxfId="19689" priority="20956" operator="containsText" text="FAC">
      <formula>NOT(ISERROR(SEARCH("FAC",CZ88)))</formula>
    </cfRule>
  </conditionalFormatting>
  <conditionalFormatting sqref="CZ88:DK88 EL88:EO88">
    <cfRule type="containsText" dxfId="19688" priority="20949" operator="containsText" text="CE">
      <formula>NOT(ISERROR(SEARCH("CE",CZ88)))</formula>
    </cfRule>
  </conditionalFormatting>
  <conditionalFormatting sqref="DL88">
    <cfRule type="cellIs" dxfId="19687" priority="20942" operator="equal">
      <formula>"FAB"</formula>
    </cfRule>
    <cfRule type="containsText" dxfId="19686" priority="20943" operator="containsText" text="CC">
      <formula>NOT(ISERROR(SEARCH("CC",DL88)))</formula>
    </cfRule>
    <cfRule type="containsText" dxfId="19685" priority="20944" operator="containsText" text="ND">
      <formula>NOT(ISERROR(SEARCH("ND",DL88)))</formula>
    </cfRule>
    <cfRule type="containsText" dxfId="19684" priority="20945" operator="containsText" text="MANTTO">
      <formula>NOT(ISERROR(SEARCH("MANTTO",DL88)))</formula>
    </cfRule>
    <cfRule type="containsText" dxfId="19683" priority="20946" operator="containsText" text="PNC">
      <formula>NOT(ISERROR(SEARCH("PNC",DL88)))</formula>
    </cfRule>
    <cfRule type="containsText" dxfId="19682" priority="20947" operator="containsText" text="EJC">
      <formula>NOT(ISERROR(SEARCH("EJC",DL88)))</formula>
    </cfRule>
    <cfRule type="containsText" dxfId="19681" priority="20948" operator="containsText" text="FAC">
      <formula>NOT(ISERROR(SEARCH("FAC",DL88)))</formula>
    </cfRule>
  </conditionalFormatting>
  <conditionalFormatting sqref="DL88">
    <cfRule type="containsText" dxfId="19680" priority="20941" operator="containsText" text="CE">
      <formula>NOT(ISERROR(SEARCH("CE",DL88)))</formula>
    </cfRule>
  </conditionalFormatting>
  <conditionalFormatting sqref="DG86:EL86 DG88:DO88">
    <cfRule type="cellIs" dxfId="19679" priority="20966" operator="equal">
      <formula>"FAB"</formula>
    </cfRule>
    <cfRule type="containsText" dxfId="19678" priority="20967" operator="containsText" text="CC">
      <formula>NOT(ISERROR(SEARCH("CC",DG86)))</formula>
    </cfRule>
    <cfRule type="containsText" dxfId="19677" priority="20968" operator="containsText" text="ND">
      <formula>NOT(ISERROR(SEARCH("ND",DG86)))</formula>
    </cfRule>
    <cfRule type="containsText" dxfId="19676" priority="20969" operator="containsText" text="MANTTO">
      <formula>NOT(ISERROR(SEARCH("MANTTO",DG86)))</formula>
    </cfRule>
    <cfRule type="containsText" dxfId="19675" priority="20970" operator="containsText" text="PNC">
      <formula>NOT(ISERROR(SEARCH("PNC",DG86)))</formula>
    </cfRule>
    <cfRule type="containsText" dxfId="19674" priority="20971" operator="containsText" text="EJC">
      <formula>NOT(ISERROR(SEARCH("EJC",DG86)))</formula>
    </cfRule>
    <cfRule type="containsText" dxfId="19673" priority="20972" operator="containsText" text="FAC">
      <formula>NOT(ISERROR(SEARCH("FAC",DG86)))</formula>
    </cfRule>
  </conditionalFormatting>
  <conditionalFormatting sqref="DG86:EL86 DG88:DO88">
    <cfRule type="containsText" dxfId="19672" priority="20965" operator="containsText" text="CE">
      <formula>NOT(ISERROR(SEARCH("CE",DG86)))</formula>
    </cfRule>
  </conditionalFormatting>
  <conditionalFormatting sqref="CZ87:DZ87">
    <cfRule type="cellIs" dxfId="19671" priority="20958" operator="equal">
      <formula>"FAB"</formula>
    </cfRule>
    <cfRule type="containsText" dxfId="19670" priority="20959" operator="containsText" text="CC">
      <formula>NOT(ISERROR(SEARCH("CC",CZ87)))</formula>
    </cfRule>
    <cfRule type="containsText" dxfId="19669" priority="20960" operator="containsText" text="ND">
      <formula>NOT(ISERROR(SEARCH("ND",CZ87)))</formula>
    </cfRule>
    <cfRule type="containsText" dxfId="19668" priority="20961" operator="containsText" text="MANTTO">
      <formula>NOT(ISERROR(SEARCH("MANTTO",CZ87)))</formula>
    </cfRule>
    <cfRule type="containsText" dxfId="19667" priority="20962" operator="containsText" text="PNC">
      <formula>NOT(ISERROR(SEARCH("PNC",CZ87)))</formula>
    </cfRule>
    <cfRule type="containsText" dxfId="19666" priority="20963" operator="containsText" text="EJC">
      <formula>NOT(ISERROR(SEARCH("EJC",CZ87)))</formula>
    </cfRule>
    <cfRule type="containsText" dxfId="19665" priority="20964" operator="containsText" text="FAC">
      <formula>NOT(ISERROR(SEARCH("FAC",CZ87)))</formula>
    </cfRule>
  </conditionalFormatting>
  <conditionalFormatting sqref="CZ87:DZ87">
    <cfRule type="containsText" dxfId="19664" priority="20957" operator="containsText" text="CE">
      <formula>NOT(ISERROR(SEARCH("CE",CZ87)))</formula>
    </cfRule>
  </conditionalFormatting>
  <conditionalFormatting sqref="DM88:DX88">
    <cfRule type="cellIs" dxfId="19663" priority="20934" operator="equal">
      <formula>"FAB"</formula>
    </cfRule>
    <cfRule type="containsText" dxfId="19662" priority="20935" operator="containsText" text="CC">
      <formula>NOT(ISERROR(SEARCH("CC",DM88)))</formula>
    </cfRule>
    <cfRule type="containsText" dxfId="19661" priority="20936" operator="containsText" text="ND">
      <formula>NOT(ISERROR(SEARCH("ND",DM88)))</formula>
    </cfRule>
    <cfRule type="containsText" dxfId="19660" priority="20937" operator="containsText" text="MANTTO">
      <formula>NOT(ISERROR(SEARCH("MANTTO",DM88)))</formula>
    </cfRule>
    <cfRule type="containsText" dxfId="19659" priority="20938" operator="containsText" text="PNC">
      <formula>NOT(ISERROR(SEARCH("PNC",DM88)))</formula>
    </cfRule>
    <cfRule type="containsText" dxfId="19658" priority="20939" operator="containsText" text="EJC">
      <formula>NOT(ISERROR(SEARCH("EJC",DM88)))</formula>
    </cfRule>
    <cfRule type="containsText" dxfId="19657" priority="20940" operator="containsText" text="FAC">
      <formula>NOT(ISERROR(SEARCH("FAC",DM88)))</formula>
    </cfRule>
  </conditionalFormatting>
  <conditionalFormatting sqref="DM88:DX88">
    <cfRule type="containsText" dxfId="19656" priority="20933" operator="containsText" text="CE">
      <formula>NOT(ISERROR(SEARCH("CE",DM88)))</formula>
    </cfRule>
  </conditionalFormatting>
  <conditionalFormatting sqref="DY88">
    <cfRule type="cellIs" dxfId="19655" priority="20926" operator="equal">
      <formula>"FAB"</formula>
    </cfRule>
    <cfRule type="containsText" dxfId="19654" priority="20927" operator="containsText" text="CC">
      <formula>NOT(ISERROR(SEARCH("CC",DY88)))</formula>
    </cfRule>
    <cfRule type="containsText" dxfId="19653" priority="20928" operator="containsText" text="ND">
      <formula>NOT(ISERROR(SEARCH("ND",DY88)))</formula>
    </cfRule>
    <cfRule type="containsText" dxfId="19652" priority="20929" operator="containsText" text="MANTTO">
      <formula>NOT(ISERROR(SEARCH("MANTTO",DY88)))</formula>
    </cfRule>
    <cfRule type="containsText" dxfId="19651" priority="20930" operator="containsText" text="PNC">
      <formula>NOT(ISERROR(SEARCH("PNC",DY88)))</formula>
    </cfRule>
    <cfRule type="containsText" dxfId="19650" priority="20931" operator="containsText" text="EJC">
      <formula>NOT(ISERROR(SEARCH("EJC",DY88)))</formula>
    </cfRule>
    <cfRule type="containsText" dxfId="19649" priority="20932" operator="containsText" text="FAC">
      <formula>NOT(ISERROR(SEARCH("FAC",DY88)))</formula>
    </cfRule>
  </conditionalFormatting>
  <conditionalFormatting sqref="DY88">
    <cfRule type="containsText" dxfId="19648" priority="20925" operator="containsText" text="CE">
      <formula>NOT(ISERROR(SEARCH("CE",DY88)))</formula>
    </cfRule>
  </conditionalFormatting>
  <conditionalFormatting sqref="DC88:EK88">
    <cfRule type="cellIs" dxfId="19647" priority="20918" operator="equal">
      <formula>"FAB"</formula>
    </cfRule>
    <cfRule type="containsText" dxfId="19646" priority="20919" operator="containsText" text="CC">
      <formula>NOT(ISERROR(SEARCH("CC",DC88)))</formula>
    </cfRule>
    <cfRule type="containsText" dxfId="19645" priority="20920" operator="containsText" text="ND">
      <formula>NOT(ISERROR(SEARCH("ND",DC88)))</formula>
    </cfRule>
    <cfRule type="containsText" dxfId="19644" priority="20921" operator="containsText" text="MANTTO">
      <formula>NOT(ISERROR(SEARCH("MANTTO",DC88)))</formula>
    </cfRule>
    <cfRule type="containsText" dxfId="19643" priority="20922" operator="containsText" text="PNC">
      <formula>NOT(ISERROR(SEARCH("PNC",DC88)))</formula>
    </cfRule>
    <cfRule type="containsText" dxfId="19642" priority="20923" operator="containsText" text="EJC">
      <formula>NOT(ISERROR(SEARCH("EJC",DC88)))</formula>
    </cfRule>
    <cfRule type="containsText" dxfId="19641" priority="20924" operator="containsText" text="FAC">
      <formula>NOT(ISERROR(SEARCH("FAC",DC88)))</formula>
    </cfRule>
  </conditionalFormatting>
  <conditionalFormatting sqref="DC88:EK88">
    <cfRule type="containsText" dxfId="19640" priority="20917" operator="containsText" text="CE">
      <formula>NOT(ISERROR(SEARCH("CE",DC88)))</formula>
    </cfRule>
  </conditionalFormatting>
  <conditionalFormatting sqref="BA85:CL86">
    <cfRule type="cellIs" dxfId="19639" priority="20910" operator="equal">
      <formula>"FAB"</formula>
    </cfRule>
    <cfRule type="containsText" dxfId="19638" priority="20911" operator="containsText" text="CC">
      <formula>NOT(ISERROR(SEARCH("CC",BA85)))</formula>
    </cfRule>
    <cfRule type="containsText" dxfId="19637" priority="20912" operator="containsText" text="ND">
      <formula>NOT(ISERROR(SEARCH("ND",BA85)))</formula>
    </cfRule>
    <cfRule type="containsText" dxfId="19636" priority="20913" operator="containsText" text="MANTTO">
      <formula>NOT(ISERROR(SEARCH("MANTTO",BA85)))</formula>
    </cfRule>
    <cfRule type="containsText" dxfId="19635" priority="20914" operator="containsText" text="PNC">
      <formula>NOT(ISERROR(SEARCH("PNC",BA85)))</formula>
    </cfRule>
    <cfRule type="containsText" dxfId="19634" priority="20915" operator="containsText" text="EJC">
      <formula>NOT(ISERROR(SEARCH("EJC",BA85)))</formula>
    </cfRule>
    <cfRule type="containsText" dxfId="19633" priority="20916" operator="containsText" text="FAC">
      <formula>NOT(ISERROR(SEARCH("FAC",BA85)))</formula>
    </cfRule>
  </conditionalFormatting>
  <conditionalFormatting sqref="BA85:CL86">
    <cfRule type="containsText" dxfId="19632" priority="20909" operator="containsText" text="CE">
      <formula>NOT(ISERROR(SEARCH("CE",BA85)))</formula>
    </cfRule>
  </conditionalFormatting>
  <conditionalFormatting sqref="BA86:CL88 AO87:AZ87">
    <cfRule type="cellIs" dxfId="19631" priority="20902" operator="equal">
      <formula>"FAB"</formula>
    </cfRule>
    <cfRule type="containsText" dxfId="19630" priority="20903" operator="containsText" text="CC">
      <formula>NOT(ISERROR(SEARCH("CC",AO86)))</formula>
    </cfRule>
    <cfRule type="containsText" dxfId="19629" priority="20904" operator="containsText" text="ND">
      <formula>NOT(ISERROR(SEARCH("ND",AO86)))</formula>
    </cfRule>
    <cfRule type="containsText" dxfId="19628" priority="20905" operator="containsText" text="MANTTO">
      <formula>NOT(ISERROR(SEARCH("MANTTO",AO86)))</formula>
    </cfRule>
    <cfRule type="containsText" dxfId="19627" priority="20906" operator="containsText" text="PNC">
      <formula>NOT(ISERROR(SEARCH("PNC",AO86)))</formula>
    </cfRule>
    <cfRule type="containsText" dxfId="19626" priority="20907" operator="containsText" text="EJC">
      <formula>NOT(ISERROR(SEARCH("EJC",AO86)))</formula>
    </cfRule>
    <cfRule type="containsText" dxfId="19625" priority="20908" operator="containsText" text="FAC">
      <formula>NOT(ISERROR(SEARCH("FAC",AO86)))</formula>
    </cfRule>
  </conditionalFormatting>
  <conditionalFormatting sqref="BA86:CL88 AO87:AZ87">
    <cfRule type="containsText" dxfId="19624" priority="20901" operator="containsText" text="CE">
      <formula>NOT(ISERROR(SEARCH("CE",AO86)))</formula>
    </cfRule>
  </conditionalFormatting>
  <conditionalFormatting sqref="CD84:CJ88">
    <cfRule type="cellIs" dxfId="19623" priority="20894" operator="equal">
      <formula>"FAB"</formula>
    </cfRule>
    <cfRule type="containsText" dxfId="19622" priority="20895" operator="containsText" text="CC">
      <formula>NOT(ISERROR(SEARCH("CC",CD84)))</formula>
    </cfRule>
    <cfRule type="containsText" dxfId="19621" priority="20896" operator="containsText" text="ND">
      <formula>NOT(ISERROR(SEARCH("ND",CD84)))</formula>
    </cfRule>
    <cfRule type="containsText" dxfId="19620" priority="20897" operator="containsText" text="MANTTO">
      <formula>NOT(ISERROR(SEARCH("MANTTO",CD84)))</formula>
    </cfRule>
    <cfRule type="containsText" dxfId="19619" priority="20898" operator="containsText" text="PNC">
      <formula>NOT(ISERROR(SEARCH("PNC",CD84)))</formula>
    </cfRule>
    <cfRule type="containsText" dxfId="19618" priority="20899" operator="containsText" text="EJC">
      <formula>NOT(ISERROR(SEARCH("EJC",CD84)))</formula>
    </cfRule>
    <cfRule type="containsText" dxfId="19617" priority="20900" operator="containsText" text="FAC">
      <formula>NOT(ISERROR(SEARCH("FAC",CD84)))</formula>
    </cfRule>
  </conditionalFormatting>
  <conditionalFormatting sqref="CD84:CJ88">
    <cfRule type="containsText" dxfId="19616" priority="20893" operator="containsText" text="CE">
      <formula>NOT(ISERROR(SEARCH("CE",CD84)))</formula>
    </cfRule>
  </conditionalFormatting>
  <conditionalFormatting sqref="CN84:DP84 CN86:DP86 CN87:DF88 DG88:DO88">
    <cfRule type="cellIs" dxfId="19615" priority="20886" operator="equal">
      <formula>"FAB"</formula>
    </cfRule>
    <cfRule type="containsText" dxfId="19614" priority="20887" operator="containsText" text="CC">
      <formula>NOT(ISERROR(SEARCH("CC",CN84)))</formula>
    </cfRule>
    <cfRule type="containsText" dxfId="19613" priority="20888" operator="containsText" text="ND">
      <formula>NOT(ISERROR(SEARCH("ND",CN84)))</formula>
    </cfRule>
    <cfRule type="containsText" dxfId="19612" priority="20889" operator="containsText" text="MANTTO">
      <formula>NOT(ISERROR(SEARCH("MANTTO",CN84)))</formula>
    </cfRule>
    <cfRule type="containsText" dxfId="19611" priority="20890" operator="containsText" text="PNC">
      <formula>NOT(ISERROR(SEARCH("PNC",CN84)))</formula>
    </cfRule>
    <cfRule type="containsText" dxfId="19610" priority="20891" operator="containsText" text="EJC">
      <formula>NOT(ISERROR(SEARCH("EJC",CN84)))</formula>
    </cfRule>
    <cfRule type="containsText" dxfId="19609" priority="20892" operator="containsText" text="FAC">
      <formula>NOT(ISERROR(SEARCH("FAC",CN84)))</formula>
    </cfRule>
  </conditionalFormatting>
  <conditionalFormatting sqref="CN84:DP84 CN86:DP86 CN87:DF88 DG88:DO88">
    <cfRule type="containsText" dxfId="19608" priority="20885" operator="containsText" text="CE">
      <formula>NOT(ISERROR(SEARCH("CE",CN84)))</formula>
    </cfRule>
  </conditionalFormatting>
  <conditionalFormatting sqref="CN85:DP85 CN86:CV86">
    <cfRule type="cellIs" dxfId="19607" priority="20878" operator="equal">
      <formula>"FAB"</formula>
    </cfRule>
    <cfRule type="containsText" dxfId="19606" priority="20879" operator="containsText" text="CC">
      <formula>NOT(ISERROR(SEARCH("CC",CN85)))</formula>
    </cfRule>
    <cfRule type="containsText" dxfId="19605" priority="20880" operator="containsText" text="ND">
      <formula>NOT(ISERROR(SEARCH("ND",CN85)))</formula>
    </cfRule>
    <cfRule type="containsText" dxfId="19604" priority="20881" operator="containsText" text="MANTTO">
      <formula>NOT(ISERROR(SEARCH("MANTTO",CN85)))</formula>
    </cfRule>
    <cfRule type="containsText" dxfId="19603" priority="20882" operator="containsText" text="PNC">
      <formula>NOT(ISERROR(SEARCH("PNC",CN85)))</formula>
    </cfRule>
    <cfRule type="containsText" dxfId="19602" priority="20883" operator="containsText" text="EJC">
      <formula>NOT(ISERROR(SEARCH("EJC",CN85)))</formula>
    </cfRule>
    <cfRule type="containsText" dxfId="19601" priority="20884" operator="containsText" text="FAC">
      <formula>NOT(ISERROR(SEARCH("FAC",CN85)))</formula>
    </cfRule>
  </conditionalFormatting>
  <conditionalFormatting sqref="CN85:DP85 CN86:CV86">
    <cfRule type="containsText" dxfId="19600" priority="20877" operator="containsText" text="CE">
      <formula>NOT(ISERROR(SEARCH("CE",CN85)))</formula>
    </cfRule>
  </conditionalFormatting>
  <conditionalFormatting sqref="CX84:DP86 CX87:DF88 DG88:DO88">
    <cfRule type="cellIs" dxfId="19599" priority="20870" operator="equal">
      <formula>"FAB"</formula>
    </cfRule>
    <cfRule type="containsText" dxfId="19598" priority="20871" operator="containsText" text="CC">
      <formula>NOT(ISERROR(SEARCH("CC",CX84)))</formula>
    </cfRule>
    <cfRule type="containsText" dxfId="19597" priority="20872" operator="containsText" text="ND">
      <formula>NOT(ISERROR(SEARCH("ND",CX84)))</formula>
    </cfRule>
    <cfRule type="containsText" dxfId="19596" priority="20873" operator="containsText" text="MANTTO">
      <formula>NOT(ISERROR(SEARCH("MANTTO",CX84)))</formula>
    </cfRule>
    <cfRule type="containsText" dxfId="19595" priority="20874" operator="containsText" text="PNC">
      <formula>NOT(ISERROR(SEARCH("PNC",CX84)))</formula>
    </cfRule>
    <cfRule type="containsText" dxfId="19594" priority="20875" operator="containsText" text="EJC">
      <formula>NOT(ISERROR(SEARCH("EJC",CX84)))</formula>
    </cfRule>
    <cfRule type="containsText" dxfId="19593" priority="20876" operator="containsText" text="FAC">
      <formula>NOT(ISERROR(SEARCH("FAC",CX84)))</formula>
    </cfRule>
  </conditionalFormatting>
  <conditionalFormatting sqref="CX84:DP86 CX87:DF88 DG88:DO88">
    <cfRule type="containsText" dxfId="19592" priority="20869" operator="containsText" text="CE">
      <formula>NOT(ISERROR(SEARCH("CE",CX84)))</formula>
    </cfRule>
  </conditionalFormatting>
  <conditionalFormatting sqref="CN84:CV88">
    <cfRule type="cellIs" dxfId="19591" priority="20862" operator="equal">
      <formula>"FAB"</formula>
    </cfRule>
    <cfRule type="containsText" dxfId="19590" priority="20863" operator="containsText" text="CC">
      <formula>NOT(ISERROR(SEARCH("CC",CN84)))</formula>
    </cfRule>
    <cfRule type="containsText" dxfId="19589" priority="20864" operator="containsText" text="ND">
      <formula>NOT(ISERROR(SEARCH("ND",CN84)))</formula>
    </cfRule>
    <cfRule type="containsText" dxfId="19588" priority="20865" operator="containsText" text="MANTTO">
      <formula>NOT(ISERROR(SEARCH("MANTTO",CN84)))</formula>
    </cfRule>
    <cfRule type="containsText" dxfId="19587" priority="20866" operator="containsText" text="PNC">
      <formula>NOT(ISERROR(SEARCH("PNC",CN84)))</formula>
    </cfRule>
    <cfRule type="containsText" dxfId="19586" priority="20867" operator="containsText" text="EJC">
      <formula>NOT(ISERROR(SEARCH("EJC",CN84)))</formula>
    </cfRule>
    <cfRule type="containsText" dxfId="19585" priority="20868" operator="containsText" text="FAC">
      <formula>NOT(ISERROR(SEARCH("FAC",CN84)))</formula>
    </cfRule>
  </conditionalFormatting>
  <conditionalFormatting sqref="CN84:CV88">
    <cfRule type="containsText" dxfId="19584" priority="20861" operator="containsText" text="CE">
      <formula>NOT(ISERROR(SEARCH("CE",CN84)))</formula>
    </cfRule>
  </conditionalFormatting>
  <conditionalFormatting sqref="CN84:CV88">
    <cfRule type="cellIs" dxfId="19583" priority="20854" operator="equal">
      <formula>"FAB"</formula>
    </cfRule>
    <cfRule type="containsText" dxfId="19582" priority="20855" operator="containsText" text="CC">
      <formula>NOT(ISERROR(SEARCH("CC",CN84)))</formula>
    </cfRule>
    <cfRule type="containsText" dxfId="19581" priority="20856" operator="containsText" text="ND">
      <formula>NOT(ISERROR(SEARCH("ND",CN84)))</formula>
    </cfRule>
    <cfRule type="containsText" dxfId="19580" priority="20857" operator="containsText" text="MANTTO">
      <formula>NOT(ISERROR(SEARCH("MANTTO",CN84)))</formula>
    </cfRule>
    <cfRule type="containsText" dxfId="19579" priority="20858" operator="containsText" text="PNC">
      <formula>NOT(ISERROR(SEARCH("PNC",CN84)))</formula>
    </cfRule>
    <cfRule type="containsText" dxfId="19578" priority="20859" operator="containsText" text="EJC">
      <formula>NOT(ISERROR(SEARCH("EJC",CN84)))</formula>
    </cfRule>
    <cfRule type="containsText" dxfId="19577" priority="20860" operator="containsText" text="FAC">
      <formula>NOT(ISERROR(SEARCH("FAC",CN84)))</formula>
    </cfRule>
  </conditionalFormatting>
  <conditionalFormatting sqref="CN84:CV88">
    <cfRule type="containsText" dxfId="19576" priority="20853" operator="containsText" text="CE">
      <formula>NOT(ISERROR(SEARCH("CE",CN84)))</formula>
    </cfRule>
  </conditionalFormatting>
  <conditionalFormatting sqref="CX84:DF88">
    <cfRule type="cellIs" dxfId="19575" priority="20846" operator="equal">
      <formula>"FAB"</formula>
    </cfRule>
    <cfRule type="containsText" dxfId="19574" priority="20847" operator="containsText" text="CC">
      <formula>NOT(ISERROR(SEARCH("CC",CX84)))</formula>
    </cfRule>
    <cfRule type="containsText" dxfId="19573" priority="20848" operator="containsText" text="ND">
      <formula>NOT(ISERROR(SEARCH("ND",CX84)))</formula>
    </cfRule>
    <cfRule type="containsText" dxfId="19572" priority="20849" operator="containsText" text="MANTTO">
      <formula>NOT(ISERROR(SEARCH("MANTTO",CX84)))</formula>
    </cfRule>
    <cfRule type="containsText" dxfId="19571" priority="20850" operator="containsText" text="PNC">
      <formula>NOT(ISERROR(SEARCH("PNC",CX84)))</formula>
    </cfRule>
    <cfRule type="containsText" dxfId="19570" priority="20851" operator="containsText" text="EJC">
      <formula>NOT(ISERROR(SEARCH("EJC",CX84)))</formula>
    </cfRule>
    <cfRule type="containsText" dxfId="19569" priority="20852" operator="containsText" text="FAC">
      <formula>NOT(ISERROR(SEARCH("FAC",CX84)))</formula>
    </cfRule>
  </conditionalFormatting>
  <conditionalFormatting sqref="CX84:DF88">
    <cfRule type="containsText" dxfId="19568" priority="20845" operator="containsText" text="CE">
      <formula>NOT(ISERROR(SEARCH("CE",CX84)))</formula>
    </cfRule>
  </conditionalFormatting>
  <conditionalFormatting sqref="CX84:DF88">
    <cfRule type="cellIs" dxfId="19567" priority="20838" operator="equal">
      <formula>"FAB"</formula>
    </cfRule>
    <cfRule type="containsText" dxfId="19566" priority="20839" operator="containsText" text="CC">
      <formula>NOT(ISERROR(SEARCH("CC",CX84)))</formula>
    </cfRule>
    <cfRule type="containsText" dxfId="19565" priority="20840" operator="containsText" text="ND">
      <formula>NOT(ISERROR(SEARCH("ND",CX84)))</formula>
    </cfRule>
    <cfRule type="containsText" dxfId="19564" priority="20841" operator="containsText" text="MANTTO">
      <formula>NOT(ISERROR(SEARCH("MANTTO",CX84)))</formula>
    </cfRule>
    <cfRule type="containsText" dxfId="19563" priority="20842" operator="containsText" text="PNC">
      <formula>NOT(ISERROR(SEARCH("PNC",CX84)))</formula>
    </cfRule>
    <cfRule type="containsText" dxfId="19562" priority="20843" operator="containsText" text="EJC">
      <formula>NOT(ISERROR(SEARCH("EJC",CX84)))</formula>
    </cfRule>
    <cfRule type="containsText" dxfId="19561" priority="20844" operator="containsText" text="FAC">
      <formula>NOT(ISERROR(SEARCH("FAC",CX84)))</formula>
    </cfRule>
  </conditionalFormatting>
  <conditionalFormatting sqref="CX84:DF88">
    <cfRule type="containsText" dxfId="19560" priority="20837" operator="containsText" text="CE">
      <formula>NOT(ISERROR(SEARCH("CE",CX84)))</formula>
    </cfRule>
  </conditionalFormatting>
  <conditionalFormatting sqref="CW84:CW88">
    <cfRule type="cellIs" dxfId="19559" priority="20830" operator="equal">
      <formula>"FAB"</formula>
    </cfRule>
    <cfRule type="containsText" dxfId="19558" priority="20831" operator="containsText" text="CC">
      <formula>NOT(ISERROR(SEARCH("CC",CW84)))</formula>
    </cfRule>
    <cfRule type="containsText" dxfId="19557" priority="20832" operator="containsText" text="ND">
      <formula>NOT(ISERROR(SEARCH("ND",CW84)))</formula>
    </cfRule>
    <cfRule type="containsText" dxfId="19556" priority="20833" operator="containsText" text="MANTTO">
      <formula>NOT(ISERROR(SEARCH("MANTTO",CW84)))</formula>
    </cfRule>
    <cfRule type="containsText" dxfId="19555" priority="20834" operator="containsText" text="PNC">
      <formula>NOT(ISERROR(SEARCH("PNC",CW84)))</formula>
    </cfRule>
    <cfRule type="containsText" dxfId="19554" priority="20835" operator="containsText" text="EJC">
      <formula>NOT(ISERROR(SEARCH("EJC",CW84)))</formula>
    </cfRule>
    <cfRule type="containsText" dxfId="19553" priority="20836" operator="containsText" text="FAC">
      <formula>NOT(ISERROR(SEARCH("FAC",CW84)))</formula>
    </cfRule>
  </conditionalFormatting>
  <conditionalFormatting sqref="CW84:CW88">
    <cfRule type="containsText" dxfId="19552" priority="20829" operator="containsText" text="CE">
      <formula>NOT(ISERROR(SEARCH("CE",CW84)))</formula>
    </cfRule>
  </conditionalFormatting>
  <conditionalFormatting sqref="CW84:CW88">
    <cfRule type="cellIs" dxfId="19551" priority="20822" operator="equal">
      <formula>"FAB"</formula>
    </cfRule>
    <cfRule type="containsText" dxfId="19550" priority="20823" operator="containsText" text="CC">
      <formula>NOT(ISERROR(SEARCH("CC",CW84)))</formula>
    </cfRule>
    <cfRule type="containsText" dxfId="19549" priority="20824" operator="containsText" text="ND">
      <formula>NOT(ISERROR(SEARCH("ND",CW84)))</formula>
    </cfRule>
    <cfRule type="containsText" dxfId="19548" priority="20825" operator="containsText" text="MANTTO">
      <formula>NOT(ISERROR(SEARCH("MANTTO",CW84)))</formula>
    </cfRule>
    <cfRule type="containsText" dxfId="19547" priority="20826" operator="containsText" text="PNC">
      <formula>NOT(ISERROR(SEARCH("PNC",CW84)))</formula>
    </cfRule>
    <cfRule type="containsText" dxfId="19546" priority="20827" operator="containsText" text="EJC">
      <formula>NOT(ISERROR(SEARCH("EJC",CW84)))</formula>
    </cfRule>
    <cfRule type="containsText" dxfId="19545" priority="20828" operator="containsText" text="FAC">
      <formula>NOT(ISERROR(SEARCH("FAC",CW84)))</formula>
    </cfRule>
  </conditionalFormatting>
  <conditionalFormatting sqref="CW84:CW88">
    <cfRule type="containsText" dxfId="19544" priority="20821" operator="containsText" text="CE">
      <formula>NOT(ISERROR(SEARCH("CE",CW84)))</formula>
    </cfRule>
  </conditionalFormatting>
  <conditionalFormatting sqref="DH84:DP86 DH88:DO88">
    <cfRule type="cellIs" dxfId="19543" priority="20814" operator="equal">
      <formula>"FAB"</formula>
    </cfRule>
    <cfRule type="containsText" dxfId="19542" priority="20815" operator="containsText" text="CC">
      <formula>NOT(ISERROR(SEARCH("CC",DH84)))</formula>
    </cfRule>
    <cfRule type="containsText" dxfId="19541" priority="20816" operator="containsText" text="ND">
      <formula>NOT(ISERROR(SEARCH("ND",DH84)))</formula>
    </cfRule>
    <cfRule type="containsText" dxfId="19540" priority="20817" operator="containsText" text="MANTTO">
      <formula>NOT(ISERROR(SEARCH("MANTTO",DH84)))</formula>
    </cfRule>
    <cfRule type="containsText" dxfId="19539" priority="20818" operator="containsText" text="PNC">
      <formula>NOT(ISERROR(SEARCH("PNC",DH84)))</formula>
    </cfRule>
    <cfRule type="containsText" dxfId="19538" priority="20819" operator="containsText" text="EJC">
      <formula>NOT(ISERROR(SEARCH("EJC",DH84)))</formula>
    </cfRule>
    <cfRule type="containsText" dxfId="19537" priority="20820" operator="containsText" text="FAC">
      <formula>NOT(ISERROR(SEARCH("FAC",DH84)))</formula>
    </cfRule>
  </conditionalFormatting>
  <conditionalFormatting sqref="DH84:DP86 DH88:DO88">
    <cfRule type="containsText" dxfId="19536" priority="20813" operator="containsText" text="CE">
      <formula>NOT(ISERROR(SEARCH("CE",DH84)))</formula>
    </cfRule>
  </conditionalFormatting>
  <conditionalFormatting sqref="DH84:DP86 DH88:DO88">
    <cfRule type="cellIs" dxfId="19535" priority="20806" operator="equal">
      <formula>"FAB"</formula>
    </cfRule>
    <cfRule type="containsText" dxfId="19534" priority="20807" operator="containsText" text="CC">
      <formula>NOT(ISERROR(SEARCH("CC",DH84)))</formula>
    </cfRule>
    <cfRule type="containsText" dxfId="19533" priority="20808" operator="containsText" text="ND">
      <formula>NOT(ISERROR(SEARCH("ND",DH84)))</formula>
    </cfRule>
    <cfRule type="containsText" dxfId="19532" priority="20809" operator="containsText" text="MANTTO">
      <formula>NOT(ISERROR(SEARCH("MANTTO",DH84)))</formula>
    </cfRule>
    <cfRule type="containsText" dxfId="19531" priority="20810" operator="containsText" text="PNC">
      <formula>NOT(ISERROR(SEARCH("PNC",DH84)))</formula>
    </cfRule>
    <cfRule type="containsText" dxfId="19530" priority="20811" operator="containsText" text="EJC">
      <formula>NOT(ISERROR(SEARCH("EJC",DH84)))</formula>
    </cfRule>
    <cfRule type="containsText" dxfId="19529" priority="20812" operator="containsText" text="FAC">
      <formula>NOT(ISERROR(SEARCH("FAC",DH84)))</formula>
    </cfRule>
  </conditionalFormatting>
  <conditionalFormatting sqref="DH84:DP86 DH88:DO88">
    <cfRule type="containsText" dxfId="19528" priority="20805" operator="containsText" text="CE">
      <formula>NOT(ISERROR(SEARCH("CE",DH84)))</formula>
    </cfRule>
  </conditionalFormatting>
  <conditionalFormatting sqref="DG84:DG86 DG88">
    <cfRule type="cellIs" dxfId="19527" priority="20798" operator="equal">
      <formula>"FAB"</formula>
    </cfRule>
    <cfRule type="containsText" dxfId="19526" priority="20799" operator="containsText" text="CC">
      <formula>NOT(ISERROR(SEARCH("CC",DG84)))</formula>
    </cfRule>
    <cfRule type="containsText" dxfId="19525" priority="20800" operator="containsText" text="ND">
      <formula>NOT(ISERROR(SEARCH("ND",DG84)))</formula>
    </cfRule>
    <cfRule type="containsText" dxfId="19524" priority="20801" operator="containsText" text="MANTTO">
      <formula>NOT(ISERROR(SEARCH("MANTTO",DG84)))</formula>
    </cfRule>
    <cfRule type="containsText" dxfId="19523" priority="20802" operator="containsText" text="PNC">
      <formula>NOT(ISERROR(SEARCH("PNC",DG84)))</formula>
    </cfRule>
    <cfRule type="containsText" dxfId="19522" priority="20803" operator="containsText" text="EJC">
      <formula>NOT(ISERROR(SEARCH("EJC",DG84)))</formula>
    </cfRule>
    <cfRule type="containsText" dxfId="19521" priority="20804" operator="containsText" text="FAC">
      <formula>NOT(ISERROR(SEARCH("FAC",DG84)))</formula>
    </cfRule>
  </conditionalFormatting>
  <conditionalFormatting sqref="DG84:DG86 DG88">
    <cfRule type="containsText" dxfId="19520" priority="20797" operator="containsText" text="CE">
      <formula>NOT(ISERROR(SEARCH("CE",DG84)))</formula>
    </cfRule>
  </conditionalFormatting>
  <conditionalFormatting sqref="DG84:DG86 DG88">
    <cfRule type="cellIs" dxfId="19519" priority="20790" operator="equal">
      <formula>"FAB"</formula>
    </cfRule>
    <cfRule type="containsText" dxfId="19518" priority="20791" operator="containsText" text="CC">
      <formula>NOT(ISERROR(SEARCH("CC",DG84)))</formula>
    </cfRule>
    <cfRule type="containsText" dxfId="19517" priority="20792" operator="containsText" text="ND">
      <formula>NOT(ISERROR(SEARCH("ND",DG84)))</formula>
    </cfRule>
    <cfRule type="containsText" dxfId="19516" priority="20793" operator="containsText" text="MANTTO">
      <formula>NOT(ISERROR(SEARCH("MANTTO",DG84)))</formula>
    </cfRule>
    <cfRule type="containsText" dxfId="19515" priority="20794" operator="containsText" text="PNC">
      <formula>NOT(ISERROR(SEARCH("PNC",DG84)))</formula>
    </cfRule>
    <cfRule type="containsText" dxfId="19514" priority="20795" operator="containsText" text="EJC">
      <formula>NOT(ISERROR(SEARCH("EJC",DG84)))</formula>
    </cfRule>
    <cfRule type="containsText" dxfId="19513" priority="20796" operator="containsText" text="FAC">
      <formula>NOT(ISERROR(SEARCH("FAC",DG84)))</formula>
    </cfRule>
  </conditionalFormatting>
  <conditionalFormatting sqref="DG84:DG86 DG88">
    <cfRule type="containsText" dxfId="19512" priority="20789" operator="containsText" text="CE">
      <formula>NOT(ISERROR(SEARCH("CE",DG84)))</formula>
    </cfRule>
  </conditionalFormatting>
  <conditionalFormatting sqref="CM84:CM88">
    <cfRule type="cellIs" dxfId="19511" priority="20782" operator="equal">
      <formula>"FAB"</formula>
    </cfRule>
    <cfRule type="containsText" dxfId="19510" priority="20783" operator="containsText" text="CC">
      <formula>NOT(ISERROR(SEARCH("CC",CM84)))</formula>
    </cfRule>
    <cfRule type="containsText" dxfId="19509" priority="20784" operator="containsText" text="ND">
      <formula>NOT(ISERROR(SEARCH("ND",CM84)))</formula>
    </cfRule>
    <cfRule type="containsText" dxfId="19508" priority="20785" operator="containsText" text="MANTTO">
      <formula>NOT(ISERROR(SEARCH("MANTTO",CM84)))</formula>
    </cfRule>
    <cfRule type="containsText" dxfId="19507" priority="20786" operator="containsText" text="PNC">
      <formula>NOT(ISERROR(SEARCH("PNC",CM84)))</formula>
    </cfRule>
    <cfRule type="containsText" dxfId="19506" priority="20787" operator="containsText" text="EJC">
      <formula>NOT(ISERROR(SEARCH("EJC",CM84)))</formula>
    </cfRule>
    <cfRule type="containsText" dxfId="19505" priority="20788" operator="containsText" text="FAC">
      <formula>NOT(ISERROR(SEARCH("FAC",CM84)))</formula>
    </cfRule>
  </conditionalFormatting>
  <conditionalFormatting sqref="CM84:CM88">
    <cfRule type="containsText" dxfId="19504" priority="20781" operator="containsText" text="CE">
      <formula>NOT(ISERROR(SEARCH("CE",CM84)))</formula>
    </cfRule>
  </conditionalFormatting>
  <conditionalFormatting sqref="CM87">
    <cfRule type="cellIs" dxfId="19503" priority="20774" operator="equal">
      <formula>"FAB"</formula>
    </cfRule>
    <cfRule type="containsText" dxfId="19502" priority="20775" operator="containsText" text="CC">
      <formula>NOT(ISERROR(SEARCH("CC",CM87)))</formula>
    </cfRule>
    <cfRule type="containsText" dxfId="19501" priority="20776" operator="containsText" text="ND">
      <formula>NOT(ISERROR(SEARCH("ND",CM87)))</formula>
    </cfRule>
    <cfRule type="containsText" dxfId="19500" priority="20777" operator="containsText" text="MANTTO">
      <formula>NOT(ISERROR(SEARCH("MANTTO",CM87)))</formula>
    </cfRule>
    <cfRule type="containsText" dxfId="19499" priority="20778" operator="containsText" text="PNC">
      <formula>NOT(ISERROR(SEARCH("PNC",CM87)))</formula>
    </cfRule>
    <cfRule type="containsText" dxfId="19498" priority="20779" operator="containsText" text="EJC">
      <formula>NOT(ISERROR(SEARCH("EJC",CM87)))</formula>
    </cfRule>
    <cfRule type="containsText" dxfId="19497" priority="20780" operator="containsText" text="FAC">
      <formula>NOT(ISERROR(SEARCH("FAC",CM87)))</formula>
    </cfRule>
  </conditionalFormatting>
  <conditionalFormatting sqref="CM87">
    <cfRule type="containsText" dxfId="19496" priority="20773" operator="containsText" text="CE">
      <formula>NOT(ISERROR(SEARCH("CE",CM87)))</formula>
    </cfRule>
  </conditionalFormatting>
  <conditionalFormatting sqref="CM88">
    <cfRule type="cellIs" dxfId="19495" priority="20766" operator="equal">
      <formula>"FAB"</formula>
    </cfRule>
    <cfRule type="containsText" dxfId="19494" priority="20767" operator="containsText" text="CC">
      <formula>NOT(ISERROR(SEARCH("CC",CM88)))</formula>
    </cfRule>
    <cfRule type="containsText" dxfId="19493" priority="20768" operator="containsText" text="ND">
      <formula>NOT(ISERROR(SEARCH("ND",CM88)))</formula>
    </cfRule>
    <cfRule type="containsText" dxfId="19492" priority="20769" operator="containsText" text="MANTTO">
      <formula>NOT(ISERROR(SEARCH("MANTTO",CM88)))</formula>
    </cfRule>
    <cfRule type="containsText" dxfId="19491" priority="20770" operator="containsText" text="PNC">
      <formula>NOT(ISERROR(SEARCH("PNC",CM88)))</formula>
    </cfRule>
    <cfRule type="containsText" dxfId="19490" priority="20771" operator="containsText" text="EJC">
      <formula>NOT(ISERROR(SEARCH("EJC",CM88)))</formula>
    </cfRule>
    <cfRule type="containsText" dxfId="19489" priority="20772" operator="containsText" text="FAC">
      <formula>NOT(ISERROR(SEARCH("FAC",CM88)))</formula>
    </cfRule>
  </conditionalFormatting>
  <conditionalFormatting sqref="CM88">
    <cfRule type="containsText" dxfId="19488" priority="20765" operator="containsText" text="CE">
      <formula>NOT(ISERROR(SEARCH("CE",CM88)))</formula>
    </cfRule>
  </conditionalFormatting>
  <conditionalFormatting sqref="CM86">
    <cfRule type="cellIs" dxfId="19487" priority="20758" operator="equal">
      <formula>"FAB"</formula>
    </cfRule>
    <cfRule type="containsText" dxfId="19486" priority="20759" operator="containsText" text="CC">
      <formula>NOT(ISERROR(SEARCH("CC",CM86)))</formula>
    </cfRule>
    <cfRule type="containsText" dxfId="19485" priority="20760" operator="containsText" text="ND">
      <formula>NOT(ISERROR(SEARCH("ND",CM86)))</formula>
    </cfRule>
    <cfRule type="containsText" dxfId="19484" priority="20761" operator="containsText" text="MANTTO">
      <formula>NOT(ISERROR(SEARCH("MANTTO",CM86)))</formula>
    </cfRule>
    <cfRule type="containsText" dxfId="19483" priority="20762" operator="containsText" text="PNC">
      <formula>NOT(ISERROR(SEARCH("PNC",CM86)))</formula>
    </cfRule>
    <cfRule type="containsText" dxfId="19482" priority="20763" operator="containsText" text="EJC">
      <formula>NOT(ISERROR(SEARCH("EJC",CM86)))</formula>
    </cfRule>
    <cfRule type="containsText" dxfId="19481" priority="20764" operator="containsText" text="FAC">
      <formula>NOT(ISERROR(SEARCH("FAC",CM86)))</formula>
    </cfRule>
  </conditionalFormatting>
  <conditionalFormatting sqref="CM86">
    <cfRule type="containsText" dxfId="19480" priority="20757" operator="containsText" text="CE">
      <formula>NOT(ISERROR(SEARCH("CE",CM86)))</formula>
    </cfRule>
  </conditionalFormatting>
  <conditionalFormatting sqref="CM87">
    <cfRule type="cellIs" dxfId="19479" priority="20750" operator="equal">
      <formula>"FAB"</formula>
    </cfRule>
    <cfRule type="containsText" dxfId="19478" priority="20751" operator="containsText" text="CC">
      <formula>NOT(ISERROR(SEARCH("CC",CM87)))</formula>
    </cfRule>
    <cfRule type="containsText" dxfId="19477" priority="20752" operator="containsText" text="ND">
      <formula>NOT(ISERROR(SEARCH("ND",CM87)))</formula>
    </cfRule>
    <cfRule type="containsText" dxfId="19476" priority="20753" operator="containsText" text="MANTTO">
      <formula>NOT(ISERROR(SEARCH("MANTTO",CM87)))</formula>
    </cfRule>
    <cfRule type="containsText" dxfId="19475" priority="20754" operator="containsText" text="PNC">
      <formula>NOT(ISERROR(SEARCH("PNC",CM87)))</formula>
    </cfRule>
    <cfRule type="containsText" dxfId="19474" priority="20755" operator="containsText" text="EJC">
      <formula>NOT(ISERROR(SEARCH("EJC",CM87)))</formula>
    </cfRule>
    <cfRule type="containsText" dxfId="19473" priority="20756" operator="containsText" text="FAC">
      <formula>NOT(ISERROR(SEARCH("FAC",CM87)))</formula>
    </cfRule>
  </conditionalFormatting>
  <conditionalFormatting sqref="CM87">
    <cfRule type="containsText" dxfId="19472" priority="20749" operator="containsText" text="CE">
      <formula>NOT(ISERROR(SEARCH("CE",CM87)))</formula>
    </cfRule>
  </conditionalFormatting>
  <conditionalFormatting sqref="CM86">
    <cfRule type="cellIs" dxfId="19471" priority="20742" operator="equal">
      <formula>"FAB"</formula>
    </cfRule>
    <cfRule type="containsText" dxfId="19470" priority="20743" operator="containsText" text="CC">
      <formula>NOT(ISERROR(SEARCH("CC",CM86)))</formula>
    </cfRule>
    <cfRule type="containsText" dxfId="19469" priority="20744" operator="containsText" text="ND">
      <formula>NOT(ISERROR(SEARCH("ND",CM86)))</formula>
    </cfRule>
    <cfRule type="containsText" dxfId="19468" priority="20745" operator="containsText" text="MANTTO">
      <formula>NOT(ISERROR(SEARCH("MANTTO",CM86)))</formula>
    </cfRule>
    <cfRule type="containsText" dxfId="19467" priority="20746" operator="containsText" text="PNC">
      <formula>NOT(ISERROR(SEARCH("PNC",CM86)))</formula>
    </cfRule>
    <cfRule type="containsText" dxfId="19466" priority="20747" operator="containsText" text="EJC">
      <formula>NOT(ISERROR(SEARCH("EJC",CM86)))</formula>
    </cfRule>
    <cfRule type="containsText" dxfId="19465" priority="20748" operator="containsText" text="FAC">
      <formula>NOT(ISERROR(SEARCH("FAC",CM86)))</formula>
    </cfRule>
  </conditionalFormatting>
  <conditionalFormatting sqref="CM86">
    <cfRule type="containsText" dxfId="19464" priority="20741" operator="containsText" text="CE">
      <formula>NOT(ISERROR(SEARCH("CE",CM86)))</formula>
    </cfRule>
  </conditionalFormatting>
  <conditionalFormatting sqref="CM87">
    <cfRule type="cellIs" dxfId="19463" priority="20734" operator="equal">
      <formula>"FAB"</formula>
    </cfRule>
    <cfRule type="containsText" dxfId="19462" priority="20735" operator="containsText" text="CC">
      <formula>NOT(ISERROR(SEARCH("CC",CM87)))</formula>
    </cfRule>
    <cfRule type="containsText" dxfId="19461" priority="20736" operator="containsText" text="ND">
      <formula>NOT(ISERROR(SEARCH("ND",CM87)))</formula>
    </cfRule>
    <cfRule type="containsText" dxfId="19460" priority="20737" operator="containsText" text="MANTTO">
      <formula>NOT(ISERROR(SEARCH("MANTTO",CM87)))</formula>
    </cfRule>
    <cfRule type="containsText" dxfId="19459" priority="20738" operator="containsText" text="PNC">
      <formula>NOT(ISERROR(SEARCH("PNC",CM87)))</formula>
    </cfRule>
    <cfRule type="containsText" dxfId="19458" priority="20739" operator="containsText" text="EJC">
      <formula>NOT(ISERROR(SEARCH("EJC",CM87)))</formula>
    </cfRule>
    <cfRule type="containsText" dxfId="19457" priority="20740" operator="containsText" text="FAC">
      <formula>NOT(ISERROR(SEARCH("FAC",CM87)))</formula>
    </cfRule>
  </conditionalFormatting>
  <conditionalFormatting sqref="CM87">
    <cfRule type="containsText" dxfId="19456" priority="20733" operator="containsText" text="CE">
      <formula>NOT(ISERROR(SEARCH("CE",CM87)))</formula>
    </cfRule>
  </conditionalFormatting>
  <conditionalFormatting sqref="CM85:CM86">
    <cfRule type="cellIs" dxfId="19455" priority="20726" operator="equal">
      <formula>"FAB"</formula>
    </cfRule>
    <cfRule type="containsText" dxfId="19454" priority="20727" operator="containsText" text="CC">
      <formula>NOT(ISERROR(SEARCH("CC",CM85)))</formula>
    </cfRule>
    <cfRule type="containsText" dxfId="19453" priority="20728" operator="containsText" text="ND">
      <formula>NOT(ISERROR(SEARCH("ND",CM85)))</formula>
    </cfRule>
    <cfRule type="containsText" dxfId="19452" priority="20729" operator="containsText" text="MANTTO">
      <formula>NOT(ISERROR(SEARCH("MANTTO",CM85)))</formula>
    </cfRule>
    <cfRule type="containsText" dxfId="19451" priority="20730" operator="containsText" text="PNC">
      <formula>NOT(ISERROR(SEARCH("PNC",CM85)))</formula>
    </cfRule>
    <cfRule type="containsText" dxfId="19450" priority="20731" operator="containsText" text="EJC">
      <formula>NOT(ISERROR(SEARCH("EJC",CM85)))</formula>
    </cfRule>
    <cfRule type="containsText" dxfId="19449" priority="20732" operator="containsText" text="FAC">
      <formula>NOT(ISERROR(SEARCH("FAC",CM85)))</formula>
    </cfRule>
  </conditionalFormatting>
  <conditionalFormatting sqref="CM85:CM86">
    <cfRule type="containsText" dxfId="19448" priority="20725" operator="containsText" text="CE">
      <formula>NOT(ISERROR(SEARCH("CE",CM85)))</formula>
    </cfRule>
  </conditionalFormatting>
  <conditionalFormatting sqref="CM86">
    <cfRule type="cellIs" dxfId="19447" priority="20718" operator="equal">
      <formula>"FAB"</formula>
    </cfRule>
    <cfRule type="containsText" dxfId="19446" priority="20719" operator="containsText" text="CC">
      <formula>NOT(ISERROR(SEARCH("CC",CM86)))</formula>
    </cfRule>
    <cfRule type="containsText" dxfId="19445" priority="20720" operator="containsText" text="ND">
      <formula>NOT(ISERROR(SEARCH("ND",CM86)))</formula>
    </cfRule>
    <cfRule type="containsText" dxfId="19444" priority="20721" operator="containsText" text="MANTTO">
      <formula>NOT(ISERROR(SEARCH("MANTTO",CM86)))</formula>
    </cfRule>
    <cfRule type="containsText" dxfId="19443" priority="20722" operator="containsText" text="PNC">
      <formula>NOT(ISERROR(SEARCH("PNC",CM86)))</formula>
    </cfRule>
    <cfRule type="containsText" dxfId="19442" priority="20723" operator="containsText" text="EJC">
      <formula>NOT(ISERROR(SEARCH("EJC",CM86)))</formula>
    </cfRule>
    <cfRule type="containsText" dxfId="19441" priority="20724" operator="containsText" text="FAC">
      <formula>NOT(ISERROR(SEARCH("FAC",CM86)))</formula>
    </cfRule>
  </conditionalFormatting>
  <conditionalFormatting sqref="CM86">
    <cfRule type="containsText" dxfId="19440" priority="20717" operator="containsText" text="CE">
      <formula>NOT(ISERROR(SEARCH("CE",CM86)))</formula>
    </cfRule>
  </conditionalFormatting>
  <conditionalFormatting sqref="CM85:CM86">
    <cfRule type="cellIs" dxfId="19439" priority="20710" operator="equal">
      <formula>"FAB"</formula>
    </cfRule>
    <cfRule type="containsText" dxfId="19438" priority="20711" operator="containsText" text="CC">
      <formula>NOT(ISERROR(SEARCH("CC",CM85)))</formula>
    </cfRule>
    <cfRule type="containsText" dxfId="19437" priority="20712" operator="containsText" text="ND">
      <formula>NOT(ISERROR(SEARCH("ND",CM85)))</formula>
    </cfRule>
    <cfRule type="containsText" dxfId="19436" priority="20713" operator="containsText" text="MANTTO">
      <formula>NOT(ISERROR(SEARCH("MANTTO",CM85)))</formula>
    </cfRule>
    <cfRule type="containsText" dxfId="19435" priority="20714" operator="containsText" text="PNC">
      <formula>NOT(ISERROR(SEARCH("PNC",CM85)))</formula>
    </cfRule>
    <cfRule type="containsText" dxfId="19434" priority="20715" operator="containsText" text="EJC">
      <formula>NOT(ISERROR(SEARCH("EJC",CM85)))</formula>
    </cfRule>
    <cfRule type="containsText" dxfId="19433" priority="20716" operator="containsText" text="FAC">
      <formula>NOT(ISERROR(SEARCH("FAC",CM85)))</formula>
    </cfRule>
  </conditionalFormatting>
  <conditionalFormatting sqref="CM85:CM86">
    <cfRule type="containsText" dxfId="19432" priority="20709" operator="containsText" text="CE">
      <formula>NOT(ISERROR(SEARCH("CE",CM85)))</formula>
    </cfRule>
  </conditionalFormatting>
  <conditionalFormatting sqref="CM86:CM88">
    <cfRule type="cellIs" dxfId="19431" priority="20702" operator="equal">
      <formula>"FAB"</formula>
    </cfRule>
    <cfRule type="containsText" dxfId="19430" priority="20703" operator="containsText" text="CC">
      <formula>NOT(ISERROR(SEARCH("CC",CM86)))</formula>
    </cfRule>
    <cfRule type="containsText" dxfId="19429" priority="20704" operator="containsText" text="ND">
      <formula>NOT(ISERROR(SEARCH("ND",CM86)))</formula>
    </cfRule>
    <cfRule type="containsText" dxfId="19428" priority="20705" operator="containsText" text="MANTTO">
      <formula>NOT(ISERROR(SEARCH("MANTTO",CM86)))</formula>
    </cfRule>
    <cfRule type="containsText" dxfId="19427" priority="20706" operator="containsText" text="PNC">
      <formula>NOT(ISERROR(SEARCH("PNC",CM86)))</formula>
    </cfRule>
    <cfRule type="containsText" dxfId="19426" priority="20707" operator="containsText" text="EJC">
      <formula>NOT(ISERROR(SEARCH("EJC",CM86)))</formula>
    </cfRule>
    <cfRule type="containsText" dxfId="19425" priority="20708" operator="containsText" text="FAC">
      <formula>NOT(ISERROR(SEARCH("FAC",CM86)))</formula>
    </cfRule>
  </conditionalFormatting>
  <conditionalFormatting sqref="CM86:CM88">
    <cfRule type="containsText" dxfId="19424" priority="20701" operator="containsText" text="CE">
      <formula>NOT(ISERROR(SEARCH("CE",CM86)))</formula>
    </cfRule>
  </conditionalFormatting>
  <conditionalFormatting sqref="AX84:AZ88">
    <cfRule type="cellIs" dxfId="19423" priority="20694" operator="equal">
      <formula>"FAB"</formula>
    </cfRule>
    <cfRule type="containsText" dxfId="19422" priority="20695" operator="containsText" text="CC">
      <formula>NOT(ISERROR(SEARCH("CC",AX84)))</formula>
    </cfRule>
    <cfRule type="containsText" dxfId="19421" priority="20696" operator="containsText" text="ND">
      <formula>NOT(ISERROR(SEARCH("ND",AX84)))</formula>
    </cfRule>
    <cfRule type="containsText" dxfId="19420" priority="20697" operator="containsText" text="MANTTO">
      <formula>NOT(ISERROR(SEARCH("MANTTO",AX84)))</formula>
    </cfRule>
    <cfRule type="containsText" dxfId="19419" priority="20698" operator="containsText" text="PNC">
      <formula>NOT(ISERROR(SEARCH("PNC",AX84)))</formula>
    </cfRule>
    <cfRule type="containsText" dxfId="19418" priority="20699" operator="containsText" text="EJC">
      <formula>NOT(ISERROR(SEARCH("EJC",AX84)))</formula>
    </cfRule>
    <cfRule type="containsText" dxfId="19417" priority="20700" operator="containsText" text="FAC">
      <formula>NOT(ISERROR(SEARCH("FAC",AX84)))</formula>
    </cfRule>
  </conditionalFormatting>
  <conditionalFormatting sqref="AX84:AZ88">
    <cfRule type="containsText" dxfId="19416" priority="20693" operator="containsText" text="CE">
      <formula>NOT(ISERROR(SEARCH("CE",AX84)))</formula>
    </cfRule>
  </conditionalFormatting>
  <conditionalFormatting sqref="DT84:EO84 DT85:ED88 AO84:DS88 AC87:AN87">
    <cfRule type="cellIs" dxfId="19415" priority="20686" operator="equal">
      <formula>"FAB"</formula>
    </cfRule>
    <cfRule type="containsText" dxfId="19414" priority="20687" operator="containsText" text="CC">
      <formula>NOT(ISERROR(SEARCH("CC",AC84)))</formula>
    </cfRule>
    <cfRule type="containsText" dxfId="19413" priority="20688" operator="containsText" text="ND">
      <formula>NOT(ISERROR(SEARCH("ND",AC84)))</formula>
    </cfRule>
    <cfRule type="containsText" dxfId="19412" priority="20689" operator="containsText" text="MANTTO">
      <formula>NOT(ISERROR(SEARCH("MANTTO",AC84)))</formula>
    </cfRule>
    <cfRule type="containsText" dxfId="19411" priority="20690" operator="containsText" text="PNC">
      <formula>NOT(ISERROR(SEARCH("PNC",AC84)))</formula>
    </cfRule>
    <cfRule type="containsText" dxfId="19410" priority="20691" operator="containsText" text="EJC">
      <formula>NOT(ISERROR(SEARCH("EJC",AC84)))</formula>
    </cfRule>
    <cfRule type="containsText" dxfId="19409" priority="20692" operator="containsText" text="FAC">
      <formula>NOT(ISERROR(SEARCH("FAC",AC84)))</formula>
    </cfRule>
  </conditionalFormatting>
  <conditionalFormatting sqref="DT84:EO84 DT85:ED88 AO84:DS88 AC87:AN87">
    <cfRule type="containsText" dxfId="19408" priority="20685" operator="containsText" text="CE">
      <formula>NOT(ISERROR(SEARCH("CE",AC84)))</formula>
    </cfRule>
  </conditionalFormatting>
  <conditionalFormatting sqref="DT84:EO84 DT85:ED88 AO84:DS88 AC87:AN87">
    <cfRule type="cellIs" dxfId="19407" priority="20678" operator="equal">
      <formula>"FAB"</formula>
    </cfRule>
    <cfRule type="containsText" dxfId="19406" priority="20679" operator="containsText" text="CC">
      <formula>NOT(ISERROR(SEARCH("CC",AC84)))</formula>
    </cfRule>
    <cfRule type="containsText" dxfId="19405" priority="20680" operator="containsText" text="ND">
      <formula>NOT(ISERROR(SEARCH("ND",AC84)))</formula>
    </cfRule>
    <cfRule type="containsText" dxfId="19404" priority="20681" operator="containsText" text="MANTTO">
      <formula>NOT(ISERROR(SEARCH("MANTTO",AC84)))</formula>
    </cfRule>
    <cfRule type="containsText" dxfId="19403" priority="20682" operator="containsText" text="PNC">
      <formula>NOT(ISERROR(SEARCH("PNC",AC84)))</formula>
    </cfRule>
    <cfRule type="containsText" dxfId="19402" priority="20683" operator="containsText" text="EJC">
      <formula>NOT(ISERROR(SEARCH("EJC",AC84)))</formula>
    </cfRule>
    <cfRule type="containsText" dxfId="19401" priority="20684" operator="containsText" text="FAC">
      <formula>NOT(ISERROR(SEARCH("FAC",AC84)))</formula>
    </cfRule>
  </conditionalFormatting>
  <conditionalFormatting sqref="DT84:EO84 DT85:ED88 AO84:DS88 AC87:AN87">
    <cfRule type="containsText" dxfId="19400" priority="20677" operator="containsText" text="CE">
      <formula>NOT(ISERROR(SEARCH("CE",AC84)))</formula>
    </cfRule>
  </conditionalFormatting>
  <conditionalFormatting sqref="DT84:EO84 DT85:ED88 AO84:DS88 AC87:AN87">
    <cfRule type="cellIs" dxfId="19399" priority="20670" operator="equal">
      <formula>"FAB"</formula>
    </cfRule>
    <cfRule type="containsText" dxfId="19398" priority="20671" operator="containsText" text="CC">
      <formula>NOT(ISERROR(SEARCH("CC",AC84)))</formula>
    </cfRule>
    <cfRule type="containsText" dxfId="19397" priority="20672" operator="containsText" text="ND">
      <formula>NOT(ISERROR(SEARCH("ND",AC84)))</formula>
    </cfRule>
    <cfRule type="containsText" dxfId="19396" priority="20673" operator="containsText" text="MANTTO">
      <formula>NOT(ISERROR(SEARCH("MANTTO",AC84)))</formula>
    </cfRule>
    <cfRule type="containsText" dxfId="19395" priority="20674" operator="containsText" text="PNC">
      <formula>NOT(ISERROR(SEARCH("PNC",AC84)))</formula>
    </cfRule>
    <cfRule type="containsText" dxfId="19394" priority="20675" operator="containsText" text="EJC">
      <formula>NOT(ISERROR(SEARCH("EJC",AC84)))</formula>
    </cfRule>
    <cfRule type="containsText" dxfId="19393" priority="20676" operator="containsText" text="FAC">
      <formula>NOT(ISERROR(SEARCH("FAC",AC84)))</formula>
    </cfRule>
  </conditionalFormatting>
  <conditionalFormatting sqref="DT84:EO84 DT85:ED88 AO84:DS88 AC87:AN87">
    <cfRule type="containsText" dxfId="19392" priority="20669" operator="containsText" text="CE">
      <formula>NOT(ISERROR(SEARCH("CE",AC84)))</formula>
    </cfRule>
  </conditionalFormatting>
  <conditionalFormatting sqref="DQ84:EF84">
    <cfRule type="cellIs" dxfId="19391" priority="20662" operator="equal">
      <formula>"FAB"</formula>
    </cfRule>
    <cfRule type="containsText" dxfId="19390" priority="20663" operator="containsText" text="CC">
      <formula>NOT(ISERROR(SEARCH("CC",DQ84)))</formula>
    </cfRule>
    <cfRule type="containsText" dxfId="19389" priority="20664" operator="containsText" text="ND">
      <formula>NOT(ISERROR(SEARCH("ND",DQ84)))</formula>
    </cfRule>
    <cfRule type="containsText" dxfId="19388" priority="20665" operator="containsText" text="MANTTO">
      <formula>NOT(ISERROR(SEARCH("MANTTO",DQ84)))</formula>
    </cfRule>
    <cfRule type="containsText" dxfId="19387" priority="20666" operator="containsText" text="PNC">
      <formula>NOT(ISERROR(SEARCH("PNC",DQ84)))</formula>
    </cfRule>
    <cfRule type="containsText" dxfId="19386" priority="20667" operator="containsText" text="EJC">
      <formula>NOT(ISERROR(SEARCH("EJC",DQ84)))</formula>
    </cfRule>
    <cfRule type="containsText" dxfId="19385" priority="20668" operator="containsText" text="FAC">
      <formula>NOT(ISERROR(SEARCH("FAC",DQ84)))</formula>
    </cfRule>
  </conditionalFormatting>
  <conditionalFormatting sqref="DQ84:EF84">
    <cfRule type="containsText" dxfId="19384" priority="20661" operator="containsText" text="CE">
      <formula>NOT(ISERROR(SEARCH("CE",DQ84)))</formula>
    </cfRule>
  </conditionalFormatting>
  <conditionalFormatting sqref="DW84:DY84">
    <cfRule type="cellIs" dxfId="19383" priority="20654" operator="equal">
      <formula>"FAB"</formula>
    </cfRule>
    <cfRule type="containsText" dxfId="19382" priority="20655" operator="containsText" text="CC">
      <formula>NOT(ISERROR(SEARCH("CC",DW84)))</formula>
    </cfRule>
    <cfRule type="containsText" dxfId="19381" priority="20656" operator="containsText" text="ND">
      <formula>NOT(ISERROR(SEARCH("ND",DW84)))</formula>
    </cfRule>
    <cfRule type="containsText" dxfId="19380" priority="20657" operator="containsText" text="MANTTO">
      <formula>NOT(ISERROR(SEARCH("MANTTO",DW84)))</formula>
    </cfRule>
    <cfRule type="containsText" dxfId="19379" priority="20658" operator="containsText" text="PNC">
      <formula>NOT(ISERROR(SEARCH("PNC",DW84)))</formula>
    </cfRule>
    <cfRule type="containsText" dxfId="19378" priority="20659" operator="containsText" text="EJC">
      <formula>NOT(ISERROR(SEARCH("EJC",DW84)))</formula>
    </cfRule>
    <cfRule type="containsText" dxfId="19377" priority="20660" operator="containsText" text="FAC">
      <formula>NOT(ISERROR(SEARCH("FAC",DW84)))</formula>
    </cfRule>
  </conditionalFormatting>
  <conditionalFormatting sqref="DW84:DY84">
    <cfRule type="containsText" dxfId="19376" priority="20653" operator="containsText" text="CE">
      <formula>NOT(ISERROR(SEARCH("CE",DW84)))</formula>
    </cfRule>
  </conditionalFormatting>
  <conditionalFormatting sqref="DQ85:DV85">
    <cfRule type="cellIs" dxfId="19375" priority="20646" operator="equal">
      <formula>"FAB"</formula>
    </cfRule>
    <cfRule type="containsText" dxfId="19374" priority="20647" operator="containsText" text="CC">
      <formula>NOT(ISERROR(SEARCH("CC",DQ85)))</formula>
    </cfRule>
    <cfRule type="containsText" dxfId="19373" priority="20648" operator="containsText" text="ND">
      <formula>NOT(ISERROR(SEARCH("ND",DQ85)))</formula>
    </cfRule>
    <cfRule type="containsText" dxfId="19372" priority="20649" operator="containsText" text="MANTTO">
      <formula>NOT(ISERROR(SEARCH("MANTTO",DQ85)))</formula>
    </cfRule>
    <cfRule type="containsText" dxfId="19371" priority="20650" operator="containsText" text="PNC">
      <formula>NOT(ISERROR(SEARCH("PNC",DQ85)))</formula>
    </cfRule>
    <cfRule type="containsText" dxfId="19370" priority="20651" operator="containsText" text="EJC">
      <formula>NOT(ISERROR(SEARCH("EJC",DQ85)))</formula>
    </cfRule>
    <cfRule type="containsText" dxfId="19369" priority="20652" operator="containsText" text="FAC">
      <formula>NOT(ISERROR(SEARCH("FAC",DQ85)))</formula>
    </cfRule>
  </conditionalFormatting>
  <conditionalFormatting sqref="DQ85:DV85">
    <cfRule type="containsText" dxfId="19368" priority="20645" operator="containsText" text="CE">
      <formula>NOT(ISERROR(SEARCH("CE",DQ85)))</formula>
    </cfRule>
  </conditionalFormatting>
  <conditionalFormatting sqref="DW85:DY85">
    <cfRule type="cellIs" dxfId="19367" priority="20638" operator="equal">
      <formula>"FAB"</formula>
    </cfRule>
    <cfRule type="containsText" dxfId="19366" priority="20639" operator="containsText" text="CC">
      <formula>NOT(ISERROR(SEARCH("CC",DW85)))</formula>
    </cfRule>
    <cfRule type="containsText" dxfId="19365" priority="20640" operator="containsText" text="ND">
      <formula>NOT(ISERROR(SEARCH("ND",DW85)))</formula>
    </cfRule>
    <cfRule type="containsText" dxfId="19364" priority="20641" operator="containsText" text="MANTTO">
      <formula>NOT(ISERROR(SEARCH("MANTTO",DW85)))</formula>
    </cfRule>
    <cfRule type="containsText" dxfId="19363" priority="20642" operator="containsText" text="PNC">
      <formula>NOT(ISERROR(SEARCH("PNC",DW85)))</formula>
    </cfRule>
    <cfRule type="containsText" dxfId="19362" priority="20643" operator="containsText" text="EJC">
      <formula>NOT(ISERROR(SEARCH("EJC",DW85)))</formula>
    </cfRule>
    <cfRule type="containsText" dxfId="19361" priority="20644" operator="containsText" text="FAC">
      <formula>NOT(ISERROR(SEARCH("FAC",DW85)))</formula>
    </cfRule>
  </conditionalFormatting>
  <conditionalFormatting sqref="DW85:DY85">
    <cfRule type="containsText" dxfId="19360" priority="20637" operator="containsText" text="CE">
      <formula>NOT(ISERROR(SEARCH("CE",DW85)))</formula>
    </cfRule>
  </conditionalFormatting>
  <conditionalFormatting sqref="DQ84:DY85 DZ84:EF84">
    <cfRule type="cellIs" dxfId="19359" priority="20630" operator="equal">
      <formula>"FAB"</formula>
    </cfRule>
    <cfRule type="containsText" dxfId="19358" priority="20631" operator="containsText" text="CC">
      <formula>NOT(ISERROR(SEARCH("CC",DQ84)))</formula>
    </cfRule>
    <cfRule type="containsText" dxfId="19357" priority="20632" operator="containsText" text="ND">
      <formula>NOT(ISERROR(SEARCH("ND",DQ84)))</formula>
    </cfRule>
    <cfRule type="containsText" dxfId="19356" priority="20633" operator="containsText" text="MANTTO">
      <formula>NOT(ISERROR(SEARCH("MANTTO",DQ84)))</formula>
    </cfRule>
    <cfRule type="containsText" dxfId="19355" priority="20634" operator="containsText" text="PNC">
      <formula>NOT(ISERROR(SEARCH("PNC",DQ84)))</formula>
    </cfRule>
    <cfRule type="containsText" dxfId="19354" priority="20635" operator="containsText" text="EJC">
      <formula>NOT(ISERROR(SEARCH("EJC",DQ84)))</formula>
    </cfRule>
    <cfRule type="containsText" dxfId="19353" priority="20636" operator="containsText" text="FAC">
      <formula>NOT(ISERROR(SEARCH("FAC",DQ84)))</formula>
    </cfRule>
  </conditionalFormatting>
  <conditionalFormatting sqref="DQ84:DY85 DZ84:EF84">
    <cfRule type="containsText" dxfId="19352" priority="20629" operator="containsText" text="CE">
      <formula>NOT(ISERROR(SEARCH("CE",DQ84)))</formula>
    </cfRule>
  </conditionalFormatting>
  <conditionalFormatting sqref="DQ85">
    <cfRule type="cellIs" dxfId="19351" priority="20622" operator="equal">
      <formula>"FAB"</formula>
    </cfRule>
    <cfRule type="containsText" dxfId="19350" priority="20623" operator="containsText" text="CC">
      <formula>NOT(ISERROR(SEARCH("CC",DQ85)))</formula>
    </cfRule>
    <cfRule type="containsText" dxfId="19349" priority="20624" operator="containsText" text="ND">
      <formula>NOT(ISERROR(SEARCH("ND",DQ85)))</formula>
    </cfRule>
    <cfRule type="containsText" dxfId="19348" priority="20625" operator="containsText" text="MANTTO">
      <formula>NOT(ISERROR(SEARCH("MANTTO",DQ85)))</formula>
    </cfRule>
    <cfRule type="containsText" dxfId="19347" priority="20626" operator="containsText" text="PNC">
      <formula>NOT(ISERROR(SEARCH("PNC",DQ85)))</formula>
    </cfRule>
    <cfRule type="containsText" dxfId="19346" priority="20627" operator="containsText" text="EJC">
      <formula>NOT(ISERROR(SEARCH("EJC",DQ85)))</formula>
    </cfRule>
    <cfRule type="containsText" dxfId="19345" priority="20628" operator="containsText" text="FAC">
      <formula>NOT(ISERROR(SEARCH("FAC",DQ85)))</formula>
    </cfRule>
  </conditionalFormatting>
  <conditionalFormatting sqref="DQ85">
    <cfRule type="containsText" dxfId="19344" priority="20621" operator="containsText" text="CE">
      <formula>NOT(ISERROR(SEARCH("CE",DQ85)))</formula>
    </cfRule>
  </conditionalFormatting>
  <conditionalFormatting sqref="DQ84:DY85 DZ84:EF84">
    <cfRule type="cellIs" dxfId="19343" priority="20614" operator="equal">
      <formula>"FAB"</formula>
    </cfRule>
    <cfRule type="containsText" dxfId="19342" priority="20615" operator="containsText" text="CC">
      <formula>NOT(ISERROR(SEARCH("CC",DQ84)))</formula>
    </cfRule>
    <cfRule type="containsText" dxfId="19341" priority="20616" operator="containsText" text="ND">
      <formula>NOT(ISERROR(SEARCH("ND",DQ84)))</formula>
    </cfRule>
    <cfRule type="containsText" dxfId="19340" priority="20617" operator="containsText" text="MANTTO">
      <formula>NOT(ISERROR(SEARCH("MANTTO",DQ84)))</formula>
    </cfRule>
    <cfRule type="containsText" dxfId="19339" priority="20618" operator="containsText" text="PNC">
      <formula>NOT(ISERROR(SEARCH("PNC",DQ84)))</formula>
    </cfRule>
    <cfRule type="containsText" dxfId="19338" priority="20619" operator="containsText" text="EJC">
      <formula>NOT(ISERROR(SEARCH("EJC",DQ84)))</formula>
    </cfRule>
    <cfRule type="containsText" dxfId="19337" priority="20620" operator="containsText" text="FAC">
      <formula>NOT(ISERROR(SEARCH("FAC",DQ84)))</formula>
    </cfRule>
  </conditionalFormatting>
  <conditionalFormatting sqref="DQ84:DY85 DZ84:EF84">
    <cfRule type="containsText" dxfId="19336" priority="20613" operator="containsText" text="CE">
      <formula>NOT(ISERROR(SEARCH("CE",DQ84)))</formula>
    </cfRule>
  </conditionalFormatting>
  <conditionalFormatting sqref="DQ84:DQ85">
    <cfRule type="cellIs" dxfId="19335" priority="20606" operator="equal">
      <formula>"FAB"</formula>
    </cfRule>
    <cfRule type="containsText" dxfId="19334" priority="20607" operator="containsText" text="CC">
      <formula>NOT(ISERROR(SEARCH("CC",DQ84)))</formula>
    </cfRule>
    <cfRule type="containsText" dxfId="19333" priority="20608" operator="containsText" text="ND">
      <formula>NOT(ISERROR(SEARCH("ND",DQ84)))</formula>
    </cfRule>
    <cfRule type="containsText" dxfId="19332" priority="20609" operator="containsText" text="MANTTO">
      <formula>NOT(ISERROR(SEARCH("MANTTO",DQ84)))</formula>
    </cfRule>
    <cfRule type="containsText" dxfId="19331" priority="20610" operator="containsText" text="PNC">
      <formula>NOT(ISERROR(SEARCH("PNC",DQ84)))</formula>
    </cfRule>
    <cfRule type="containsText" dxfId="19330" priority="20611" operator="containsText" text="EJC">
      <formula>NOT(ISERROR(SEARCH("EJC",DQ84)))</formula>
    </cfRule>
    <cfRule type="containsText" dxfId="19329" priority="20612" operator="containsText" text="FAC">
      <formula>NOT(ISERROR(SEARCH("FAC",DQ84)))</formula>
    </cfRule>
  </conditionalFormatting>
  <conditionalFormatting sqref="DQ84:DQ85">
    <cfRule type="containsText" dxfId="19328" priority="20605" operator="containsText" text="CE">
      <formula>NOT(ISERROR(SEARCH("CE",DQ84)))</formula>
    </cfRule>
  </conditionalFormatting>
  <conditionalFormatting sqref="DQ85">
    <cfRule type="cellIs" dxfId="19327" priority="20598" operator="equal">
      <formula>"FAB"</formula>
    </cfRule>
    <cfRule type="containsText" dxfId="19326" priority="20599" operator="containsText" text="CC">
      <formula>NOT(ISERROR(SEARCH("CC",DQ85)))</formula>
    </cfRule>
    <cfRule type="containsText" dxfId="19325" priority="20600" operator="containsText" text="ND">
      <formula>NOT(ISERROR(SEARCH("ND",DQ85)))</formula>
    </cfRule>
    <cfRule type="containsText" dxfId="19324" priority="20601" operator="containsText" text="MANTTO">
      <formula>NOT(ISERROR(SEARCH("MANTTO",DQ85)))</formula>
    </cfRule>
    <cfRule type="containsText" dxfId="19323" priority="20602" operator="containsText" text="PNC">
      <formula>NOT(ISERROR(SEARCH("PNC",DQ85)))</formula>
    </cfRule>
    <cfRule type="containsText" dxfId="19322" priority="20603" operator="containsText" text="EJC">
      <formula>NOT(ISERROR(SEARCH("EJC",DQ85)))</formula>
    </cfRule>
    <cfRule type="containsText" dxfId="19321" priority="20604" operator="containsText" text="FAC">
      <formula>NOT(ISERROR(SEARCH("FAC",DQ85)))</formula>
    </cfRule>
  </conditionalFormatting>
  <conditionalFormatting sqref="DQ85">
    <cfRule type="containsText" dxfId="19320" priority="20597" operator="containsText" text="CE">
      <formula>NOT(ISERROR(SEARCH("CE",DQ85)))</formula>
    </cfRule>
  </conditionalFormatting>
  <conditionalFormatting sqref="DQ84:DY85 DZ84:EF84">
    <cfRule type="cellIs" dxfId="19319" priority="20590" operator="equal">
      <formula>"FAB"</formula>
    </cfRule>
    <cfRule type="containsText" dxfId="19318" priority="20591" operator="containsText" text="CC">
      <formula>NOT(ISERROR(SEARCH("CC",DQ84)))</formula>
    </cfRule>
    <cfRule type="containsText" dxfId="19317" priority="20592" operator="containsText" text="ND">
      <formula>NOT(ISERROR(SEARCH("ND",DQ84)))</formula>
    </cfRule>
    <cfRule type="containsText" dxfId="19316" priority="20593" operator="containsText" text="MANTTO">
      <formula>NOT(ISERROR(SEARCH("MANTTO",DQ84)))</formula>
    </cfRule>
    <cfRule type="containsText" dxfId="19315" priority="20594" operator="containsText" text="PNC">
      <formula>NOT(ISERROR(SEARCH("PNC",DQ84)))</formula>
    </cfRule>
    <cfRule type="containsText" dxfId="19314" priority="20595" operator="containsText" text="EJC">
      <formula>NOT(ISERROR(SEARCH("EJC",DQ84)))</formula>
    </cfRule>
    <cfRule type="containsText" dxfId="19313" priority="20596" operator="containsText" text="FAC">
      <formula>NOT(ISERROR(SEARCH("FAC",DQ84)))</formula>
    </cfRule>
  </conditionalFormatting>
  <conditionalFormatting sqref="DQ84:DY85 DZ84:EF84">
    <cfRule type="containsText" dxfId="19312" priority="20589" operator="containsText" text="CE">
      <formula>NOT(ISERROR(SEARCH("CE",DQ84)))</formula>
    </cfRule>
  </conditionalFormatting>
  <conditionalFormatting sqref="DQ84:DY85 DZ84:EF84">
    <cfRule type="cellIs" dxfId="19311" priority="20582" operator="equal">
      <formula>"FAB"</formula>
    </cfRule>
    <cfRule type="containsText" dxfId="19310" priority="20583" operator="containsText" text="CC">
      <formula>NOT(ISERROR(SEARCH("CC",DQ84)))</formula>
    </cfRule>
    <cfRule type="containsText" dxfId="19309" priority="20584" operator="containsText" text="ND">
      <formula>NOT(ISERROR(SEARCH("ND",DQ84)))</formula>
    </cfRule>
    <cfRule type="containsText" dxfId="19308" priority="20585" operator="containsText" text="MANTTO">
      <formula>NOT(ISERROR(SEARCH("MANTTO",DQ84)))</formula>
    </cfRule>
    <cfRule type="containsText" dxfId="19307" priority="20586" operator="containsText" text="PNC">
      <formula>NOT(ISERROR(SEARCH("PNC",DQ84)))</formula>
    </cfRule>
    <cfRule type="containsText" dxfId="19306" priority="20587" operator="containsText" text="EJC">
      <formula>NOT(ISERROR(SEARCH("EJC",DQ84)))</formula>
    </cfRule>
    <cfRule type="containsText" dxfId="19305" priority="20588" operator="containsText" text="FAC">
      <formula>NOT(ISERROR(SEARCH("FAC",DQ84)))</formula>
    </cfRule>
  </conditionalFormatting>
  <conditionalFormatting sqref="DQ84:DY85 DZ84:EF84">
    <cfRule type="containsText" dxfId="19304" priority="20581" operator="containsText" text="CE">
      <formula>NOT(ISERROR(SEARCH("CE",DQ84)))</formula>
    </cfRule>
  </conditionalFormatting>
  <conditionalFormatting sqref="DG86:DL86 DG88:DL88">
    <cfRule type="cellIs" dxfId="19303" priority="20574" operator="equal">
      <formula>"FAB"</formula>
    </cfRule>
    <cfRule type="containsText" dxfId="19302" priority="20575" operator="containsText" text="CC">
      <formula>NOT(ISERROR(SEARCH("CC",DG86)))</formula>
    </cfRule>
    <cfRule type="containsText" dxfId="19301" priority="20576" operator="containsText" text="ND">
      <formula>NOT(ISERROR(SEARCH("ND",DG86)))</formula>
    </cfRule>
    <cfRule type="containsText" dxfId="19300" priority="20577" operator="containsText" text="MANTTO">
      <formula>NOT(ISERROR(SEARCH("MANTTO",DG86)))</formula>
    </cfRule>
    <cfRule type="containsText" dxfId="19299" priority="20578" operator="containsText" text="PNC">
      <formula>NOT(ISERROR(SEARCH("PNC",DG86)))</formula>
    </cfRule>
    <cfRule type="containsText" dxfId="19298" priority="20579" operator="containsText" text="EJC">
      <formula>NOT(ISERROR(SEARCH("EJC",DG86)))</formula>
    </cfRule>
    <cfRule type="containsText" dxfId="19297" priority="20580" operator="containsText" text="FAC">
      <formula>NOT(ISERROR(SEARCH("FAC",DG86)))</formula>
    </cfRule>
  </conditionalFormatting>
  <conditionalFormatting sqref="DG86:DL86 DG88:DL88">
    <cfRule type="containsText" dxfId="19296" priority="20573" operator="containsText" text="CE">
      <formula>NOT(ISERROR(SEARCH("CE",DG86)))</formula>
    </cfRule>
  </conditionalFormatting>
  <conditionalFormatting sqref="DM86:DO86 DM88:DO88">
    <cfRule type="cellIs" dxfId="19295" priority="20566" operator="equal">
      <formula>"FAB"</formula>
    </cfRule>
    <cfRule type="containsText" dxfId="19294" priority="20567" operator="containsText" text="CC">
      <formula>NOT(ISERROR(SEARCH("CC",DM86)))</formula>
    </cfRule>
    <cfRule type="containsText" dxfId="19293" priority="20568" operator="containsText" text="ND">
      <formula>NOT(ISERROR(SEARCH("ND",DM86)))</formula>
    </cfRule>
    <cfRule type="containsText" dxfId="19292" priority="20569" operator="containsText" text="MANTTO">
      <formula>NOT(ISERROR(SEARCH("MANTTO",DM86)))</formula>
    </cfRule>
    <cfRule type="containsText" dxfId="19291" priority="20570" operator="containsText" text="PNC">
      <formula>NOT(ISERROR(SEARCH("PNC",DM86)))</formula>
    </cfRule>
    <cfRule type="containsText" dxfId="19290" priority="20571" operator="containsText" text="EJC">
      <formula>NOT(ISERROR(SEARCH("EJC",DM86)))</formula>
    </cfRule>
    <cfRule type="containsText" dxfId="19289" priority="20572" operator="containsText" text="FAC">
      <formula>NOT(ISERROR(SEARCH("FAC",DM86)))</formula>
    </cfRule>
  </conditionalFormatting>
  <conditionalFormatting sqref="DM86:DO86 DM88:DO88">
    <cfRule type="containsText" dxfId="19288" priority="20565" operator="containsText" text="CE">
      <formula>NOT(ISERROR(SEARCH("CE",DM86)))</formula>
    </cfRule>
  </conditionalFormatting>
  <conditionalFormatting sqref="DG87:DL87">
    <cfRule type="cellIs" dxfId="19287" priority="20558" operator="equal">
      <formula>"FAB"</formula>
    </cfRule>
    <cfRule type="containsText" dxfId="19286" priority="20559" operator="containsText" text="CC">
      <formula>NOT(ISERROR(SEARCH("CC",DG87)))</formula>
    </cfRule>
    <cfRule type="containsText" dxfId="19285" priority="20560" operator="containsText" text="ND">
      <formula>NOT(ISERROR(SEARCH("ND",DG87)))</formula>
    </cfRule>
    <cfRule type="containsText" dxfId="19284" priority="20561" operator="containsText" text="MANTTO">
      <formula>NOT(ISERROR(SEARCH("MANTTO",DG87)))</formula>
    </cfRule>
    <cfRule type="containsText" dxfId="19283" priority="20562" operator="containsText" text="PNC">
      <formula>NOT(ISERROR(SEARCH("PNC",DG87)))</formula>
    </cfRule>
    <cfRule type="containsText" dxfId="19282" priority="20563" operator="containsText" text="EJC">
      <formula>NOT(ISERROR(SEARCH("EJC",DG87)))</formula>
    </cfRule>
    <cfRule type="containsText" dxfId="19281" priority="20564" operator="containsText" text="FAC">
      <formula>NOT(ISERROR(SEARCH("FAC",DG87)))</formula>
    </cfRule>
  </conditionalFormatting>
  <conditionalFormatting sqref="DG87:DL87">
    <cfRule type="containsText" dxfId="19280" priority="20557" operator="containsText" text="CE">
      <formula>NOT(ISERROR(SEARCH("CE",DG87)))</formula>
    </cfRule>
  </conditionalFormatting>
  <conditionalFormatting sqref="DM87:DO87">
    <cfRule type="cellIs" dxfId="19279" priority="20550" operator="equal">
      <formula>"FAB"</formula>
    </cfRule>
    <cfRule type="containsText" dxfId="19278" priority="20551" operator="containsText" text="CC">
      <formula>NOT(ISERROR(SEARCH("CC",DM87)))</formula>
    </cfRule>
    <cfRule type="containsText" dxfId="19277" priority="20552" operator="containsText" text="ND">
      <formula>NOT(ISERROR(SEARCH("ND",DM87)))</formula>
    </cfRule>
    <cfRule type="containsText" dxfId="19276" priority="20553" operator="containsText" text="MANTTO">
      <formula>NOT(ISERROR(SEARCH("MANTTO",DM87)))</formula>
    </cfRule>
    <cfRule type="containsText" dxfId="19275" priority="20554" operator="containsText" text="PNC">
      <formula>NOT(ISERROR(SEARCH("PNC",DM87)))</formula>
    </cfRule>
    <cfRule type="containsText" dxfId="19274" priority="20555" operator="containsText" text="EJC">
      <formula>NOT(ISERROR(SEARCH("EJC",DM87)))</formula>
    </cfRule>
    <cfRule type="containsText" dxfId="19273" priority="20556" operator="containsText" text="FAC">
      <formula>NOT(ISERROR(SEARCH("FAC",DM87)))</formula>
    </cfRule>
  </conditionalFormatting>
  <conditionalFormatting sqref="DM87:DO87">
    <cfRule type="containsText" dxfId="19272" priority="20549" operator="containsText" text="CE">
      <formula>NOT(ISERROR(SEARCH("CE",DM87)))</formula>
    </cfRule>
  </conditionalFormatting>
  <conditionalFormatting sqref="DG86:DO88">
    <cfRule type="cellIs" dxfId="19271" priority="20542" operator="equal">
      <formula>"FAB"</formula>
    </cfRule>
    <cfRule type="containsText" dxfId="19270" priority="20543" operator="containsText" text="CC">
      <formula>NOT(ISERROR(SEARCH("CC",DG86)))</formula>
    </cfRule>
    <cfRule type="containsText" dxfId="19269" priority="20544" operator="containsText" text="ND">
      <formula>NOT(ISERROR(SEARCH("ND",DG86)))</formula>
    </cfRule>
    <cfRule type="containsText" dxfId="19268" priority="20545" operator="containsText" text="MANTTO">
      <formula>NOT(ISERROR(SEARCH("MANTTO",DG86)))</formula>
    </cfRule>
    <cfRule type="containsText" dxfId="19267" priority="20546" operator="containsText" text="PNC">
      <formula>NOT(ISERROR(SEARCH("PNC",DG86)))</formula>
    </cfRule>
    <cfRule type="containsText" dxfId="19266" priority="20547" operator="containsText" text="EJC">
      <formula>NOT(ISERROR(SEARCH("EJC",DG86)))</formula>
    </cfRule>
    <cfRule type="containsText" dxfId="19265" priority="20548" operator="containsText" text="FAC">
      <formula>NOT(ISERROR(SEARCH("FAC",DG86)))</formula>
    </cfRule>
  </conditionalFormatting>
  <conditionalFormatting sqref="DG86:DO88">
    <cfRule type="containsText" dxfId="19264" priority="20541" operator="containsText" text="CE">
      <formula>NOT(ISERROR(SEARCH("CE",DG86)))</formula>
    </cfRule>
  </conditionalFormatting>
  <conditionalFormatting sqref="DG87">
    <cfRule type="cellIs" dxfId="19263" priority="20534" operator="equal">
      <formula>"FAB"</formula>
    </cfRule>
    <cfRule type="containsText" dxfId="19262" priority="20535" operator="containsText" text="CC">
      <formula>NOT(ISERROR(SEARCH("CC",DG87)))</formula>
    </cfRule>
    <cfRule type="containsText" dxfId="19261" priority="20536" operator="containsText" text="ND">
      <formula>NOT(ISERROR(SEARCH("ND",DG87)))</formula>
    </cfRule>
    <cfRule type="containsText" dxfId="19260" priority="20537" operator="containsText" text="MANTTO">
      <formula>NOT(ISERROR(SEARCH("MANTTO",DG87)))</formula>
    </cfRule>
    <cfRule type="containsText" dxfId="19259" priority="20538" operator="containsText" text="PNC">
      <formula>NOT(ISERROR(SEARCH("PNC",DG87)))</formula>
    </cfRule>
    <cfRule type="containsText" dxfId="19258" priority="20539" operator="containsText" text="EJC">
      <formula>NOT(ISERROR(SEARCH("EJC",DG87)))</formula>
    </cfRule>
    <cfRule type="containsText" dxfId="19257" priority="20540" operator="containsText" text="FAC">
      <formula>NOT(ISERROR(SEARCH("FAC",DG87)))</formula>
    </cfRule>
  </conditionalFormatting>
  <conditionalFormatting sqref="DG87">
    <cfRule type="containsText" dxfId="19256" priority="20533" operator="containsText" text="CE">
      <formula>NOT(ISERROR(SEARCH("CE",DG87)))</formula>
    </cfRule>
  </conditionalFormatting>
  <conditionalFormatting sqref="DG86:DO88">
    <cfRule type="cellIs" dxfId="19255" priority="20526" operator="equal">
      <formula>"FAB"</formula>
    </cfRule>
    <cfRule type="containsText" dxfId="19254" priority="20527" operator="containsText" text="CC">
      <formula>NOT(ISERROR(SEARCH("CC",DG86)))</formula>
    </cfRule>
    <cfRule type="containsText" dxfId="19253" priority="20528" operator="containsText" text="ND">
      <formula>NOT(ISERROR(SEARCH("ND",DG86)))</formula>
    </cfRule>
    <cfRule type="containsText" dxfId="19252" priority="20529" operator="containsText" text="MANTTO">
      <formula>NOT(ISERROR(SEARCH("MANTTO",DG86)))</formula>
    </cfRule>
    <cfRule type="containsText" dxfId="19251" priority="20530" operator="containsText" text="PNC">
      <formula>NOT(ISERROR(SEARCH("PNC",DG86)))</formula>
    </cfRule>
    <cfRule type="containsText" dxfId="19250" priority="20531" operator="containsText" text="EJC">
      <formula>NOT(ISERROR(SEARCH("EJC",DG86)))</formula>
    </cfRule>
    <cfRule type="containsText" dxfId="19249" priority="20532" operator="containsText" text="FAC">
      <formula>NOT(ISERROR(SEARCH("FAC",DG86)))</formula>
    </cfRule>
  </conditionalFormatting>
  <conditionalFormatting sqref="DG86:DO88">
    <cfRule type="containsText" dxfId="19248" priority="20525" operator="containsText" text="CE">
      <formula>NOT(ISERROR(SEARCH("CE",DG86)))</formula>
    </cfRule>
  </conditionalFormatting>
  <conditionalFormatting sqref="DG86:DG88">
    <cfRule type="cellIs" dxfId="19247" priority="20518" operator="equal">
      <formula>"FAB"</formula>
    </cfRule>
    <cfRule type="containsText" dxfId="19246" priority="20519" operator="containsText" text="CC">
      <formula>NOT(ISERROR(SEARCH("CC",DG86)))</formula>
    </cfRule>
    <cfRule type="containsText" dxfId="19245" priority="20520" operator="containsText" text="ND">
      <formula>NOT(ISERROR(SEARCH("ND",DG86)))</formula>
    </cfRule>
    <cfRule type="containsText" dxfId="19244" priority="20521" operator="containsText" text="MANTTO">
      <formula>NOT(ISERROR(SEARCH("MANTTO",DG86)))</formula>
    </cfRule>
    <cfRule type="containsText" dxfId="19243" priority="20522" operator="containsText" text="PNC">
      <formula>NOT(ISERROR(SEARCH("PNC",DG86)))</formula>
    </cfRule>
    <cfRule type="containsText" dxfId="19242" priority="20523" operator="containsText" text="EJC">
      <formula>NOT(ISERROR(SEARCH("EJC",DG86)))</formula>
    </cfRule>
    <cfRule type="containsText" dxfId="19241" priority="20524" operator="containsText" text="FAC">
      <formula>NOT(ISERROR(SEARCH("FAC",DG86)))</formula>
    </cfRule>
  </conditionalFormatting>
  <conditionalFormatting sqref="DG86:DG88">
    <cfRule type="containsText" dxfId="19240" priority="20517" operator="containsText" text="CE">
      <formula>NOT(ISERROR(SEARCH("CE",DG86)))</formula>
    </cfRule>
  </conditionalFormatting>
  <conditionalFormatting sqref="DG87">
    <cfRule type="cellIs" dxfId="19239" priority="20510" operator="equal">
      <formula>"FAB"</formula>
    </cfRule>
    <cfRule type="containsText" dxfId="19238" priority="20511" operator="containsText" text="CC">
      <formula>NOT(ISERROR(SEARCH("CC",DG87)))</formula>
    </cfRule>
    <cfRule type="containsText" dxfId="19237" priority="20512" operator="containsText" text="ND">
      <formula>NOT(ISERROR(SEARCH("ND",DG87)))</formula>
    </cfRule>
    <cfRule type="containsText" dxfId="19236" priority="20513" operator="containsText" text="MANTTO">
      <formula>NOT(ISERROR(SEARCH("MANTTO",DG87)))</formula>
    </cfRule>
    <cfRule type="containsText" dxfId="19235" priority="20514" operator="containsText" text="PNC">
      <formula>NOT(ISERROR(SEARCH("PNC",DG87)))</formula>
    </cfRule>
    <cfRule type="containsText" dxfId="19234" priority="20515" operator="containsText" text="EJC">
      <formula>NOT(ISERROR(SEARCH("EJC",DG87)))</formula>
    </cfRule>
    <cfRule type="containsText" dxfId="19233" priority="20516" operator="containsText" text="FAC">
      <formula>NOT(ISERROR(SEARCH("FAC",DG87)))</formula>
    </cfRule>
  </conditionalFormatting>
  <conditionalFormatting sqref="DG87">
    <cfRule type="containsText" dxfId="19232" priority="20509" operator="containsText" text="CE">
      <formula>NOT(ISERROR(SEARCH("CE",DG87)))</formula>
    </cfRule>
  </conditionalFormatting>
  <conditionalFormatting sqref="DG86:DO88">
    <cfRule type="cellIs" dxfId="19231" priority="20502" operator="equal">
      <formula>"FAB"</formula>
    </cfRule>
    <cfRule type="containsText" dxfId="19230" priority="20503" operator="containsText" text="CC">
      <formula>NOT(ISERROR(SEARCH("CC",DG86)))</formula>
    </cfRule>
    <cfRule type="containsText" dxfId="19229" priority="20504" operator="containsText" text="ND">
      <formula>NOT(ISERROR(SEARCH("ND",DG86)))</formula>
    </cfRule>
    <cfRule type="containsText" dxfId="19228" priority="20505" operator="containsText" text="MANTTO">
      <formula>NOT(ISERROR(SEARCH("MANTTO",DG86)))</formula>
    </cfRule>
    <cfRule type="containsText" dxfId="19227" priority="20506" operator="containsText" text="PNC">
      <formula>NOT(ISERROR(SEARCH("PNC",DG86)))</formula>
    </cfRule>
    <cfRule type="containsText" dxfId="19226" priority="20507" operator="containsText" text="EJC">
      <formula>NOT(ISERROR(SEARCH("EJC",DG86)))</formula>
    </cfRule>
    <cfRule type="containsText" dxfId="19225" priority="20508" operator="containsText" text="FAC">
      <formula>NOT(ISERROR(SEARCH("FAC",DG86)))</formula>
    </cfRule>
  </conditionalFormatting>
  <conditionalFormatting sqref="DG86:DO88">
    <cfRule type="containsText" dxfId="19224" priority="20501" operator="containsText" text="CE">
      <formula>NOT(ISERROR(SEARCH("CE",DG86)))</formula>
    </cfRule>
  </conditionalFormatting>
  <conditionalFormatting sqref="DG86:DO88">
    <cfRule type="cellIs" dxfId="19223" priority="20494" operator="equal">
      <formula>"FAB"</formula>
    </cfRule>
    <cfRule type="containsText" dxfId="19222" priority="20495" operator="containsText" text="CC">
      <formula>NOT(ISERROR(SEARCH("CC",DG86)))</formula>
    </cfRule>
    <cfRule type="containsText" dxfId="19221" priority="20496" operator="containsText" text="ND">
      <formula>NOT(ISERROR(SEARCH("ND",DG86)))</formula>
    </cfRule>
    <cfRule type="containsText" dxfId="19220" priority="20497" operator="containsText" text="MANTTO">
      <formula>NOT(ISERROR(SEARCH("MANTTO",DG86)))</formula>
    </cfRule>
    <cfRule type="containsText" dxfId="19219" priority="20498" operator="containsText" text="PNC">
      <formula>NOT(ISERROR(SEARCH("PNC",DG86)))</formula>
    </cfRule>
    <cfRule type="containsText" dxfId="19218" priority="20499" operator="containsText" text="EJC">
      <formula>NOT(ISERROR(SEARCH("EJC",DG86)))</formula>
    </cfRule>
    <cfRule type="containsText" dxfId="19217" priority="20500" operator="containsText" text="FAC">
      <formula>NOT(ISERROR(SEARCH("FAC",DG86)))</formula>
    </cfRule>
  </conditionalFormatting>
  <conditionalFormatting sqref="DG86:DO88">
    <cfRule type="containsText" dxfId="19216" priority="20493" operator="containsText" text="CE">
      <formula>NOT(ISERROR(SEARCH("CE",DG86)))</formula>
    </cfRule>
  </conditionalFormatting>
  <conditionalFormatting sqref="BA85:CV86">
    <cfRule type="cellIs" dxfId="19215" priority="20486" operator="equal">
      <formula>"FAB"</formula>
    </cfRule>
    <cfRule type="containsText" dxfId="19214" priority="20487" operator="containsText" text="CC">
      <formula>NOT(ISERROR(SEARCH("CC",BA85)))</formula>
    </cfRule>
    <cfRule type="containsText" dxfId="19213" priority="20488" operator="containsText" text="ND">
      <formula>NOT(ISERROR(SEARCH("ND",BA85)))</formula>
    </cfRule>
    <cfRule type="containsText" dxfId="19212" priority="20489" operator="containsText" text="MANTTO">
      <formula>NOT(ISERROR(SEARCH("MANTTO",BA85)))</formula>
    </cfRule>
    <cfRule type="containsText" dxfId="19211" priority="20490" operator="containsText" text="PNC">
      <formula>NOT(ISERROR(SEARCH("PNC",BA85)))</formula>
    </cfRule>
    <cfRule type="containsText" dxfId="19210" priority="20491" operator="containsText" text="EJC">
      <formula>NOT(ISERROR(SEARCH("EJC",BA85)))</formula>
    </cfRule>
    <cfRule type="containsText" dxfId="19209" priority="20492" operator="containsText" text="FAC">
      <formula>NOT(ISERROR(SEARCH("FAC",BA85)))</formula>
    </cfRule>
  </conditionalFormatting>
  <conditionalFormatting sqref="BA85:CV86">
    <cfRule type="containsText" dxfId="19208" priority="20485" operator="containsText" text="CE">
      <formula>NOT(ISERROR(SEARCH("CE",BA85)))</formula>
    </cfRule>
  </conditionalFormatting>
  <conditionalFormatting sqref="BA85:CV86">
    <cfRule type="cellIs" dxfId="19207" priority="20478" operator="equal">
      <formula>"FAB"</formula>
    </cfRule>
    <cfRule type="containsText" dxfId="19206" priority="20479" operator="containsText" text="CC">
      <formula>NOT(ISERROR(SEARCH("CC",BA85)))</formula>
    </cfRule>
    <cfRule type="containsText" dxfId="19205" priority="20480" operator="containsText" text="ND">
      <formula>NOT(ISERROR(SEARCH("ND",BA85)))</formula>
    </cfRule>
    <cfRule type="containsText" dxfId="19204" priority="20481" operator="containsText" text="MANTTO">
      <formula>NOT(ISERROR(SEARCH("MANTTO",BA85)))</formula>
    </cfRule>
    <cfRule type="containsText" dxfId="19203" priority="20482" operator="containsText" text="PNC">
      <formula>NOT(ISERROR(SEARCH("PNC",BA85)))</formula>
    </cfRule>
    <cfRule type="containsText" dxfId="19202" priority="20483" operator="containsText" text="EJC">
      <formula>NOT(ISERROR(SEARCH("EJC",BA85)))</formula>
    </cfRule>
    <cfRule type="containsText" dxfId="19201" priority="20484" operator="containsText" text="FAC">
      <formula>NOT(ISERROR(SEARCH("FAC",BA85)))</formula>
    </cfRule>
  </conditionalFormatting>
  <conditionalFormatting sqref="BA85:CV86">
    <cfRule type="containsText" dxfId="19200" priority="20477" operator="containsText" text="CE">
      <formula>NOT(ISERROR(SEARCH("CE",BA85)))</formula>
    </cfRule>
  </conditionalFormatting>
  <conditionalFormatting sqref="BO85:CV86">
    <cfRule type="cellIs" dxfId="19199" priority="20470" operator="equal">
      <formula>"FAB"</formula>
    </cfRule>
    <cfRule type="containsText" dxfId="19198" priority="20471" operator="containsText" text="CC">
      <formula>NOT(ISERROR(SEARCH("CC",BO85)))</formula>
    </cfRule>
    <cfRule type="containsText" dxfId="19197" priority="20472" operator="containsText" text="ND">
      <formula>NOT(ISERROR(SEARCH("ND",BO85)))</formula>
    </cfRule>
    <cfRule type="containsText" dxfId="19196" priority="20473" operator="containsText" text="MANTTO">
      <formula>NOT(ISERROR(SEARCH("MANTTO",BO85)))</formula>
    </cfRule>
    <cfRule type="containsText" dxfId="19195" priority="20474" operator="containsText" text="PNC">
      <formula>NOT(ISERROR(SEARCH("PNC",BO85)))</formula>
    </cfRule>
    <cfRule type="containsText" dxfId="19194" priority="20475" operator="containsText" text="EJC">
      <formula>NOT(ISERROR(SEARCH("EJC",BO85)))</formula>
    </cfRule>
    <cfRule type="containsText" dxfId="19193" priority="20476" operator="containsText" text="FAC">
      <formula>NOT(ISERROR(SEARCH("FAC",BO85)))</formula>
    </cfRule>
  </conditionalFormatting>
  <conditionalFormatting sqref="BO85:CV86">
    <cfRule type="containsText" dxfId="19192" priority="20469" operator="containsText" text="CE">
      <formula>NOT(ISERROR(SEARCH("CE",BO85)))</formula>
    </cfRule>
  </conditionalFormatting>
  <conditionalFormatting sqref="BD85:CF86">
    <cfRule type="cellIs" dxfId="19191" priority="20462" operator="equal">
      <formula>"FAB"</formula>
    </cfRule>
    <cfRule type="containsText" dxfId="19190" priority="20463" operator="containsText" text="CC">
      <formula>NOT(ISERROR(SEARCH("CC",BD85)))</formula>
    </cfRule>
    <cfRule type="containsText" dxfId="19189" priority="20464" operator="containsText" text="ND">
      <formula>NOT(ISERROR(SEARCH("ND",BD85)))</formula>
    </cfRule>
    <cfRule type="containsText" dxfId="19188" priority="20465" operator="containsText" text="MANTTO">
      <formula>NOT(ISERROR(SEARCH("MANTTO",BD85)))</formula>
    </cfRule>
    <cfRule type="containsText" dxfId="19187" priority="20466" operator="containsText" text="PNC">
      <formula>NOT(ISERROR(SEARCH("PNC",BD85)))</formula>
    </cfRule>
    <cfRule type="containsText" dxfId="19186" priority="20467" operator="containsText" text="EJC">
      <formula>NOT(ISERROR(SEARCH("EJC",BD85)))</formula>
    </cfRule>
    <cfRule type="containsText" dxfId="19185" priority="20468" operator="containsText" text="FAC">
      <formula>NOT(ISERROR(SEARCH("FAC",BD85)))</formula>
    </cfRule>
  </conditionalFormatting>
  <conditionalFormatting sqref="BD85:CF86">
    <cfRule type="containsText" dxfId="19184" priority="20461" operator="containsText" text="CE">
      <formula>NOT(ISERROR(SEARCH("CE",BD85)))</formula>
    </cfRule>
  </conditionalFormatting>
  <conditionalFormatting sqref="BN85:CF86">
    <cfRule type="cellIs" dxfId="19183" priority="20454" operator="equal">
      <formula>"FAB"</formula>
    </cfRule>
    <cfRule type="containsText" dxfId="19182" priority="20455" operator="containsText" text="CC">
      <formula>NOT(ISERROR(SEARCH("CC",BN85)))</formula>
    </cfRule>
    <cfRule type="containsText" dxfId="19181" priority="20456" operator="containsText" text="ND">
      <formula>NOT(ISERROR(SEARCH("ND",BN85)))</formula>
    </cfRule>
    <cfRule type="containsText" dxfId="19180" priority="20457" operator="containsText" text="MANTTO">
      <formula>NOT(ISERROR(SEARCH("MANTTO",BN85)))</formula>
    </cfRule>
    <cfRule type="containsText" dxfId="19179" priority="20458" operator="containsText" text="PNC">
      <formula>NOT(ISERROR(SEARCH("PNC",BN85)))</formula>
    </cfRule>
    <cfRule type="containsText" dxfId="19178" priority="20459" operator="containsText" text="EJC">
      <formula>NOT(ISERROR(SEARCH("EJC",BN85)))</formula>
    </cfRule>
    <cfRule type="containsText" dxfId="19177" priority="20460" operator="containsText" text="FAC">
      <formula>NOT(ISERROR(SEARCH("FAC",BN85)))</formula>
    </cfRule>
  </conditionalFormatting>
  <conditionalFormatting sqref="BN85:CF86">
    <cfRule type="containsText" dxfId="19176" priority="20453" operator="containsText" text="CE">
      <formula>NOT(ISERROR(SEARCH("CE",BN85)))</formula>
    </cfRule>
  </conditionalFormatting>
  <conditionalFormatting sqref="BD85:BL86">
    <cfRule type="cellIs" dxfId="19175" priority="20446" operator="equal">
      <formula>"FAB"</formula>
    </cfRule>
    <cfRule type="containsText" dxfId="19174" priority="20447" operator="containsText" text="CC">
      <formula>NOT(ISERROR(SEARCH("CC",BD85)))</formula>
    </cfRule>
    <cfRule type="containsText" dxfId="19173" priority="20448" operator="containsText" text="ND">
      <formula>NOT(ISERROR(SEARCH("ND",BD85)))</formula>
    </cfRule>
    <cfRule type="containsText" dxfId="19172" priority="20449" operator="containsText" text="MANTTO">
      <formula>NOT(ISERROR(SEARCH("MANTTO",BD85)))</formula>
    </cfRule>
    <cfRule type="containsText" dxfId="19171" priority="20450" operator="containsText" text="PNC">
      <formula>NOT(ISERROR(SEARCH("PNC",BD85)))</formula>
    </cfRule>
    <cfRule type="containsText" dxfId="19170" priority="20451" operator="containsText" text="EJC">
      <formula>NOT(ISERROR(SEARCH("EJC",BD85)))</formula>
    </cfRule>
    <cfRule type="containsText" dxfId="19169" priority="20452" operator="containsText" text="FAC">
      <formula>NOT(ISERROR(SEARCH("FAC",BD85)))</formula>
    </cfRule>
  </conditionalFormatting>
  <conditionalFormatting sqref="BD85:BL86">
    <cfRule type="containsText" dxfId="19168" priority="20445" operator="containsText" text="CE">
      <formula>NOT(ISERROR(SEARCH("CE",BD85)))</formula>
    </cfRule>
  </conditionalFormatting>
  <conditionalFormatting sqref="BD85:BL86">
    <cfRule type="cellIs" dxfId="19167" priority="20438" operator="equal">
      <formula>"FAB"</formula>
    </cfRule>
    <cfRule type="containsText" dxfId="19166" priority="20439" operator="containsText" text="CC">
      <formula>NOT(ISERROR(SEARCH("CC",BD85)))</formula>
    </cfRule>
    <cfRule type="containsText" dxfId="19165" priority="20440" operator="containsText" text="ND">
      <formula>NOT(ISERROR(SEARCH("ND",BD85)))</formula>
    </cfRule>
    <cfRule type="containsText" dxfId="19164" priority="20441" operator="containsText" text="MANTTO">
      <formula>NOT(ISERROR(SEARCH("MANTTO",BD85)))</formula>
    </cfRule>
    <cfRule type="containsText" dxfId="19163" priority="20442" operator="containsText" text="PNC">
      <formula>NOT(ISERROR(SEARCH("PNC",BD85)))</formula>
    </cfRule>
    <cfRule type="containsText" dxfId="19162" priority="20443" operator="containsText" text="EJC">
      <formula>NOT(ISERROR(SEARCH("EJC",BD85)))</formula>
    </cfRule>
    <cfRule type="containsText" dxfId="19161" priority="20444" operator="containsText" text="FAC">
      <formula>NOT(ISERROR(SEARCH("FAC",BD85)))</formula>
    </cfRule>
  </conditionalFormatting>
  <conditionalFormatting sqref="BD85:BL86">
    <cfRule type="containsText" dxfId="19160" priority="20437" operator="containsText" text="CE">
      <formula>NOT(ISERROR(SEARCH("CE",BD85)))</formula>
    </cfRule>
  </conditionalFormatting>
  <conditionalFormatting sqref="BN85:BV86">
    <cfRule type="cellIs" dxfId="19159" priority="20430" operator="equal">
      <formula>"FAB"</formula>
    </cfRule>
    <cfRule type="containsText" dxfId="19158" priority="20431" operator="containsText" text="CC">
      <formula>NOT(ISERROR(SEARCH("CC",BN85)))</formula>
    </cfRule>
    <cfRule type="containsText" dxfId="19157" priority="20432" operator="containsText" text="ND">
      <formula>NOT(ISERROR(SEARCH("ND",BN85)))</formula>
    </cfRule>
    <cfRule type="containsText" dxfId="19156" priority="20433" operator="containsText" text="MANTTO">
      <formula>NOT(ISERROR(SEARCH("MANTTO",BN85)))</formula>
    </cfRule>
    <cfRule type="containsText" dxfId="19155" priority="20434" operator="containsText" text="PNC">
      <formula>NOT(ISERROR(SEARCH("PNC",BN85)))</formula>
    </cfRule>
    <cfRule type="containsText" dxfId="19154" priority="20435" operator="containsText" text="EJC">
      <formula>NOT(ISERROR(SEARCH("EJC",BN85)))</formula>
    </cfRule>
    <cfRule type="containsText" dxfId="19153" priority="20436" operator="containsText" text="FAC">
      <formula>NOT(ISERROR(SEARCH("FAC",BN85)))</formula>
    </cfRule>
  </conditionalFormatting>
  <conditionalFormatting sqref="BN85:BV86">
    <cfRule type="containsText" dxfId="19152" priority="20429" operator="containsText" text="CE">
      <formula>NOT(ISERROR(SEARCH("CE",BN85)))</formula>
    </cfRule>
  </conditionalFormatting>
  <conditionalFormatting sqref="BN85:BV86">
    <cfRule type="cellIs" dxfId="19151" priority="20422" operator="equal">
      <formula>"FAB"</formula>
    </cfRule>
    <cfRule type="containsText" dxfId="19150" priority="20423" operator="containsText" text="CC">
      <formula>NOT(ISERROR(SEARCH("CC",BN85)))</formula>
    </cfRule>
    <cfRule type="containsText" dxfId="19149" priority="20424" operator="containsText" text="ND">
      <formula>NOT(ISERROR(SEARCH("ND",BN85)))</formula>
    </cfRule>
    <cfRule type="containsText" dxfId="19148" priority="20425" operator="containsText" text="MANTTO">
      <formula>NOT(ISERROR(SEARCH("MANTTO",BN85)))</formula>
    </cfRule>
    <cfRule type="containsText" dxfId="19147" priority="20426" operator="containsText" text="PNC">
      <formula>NOT(ISERROR(SEARCH("PNC",BN85)))</formula>
    </cfRule>
    <cfRule type="containsText" dxfId="19146" priority="20427" operator="containsText" text="EJC">
      <formula>NOT(ISERROR(SEARCH("EJC",BN85)))</formula>
    </cfRule>
    <cfRule type="containsText" dxfId="19145" priority="20428" operator="containsText" text="FAC">
      <formula>NOT(ISERROR(SEARCH("FAC",BN85)))</formula>
    </cfRule>
  </conditionalFormatting>
  <conditionalFormatting sqref="BN85:BV86">
    <cfRule type="containsText" dxfId="19144" priority="20421" operator="containsText" text="CE">
      <formula>NOT(ISERROR(SEARCH("CE",BN85)))</formula>
    </cfRule>
  </conditionalFormatting>
  <conditionalFormatting sqref="BM85:BM86">
    <cfRule type="cellIs" dxfId="19143" priority="20414" operator="equal">
      <formula>"FAB"</formula>
    </cfRule>
    <cfRule type="containsText" dxfId="19142" priority="20415" operator="containsText" text="CC">
      <formula>NOT(ISERROR(SEARCH("CC",BM85)))</formula>
    </cfRule>
    <cfRule type="containsText" dxfId="19141" priority="20416" operator="containsText" text="ND">
      <formula>NOT(ISERROR(SEARCH("ND",BM85)))</formula>
    </cfRule>
    <cfRule type="containsText" dxfId="19140" priority="20417" operator="containsText" text="MANTTO">
      <formula>NOT(ISERROR(SEARCH("MANTTO",BM85)))</formula>
    </cfRule>
    <cfRule type="containsText" dxfId="19139" priority="20418" operator="containsText" text="PNC">
      <formula>NOT(ISERROR(SEARCH("PNC",BM85)))</formula>
    </cfRule>
    <cfRule type="containsText" dxfId="19138" priority="20419" operator="containsText" text="EJC">
      <formula>NOT(ISERROR(SEARCH("EJC",BM85)))</formula>
    </cfRule>
    <cfRule type="containsText" dxfId="19137" priority="20420" operator="containsText" text="FAC">
      <formula>NOT(ISERROR(SEARCH("FAC",BM85)))</formula>
    </cfRule>
  </conditionalFormatting>
  <conditionalFormatting sqref="BM85:BM86">
    <cfRule type="containsText" dxfId="19136" priority="20413" operator="containsText" text="CE">
      <formula>NOT(ISERROR(SEARCH("CE",BM85)))</formula>
    </cfRule>
  </conditionalFormatting>
  <conditionalFormatting sqref="BM85:BM86">
    <cfRule type="cellIs" dxfId="19135" priority="20406" operator="equal">
      <formula>"FAB"</formula>
    </cfRule>
    <cfRule type="containsText" dxfId="19134" priority="20407" operator="containsText" text="CC">
      <formula>NOT(ISERROR(SEARCH("CC",BM85)))</formula>
    </cfRule>
    <cfRule type="containsText" dxfId="19133" priority="20408" operator="containsText" text="ND">
      <formula>NOT(ISERROR(SEARCH("ND",BM85)))</formula>
    </cfRule>
    <cfRule type="containsText" dxfId="19132" priority="20409" operator="containsText" text="MANTTO">
      <formula>NOT(ISERROR(SEARCH("MANTTO",BM85)))</formula>
    </cfRule>
    <cfRule type="containsText" dxfId="19131" priority="20410" operator="containsText" text="PNC">
      <formula>NOT(ISERROR(SEARCH("PNC",BM85)))</formula>
    </cfRule>
    <cfRule type="containsText" dxfId="19130" priority="20411" operator="containsText" text="EJC">
      <formula>NOT(ISERROR(SEARCH("EJC",BM85)))</formula>
    </cfRule>
    <cfRule type="containsText" dxfId="19129" priority="20412" operator="containsText" text="FAC">
      <formula>NOT(ISERROR(SEARCH("FAC",BM85)))</formula>
    </cfRule>
  </conditionalFormatting>
  <conditionalFormatting sqref="BM85:BM86">
    <cfRule type="containsText" dxfId="19128" priority="20405" operator="containsText" text="CE">
      <formula>NOT(ISERROR(SEARCH("CE",BM85)))</formula>
    </cfRule>
  </conditionalFormatting>
  <conditionalFormatting sqref="BX85:CF86">
    <cfRule type="cellIs" dxfId="19127" priority="20398" operator="equal">
      <formula>"FAB"</formula>
    </cfRule>
    <cfRule type="containsText" dxfId="19126" priority="20399" operator="containsText" text="CC">
      <formula>NOT(ISERROR(SEARCH("CC",BX85)))</formula>
    </cfRule>
    <cfRule type="containsText" dxfId="19125" priority="20400" operator="containsText" text="ND">
      <formula>NOT(ISERROR(SEARCH("ND",BX85)))</formula>
    </cfRule>
    <cfRule type="containsText" dxfId="19124" priority="20401" operator="containsText" text="MANTTO">
      <formula>NOT(ISERROR(SEARCH("MANTTO",BX85)))</formula>
    </cfRule>
    <cfRule type="containsText" dxfId="19123" priority="20402" operator="containsText" text="PNC">
      <formula>NOT(ISERROR(SEARCH("PNC",BX85)))</formula>
    </cfRule>
    <cfRule type="containsText" dxfId="19122" priority="20403" operator="containsText" text="EJC">
      <formula>NOT(ISERROR(SEARCH("EJC",BX85)))</formula>
    </cfRule>
    <cfRule type="containsText" dxfId="19121" priority="20404" operator="containsText" text="FAC">
      <formula>NOT(ISERROR(SEARCH("FAC",BX85)))</formula>
    </cfRule>
  </conditionalFormatting>
  <conditionalFormatting sqref="BX85:CF86">
    <cfRule type="containsText" dxfId="19120" priority="20397" operator="containsText" text="CE">
      <formula>NOT(ISERROR(SEARCH("CE",BX85)))</formula>
    </cfRule>
  </conditionalFormatting>
  <conditionalFormatting sqref="BX85:CF86">
    <cfRule type="cellIs" dxfId="19119" priority="20390" operator="equal">
      <formula>"FAB"</formula>
    </cfRule>
    <cfRule type="containsText" dxfId="19118" priority="20391" operator="containsText" text="CC">
      <formula>NOT(ISERROR(SEARCH("CC",BX85)))</formula>
    </cfRule>
    <cfRule type="containsText" dxfId="19117" priority="20392" operator="containsText" text="ND">
      <formula>NOT(ISERROR(SEARCH("ND",BX85)))</formula>
    </cfRule>
    <cfRule type="containsText" dxfId="19116" priority="20393" operator="containsText" text="MANTTO">
      <formula>NOT(ISERROR(SEARCH("MANTTO",BX85)))</formula>
    </cfRule>
    <cfRule type="containsText" dxfId="19115" priority="20394" operator="containsText" text="PNC">
      <formula>NOT(ISERROR(SEARCH("PNC",BX85)))</formula>
    </cfRule>
    <cfRule type="containsText" dxfId="19114" priority="20395" operator="containsText" text="EJC">
      <formula>NOT(ISERROR(SEARCH("EJC",BX85)))</formula>
    </cfRule>
    <cfRule type="containsText" dxfId="19113" priority="20396" operator="containsText" text="FAC">
      <formula>NOT(ISERROR(SEARCH("FAC",BX85)))</formula>
    </cfRule>
  </conditionalFormatting>
  <conditionalFormatting sqref="BX85:CF86">
    <cfRule type="containsText" dxfId="19112" priority="20389" operator="containsText" text="CE">
      <formula>NOT(ISERROR(SEARCH("CE",BX85)))</formula>
    </cfRule>
  </conditionalFormatting>
  <conditionalFormatting sqref="BW85:BW86">
    <cfRule type="cellIs" dxfId="19111" priority="20382" operator="equal">
      <formula>"FAB"</formula>
    </cfRule>
    <cfRule type="containsText" dxfId="19110" priority="20383" operator="containsText" text="CC">
      <formula>NOT(ISERROR(SEARCH("CC",BW85)))</formula>
    </cfRule>
    <cfRule type="containsText" dxfId="19109" priority="20384" operator="containsText" text="ND">
      <formula>NOT(ISERROR(SEARCH("ND",BW85)))</formula>
    </cfRule>
    <cfRule type="containsText" dxfId="19108" priority="20385" operator="containsText" text="MANTTO">
      <formula>NOT(ISERROR(SEARCH("MANTTO",BW85)))</formula>
    </cfRule>
    <cfRule type="containsText" dxfId="19107" priority="20386" operator="containsText" text="PNC">
      <formula>NOT(ISERROR(SEARCH("PNC",BW85)))</formula>
    </cfRule>
    <cfRule type="containsText" dxfId="19106" priority="20387" operator="containsText" text="EJC">
      <formula>NOT(ISERROR(SEARCH("EJC",BW85)))</formula>
    </cfRule>
    <cfRule type="containsText" dxfId="19105" priority="20388" operator="containsText" text="FAC">
      <formula>NOT(ISERROR(SEARCH("FAC",BW85)))</formula>
    </cfRule>
  </conditionalFormatting>
  <conditionalFormatting sqref="BW85:BW86">
    <cfRule type="containsText" dxfId="19104" priority="20381" operator="containsText" text="CE">
      <formula>NOT(ISERROR(SEARCH("CE",BW85)))</formula>
    </cfRule>
  </conditionalFormatting>
  <conditionalFormatting sqref="BW85:BW86">
    <cfRule type="cellIs" dxfId="19103" priority="20374" operator="equal">
      <formula>"FAB"</formula>
    </cfRule>
    <cfRule type="containsText" dxfId="19102" priority="20375" operator="containsText" text="CC">
      <formula>NOT(ISERROR(SEARCH("CC",BW85)))</formula>
    </cfRule>
    <cfRule type="containsText" dxfId="19101" priority="20376" operator="containsText" text="ND">
      <formula>NOT(ISERROR(SEARCH("ND",BW85)))</formula>
    </cfRule>
    <cfRule type="containsText" dxfId="19100" priority="20377" operator="containsText" text="MANTTO">
      <formula>NOT(ISERROR(SEARCH("MANTTO",BW85)))</formula>
    </cfRule>
    <cfRule type="containsText" dxfId="19099" priority="20378" operator="containsText" text="PNC">
      <formula>NOT(ISERROR(SEARCH("PNC",BW85)))</formula>
    </cfRule>
    <cfRule type="containsText" dxfId="19098" priority="20379" operator="containsText" text="EJC">
      <formula>NOT(ISERROR(SEARCH("EJC",BW85)))</formula>
    </cfRule>
    <cfRule type="containsText" dxfId="19097" priority="20380" operator="containsText" text="FAC">
      <formula>NOT(ISERROR(SEARCH("FAC",BW85)))</formula>
    </cfRule>
  </conditionalFormatting>
  <conditionalFormatting sqref="BW85:BW86">
    <cfRule type="containsText" dxfId="19096" priority="20373" operator="containsText" text="CE">
      <formula>NOT(ISERROR(SEARCH("CE",BW85)))</formula>
    </cfRule>
  </conditionalFormatting>
  <conditionalFormatting sqref="BC85:BC86">
    <cfRule type="cellIs" dxfId="19095" priority="20366" operator="equal">
      <formula>"FAB"</formula>
    </cfRule>
    <cfRule type="containsText" dxfId="19094" priority="20367" operator="containsText" text="CC">
      <formula>NOT(ISERROR(SEARCH("CC",BC85)))</formula>
    </cfRule>
    <cfRule type="containsText" dxfId="19093" priority="20368" operator="containsText" text="ND">
      <formula>NOT(ISERROR(SEARCH("ND",BC85)))</formula>
    </cfRule>
    <cfRule type="containsText" dxfId="19092" priority="20369" operator="containsText" text="MANTTO">
      <formula>NOT(ISERROR(SEARCH("MANTTO",BC85)))</formula>
    </cfRule>
    <cfRule type="containsText" dxfId="19091" priority="20370" operator="containsText" text="PNC">
      <formula>NOT(ISERROR(SEARCH("PNC",BC85)))</formula>
    </cfRule>
    <cfRule type="containsText" dxfId="19090" priority="20371" operator="containsText" text="EJC">
      <formula>NOT(ISERROR(SEARCH("EJC",BC85)))</formula>
    </cfRule>
    <cfRule type="containsText" dxfId="19089" priority="20372" operator="containsText" text="FAC">
      <formula>NOT(ISERROR(SEARCH("FAC",BC85)))</formula>
    </cfRule>
  </conditionalFormatting>
  <conditionalFormatting sqref="BC85:BC86">
    <cfRule type="containsText" dxfId="19088" priority="20365" operator="containsText" text="CE">
      <formula>NOT(ISERROR(SEARCH("CE",BC85)))</formula>
    </cfRule>
  </conditionalFormatting>
  <conditionalFormatting sqref="CG85:CV86">
    <cfRule type="cellIs" dxfId="19087" priority="20358" operator="equal">
      <formula>"FAB"</formula>
    </cfRule>
    <cfRule type="containsText" dxfId="19086" priority="20359" operator="containsText" text="CC">
      <formula>NOT(ISERROR(SEARCH("CC",CG85)))</formula>
    </cfRule>
    <cfRule type="containsText" dxfId="19085" priority="20360" operator="containsText" text="ND">
      <formula>NOT(ISERROR(SEARCH("ND",CG85)))</formula>
    </cfRule>
    <cfRule type="containsText" dxfId="19084" priority="20361" operator="containsText" text="MANTTO">
      <formula>NOT(ISERROR(SEARCH("MANTTO",CG85)))</formula>
    </cfRule>
    <cfRule type="containsText" dxfId="19083" priority="20362" operator="containsText" text="PNC">
      <formula>NOT(ISERROR(SEARCH("PNC",CG85)))</formula>
    </cfRule>
    <cfRule type="containsText" dxfId="19082" priority="20363" operator="containsText" text="EJC">
      <formula>NOT(ISERROR(SEARCH("EJC",CG85)))</formula>
    </cfRule>
    <cfRule type="containsText" dxfId="19081" priority="20364" operator="containsText" text="FAC">
      <formula>NOT(ISERROR(SEARCH("FAC",CG85)))</formula>
    </cfRule>
  </conditionalFormatting>
  <conditionalFormatting sqref="CG85:CV86">
    <cfRule type="containsText" dxfId="19080" priority="20357" operator="containsText" text="CE">
      <formula>NOT(ISERROR(SEARCH("CE",CG85)))</formula>
    </cfRule>
  </conditionalFormatting>
  <conditionalFormatting sqref="CM85:CO86">
    <cfRule type="cellIs" dxfId="19079" priority="20350" operator="equal">
      <formula>"FAB"</formula>
    </cfRule>
    <cfRule type="containsText" dxfId="19078" priority="20351" operator="containsText" text="CC">
      <formula>NOT(ISERROR(SEARCH("CC",CM85)))</formula>
    </cfRule>
    <cfRule type="containsText" dxfId="19077" priority="20352" operator="containsText" text="ND">
      <formula>NOT(ISERROR(SEARCH("ND",CM85)))</formula>
    </cfRule>
    <cfRule type="containsText" dxfId="19076" priority="20353" operator="containsText" text="MANTTO">
      <formula>NOT(ISERROR(SEARCH("MANTTO",CM85)))</formula>
    </cfRule>
    <cfRule type="containsText" dxfId="19075" priority="20354" operator="containsText" text="PNC">
      <formula>NOT(ISERROR(SEARCH("PNC",CM85)))</formula>
    </cfRule>
    <cfRule type="containsText" dxfId="19074" priority="20355" operator="containsText" text="EJC">
      <formula>NOT(ISERROR(SEARCH("EJC",CM85)))</formula>
    </cfRule>
    <cfRule type="containsText" dxfId="19073" priority="20356" operator="containsText" text="FAC">
      <formula>NOT(ISERROR(SEARCH("FAC",CM85)))</formula>
    </cfRule>
  </conditionalFormatting>
  <conditionalFormatting sqref="CM85:CO86">
    <cfRule type="containsText" dxfId="19072" priority="20349" operator="containsText" text="CE">
      <formula>NOT(ISERROR(SEARCH("CE",CM85)))</formula>
    </cfRule>
  </conditionalFormatting>
  <conditionalFormatting sqref="CG85:CV86">
    <cfRule type="cellIs" dxfId="19071" priority="20342" operator="equal">
      <formula>"FAB"</formula>
    </cfRule>
    <cfRule type="containsText" dxfId="19070" priority="20343" operator="containsText" text="CC">
      <formula>NOT(ISERROR(SEARCH("CC",CG85)))</formula>
    </cfRule>
    <cfRule type="containsText" dxfId="19069" priority="20344" operator="containsText" text="ND">
      <formula>NOT(ISERROR(SEARCH("ND",CG85)))</formula>
    </cfRule>
    <cfRule type="containsText" dxfId="19068" priority="20345" operator="containsText" text="MANTTO">
      <formula>NOT(ISERROR(SEARCH("MANTTO",CG85)))</formula>
    </cfRule>
    <cfRule type="containsText" dxfId="19067" priority="20346" operator="containsText" text="PNC">
      <formula>NOT(ISERROR(SEARCH("PNC",CG85)))</formula>
    </cfRule>
    <cfRule type="containsText" dxfId="19066" priority="20347" operator="containsText" text="EJC">
      <formula>NOT(ISERROR(SEARCH("EJC",CG85)))</formula>
    </cfRule>
    <cfRule type="containsText" dxfId="19065" priority="20348" operator="containsText" text="FAC">
      <formula>NOT(ISERROR(SEARCH("FAC",CG85)))</formula>
    </cfRule>
  </conditionalFormatting>
  <conditionalFormatting sqref="CG85:CV86">
    <cfRule type="containsText" dxfId="19064" priority="20341" operator="containsText" text="CE">
      <formula>NOT(ISERROR(SEARCH("CE",CG85)))</formula>
    </cfRule>
  </conditionalFormatting>
  <conditionalFormatting sqref="CG85:CV86">
    <cfRule type="cellIs" dxfId="19063" priority="20334" operator="equal">
      <formula>"FAB"</formula>
    </cfRule>
    <cfRule type="containsText" dxfId="19062" priority="20335" operator="containsText" text="CC">
      <formula>NOT(ISERROR(SEARCH("CC",CG85)))</formula>
    </cfRule>
    <cfRule type="containsText" dxfId="19061" priority="20336" operator="containsText" text="ND">
      <formula>NOT(ISERROR(SEARCH("ND",CG85)))</formula>
    </cfRule>
    <cfRule type="containsText" dxfId="19060" priority="20337" operator="containsText" text="MANTTO">
      <formula>NOT(ISERROR(SEARCH("MANTTO",CG85)))</formula>
    </cfRule>
    <cfRule type="containsText" dxfId="19059" priority="20338" operator="containsText" text="PNC">
      <formula>NOT(ISERROR(SEARCH("PNC",CG85)))</formula>
    </cfRule>
    <cfRule type="containsText" dxfId="19058" priority="20339" operator="containsText" text="EJC">
      <formula>NOT(ISERROR(SEARCH("EJC",CG85)))</formula>
    </cfRule>
    <cfRule type="containsText" dxfId="19057" priority="20340" operator="containsText" text="FAC">
      <formula>NOT(ISERROR(SEARCH("FAC",CG85)))</formula>
    </cfRule>
  </conditionalFormatting>
  <conditionalFormatting sqref="CG85:CV86">
    <cfRule type="containsText" dxfId="19056" priority="20333" operator="containsText" text="CE">
      <formula>NOT(ISERROR(SEARCH("CE",CG85)))</formula>
    </cfRule>
  </conditionalFormatting>
  <conditionalFormatting sqref="CG85:CG86">
    <cfRule type="cellIs" dxfId="19055" priority="20326" operator="equal">
      <formula>"FAB"</formula>
    </cfRule>
    <cfRule type="containsText" dxfId="19054" priority="20327" operator="containsText" text="CC">
      <formula>NOT(ISERROR(SEARCH("CC",CG85)))</formula>
    </cfRule>
    <cfRule type="containsText" dxfId="19053" priority="20328" operator="containsText" text="ND">
      <formula>NOT(ISERROR(SEARCH("ND",CG85)))</formula>
    </cfRule>
    <cfRule type="containsText" dxfId="19052" priority="20329" operator="containsText" text="MANTTO">
      <formula>NOT(ISERROR(SEARCH("MANTTO",CG85)))</formula>
    </cfRule>
    <cfRule type="containsText" dxfId="19051" priority="20330" operator="containsText" text="PNC">
      <formula>NOT(ISERROR(SEARCH("PNC",CG85)))</formula>
    </cfRule>
    <cfRule type="containsText" dxfId="19050" priority="20331" operator="containsText" text="EJC">
      <formula>NOT(ISERROR(SEARCH("EJC",CG85)))</formula>
    </cfRule>
    <cfRule type="containsText" dxfId="19049" priority="20332" operator="containsText" text="FAC">
      <formula>NOT(ISERROR(SEARCH("FAC",CG85)))</formula>
    </cfRule>
  </conditionalFormatting>
  <conditionalFormatting sqref="CG85:CG86">
    <cfRule type="containsText" dxfId="19048" priority="20325" operator="containsText" text="CE">
      <formula>NOT(ISERROR(SEARCH("CE",CG85)))</formula>
    </cfRule>
  </conditionalFormatting>
  <conditionalFormatting sqref="CG85:CV86">
    <cfRule type="cellIs" dxfId="19047" priority="20318" operator="equal">
      <formula>"FAB"</formula>
    </cfRule>
    <cfRule type="containsText" dxfId="19046" priority="20319" operator="containsText" text="CC">
      <formula>NOT(ISERROR(SEARCH("CC",CG85)))</formula>
    </cfRule>
    <cfRule type="containsText" dxfId="19045" priority="20320" operator="containsText" text="ND">
      <formula>NOT(ISERROR(SEARCH("ND",CG85)))</formula>
    </cfRule>
    <cfRule type="containsText" dxfId="19044" priority="20321" operator="containsText" text="MANTTO">
      <formula>NOT(ISERROR(SEARCH("MANTTO",CG85)))</formula>
    </cfRule>
    <cfRule type="containsText" dxfId="19043" priority="20322" operator="containsText" text="PNC">
      <formula>NOT(ISERROR(SEARCH("PNC",CG85)))</formula>
    </cfRule>
    <cfRule type="containsText" dxfId="19042" priority="20323" operator="containsText" text="EJC">
      <formula>NOT(ISERROR(SEARCH("EJC",CG85)))</formula>
    </cfRule>
    <cfRule type="containsText" dxfId="19041" priority="20324" operator="containsText" text="FAC">
      <formula>NOT(ISERROR(SEARCH("FAC",CG85)))</formula>
    </cfRule>
  </conditionalFormatting>
  <conditionalFormatting sqref="CG85:CV86">
    <cfRule type="containsText" dxfId="19040" priority="20317" operator="containsText" text="CE">
      <formula>NOT(ISERROR(SEARCH("CE",CG85)))</formula>
    </cfRule>
  </conditionalFormatting>
  <conditionalFormatting sqref="CG85:CV86">
    <cfRule type="cellIs" dxfId="19039" priority="20310" operator="equal">
      <formula>"FAB"</formula>
    </cfRule>
    <cfRule type="containsText" dxfId="19038" priority="20311" operator="containsText" text="CC">
      <formula>NOT(ISERROR(SEARCH("CC",CG85)))</formula>
    </cfRule>
    <cfRule type="containsText" dxfId="19037" priority="20312" operator="containsText" text="ND">
      <formula>NOT(ISERROR(SEARCH("ND",CG85)))</formula>
    </cfRule>
    <cfRule type="containsText" dxfId="19036" priority="20313" operator="containsText" text="MANTTO">
      <formula>NOT(ISERROR(SEARCH("MANTTO",CG85)))</formula>
    </cfRule>
    <cfRule type="containsText" dxfId="19035" priority="20314" operator="containsText" text="PNC">
      <formula>NOT(ISERROR(SEARCH("PNC",CG85)))</formula>
    </cfRule>
    <cfRule type="containsText" dxfId="19034" priority="20315" operator="containsText" text="EJC">
      <formula>NOT(ISERROR(SEARCH("EJC",CG85)))</formula>
    </cfRule>
    <cfRule type="containsText" dxfId="19033" priority="20316" operator="containsText" text="FAC">
      <formula>NOT(ISERROR(SEARCH("FAC",CG85)))</formula>
    </cfRule>
  </conditionalFormatting>
  <conditionalFormatting sqref="CG85:CV86">
    <cfRule type="containsText" dxfId="19032" priority="20309" operator="containsText" text="CE">
      <formula>NOT(ISERROR(SEARCH("CE",CG85)))</formula>
    </cfRule>
  </conditionalFormatting>
  <conditionalFormatting sqref="BU87:BX87">
    <cfRule type="cellIs" dxfId="19031" priority="20302" operator="equal">
      <formula>"FAB"</formula>
    </cfRule>
    <cfRule type="containsText" dxfId="19030" priority="20303" operator="containsText" text="CC">
      <formula>NOT(ISERROR(SEARCH("CC",BU87)))</formula>
    </cfRule>
    <cfRule type="containsText" dxfId="19029" priority="20304" operator="containsText" text="ND">
      <formula>NOT(ISERROR(SEARCH("ND",BU87)))</formula>
    </cfRule>
    <cfRule type="containsText" dxfId="19028" priority="20305" operator="containsText" text="MANTTO">
      <formula>NOT(ISERROR(SEARCH("MANTTO",BU87)))</formula>
    </cfRule>
    <cfRule type="containsText" dxfId="19027" priority="20306" operator="containsText" text="PNC">
      <formula>NOT(ISERROR(SEARCH("PNC",BU87)))</formula>
    </cfRule>
    <cfRule type="containsText" dxfId="19026" priority="20307" operator="containsText" text="EJC">
      <formula>NOT(ISERROR(SEARCH("EJC",BU87)))</formula>
    </cfRule>
    <cfRule type="containsText" dxfId="19025" priority="20308" operator="containsText" text="FAC">
      <formula>NOT(ISERROR(SEARCH("FAC",BU87)))</formula>
    </cfRule>
  </conditionalFormatting>
  <conditionalFormatting sqref="BU87:BX87">
    <cfRule type="containsText" dxfId="19024" priority="20301" operator="containsText" text="CE">
      <formula>NOT(ISERROR(SEARCH("CE",BU87)))</formula>
    </cfRule>
  </conditionalFormatting>
  <conditionalFormatting sqref="BU87:BX87">
    <cfRule type="cellIs" dxfId="19023" priority="20294" operator="equal">
      <formula>"FAB"</formula>
    </cfRule>
    <cfRule type="containsText" dxfId="19022" priority="20295" operator="containsText" text="CC">
      <formula>NOT(ISERROR(SEARCH("CC",BU87)))</formula>
    </cfRule>
    <cfRule type="containsText" dxfId="19021" priority="20296" operator="containsText" text="ND">
      <formula>NOT(ISERROR(SEARCH("ND",BU87)))</formula>
    </cfRule>
    <cfRule type="containsText" dxfId="19020" priority="20297" operator="containsText" text="MANTTO">
      <formula>NOT(ISERROR(SEARCH("MANTTO",BU87)))</formula>
    </cfRule>
    <cfRule type="containsText" dxfId="19019" priority="20298" operator="containsText" text="PNC">
      <formula>NOT(ISERROR(SEARCH("PNC",BU87)))</formula>
    </cfRule>
    <cfRule type="containsText" dxfId="19018" priority="20299" operator="containsText" text="EJC">
      <formula>NOT(ISERROR(SEARCH("EJC",BU87)))</formula>
    </cfRule>
    <cfRule type="containsText" dxfId="19017" priority="20300" operator="containsText" text="FAC">
      <formula>NOT(ISERROR(SEARCH("FAC",BU87)))</formula>
    </cfRule>
  </conditionalFormatting>
  <conditionalFormatting sqref="BU87:BX87">
    <cfRule type="containsText" dxfId="19016" priority="20293" operator="containsText" text="CE">
      <formula>NOT(ISERROR(SEARCH("CE",BU87)))</formula>
    </cfRule>
  </conditionalFormatting>
  <conditionalFormatting sqref="AO87:BT87">
    <cfRule type="cellIs" dxfId="19015" priority="20286" operator="equal">
      <formula>"FAB"</formula>
    </cfRule>
    <cfRule type="containsText" dxfId="19014" priority="20287" operator="containsText" text="CC">
      <formula>NOT(ISERROR(SEARCH("CC",AO87)))</formula>
    </cfRule>
    <cfRule type="containsText" dxfId="19013" priority="20288" operator="containsText" text="ND">
      <formula>NOT(ISERROR(SEARCH("ND",AO87)))</formula>
    </cfRule>
    <cfRule type="containsText" dxfId="19012" priority="20289" operator="containsText" text="MANTTO">
      <formula>NOT(ISERROR(SEARCH("MANTTO",AO87)))</formula>
    </cfRule>
    <cfRule type="containsText" dxfId="19011" priority="20290" operator="containsText" text="PNC">
      <formula>NOT(ISERROR(SEARCH("PNC",AO87)))</formula>
    </cfRule>
    <cfRule type="containsText" dxfId="19010" priority="20291" operator="containsText" text="EJC">
      <formula>NOT(ISERROR(SEARCH("EJC",AO87)))</formula>
    </cfRule>
    <cfRule type="containsText" dxfId="19009" priority="20292" operator="containsText" text="FAC">
      <formula>NOT(ISERROR(SEARCH("FAC",AO87)))</formula>
    </cfRule>
  </conditionalFormatting>
  <conditionalFormatting sqref="AO87:BT87">
    <cfRule type="containsText" dxfId="19008" priority="20285" operator="containsText" text="CE">
      <formula>NOT(ISERROR(SEARCH("CE",AO87)))</formula>
    </cfRule>
  </conditionalFormatting>
  <conditionalFormatting sqref="BU87:BX87">
    <cfRule type="cellIs" dxfId="19007" priority="20278" operator="equal">
      <formula>"FAB"</formula>
    </cfRule>
    <cfRule type="containsText" dxfId="19006" priority="20279" operator="containsText" text="CC">
      <formula>NOT(ISERROR(SEARCH("CC",BU87)))</formula>
    </cfRule>
    <cfRule type="containsText" dxfId="19005" priority="20280" operator="containsText" text="ND">
      <formula>NOT(ISERROR(SEARCH("ND",BU87)))</formula>
    </cfRule>
    <cfRule type="containsText" dxfId="19004" priority="20281" operator="containsText" text="MANTTO">
      <formula>NOT(ISERROR(SEARCH("MANTTO",BU87)))</formula>
    </cfRule>
    <cfRule type="containsText" dxfId="19003" priority="20282" operator="containsText" text="PNC">
      <formula>NOT(ISERROR(SEARCH("PNC",BU87)))</formula>
    </cfRule>
    <cfRule type="containsText" dxfId="19002" priority="20283" operator="containsText" text="EJC">
      <formula>NOT(ISERROR(SEARCH("EJC",BU87)))</formula>
    </cfRule>
    <cfRule type="containsText" dxfId="19001" priority="20284" operator="containsText" text="FAC">
      <formula>NOT(ISERROR(SEARCH("FAC",BU87)))</formula>
    </cfRule>
  </conditionalFormatting>
  <conditionalFormatting sqref="BU87:BX87">
    <cfRule type="containsText" dxfId="19000" priority="20277" operator="containsText" text="CE">
      <formula>NOT(ISERROR(SEARCH("CE",BU87)))</formula>
    </cfRule>
  </conditionalFormatting>
  <conditionalFormatting sqref="BU87:BX87">
    <cfRule type="cellIs" dxfId="18999" priority="20270" operator="equal">
      <formula>"FAB"</formula>
    </cfRule>
    <cfRule type="containsText" dxfId="18998" priority="20271" operator="containsText" text="CC">
      <formula>NOT(ISERROR(SEARCH("CC",BU87)))</formula>
    </cfRule>
    <cfRule type="containsText" dxfId="18997" priority="20272" operator="containsText" text="ND">
      <formula>NOT(ISERROR(SEARCH("ND",BU87)))</formula>
    </cfRule>
    <cfRule type="containsText" dxfId="18996" priority="20273" operator="containsText" text="MANTTO">
      <formula>NOT(ISERROR(SEARCH("MANTTO",BU87)))</formula>
    </cfRule>
    <cfRule type="containsText" dxfId="18995" priority="20274" operator="containsText" text="PNC">
      <formula>NOT(ISERROR(SEARCH("PNC",BU87)))</formula>
    </cfRule>
    <cfRule type="containsText" dxfId="18994" priority="20275" operator="containsText" text="EJC">
      <formula>NOT(ISERROR(SEARCH("EJC",BU87)))</formula>
    </cfRule>
    <cfRule type="containsText" dxfId="18993" priority="20276" operator="containsText" text="FAC">
      <formula>NOT(ISERROR(SEARCH("FAC",BU87)))</formula>
    </cfRule>
  </conditionalFormatting>
  <conditionalFormatting sqref="BU87:BX87">
    <cfRule type="containsText" dxfId="18992" priority="20269" operator="containsText" text="CE">
      <formula>NOT(ISERROR(SEARCH("CE",BU87)))</formula>
    </cfRule>
  </conditionalFormatting>
  <conditionalFormatting sqref="AO87:BT87">
    <cfRule type="cellIs" dxfId="18991" priority="20262" operator="equal">
      <formula>"FAB"</formula>
    </cfRule>
    <cfRule type="containsText" dxfId="18990" priority="20263" operator="containsText" text="CC">
      <formula>NOT(ISERROR(SEARCH("CC",AO87)))</formula>
    </cfRule>
    <cfRule type="containsText" dxfId="18989" priority="20264" operator="containsText" text="ND">
      <formula>NOT(ISERROR(SEARCH("ND",AO87)))</formula>
    </cfRule>
    <cfRule type="containsText" dxfId="18988" priority="20265" operator="containsText" text="MANTTO">
      <formula>NOT(ISERROR(SEARCH("MANTTO",AO87)))</formula>
    </cfRule>
    <cfRule type="containsText" dxfId="18987" priority="20266" operator="containsText" text="PNC">
      <formula>NOT(ISERROR(SEARCH("PNC",AO87)))</formula>
    </cfRule>
    <cfRule type="containsText" dxfId="18986" priority="20267" operator="containsText" text="EJC">
      <formula>NOT(ISERROR(SEARCH("EJC",AO87)))</formula>
    </cfRule>
    <cfRule type="containsText" dxfId="18985" priority="20268" operator="containsText" text="FAC">
      <formula>NOT(ISERROR(SEARCH("FAC",AO87)))</formula>
    </cfRule>
  </conditionalFormatting>
  <conditionalFormatting sqref="AO87:BT87">
    <cfRule type="containsText" dxfId="18984" priority="20261" operator="containsText" text="CE">
      <formula>NOT(ISERROR(SEARCH("CE",AO87)))</formula>
    </cfRule>
  </conditionalFormatting>
  <conditionalFormatting sqref="BU87:BX87">
    <cfRule type="cellIs" dxfId="18983" priority="20254" operator="equal">
      <formula>"FAB"</formula>
    </cfRule>
    <cfRule type="containsText" dxfId="18982" priority="20255" operator="containsText" text="CC">
      <formula>NOT(ISERROR(SEARCH("CC",BU87)))</formula>
    </cfRule>
    <cfRule type="containsText" dxfId="18981" priority="20256" operator="containsText" text="ND">
      <formula>NOT(ISERROR(SEARCH("ND",BU87)))</formula>
    </cfRule>
    <cfRule type="containsText" dxfId="18980" priority="20257" operator="containsText" text="MANTTO">
      <formula>NOT(ISERROR(SEARCH("MANTTO",BU87)))</formula>
    </cfRule>
    <cfRule type="containsText" dxfId="18979" priority="20258" operator="containsText" text="PNC">
      <formula>NOT(ISERROR(SEARCH("PNC",BU87)))</formula>
    </cfRule>
    <cfRule type="containsText" dxfId="18978" priority="20259" operator="containsText" text="EJC">
      <formula>NOT(ISERROR(SEARCH("EJC",BU87)))</formula>
    </cfRule>
    <cfRule type="containsText" dxfId="18977" priority="20260" operator="containsText" text="FAC">
      <formula>NOT(ISERROR(SEARCH("FAC",BU87)))</formula>
    </cfRule>
  </conditionalFormatting>
  <conditionalFormatting sqref="BU87:BX87">
    <cfRule type="containsText" dxfId="18976" priority="20253" operator="containsText" text="CE">
      <formula>NOT(ISERROR(SEARCH("CE",BU87)))</formula>
    </cfRule>
  </conditionalFormatting>
  <conditionalFormatting sqref="AO87:BT87">
    <cfRule type="cellIs" dxfId="18975" priority="20246" operator="equal">
      <formula>"FAB"</formula>
    </cfRule>
    <cfRule type="containsText" dxfId="18974" priority="20247" operator="containsText" text="CC">
      <formula>NOT(ISERROR(SEARCH("CC",AO87)))</formula>
    </cfRule>
    <cfRule type="containsText" dxfId="18973" priority="20248" operator="containsText" text="ND">
      <formula>NOT(ISERROR(SEARCH("ND",AO87)))</formula>
    </cfRule>
    <cfRule type="containsText" dxfId="18972" priority="20249" operator="containsText" text="MANTTO">
      <formula>NOT(ISERROR(SEARCH("MANTTO",AO87)))</formula>
    </cfRule>
    <cfRule type="containsText" dxfId="18971" priority="20250" operator="containsText" text="PNC">
      <formula>NOT(ISERROR(SEARCH("PNC",AO87)))</formula>
    </cfRule>
    <cfRule type="containsText" dxfId="18970" priority="20251" operator="containsText" text="EJC">
      <formula>NOT(ISERROR(SEARCH("EJC",AO87)))</formula>
    </cfRule>
    <cfRule type="containsText" dxfId="18969" priority="20252" operator="containsText" text="FAC">
      <formula>NOT(ISERROR(SEARCH("FAC",AO87)))</formula>
    </cfRule>
  </conditionalFormatting>
  <conditionalFormatting sqref="AO87:BT87">
    <cfRule type="containsText" dxfId="18968" priority="20245" operator="containsText" text="CE">
      <formula>NOT(ISERROR(SEARCH("CE",AO87)))</formula>
    </cfRule>
  </conditionalFormatting>
  <conditionalFormatting sqref="BU87:BX87">
    <cfRule type="cellIs" dxfId="18967" priority="20238" operator="equal">
      <formula>"FAB"</formula>
    </cfRule>
    <cfRule type="containsText" dxfId="18966" priority="20239" operator="containsText" text="CC">
      <formula>NOT(ISERROR(SEARCH("CC",BU87)))</formula>
    </cfRule>
    <cfRule type="containsText" dxfId="18965" priority="20240" operator="containsText" text="ND">
      <formula>NOT(ISERROR(SEARCH("ND",BU87)))</formula>
    </cfRule>
    <cfRule type="containsText" dxfId="18964" priority="20241" operator="containsText" text="MANTTO">
      <formula>NOT(ISERROR(SEARCH("MANTTO",BU87)))</formula>
    </cfRule>
    <cfRule type="containsText" dxfId="18963" priority="20242" operator="containsText" text="PNC">
      <formula>NOT(ISERROR(SEARCH("PNC",BU87)))</formula>
    </cfRule>
    <cfRule type="containsText" dxfId="18962" priority="20243" operator="containsText" text="EJC">
      <formula>NOT(ISERROR(SEARCH("EJC",BU87)))</formula>
    </cfRule>
    <cfRule type="containsText" dxfId="18961" priority="20244" operator="containsText" text="FAC">
      <formula>NOT(ISERROR(SEARCH("FAC",BU87)))</formula>
    </cfRule>
  </conditionalFormatting>
  <conditionalFormatting sqref="BU87:BX87">
    <cfRule type="containsText" dxfId="18960" priority="20237" operator="containsText" text="CE">
      <formula>NOT(ISERROR(SEARCH("CE",BU87)))</formula>
    </cfRule>
  </conditionalFormatting>
  <conditionalFormatting sqref="AO87:BT87">
    <cfRule type="cellIs" dxfId="18959" priority="20230" operator="equal">
      <formula>"FAB"</formula>
    </cfRule>
    <cfRule type="containsText" dxfId="18958" priority="20231" operator="containsText" text="CC">
      <formula>NOT(ISERROR(SEARCH("CC",AO87)))</formula>
    </cfRule>
    <cfRule type="containsText" dxfId="18957" priority="20232" operator="containsText" text="ND">
      <formula>NOT(ISERROR(SEARCH("ND",AO87)))</formula>
    </cfRule>
    <cfRule type="containsText" dxfId="18956" priority="20233" operator="containsText" text="MANTTO">
      <formula>NOT(ISERROR(SEARCH("MANTTO",AO87)))</formula>
    </cfRule>
    <cfRule type="containsText" dxfId="18955" priority="20234" operator="containsText" text="PNC">
      <formula>NOT(ISERROR(SEARCH("PNC",AO87)))</formula>
    </cfRule>
    <cfRule type="containsText" dxfId="18954" priority="20235" operator="containsText" text="EJC">
      <formula>NOT(ISERROR(SEARCH("EJC",AO87)))</formula>
    </cfRule>
    <cfRule type="containsText" dxfId="18953" priority="20236" operator="containsText" text="FAC">
      <formula>NOT(ISERROR(SEARCH("FAC",AO87)))</formula>
    </cfRule>
  </conditionalFormatting>
  <conditionalFormatting sqref="AO87:BT87">
    <cfRule type="containsText" dxfId="18952" priority="20229" operator="containsText" text="CE">
      <formula>NOT(ISERROR(SEARCH("CE",AO87)))</formula>
    </cfRule>
  </conditionalFormatting>
  <conditionalFormatting sqref="BU87:BX87">
    <cfRule type="cellIs" dxfId="18951" priority="20222" operator="equal">
      <formula>"FAB"</formula>
    </cfRule>
    <cfRule type="containsText" dxfId="18950" priority="20223" operator="containsText" text="CC">
      <formula>NOT(ISERROR(SEARCH("CC",BU87)))</formula>
    </cfRule>
    <cfRule type="containsText" dxfId="18949" priority="20224" operator="containsText" text="ND">
      <formula>NOT(ISERROR(SEARCH("ND",BU87)))</formula>
    </cfRule>
    <cfRule type="containsText" dxfId="18948" priority="20225" operator="containsText" text="MANTTO">
      <formula>NOT(ISERROR(SEARCH("MANTTO",BU87)))</formula>
    </cfRule>
    <cfRule type="containsText" dxfId="18947" priority="20226" operator="containsText" text="PNC">
      <formula>NOT(ISERROR(SEARCH("PNC",BU87)))</formula>
    </cfRule>
    <cfRule type="containsText" dxfId="18946" priority="20227" operator="containsText" text="EJC">
      <formula>NOT(ISERROR(SEARCH("EJC",BU87)))</formula>
    </cfRule>
    <cfRule type="containsText" dxfId="18945" priority="20228" operator="containsText" text="FAC">
      <formula>NOT(ISERROR(SEARCH("FAC",BU87)))</formula>
    </cfRule>
  </conditionalFormatting>
  <conditionalFormatting sqref="BU87:BX87">
    <cfRule type="containsText" dxfId="18944" priority="20221" operator="containsText" text="CE">
      <formula>NOT(ISERROR(SEARCH("CE",BU87)))</formula>
    </cfRule>
  </conditionalFormatting>
  <conditionalFormatting sqref="AO87:BX87">
    <cfRule type="cellIs" dxfId="18943" priority="20214" operator="equal">
      <formula>"FAB"</formula>
    </cfRule>
    <cfRule type="containsText" dxfId="18942" priority="20215" operator="containsText" text="CC">
      <formula>NOT(ISERROR(SEARCH("CC",AO87)))</formula>
    </cfRule>
    <cfRule type="containsText" dxfId="18941" priority="20216" operator="containsText" text="ND">
      <formula>NOT(ISERROR(SEARCH("ND",AO87)))</formula>
    </cfRule>
    <cfRule type="containsText" dxfId="18940" priority="20217" operator="containsText" text="MANTTO">
      <formula>NOT(ISERROR(SEARCH("MANTTO",AO87)))</formula>
    </cfRule>
    <cfRule type="containsText" dxfId="18939" priority="20218" operator="containsText" text="PNC">
      <formula>NOT(ISERROR(SEARCH("PNC",AO87)))</formula>
    </cfRule>
    <cfRule type="containsText" dxfId="18938" priority="20219" operator="containsText" text="EJC">
      <formula>NOT(ISERROR(SEARCH("EJC",AO87)))</formula>
    </cfRule>
    <cfRule type="containsText" dxfId="18937" priority="20220" operator="containsText" text="FAC">
      <formula>NOT(ISERROR(SEARCH("FAC",AO87)))</formula>
    </cfRule>
  </conditionalFormatting>
  <conditionalFormatting sqref="AO87:BX87">
    <cfRule type="containsText" dxfId="18936" priority="20213" operator="containsText" text="CE">
      <formula>NOT(ISERROR(SEARCH("CE",AO87)))</formula>
    </cfRule>
  </conditionalFormatting>
  <conditionalFormatting sqref="BR87:BX87">
    <cfRule type="cellIs" dxfId="18935" priority="20206" operator="equal">
      <formula>"FAB"</formula>
    </cfRule>
    <cfRule type="containsText" dxfId="18934" priority="20207" operator="containsText" text="CC">
      <formula>NOT(ISERROR(SEARCH("CC",BR87)))</formula>
    </cfRule>
    <cfRule type="containsText" dxfId="18933" priority="20208" operator="containsText" text="ND">
      <formula>NOT(ISERROR(SEARCH("ND",BR87)))</formula>
    </cfRule>
    <cfRule type="containsText" dxfId="18932" priority="20209" operator="containsText" text="MANTTO">
      <formula>NOT(ISERROR(SEARCH("MANTTO",BR87)))</formula>
    </cfRule>
    <cfRule type="containsText" dxfId="18931" priority="20210" operator="containsText" text="PNC">
      <formula>NOT(ISERROR(SEARCH("PNC",BR87)))</formula>
    </cfRule>
    <cfRule type="containsText" dxfId="18930" priority="20211" operator="containsText" text="EJC">
      <formula>NOT(ISERROR(SEARCH("EJC",BR87)))</formula>
    </cfRule>
    <cfRule type="containsText" dxfId="18929" priority="20212" operator="containsText" text="FAC">
      <formula>NOT(ISERROR(SEARCH("FAC",BR87)))</formula>
    </cfRule>
  </conditionalFormatting>
  <conditionalFormatting sqref="BR87:BX87">
    <cfRule type="containsText" dxfId="18928" priority="20205" operator="containsText" text="CE">
      <formula>NOT(ISERROR(SEARCH("CE",BR87)))</formula>
    </cfRule>
  </conditionalFormatting>
  <conditionalFormatting sqref="AO87:BX87">
    <cfRule type="cellIs" dxfId="18927" priority="20198" operator="equal">
      <formula>"FAB"</formula>
    </cfRule>
    <cfRule type="containsText" dxfId="18926" priority="20199" operator="containsText" text="CC">
      <formula>NOT(ISERROR(SEARCH("CC",AO87)))</formula>
    </cfRule>
    <cfRule type="containsText" dxfId="18925" priority="20200" operator="containsText" text="ND">
      <formula>NOT(ISERROR(SEARCH("ND",AO87)))</formula>
    </cfRule>
    <cfRule type="containsText" dxfId="18924" priority="20201" operator="containsText" text="MANTTO">
      <formula>NOT(ISERROR(SEARCH("MANTTO",AO87)))</formula>
    </cfRule>
    <cfRule type="containsText" dxfId="18923" priority="20202" operator="containsText" text="PNC">
      <formula>NOT(ISERROR(SEARCH("PNC",AO87)))</formula>
    </cfRule>
    <cfRule type="containsText" dxfId="18922" priority="20203" operator="containsText" text="EJC">
      <formula>NOT(ISERROR(SEARCH("EJC",AO87)))</formula>
    </cfRule>
    <cfRule type="containsText" dxfId="18921" priority="20204" operator="containsText" text="FAC">
      <formula>NOT(ISERROR(SEARCH("FAC",AO87)))</formula>
    </cfRule>
  </conditionalFormatting>
  <conditionalFormatting sqref="AO87:BX87">
    <cfRule type="containsText" dxfId="18920" priority="20197" operator="containsText" text="CE">
      <formula>NOT(ISERROR(SEARCH("CE",AO87)))</formula>
    </cfRule>
  </conditionalFormatting>
  <conditionalFormatting sqref="AO87:BX87">
    <cfRule type="cellIs" dxfId="18919" priority="20190" operator="equal">
      <formula>"FAB"</formula>
    </cfRule>
    <cfRule type="containsText" dxfId="18918" priority="20191" operator="containsText" text="CC">
      <formula>NOT(ISERROR(SEARCH("CC",AO87)))</formula>
    </cfRule>
    <cfRule type="containsText" dxfId="18917" priority="20192" operator="containsText" text="ND">
      <formula>NOT(ISERROR(SEARCH("ND",AO87)))</formula>
    </cfRule>
    <cfRule type="containsText" dxfId="18916" priority="20193" operator="containsText" text="MANTTO">
      <formula>NOT(ISERROR(SEARCH("MANTTO",AO87)))</formula>
    </cfRule>
    <cfRule type="containsText" dxfId="18915" priority="20194" operator="containsText" text="PNC">
      <formula>NOT(ISERROR(SEARCH("PNC",AO87)))</formula>
    </cfRule>
    <cfRule type="containsText" dxfId="18914" priority="20195" operator="containsText" text="EJC">
      <formula>NOT(ISERROR(SEARCH("EJC",AO87)))</formula>
    </cfRule>
    <cfRule type="containsText" dxfId="18913" priority="20196" operator="containsText" text="FAC">
      <formula>NOT(ISERROR(SEARCH("FAC",AO87)))</formula>
    </cfRule>
  </conditionalFormatting>
  <conditionalFormatting sqref="AO87:BX87">
    <cfRule type="containsText" dxfId="18912" priority="20189" operator="containsText" text="CE">
      <formula>NOT(ISERROR(SEARCH("CE",AO87)))</formula>
    </cfRule>
  </conditionalFormatting>
  <conditionalFormatting sqref="BC87:BX87">
    <cfRule type="cellIs" dxfId="18911" priority="20182" operator="equal">
      <formula>"FAB"</formula>
    </cfRule>
    <cfRule type="containsText" dxfId="18910" priority="20183" operator="containsText" text="CC">
      <formula>NOT(ISERROR(SEARCH("CC",BC87)))</formula>
    </cfRule>
    <cfRule type="containsText" dxfId="18909" priority="20184" operator="containsText" text="ND">
      <formula>NOT(ISERROR(SEARCH("ND",BC87)))</formula>
    </cfRule>
    <cfRule type="containsText" dxfId="18908" priority="20185" operator="containsText" text="MANTTO">
      <formula>NOT(ISERROR(SEARCH("MANTTO",BC87)))</formula>
    </cfRule>
    <cfRule type="containsText" dxfId="18907" priority="20186" operator="containsText" text="PNC">
      <formula>NOT(ISERROR(SEARCH("PNC",BC87)))</formula>
    </cfRule>
    <cfRule type="containsText" dxfId="18906" priority="20187" operator="containsText" text="EJC">
      <formula>NOT(ISERROR(SEARCH("EJC",BC87)))</formula>
    </cfRule>
    <cfRule type="containsText" dxfId="18905" priority="20188" operator="containsText" text="FAC">
      <formula>NOT(ISERROR(SEARCH("FAC",BC87)))</formula>
    </cfRule>
  </conditionalFormatting>
  <conditionalFormatting sqref="BC87:BX87">
    <cfRule type="containsText" dxfId="18904" priority="20181" operator="containsText" text="CE">
      <formula>NOT(ISERROR(SEARCH("CE",BC87)))</formula>
    </cfRule>
  </conditionalFormatting>
  <conditionalFormatting sqref="AR87:BT87">
    <cfRule type="cellIs" dxfId="18903" priority="20174" operator="equal">
      <formula>"FAB"</formula>
    </cfRule>
    <cfRule type="containsText" dxfId="18902" priority="20175" operator="containsText" text="CC">
      <formula>NOT(ISERROR(SEARCH("CC",AR87)))</formula>
    </cfRule>
    <cfRule type="containsText" dxfId="18901" priority="20176" operator="containsText" text="ND">
      <formula>NOT(ISERROR(SEARCH("ND",AR87)))</formula>
    </cfRule>
    <cfRule type="containsText" dxfId="18900" priority="20177" operator="containsText" text="MANTTO">
      <formula>NOT(ISERROR(SEARCH("MANTTO",AR87)))</formula>
    </cfRule>
    <cfRule type="containsText" dxfId="18899" priority="20178" operator="containsText" text="PNC">
      <formula>NOT(ISERROR(SEARCH("PNC",AR87)))</formula>
    </cfRule>
    <cfRule type="containsText" dxfId="18898" priority="20179" operator="containsText" text="EJC">
      <formula>NOT(ISERROR(SEARCH("EJC",AR87)))</formula>
    </cfRule>
    <cfRule type="containsText" dxfId="18897" priority="20180" operator="containsText" text="FAC">
      <formula>NOT(ISERROR(SEARCH("FAC",AR87)))</formula>
    </cfRule>
  </conditionalFormatting>
  <conditionalFormatting sqref="AR87:BT87">
    <cfRule type="containsText" dxfId="18896" priority="20173" operator="containsText" text="CE">
      <formula>NOT(ISERROR(SEARCH("CE",AR87)))</formula>
    </cfRule>
  </conditionalFormatting>
  <conditionalFormatting sqref="BB87:BT87">
    <cfRule type="cellIs" dxfId="18895" priority="20166" operator="equal">
      <formula>"FAB"</formula>
    </cfRule>
    <cfRule type="containsText" dxfId="18894" priority="20167" operator="containsText" text="CC">
      <formula>NOT(ISERROR(SEARCH("CC",BB87)))</formula>
    </cfRule>
    <cfRule type="containsText" dxfId="18893" priority="20168" operator="containsText" text="ND">
      <formula>NOT(ISERROR(SEARCH("ND",BB87)))</formula>
    </cfRule>
    <cfRule type="containsText" dxfId="18892" priority="20169" operator="containsText" text="MANTTO">
      <formula>NOT(ISERROR(SEARCH("MANTTO",BB87)))</formula>
    </cfRule>
    <cfRule type="containsText" dxfId="18891" priority="20170" operator="containsText" text="PNC">
      <formula>NOT(ISERROR(SEARCH("PNC",BB87)))</formula>
    </cfRule>
    <cfRule type="containsText" dxfId="18890" priority="20171" operator="containsText" text="EJC">
      <formula>NOT(ISERROR(SEARCH("EJC",BB87)))</formula>
    </cfRule>
    <cfRule type="containsText" dxfId="18889" priority="20172" operator="containsText" text="FAC">
      <formula>NOT(ISERROR(SEARCH("FAC",BB87)))</formula>
    </cfRule>
  </conditionalFormatting>
  <conditionalFormatting sqref="BB87:BT87">
    <cfRule type="containsText" dxfId="18888" priority="20165" operator="containsText" text="CE">
      <formula>NOT(ISERROR(SEARCH("CE",BB87)))</formula>
    </cfRule>
  </conditionalFormatting>
  <conditionalFormatting sqref="AR87:AZ87">
    <cfRule type="cellIs" dxfId="18887" priority="20158" operator="equal">
      <formula>"FAB"</formula>
    </cfRule>
    <cfRule type="containsText" dxfId="18886" priority="20159" operator="containsText" text="CC">
      <formula>NOT(ISERROR(SEARCH("CC",AR87)))</formula>
    </cfRule>
    <cfRule type="containsText" dxfId="18885" priority="20160" operator="containsText" text="ND">
      <formula>NOT(ISERROR(SEARCH("ND",AR87)))</formula>
    </cfRule>
    <cfRule type="containsText" dxfId="18884" priority="20161" operator="containsText" text="MANTTO">
      <formula>NOT(ISERROR(SEARCH("MANTTO",AR87)))</formula>
    </cfRule>
    <cfRule type="containsText" dxfId="18883" priority="20162" operator="containsText" text="PNC">
      <formula>NOT(ISERROR(SEARCH("PNC",AR87)))</formula>
    </cfRule>
    <cfRule type="containsText" dxfId="18882" priority="20163" operator="containsText" text="EJC">
      <formula>NOT(ISERROR(SEARCH("EJC",AR87)))</formula>
    </cfRule>
    <cfRule type="containsText" dxfId="18881" priority="20164" operator="containsText" text="FAC">
      <formula>NOT(ISERROR(SEARCH("FAC",AR87)))</formula>
    </cfRule>
  </conditionalFormatting>
  <conditionalFormatting sqref="AR87:AZ87">
    <cfRule type="containsText" dxfId="18880" priority="20157" operator="containsText" text="CE">
      <formula>NOT(ISERROR(SEARCH("CE",AR87)))</formula>
    </cfRule>
  </conditionalFormatting>
  <conditionalFormatting sqref="AR87:AZ87">
    <cfRule type="cellIs" dxfId="18879" priority="20150" operator="equal">
      <formula>"FAB"</formula>
    </cfRule>
    <cfRule type="containsText" dxfId="18878" priority="20151" operator="containsText" text="CC">
      <formula>NOT(ISERROR(SEARCH("CC",AR87)))</formula>
    </cfRule>
    <cfRule type="containsText" dxfId="18877" priority="20152" operator="containsText" text="ND">
      <formula>NOT(ISERROR(SEARCH("ND",AR87)))</formula>
    </cfRule>
    <cfRule type="containsText" dxfId="18876" priority="20153" operator="containsText" text="MANTTO">
      <formula>NOT(ISERROR(SEARCH("MANTTO",AR87)))</formula>
    </cfRule>
    <cfRule type="containsText" dxfId="18875" priority="20154" operator="containsText" text="PNC">
      <formula>NOT(ISERROR(SEARCH("PNC",AR87)))</formula>
    </cfRule>
    <cfRule type="containsText" dxfId="18874" priority="20155" operator="containsText" text="EJC">
      <formula>NOT(ISERROR(SEARCH("EJC",AR87)))</formula>
    </cfRule>
    <cfRule type="containsText" dxfId="18873" priority="20156" operator="containsText" text="FAC">
      <formula>NOT(ISERROR(SEARCH("FAC",AR87)))</formula>
    </cfRule>
  </conditionalFormatting>
  <conditionalFormatting sqref="AR87:AZ87">
    <cfRule type="containsText" dxfId="18872" priority="20149" operator="containsText" text="CE">
      <formula>NOT(ISERROR(SEARCH("CE",AR87)))</formula>
    </cfRule>
  </conditionalFormatting>
  <conditionalFormatting sqref="BB87:BJ87">
    <cfRule type="cellIs" dxfId="18871" priority="20142" operator="equal">
      <formula>"FAB"</formula>
    </cfRule>
    <cfRule type="containsText" dxfId="18870" priority="20143" operator="containsText" text="CC">
      <formula>NOT(ISERROR(SEARCH("CC",BB87)))</formula>
    </cfRule>
    <cfRule type="containsText" dxfId="18869" priority="20144" operator="containsText" text="ND">
      <formula>NOT(ISERROR(SEARCH("ND",BB87)))</formula>
    </cfRule>
    <cfRule type="containsText" dxfId="18868" priority="20145" operator="containsText" text="MANTTO">
      <formula>NOT(ISERROR(SEARCH("MANTTO",BB87)))</formula>
    </cfRule>
    <cfRule type="containsText" dxfId="18867" priority="20146" operator="containsText" text="PNC">
      <formula>NOT(ISERROR(SEARCH("PNC",BB87)))</formula>
    </cfRule>
    <cfRule type="containsText" dxfId="18866" priority="20147" operator="containsText" text="EJC">
      <formula>NOT(ISERROR(SEARCH("EJC",BB87)))</formula>
    </cfRule>
    <cfRule type="containsText" dxfId="18865" priority="20148" operator="containsText" text="FAC">
      <formula>NOT(ISERROR(SEARCH("FAC",BB87)))</formula>
    </cfRule>
  </conditionalFormatting>
  <conditionalFormatting sqref="BB87:BJ87">
    <cfRule type="containsText" dxfId="18864" priority="20141" operator="containsText" text="CE">
      <formula>NOT(ISERROR(SEARCH("CE",BB87)))</formula>
    </cfRule>
  </conditionalFormatting>
  <conditionalFormatting sqref="BB87:BJ87">
    <cfRule type="cellIs" dxfId="18863" priority="20134" operator="equal">
      <formula>"FAB"</formula>
    </cfRule>
    <cfRule type="containsText" dxfId="18862" priority="20135" operator="containsText" text="CC">
      <formula>NOT(ISERROR(SEARCH("CC",BB87)))</formula>
    </cfRule>
    <cfRule type="containsText" dxfId="18861" priority="20136" operator="containsText" text="ND">
      <formula>NOT(ISERROR(SEARCH("ND",BB87)))</formula>
    </cfRule>
    <cfRule type="containsText" dxfId="18860" priority="20137" operator="containsText" text="MANTTO">
      <formula>NOT(ISERROR(SEARCH("MANTTO",BB87)))</formula>
    </cfRule>
    <cfRule type="containsText" dxfId="18859" priority="20138" operator="containsText" text="PNC">
      <formula>NOT(ISERROR(SEARCH("PNC",BB87)))</formula>
    </cfRule>
    <cfRule type="containsText" dxfId="18858" priority="20139" operator="containsText" text="EJC">
      <formula>NOT(ISERROR(SEARCH("EJC",BB87)))</formula>
    </cfRule>
    <cfRule type="containsText" dxfId="18857" priority="20140" operator="containsText" text="FAC">
      <formula>NOT(ISERROR(SEARCH("FAC",BB87)))</formula>
    </cfRule>
  </conditionalFormatting>
  <conditionalFormatting sqref="BB87:BJ87">
    <cfRule type="containsText" dxfId="18856" priority="20133" operator="containsText" text="CE">
      <formula>NOT(ISERROR(SEARCH("CE",BB87)))</formula>
    </cfRule>
  </conditionalFormatting>
  <conditionalFormatting sqref="BA87">
    <cfRule type="cellIs" dxfId="18855" priority="20126" operator="equal">
      <formula>"FAB"</formula>
    </cfRule>
    <cfRule type="containsText" dxfId="18854" priority="20127" operator="containsText" text="CC">
      <formula>NOT(ISERROR(SEARCH("CC",BA87)))</formula>
    </cfRule>
    <cfRule type="containsText" dxfId="18853" priority="20128" operator="containsText" text="ND">
      <formula>NOT(ISERROR(SEARCH("ND",BA87)))</formula>
    </cfRule>
    <cfRule type="containsText" dxfId="18852" priority="20129" operator="containsText" text="MANTTO">
      <formula>NOT(ISERROR(SEARCH("MANTTO",BA87)))</formula>
    </cfRule>
    <cfRule type="containsText" dxfId="18851" priority="20130" operator="containsText" text="PNC">
      <formula>NOT(ISERROR(SEARCH("PNC",BA87)))</formula>
    </cfRule>
    <cfRule type="containsText" dxfId="18850" priority="20131" operator="containsText" text="EJC">
      <formula>NOT(ISERROR(SEARCH("EJC",BA87)))</formula>
    </cfRule>
    <cfRule type="containsText" dxfId="18849" priority="20132" operator="containsText" text="FAC">
      <formula>NOT(ISERROR(SEARCH("FAC",BA87)))</formula>
    </cfRule>
  </conditionalFormatting>
  <conditionalFormatting sqref="BA87">
    <cfRule type="containsText" dxfId="18848" priority="20125" operator="containsText" text="CE">
      <formula>NOT(ISERROR(SEARCH("CE",BA87)))</formula>
    </cfRule>
  </conditionalFormatting>
  <conditionalFormatting sqref="BA87">
    <cfRule type="cellIs" dxfId="18847" priority="20118" operator="equal">
      <formula>"FAB"</formula>
    </cfRule>
    <cfRule type="containsText" dxfId="18846" priority="20119" operator="containsText" text="CC">
      <formula>NOT(ISERROR(SEARCH("CC",BA87)))</formula>
    </cfRule>
    <cfRule type="containsText" dxfId="18845" priority="20120" operator="containsText" text="ND">
      <formula>NOT(ISERROR(SEARCH("ND",BA87)))</formula>
    </cfRule>
    <cfRule type="containsText" dxfId="18844" priority="20121" operator="containsText" text="MANTTO">
      <formula>NOT(ISERROR(SEARCH("MANTTO",BA87)))</formula>
    </cfRule>
    <cfRule type="containsText" dxfId="18843" priority="20122" operator="containsText" text="PNC">
      <formula>NOT(ISERROR(SEARCH("PNC",BA87)))</formula>
    </cfRule>
    <cfRule type="containsText" dxfId="18842" priority="20123" operator="containsText" text="EJC">
      <formula>NOT(ISERROR(SEARCH("EJC",BA87)))</formula>
    </cfRule>
    <cfRule type="containsText" dxfId="18841" priority="20124" operator="containsText" text="FAC">
      <formula>NOT(ISERROR(SEARCH("FAC",BA87)))</formula>
    </cfRule>
  </conditionalFormatting>
  <conditionalFormatting sqref="BA87">
    <cfRule type="containsText" dxfId="18840" priority="20117" operator="containsText" text="CE">
      <formula>NOT(ISERROR(SEARCH("CE",BA87)))</formula>
    </cfRule>
  </conditionalFormatting>
  <conditionalFormatting sqref="BL87:BT87">
    <cfRule type="cellIs" dxfId="18839" priority="20110" operator="equal">
      <formula>"FAB"</formula>
    </cfRule>
    <cfRule type="containsText" dxfId="18838" priority="20111" operator="containsText" text="CC">
      <formula>NOT(ISERROR(SEARCH("CC",BL87)))</formula>
    </cfRule>
    <cfRule type="containsText" dxfId="18837" priority="20112" operator="containsText" text="ND">
      <formula>NOT(ISERROR(SEARCH("ND",BL87)))</formula>
    </cfRule>
    <cfRule type="containsText" dxfId="18836" priority="20113" operator="containsText" text="MANTTO">
      <formula>NOT(ISERROR(SEARCH("MANTTO",BL87)))</formula>
    </cfRule>
    <cfRule type="containsText" dxfId="18835" priority="20114" operator="containsText" text="PNC">
      <formula>NOT(ISERROR(SEARCH("PNC",BL87)))</formula>
    </cfRule>
    <cfRule type="containsText" dxfId="18834" priority="20115" operator="containsText" text="EJC">
      <formula>NOT(ISERROR(SEARCH("EJC",BL87)))</formula>
    </cfRule>
    <cfRule type="containsText" dxfId="18833" priority="20116" operator="containsText" text="FAC">
      <formula>NOT(ISERROR(SEARCH("FAC",BL87)))</formula>
    </cfRule>
  </conditionalFormatting>
  <conditionalFormatting sqref="BL87:BT87">
    <cfRule type="containsText" dxfId="18832" priority="20109" operator="containsText" text="CE">
      <formula>NOT(ISERROR(SEARCH("CE",BL87)))</formula>
    </cfRule>
  </conditionalFormatting>
  <conditionalFormatting sqref="BL87:BT87">
    <cfRule type="cellIs" dxfId="18831" priority="20102" operator="equal">
      <formula>"FAB"</formula>
    </cfRule>
    <cfRule type="containsText" dxfId="18830" priority="20103" operator="containsText" text="CC">
      <formula>NOT(ISERROR(SEARCH("CC",BL87)))</formula>
    </cfRule>
    <cfRule type="containsText" dxfId="18829" priority="20104" operator="containsText" text="ND">
      <formula>NOT(ISERROR(SEARCH("ND",BL87)))</formula>
    </cfRule>
    <cfRule type="containsText" dxfId="18828" priority="20105" operator="containsText" text="MANTTO">
      <formula>NOT(ISERROR(SEARCH("MANTTO",BL87)))</formula>
    </cfRule>
    <cfRule type="containsText" dxfId="18827" priority="20106" operator="containsText" text="PNC">
      <formula>NOT(ISERROR(SEARCH("PNC",BL87)))</formula>
    </cfRule>
    <cfRule type="containsText" dxfId="18826" priority="20107" operator="containsText" text="EJC">
      <formula>NOT(ISERROR(SEARCH("EJC",BL87)))</formula>
    </cfRule>
    <cfRule type="containsText" dxfId="18825" priority="20108" operator="containsText" text="FAC">
      <formula>NOT(ISERROR(SEARCH("FAC",BL87)))</formula>
    </cfRule>
  </conditionalFormatting>
  <conditionalFormatting sqref="BL87:BT87">
    <cfRule type="containsText" dxfId="18824" priority="20101" operator="containsText" text="CE">
      <formula>NOT(ISERROR(SEARCH("CE",BL87)))</formula>
    </cfRule>
  </conditionalFormatting>
  <conditionalFormatting sqref="BK87">
    <cfRule type="cellIs" dxfId="18823" priority="20094" operator="equal">
      <formula>"FAB"</formula>
    </cfRule>
    <cfRule type="containsText" dxfId="18822" priority="20095" operator="containsText" text="CC">
      <formula>NOT(ISERROR(SEARCH("CC",BK87)))</formula>
    </cfRule>
    <cfRule type="containsText" dxfId="18821" priority="20096" operator="containsText" text="ND">
      <formula>NOT(ISERROR(SEARCH("ND",BK87)))</formula>
    </cfRule>
    <cfRule type="containsText" dxfId="18820" priority="20097" operator="containsText" text="MANTTO">
      <formula>NOT(ISERROR(SEARCH("MANTTO",BK87)))</formula>
    </cfRule>
    <cfRule type="containsText" dxfId="18819" priority="20098" operator="containsText" text="PNC">
      <formula>NOT(ISERROR(SEARCH("PNC",BK87)))</formula>
    </cfRule>
    <cfRule type="containsText" dxfId="18818" priority="20099" operator="containsText" text="EJC">
      <formula>NOT(ISERROR(SEARCH("EJC",BK87)))</formula>
    </cfRule>
    <cfRule type="containsText" dxfId="18817" priority="20100" operator="containsText" text="FAC">
      <formula>NOT(ISERROR(SEARCH("FAC",BK87)))</formula>
    </cfRule>
  </conditionalFormatting>
  <conditionalFormatting sqref="BK87">
    <cfRule type="containsText" dxfId="18816" priority="20093" operator="containsText" text="CE">
      <formula>NOT(ISERROR(SEARCH("CE",BK87)))</formula>
    </cfRule>
  </conditionalFormatting>
  <conditionalFormatting sqref="BK87">
    <cfRule type="cellIs" dxfId="18815" priority="20086" operator="equal">
      <formula>"FAB"</formula>
    </cfRule>
    <cfRule type="containsText" dxfId="18814" priority="20087" operator="containsText" text="CC">
      <formula>NOT(ISERROR(SEARCH("CC",BK87)))</formula>
    </cfRule>
    <cfRule type="containsText" dxfId="18813" priority="20088" operator="containsText" text="ND">
      <formula>NOT(ISERROR(SEARCH("ND",BK87)))</formula>
    </cfRule>
    <cfRule type="containsText" dxfId="18812" priority="20089" operator="containsText" text="MANTTO">
      <formula>NOT(ISERROR(SEARCH("MANTTO",BK87)))</formula>
    </cfRule>
    <cfRule type="containsText" dxfId="18811" priority="20090" operator="containsText" text="PNC">
      <formula>NOT(ISERROR(SEARCH("PNC",BK87)))</formula>
    </cfRule>
    <cfRule type="containsText" dxfId="18810" priority="20091" operator="containsText" text="EJC">
      <formula>NOT(ISERROR(SEARCH("EJC",BK87)))</formula>
    </cfRule>
    <cfRule type="containsText" dxfId="18809" priority="20092" operator="containsText" text="FAC">
      <formula>NOT(ISERROR(SEARCH("FAC",BK87)))</formula>
    </cfRule>
  </conditionalFormatting>
  <conditionalFormatting sqref="BK87">
    <cfRule type="containsText" dxfId="18808" priority="20085" operator="containsText" text="CE">
      <formula>NOT(ISERROR(SEARCH("CE",BK87)))</formula>
    </cfRule>
  </conditionalFormatting>
  <conditionalFormatting sqref="AQ87">
    <cfRule type="cellIs" dxfId="18807" priority="20078" operator="equal">
      <formula>"FAB"</formula>
    </cfRule>
    <cfRule type="containsText" dxfId="18806" priority="20079" operator="containsText" text="CC">
      <formula>NOT(ISERROR(SEARCH("CC",AQ87)))</formula>
    </cfRule>
    <cfRule type="containsText" dxfId="18805" priority="20080" operator="containsText" text="ND">
      <formula>NOT(ISERROR(SEARCH("ND",AQ87)))</formula>
    </cfRule>
    <cfRule type="containsText" dxfId="18804" priority="20081" operator="containsText" text="MANTTO">
      <formula>NOT(ISERROR(SEARCH("MANTTO",AQ87)))</formula>
    </cfRule>
    <cfRule type="containsText" dxfId="18803" priority="20082" operator="containsText" text="PNC">
      <formula>NOT(ISERROR(SEARCH("PNC",AQ87)))</formula>
    </cfRule>
    <cfRule type="containsText" dxfId="18802" priority="20083" operator="containsText" text="EJC">
      <formula>NOT(ISERROR(SEARCH("EJC",AQ87)))</formula>
    </cfRule>
    <cfRule type="containsText" dxfId="18801" priority="20084" operator="containsText" text="FAC">
      <formula>NOT(ISERROR(SEARCH("FAC",AQ87)))</formula>
    </cfRule>
  </conditionalFormatting>
  <conditionalFormatting sqref="AQ87">
    <cfRule type="containsText" dxfId="18800" priority="20077" operator="containsText" text="CE">
      <formula>NOT(ISERROR(SEARCH("CE",AQ87)))</formula>
    </cfRule>
  </conditionalFormatting>
  <conditionalFormatting sqref="BU87:BX87">
    <cfRule type="cellIs" dxfId="18799" priority="20070" operator="equal">
      <formula>"FAB"</formula>
    </cfRule>
    <cfRule type="containsText" dxfId="18798" priority="20071" operator="containsText" text="CC">
      <formula>NOT(ISERROR(SEARCH("CC",BU87)))</formula>
    </cfRule>
    <cfRule type="containsText" dxfId="18797" priority="20072" operator="containsText" text="ND">
      <formula>NOT(ISERROR(SEARCH("ND",BU87)))</formula>
    </cfRule>
    <cfRule type="containsText" dxfId="18796" priority="20073" operator="containsText" text="MANTTO">
      <formula>NOT(ISERROR(SEARCH("MANTTO",BU87)))</formula>
    </cfRule>
    <cfRule type="containsText" dxfId="18795" priority="20074" operator="containsText" text="PNC">
      <formula>NOT(ISERROR(SEARCH("PNC",BU87)))</formula>
    </cfRule>
    <cfRule type="containsText" dxfId="18794" priority="20075" operator="containsText" text="EJC">
      <formula>NOT(ISERROR(SEARCH("EJC",BU87)))</formula>
    </cfRule>
    <cfRule type="containsText" dxfId="18793" priority="20076" operator="containsText" text="FAC">
      <formula>NOT(ISERROR(SEARCH("FAC",BU87)))</formula>
    </cfRule>
  </conditionalFormatting>
  <conditionalFormatting sqref="BU87:BX87">
    <cfRule type="containsText" dxfId="18792" priority="20069" operator="containsText" text="CE">
      <formula>NOT(ISERROR(SEARCH("CE",BU87)))</formula>
    </cfRule>
  </conditionalFormatting>
  <conditionalFormatting sqref="BU87:BX87">
    <cfRule type="cellIs" dxfId="18791" priority="20062" operator="equal">
      <formula>"FAB"</formula>
    </cfRule>
    <cfRule type="containsText" dxfId="18790" priority="20063" operator="containsText" text="CC">
      <formula>NOT(ISERROR(SEARCH("CC",BU87)))</formula>
    </cfRule>
    <cfRule type="containsText" dxfId="18789" priority="20064" operator="containsText" text="ND">
      <formula>NOT(ISERROR(SEARCH("ND",BU87)))</formula>
    </cfRule>
    <cfRule type="containsText" dxfId="18788" priority="20065" operator="containsText" text="MANTTO">
      <formula>NOT(ISERROR(SEARCH("MANTTO",BU87)))</formula>
    </cfRule>
    <cfRule type="containsText" dxfId="18787" priority="20066" operator="containsText" text="PNC">
      <formula>NOT(ISERROR(SEARCH("PNC",BU87)))</formula>
    </cfRule>
    <cfRule type="containsText" dxfId="18786" priority="20067" operator="containsText" text="EJC">
      <formula>NOT(ISERROR(SEARCH("EJC",BU87)))</formula>
    </cfRule>
    <cfRule type="containsText" dxfId="18785" priority="20068" operator="containsText" text="FAC">
      <formula>NOT(ISERROR(SEARCH("FAC",BU87)))</formula>
    </cfRule>
  </conditionalFormatting>
  <conditionalFormatting sqref="BU87:BX87">
    <cfRule type="containsText" dxfId="18784" priority="20061" operator="containsText" text="CE">
      <formula>NOT(ISERROR(SEARCH("CE",BU87)))</formula>
    </cfRule>
  </conditionalFormatting>
  <conditionalFormatting sqref="BU87:BX87">
    <cfRule type="cellIs" dxfId="18783" priority="20054" operator="equal">
      <formula>"FAB"</formula>
    </cfRule>
    <cfRule type="containsText" dxfId="18782" priority="20055" operator="containsText" text="CC">
      <formula>NOT(ISERROR(SEARCH("CC",BU87)))</formula>
    </cfRule>
    <cfRule type="containsText" dxfId="18781" priority="20056" operator="containsText" text="ND">
      <formula>NOT(ISERROR(SEARCH("ND",BU87)))</formula>
    </cfRule>
    <cfRule type="containsText" dxfId="18780" priority="20057" operator="containsText" text="MANTTO">
      <formula>NOT(ISERROR(SEARCH("MANTTO",BU87)))</formula>
    </cfRule>
    <cfRule type="containsText" dxfId="18779" priority="20058" operator="containsText" text="PNC">
      <formula>NOT(ISERROR(SEARCH("PNC",BU87)))</formula>
    </cfRule>
    <cfRule type="containsText" dxfId="18778" priority="20059" operator="containsText" text="EJC">
      <formula>NOT(ISERROR(SEARCH("EJC",BU87)))</formula>
    </cfRule>
    <cfRule type="containsText" dxfId="18777" priority="20060" operator="containsText" text="FAC">
      <formula>NOT(ISERROR(SEARCH("FAC",BU87)))</formula>
    </cfRule>
  </conditionalFormatting>
  <conditionalFormatting sqref="BU87:BX87">
    <cfRule type="containsText" dxfId="18776" priority="20053" operator="containsText" text="CE">
      <formula>NOT(ISERROR(SEARCH("CE",BU87)))</formula>
    </cfRule>
  </conditionalFormatting>
  <conditionalFormatting sqref="BU87">
    <cfRule type="cellIs" dxfId="18775" priority="20046" operator="equal">
      <formula>"FAB"</formula>
    </cfRule>
    <cfRule type="containsText" dxfId="18774" priority="20047" operator="containsText" text="CC">
      <formula>NOT(ISERROR(SEARCH("CC",BU87)))</formula>
    </cfRule>
    <cfRule type="containsText" dxfId="18773" priority="20048" operator="containsText" text="ND">
      <formula>NOT(ISERROR(SEARCH("ND",BU87)))</formula>
    </cfRule>
    <cfRule type="containsText" dxfId="18772" priority="20049" operator="containsText" text="MANTTO">
      <formula>NOT(ISERROR(SEARCH("MANTTO",BU87)))</formula>
    </cfRule>
    <cfRule type="containsText" dxfId="18771" priority="20050" operator="containsText" text="PNC">
      <formula>NOT(ISERROR(SEARCH("PNC",BU87)))</formula>
    </cfRule>
    <cfRule type="containsText" dxfId="18770" priority="20051" operator="containsText" text="EJC">
      <formula>NOT(ISERROR(SEARCH("EJC",BU87)))</formula>
    </cfRule>
    <cfRule type="containsText" dxfId="18769" priority="20052" operator="containsText" text="FAC">
      <formula>NOT(ISERROR(SEARCH("FAC",BU87)))</formula>
    </cfRule>
  </conditionalFormatting>
  <conditionalFormatting sqref="BU87">
    <cfRule type="containsText" dxfId="18768" priority="20045" operator="containsText" text="CE">
      <formula>NOT(ISERROR(SEARCH("CE",BU87)))</formula>
    </cfRule>
  </conditionalFormatting>
  <conditionalFormatting sqref="BU87:BX87">
    <cfRule type="cellIs" dxfId="18767" priority="20038" operator="equal">
      <formula>"FAB"</formula>
    </cfRule>
    <cfRule type="containsText" dxfId="18766" priority="20039" operator="containsText" text="CC">
      <formula>NOT(ISERROR(SEARCH("CC",BU87)))</formula>
    </cfRule>
    <cfRule type="containsText" dxfId="18765" priority="20040" operator="containsText" text="ND">
      <formula>NOT(ISERROR(SEARCH("ND",BU87)))</formula>
    </cfRule>
    <cfRule type="containsText" dxfId="18764" priority="20041" operator="containsText" text="MANTTO">
      <formula>NOT(ISERROR(SEARCH("MANTTO",BU87)))</formula>
    </cfRule>
    <cfRule type="containsText" dxfId="18763" priority="20042" operator="containsText" text="PNC">
      <formula>NOT(ISERROR(SEARCH("PNC",BU87)))</formula>
    </cfRule>
    <cfRule type="containsText" dxfId="18762" priority="20043" operator="containsText" text="EJC">
      <formula>NOT(ISERROR(SEARCH("EJC",BU87)))</formula>
    </cfRule>
    <cfRule type="containsText" dxfId="18761" priority="20044" operator="containsText" text="FAC">
      <formula>NOT(ISERROR(SEARCH("FAC",BU87)))</formula>
    </cfRule>
  </conditionalFormatting>
  <conditionalFormatting sqref="BU87:BX87">
    <cfRule type="containsText" dxfId="18760" priority="20037" operator="containsText" text="CE">
      <formula>NOT(ISERROR(SEARCH("CE",BU87)))</formula>
    </cfRule>
  </conditionalFormatting>
  <conditionalFormatting sqref="BU87:BX87">
    <cfRule type="cellIs" dxfId="18759" priority="20030" operator="equal">
      <formula>"FAB"</formula>
    </cfRule>
    <cfRule type="containsText" dxfId="18758" priority="20031" operator="containsText" text="CC">
      <formula>NOT(ISERROR(SEARCH("CC",BU87)))</formula>
    </cfRule>
    <cfRule type="containsText" dxfId="18757" priority="20032" operator="containsText" text="ND">
      <formula>NOT(ISERROR(SEARCH("ND",BU87)))</formula>
    </cfRule>
    <cfRule type="containsText" dxfId="18756" priority="20033" operator="containsText" text="MANTTO">
      <formula>NOT(ISERROR(SEARCH("MANTTO",BU87)))</formula>
    </cfRule>
    <cfRule type="containsText" dxfId="18755" priority="20034" operator="containsText" text="PNC">
      <formula>NOT(ISERROR(SEARCH("PNC",BU87)))</formula>
    </cfRule>
    <cfRule type="containsText" dxfId="18754" priority="20035" operator="containsText" text="EJC">
      <formula>NOT(ISERROR(SEARCH("EJC",BU87)))</formula>
    </cfRule>
    <cfRule type="containsText" dxfId="18753" priority="20036" operator="containsText" text="FAC">
      <formula>NOT(ISERROR(SEARCH("FAC",BU87)))</formula>
    </cfRule>
  </conditionalFormatting>
  <conditionalFormatting sqref="BU87:BX87">
    <cfRule type="containsText" dxfId="18752" priority="20029" operator="containsText" text="CE">
      <formula>NOT(ISERROR(SEARCH("CE",BU87)))</formula>
    </cfRule>
  </conditionalFormatting>
  <conditionalFormatting sqref="CW86:CX88">
    <cfRule type="cellIs" dxfId="18751" priority="20022" operator="equal">
      <formula>"FAB"</formula>
    </cfRule>
    <cfRule type="containsText" dxfId="18750" priority="20023" operator="containsText" text="CC">
      <formula>NOT(ISERROR(SEARCH("CC",CW86)))</formula>
    </cfRule>
    <cfRule type="containsText" dxfId="18749" priority="20024" operator="containsText" text="ND">
      <formula>NOT(ISERROR(SEARCH("ND",CW86)))</formula>
    </cfRule>
    <cfRule type="containsText" dxfId="18748" priority="20025" operator="containsText" text="MANTTO">
      <formula>NOT(ISERROR(SEARCH("MANTTO",CW86)))</formula>
    </cfRule>
    <cfRule type="containsText" dxfId="18747" priority="20026" operator="containsText" text="PNC">
      <formula>NOT(ISERROR(SEARCH("PNC",CW86)))</formula>
    </cfRule>
    <cfRule type="containsText" dxfId="18746" priority="20027" operator="containsText" text="EJC">
      <formula>NOT(ISERROR(SEARCH("EJC",CW86)))</formula>
    </cfRule>
    <cfRule type="containsText" dxfId="18745" priority="20028" operator="containsText" text="FAC">
      <formula>NOT(ISERROR(SEARCH("FAC",CW86)))</formula>
    </cfRule>
  </conditionalFormatting>
  <conditionalFormatting sqref="CW86:CX88">
    <cfRule type="containsText" dxfId="18744" priority="20021" operator="containsText" text="CE">
      <formula>NOT(ISERROR(SEARCH("CE",CW86)))</formula>
    </cfRule>
  </conditionalFormatting>
  <conditionalFormatting sqref="CW87:CX87">
    <cfRule type="cellIs" dxfId="18743" priority="20014" operator="equal">
      <formula>"FAB"</formula>
    </cfRule>
    <cfRule type="containsText" dxfId="18742" priority="20015" operator="containsText" text="CC">
      <formula>NOT(ISERROR(SEARCH("CC",CW87)))</formula>
    </cfRule>
    <cfRule type="containsText" dxfId="18741" priority="20016" operator="containsText" text="ND">
      <formula>NOT(ISERROR(SEARCH("ND",CW87)))</formula>
    </cfRule>
    <cfRule type="containsText" dxfId="18740" priority="20017" operator="containsText" text="MANTTO">
      <formula>NOT(ISERROR(SEARCH("MANTTO",CW87)))</formula>
    </cfRule>
    <cfRule type="containsText" dxfId="18739" priority="20018" operator="containsText" text="PNC">
      <formula>NOT(ISERROR(SEARCH("PNC",CW87)))</formula>
    </cfRule>
    <cfRule type="containsText" dxfId="18738" priority="20019" operator="containsText" text="EJC">
      <formula>NOT(ISERROR(SEARCH("EJC",CW87)))</formula>
    </cfRule>
    <cfRule type="containsText" dxfId="18737" priority="20020" operator="containsText" text="FAC">
      <formula>NOT(ISERROR(SEARCH("FAC",CW87)))</formula>
    </cfRule>
  </conditionalFormatting>
  <conditionalFormatting sqref="CW87:CX87">
    <cfRule type="containsText" dxfId="18736" priority="20013" operator="containsText" text="CE">
      <formula>NOT(ISERROR(SEARCH("CE",CW87)))</formula>
    </cfRule>
  </conditionalFormatting>
  <conditionalFormatting sqref="CY85:DH88">
    <cfRule type="cellIs" dxfId="18735" priority="20006" operator="equal">
      <formula>"FAB"</formula>
    </cfRule>
    <cfRule type="containsText" dxfId="18734" priority="20007" operator="containsText" text="CC">
      <formula>NOT(ISERROR(SEARCH("CC",CY85)))</formula>
    </cfRule>
    <cfRule type="containsText" dxfId="18733" priority="20008" operator="containsText" text="ND">
      <formula>NOT(ISERROR(SEARCH("ND",CY85)))</formula>
    </cfRule>
    <cfRule type="containsText" dxfId="18732" priority="20009" operator="containsText" text="MANTTO">
      <formula>NOT(ISERROR(SEARCH("MANTTO",CY85)))</formula>
    </cfRule>
    <cfRule type="containsText" dxfId="18731" priority="20010" operator="containsText" text="PNC">
      <formula>NOT(ISERROR(SEARCH("PNC",CY85)))</formula>
    </cfRule>
    <cfRule type="containsText" dxfId="18730" priority="20011" operator="containsText" text="EJC">
      <formula>NOT(ISERROR(SEARCH("EJC",CY85)))</formula>
    </cfRule>
    <cfRule type="containsText" dxfId="18729" priority="20012" operator="containsText" text="FAC">
      <formula>NOT(ISERROR(SEARCH("FAC",CY85)))</formula>
    </cfRule>
  </conditionalFormatting>
  <conditionalFormatting sqref="CY85:DH88">
    <cfRule type="containsText" dxfId="18728" priority="20005" operator="containsText" text="CE">
      <formula>NOT(ISERROR(SEARCH("CE",CY85)))</formula>
    </cfRule>
  </conditionalFormatting>
  <conditionalFormatting sqref="CW88:CX88">
    <cfRule type="cellIs" dxfId="18727" priority="19998" operator="equal">
      <formula>"FAB"</formula>
    </cfRule>
    <cfRule type="containsText" dxfId="18726" priority="19999" operator="containsText" text="CC">
      <formula>NOT(ISERROR(SEARCH("CC",CW88)))</formula>
    </cfRule>
    <cfRule type="containsText" dxfId="18725" priority="20000" operator="containsText" text="ND">
      <formula>NOT(ISERROR(SEARCH("ND",CW88)))</formula>
    </cfRule>
    <cfRule type="containsText" dxfId="18724" priority="20001" operator="containsText" text="MANTTO">
      <formula>NOT(ISERROR(SEARCH("MANTTO",CW88)))</formula>
    </cfRule>
    <cfRule type="containsText" dxfId="18723" priority="20002" operator="containsText" text="PNC">
      <formula>NOT(ISERROR(SEARCH("PNC",CW88)))</formula>
    </cfRule>
    <cfRule type="containsText" dxfId="18722" priority="20003" operator="containsText" text="EJC">
      <formula>NOT(ISERROR(SEARCH("EJC",CW88)))</formula>
    </cfRule>
    <cfRule type="containsText" dxfId="18721" priority="20004" operator="containsText" text="FAC">
      <formula>NOT(ISERROR(SEARCH("FAC",CW88)))</formula>
    </cfRule>
  </conditionalFormatting>
  <conditionalFormatting sqref="CW88:CX88">
    <cfRule type="containsText" dxfId="18720" priority="19997" operator="containsText" text="CE">
      <formula>NOT(ISERROR(SEARCH("CE",CW88)))</formula>
    </cfRule>
  </conditionalFormatting>
  <conditionalFormatting sqref="CZ88:DH88">
    <cfRule type="cellIs" dxfId="18719" priority="19990" operator="equal">
      <formula>"FAB"</formula>
    </cfRule>
    <cfRule type="containsText" dxfId="18718" priority="19991" operator="containsText" text="CC">
      <formula>NOT(ISERROR(SEARCH("CC",CZ88)))</formula>
    </cfRule>
    <cfRule type="containsText" dxfId="18717" priority="19992" operator="containsText" text="ND">
      <formula>NOT(ISERROR(SEARCH("ND",CZ88)))</formula>
    </cfRule>
    <cfRule type="containsText" dxfId="18716" priority="19993" operator="containsText" text="MANTTO">
      <formula>NOT(ISERROR(SEARCH("MANTTO",CZ88)))</formula>
    </cfRule>
    <cfRule type="containsText" dxfId="18715" priority="19994" operator="containsText" text="PNC">
      <formula>NOT(ISERROR(SEARCH("PNC",CZ88)))</formula>
    </cfRule>
    <cfRule type="containsText" dxfId="18714" priority="19995" operator="containsText" text="EJC">
      <formula>NOT(ISERROR(SEARCH("EJC",CZ88)))</formula>
    </cfRule>
    <cfRule type="containsText" dxfId="18713" priority="19996" operator="containsText" text="FAC">
      <formula>NOT(ISERROR(SEARCH("FAC",CZ88)))</formula>
    </cfRule>
  </conditionalFormatting>
  <conditionalFormatting sqref="CZ88:DH88">
    <cfRule type="containsText" dxfId="18712" priority="19989" operator="containsText" text="CE">
      <formula>NOT(ISERROR(SEARCH("CE",CZ88)))</formula>
    </cfRule>
  </conditionalFormatting>
  <conditionalFormatting sqref="CW87:CX88">
    <cfRule type="cellIs" dxfId="18711" priority="19982" operator="equal">
      <formula>"FAB"</formula>
    </cfRule>
    <cfRule type="containsText" dxfId="18710" priority="19983" operator="containsText" text="CC">
      <formula>NOT(ISERROR(SEARCH("CC",CW87)))</formula>
    </cfRule>
    <cfRule type="containsText" dxfId="18709" priority="19984" operator="containsText" text="ND">
      <formula>NOT(ISERROR(SEARCH("ND",CW87)))</formula>
    </cfRule>
    <cfRule type="containsText" dxfId="18708" priority="19985" operator="containsText" text="MANTTO">
      <formula>NOT(ISERROR(SEARCH("MANTTO",CW87)))</formula>
    </cfRule>
    <cfRule type="containsText" dxfId="18707" priority="19986" operator="containsText" text="PNC">
      <formula>NOT(ISERROR(SEARCH("PNC",CW87)))</formula>
    </cfRule>
    <cfRule type="containsText" dxfId="18706" priority="19987" operator="containsText" text="EJC">
      <formula>NOT(ISERROR(SEARCH("EJC",CW87)))</formula>
    </cfRule>
    <cfRule type="containsText" dxfId="18705" priority="19988" operator="containsText" text="FAC">
      <formula>NOT(ISERROR(SEARCH("FAC",CW87)))</formula>
    </cfRule>
  </conditionalFormatting>
  <conditionalFormatting sqref="CW87:CX88">
    <cfRule type="containsText" dxfId="18704" priority="19981" operator="containsText" text="CE">
      <formula>NOT(ISERROR(SEARCH("CE",CW87)))</formula>
    </cfRule>
  </conditionalFormatting>
  <conditionalFormatting sqref="CW85:ED88">
    <cfRule type="cellIs" dxfId="18703" priority="19974" operator="equal">
      <formula>"FAB"</formula>
    </cfRule>
    <cfRule type="containsText" dxfId="18702" priority="19975" operator="containsText" text="CC">
      <formula>NOT(ISERROR(SEARCH("CC",CW85)))</formula>
    </cfRule>
    <cfRule type="containsText" dxfId="18701" priority="19976" operator="containsText" text="ND">
      <formula>NOT(ISERROR(SEARCH("ND",CW85)))</formula>
    </cfRule>
    <cfRule type="containsText" dxfId="18700" priority="19977" operator="containsText" text="MANTTO">
      <formula>NOT(ISERROR(SEARCH("MANTTO",CW85)))</formula>
    </cfRule>
    <cfRule type="containsText" dxfId="18699" priority="19978" operator="containsText" text="PNC">
      <formula>NOT(ISERROR(SEARCH("PNC",CW85)))</formula>
    </cfRule>
    <cfRule type="containsText" dxfId="18698" priority="19979" operator="containsText" text="EJC">
      <formula>NOT(ISERROR(SEARCH("EJC",CW85)))</formula>
    </cfRule>
    <cfRule type="containsText" dxfId="18697" priority="19980" operator="containsText" text="FAC">
      <formula>NOT(ISERROR(SEARCH("FAC",CW85)))</formula>
    </cfRule>
  </conditionalFormatting>
  <conditionalFormatting sqref="CW85:ED88">
    <cfRule type="containsText" dxfId="18696" priority="19973" operator="containsText" text="CE">
      <formula>NOT(ISERROR(SEARCH("CE",CW85)))</formula>
    </cfRule>
  </conditionalFormatting>
  <conditionalFormatting sqref="CY86:EA86 DG88:DO88 CY87:DF88">
    <cfRule type="cellIs" dxfId="18695" priority="19966" operator="equal">
      <formula>"FAB"</formula>
    </cfRule>
    <cfRule type="containsText" dxfId="18694" priority="19967" operator="containsText" text="CC">
      <formula>NOT(ISERROR(SEARCH("CC",CY86)))</formula>
    </cfRule>
    <cfRule type="containsText" dxfId="18693" priority="19968" operator="containsText" text="ND">
      <formula>NOT(ISERROR(SEARCH("ND",CY86)))</formula>
    </cfRule>
    <cfRule type="containsText" dxfId="18692" priority="19969" operator="containsText" text="MANTTO">
      <formula>NOT(ISERROR(SEARCH("MANTTO",CY86)))</formula>
    </cfRule>
    <cfRule type="containsText" dxfId="18691" priority="19970" operator="containsText" text="PNC">
      <formula>NOT(ISERROR(SEARCH("PNC",CY86)))</formula>
    </cfRule>
    <cfRule type="containsText" dxfId="18690" priority="19971" operator="containsText" text="EJC">
      <formula>NOT(ISERROR(SEARCH("EJC",CY86)))</formula>
    </cfRule>
    <cfRule type="containsText" dxfId="18689" priority="19972" operator="containsText" text="FAC">
      <formula>NOT(ISERROR(SEARCH("FAC",CY86)))</formula>
    </cfRule>
  </conditionalFormatting>
  <conditionalFormatting sqref="CY86:EA86 DG88:DO88 CY87:DF88">
    <cfRule type="containsText" dxfId="18688" priority="19965" operator="containsText" text="CE">
      <formula>NOT(ISERROR(SEARCH("CE",CY86)))</formula>
    </cfRule>
  </conditionalFormatting>
  <conditionalFormatting sqref="DF87:EG87">
    <cfRule type="cellIs" dxfId="18687" priority="19958" operator="equal">
      <formula>"FAB"</formula>
    </cfRule>
    <cfRule type="containsText" dxfId="18686" priority="19959" operator="containsText" text="CC">
      <formula>NOT(ISERROR(SEARCH("CC",DF87)))</formula>
    </cfRule>
    <cfRule type="containsText" dxfId="18685" priority="19960" operator="containsText" text="ND">
      <formula>NOT(ISERROR(SEARCH("ND",DF87)))</formula>
    </cfRule>
    <cfRule type="containsText" dxfId="18684" priority="19961" operator="containsText" text="MANTTO">
      <formula>NOT(ISERROR(SEARCH("MANTTO",DF87)))</formula>
    </cfRule>
    <cfRule type="containsText" dxfId="18683" priority="19962" operator="containsText" text="PNC">
      <formula>NOT(ISERROR(SEARCH("PNC",DF87)))</formula>
    </cfRule>
    <cfRule type="containsText" dxfId="18682" priority="19963" operator="containsText" text="EJC">
      <formula>NOT(ISERROR(SEARCH("EJC",DF87)))</formula>
    </cfRule>
    <cfRule type="containsText" dxfId="18681" priority="19964" operator="containsText" text="FAC">
      <formula>NOT(ISERROR(SEARCH("FAC",DF87)))</formula>
    </cfRule>
  </conditionalFormatting>
  <conditionalFormatting sqref="DF87:EG87">
    <cfRule type="containsText" dxfId="18680" priority="19957" operator="containsText" text="CE">
      <formula>NOT(ISERROR(SEARCH("CE",DF87)))</formula>
    </cfRule>
  </conditionalFormatting>
  <conditionalFormatting sqref="CW86:DN86 DG88:DN88 CW87:DF88">
    <cfRule type="cellIs" dxfId="18679" priority="19942" operator="equal">
      <formula>"FAB"</formula>
    </cfRule>
    <cfRule type="containsText" dxfId="18678" priority="19943" operator="containsText" text="CC">
      <formula>NOT(ISERROR(SEARCH("CC",CW86)))</formula>
    </cfRule>
    <cfRule type="containsText" dxfId="18677" priority="19944" operator="containsText" text="ND">
      <formula>NOT(ISERROR(SEARCH("ND",CW86)))</formula>
    </cfRule>
    <cfRule type="containsText" dxfId="18676" priority="19945" operator="containsText" text="MANTTO">
      <formula>NOT(ISERROR(SEARCH("MANTTO",CW86)))</formula>
    </cfRule>
    <cfRule type="containsText" dxfId="18675" priority="19946" operator="containsText" text="PNC">
      <formula>NOT(ISERROR(SEARCH("PNC",CW86)))</formula>
    </cfRule>
    <cfRule type="containsText" dxfId="18674" priority="19947" operator="containsText" text="EJC">
      <formula>NOT(ISERROR(SEARCH("EJC",CW86)))</formula>
    </cfRule>
    <cfRule type="containsText" dxfId="18673" priority="19948" operator="containsText" text="FAC">
      <formula>NOT(ISERROR(SEARCH("FAC",CW86)))</formula>
    </cfRule>
  </conditionalFormatting>
  <conditionalFormatting sqref="CW86:DN86 DG88:DN88 CW87:DF88">
    <cfRule type="containsText" dxfId="18672" priority="19941" operator="containsText" text="CE">
      <formula>NOT(ISERROR(SEARCH("CE",CW86)))</formula>
    </cfRule>
  </conditionalFormatting>
  <conditionalFormatting sqref="DC88:EG88">
    <cfRule type="cellIs" dxfId="18671" priority="19950" operator="equal">
      <formula>"FAB"</formula>
    </cfRule>
    <cfRule type="containsText" dxfId="18670" priority="19951" operator="containsText" text="CC">
      <formula>NOT(ISERROR(SEARCH("CC",DC88)))</formula>
    </cfRule>
    <cfRule type="containsText" dxfId="18669" priority="19952" operator="containsText" text="ND">
      <formula>NOT(ISERROR(SEARCH("ND",DC88)))</formula>
    </cfRule>
    <cfRule type="containsText" dxfId="18668" priority="19953" operator="containsText" text="MANTTO">
      <formula>NOT(ISERROR(SEARCH("MANTTO",DC88)))</formula>
    </cfRule>
    <cfRule type="containsText" dxfId="18667" priority="19954" operator="containsText" text="PNC">
      <formula>NOT(ISERROR(SEARCH("PNC",DC88)))</formula>
    </cfRule>
    <cfRule type="containsText" dxfId="18666" priority="19955" operator="containsText" text="EJC">
      <formula>NOT(ISERROR(SEARCH("EJC",DC88)))</formula>
    </cfRule>
    <cfRule type="containsText" dxfId="18665" priority="19956" operator="containsText" text="FAC">
      <formula>NOT(ISERROR(SEARCH("FAC",DC88)))</formula>
    </cfRule>
  </conditionalFormatting>
  <conditionalFormatting sqref="DC88:EG88">
    <cfRule type="containsText" dxfId="18664" priority="19949" operator="containsText" text="CE">
      <formula>NOT(ISERROR(SEARCH("CE",DC88)))</formula>
    </cfRule>
  </conditionalFormatting>
  <conditionalFormatting sqref="CW85:CX85">
    <cfRule type="cellIs" dxfId="18663" priority="19934" operator="equal">
      <formula>"FAB"</formula>
    </cfRule>
    <cfRule type="containsText" dxfId="18662" priority="19935" operator="containsText" text="CC">
      <formula>NOT(ISERROR(SEARCH("CC",CW85)))</formula>
    </cfRule>
    <cfRule type="containsText" dxfId="18661" priority="19936" operator="containsText" text="ND">
      <formula>NOT(ISERROR(SEARCH("ND",CW85)))</formula>
    </cfRule>
    <cfRule type="containsText" dxfId="18660" priority="19937" operator="containsText" text="MANTTO">
      <formula>NOT(ISERROR(SEARCH("MANTTO",CW85)))</formula>
    </cfRule>
    <cfRule type="containsText" dxfId="18659" priority="19938" operator="containsText" text="PNC">
      <formula>NOT(ISERROR(SEARCH("PNC",CW85)))</formula>
    </cfRule>
    <cfRule type="containsText" dxfId="18658" priority="19939" operator="containsText" text="EJC">
      <formula>NOT(ISERROR(SEARCH("EJC",CW85)))</formula>
    </cfRule>
    <cfRule type="containsText" dxfId="18657" priority="19940" operator="containsText" text="FAC">
      <formula>NOT(ISERROR(SEARCH("FAC",CW85)))</formula>
    </cfRule>
  </conditionalFormatting>
  <conditionalFormatting sqref="CW85:CX85">
    <cfRule type="containsText" dxfId="18656" priority="19933" operator="containsText" text="CE">
      <formula>NOT(ISERROR(SEARCH("CE",CW85)))</formula>
    </cfRule>
  </conditionalFormatting>
  <conditionalFormatting sqref="CW86:CX88">
    <cfRule type="cellIs" dxfId="18655" priority="19926" operator="equal">
      <formula>"FAB"</formula>
    </cfRule>
    <cfRule type="containsText" dxfId="18654" priority="19927" operator="containsText" text="CC">
      <formula>NOT(ISERROR(SEARCH("CC",CW86)))</formula>
    </cfRule>
    <cfRule type="containsText" dxfId="18653" priority="19928" operator="containsText" text="ND">
      <formula>NOT(ISERROR(SEARCH("ND",CW86)))</formula>
    </cfRule>
    <cfRule type="containsText" dxfId="18652" priority="19929" operator="containsText" text="MANTTO">
      <formula>NOT(ISERROR(SEARCH("MANTTO",CW86)))</formula>
    </cfRule>
    <cfRule type="containsText" dxfId="18651" priority="19930" operator="containsText" text="PNC">
      <formula>NOT(ISERROR(SEARCH("PNC",CW86)))</formula>
    </cfRule>
    <cfRule type="containsText" dxfId="18650" priority="19931" operator="containsText" text="EJC">
      <formula>NOT(ISERROR(SEARCH("EJC",CW86)))</formula>
    </cfRule>
    <cfRule type="containsText" dxfId="18649" priority="19932" operator="containsText" text="FAC">
      <formula>NOT(ISERROR(SEARCH("FAC",CW86)))</formula>
    </cfRule>
  </conditionalFormatting>
  <conditionalFormatting sqref="CW86:CX88">
    <cfRule type="containsText" dxfId="18648" priority="19925" operator="containsText" text="CE">
      <formula>NOT(ISERROR(SEARCH("CE",CW86)))</formula>
    </cfRule>
  </conditionalFormatting>
  <conditionalFormatting sqref="CW87:CX87">
    <cfRule type="cellIs" dxfId="18647" priority="19918" operator="equal">
      <formula>"FAB"</formula>
    </cfRule>
    <cfRule type="containsText" dxfId="18646" priority="19919" operator="containsText" text="CC">
      <formula>NOT(ISERROR(SEARCH("CC",CW87)))</formula>
    </cfRule>
    <cfRule type="containsText" dxfId="18645" priority="19920" operator="containsText" text="ND">
      <formula>NOT(ISERROR(SEARCH("ND",CW87)))</formula>
    </cfRule>
    <cfRule type="containsText" dxfId="18644" priority="19921" operator="containsText" text="MANTTO">
      <formula>NOT(ISERROR(SEARCH("MANTTO",CW87)))</formula>
    </cfRule>
    <cfRule type="containsText" dxfId="18643" priority="19922" operator="containsText" text="PNC">
      <formula>NOT(ISERROR(SEARCH("PNC",CW87)))</formula>
    </cfRule>
    <cfRule type="containsText" dxfId="18642" priority="19923" operator="containsText" text="EJC">
      <formula>NOT(ISERROR(SEARCH("EJC",CW87)))</formula>
    </cfRule>
    <cfRule type="containsText" dxfId="18641" priority="19924" operator="containsText" text="FAC">
      <formula>NOT(ISERROR(SEARCH("FAC",CW87)))</formula>
    </cfRule>
  </conditionalFormatting>
  <conditionalFormatting sqref="CW87:CX87">
    <cfRule type="containsText" dxfId="18640" priority="19917" operator="containsText" text="CE">
      <formula>NOT(ISERROR(SEARCH("CE",CW87)))</formula>
    </cfRule>
  </conditionalFormatting>
  <conditionalFormatting sqref="CZ87:DH87">
    <cfRule type="cellIs" dxfId="18639" priority="19910" operator="equal">
      <formula>"FAB"</formula>
    </cfRule>
    <cfRule type="containsText" dxfId="18638" priority="19911" operator="containsText" text="CC">
      <formula>NOT(ISERROR(SEARCH("CC",CZ87)))</formula>
    </cfRule>
    <cfRule type="containsText" dxfId="18637" priority="19912" operator="containsText" text="ND">
      <formula>NOT(ISERROR(SEARCH("ND",CZ87)))</formula>
    </cfRule>
    <cfRule type="containsText" dxfId="18636" priority="19913" operator="containsText" text="MANTTO">
      <formula>NOT(ISERROR(SEARCH("MANTTO",CZ87)))</formula>
    </cfRule>
    <cfRule type="containsText" dxfId="18635" priority="19914" operator="containsText" text="PNC">
      <formula>NOT(ISERROR(SEARCH("PNC",CZ87)))</formula>
    </cfRule>
    <cfRule type="containsText" dxfId="18634" priority="19915" operator="containsText" text="EJC">
      <formula>NOT(ISERROR(SEARCH("EJC",CZ87)))</formula>
    </cfRule>
    <cfRule type="containsText" dxfId="18633" priority="19916" operator="containsText" text="FAC">
      <formula>NOT(ISERROR(SEARCH("FAC",CZ87)))</formula>
    </cfRule>
  </conditionalFormatting>
  <conditionalFormatting sqref="CZ87:DH87">
    <cfRule type="containsText" dxfId="18632" priority="19909" operator="containsText" text="CE">
      <formula>NOT(ISERROR(SEARCH("CE",CZ87)))</formula>
    </cfRule>
  </conditionalFormatting>
  <conditionalFormatting sqref="DI87 CY85:EA85">
    <cfRule type="cellIs" dxfId="18631" priority="19902" operator="equal">
      <formula>"FAB"</formula>
    </cfRule>
    <cfRule type="containsText" dxfId="18630" priority="19903" operator="containsText" text="CC">
      <formula>NOT(ISERROR(SEARCH("CC",CY85)))</formula>
    </cfRule>
    <cfRule type="containsText" dxfId="18629" priority="19904" operator="containsText" text="ND">
      <formula>NOT(ISERROR(SEARCH("ND",CY85)))</formula>
    </cfRule>
    <cfRule type="containsText" dxfId="18628" priority="19905" operator="containsText" text="MANTTO">
      <formula>NOT(ISERROR(SEARCH("MANTTO",CY85)))</formula>
    </cfRule>
    <cfRule type="containsText" dxfId="18627" priority="19906" operator="containsText" text="PNC">
      <formula>NOT(ISERROR(SEARCH("PNC",CY85)))</formula>
    </cfRule>
    <cfRule type="containsText" dxfId="18626" priority="19907" operator="containsText" text="EJC">
      <formula>NOT(ISERROR(SEARCH("EJC",CY85)))</formula>
    </cfRule>
    <cfRule type="containsText" dxfId="18625" priority="19908" operator="containsText" text="FAC">
      <formula>NOT(ISERROR(SEARCH("FAC",CY85)))</formula>
    </cfRule>
  </conditionalFormatting>
  <conditionalFormatting sqref="DI87 CY85:EA85">
    <cfRule type="containsText" dxfId="18624" priority="19901" operator="containsText" text="CE">
      <formula>NOT(ISERROR(SEARCH("CE",CY85)))</formula>
    </cfRule>
  </conditionalFormatting>
  <conditionalFormatting sqref="DG88:DO88 DF86:EG86">
    <cfRule type="cellIs" dxfId="18623" priority="19894" operator="equal">
      <formula>"FAB"</formula>
    </cfRule>
    <cfRule type="containsText" dxfId="18622" priority="19895" operator="containsText" text="CC">
      <formula>NOT(ISERROR(SEARCH("CC",DF86)))</formula>
    </cfRule>
    <cfRule type="containsText" dxfId="18621" priority="19896" operator="containsText" text="ND">
      <formula>NOT(ISERROR(SEARCH("ND",DF86)))</formula>
    </cfRule>
    <cfRule type="containsText" dxfId="18620" priority="19897" operator="containsText" text="MANTTO">
      <formula>NOT(ISERROR(SEARCH("MANTTO",DF86)))</formula>
    </cfRule>
    <cfRule type="containsText" dxfId="18619" priority="19898" operator="containsText" text="PNC">
      <formula>NOT(ISERROR(SEARCH("PNC",DF86)))</formula>
    </cfRule>
    <cfRule type="containsText" dxfId="18618" priority="19899" operator="containsText" text="EJC">
      <formula>NOT(ISERROR(SEARCH("EJC",DF86)))</formula>
    </cfRule>
    <cfRule type="containsText" dxfId="18617" priority="19900" operator="containsText" text="FAC">
      <formula>NOT(ISERROR(SEARCH("FAC",DF86)))</formula>
    </cfRule>
  </conditionalFormatting>
  <conditionalFormatting sqref="DG88:DO88 DF86:EG86">
    <cfRule type="containsText" dxfId="18616" priority="19893" operator="containsText" text="CE">
      <formula>NOT(ISERROR(SEARCH("CE",DF86)))</formula>
    </cfRule>
  </conditionalFormatting>
  <conditionalFormatting sqref="DF87:EG87">
    <cfRule type="cellIs" dxfId="18615" priority="19886" operator="equal">
      <formula>"FAB"</formula>
    </cfRule>
    <cfRule type="containsText" dxfId="18614" priority="19887" operator="containsText" text="CC">
      <formula>NOT(ISERROR(SEARCH("CC",DF87)))</formula>
    </cfRule>
    <cfRule type="containsText" dxfId="18613" priority="19888" operator="containsText" text="ND">
      <formula>NOT(ISERROR(SEARCH("ND",DF87)))</formula>
    </cfRule>
    <cfRule type="containsText" dxfId="18612" priority="19889" operator="containsText" text="MANTTO">
      <formula>NOT(ISERROR(SEARCH("MANTTO",DF87)))</formula>
    </cfRule>
    <cfRule type="containsText" dxfId="18611" priority="19890" operator="containsText" text="PNC">
      <formula>NOT(ISERROR(SEARCH("PNC",DF87)))</formula>
    </cfRule>
    <cfRule type="containsText" dxfId="18610" priority="19891" operator="containsText" text="EJC">
      <formula>NOT(ISERROR(SEARCH("EJC",DF87)))</formula>
    </cfRule>
    <cfRule type="containsText" dxfId="18609" priority="19892" operator="containsText" text="FAC">
      <formula>NOT(ISERROR(SEARCH("FAC",DF87)))</formula>
    </cfRule>
  </conditionalFormatting>
  <conditionalFormatting sqref="DF87:EG87">
    <cfRule type="containsText" dxfId="18608" priority="19885" operator="containsText" text="CE">
      <formula>NOT(ISERROR(SEARCH("CE",DF87)))</formula>
    </cfRule>
  </conditionalFormatting>
  <conditionalFormatting sqref="CZ88:DZ88">
    <cfRule type="cellIs" dxfId="18607" priority="19878" operator="equal">
      <formula>"FAB"</formula>
    </cfRule>
    <cfRule type="containsText" dxfId="18606" priority="19879" operator="containsText" text="CC">
      <formula>NOT(ISERROR(SEARCH("CC",CZ88)))</formula>
    </cfRule>
    <cfRule type="containsText" dxfId="18605" priority="19880" operator="containsText" text="ND">
      <formula>NOT(ISERROR(SEARCH("ND",CZ88)))</formula>
    </cfRule>
    <cfRule type="containsText" dxfId="18604" priority="19881" operator="containsText" text="MANTTO">
      <formula>NOT(ISERROR(SEARCH("MANTTO",CZ88)))</formula>
    </cfRule>
    <cfRule type="containsText" dxfId="18603" priority="19882" operator="containsText" text="PNC">
      <formula>NOT(ISERROR(SEARCH("PNC",CZ88)))</formula>
    </cfRule>
    <cfRule type="containsText" dxfId="18602" priority="19883" operator="containsText" text="EJC">
      <formula>NOT(ISERROR(SEARCH("EJC",CZ88)))</formula>
    </cfRule>
    <cfRule type="containsText" dxfId="18601" priority="19884" operator="containsText" text="FAC">
      <formula>NOT(ISERROR(SEARCH("FAC",CZ88)))</formula>
    </cfRule>
  </conditionalFormatting>
  <conditionalFormatting sqref="CZ88:DZ88">
    <cfRule type="containsText" dxfId="18600" priority="19877" operator="containsText" text="CE">
      <formula>NOT(ISERROR(SEARCH("CE",CZ88)))</formula>
    </cfRule>
  </conditionalFormatting>
  <conditionalFormatting sqref="CW85:CX85">
    <cfRule type="cellIs" dxfId="18599" priority="19870" operator="equal">
      <formula>"FAB"</formula>
    </cfRule>
    <cfRule type="containsText" dxfId="18598" priority="19871" operator="containsText" text="CC">
      <formula>NOT(ISERROR(SEARCH("CC",CW85)))</formula>
    </cfRule>
    <cfRule type="containsText" dxfId="18597" priority="19872" operator="containsText" text="ND">
      <formula>NOT(ISERROR(SEARCH("ND",CW85)))</formula>
    </cfRule>
    <cfRule type="containsText" dxfId="18596" priority="19873" operator="containsText" text="MANTTO">
      <formula>NOT(ISERROR(SEARCH("MANTTO",CW85)))</formula>
    </cfRule>
    <cfRule type="containsText" dxfId="18595" priority="19874" operator="containsText" text="PNC">
      <formula>NOT(ISERROR(SEARCH("PNC",CW85)))</formula>
    </cfRule>
    <cfRule type="containsText" dxfId="18594" priority="19875" operator="containsText" text="EJC">
      <formula>NOT(ISERROR(SEARCH("EJC",CW85)))</formula>
    </cfRule>
    <cfRule type="containsText" dxfId="18593" priority="19876" operator="containsText" text="FAC">
      <formula>NOT(ISERROR(SEARCH("FAC",CW85)))</formula>
    </cfRule>
  </conditionalFormatting>
  <conditionalFormatting sqref="CW85:CX85">
    <cfRule type="containsText" dxfId="18592" priority="19869" operator="containsText" text="CE">
      <formula>NOT(ISERROR(SEARCH("CE",CW85)))</formula>
    </cfRule>
  </conditionalFormatting>
  <conditionalFormatting sqref="CW86:CX88">
    <cfRule type="cellIs" dxfId="18591" priority="19862" operator="equal">
      <formula>"FAB"</formula>
    </cfRule>
    <cfRule type="containsText" dxfId="18590" priority="19863" operator="containsText" text="CC">
      <formula>NOT(ISERROR(SEARCH("CC",CW86)))</formula>
    </cfRule>
    <cfRule type="containsText" dxfId="18589" priority="19864" operator="containsText" text="ND">
      <formula>NOT(ISERROR(SEARCH("ND",CW86)))</formula>
    </cfRule>
    <cfRule type="containsText" dxfId="18588" priority="19865" operator="containsText" text="MANTTO">
      <formula>NOT(ISERROR(SEARCH("MANTTO",CW86)))</formula>
    </cfRule>
    <cfRule type="containsText" dxfId="18587" priority="19866" operator="containsText" text="PNC">
      <formula>NOT(ISERROR(SEARCH("PNC",CW86)))</formula>
    </cfRule>
    <cfRule type="containsText" dxfId="18586" priority="19867" operator="containsText" text="EJC">
      <formula>NOT(ISERROR(SEARCH("EJC",CW86)))</formula>
    </cfRule>
    <cfRule type="containsText" dxfId="18585" priority="19868" operator="containsText" text="FAC">
      <formula>NOT(ISERROR(SEARCH("FAC",CW86)))</formula>
    </cfRule>
  </conditionalFormatting>
  <conditionalFormatting sqref="CW86:CX88">
    <cfRule type="containsText" dxfId="18584" priority="19861" operator="containsText" text="CE">
      <formula>NOT(ISERROR(SEARCH("CE",CW86)))</formula>
    </cfRule>
  </conditionalFormatting>
  <conditionalFormatting sqref="CW87:CX87">
    <cfRule type="cellIs" dxfId="18583" priority="19854" operator="equal">
      <formula>"FAB"</formula>
    </cfRule>
    <cfRule type="containsText" dxfId="18582" priority="19855" operator="containsText" text="CC">
      <formula>NOT(ISERROR(SEARCH("CC",CW87)))</formula>
    </cfRule>
    <cfRule type="containsText" dxfId="18581" priority="19856" operator="containsText" text="ND">
      <formula>NOT(ISERROR(SEARCH("ND",CW87)))</formula>
    </cfRule>
    <cfRule type="containsText" dxfId="18580" priority="19857" operator="containsText" text="MANTTO">
      <formula>NOT(ISERROR(SEARCH("MANTTO",CW87)))</formula>
    </cfRule>
    <cfRule type="containsText" dxfId="18579" priority="19858" operator="containsText" text="PNC">
      <formula>NOT(ISERROR(SEARCH("PNC",CW87)))</formula>
    </cfRule>
    <cfRule type="containsText" dxfId="18578" priority="19859" operator="containsText" text="EJC">
      <formula>NOT(ISERROR(SEARCH("EJC",CW87)))</formula>
    </cfRule>
    <cfRule type="containsText" dxfId="18577" priority="19860" operator="containsText" text="FAC">
      <formula>NOT(ISERROR(SEARCH("FAC",CW87)))</formula>
    </cfRule>
  </conditionalFormatting>
  <conditionalFormatting sqref="CW87:CX87">
    <cfRule type="containsText" dxfId="18576" priority="19853" operator="containsText" text="CE">
      <formula>NOT(ISERROR(SEARCH("CE",CW87)))</formula>
    </cfRule>
  </conditionalFormatting>
  <conditionalFormatting sqref="CZ87:DH87">
    <cfRule type="cellIs" dxfId="18575" priority="19846" operator="equal">
      <formula>"FAB"</formula>
    </cfRule>
    <cfRule type="containsText" dxfId="18574" priority="19847" operator="containsText" text="CC">
      <formula>NOT(ISERROR(SEARCH("CC",CZ87)))</formula>
    </cfRule>
    <cfRule type="containsText" dxfId="18573" priority="19848" operator="containsText" text="ND">
      <formula>NOT(ISERROR(SEARCH("ND",CZ87)))</formula>
    </cfRule>
    <cfRule type="containsText" dxfId="18572" priority="19849" operator="containsText" text="MANTTO">
      <formula>NOT(ISERROR(SEARCH("MANTTO",CZ87)))</formula>
    </cfRule>
    <cfRule type="containsText" dxfId="18571" priority="19850" operator="containsText" text="PNC">
      <formula>NOT(ISERROR(SEARCH("PNC",CZ87)))</formula>
    </cfRule>
    <cfRule type="containsText" dxfId="18570" priority="19851" operator="containsText" text="EJC">
      <formula>NOT(ISERROR(SEARCH("EJC",CZ87)))</formula>
    </cfRule>
    <cfRule type="containsText" dxfId="18569" priority="19852" operator="containsText" text="FAC">
      <formula>NOT(ISERROR(SEARCH("FAC",CZ87)))</formula>
    </cfRule>
  </conditionalFormatting>
  <conditionalFormatting sqref="CZ87:DH87">
    <cfRule type="containsText" dxfId="18568" priority="19845" operator="containsText" text="CE">
      <formula>NOT(ISERROR(SEARCH("CE",CZ87)))</formula>
    </cfRule>
  </conditionalFormatting>
  <conditionalFormatting sqref="DI87 CY85:EA85">
    <cfRule type="cellIs" dxfId="18567" priority="19838" operator="equal">
      <formula>"FAB"</formula>
    </cfRule>
    <cfRule type="containsText" dxfId="18566" priority="19839" operator="containsText" text="CC">
      <formula>NOT(ISERROR(SEARCH("CC",CY85)))</formula>
    </cfRule>
    <cfRule type="containsText" dxfId="18565" priority="19840" operator="containsText" text="ND">
      <formula>NOT(ISERROR(SEARCH("ND",CY85)))</formula>
    </cfRule>
    <cfRule type="containsText" dxfId="18564" priority="19841" operator="containsText" text="MANTTO">
      <formula>NOT(ISERROR(SEARCH("MANTTO",CY85)))</formula>
    </cfRule>
    <cfRule type="containsText" dxfId="18563" priority="19842" operator="containsText" text="PNC">
      <formula>NOT(ISERROR(SEARCH("PNC",CY85)))</formula>
    </cfRule>
    <cfRule type="containsText" dxfId="18562" priority="19843" operator="containsText" text="EJC">
      <formula>NOT(ISERROR(SEARCH("EJC",CY85)))</formula>
    </cfRule>
    <cfRule type="containsText" dxfId="18561" priority="19844" operator="containsText" text="FAC">
      <formula>NOT(ISERROR(SEARCH("FAC",CY85)))</formula>
    </cfRule>
  </conditionalFormatting>
  <conditionalFormatting sqref="DI87 CY85:EA85">
    <cfRule type="containsText" dxfId="18560" priority="19837" operator="containsText" text="CE">
      <formula>NOT(ISERROR(SEARCH("CE",CY85)))</formula>
    </cfRule>
  </conditionalFormatting>
  <conditionalFormatting sqref="DG88:DO88 DF86:EG86">
    <cfRule type="cellIs" dxfId="18559" priority="19830" operator="equal">
      <formula>"FAB"</formula>
    </cfRule>
    <cfRule type="containsText" dxfId="18558" priority="19831" operator="containsText" text="CC">
      <formula>NOT(ISERROR(SEARCH("CC",DF86)))</formula>
    </cfRule>
    <cfRule type="containsText" dxfId="18557" priority="19832" operator="containsText" text="ND">
      <formula>NOT(ISERROR(SEARCH("ND",DF86)))</formula>
    </cfRule>
    <cfRule type="containsText" dxfId="18556" priority="19833" operator="containsText" text="MANTTO">
      <formula>NOT(ISERROR(SEARCH("MANTTO",DF86)))</formula>
    </cfRule>
    <cfRule type="containsText" dxfId="18555" priority="19834" operator="containsText" text="PNC">
      <formula>NOT(ISERROR(SEARCH("PNC",DF86)))</formula>
    </cfRule>
    <cfRule type="containsText" dxfId="18554" priority="19835" operator="containsText" text="EJC">
      <formula>NOT(ISERROR(SEARCH("EJC",DF86)))</formula>
    </cfRule>
    <cfRule type="containsText" dxfId="18553" priority="19836" operator="containsText" text="FAC">
      <formula>NOT(ISERROR(SEARCH("FAC",DF86)))</formula>
    </cfRule>
  </conditionalFormatting>
  <conditionalFormatting sqref="DG88:DO88 DF86:EG86">
    <cfRule type="containsText" dxfId="18552" priority="19829" operator="containsText" text="CE">
      <formula>NOT(ISERROR(SEARCH("CE",DF86)))</formula>
    </cfRule>
  </conditionalFormatting>
  <conditionalFormatting sqref="DF87:EG87">
    <cfRule type="cellIs" dxfId="18551" priority="19822" operator="equal">
      <formula>"FAB"</formula>
    </cfRule>
    <cfRule type="containsText" dxfId="18550" priority="19823" operator="containsText" text="CC">
      <formula>NOT(ISERROR(SEARCH("CC",DF87)))</formula>
    </cfRule>
    <cfRule type="containsText" dxfId="18549" priority="19824" operator="containsText" text="ND">
      <formula>NOT(ISERROR(SEARCH("ND",DF87)))</formula>
    </cfRule>
    <cfRule type="containsText" dxfId="18548" priority="19825" operator="containsText" text="MANTTO">
      <formula>NOT(ISERROR(SEARCH("MANTTO",DF87)))</formula>
    </cfRule>
    <cfRule type="containsText" dxfId="18547" priority="19826" operator="containsText" text="PNC">
      <formula>NOT(ISERROR(SEARCH("PNC",DF87)))</formula>
    </cfRule>
    <cfRule type="containsText" dxfId="18546" priority="19827" operator="containsText" text="EJC">
      <formula>NOT(ISERROR(SEARCH("EJC",DF87)))</formula>
    </cfRule>
    <cfRule type="containsText" dxfId="18545" priority="19828" operator="containsText" text="FAC">
      <formula>NOT(ISERROR(SEARCH("FAC",DF87)))</formula>
    </cfRule>
  </conditionalFormatting>
  <conditionalFormatting sqref="DF87:EG87">
    <cfRule type="containsText" dxfId="18544" priority="19821" operator="containsText" text="CE">
      <formula>NOT(ISERROR(SEARCH("CE",DF87)))</formula>
    </cfRule>
  </conditionalFormatting>
  <conditionalFormatting sqref="CZ88:DZ88">
    <cfRule type="cellIs" dxfId="18543" priority="19814" operator="equal">
      <formula>"FAB"</formula>
    </cfRule>
    <cfRule type="containsText" dxfId="18542" priority="19815" operator="containsText" text="CC">
      <formula>NOT(ISERROR(SEARCH("CC",CZ88)))</formula>
    </cfRule>
    <cfRule type="containsText" dxfId="18541" priority="19816" operator="containsText" text="ND">
      <formula>NOT(ISERROR(SEARCH("ND",CZ88)))</formula>
    </cfRule>
    <cfRule type="containsText" dxfId="18540" priority="19817" operator="containsText" text="MANTTO">
      <formula>NOT(ISERROR(SEARCH("MANTTO",CZ88)))</formula>
    </cfRule>
    <cfRule type="containsText" dxfId="18539" priority="19818" operator="containsText" text="PNC">
      <formula>NOT(ISERROR(SEARCH("PNC",CZ88)))</formula>
    </cfRule>
    <cfRule type="containsText" dxfId="18538" priority="19819" operator="containsText" text="EJC">
      <formula>NOT(ISERROR(SEARCH("EJC",CZ88)))</formula>
    </cfRule>
    <cfRule type="containsText" dxfId="18537" priority="19820" operator="containsText" text="FAC">
      <formula>NOT(ISERROR(SEARCH("FAC",CZ88)))</formula>
    </cfRule>
  </conditionalFormatting>
  <conditionalFormatting sqref="CZ88:DZ88">
    <cfRule type="containsText" dxfId="18536" priority="19813" operator="containsText" text="CE">
      <formula>NOT(ISERROR(SEARCH("CE",CZ88)))</formula>
    </cfRule>
  </conditionalFormatting>
  <conditionalFormatting sqref="CW86:CX88">
    <cfRule type="cellIs" dxfId="18535" priority="19806" operator="equal">
      <formula>"FAB"</formula>
    </cfRule>
    <cfRule type="containsText" dxfId="18534" priority="19807" operator="containsText" text="CC">
      <formula>NOT(ISERROR(SEARCH("CC",CW86)))</formula>
    </cfRule>
    <cfRule type="containsText" dxfId="18533" priority="19808" operator="containsText" text="ND">
      <formula>NOT(ISERROR(SEARCH("ND",CW86)))</formula>
    </cfRule>
    <cfRule type="containsText" dxfId="18532" priority="19809" operator="containsText" text="MANTTO">
      <formula>NOT(ISERROR(SEARCH("MANTTO",CW86)))</formula>
    </cfRule>
    <cfRule type="containsText" dxfId="18531" priority="19810" operator="containsText" text="PNC">
      <formula>NOT(ISERROR(SEARCH("PNC",CW86)))</formula>
    </cfRule>
    <cfRule type="containsText" dxfId="18530" priority="19811" operator="containsText" text="EJC">
      <formula>NOT(ISERROR(SEARCH("EJC",CW86)))</formula>
    </cfRule>
    <cfRule type="containsText" dxfId="18529" priority="19812" operator="containsText" text="FAC">
      <formula>NOT(ISERROR(SEARCH("FAC",CW86)))</formula>
    </cfRule>
  </conditionalFormatting>
  <conditionalFormatting sqref="CW86:CX88">
    <cfRule type="containsText" dxfId="18528" priority="19805" operator="containsText" text="CE">
      <formula>NOT(ISERROR(SEARCH("CE",CW86)))</formula>
    </cfRule>
  </conditionalFormatting>
  <conditionalFormatting sqref="CW85:CX85">
    <cfRule type="cellIs" dxfId="18527" priority="19798" operator="equal">
      <formula>"FAB"</formula>
    </cfRule>
    <cfRule type="containsText" dxfId="18526" priority="19799" operator="containsText" text="CC">
      <formula>NOT(ISERROR(SEARCH("CC",CW85)))</formula>
    </cfRule>
    <cfRule type="containsText" dxfId="18525" priority="19800" operator="containsText" text="ND">
      <formula>NOT(ISERROR(SEARCH("ND",CW85)))</formula>
    </cfRule>
    <cfRule type="containsText" dxfId="18524" priority="19801" operator="containsText" text="MANTTO">
      <formula>NOT(ISERROR(SEARCH("MANTTO",CW85)))</formula>
    </cfRule>
    <cfRule type="containsText" dxfId="18523" priority="19802" operator="containsText" text="PNC">
      <formula>NOT(ISERROR(SEARCH("PNC",CW85)))</formula>
    </cfRule>
    <cfRule type="containsText" dxfId="18522" priority="19803" operator="containsText" text="EJC">
      <formula>NOT(ISERROR(SEARCH("EJC",CW85)))</formula>
    </cfRule>
    <cfRule type="containsText" dxfId="18521" priority="19804" operator="containsText" text="FAC">
      <formula>NOT(ISERROR(SEARCH("FAC",CW85)))</formula>
    </cfRule>
  </conditionalFormatting>
  <conditionalFormatting sqref="CW85:CX85">
    <cfRule type="containsText" dxfId="18520" priority="19797" operator="containsText" text="CE">
      <formula>NOT(ISERROR(SEARCH("CE",CW85)))</formula>
    </cfRule>
  </conditionalFormatting>
  <conditionalFormatting sqref="CW86:CX88">
    <cfRule type="cellIs" dxfId="18519" priority="19790" operator="equal">
      <formula>"FAB"</formula>
    </cfRule>
    <cfRule type="containsText" dxfId="18518" priority="19791" operator="containsText" text="CC">
      <formula>NOT(ISERROR(SEARCH("CC",CW86)))</formula>
    </cfRule>
    <cfRule type="containsText" dxfId="18517" priority="19792" operator="containsText" text="ND">
      <formula>NOT(ISERROR(SEARCH("ND",CW86)))</formula>
    </cfRule>
    <cfRule type="containsText" dxfId="18516" priority="19793" operator="containsText" text="MANTTO">
      <formula>NOT(ISERROR(SEARCH("MANTTO",CW86)))</formula>
    </cfRule>
    <cfRule type="containsText" dxfId="18515" priority="19794" operator="containsText" text="PNC">
      <formula>NOT(ISERROR(SEARCH("PNC",CW86)))</formula>
    </cfRule>
    <cfRule type="containsText" dxfId="18514" priority="19795" operator="containsText" text="EJC">
      <formula>NOT(ISERROR(SEARCH("EJC",CW86)))</formula>
    </cfRule>
    <cfRule type="containsText" dxfId="18513" priority="19796" operator="containsText" text="FAC">
      <formula>NOT(ISERROR(SEARCH("FAC",CW86)))</formula>
    </cfRule>
  </conditionalFormatting>
  <conditionalFormatting sqref="CW86:CX88">
    <cfRule type="containsText" dxfId="18512" priority="19789" operator="containsText" text="CE">
      <formula>NOT(ISERROR(SEARCH("CE",CW86)))</formula>
    </cfRule>
  </conditionalFormatting>
  <conditionalFormatting sqref="CZ86:DH86 DG88:DH88 CZ87:DF88">
    <cfRule type="cellIs" dxfId="18511" priority="19782" operator="equal">
      <formula>"FAB"</formula>
    </cfRule>
    <cfRule type="containsText" dxfId="18510" priority="19783" operator="containsText" text="CC">
      <formula>NOT(ISERROR(SEARCH("CC",CZ86)))</formula>
    </cfRule>
    <cfRule type="containsText" dxfId="18509" priority="19784" operator="containsText" text="ND">
      <formula>NOT(ISERROR(SEARCH("ND",CZ86)))</formula>
    </cfRule>
    <cfRule type="containsText" dxfId="18508" priority="19785" operator="containsText" text="MANTTO">
      <formula>NOT(ISERROR(SEARCH("MANTTO",CZ86)))</formula>
    </cfRule>
    <cfRule type="containsText" dxfId="18507" priority="19786" operator="containsText" text="PNC">
      <formula>NOT(ISERROR(SEARCH("PNC",CZ86)))</formula>
    </cfRule>
    <cfRule type="containsText" dxfId="18506" priority="19787" operator="containsText" text="EJC">
      <formula>NOT(ISERROR(SEARCH("EJC",CZ86)))</formula>
    </cfRule>
    <cfRule type="containsText" dxfId="18505" priority="19788" operator="containsText" text="FAC">
      <formula>NOT(ISERROR(SEARCH("FAC",CZ86)))</formula>
    </cfRule>
  </conditionalFormatting>
  <conditionalFormatting sqref="CZ86:DH86 DG88:DH88 CZ87:DF88">
    <cfRule type="containsText" dxfId="18504" priority="19781" operator="containsText" text="CE">
      <formula>NOT(ISERROR(SEARCH("CE",CZ86)))</formula>
    </cfRule>
  </conditionalFormatting>
  <conditionalFormatting sqref="CY86:DP86 DG88:DO88 CY87:DF88">
    <cfRule type="cellIs" dxfId="18503" priority="19774" operator="equal">
      <formula>"FAB"</formula>
    </cfRule>
    <cfRule type="containsText" dxfId="18502" priority="19775" operator="containsText" text="CC">
      <formula>NOT(ISERROR(SEARCH("CC",CY86)))</formula>
    </cfRule>
    <cfRule type="containsText" dxfId="18501" priority="19776" operator="containsText" text="ND">
      <formula>NOT(ISERROR(SEARCH("ND",CY86)))</formula>
    </cfRule>
    <cfRule type="containsText" dxfId="18500" priority="19777" operator="containsText" text="MANTTO">
      <formula>NOT(ISERROR(SEARCH("MANTTO",CY86)))</formula>
    </cfRule>
    <cfRule type="containsText" dxfId="18499" priority="19778" operator="containsText" text="PNC">
      <formula>NOT(ISERROR(SEARCH("PNC",CY86)))</formula>
    </cfRule>
    <cfRule type="containsText" dxfId="18498" priority="19779" operator="containsText" text="EJC">
      <formula>NOT(ISERROR(SEARCH("EJC",CY86)))</formula>
    </cfRule>
    <cfRule type="containsText" dxfId="18497" priority="19780" operator="containsText" text="FAC">
      <formula>NOT(ISERROR(SEARCH("FAC",CY86)))</formula>
    </cfRule>
  </conditionalFormatting>
  <conditionalFormatting sqref="CY86:DP86 DG88:DO88 CY87:DF88">
    <cfRule type="containsText" dxfId="18496" priority="19773" operator="containsText" text="CE">
      <formula>NOT(ISERROR(SEARCH("CE",CY86)))</formula>
    </cfRule>
  </conditionalFormatting>
  <conditionalFormatting sqref="DF85:EG85">
    <cfRule type="cellIs" dxfId="18495" priority="19766" operator="equal">
      <formula>"FAB"</formula>
    </cfRule>
    <cfRule type="containsText" dxfId="18494" priority="19767" operator="containsText" text="CC">
      <formula>NOT(ISERROR(SEARCH("CC",DF85)))</formula>
    </cfRule>
    <cfRule type="containsText" dxfId="18493" priority="19768" operator="containsText" text="ND">
      <formula>NOT(ISERROR(SEARCH("ND",DF85)))</formula>
    </cfRule>
    <cfRule type="containsText" dxfId="18492" priority="19769" operator="containsText" text="MANTTO">
      <formula>NOT(ISERROR(SEARCH("MANTTO",DF85)))</formula>
    </cfRule>
    <cfRule type="containsText" dxfId="18491" priority="19770" operator="containsText" text="PNC">
      <formula>NOT(ISERROR(SEARCH("PNC",DF85)))</formula>
    </cfRule>
    <cfRule type="containsText" dxfId="18490" priority="19771" operator="containsText" text="EJC">
      <formula>NOT(ISERROR(SEARCH("EJC",DF85)))</formula>
    </cfRule>
    <cfRule type="containsText" dxfId="18489" priority="19772" operator="containsText" text="FAC">
      <formula>NOT(ISERROR(SEARCH("FAC",DF85)))</formula>
    </cfRule>
  </conditionalFormatting>
  <conditionalFormatting sqref="DF85:EG85">
    <cfRule type="containsText" dxfId="18488" priority="19765" operator="containsText" text="CE">
      <formula>NOT(ISERROR(SEARCH("CE",DF85)))</formula>
    </cfRule>
  </conditionalFormatting>
  <conditionalFormatting sqref="CZ88:DK88">
    <cfRule type="cellIs" dxfId="18487" priority="19742" operator="equal">
      <formula>"FAB"</formula>
    </cfRule>
    <cfRule type="containsText" dxfId="18486" priority="19743" operator="containsText" text="CC">
      <formula>NOT(ISERROR(SEARCH("CC",CZ88)))</formula>
    </cfRule>
    <cfRule type="containsText" dxfId="18485" priority="19744" operator="containsText" text="ND">
      <formula>NOT(ISERROR(SEARCH("ND",CZ88)))</formula>
    </cfRule>
    <cfRule type="containsText" dxfId="18484" priority="19745" operator="containsText" text="MANTTO">
      <formula>NOT(ISERROR(SEARCH("MANTTO",CZ88)))</formula>
    </cfRule>
    <cfRule type="containsText" dxfId="18483" priority="19746" operator="containsText" text="PNC">
      <formula>NOT(ISERROR(SEARCH("PNC",CZ88)))</formula>
    </cfRule>
    <cfRule type="containsText" dxfId="18482" priority="19747" operator="containsText" text="EJC">
      <formula>NOT(ISERROR(SEARCH("EJC",CZ88)))</formula>
    </cfRule>
    <cfRule type="containsText" dxfId="18481" priority="19748" operator="containsText" text="FAC">
      <formula>NOT(ISERROR(SEARCH("FAC",CZ88)))</formula>
    </cfRule>
  </conditionalFormatting>
  <conditionalFormatting sqref="CZ88:DK88">
    <cfRule type="containsText" dxfId="18480" priority="19741" operator="containsText" text="CE">
      <formula>NOT(ISERROR(SEARCH("CE",CZ88)))</formula>
    </cfRule>
  </conditionalFormatting>
  <conditionalFormatting sqref="DL88">
    <cfRule type="cellIs" dxfId="18479" priority="19734" operator="equal">
      <formula>"FAB"</formula>
    </cfRule>
    <cfRule type="containsText" dxfId="18478" priority="19735" operator="containsText" text="CC">
      <formula>NOT(ISERROR(SEARCH("CC",DL88)))</formula>
    </cfRule>
    <cfRule type="containsText" dxfId="18477" priority="19736" operator="containsText" text="ND">
      <formula>NOT(ISERROR(SEARCH("ND",DL88)))</formula>
    </cfRule>
    <cfRule type="containsText" dxfId="18476" priority="19737" operator="containsText" text="MANTTO">
      <formula>NOT(ISERROR(SEARCH("MANTTO",DL88)))</formula>
    </cfRule>
    <cfRule type="containsText" dxfId="18475" priority="19738" operator="containsText" text="PNC">
      <formula>NOT(ISERROR(SEARCH("PNC",DL88)))</formula>
    </cfRule>
    <cfRule type="containsText" dxfId="18474" priority="19739" operator="containsText" text="EJC">
      <formula>NOT(ISERROR(SEARCH("EJC",DL88)))</formula>
    </cfRule>
    <cfRule type="containsText" dxfId="18473" priority="19740" operator="containsText" text="FAC">
      <formula>NOT(ISERROR(SEARCH("FAC",DL88)))</formula>
    </cfRule>
  </conditionalFormatting>
  <conditionalFormatting sqref="DL88">
    <cfRule type="containsText" dxfId="18472" priority="19733" operator="containsText" text="CE">
      <formula>NOT(ISERROR(SEARCH("CE",DL88)))</formula>
    </cfRule>
  </conditionalFormatting>
  <conditionalFormatting sqref="DG88:DO88 DF86:EG86">
    <cfRule type="cellIs" dxfId="18471" priority="19758" operator="equal">
      <formula>"FAB"</formula>
    </cfRule>
    <cfRule type="containsText" dxfId="18470" priority="19759" operator="containsText" text="CC">
      <formula>NOT(ISERROR(SEARCH("CC",DF86)))</formula>
    </cfRule>
    <cfRule type="containsText" dxfId="18469" priority="19760" operator="containsText" text="ND">
      <formula>NOT(ISERROR(SEARCH("ND",DF86)))</formula>
    </cfRule>
    <cfRule type="containsText" dxfId="18468" priority="19761" operator="containsText" text="MANTTO">
      <formula>NOT(ISERROR(SEARCH("MANTTO",DF86)))</formula>
    </cfRule>
    <cfRule type="containsText" dxfId="18467" priority="19762" operator="containsText" text="PNC">
      <formula>NOT(ISERROR(SEARCH("PNC",DF86)))</formula>
    </cfRule>
    <cfRule type="containsText" dxfId="18466" priority="19763" operator="containsText" text="EJC">
      <formula>NOT(ISERROR(SEARCH("EJC",DF86)))</formula>
    </cfRule>
    <cfRule type="containsText" dxfId="18465" priority="19764" operator="containsText" text="FAC">
      <formula>NOT(ISERROR(SEARCH("FAC",DF86)))</formula>
    </cfRule>
  </conditionalFormatting>
  <conditionalFormatting sqref="DG88:DO88 DF86:EG86">
    <cfRule type="containsText" dxfId="18464" priority="19757" operator="containsText" text="CE">
      <formula>NOT(ISERROR(SEARCH("CE",DF86)))</formula>
    </cfRule>
  </conditionalFormatting>
  <conditionalFormatting sqref="CZ87:DZ87">
    <cfRule type="cellIs" dxfId="18463" priority="19750" operator="equal">
      <formula>"FAB"</formula>
    </cfRule>
    <cfRule type="containsText" dxfId="18462" priority="19751" operator="containsText" text="CC">
      <formula>NOT(ISERROR(SEARCH("CC",CZ87)))</formula>
    </cfRule>
    <cfRule type="containsText" dxfId="18461" priority="19752" operator="containsText" text="ND">
      <formula>NOT(ISERROR(SEARCH("ND",CZ87)))</formula>
    </cfRule>
    <cfRule type="containsText" dxfId="18460" priority="19753" operator="containsText" text="MANTTO">
      <formula>NOT(ISERROR(SEARCH("MANTTO",CZ87)))</formula>
    </cfRule>
    <cfRule type="containsText" dxfId="18459" priority="19754" operator="containsText" text="PNC">
      <formula>NOT(ISERROR(SEARCH("PNC",CZ87)))</formula>
    </cfRule>
    <cfRule type="containsText" dxfId="18458" priority="19755" operator="containsText" text="EJC">
      <formula>NOT(ISERROR(SEARCH("EJC",CZ87)))</formula>
    </cfRule>
    <cfRule type="containsText" dxfId="18457" priority="19756" operator="containsText" text="FAC">
      <formula>NOT(ISERROR(SEARCH("FAC",CZ87)))</formula>
    </cfRule>
  </conditionalFormatting>
  <conditionalFormatting sqref="CZ87:DZ87">
    <cfRule type="containsText" dxfId="18456" priority="19749" operator="containsText" text="CE">
      <formula>NOT(ISERROR(SEARCH("CE",CZ87)))</formula>
    </cfRule>
  </conditionalFormatting>
  <conditionalFormatting sqref="DM88:DX88">
    <cfRule type="cellIs" dxfId="18455" priority="19726" operator="equal">
      <formula>"FAB"</formula>
    </cfRule>
    <cfRule type="containsText" dxfId="18454" priority="19727" operator="containsText" text="CC">
      <formula>NOT(ISERROR(SEARCH("CC",DM88)))</formula>
    </cfRule>
    <cfRule type="containsText" dxfId="18453" priority="19728" operator="containsText" text="ND">
      <formula>NOT(ISERROR(SEARCH("ND",DM88)))</formula>
    </cfRule>
    <cfRule type="containsText" dxfId="18452" priority="19729" operator="containsText" text="MANTTO">
      <formula>NOT(ISERROR(SEARCH("MANTTO",DM88)))</formula>
    </cfRule>
    <cfRule type="containsText" dxfId="18451" priority="19730" operator="containsText" text="PNC">
      <formula>NOT(ISERROR(SEARCH("PNC",DM88)))</formula>
    </cfRule>
    <cfRule type="containsText" dxfId="18450" priority="19731" operator="containsText" text="EJC">
      <formula>NOT(ISERROR(SEARCH("EJC",DM88)))</formula>
    </cfRule>
    <cfRule type="containsText" dxfId="18449" priority="19732" operator="containsText" text="FAC">
      <formula>NOT(ISERROR(SEARCH("FAC",DM88)))</formula>
    </cfRule>
  </conditionalFormatting>
  <conditionalFormatting sqref="DM88:DX88">
    <cfRule type="containsText" dxfId="18448" priority="19725" operator="containsText" text="CE">
      <formula>NOT(ISERROR(SEARCH("CE",DM88)))</formula>
    </cfRule>
  </conditionalFormatting>
  <conditionalFormatting sqref="DY88">
    <cfRule type="cellIs" dxfId="18447" priority="19718" operator="equal">
      <formula>"FAB"</formula>
    </cfRule>
    <cfRule type="containsText" dxfId="18446" priority="19719" operator="containsText" text="CC">
      <formula>NOT(ISERROR(SEARCH("CC",DY88)))</formula>
    </cfRule>
    <cfRule type="containsText" dxfId="18445" priority="19720" operator="containsText" text="ND">
      <formula>NOT(ISERROR(SEARCH("ND",DY88)))</formula>
    </cfRule>
    <cfRule type="containsText" dxfId="18444" priority="19721" operator="containsText" text="MANTTO">
      <formula>NOT(ISERROR(SEARCH("MANTTO",DY88)))</formula>
    </cfRule>
    <cfRule type="containsText" dxfId="18443" priority="19722" operator="containsText" text="PNC">
      <formula>NOT(ISERROR(SEARCH("PNC",DY88)))</formula>
    </cfRule>
    <cfRule type="containsText" dxfId="18442" priority="19723" operator="containsText" text="EJC">
      <formula>NOT(ISERROR(SEARCH("EJC",DY88)))</formula>
    </cfRule>
    <cfRule type="containsText" dxfId="18441" priority="19724" operator="containsText" text="FAC">
      <formula>NOT(ISERROR(SEARCH("FAC",DY88)))</formula>
    </cfRule>
  </conditionalFormatting>
  <conditionalFormatting sqref="DY88">
    <cfRule type="containsText" dxfId="18440" priority="19717" operator="containsText" text="CE">
      <formula>NOT(ISERROR(SEARCH("CE",DY88)))</formula>
    </cfRule>
  </conditionalFormatting>
  <conditionalFormatting sqref="DC88:EG88">
    <cfRule type="cellIs" dxfId="18439" priority="19710" operator="equal">
      <formula>"FAB"</formula>
    </cfRule>
    <cfRule type="containsText" dxfId="18438" priority="19711" operator="containsText" text="CC">
      <formula>NOT(ISERROR(SEARCH("CC",DC88)))</formula>
    </cfRule>
    <cfRule type="containsText" dxfId="18437" priority="19712" operator="containsText" text="ND">
      <formula>NOT(ISERROR(SEARCH("ND",DC88)))</formula>
    </cfRule>
    <cfRule type="containsText" dxfId="18436" priority="19713" operator="containsText" text="MANTTO">
      <formula>NOT(ISERROR(SEARCH("MANTTO",DC88)))</formula>
    </cfRule>
    <cfRule type="containsText" dxfId="18435" priority="19714" operator="containsText" text="PNC">
      <formula>NOT(ISERROR(SEARCH("PNC",DC88)))</formula>
    </cfRule>
    <cfRule type="containsText" dxfId="18434" priority="19715" operator="containsText" text="EJC">
      <formula>NOT(ISERROR(SEARCH("EJC",DC88)))</formula>
    </cfRule>
    <cfRule type="containsText" dxfId="18433" priority="19716" operator="containsText" text="FAC">
      <formula>NOT(ISERROR(SEARCH("FAC",DC88)))</formula>
    </cfRule>
  </conditionalFormatting>
  <conditionalFormatting sqref="DC88:EG88">
    <cfRule type="containsText" dxfId="18432" priority="19709" operator="containsText" text="CE">
      <formula>NOT(ISERROR(SEARCH("CE",DC88)))</formula>
    </cfRule>
  </conditionalFormatting>
  <conditionalFormatting sqref="CW86:DP86 DG88:DO88 CW87:DF88">
    <cfRule type="cellIs" dxfId="18431" priority="19702" operator="equal">
      <formula>"FAB"</formula>
    </cfRule>
    <cfRule type="containsText" dxfId="18430" priority="19703" operator="containsText" text="CC">
      <formula>NOT(ISERROR(SEARCH("CC",CW86)))</formula>
    </cfRule>
    <cfRule type="containsText" dxfId="18429" priority="19704" operator="containsText" text="ND">
      <formula>NOT(ISERROR(SEARCH("ND",CW86)))</formula>
    </cfRule>
    <cfRule type="containsText" dxfId="18428" priority="19705" operator="containsText" text="MANTTO">
      <formula>NOT(ISERROR(SEARCH("MANTTO",CW86)))</formula>
    </cfRule>
    <cfRule type="containsText" dxfId="18427" priority="19706" operator="containsText" text="PNC">
      <formula>NOT(ISERROR(SEARCH("PNC",CW86)))</formula>
    </cfRule>
    <cfRule type="containsText" dxfId="18426" priority="19707" operator="containsText" text="EJC">
      <formula>NOT(ISERROR(SEARCH("EJC",CW86)))</formula>
    </cfRule>
    <cfRule type="containsText" dxfId="18425" priority="19708" operator="containsText" text="FAC">
      <formula>NOT(ISERROR(SEARCH("FAC",CW86)))</formula>
    </cfRule>
  </conditionalFormatting>
  <conditionalFormatting sqref="CW86:DP86 DG88:DO88 CW87:DF88">
    <cfRule type="containsText" dxfId="18424" priority="19701" operator="containsText" text="CE">
      <formula>NOT(ISERROR(SEARCH("CE",CW86)))</formula>
    </cfRule>
  </conditionalFormatting>
  <conditionalFormatting sqref="CW85:DP85">
    <cfRule type="cellIs" dxfId="18423" priority="19694" operator="equal">
      <formula>"FAB"</formula>
    </cfRule>
    <cfRule type="containsText" dxfId="18422" priority="19695" operator="containsText" text="CC">
      <formula>NOT(ISERROR(SEARCH("CC",CW85)))</formula>
    </cfRule>
    <cfRule type="containsText" dxfId="18421" priority="19696" operator="containsText" text="ND">
      <formula>NOT(ISERROR(SEARCH("ND",CW85)))</formula>
    </cfRule>
    <cfRule type="containsText" dxfId="18420" priority="19697" operator="containsText" text="MANTTO">
      <formula>NOT(ISERROR(SEARCH("MANTTO",CW85)))</formula>
    </cfRule>
    <cfRule type="containsText" dxfId="18419" priority="19698" operator="containsText" text="PNC">
      <formula>NOT(ISERROR(SEARCH("PNC",CW85)))</formula>
    </cfRule>
    <cfRule type="containsText" dxfId="18418" priority="19699" operator="containsText" text="EJC">
      <formula>NOT(ISERROR(SEARCH("EJC",CW85)))</formula>
    </cfRule>
    <cfRule type="containsText" dxfId="18417" priority="19700" operator="containsText" text="FAC">
      <formula>NOT(ISERROR(SEARCH("FAC",CW85)))</formula>
    </cfRule>
  </conditionalFormatting>
  <conditionalFormatting sqref="CW85:DP85">
    <cfRule type="containsText" dxfId="18416" priority="19693" operator="containsText" text="CE">
      <formula>NOT(ISERROR(SEARCH("CE",CW85)))</formula>
    </cfRule>
  </conditionalFormatting>
  <conditionalFormatting sqref="CX85:DP86 DG88:DO88 CX87:DF88">
    <cfRule type="cellIs" dxfId="18415" priority="19686" operator="equal">
      <formula>"FAB"</formula>
    </cfRule>
    <cfRule type="containsText" dxfId="18414" priority="19687" operator="containsText" text="CC">
      <formula>NOT(ISERROR(SEARCH("CC",CX85)))</formula>
    </cfRule>
    <cfRule type="containsText" dxfId="18413" priority="19688" operator="containsText" text="ND">
      <formula>NOT(ISERROR(SEARCH("ND",CX85)))</formula>
    </cfRule>
    <cfRule type="containsText" dxfId="18412" priority="19689" operator="containsText" text="MANTTO">
      <formula>NOT(ISERROR(SEARCH("MANTTO",CX85)))</formula>
    </cfRule>
    <cfRule type="containsText" dxfId="18411" priority="19690" operator="containsText" text="PNC">
      <formula>NOT(ISERROR(SEARCH("PNC",CX85)))</formula>
    </cfRule>
    <cfRule type="containsText" dxfId="18410" priority="19691" operator="containsText" text="EJC">
      <formula>NOT(ISERROR(SEARCH("EJC",CX85)))</formula>
    </cfRule>
    <cfRule type="containsText" dxfId="18409" priority="19692" operator="containsText" text="FAC">
      <formula>NOT(ISERROR(SEARCH("FAC",CX85)))</formula>
    </cfRule>
  </conditionalFormatting>
  <conditionalFormatting sqref="CX85:DP86 DG88:DO88 CX87:DF88">
    <cfRule type="containsText" dxfId="18408" priority="19685" operator="containsText" text="CE">
      <formula>NOT(ISERROR(SEARCH("CE",CX85)))</formula>
    </cfRule>
  </conditionalFormatting>
  <conditionalFormatting sqref="CX85:DF88">
    <cfRule type="cellIs" dxfId="18407" priority="19678" operator="equal">
      <formula>"FAB"</formula>
    </cfRule>
    <cfRule type="containsText" dxfId="18406" priority="19679" operator="containsText" text="CC">
      <formula>NOT(ISERROR(SEARCH("CC",CX85)))</formula>
    </cfRule>
    <cfRule type="containsText" dxfId="18405" priority="19680" operator="containsText" text="ND">
      <formula>NOT(ISERROR(SEARCH("ND",CX85)))</formula>
    </cfRule>
    <cfRule type="containsText" dxfId="18404" priority="19681" operator="containsText" text="MANTTO">
      <formula>NOT(ISERROR(SEARCH("MANTTO",CX85)))</formula>
    </cfRule>
    <cfRule type="containsText" dxfId="18403" priority="19682" operator="containsText" text="PNC">
      <formula>NOT(ISERROR(SEARCH("PNC",CX85)))</formula>
    </cfRule>
    <cfRule type="containsText" dxfId="18402" priority="19683" operator="containsText" text="EJC">
      <formula>NOT(ISERROR(SEARCH("EJC",CX85)))</formula>
    </cfRule>
    <cfRule type="containsText" dxfId="18401" priority="19684" operator="containsText" text="FAC">
      <formula>NOT(ISERROR(SEARCH("FAC",CX85)))</formula>
    </cfRule>
  </conditionalFormatting>
  <conditionalFormatting sqref="CX85:DF88">
    <cfRule type="containsText" dxfId="18400" priority="19677" operator="containsText" text="CE">
      <formula>NOT(ISERROR(SEARCH("CE",CX85)))</formula>
    </cfRule>
  </conditionalFormatting>
  <conditionalFormatting sqref="CX85:DF88">
    <cfRule type="cellIs" dxfId="18399" priority="19670" operator="equal">
      <formula>"FAB"</formula>
    </cfRule>
    <cfRule type="containsText" dxfId="18398" priority="19671" operator="containsText" text="CC">
      <formula>NOT(ISERROR(SEARCH("CC",CX85)))</formula>
    </cfRule>
    <cfRule type="containsText" dxfId="18397" priority="19672" operator="containsText" text="ND">
      <formula>NOT(ISERROR(SEARCH("ND",CX85)))</formula>
    </cfRule>
    <cfRule type="containsText" dxfId="18396" priority="19673" operator="containsText" text="MANTTO">
      <formula>NOT(ISERROR(SEARCH("MANTTO",CX85)))</formula>
    </cfRule>
    <cfRule type="containsText" dxfId="18395" priority="19674" operator="containsText" text="PNC">
      <formula>NOT(ISERROR(SEARCH("PNC",CX85)))</formula>
    </cfRule>
    <cfRule type="containsText" dxfId="18394" priority="19675" operator="containsText" text="EJC">
      <formula>NOT(ISERROR(SEARCH("EJC",CX85)))</formula>
    </cfRule>
    <cfRule type="containsText" dxfId="18393" priority="19676" operator="containsText" text="FAC">
      <formula>NOT(ISERROR(SEARCH("FAC",CX85)))</formula>
    </cfRule>
  </conditionalFormatting>
  <conditionalFormatting sqref="CX85:DF88">
    <cfRule type="containsText" dxfId="18392" priority="19669" operator="containsText" text="CE">
      <formula>NOT(ISERROR(SEARCH("CE",CX85)))</formula>
    </cfRule>
  </conditionalFormatting>
  <conditionalFormatting sqref="CW85:CW88">
    <cfRule type="cellIs" dxfId="18391" priority="19662" operator="equal">
      <formula>"FAB"</formula>
    </cfRule>
    <cfRule type="containsText" dxfId="18390" priority="19663" operator="containsText" text="CC">
      <formula>NOT(ISERROR(SEARCH("CC",CW85)))</formula>
    </cfRule>
    <cfRule type="containsText" dxfId="18389" priority="19664" operator="containsText" text="ND">
      <formula>NOT(ISERROR(SEARCH("ND",CW85)))</formula>
    </cfRule>
    <cfRule type="containsText" dxfId="18388" priority="19665" operator="containsText" text="MANTTO">
      <formula>NOT(ISERROR(SEARCH("MANTTO",CW85)))</formula>
    </cfRule>
    <cfRule type="containsText" dxfId="18387" priority="19666" operator="containsText" text="PNC">
      <formula>NOT(ISERROR(SEARCH("PNC",CW85)))</formula>
    </cfRule>
    <cfRule type="containsText" dxfId="18386" priority="19667" operator="containsText" text="EJC">
      <formula>NOT(ISERROR(SEARCH("EJC",CW85)))</formula>
    </cfRule>
    <cfRule type="containsText" dxfId="18385" priority="19668" operator="containsText" text="FAC">
      <formula>NOT(ISERROR(SEARCH("FAC",CW85)))</formula>
    </cfRule>
  </conditionalFormatting>
  <conditionalFormatting sqref="CW85:CW88">
    <cfRule type="containsText" dxfId="18384" priority="19661" operator="containsText" text="CE">
      <formula>NOT(ISERROR(SEARCH("CE",CW85)))</formula>
    </cfRule>
  </conditionalFormatting>
  <conditionalFormatting sqref="CW85:CW88">
    <cfRule type="cellIs" dxfId="18383" priority="19654" operator="equal">
      <formula>"FAB"</formula>
    </cfRule>
    <cfRule type="containsText" dxfId="18382" priority="19655" operator="containsText" text="CC">
      <formula>NOT(ISERROR(SEARCH("CC",CW85)))</formula>
    </cfRule>
    <cfRule type="containsText" dxfId="18381" priority="19656" operator="containsText" text="ND">
      <formula>NOT(ISERROR(SEARCH("ND",CW85)))</formula>
    </cfRule>
    <cfRule type="containsText" dxfId="18380" priority="19657" operator="containsText" text="MANTTO">
      <formula>NOT(ISERROR(SEARCH("MANTTO",CW85)))</formula>
    </cfRule>
    <cfRule type="containsText" dxfId="18379" priority="19658" operator="containsText" text="PNC">
      <formula>NOT(ISERROR(SEARCH("PNC",CW85)))</formula>
    </cfRule>
    <cfRule type="containsText" dxfId="18378" priority="19659" operator="containsText" text="EJC">
      <formula>NOT(ISERROR(SEARCH("EJC",CW85)))</formula>
    </cfRule>
    <cfRule type="containsText" dxfId="18377" priority="19660" operator="containsText" text="FAC">
      <formula>NOT(ISERROR(SEARCH("FAC",CW85)))</formula>
    </cfRule>
  </conditionalFormatting>
  <conditionalFormatting sqref="CW85:CW88">
    <cfRule type="containsText" dxfId="18376" priority="19653" operator="containsText" text="CE">
      <formula>NOT(ISERROR(SEARCH("CE",CW85)))</formula>
    </cfRule>
  </conditionalFormatting>
  <conditionalFormatting sqref="DH85:DP86 DH88:DO88">
    <cfRule type="cellIs" dxfId="18375" priority="19646" operator="equal">
      <formula>"FAB"</formula>
    </cfRule>
    <cfRule type="containsText" dxfId="18374" priority="19647" operator="containsText" text="CC">
      <formula>NOT(ISERROR(SEARCH("CC",DH85)))</formula>
    </cfRule>
    <cfRule type="containsText" dxfId="18373" priority="19648" operator="containsText" text="ND">
      <formula>NOT(ISERROR(SEARCH("ND",DH85)))</formula>
    </cfRule>
    <cfRule type="containsText" dxfId="18372" priority="19649" operator="containsText" text="MANTTO">
      <formula>NOT(ISERROR(SEARCH("MANTTO",DH85)))</formula>
    </cfRule>
    <cfRule type="containsText" dxfId="18371" priority="19650" operator="containsText" text="PNC">
      <formula>NOT(ISERROR(SEARCH("PNC",DH85)))</formula>
    </cfRule>
    <cfRule type="containsText" dxfId="18370" priority="19651" operator="containsText" text="EJC">
      <formula>NOT(ISERROR(SEARCH("EJC",DH85)))</formula>
    </cfRule>
    <cfRule type="containsText" dxfId="18369" priority="19652" operator="containsText" text="FAC">
      <formula>NOT(ISERROR(SEARCH("FAC",DH85)))</formula>
    </cfRule>
  </conditionalFormatting>
  <conditionalFormatting sqref="DH85:DP86 DH88:DO88">
    <cfRule type="containsText" dxfId="18368" priority="19645" operator="containsText" text="CE">
      <formula>NOT(ISERROR(SEARCH("CE",DH85)))</formula>
    </cfRule>
  </conditionalFormatting>
  <conditionalFormatting sqref="DH85:DP86 DH88:DO88">
    <cfRule type="cellIs" dxfId="18367" priority="19638" operator="equal">
      <formula>"FAB"</formula>
    </cfRule>
    <cfRule type="containsText" dxfId="18366" priority="19639" operator="containsText" text="CC">
      <formula>NOT(ISERROR(SEARCH("CC",DH85)))</formula>
    </cfRule>
    <cfRule type="containsText" dxfId="18365" priority="19640" operator="containsText" text="ND">
      <formula>NOT(ISERROR(SEARCH("ND",DH85)))</formula>
    </cfRule>
    <cfRule type="containsText" dxfId="18364" priority="19641" operator="containsText" text="MANTTO">
      <formula>NOT(ISERROR(SEARCH("MANTTO",DH85)))</formula>
    </cfRule>
    <cfRule type="containsText" dxfId="18363" priority="19642" operator="containsText" text="PNC">
      <formula>NOT(ISERROR(SEARCH("PNC",DH85)))</formula>
    </cfRule>
    <cfRule type="containsText" dxfId="18362" priority="19643" operator="containsText" text="EJC">
      <formula>NOT(ISERROR(SEARCH("EJC",DH85)))</formula>
    </cfRule>
    <cfRule type="containsText" dxfId="18361" priority="19644" operator="containsText" text="FAC">
      <formula>NOT(ISERROR(SEARCH("FAC",DH85)))</formula>
    </cfRule>
  </conditionalFormatting>
  <conditionalFormatting sqref="DH85:DP86 DH88:DO88">
    <cfRule type="containsText" dxfId="18360" priority="19637" operator="containsText" text="CE">
      <formula>NOT(ISERROR(SEARCH("CE",DH85)))</formula>
    </cfRule>
  </conditionalFormatting>
  <conditionalFormatting sqref="DG85:DG86 DG88">
    <cfRule type="cellIs" dxfId="18359" priority="19630" operator="equal">
      <formula>"FAB"</formula>
    </cfRule>
    <cfRule type="containsText" dxfId="18358" priority="19631" operator="containsText" text="CC">
      <formula>NOT(ISERROR(SEARCH("CC",DG85)))</formula>
    </cfRule>
    <cfRule type="containsText" dxfId="18357" priority="19632" operator="containsText" text="ND">
      <formula>NOT(ISERROR(SEARCH("ND",DG85)))</formula>
    </cfRule>
    <cfRule type="containsText" dxfId="18356" priority="19633" operator="containsText" text="MANTTO">
      <formula>NOT(ISERROR(SEARCH("MANTTO",DG85)))</formula>
    </cfRule>
    <cfRule type="containsText" dxfId="18355" priority="19634" operator="containsText" text="PNC">
      <formula>NOT(ISERROR(SEARCH("PNC",DG85)))</formula>
    </cfRule>
    <cfRule type="containsText" dxfId="18354" priority="19635" operator="containsText" text="EJC">
      <formula>NOT(ISERROR(SEARCH("EJC",DG85)))</formula>
    </cfRule>
    <cfRule type="containsText" dxfId="18353" priority="19636" operator="containsText" text="FAC">
      <formula>NOT(ISERROR(SEARCH("FAC",DG85)))</formula>
    </cfRule>
  </conditionalFormatting>
  <conditionalFormatting sqref="DG85:DG86 DG88">
    <cfRule type="containsText" dxfId="18352" priority="19629" operator="containsText" text="CE">
      <formula>NOT(ISERROR(SEARCH("CE",DG85)))</formula>
    </cfRule>
  </conditionalFormatting>
  <conditionalFormatting sqref="DG85:DG86 DG88">
    <cfRule type="cellIs" dxfId="18351" priority="19622" operator="equal">
      <formula>"FAB"</formula>
    </cfRule>
    <cfRule type="containsText" dxfId="18350" priority="19623" operator="containsText" text="CC">
      <formula>NOT(ISERROR(SEARCH("CC",DG85)))</formula>
    </cfRule>
    <cfRule type="containsText" dxfId="18349" priority="19624" operator="containsText" text="ND">
      <formula>NOT(ISERROR(SEARCH("ND",DG85)))</formula>
    </cfRule>
    <cfRule type="containsText" dxfId="18348" priority="19625" operator="containsText" text="MANTTO">
      <formula>NOT(ISERROR(SEARCH("MANTTO",DG85)))</formula>
    </cfRule>
    <cfRule type="containsText" dxfId="18347" priority="19626" operator="containsText" text="PNC">
      <formula>NOT(ISERROR(SEARCH("PNC",DG85)))</formula>
    </cfRule>
    <cfRule type="containsText" dxfId="18346" priority="19627" operator="containsText" text="EJC">
      <formula>NOT(ISERROR(SEARCH("EJC",DG85)))</formula>
    </cfRule>
    <cfRule type="containsText" dxfId="18345" priority="19628" operator="containsText" text="FAC">
      <formula>NOT(ISERROR(SEARCH("FAC",DG85)))</formula>
    </cfRule>
  </conditionalFormatting>
  <conditionalFormatting sqref="DG85:DG86 DG88">
    <cfRule type="containsText" dxfId="18344" priority="19621" operator="containsText" text="CE">
      <formula>NOT(ISERROR(SEARCH("CE",DG85)))</formula>
    </cfRule>
  </conditionalFormatting>
  <conditionalFormatting sqref="CW85:ED88">
    <cfRule type="cellIs" dxfId="18343" priority="19614" operator="equal">
      <formula>"FAB"</formula>
    </cfRule>
    <cfRule type="containsText" dxfId="18342" priority="19615" operator="containsText" text="CC">
      <formula>NOT(ISERROR(SEARCH("CC",CW85)))</formula>
    </cfRule>
    <cfRule type="containsText" dxfId="18341" priority="19616" operator="containsText" text="ND">
      <formula>NOT(ISERROR(SEARCH("ND",CW85)))</formula>
    </cfRule>
    <cfRule type="containsText" dxfId="18340" priority="19617" operator="containsText" text="MANTTO">
      <formula>NOT(ISERROR(SEARCH("MANTTO",CW85)))</formula>
    </cfRule>
    <cfRule type="containsText" dxfId="18339" priority="19618" operator="containsText" text="PNC">
      <formula>NOT(ISERROR(SEARCH("PNC",CW85)))</formula>
    </cfRule>
    <cfRule type="containsText" dxfId="18338" priority="19619" operator="containsText" text="EJC">
      <formula>NOT(ISERROR(SEARCH("EJC",CW85)))</formula>
    </cfRule>
    <cfRule type="containsText" dxfId="18337" priority="19620" operator="containsText" text="FAC">
      <formula>NOT(ISERROR(SEARCH("FAC",CW85)))</formula>
    </cfRule>
  </conditionalFormatting>
  <conditionalFormatting sqref="CW85:ED88">
    <cfRule type="containsText" dxfId="18336" priority="19613" operator="containsText" text="CE">
      <formula>NOT(ISERROR(SEARCH("CE",CW85)))</formula>
    </cfRule>
  </conditionalFormatting>
  <conditionalFormatting sqref="CW85:ED88">
    <cfRule type="cellIs" dxfId="18335" priority="19606" operator="equal">
      <formula>"FAB"</formula>
    </cfRule>
    <cfRule type="containsText" dxfId="18334" priority="19607" operator="containsText" text="CC">
      <formula>NOT(ISERROR(SEARCH("CC",CW85)))</formula>
    </cfRule>
    <cfRule type="containsText" dxfId="18333" priority="19608" operator="containsText" text="ND">
      <formula>NOT(ISERROR(SEARCH("ND",CW85)))</formula>
    </cfRule>
    <cfRule type="containsText" dxfId="18332" priority="19609" operator="containsText" text="MANTTO">
      <formula>NOT(ISERROR(SEARCH("MANTTO",CW85)))</formula>
    </cfRule>
    <cfRule type="containsText" dxfId="18331" priority="19610" operator="containsText" text="PNC">
      <formula>NOT(ISERROR(SEARCH("PNC",CW85)))</formula>
    </cfRule>
    <cfRule type="containsText" dxfId="18330" priority="19611" operator="containsText" text="EJC">
      <formula>NOT(ISERROR(SEARCH("EJC",CW85)))</formula>
    </cfRule>
    <cfRule type="containsText" dxfId="18329" priority="19612" operator="containsText" text="FAC">
      <formula>NOT(ISERROR(SEARCH("FAC",CW85)))</formula>
    </cfRule>
  </conditionalFormatting>
  <conditionalFormatting sqref="CW85:ED88">
    <cfRule type="containsText" dxfId="18328" priority="19605" operator="containsText" text="CE">
      <formula>NOT(ISERROR(SEARCH("CE",CW85)))</formula>
    </cfRule>
  </conditionalFormatting>
  <conditionalFormatting sqref="CW85:ED88">
    <cfRule type="cellIs" dxfId="18327" priority="19598" operator="equal">
      <formula>"FAB"</formula>
    </cfRule>
    <cfRule type="containsText" dxfId="18326" priority="19599" operator="containsText" text="CC">
      <formula>NOT(ISERROR(SEARCH("CC",CW85)))</formula>
    </cfRule>
    <cfRule type="containsText" dxfId="18325" priority="19600" operator="containsText" text="ND">
      <formula>NOT(ISERROR(SEARCH("ND",CW85)))</formula>
    </cfRule>
    <cfRule type="containsText" dxfId="18324" priority="19601" operator="containsText" text="MANTTO">
      <formula>NOT(ISERROR(SEARCH("MANTTO",CW85)))</formula>
    </cfRule>
    <cfRule type="containsText" dxfId="18323" priority="19602" operator="containsText" text="PNC">
      <formula>NOT(ISERROR(SEARCH("PNC",CW85)))</formula>
    </cfRule>
    <cfRule type="containsText" dxfId="18322" priority="19603" operator="containsText" text="EJC">
      <formula>NOT(ISERROR(SEARCH("EJC",CW85)))</formula>
    </cfRule>
    <cfRule type="containsText" dxfId="18321" priority="19604" operator="containsText" text="FAC">
      <formula>NOT(ISERROR(SEARCH("FAC",CW85)))</formula>
    </cfRule>
  </conditionalFormatting>
  <conditionalFormatting sqref="CW85:ED88">
    <cfRule type="containsText" dxfId="18320" priority="19597" operator="containsText" text="CE">
      <formula>NOT(ISERROR(SEARCH("CE",CW85)))</formula>
    </cfRule>
  </conditionalFormatting>
  <conditionalFormatting sqref="DQ85:DV85">
    <cfRule type="cellIs" dxfId="18319" priority="19590" operator="equal">
      <formula>"FAB"</formula>
    </cfRule>
    <cfRule type="containsText" dxfId="18318" priority="19591" operator="containsText" text="CC">
      <formula>NOT(ISERROR(SEARCH("CC",DQ85)))</formula>
    </cfRule>
    <cfRule type="containsText" dxfId="18317" priority="19592" operator="containsText" text="ND">
      <formula>NOT(ISERROR(SEARCH("ND",DQ85)))</formula>
    </cfRule>
    <cfRule type="containsText" dxfId="18316" priority="19593" operator="containsText" text="MANTTO">
      <formula>NOT(ISERROR(SEARCH("MANTTO",DQ85)))</formula>
    </cfRule>
    <cfRule type="containsText" dxfId="18315" priority="19594" operator="containsText" text="PNC">
      <formula>NOT(ISERROR(SEARCH("PNC",DQ85)))</formula>
    </cfRule>
    <cfRule type="containsText" dxfId="18314" priority="19595" operator="containsText" text="EJC">
      <formula>NOT(ISERROR(SEARCH("EJC",DQ85)))</formula>
    </cfRule>
    <cfRule type="containsText" dxfId="18313" priority="19596" operator="containsText" text="FAC">
      <formula>NOT(ISERROR(SEARCH("FAC",DQ85)))</formula>
    </cfRule>
  </conditionalFormatting>
  <conditionalFormatting sqref="DQ85:DV85">
    <cfRule type="containsText" dxfId="18312" priority="19589" operator="containsText" text="CE">
      <formula>NOT(ISERROR(SEARCH("CE",DQ85)))</formula>
    </cfRule>
  </conditionalFormatting>
  <conditionalFormatting sqref="DW85:DY85">
    <cfRule type="cellIs" dxfId="18311" priority="19582" operator="equal">
      <formula>"FAB"</formula>
    </cfRule>
    <cfRule type="containsText" dxfId="18310" priority="19583" operator="containsText" text="CC">
      <formula>NOT(ISERROR(SEARCH("CC",DW85)))</formula>
    </cfRule>
    <cfRule type="containsText" dxfId="18309" priority="19584" operator="containsText" text="ND">
      <formula>NOT(ISERROR(SEARCH("ND",DW85)))</formula>
    </cfRule>
    <cfRule type="containsText" dxfId="18308" priority="19585" operator="containsText" text="MANTTO">
      <formula>NOT(ISERROR(SEARCH("MANTTO",DW85)))</formula>
    </cfRule>
    <cfRule type="containsText" dxfId="18307" priority="19586" operator="containsText" text="PNC">
      <formula>NOT(ISERROR(SEARCH("PNC",DW85)))</formula>
    </cfRule>
    <cfRule type="containsText" dxfId="18306" priority="19587" operator="containsText" text="EJC">
      <formula>NOT(ISERROR(SEARCH("EJC",DW85)))</formula>
    </cfRule>
    <cfRule type="containsText" dxfId="18305" priority="19588" operator="containsText" text="FAC">
      <formula>NOT(ISERROR(SEARCH("FAC",DW85)))</formula>
    </cfRule>
  </conditionalFormatting>
  <conditionalFormatting sqref="DW85:DY85">
    <cfRule type="containsText" dxfId="18304" priority="19581" operator="containsText" text="CE">
      <formula>NOT(ISERROR(SEARCH("CE",DW85)))</formula>
    </cfRule>
  </conditionalFormatting>
  <conditionalFormatting sqref="DQ85:DY85">
    <cfRule type="cellIs" dxfId="18303" priority="19574" operator="equal">
      <formula>"FAB"</formula>
    </cfRule>
    <cfRule type="containsText" dxfId="18302" priority="19575" operator="containsText" text="CC">
      <formula>NOT(ISERROR(SEARCH("CC",DQ85)))</formula>
    </cfRule>
    <cfRule type="containsText" dxfId="18301" priority="19576" operator="containsText" text="ND">
      <formula>NOT(ISERROR(SEARCH("ND",DQ85)))</formula>
    </cfRule>
    <cfRule type="containsText" dxfId="18300" priority="19577" operator="containsText" text="MANTTO">
      <formula>NOT(ISERROR(SEARCH("MANTTO",DQ85)))</formula>
    </cfRule>
    <cfRule type="containsText" dxfId="18299" priority="19578" operator="containsText" text="PNC">
      <formula>NOT(ISERROR(SEARCH("PNC",DQ85)))</formula>
    </cfRule>
    <cfRule type="containsText" dxfId="18298" priority="19579" operator="containsText" text="EJC">
      <formula>NOT(ISERROR(SEARCH("EJC",DQ85)))</formula>
    </cfRule>
    <cfRule type="containsText" dxfId="18297" priority="19580" operator="containsText" text="FAC">
      <formula>NOT(ISERROR(SEARCH("FAC",DQ85)))</formula>
    </cfRule>
  </conditionalFormatting>
  <conditionalFormatting sqref="DQ85:DY85">
    <cfRule type="containsText" dxfId="18296" priority="19573" operator="containsText" text="CE">
      <formula>NOT(ISERROR(SEARCH("CE",DQ85)))</formula>
    </cfRule>
  </conditionalFormatting>
  <conditionalFormatting sqref="DQ85">
    <cfRule type="cellIs" dxfId="18295" priority="19566" operator="equal">
      <formula>"FAB"</formula>
    </cfRule>
    <cfRule type="containsText" dxfId="18294" priority="19567" operator="containsText" text="CC">
      <formula>NOT(ISERROR(SEARCH("CC",DQ85)))</formula>
    </cfRule>
    <cfRule type="containsText" dxfId="18293" priority="19568" operator="containsText" text="ND">
      <formula>NOT(ISERROR(SEARCH("ND",DQ85)))</formula>
    </cfRule>
    <cfRule type="containsText" dxfId="18292" priority="19569" operator="containsText" text="MANTTO">
      <formula>NOT(ISERROR(SEARCH("MANTTO",DQ85)))</formula>
    </cfRule>
    <cfRule type="containsText" dxfId="18291" priority="19570" operator="containsText" text="PNC">
      <formula>NOT(ISERROR(SEARCH("PNC",DQ85)))</formula>
    </cfRule>
    <cfRule type="containsText" dxfId="18290" priority="19571" operator="containsText" text="EJC">
      <formula>NOT(ISERROR(SEARCH("EJC",DQ85)))</formula>
    </cfRule>
    <cfRule type="containsText" dxfId="18289" priority="19572" operator="containsText" text="FAC">
      <formula>NOT(ISERROR(SEARCH("FAC",DQ85)))</formula>
    </cfRule>
  </conditionalFormatting>
  <conditionalFormatting sqref="DQ85">
    <cfRule type="containsText" dxfId="18288" priority="19565" operator="containsText" text="CE">
      <formula>NOT(ISERROR(SEARCH("CE",DQ85)))</formula>
    </cfRule>
  </conditionalFormatting>
  <conditionalFormatting sqref="DQ85:DY85">
    <cfRule type="cellIs" dxfId="18287" priority="19558" operator="equal">
      <formula>"FAB"</formula>
    </cfRule>
    <cfRule type="containsText" dxfId="18286" priority="19559" operator="containsText" text="CC">
      <formula>NOT(ISERROR(SEARCH("CC",DQ85)))</formula>
    </cfRule>
    <cfRule type="containsText" dxfId="18285" priority="19560" operator="containsText" text="ND">
      <formula>NOT(ISERROR(SEARCH("ND",DQ85)))</formula>
    </cfRule>
    <cfRule type="containsText" dxfId="18284" priority="19561" operator="containsText" text="MANTTO">
      <formula>NOT(ISERROR(SEARCH("MANTTO",DQ85)))</formula>
    </cfRule>
    <cfRule type="containsText" dxfId="18283" priority="19562" operator="containsText" text="PNC">
      <formula>NOT(ISERROR(SEARCH("PNC",DQ85)))</formula>
    </cfRule>
    <cfRule type="containsText" dxfId="18282" priority="19563" operator="containsText" text="EJC">
      <formula>NOT(ISERROR(SEARCH("EJC",DQ85)))</formula>
    </cfRule>
    <cfRule type="containsText" dxfId="18281" priority="19564" operator="containsText" text="FAC">
      <formula>NOT(ISERROR(SEARCH("FAC",DQ85)))</formula>
    </cfRule>
  </conditionalFormatting>
  <conditionalFormatting sqref="DQ85:DY85">
    <cfRule type="containsText" dxfId="18280" priority="19557" operator="containsText" text="CE">
      <formula>NOT(ISERROR(SEARCH("CE",DQ85)))</formula>
    </cfRule>
  </conditionalFormatting>
  <conditionalFormatting sqref="DQ85">
    <cfRule type="cellIs" dxfId="18279" priority="19550" operator="equal">
      <formula>"FAB"</formula>
    </cfRule>
    <cfRule type="containsText" dxfId="18278" priority="19551" operator="containsText" text="CC">
      <formula>NOT(ISERROR(SEARCH("CC",DQ85)))</formula>
    </cfRule>
    <cfRule type="containsText" dxfId="18277" priority="19552" operator="containsText" text="ND">
      <formula>NOT(ISERROR(SEARCH("ND",DQ85)))</formula>
    </cfRule>
    <cfRule type="containsText" dxfId="18276" priority="19553" operator="containsText" text="MANTTO">
      <formula>NOT(ISERROR(SEARCH("MANTTO",DQ85)))</formula>
    </cfRule>
    <cfRule type="containsText" dxfId="18275" priority="19554" operator="containsText" text="PNC">
      <formula>NOT(ISERROR(SEARCH("PNC",DQ85)))</formula>
    </cfRule>
    <cfRule type="containsText" dxfId="18274" priority="19555" operator="containsText" text="EJC">
      <formula>NOT(ISERROR(SEARCH("EJC",DQ85)))</formula>
    </cfRule>
    <cfRule type="containsText" dxfId="18273" priority="19556" operator="containsText" text="FAC">
      <formula>NOT(ISERROR(SEARCH("FAC",DQ85)))</formula>
    </cfRule>
  </conditionalFormatting>
  <conditionalFormatting sqref="DQ85">
    <cfRule type="containsText" dxfId="18272" priority="19549" operator="containsText" text="CE">
      <formula>NOT(ISERROR(SEARCH("CE",DQ85)))</formula>
    </cfRule>
  </conditionalFormatting>
  <conditionalFormatting sqref="DQ85">
    <cfRule type="cellIs" dxfId="18271" priority="19542" operator="equal">
      <formula>"FAB"</formula>
    </cfRule>
    <cfRule type="containsText" dxfId="18270" priority="19543" operator="containsText" text="CC">
      <formula>NOT(ISERROR(SEARCH("CC",DQ85)))</formula>
    </cfRule>
    <cfRule type="containsText" dxfId="18269" priority="19544" operator="containsText" text="ND">
      <formula>NOT(ISERROR(SEARCH("ND",DQ85)))</formula>
    </cfRule>
    <cfRule type="containsText" dxfId="18268" priority="19545" operator="containsText" text="MANTTO">
      <formula>NOT(ISERROR(SEARCH("MANTTO",DQ85)))</formula>
    </cfRule>
    <cfRule type="containsText" dxfId="18267" priority="19546" operator="containsText" text="PNC">
      <formula>NOT(ISERROR(SEARCH("PNC",DQ85)))</formula>
    </cfRule>
    <cfRule type="containsText" dxfId="18266" priority="19547" operator="containsText" text="EJC">
      <formula>NOT(ISERROR(SEARCH("EJC",DQ85)))</formula>
    </cfRule>
    <cfRule type="containsText" dxfId="18265" priority="19548" operator="containsText" text="FAC">
      <formula>NOT(ISERROR(SEARCH("FAC",DQ85)))</formula>
    </cfRule>
  </conditionalFormatting>
  <conditionalFormatting sqref="DQ85">
    <cfRule type="containsText" dxfId="18264" priority="19541" operator="containsText" text="CE">
      <formula>NOT(ISERROR(SEARCH("CE",DQ85)))</formula>
    </cfRule>
  </conditionalFormatting>
  <conditionalFormatting sqref="DQ85:DY85">
    <cfRule type="cellIs" dxfId="18263" priority="19534" operator="equal">
      <formula>"FAB"</formula>
    </cfRule>
    <cfRule type="containsText" dxfId="18262" priority="19535" operator="containsText" text="CC">
      <formula>NOT(ISERROR(SEARCH("CC",DQ85)))</formula>
    </cfRule>
    <cfRule type="containsText" dxfId="18261" priority="19536" operator="containsText" text="ND">
      <formula>NOT(ISERROR(SEARCH("ND",DQ85)))</formula>
    </cfRule>
    <cfRule type="containsText" dxfId="18260" priority="19537" operator="containsText" text="MANTTO">
      <formula>NOT(ISERROR(SEARCH("MANTTO",DQ85)))</formula>
    </cfRule>
    <cfRule type="containsText" dxfId="18259" priority="19538" operator="containsText" text="PNC">
      <formula>NOT(ISERROR(SEARCH("PNC",DQ85)))</formula>
    </cfRule>
    <cfRule type="containsText" dxfId="18258" priority="19539" operator="containsText" text="EJC">
      <formula>NOT(ISERROR(SEARCH("EJC",DQ85)))</formula>
    </cfRule>
    <cfRule type="containsText" dxfId="18257" priority="19540" operator="containsText" text="FAC">
      <formula>NOT(ISERROR(SEARCH("FAC",DQ85)))</formula>
    </cfRule>
  </conditionalFormatting>
  <conditionalFormatting sqref="DQ85:DY85">
    <cfRule type="containsText" dxfId="18256" priority="19533" operator="containsText" text="CE">
      <formula>NOT(ISERROR(SEARCH("CE",DQ85)))</formula>
    </cfRule>
  </conditionalFormatting>
  <conditionalFormatting sqref="DQ85:DY85">
    <cfRule type="cellIs" dxfId="18255" priority="19526" operator="equal">
      <formula>"FAB"</formula>
    </cfRule>
    <cfRule type="containsText" dxfId="18254" priority="19527" operator="containsText" text="CC">
      <formula>NOT(ISERROR(SEARCH("CC",DQ85)))</formula>
    </cfRule>
    <cfRule type="containsText" dxfId="18253" priority="19528" operator="containsText" text="ND">
      <formula>NOT(ISERROR(SEARCH("ND",DQ85)))</formula>
    </cfRule>
    <cfRule type="containsText" dxfId="18252" priority="19529" operator="containsText" text="MANTTO">
      <formula>NOT(ISERROR(SEARCH("MANTTO",DQ85)))</formula>
    </cfRule>
    <cfRule type="containsText" dxfId="18251" priority="19530" operator="containsText" text="PNC">
      <formula>NOT(ISERROR(SEARCH("PNC",DQ85)))</formula>
    </cfRule>
    <cfRule type="containsText" dxfId="18250" priority="19531" operator="containsText" text="EJC">
      <formula>NOT(ISERROR(SEARCH("EJC",DQ85)))</formula>
    </cfRule>
    <cfRule type="containsText" dxfId="18249" priority="19532" operator="containsText" text="FAC">
      <formula>NOT(ISERROR(SEARCH("FAC",DQ85)))</formula>
    </cfRule>
  </conditionalFormatting>
  <conditionalFormatting sqref="DQ85:DY85">
    <cfRule type="containsText" dxfId="18248" priority="19525" operator="containsText" text="CE">
      <formula>NOT(ISERROR(SEARCH("CE",DQ85)))</formula>
    </cfRule>
  </conditionalFormatting>
  <conditionalFormatting sqref="DG86:DL86 DG88:DL88">
    <cfRule type="cellIs" dxfId="18247" priority="19518" operator="equal">
      <formula>"FAB"</formula>
    </cfRule>
    <cfRule type="containsText" dxfId="18246" priority="19519" operator="containsText" text="CC">
      <formula>NOT(ISERROR(SEARCH("CC",DG86)))</formula>
    </cfRule>
    <cfRule type="containsText" dxfId="18245" priority="19520" operator="containsText" text="ND">
      <formula>NOT(ISERROR(SEARCH("ND",DG86)))</formula>
    </cfRule>
    <cfRule type="containsText" dxfId="18244" priority="19521" operator="containsText" text="MANTTO">
      <formula>NOT(ISERROR(SEARCH("MANTTO",DG86)))</formula>
    </cfRule>
    <cfRule type="containsText" dxfId="18243" priority="19522" operator="containsText" text="PNC">
      <formula>NOT(ISERROR(SEARCH("PNC",DG86)))</formula>
    </cfRule>
    <cfRule type="containsText" dxfId="18242" priority="19523" operator="containsText" text="EJC">
      <formula>NOT(ISERROR(SEARCH("EJC",DG86)))</formula>
    </cfRule>
    <cfRule type="containsText" dxfId="18241" priority="19524" operator="containsText" text="FAC">
      <formula>NOT(ISERROR(SEARCH("FAC",DG86)))</formula>
    </cfRule>
  </conditionalFormatting>
  <conditionalFormatting sqref="DG86:DL86 DG88:DL88">
    <cfRule type="containsText" dxfId="18240" priority="19517" operator="containsText" text="CE">
      <formula>NOT(ISERROR(SEARCH("CE",DG86)))</formula>
    </cfRule>
  </conditionalFormatting>
  <conditionalFormatting sqref="DM86:DO86 DM88:DO88">
    <cfRule type="cellIs" dxfId="18239" priority="19510" operator="equal">
      <formula>"FAB"</formula>
    </cfRule>
    <cfRule type="containsText" dxfId="18238" priority="19511" operator="containsText" text="CC">
      <formula>NOT(ISERROR(SEARCH("CC",DM86)))</formula>
    </cfRule>
    <cfRule type="containsText" dxfId="18237" priority="19512" operator="containsText" text="ND">
      <formula>NOT(ISERROR(SEARCH("ND",DM86)))</formula>
    </cfRule>
    <cfRule type="containsText" dxfId="18236" priority="19513" operator="containsText" text="MANTTO">
      <formula>NOT(ISERROR(SEARCH("MANTTO",DM86)))</formula>
    </cfRule>
    <cfRule type="containsText" dxfId="18235" priority="19514" operator="containsText" text="PNC">
      <formula>NOT(ISERROR(SEARCH("PNC",DM86)))</formula>
    </cfRule>
    <cfRule type="containsText" dxfId="18234" priority="19515" operator="containsText" text="EJC">
      <formula>NOT(ISERROR(SEARCH("EJC",DM86)))</formula>
    </cfRule>
    <cfRule type="containsText" dxfId="18233" priority="19516" operator="containsText" text="FAC">
      <formula>NOT(ISERROR(SEARCH("FAC",DM86)))</formula>
    </cfRule>
  </conditionalFormatting>
  <conditionalFormatting sqref="DM86:DO86 DM88:DO88">
    <cfRule type="containsText" dxfId="18232" priority="19509" operator="containsText" text="CE">
      <formula>NOT(ISERROR(SEARCH("CE",DM86)))</formula>
    </cfRule>
  </conditionalFormatting>
  <conditionalFormatting sqref="DG87:DL87">
    <cfRule type="cellIs" dxfId="18231" priority="19502" operator="equal">
      <formula>"FAB"</formula>
    </cfRule>
    <cfRule type="containsText" dxfId="18230" priority="19503" operator="containsText" text="CC">
      <formula>NOT(ISERROR(SEARCH("CC",DG87)))</formula>
    </cfRule>
    <cfRule type="containsText" dxfId="18229" priority="19504" operator="containsText" text="ND">
      <formula>NOT(ISERROR(SEARCH("ND",DG87)))</formula>
    </cfRule>
    <cfRule type="containsText" dxfId="18228" priority="19505" operator="containsText" text="MANTTO">
      <formula>NOT(ISERROR(SEARCH("MANTTO",DG87)))</formula>
    </cfRule>
    <cfRule type="containsText" dxfId="18227" priority="19506" operator="containsText" text="PNC">
      <formula>NOT(ISERROR(SEARCH("PNC",DG87)))</formula>
    </cfRule>
    <cfRule type="containsText" dxfId="18226" priority="19507" operator="containsText" text="EJC">
      <formula>NOT(ISERROR(SEARCH("EJC",DG87)))</formula>
    </cfRule>
    <cfRule type="containsText" dxfId="18225" priority="19508" operator="containsText" text="FAC">
      <formula>NOT(ISERROR(SEARCH("FAC",DG87)))</formula>
    </cfRule>
  </conditionalFormatting>
  <conditionalFormatting sqref="DG87:DL87">
    <cfRule type="containsText" dxfId="18224" priority="19501" operator="containsText" text="CE">
      <formula>NOT(ISERROR(SEARCH("CE",DG87)))</formula>
    </cfRule>
  </conditionalFormatting>
  <conditionalFormatting sqref="DM87:DO87">
    <cfRule type="cellIs" dxfId="18223" priority="19494" operator="equal">
      <formula>"FAB"</formula>
    </cfRule>
    <cfRule type="containsText" dxfId="18222" priority="19495" operator="containsText" text="CC">
      <formula>NOT(ISERROR(SEARCH("CC",DM87)))</formula>
    </cfRule>
    <cfRule type="containsText" dxfId="18221" priority="19496" operator="containsText" text="ND">
      <formula>NOT(ISERROR(SEARCH("ND",DM87)))</formula>
    </cfRule>
    <cfRule type="containsText" dxfId="18220" priority="19497" operator="containsText" text="MANTTO">
      <formula>NOT(ISERROR(SEARCH("MANTTO",DM87)))</formula>
    </cfRule>
    <cfRule type="containsText" dxfId="18219" priority="19498" operator="containsText" text="PNC">
      <formula>NOT(ISERROR(SEARCH("PNC",DM87)))</formula>
    </cfRule>
    <cfRule type="containsText" dxfId="18218" priority="19499" operator="containsText" text="EJC">
      <formula>NOT(ISERROR(SEARCH("EJC",DM87)))</formula>
    </cfRule>
    <cfRule type="containsText" dxfId="18217" priority="19500" operator="containsText" text="FAC">
      <formula>NOT(ISERROR(SEARCH("FAC",DM87)))</formula>
    </cfRule>
  </conditionalFormatting>
  <conditionalFormatting sqref="DM87:DO87">
    <cfRule type="containsText" dxfId="18216" priority="19493" operator="containsText" text="CE">
      <formula>NOT(ISERROR(SEARCH("CE",DM87)))</formula>
    </cfRule>
  </conditionalFormatting>
  <conditionalFormatting sqref="DG86:DO88">
    <cfRule type="cellIs" dxfId="18215" priority="19486" operator="equal">
      <formula>"FAB"</formula>
    </cfRule>
    <cfRule type="containsText" dxfId="18214" priority="19487" operator="containsText" text="CC">
      <formula>NOT(ISERROR(SEARCH("CC",DG86)))</formula>
    </cfRule>
    <cfRule type="containsText" dxfId="18213" priority="19488" operator="containsText" text="ND">
      <formula>NOT(ISERROR(SEARCH("ND",DG86)))</formula>
    </cfRule>
    <cfRule type="containsText" dxfId="18212" priority="19489" operator="containsText" text="MANTTO">
      <formula>NOT(ISERROR(SEARCH("MANTTO",DG86)))</formula>
    </cfRule>
    <cfRule type="containsText" dxfId="18211" priority="19490" operator="containsText" text="PNC">
      <formula>NOT(ISERROR(SEARCH("PNC",DG86)))</formula>
    </cfRule>
    <cfRule type="containsText" dxfId="18210" priority="19491" operator="containsText" text="EJC">
      <formula>NOT(ISERROR(SEARCH("EJC",DG86)))</formula>
    </cfRule>
    <cfRule type="containsText" dxfId="18209" priority="19492" operator="containsText" text="FAC">
      <formula>NOT(ISERROR(SEARCH("FAC",DG86)))</formula>
    </cfRule>
  </conditionalFormatting>
  <conditionalFormatting sqref="DG86:DO88">
    <cfRule type="containsText" dxfId="18208" priority="19485" operator="containsText" text="CE">
      <formula>NOT(ISERROR(SEARCH("CE",DG86)))</formula>
    </cfRule>
  </conditionalFormatting>
  <conditionalFormatting sqref="DG87">
    <cfRule type="cellIs" dxfId="18207" priority="19478" operator="equal">
      <formula>"FAB"</formula>
    </cfRule>
    <cfRule type="containsText" dxfId="18206" priority="19479" operator="containsText" text="CC">
      <formula>NOT(ISERROR(SEARCH("CC",DG87)))</formula>
    </cfRule>
    <cfRule type="containsText" dxfId="18205" priority="19480" operator="containsText" text="ND">
      <formula>NOT(ISERROR(SEARCH("ND",DG87)))</formula>
    </cfRule>
    <cfRule type="containsText" dxfId="18204" priority="19481" operator="containsText" text="MANTTO">
      <formula>NOT(ISERROR(SEARCH("MANTTO",DG87)))</formula>
    </cfRule>
    <cfRule type="containsText" dxfId="18203" priority="19482" operator="containsText" text="PNC">
      <formula>NOT(ISERROR(SEARCH("PNC",DG87)))</formula>
    </cfRule>
    <cfRule type="containsText" dxfId="18202" priority="19483" operator="containsText" text="EJC">
      <formula>NOT(ISERROR(SEARCH("EJC",DG87)))</formula>
    </cfRule>
    <cfRule type="containsText" dxfId="18201" priority="19484" operator="containsText" text="FAC">
      <formula>NOT(ISERROR(SEARCH("FAC",DG87)))</formula>
    </cfRule>
  </conditionalFormatting>
  <conditionalFormatting sqref="DG87">
    <cfRule type="containsText" dxfId="18200" priority="19477" operator="containsText" text="CE">
      <formula>NOT(ISERROR(SEARCH("CE",DG87)))</formula>
    </cfRule>
  </conditionalFormatting>
  <conditionalFormatting sqref="DG86:DO88">
    <cfRule type="cellIs" dxfId="18199" priority="19470" operator="equal">
      <formula>"FAB"</formula>
    </cfRule>
    <cfRule type="containsText" dxfId="18198" priority="19471" operator="containsText" text="CC">
      <formula>NOT(ISERROR(SEARCH("CC",DG86)))</formula>
    </cfRule>
    <cfRule type="containsText" dxfId="18197" priority="19472" operator="containsText" text="ND">
      <formula>NOT(ISERROR(SEARCH("ND",DG86)))</formula>
    </cfRule>
    <cfRule type="containsText" dxfId="18196" priority="19473" operator="containsText" text="MANTTO">
      <formula>NOT(ISERROR(SEARCH("MANTTO",DG86)))</formula>
    </cfRule>
    <cfRule type="containsText" dxfId="18195" priority="19474" operator="containsText" text="PNC">
      <formula>NOT(ISERROR(SEARCH("PNC",DG86)))</formula>
    </cfRule>
    <cfRule type="containsText" dxfId="18194" priority="19475" operator="containsText" text="EJC">
      <formula>NOT(ISERROR(SEARCH("EJC",DG86)))</formula>
    </cfRule>
    <cfRule type="containsText" dxfId="18193" priority="19476" operator="containsText" text="FAC">
      <formula>NOT(ISERROR(SEARCH("FAC",DG86)))</formula>
    </cfRule>
  </conditionalFormatting>
  <conditionalFormatting sqref="DG86:DO88">
    <cfRule type="containsText" dxfId="18192" priority="19469" operator="containsText" text="CE">
      <formula>NOT(ISERROR(SEARCH("CE",DG86)))</formula>
    </cfRule>
  </conditionalFormatting>
  <conditionalFormatting sqref="DG86:DG88">
    <cfRule type="cellIs" dxfId="18191" priority="19462" operator="equal">
      <formula>"FAB"</formula>
    </cfRule>
    <cfRule type="containsText" dxfId="18190" priority="19463" operator="containsText" text="CC">
      <formula>NOT(ISERROR(SEARCH("CC",DG86)))</formula>
    </cfRule>
    <cfRule type="containsText" dxfId="18189" priority="19464" operator="containsText" text="ND">
      <formula>NOT(ISERROR(SEARCH("ND",DG86)))</formula>
    </cfRule>
    <cfRule type="containsText" dxfId="18188" priority="19465" operator="containsText" text="MANTTO">
      <formula>NOT(ISERROR(SEARCH("MANTTO",DG86)))</formula>
    </cfRule>
    <cfRule type="containsText" dxfId="18187" priority="19466" operator="containsText" text="PNC">
      <formula>NOT(ISERROR(SEARCH("PNC",DG86)))</formula>
    </cfRule>
    <cfRule type="containsText" dxfId="18186" priority="19467" operator="containsText" text="EJC">
      <formula>NOT(ISERROR(SEARCH("EJC",DG86)))</formula>
    </cfRule>
    <cfRule type="containsText" dxfId="18185" priority="19468" operator="containsText" text="FAC">
      <formula>NOT(ISERROR(SEARCH("FAC",DG86)))</formula>
    </cfRule>
  </conditionalFormatting>
  <conditionalFormatting sqref="DG86:DG88">
    <cfRule type="containsText" dxfId="18184" priority="19461" operator="containsText" text="CE">
      <formula>NOT(ISERROR(SEARCH("CE",DG86)))</formula>
    </cfRule>
  </conditionalFormatting>
  <conditionalFormatting sqref="DG87">
    <cfRule type="cellIs" dxfId="18183" priority="19454" operator="equal">
      <formula>"FAB"</formula>
    </cfRule>
    <cfRule type="containsText" dxfId="18182" priority="19455" operator="containsText" text="CC">
      <formula>NOT(ISERROR(SEARCH("CC",DG87)))</formula>
    </cfRule>
    <cfRule type="containsText" dxfId="18181" priority="19456" operator="containsText" text="ND">
      <formula>NOT(ISERROR(SEARCH("ND",DG87)))</formula>
    </cfRule>
    <cfRule type="containsText" dxfId="18180" priority="19457" operator="containsText" text="MANTTO">
      <formula>NOT(ISERROR(SEARCH("MANTTO",DG87)))</formula>
    </cfRule>
    <cfRule type="containsText" dxfId="18179" priority="19458" operator="containsText" text="PNC">
      <formula>NOT(ISERROR(SEARCH("PNC",DG87)))</formula>
    </cfRule>
    <cfRule type="containsText" dxfId="18178" priority="19459" operator="containsText" text="EJC">
      <formula>NOT(ISERROR(SEARCH("EJC",DG87)))</formula>
    </cfRule>
    <cfRule type="containsText" dxfId="18177" priority="19460" operator="containsText" text="FAC">
      <formula>NOT(ISERROR(SEARCH("FAC",DG87)))</formula>
    </cfRule>
  </conditionalFormatting>
  <conditionalFormatting sqref="DG87">
    <cfRule type="containsText" dxfId="18176" priority="19453" operator="containsText" text="CE">
      <formula>NOT(ISERROR(SEARCH("CE",DG87)))</formula>
    </cfRule>
  </conditionalFormatting>
  <conditionalFormatting sqref="DG86:DO88">
    <cfRule type="cellIs" dxfId="18175" priority="19446" operator="equal">
      <formula>"FAB"</formula>
    </cfRule>
    <cfRule type="containsText" dxfId="18174" priority="19447" operator="containsText" text="CC">
      <formula>NOT(ISERROR(SEARCH("CC",DG86)))</formula>
    </cfRule>
    <cfRule type="containsText" dxfId="18173" priority="19448" operator="containsText" text="ND">
      <formula>NOT(ISERROR(SEARCH("ND",DG86)))</formula>
    </cfRule>
    <cfRule type="containsText" dxfId="18172" priority="19449" operator="containsText" text="MANTTO">
      <formula>NOT(ISERROR(SEARCH("MANTTO",DG86)))</formula>
    </cfRule>
    <cfRule type="containsText" dxfId="18171" priority="19450" operator="containsText" text="PNC">
      <formula>NOT(ISERROR(SEARCH("PNC",DG86)))</formula>
    </cfRule>
    <cfRule type="containsText" dxfId="18170" priority="19451" operator="containsText" text="EJC">
      <formula>NOT(ISERROR(SEARCH("EJC",DG86)))</formula>
    </cfRule>
    <cfRule type="containsText" dxfId="18169" priority="19452" operator="containsText" text="FAC">
      <formula>NOT(ISERROR(SEARCH("FAC",DG86)))</formula>
    </cfRule>
  </conditionalFormatting>
  <conditionalFormatting sqref="DG86:DO88">
    <cfRule type="containsText" dxfId="18168" priority="19445" operator="containsText" text="CE">
      <formula>NOT(ISERROR(SEARCH("CE",DG86)))</formula>
    </cfRule>
  </conditionalFormatting>
  <conditionalFormatting sqref="DG86:DO88">
    <cfRule type="cellIs" dxfId="18167" priority="19438" operator="equal">
      <formula>"FAB"</formula>
    </cfRule>
    <cfRule type="containsText" dxfId="18166" priority="19439" operator="containsText" text="CC">
      <formula>NOT(ISERROR(SEARCH("CC",DG86)))</formula>
    </cfRule>
    <cfRule type="containsText" dxfId="18165" priority="19440" operator="containsText" text="ND">
      <formula>NOT(ISERROR(SEARCH("ND",DG86)))</formula>
    </cfRule>
    <cfRule type="containsText" dxfId="18164" priority="19441" operator="containsText" text="MANTTO">
      <formula>NOT(ISERROR(SEARCH("MANTTO",DG86)))</formula>
    </cfRule>
    <cfRule type="containsText" dxfId="18163" priority="19442" operator="containsText" text="PNC">
      <formula>NOT(ISERROR(SEARCH("PNC",DG86)))</formula>
    </cfRule>
    <cfRule type="containsText" dxfId="18162" priority="19443" operator="containsText" text="EJC">
      <formula>NOT(ISERROR(SEARCH("EJC",DG86)))</formula>
    </cfRule>
    <cfRule type="containsText" dxfId="18161" priority="19444" operator="containsText" text="FAC">
      <formula>NOT(ISERROR(SEARCH("FAC",DG86)))</formula>
    </cfRule>
  </conditionalFormatting>
  <conditionalFormatting sqref="DG86:DO88">
    <cfRule type="containsText" dxfId="18160" priority="19437" operator="containsText" text="CE">
      <formula>NOT(ISERROR(SEARCH("CE",DG86)))</formula>
    </cfRule>
  </conditionalFormatting>
  <conditionalFormatting sqref="CW86:CX88">
    <cfRule type="cellIs" dxfId="18159" priority="19430" operator="equal">
      <formula>"FAB"</formula>
    </cfRule>
    <cfRule type="containsText" dxfId="18158" priority="19431" operator="containsText" text="CC">
      <formula>NOT(ISERROR(SEARCH("CC",CW86)))</formula>
    </cfRule>
    <cfRule type="containsText" dxfId="18157" priority="19432" operator="containsText" text="ND">
      <formula>NOT(ISERROR(SEARCH("ND",CW86)))</formula>
    </cfRule>
    <cfRule type="containsText" dxfId="18156" priority="19433" operator="containsText" text="MANTTO">
      <formula>NOT(ISERROR(SEARCH("MANTTO",CW86)))</formula>
    </cfRule>
    <cfRule type="containsText" dxfId="18155" priority="19434" operator="containsText" text="PNC">
      <formula>NOT(ISERROR(SEARCH("PNC",CW86)))</formula>
    </cfRule>
    <cfRule type="containsText" dxfId="18154" priority="19435" operator="containsText" text="EJC">
      <formula>NOT(ISERROR(SEARCH("EJC",CW86)))</formula>
    </cfRule>
    <cfRule type="containsText" dxfId="18153" priority="19436" operator="containsText" text="FAC">
      <formula>NOT(ISERROR(SEARCH("FAC",CW86)))</formula>
    </cfRule>
  </conditionalFormatting>
  <conditionalFormatting sqref="CW86:CX88">
    <cfRule type="containsText" dxfId="18152" priority="19429" operator="containsText" text="CE">
      <formula>NOT(ISERROR(SEARCH("CE",CW86)))</formula>
    </cfRule>
  </conditionalFormatting>
  <conditionalFormatting sqref="CW87:CX87">
    <cfRule type="cellIs" dxfId="18151" priority="19422" operator="equal">
      <formula>"FAB"</formula>
    </cfRule>
    <cfRule type="containsText" dxfId="18150" priority="19423" operator="containsText" text="CC">
      <formula>NOT(ISERROR(SEARCH("CC",CW87)))</formula>
    </cfRule>
    <cfRule type="containsText" dxfId="18149" priority="19424" operator="containsText" text="ND">
      <formula>NOT(ISERROR(SEARCH("ND",CW87)))</formula>
    </cfRule>
    <cfRule type="containsText" dxfId="18148" priority="19425" operator="containsText" text="MANTTO">
      <formula>NOT(ISERROR(SEARCH("MANTTO",CW87)))</formula>
    </cfRule>
    <cfRule type="containsText" dxfId="18147" priority="19426" operator="containsText" text="PNC">
      <formula>NOT(ISERROR(SEARCH("PNC",CW87)))</formula>
    </cfRule>
    <cfRule type="containsText" dxfId="18146" priority="19427" operator="containsText" text="EJC">
      <formula>NOT(ISERROR(SEARCH("EJC",CW87)))</formula>
    </cfRule>
    <cfRule type="containsText" dxfId="18145" priority="19428" operator="containsText" text="FAC">
      <formula>NOT(ISERROR(SEARCH("FAC",CW87)))</formula>
    </cfRule>
  </conditionalFormatting>
  <conditionalFormatting sqref="CW87:CX87">
    <cfRule type="containsText" dxfId="18144" priority="19421" operator="containsText" text="CE">
      <formula>NOT(ISERROR(SEARCH("CE",CW87)))</formula>
    </cfRule>
  </conditionalFormatting>
  <conditionalFormatting sqref="CY85:DH88">
    <cfRule type="cellIs" dxfId="18143" priority="19414" operator="equal">
      <formula>"FAB"</formula>
    </cfRule>
    <cfRule type="containsText" dxfId="18142" priority="19415" operator="containsText" text="CC">
      <formula>NOT(ISERROR(SEARCH("CC",CY85)))</formula>
    </cfRule>
    <cfRule type="containsText" dxfId="18141" priority="19416" operator="containsText" text="ND">
      <formula>NOT(ISERROR(SEARCH("ND",CY85)))</formula>
    </cfRule>
    <cfRule type="containsText" dxfId="18140" priority="19417" operator="containsText" text="MANTTO">
      <formula>NOT(ISERROR(SEARCH("MANTTO",CY85)))</formula>
    </cfRule>
    <cfRule type="containsText" dxfId="18139" priority="19418" operator="containsText" text="PNC">
      <formula>NOT(ISERROR(SEARCH("PNC",CY85)))</formula>
    </cfRule>
    <cfRule type="containsText" dxfId="18138" priority="19419" operator="containsText" text="EJC">
      <formula>NOT(ISERROR(SEARCH("EJC",CY85)))</formula>
    </cfRule>
    <cfRule type="containsText" dxfId="18137" priority="19420" operator="containsText" text="FAC">
      <formula>NOT(ISERROR(SEARCH("FAC",CY85)))</formula>
    </cfRule>
  </conditionalFormatting>
  <conditionalFormatting sqref="CY85:DH88">
    <cfRule type="containsText" dxfId="18136" priority="19413" operator="containsText" text="CE">
      <formula>NOT(ISERROR(SEARCH("CE",CY85)))</formula>
    </cfRule>
  </conditionalFormatting>
  <conditionalFormatting sqref="CW88:CX88">
    <cfRule type="cellIs" dxfId="18135" priority="19406" operator="equal">
      <formula>"FAB"</formula>
    </cfRule>
    <cfRule type="containsText" dxfId="18134" priority="19407" operator="containsText" text="CC">
      <formula>NOT(ISERROR(SEARCH("CC",CW88)))</formula>
    </cfRule>
    <cfRule type="containsText" dxfId="18133" priority="19408" operator="containsText" text="ND">
      <formula>NOT(ISERROR(SEARCH("ND",CW88)))</formula>
    </cfRule>
    <cfRule type="containsText" dxfId="18132" priority="19409" operator="containsText" text="MANTTO">
      <formula>NOT(ISERROR(SEARCH("MANTTO",CW88)))</formula>
    </cfRule>
    <cfRule type="containsText" dxfId="18131" priority="19410" operator="containsText" text="PNC">
      <formula>NOT(ISERROR(SEARCH("PNC",CW88)))</formula>
    </cfRule>
    <cfRule type="containsText" dxfId="18130" priority="19411" operator="containsText" text="EJC">
      <formula>NOT(ISERROR(SEARCH("EJC",CW88)))</formula>
    </cfRule>
    <cfRule type="containsText" dxfId="18129" priority="19412" operator="containsText" text="FAC">
      <formula>NOT(ISERROR(SEARCH("FAC",CW88)))</formula>
    </cfRule>
  </conditionalFormatting>
  <conditionalFormatting sqref="CW88:CX88">
    <cfRule type="containsText" dxfId="18128" priority="19405" operator="containsText" text="CE">
      <formula>NOT(ISERROR(SEARCH("CE",CW88)))</formula>
    </cfRule>
  </conditionalFormatting>
  <conditionalFormatting sqref="CZ88:DH88">
    <cfRule type="cellIs" dxfId="18127" priority="19398" operator="equal">
      <formula>"FAB"</formula>
    </cfRule>
    <cfRule type="containsText" dxfId="18126" priority="19399" operator="containsText" text="CC">
      <formula>NOT(ISERROR(SEARCH("CC",CZ88)))</formula>
    </cfRule>
    <cfRule type="containsText" dxfId="18125" priority="19400" operator="containsText" text="ND">
      <formula>NOT(ISERROR(SEARCH("ND",CZ88)))</formula>
    </cfRule>
    <cfRule type="containsText" dxfId="18124" priority="19401" operator="containsText" text="MANTTO">
      <formula>NOT(ISERROR(SEARCH("MANTTO",CZ88)))</formula>
    </cfRule>
    <cfRule type="containsText" dxfId="18123" priority="19402" operator="containsText" text="PNC">
      <formula>NOT(ISERROR(SEARCH("PNC",CZ88)))</formula>
    </cfRule>
    <cfRule type="containsText" dxfId="18122" priority="19403" operator="containsText" text="EJC">
      <formula>NOT(ISERROR(SEARCH("EJC",CZ88)))</formula>
    </cfRule>
    <cfRule type="containsText" dxfId="18121" priority="19404" operator="containsText" text="FAC">
      <formula>NOT(ISERROR(SEARCH("FAC",CZ88)))</formula>
    </cfRule>
  </conditionalFormatting>
  <conditionalFormatting sqref="CZ88:DH88">
    <cfRule type="containsText" dxfId="18120" priority="19397" operator="containsText" text="CE">
      <formula>NOT(ISERROR(SEARCH("CE",CZ88)))</formula>
    </cfRule>
  </conditionalFormatting>
  <conditionalFormatting sqref="CW87:CX88">
    <cfRule type="cellIs" dxfId="18119" priority="19390" operator="equal">
      <formula>"FAB"</formula>
    </cfRule>
    <cfRule type="containsText" dxfId="18118" priority="19391" operator="containsText" text="CC">
      <formula>NOT(ISERROR(SEARCH("CC",CW87)))</formula>
    </cfRule>
    <cfRule type="containsText" dxfId="18117" priority="19392" operator="containsText" text="ND">
      <formula>NOT(ISERROR(SEARCH("ND",CW87)))</formula>
    </cfRule>
    <cfRule type="containsText" dxfId="18116" priority="19393" operator="containsText" text="MANTTO">
      <formula>NOT(ISERROR(SEARCH("MANTTO",CW87)))</formula>
    </cfRule>
    <cfRule type="containsText" dxfId="18115" priority="19394" operator="containsText" text="PNC">
      <formula>NOT(ISERROR(SEARCH("PNC",CW87)))</formula>
    </cfRule>
    <cfRule type="containsText" dxfId="18114" priority="19395" operator="containsText" text="EJC">
      <formula>NOT(ISERROR(SEARCH("EJC",CW87)))</formula>
    </cfRule>
    <cfRule type="containsText" dxfId="18113" priority="19396" operator="containsText" text="FAC">
      <formula>NOT(ISERROR(SEARCH("FAC",CW87)))</formula>
    </cfRule>
  </conditionalFormatting>
  <conditionalFormatting sqref="CW87:CX88">
    <cfRule type="containsText" dxfId="18112" priority="19389" operator="containsText" text="CE">
      <formula>NOT(ISERROR(SEARCH("CE",CW87)))</formula>
    </cfRule>
  </conditionalFormatting>
  <conditionalFormatting sqref="CW85:ED88">
    <cfRule type="cellIs" dxfId="18111" priority="19382" operator="equal">
      <formula>"FAB"</formula>
    </cfRule>
    <cfRule type="containsText" dxfId="18110" priority="19383" operator="containsText" text="CC">
      <formula>NOT(ISERROR(SEARCH("CC",CW85)))</formula>
    </cfRule>
    <cfRule type="containsText" dxfId="18109" priority="19384" operator="containsText" text="ND">
      <formula>NOT(ISERROR(SEARCH("ND",CW85)))</formula>
    </cfRule>
    <cfRule type="containsText" dxfId="18108" priority="19385" operator="containsText" text="MANTTO">
      <formula>NOT(ISERROR(SEARCH("MANTTO",CW85)))</formula>
    </cfRule>
    <cfRule type="containsText" dxfId="18107" priority="19386" operator="containsText" text="PNC">
      <formula>NOT(ISERROR(SEARCH("PNC",CW85)))</formula>
    </cfRule>
    <cfRule type="containsText" dxfId="18106" priority="19387" operator="containsText" text="EJC">
      <formula>NOT(ISERROR(SEARCH("EJC",CW85)))</formula>
    </cfRule>
    <cfRule type="containsText" dxfId="18105" priority="19388" operator="containsText" text="FAC">
      <formula>NOT(ISERROR(SEARCH("FAC",CW85)))</formula>
    </cfRule>
  </conditionalFormatting>
  <conditionalFormatting sqref="CW85:ED88">
    <cfRule type="containsText" dxfId="18104" priority="19381" operator="containsText" text="CE">
      <formula>NOT(ISERROR(SEARCH("CE",CW85)))</formula>
    </cfRule>
  </conditionalFormatting>
  <conditionalFormatting sqref="CY86:EA86 DG88:DO88 CY87:DF88">
    <cfRule type="cellIs" dxfId="18103" priority="19374" operator="equal">
      <formula>"FAB"</formula>
    </cfRule>
    <cfRule type="containsText" dxfId="18102" priority="19375" operator="containsText" text="CC">
      <formula>NOT(ISERROR(SEARCH("CC",CY86)))</formula>
    </cfRule>
    <cfRule type="containsText" dxfId="18101" priority="19376" operator="containsText" text="ND">
      <formula>NOT(ISERROR(SEARCH("ND",CY86)))</formula>
    </cfRule>
    <cfRule type="containsText" dxfId="18100" priority="19377" operator="containsText" text="MANTTO">
      <formula>NOT(ISERROR(SEARCH("MANTTO",CY86)))</formula>
    </cfRule>
    <cfRule type="containsText" dxfId="18099" priority="19378" operator="containsText" text="PNC">
      <formula>NOT(ISERROR(SEARCH("PNC",CY86)))</formula>
    </cfRule>
    <cfRule type="containsText" dxfId="18098" priority="19379" operator="containsText" text="EJC">
      <formula>NOT(ISERROR(SEARCH("EJC",CY86)))</formula>
    </cfRule>
    <cfRule type="containsText" dxfId="18097" priority="19380" operator="containsText" text="FAC">
      <formula>NOT(ISERROR(SEARCH("FAC",CY86)))</formula>
    </cfRule>
  </conditionalFormatting>
  <conditionalFormatting sqref="CY86:EA86 DG88:DO88 CY87:DF88">
    <cfRule type="containsText" dxfId="18096" priority="19373" operator="containsText" text="CE">
      <formula>NOT(ISERROR(SEARCH("CE",CY86)))</formula>
    </cfRule>
  </conditionalFormatting>
  <conditionalFormatting sqref="DF87:EG87">
    <cfRule type="cellIs" dxfId="18095" priority="19366" operator="equal">
      <formula>"FAB"</formula>
    </cfRule>
    <cfRule type="containsText" dxfId="18094" priority="19367" operator="containsText" text="CC">
      <formula>NOT(ISERROR(SEARCH("CC",DF87)))</formula>
    </cfRule>
    <cfRule type="containsText" dxfId="18093" priority="19368" operator="containsText" text="ND">
      <formula>NOT(ISERROR(SEARCH("ND",DF87)))</formula>
    </cfRule>
    <cfRule type="containsText" dxfId="18092" priority="19369" operator="containsText" text="MANTTO">
      <formula>NOT(ISERROR(SEARCH("MANTTO",DF87)))</formula>
    </cfRule>
    <cfRule type="containsText" dxfId="18091" priority="19370" operator="containsText" text="PNC">
      <formula>NOT(ISERROR(SEARCH("PNC",DF87)))</formula>
    </cfRule>
    <cfRule type="containsText" dxfId="18090" priority="19371" operator="containsText" text="EJC">
      <formula>NOT(ISERROR(SEARCH("EJC",DF87)))</formula>
    </cfRule>
    <cfRule type="containsText" dxfId="18089" priority="19372" operator="containsText" text="FAC">
      <formula>NOT(ISERROR(SEARCH("FAC",DF87)))</formula>
    </cfRule>
  </conditionalFormatting>
  <conditionalFormatting sqref="DF87:EG87">
    <cfRule type="containsText" dxfId="18088" priority="19365" operator="containsText" text="CE">
      <formula>NOT(ISERROR(SEARCH("CE",DF87)))</formula>
    </cfRule>
  </conditionalFormatting>
  <conditionalFormatting sqref="CW86:DN86 DG88:DN88 CW87:DF88">
    <cfRule type="cellIs" dxfId="18087" priority="19350" operator="equal">
      <formula>"FAB"</formula>
    </cfRule>
    <cfRule type="containsText" dxfId="18086" priority="19351" operator="containsText" text="CC">
      <formula>NOT(ISERROR(SEARCH("CC",CW86)))</formula>
    </cfRule>
    <cfRule type="containsText" dxfId="18085" priority="19352" operator="containsText" text="ND">
      <formula>NOT(ISERROR(SEARCH("ND",CW86)))</formula>
    </cfRule>
    <cfRule type="containsText" dxfId="18084" priority="19353" operator="containsText" text="MANTTO">
      <formula>NOT(ISERROR(SEARCH("MANTTO",CW86)))</formula>
    </cfRule>
    <cfRule type="containsText" dxfId="18083" priority="19354" operator="containsText" text="PNC">
      <formula>NOT(ISERROR(SEARCH("PNC",CW86)))</formula>
    </cfRule>
    <cfRule type="containsText" dxfId="18082" priority="19355" operator="containsText" text="EJC">
      <formula>NOT(ISERROR(SEARCH("EJC",CW86)))</formula>
    </cfRule>
    <cfRule type="containsText" dxfId="18081" priority="19356" operator="containsText" text="FAC">
      <formula>NOT(ISERROR(SEARCH("FAC",CW86)))</formula>
    </cfRule>
  </conditionalFormatting>
  <conditionalFormatting sqref="CW86:DN86 DG88:DN88 CW87:DF88">
    <cfRule type="containsText" dxfId="18080" priority="19349" operator="containsText" text="CE">
      <formula>NOT(ISERROR(SEARCH("CE",CW86)))</formula>
    </cfRule>
  </conditionalFormatting>
  <conditionalFormatting sqref="DC88:EG88">
    <cfRule type="cellIs" dxfId="18079" priority="19358" operator="equal">
      <formula>"FAB"</formula>
    </cfRule>
    <cfRule type="containsText" dxfId="18078" priority="19359" operator="containsText" text="CC">
      <formula>NOT(ISERROR(SEARCH("CC",DC88)))</formula>
    </cfRule>
    <cfRule type="containsText" dxfId="18077" priority="19360" operator="containsText" text="ND">
      <formula>NOT(ISERROR(SEARCH("ND",DC88)))</formula>
    </cfRule>
    <cfRule type="containsText" dxfId="18076" priority="19361" operator="containsText" text="MANTTO">
      <formula>NOT(ISERROR(SEARCH("MANTTO",DC88)))</formula>
    </cfRule>
    <cfRule type="containsText" dxfId="18075" priority="19362" operator="containsText" text="PNC">
      <formula>NOT(ISERROR(SEARCH("PNC",DC88)))</formula>
    </cfRule>
    <cfRule type="containsText" dxfId="18074" priority="19363" operator="containsText" text="EJC">
      <formula>NOT(ISERROR(SEARCH("EJC",DC88)))</formula>
    </cfRule>
    <cfRule type="containsText" dxfId="18073" priority="19364" operator="containsText" text="FAC">
      <formula>NOT(ISERROR(SEARCH("FAC",DC88)))</formula>
    </cfRule>
  </conditionalFormatting>
  <conditionalFormatting sqref="DC88:EG88">
    <cfRule type="containsText" dxfId="18072" priority="19357" operator="containsText" text="CE">
      <formula>NOT(ISERROR(SEARCH("CE",DC88)))</formula>
    </cfRule>
  </conditionalFormatting>
  <conditionalFormatting sqref="CW85:CX85">
    <cfRule type="cellIs" dxfId="18071" priority="19342" operator="equal">
      <formula>"FAB"</formula>
    </cfRule>
    <cfRule type="containsText" dxfId="18070" priority="19343" operator="containsText" text="CC">
      <formula>NOT(ISERROR(SEARCH("CC",CW85)))</formula>
    </cfRule>
    <cfRule type="containsText" dxfId="18069" priority="19344" operator="containsText" text="ND">
      <formula>NOT(ISERROR(SEARCH("ND",CW85)))</formula>
    </cfRule>
    <cfRule type="containsText" dxfId="18068" priority="19345" operator="containsText" text="MANTTO">
      <formula>NOT(ISERROR(SEARCH("MANTTO",CW85)))</formula>
    </cfRule>
    <cfRule type="containsText" dxfId="18067" priority="19346" operator="containsText" text="PNC">
      <formula>NOT(ISERROR(SEARCH("PNC",CW85)))</formula>
    </cfRule>
    <cfRule type="containsText" dxfId="18066" priority="19347" operator="containsText" text="EJC">
      <formula>NOT(ISERROR(SEARCH("EJC",CW85)))</formula>
    </cfRule>
    <cfRule type="containsText" dxfId="18065" priority="19348" operator="containsText" text="FAC">
      <formula>NOT(ISERROR(SEARCH("FAC",CW85)))</formula>
    </cfRule>
  </conditionalFormatting>
  <conditionalFormatting sqref="CW85:CX85">
    <cfRule type="containsText" dxfId="18064" priority="19341" operator="containsText" text="CE">
      <formula>NOT(ISERROR(SEARCH("CE",CW85)))</formula>
    </cfRule>
  </conditionalFormatting>
  <conditionalFormatting sqref="CW86:CX88">
    <cfRule type="cellIs" dxfId="18063" priority="19334" operator="equal">
      <formula>"FAB"</formula>
    </cfRule>
    <cfRule type="containsText" dxfId="18062" priority="19335" operator="containsText" text="CC">
      <formula>NOT(ISERROR(SEARCH("CC",CW86)))</formula>
    </cfRule>
    <cfRule type="containsText" dxfId="18061" priority="19336" operator="containsText" text="ND">
      <formula>NOT(ISERROR(SEARCH("ND",CW86)))</formula>
    </cfRule>
    <cfRule type="containsText" dxfId="18060" priority="19337" operator="containsText" text="MANTTO">
      <formula>NOT(ISERROR(SEARCH("MANTTO",CW86)))</formula>
    </cfRule>
    <cfRule type="containsText" dxfId="18059" priority="19338" operator="containsText" text="PNC">
      <formula>NOT(ISERROR(SEARCH("PNC",CW86)))</formula>
    </cfRule>
    <cfRule type="containsText" dxfId="18058" priority="19339" operator="containsText" text="EJC">
      <formula>NOT(ISERROR(SEARCH("EJC",CW86)))</formula>
    </cfRule>
    <cfRule type="containsText" dxfId="18057" priority="19340" operator="containsText" text="FAC">
      <formula>NOT(ISERROR(SEARCH("FAC",CW86)))</formula>
    </cfRule>
  </conditionalFormatting>
  <conditionalFormatting sqref="CW86:CX88">
    <cfRule type="containsText" dxfId="18056" priority="19333" operator="containsText" text="CE">
      <formula>NOT(ISERROR(SEARCH("CE",CW86)))</formula>
    </cfRule>
  </conditionalFormatting>
  <conditionalFormatting sqref="CW87:CX87">
    <cfRule type="cellIs" dxfId="18055" priority="19326" operator="equal">
      <formula>"FAB"</formula>
    </cfRule>
    <cfRule type="containsText" dxfId="18054" priority="19327" operator="containsText" text="CC">
      <formula>NOT(ISERROR(SEARCH("CC",CW87)))</formula>
    </cfRule>
    <cfRule type="containsText" dxfId="18053" priority="19328" operator="containsText" text="ND">
      <formula>NOT(ISERROR(SEARCH("ND",CW87)))</formula>
    </cfRule>
    <cfRule type="containsText" dxfId="18052" priority="19329" operator="containsText" text="MANTTO">
      <formula>NOT(ISERROR(SEARCH("MANTTO",CW87)))</formula>
    </cfRule>
    <cfRule type="containsText" dxfId="18051" priority="19330" operator="containsText" text="PNC">
      <formula>NOT(ISERROR(SEARCH("PNC",CW87)))</formula>
    </cfRule>
    <cfRule type="containsText" dxfId="18050" priority="19331" operator="containsText" text="EJC">
      <formula>NOT(ISERROR(SEARCH("EJC",CW87)))</formula>
    </cfRule>
    <cfRule type="containsText" dxfId="18049" priority="19332" operator="containsText" text="FAC">
      <formula>NOT(ISERROR(SEARCH("FAC",CW87)))</formula>
    </cfRule>
  </conditionalFormatting>
  <conditionalFormatting sqref="CW87:CX87">
    <cfRule type="containsText" dxfId="18048" priority="19325" operator="containsText" text="CE">
      <formula>NOT(ISERROR(SEARCH("CE",CW87)))</formula>
    </cfRule>
  </conditionalFormatting>
  <conditionalFormatting sqref="CZ87:DH87">
    <cfRule type="cellIs" dxfId="18047" priority="19318" operator="equal">
      <formula>"FAB"</formula>
    </cfRule>
    <cfRule type="containsText" dxfId="18046" priority="19319" operator="containsText" text="CC">
      <formula>NOT(ISERROR(SEARCH("CC",CZ87)))</formula>
    </cfRule>
    <cfRule type="containsText" dxfId="18045" priority="19320" operator="containsText" text="ND">
      <formula>NOT(ISERROR(SEARCH("ND",CZ87)))</formula>
    </cfRule>
    <cfRule type="containsText" dxfId="18044" priority="19321" operator="containsText" text="MANTTO">
      <formula>NOT(ISERROR(SEARCH("MANTTO",CZ87)))</formula>
    </cfRule>
    <cfRule type="containsText" dxfId="18043" priority="19322" operator="containsText" text="PNC">
      <formula>NOT(ISERROR(SEARCH("PNC",CZ87)))</formula>
    </cfRule>
    <cfRule type="containsText" dxfId="18042" priority="19323" operator="containsText" text="EJC">
      <formula>NOT(ISERROR(SEARCH("EJC",CZ87)))</formula>
    </cfRule>
    <cfRule type="containsText" dxfId="18041" priority="19324" operator="containsText" text="FAC">
      <formula>NOT(ISERROR(SEARCH("FAC",CZ87)))</formula>
    </cfRule>
  </conditionalFormatting>
  <conditionalFormatting sqref="CZ87:DH87">
    <cfRule type="containsText" dxfId="18040" priority="19317" operator="containsText" text="CE">
      <formula>NOT(ISERROR(SEARCH("CE",CZ87)))</formula>
    </cfRule>
  </conditionalFormatting>
  <conditionalFormatting sqref="DI87 CY85:EA85">
    <cfRule type="cellIs" dxfId="18039" priority="19310" operator="equal">
      <formula>"FAB"</formula>
    </cfRule>
    <cfRule type="containsText" dxfId="18038" priority="19311" operator="containsText" text="CC">
      <formula>NOT(ISERROR(SEARCH("CC",CY85)))</formula>
    </cfRule>
    <cfRule type="containsText" dxfId="18037" priority="19312" operator="containsText" text="ND">
      <formula>NOT(ISERROR(SEARCH("ND",CY85)))</formula>
    </cfRule>
    <cfRule type="containsText" dxfId="18036" priority="19313" operator="containsText" text="MANTTO">
      <formula>NOT(ISERROR(SEARCH("MANTTO",CY85)))</formula>
    </cfRule>
    <cfRule type="containsText" dxfId="18035" priority="19314" operator="containsText" text="PNC">
      <formula>NOT(ISERROR(SEARCH("PNC",CY85)))</formula>
    </cfRule>
    <cfRule type="containsText" dxfId="18034" priority="19315" operator="containsText" text="EJC">
      <formula>NOT(ISERROR(SEARCH("EJC",CY85)))</formula>
    </cfRule>
    <cfRule type="containsText" dxfId="18033" priority="19316" operator="containsText" text="FAC">
      <formula>NOT(ISERROR(SEARCH("FAC",CY85)))</formula>
    </cfRule>
  </conditionalFormatting>
  <conditionalFormatting sqref="DI87 CY85:EA85">
    <cfRule type="containsText" dxfId="18032" priority="19309" operator="containsText" text="CE">
      <formula>NOT(ISERROR(SEARCH("CE",CY85)))</formula>
    </cfRule>
  </conditionalFormatting>
  <conditionalFormatting sqref="DG88:DO88 DF86:EG86">
    <cfRule type="cellIs" dxfId="18031" priority="19302" operator="equal">
      <formula>"FAB"</formula>
    </cfRule>
    <cfRule type="containsText" dxfId="18030" priority="19303" operator="containsText" text="CC">
      <formula>NOT(ISERROR(SEARCH("CC",DF86)))</formula>
    </cfRule>
    <cfRule type="containsText" dxfId="18029" priority="19304" operator="containsText" text="ND">
      <formula>NOT(ISERROR(SEARCH("ND",DF86)))</formula>
    </cfRule>
    <cfRule type="containsText" dxfId="18028" priority="19305" operator="containsText" text="MANTTO">
      <formula>NOT(ISERROR(SEARCH("MANTTO",DF86)))</formula>
    </cfRule>
    <cfRule type="containsText" dxfId="18027" priority="19306" operator="containsText" text="PNC">
      <formula>NOT(ISERROR(SEARCH("PNC",DF86)))</formula>
    </cfRule>
    <cfRule type="containsText" dxfId="18026" priority="19307" operator="containsText" text="EJC">
      <formula>NOT(ISERROR(SEARCH("EJC",DF86)))</formula>
    </cfRule>
    <cfRule type="containsText" dxfId="18025" priority="19308" operator="containsText" text="FAC">
      <formula>NOT(ISERROR(SEARCH("FAC",DF86)))</formula>
    </cfRule>
  </conditionalFormatting>
  <conditionalFormatting sqref="DG88:DO88 DF86:EG86">
    <cfRule type="containsText" dxfId="18024" priority="19301" operator="containsText" text="CE">
      <formula>NOT(ISERROR(SEARCH("CE",DF86)))</formula>
    </cfRule>
  </conditionalFormatting>
  <conditionalFormatting sqref="DF87:EG87">
    <cfRule type="cellIs" dxfId="18023" priority="19294" operator="equal">
      <formula>"FAB"</formula>
    </cfRule>
    <cfRule type="containsText" dxfId="18022" priority="19295" operator="containsText" text="CC">
      <formula>NOT(ISERROR(SEARCH("CC",DF87)))</formula>
    </cfRule>
    <cfRule type="containsText" dxfId="18021" priority="19296" operator="containsText" text="ND">
      <formula>NOT(ISERROR(SEARCH("ND",DF87)))</formula>
    </cfRule>
    <cfRule type="containsText" dxfId="18020" priority="19297" operator="containsText" text="MANTTO">
      <formula>NOT(ISERROR(SEARCH("MANTTO",DF87)))</formula>
    </cfRule>
    <cfRule type="containsText" dxfId="18019" priority="19298" operator="containsText" text="PNC">
      <formula>NOT(ISERROR(SEARCH("PNC",DF87)))</formula>
    </cfRule>
    <cfRule type="containsText" dxfId="18018" priority="19299" operator="containsText" text="EJC">
      <formula>NOT(ISERROR(SEARCH("EJC",DF87)))</formula>
    </cfRule>
    <cfRule type="containsText" dxfId="18017" priority="19300" operator="containsText" text="FAC">
      <formula>NOT(ISERROR(SEARCH("FAC",DF87)))</formula>
    </cfRule>
  </conditionalFormatting>
  <conditionalFormatting sqref="DF87:EG87">
    <cfRule type="containsText" dxfId="18016" priority="19293" operator="containsText" text="CE">
      <formula>NOT(ISERROR(SEARCH("CE",DF87)))</formula>
    </cfRule>
  </conditionalFormatting>
  <conditionalFormatting sqref="CZ88:DZ88">
    <cfRule type="cellIs" dxfId="18015" priority="19286" operator="equal">
      <formula>"FAB"</formula>
    </cfRule>
    <cfRule type="containsText" dxfId="18014" priority="19287" operator="containsText" text="CC">
      <formula>NOT(ISERROR(SEARCH("CC",CZ88)))</formula>
    </cfRule>
    <cfRule type="containsText" dxfId="18013" priority="19288" operator="containsText" text="ND">
      <formula>NOT(ISERROR(SEARCH("ND",CZ88)))</formula>
    </cfRule>
    <cfRule type="containsText" dxfId="18012" priority="19289" operator="containsText" text="MANTTO">
      <formula>NOT(ISERROR(SEARCH("MANTTO",CZ88)))</formula>
    </cfRule>
    <cfRule type="containsText" dxfId="18011" priority="19290" operator="containsText" text="PNC">
      <formula>NOT(ISERROR(SEARCH("PNC",CZ88)))</formula>
    </cfRule>
    <cfRule type="containsText" dxfId="18010" priority="19291" operator="containsText" text="EJC">
      <formula>NOT(ISERROR(SEARCH("EJC",CZ88)))</formula>
    </cfRule>
    <cfRule type="containsText" dxfId="18009" priority="19292" operator="containsText" text="FAC">
      <formula>NOT(ISERROR(SEARCH("FAC",CZ88)))</formula>
    </cfRule>
  </conditionalFormatting>
  <conditionalFormatting sqref="CZ88:DZ88">
    <cfRule type="containsText" dxfId="18008" priority="19285" operator="containsText" text="CE">
      <formula>NOT(ISERROR(SEARCH("CE",CZ88)))</formula>
    </cfRule>
  </conditionalFormatting>
  <conditionalFormatting sqref="CW85:CX85">
    <cfRule type="cellIs" dxfId="18007" priority="19278" operator="equal">
      <formula>"FAB"</formula>
    </cfRule>
    <cfRule type="containsText" dxfId="18006" priority="19279" operator="containsText" text="CC">
      <formula>NOT(ISERROR(SEARCH("CC",CW85)))</formula>
    </cfRule>
    <cfRule type="containsText" dxfId="18005" priority="19280" operator="containsText" text="ND">
      <formula>NOT(ISERROR(SEARCH("ND",CW85)))</formula>
    </cfRule>
    <cfRule type="containsText" dxfId="18004" priority="19281" operator="containsText" text="MANTTO">
      <formula>NOT(ISERROR(SEARCH("MANTTO",CW85)))</formula>
    </cfRule>
    <cfRule type="containsText" dxfId="18003" priority="19282" operator="containsText" text="PNC">
      <formula>NOT(ISERROR(SEARCH("PNC",CW85)))</formula>
    </cfRule>
    <cfRule type="containsText" dxfId="18002" priority="19283" operator="containsText" text="EJC">
      <formula>NOT(ISERROR(SEARCH("EJC",CW85)))</formula>
    </cfRule>
    <cfRule type="containsText" dxfId="18001" priority="19284" operator="containsText" text="FAC">
      <formula>NOT(ISERROR(SEARCH("FAC",CW85)))</formula>
    </cfRule>
  </conditionalFormatting>
  <conditionalFormatting sqref="CW85:CX85">
    <cfRule type="containsText" dxfId="18000" priority="19277" operator="containsText" text="CE">
      <formula>NOT(ISERROR(SEARCH("CE",CW85)))</formula>
    </cfRule>
  </conditionalFormatting>
  <conditionalFormatting sqref="CW86:CX88">
    <cfRule type="cellIs" dxfId="17999" priority="19270" operator="equal">
      <formula>"FAB"</formula>
    </cfRule>
    <cfRule type="containsText" dxfId="17998" priority="19271" operator="containsText" text="CC">
      <formula>NOT(ISERROR(SEARCH("CC",CW86)))</formula>
    </cfRule>
    <cfRule type="containsText" dxfId="17997" priority="19272" operator="containsText" text="ND">
      <formula>NOT(ISERROR(SEARCH("ND",CW86)))</formula>
    </cfRule>
    <cfRule type="containsText" dxfId="17996" priority="19273" operator="containsText" text="MANTTO">
      <formula>NOT(ISERROR(SEARCH("MANTTO",CW86)))</formula>
    </cfRule>
    <cfRule type="containsText" dxfId="17995" priority="19274" operator="containsText" text="PNC">
      <formula>NOT(ISERROR(SEARCH("PNC",CW86)))</formula>
    </cfRule>
    <cfRule type="containsText" dxfId="17994" priority="19275" operator="containsText" text="EJC">
      <formula>NOT(ISERROR(SEARCH("EJC",CW86)))</formula>
    </cfRule>
    <cfRule type="containsText" dxfId="17993" priority="19276" operator="containsText" text="FAC">
      <formula>NOT(ISERROR(SEARCH("FAC",CW86)))</formula>
    </cfRule>
  </conditionalFormatting>
  <conditionalFormatting sqref="CW86:CX88">
    <cfRule type="containsText" dxfId="17992" priority="19269" operator="containsText" text="CE">
      <formula>NOT(ISERROR(SEARCH("CE",CW86)))</formula>
    </cfRule>
  </conditionalFormatting>
  <conditionalFormatting sqref="CW87:CX87">
    <cfRule type="cellIs" dxfId="17991" priority="19262" operator="equal">
      <formula>"FAB"</formula>
    </cfRule>
    <cfRule type="containsText" dxfId="17990" priority="19263" operator="containsText" text="CC">
      <formula>NOT(ISERROR(SEARCH("CC",CW87)))</formula>
    </cfRule>
    <cfRule type="containsText" dxfId="17989" priority="19264" operator="containsText" text="ND">
      <formula>NOT(ISERROR(SEARCH("ND",CW87)))</formula>
    </cfRule>
    <cfRule type="containsText" dxfId="17988" priority="19265" operator="containsText" text="MANTTO">
      <formula>NOT(ISERROR(SEARCH("MANTTO",CW87)))</formula>
    </cfRule>
    <cfRule type="containsText" dxfId="17987" priority="19266" operator="containsText" text="PNC">
      <formula>NOT(ISERROR(SEARCH("PNC",CW87)))</formula>
    </cfRule>
    <cfRule type="containsText" dxfId="17986" priority="19267" operator="containsText" text="EJC">
      <formula>NOT(ISERROR(SEARCH("EJC",CW87)))</formula>
    </cfRule>
    <cfRule type="containsText" dxfId="17985" priority="19268" operator="containsText" text="FAC">
      <formula>NOT(ISERROR(SEARCH("FAC",CW87)))</formula>
    </cfRule>
  </conditionalFormatting>
  <conditionalFormatting sqref="CW87:CX87">
    <cfRule type="containsText" dxfId="17984" priority="19261" operator="containsText" text="CE">
      <formula>NOT(ISERROR(SEARCH("CE",CW87)))</formula>
    </cfRule>
  </conditionalFormatting>
  <conditionalFormatting sqref="CZ87:DH87">
    <cfRule type="cellIs" dxfId="17983" priority="19254" operator="equal">
      <formula>"FAB"</formula>
    </cfRule>
    <cfRule type="containsText" dxfId="17982" priority="19255" operator="containsText" text="CC">
      <formula>NOT(ISERROR(SEARCH("CC",CZ87)))</formula>
    </cfRule>
    <cfRule type="containsText" dxfId="17981" priority="19256" operator="containsText" text="ND">
      <formula>NOT(ISERROR(SEARCH("ND",CZ87)))</formula>
    </cfRule>
    <cfRule type="containsText" dxfId="17980" priority="19257" operator="containsText" text="MANTTO">
      <formula>NOT(ISERROR(SEARCH("MANTTO",CZ87)))</formula>
    </cfRule>
    <cfRule type="containsText" dxfId="17979" priority="19258" operator="containsText" text="PNC">
      <formula>NOT(ISERROR(SEARCH("PNC",CZ87)))</formula>
    </cfRule>
    <cfRule type="containsText" dxfId="17978" priority="19259" operator="containsText" text="EJC">
      <formula>NOT(ISERROR(SEARCH("EJC",CZ87)))</formula>
    </cfRule>
    <cfRule type="containsText" dxfId="17977" priority="19260" operator="containsText" text="FAC">
      <formula>NOT(ISERROR(SEARCH("FAC",CZ87)))</formula>
    </cfRule>
  </conditionalFormatting>
  <conditionalFormatting sqref="CZ87:DH87">
    <cfRule type="containsText" dxfId="17976" priority="19253" operator="containsText" text="CE">
      <formula>NOT(ISERROR(SEARCH("CE",CZ87)))</formula>
    </cfRule>
  </conditionalFormatting>
  <conditionalFormatting sqref="DI87 CY85:EA85">
    <cfRule type="cellIs" dxfId="17975" priority="19246" operator="equal">
      <formula>"FAB"</formula>
    </cfRule>
    <cfRule type="containsText" dxfId="17974" priority="19247" operator="containsText" text="CC">
      <formula>NOT(ISERROR(SEARCH("CC",CY85)))</formula>
    </cfRule>
    <cfRule type="containsText" dxfId="17973" priority="19248" operator="containsText" text="ND">
      <formula>NOT(ISERROR(SEARCH("ND",CY85)))</formula>
    </cfRule>
    <cfRule type="containsText" dxfId="17972" priority="19249" operator="containsText" text="MANTTO">
      <formula>NOT(ISERROR(SEARCH("MANTTO",CY85)))</formula>
    </cfRule>
    <cfRule type="containsText" dxfId="17971" priority="19250" operator="containsText" text="PNC">
      <formula>NOT(ISERROR(SEARCH("PNC",CY85)))</formula>
    </cfRule>
    <cfRule type="containsText" dxfId="17970" priority="19251" operator="containsText" text="EJC">
      <formula>NOT(ISERROR(SEARCH("EJC",CY85)))</formula>
    </cfRule>
    <cfRule type="containsText" dxfId="17969" priority="19252" operator="containsText" text="FAC">
      <formula>NOT(ISERROR(SEARCH("FAC",CY85)))</formula>
    </cfRule>
  </conditionalFormatting>
  <conditionalFormatting sqref="DI87 CY85:EA85">
    <cfRule type="containsText" dxfId="17968" priority="19245" operator="containsText" text="CE">
      <formula>NOT(ISERROR(SEARCH("CE",CY85)))</formula>
    </cfRule>
  </conditionalFormatting>
  <conditionalFormatting sqref="DG88:DO88 DF86:EG86">
    <cfRule type="cellIs" dxfId="17967" priority="19238" operator="equal">
      <formula>"FAB"</formula>
    </cfRule>
    <cfRule type="containsText" dxfId="17966" priority="19239" operator="containsText" text="CC">
      <formula>NOT(ISERROR(SEARCH("CC",DF86)))</formula>
    </cfRule>
    <cfRule type="containsText" dxfId="17965" priority="19240" operator="containsText" text="ND">
      <formula>NOT(ISERROR(SEARCH("ND",DF86)))</formula>
    </cfRule>
    <cfRule type="containsText" dxfId="17964" priority="19241" operator="containsText" text="MANTTO">
      <formula>NOT(ISERROR(SEARCH("MANTTO",DF86)))</formula>
    </cfRule>
    <cfRule type="containsText" dxfId="17963" priority="19242" operator="containsText" text="PNC">
      <formula>NOT(ISERROR(SEARCH("PNC",DF86)))</formula>
    </cfRule>
    <cfRule type="containsText" dxfId="17962" priority="19243" operator="containsText" text="EJC">
      <formula>NOT(ISERROR(SEARCH("EJC",DF86)))</formula>
    </cfRule>
    <cfRule type="containsText" dxfId="17961" priority="19244" operator="containsText" text="FAC">
      <formula>NOT(ISERROR(SEARCH("FAC",DF86)))</formula>
    </cfRule>
  </conditionalFormatting>
  <conditionalFormatting sqref="DG88:DO88 DF86:EG86">
    <cfRule type="containsText" dxfId="17960" priority="19237" operator="containsText" text="CE">
      <formula>NOT(ISERROR(SEARCH("CE",DF86)))</formula>
    </cfRule>
  </conditionalFormatting>
  <conditionalFormatting sqref="DF87:EG87">
    <cfRule type="cellIs" dxfId="17959" priority="19230" operator="equal">
      <formula>"FAB"</formula>
    </cfRule>
    <cfRule type="containsText" dxfId="17958" priority="19231" operator="containsText" text="CC">
      <formula>NOT(ISERROR(SEARCH("CC",DF87)))</formula>
    </cfRule>
    <cfRule type="containsText" dxfId="17957" priority="19232" operator="containsText" text="ND">
      <formula>NOT(ISERROR(SEARCH("ND",DF87)))</formula>
    </cfRule>
    <cfRule type="containsText" dxfId="17956" priority="19233" operator="containsText" text="MANTTO">
      <formula>NOT(ISERROR(SEARCH("MANTTO",DF87)))</formula>
    </cfRule>
    <cfRule type="containsText" dxfId="17955" priority="19234" operator="containsText" text="PNC">
      <formula>NOT(ISERROR(SEARCH("PNC",DF87)))</formula>
    </cfRule>
    <cfRule type="containsText" dxfId="17954" priority="19235" operator="containsText" text="EJC">
      <formula>NOT(ISERROR(SEARCH("EJC",DF87)))</formula>
    </cfRule>
    <cfRule type="containsText" dxfId="17953" priority="19236" operator="containsText" text="FAC">
      <formula>NOT(ISERROR(SEARCH("FAC",DF87)))</formula>
    </cfRule>
  </conditionalFormatting>
  <conditionalFormatting sqref="DF87:EG87">
    <cfRule type="containsText" dxfId="17952" priority="19229" operator="containsText" text="CE">
      <formula>NOT(ISERROR(SEARCH("CE",DF87)))</formula>
    </cfRule>
  </conditionalFormatting>
  <conditionalFormatting sqref="CZ88:DZ88">
    <cfRule type="cellIs" dxfId="17951" priority="19222" operator="equal">
      <formula>"FAB"</formula>
    </cfRule>
    <cfRule type="containsText" dxfId="17950" priority="19223" operator="containsText" text="CC">
      <formula>NOT(ISERROR(SEARCH("CC",CZ88)))</formula>
    </cfRule>
    <cfRule type="containsText" dxfId="17949" priority="19224" operator="containsText" text="ND">
      <formula>NOT(ISERROR(SEARCH("ND",CZ88)))</formula>
    </cfRule>
    <cfRule type="containsText" dxfId="17948" priority="19225" operator="containsText" text="MANTTO">
      <formula>NOT(ISERROR(SEARCH("MANTTO",CZ88)))</formula>
    </cfRule>
    <cfRule type="containsText" dxfId="17947" priority="19226" operator="containsText" text="PNC">
      <formula>NOT(ISERROR(SEARCH("PNC",CZ88)))</formula>
    </cfRule>
    <cfRule type="containsText" dxfId="17946" priority="19227" operator="containsText" text="EJC">
      <formula>NOT(ISERROR(SEARCH("EJC",CZ88)))</formula>
    </cfRule>
    <cfRule type="containsText" dxfId="17945" priority="19228" operator="containsText" text="FAC">
      <formula>NOT(ISERROR(SEARCH("FAC",CZ88)))</formula>
    </cfRule>
  </conditionalFormatting>
  <conditionalFormatting sqref="CZ88:DZ88">
    <cfRule type="containsText" dxfId="17944" priority="19221" operator="containsText" text="CE">
      <formula>NOT(ISERROR(SEARCH("CE",CZ88)))</formula>
    </cfRule>
  </conditionalFormatting>
  <conditionalFormatting sqref="CW86:CX88">
    <cfRule type="cellIs" dxfId="17943" priority="19214" operator="equal">
      <formula>"FAB"</formula>
    </cfRule>
    <cfRule type="containsText" dxfId="17942" priority="19215" operator="containsText" text="CC">
      <formula>NOT(ISERROR(SEARCH("CC",CW86)))</formula>
    </cfRule>
    <cfRule type="containsText" dxfId="17941" priority="19216" operator="containsText" text="ND">
      <formula>NOT(ISERROR(SEARCH("ND",CW86)))</formula>
    </cfRule>
    <cfRule type="containsText" dxfId="17940" priority="19217" operator="containsText" text="MANTTO">
      <formula>NOT(ISERROR(SEARCH("MANTTO",CW86)))</formula>
    </cfRule>
    <cfRule type="containsText" dxfId="17939" priority="19218" operator="containsText" text="PNC">
      <formula>NOT(ISERROR(SEARCH("PNC",CW86)))</formula>
    </cfRule>
    <cfRule type="containsText" dxfId="17938" priority="19219" operator="containsText" text="EJC">
      <formula>NOT(ISERROR(SEARCH("EJC",CW86)))</formula>
    </cfRule>
    <cfRule type="containsText" dxfId="17937" priority="19220" operator="containsText" text="FAC">
      <formula>NOT(ISERROR(SEARCH("FAC",CW86)))</formula>
    </cfRule>
  </conditionalFormatting>
  <conditionalFormatting sqref="CW86:CX88">
    <cfRule type="containsText" dxfId="17936" priority="19213" operator="containsText" text="CE">
      <formula>NOT(ISERROR(SEARCH("CE",CW86)))</formula>
    </cfRule>
  </conditionalFormatting>
  <conditionalFormatting sqref="CW85:CX85">
    <cfRule type="cellIs" dxfId="17935" priority="19206" operator="equal">
      <formula>"FAB"</formula>
    </cfRule>
    <cfRule type="containsText" dxfId="17934" priority="19207" operator="containsText" text="CC">
      <formula>NOT(ISERROR(SEARCH("CC",CW85)))</formula>
    </cfRule>
    <cfRule type="containsText" dxfId="17933" priority="19208" operator="containsText" text="ND">
      <formula>NOT(ISERROR(SEARCH("ND",CW85)))</formula>
    </cfRule>
    <cfRule type="containsText" dxfId="17932" priority="19209" operator="containsText" text="MANTTO">
      <formula>NOT(ISERROR(SEARCH("MANTTO",CW85)))</formula>
    </cfRule>
    <cfRule type="containsText" dxfId="17931" priority="19210" operator="containsText" text="PNC">
      <formula>NOT(ISERROR(SEARCH("PNC",CW85)))</formula>
    </cfRule>
    <cfRule type="containsText" dxfId="17930" priority="19211" operator="containsText" text="EJC">
      <formula>NOT(ISERROR(SEARCH("EJC",CW85)))</formula>
    </cfRule>
    <cfRule type="containsText" dxfId="17929" priority="19212" operator="containsText" text="FAC">
      <formula>NOT(ISERROR(SEARCH("FAC",CW85)))</formula>
    </cfRule>
  </conditionalFormatting>
  <conditionalFormatting sqref="CW85:CX85">
    <cfRule type="containsText" dxfId="17928" priority="19205" operator="containsText" text="CE">
      <formula>NOT(ISERROR(SEARCH("CE",CW85)))</formula>
    </cfRule>
  </conditionalFormatting>
  <conditionalFormatting sqref="CW86:CX88">
    <cfRule type="cellIs" dxfId="17927" priority="19198" operator="equal">
      <formula>"FAB"</formula>
    </cfRule>
    <cfRule type="containsText" dxfId="17926" priority="19199" operator="containsText" text="CC">
      <formula>NOT(ISERROR(SEARCH("CC",CW86)))</formula>
    </cfRule>
    <cfRule type="containsText" dxfId="17925" priority="19200" operator="containsText" text="ND">
      <formula>NOT(ISERROR(SEARCH("ND",CW86)))</formula>
    </cfRule>
    <cfRule type="containsText" dxfId="17924" priority="19201" operator="containsText" text="MANTTO">
      <formula>NOT(ISERROR(SEARCH("MANTTO",CW86)))</formula>
    </cfRule>
    <cfRule type="containsText" dxfId="17923" priority="19202" operator="containsText" text="PNC">
      <formula>NOT(ISERROR(SEARCH("PNC",CW86)))</formula>
    </cfRule>
    <cfRule type="containsText" dxfId="17922" priority="19203" operator="containsText" text="EJC">
      <formula>NOT(ISERROR(SEARCH("EJC",CW86)))</formula>
    </cfRule>
    <cfRule type="containsText" dxfId="17921" priority="19204" operator="containsText" text="FAC">
      <formula>NOT(ISERROR(SEARCH("FAC",CW86)))</formula>
    </cfRule>
  </conditionalFormatting>
  <conditionalFormatting sqref="CW86:CX88">
    <cfRule type="containsText" dxfId="17920" priority="19197" operator="containsText" text="CE">
      <formula>NOT(ISERROR(SEARCH("CE",CW86)))</formula>
    </cfRule>
  </conditionalFormatting>
  <conditionalFormatting sqref="CZ86:DH86 DG88:DH88 CZ87:DF88">
    <cfRule type="cellIs" dxfId="17919" priority="19190" operator="equal">
      <formula>"FAB"</formula>
    </cfRule>
    <cfRule type="containsText" dxfId="17918" priority="19191" operator="containsText" text="CC">
      <formula>NOT(ISERROR(SEARCH("CC",CZ86)))</formula>
    </cfRule>
    <cfRule type="containsText" dxfId="17917" priority="19192" operator="containsText" text="ND">
      <formula>NOT(ISERROR(SEARCH("ND",CZ86)))</formula>
    </cfRule>
    <cfRule type="containsText" dxfId="17916" priority="19193" operator="containsText" text="MANTTO">
      <formula>NOT(ISERROR(SEARCH("MANTTO",CZ86)))</formula>
    </cfRule>
    <cfRule type="containsText" dxfId="17915" priority="19194" operator="containsText" text="PNC">
      <formula>NOT(ISERROR(SEARCH("PNC",CZ86)))</formula>
    </cfRule>
    <cfRule type="containsText" dxfId="17914" priority="19195" operator="containsText" text="EJC">
      <formula>NOT(ISERROR(SEARCH("EJC",CZ86)))</formula>
    </cfRule>
    <cfRule type="containsText" dxfId="17913" priority="19196" operator="containsText" text="FAC">
      <formula>NOT(ISERROR(SEARCH("FAC",CZ86)))</formula>
    </cfRule>
  </conditionalFormatting>
  <conditionalFormatting sqref="CZ86:DH86 DG88:DH88 CZ87:DF88">
    <cfRule type="containsText" dxfId="17912" priority="19189" operator="containsText" text="CE">
      <formula>NOT(ISERROR(SEARCH("CE",CZ86)))</formula>
    </cfRule>
  </conditionalFormatting>
  <conditionalFormatting sqref="CY86:DP86 DG88:DO88 CY87:DF88">
    <cfRule type="cellIs" dxfId="17911" priority="19182" operator="equal">
      <formula>"FAB"</formula>
    </cfRule>
    <cfRule type="containsText" dxfId="17910" priority="19183" operator="containsText" text="CC">
      <formula>NOT(ISERROR(SEARCH("CC",CY86)))</formula>
    </cfRule>
    <cfRule type="containsText" dxfId="17909" priority="19184" operator="containsText" text="ND">
      <formula>NOT(ISERROR(SEARCH("ND",CY86)))</formula>
    </cfRule>
    <cfRule type="containsText" dxfId="17908" priority="19185" operator="containsText" text="MANTTO">
      <formula>NOT(ISERROR(SEARCH("MANTTO",CY86)))</formula>
    </cfRule>
    <cfRule type="containsText" dxfId="17907" priority="19186" operator="containsText" text="PNC">
      <formula>NOT(ISERROR(SEARCH("PNC",CY86)))</formula>
    </cfRule>
    <cfRule type="containsText" dxfId="17906" priority="19187" operator="containsText" text="EJC">
      <formula>NOT(ISERROR(SEARCH("EJC",CY86)))</formula>
    </cfRule>
    <cfRule type="containsText" dxfId="17905" priority="19188" operator="containsText" text="FAC">
      <formula>NOT(ISERROR(SEARCH("FAC",CY86)))</formula>
    </cfRule>
  </conditionalFormatting>
  <conditionalFormatting sqref="CY86:DP86 DG88:DO88 CY87:DF88">
    <cfRule type="containsText" dxfId="17904" priority="19181" operator="containsText" text="CE">
      <formula>NOT(ISERROR(SEARCH("CE",CY86)))</formula>
    </cfRule>
  </conditionalFormatting>
  <conditionalFormatting sqref="DF85:EG85">
    <cfRule type="cellIs" dxfId="17903" priority="19174" operator="equal">
      <formula>"FAB"</formula>
    </cfRule>
    <cfRule type="containsText" dxfId="17902" priority="19175" operator="containsText" text="CC">
      <formula>NOT(ISERROR(SEARCH("CC",DF85)))</formula>
    </cfRule>
    <cfRule type="containsText" dxfId="17901" priority="19176" operator="containsText" text="ND">
      <formula>NOT(ISERROR(SEARCH("ND",DF85)))</formula>
    </cfRule>
    <cfRule type="containsText" dxfId="17900" priority="19177" operator="containsText" text="MANTTO">
      <formula>NOT(ISERROR(SEARCH("MANTTO",DF85)))</formula>
    </cfRule>
    <cfRule type="containsText" dxfId="17899" priority="19178" operator="containsText" text="PNC">
      <formula>NOT(ISERROR(SEARCH("PNC",DF85)))</formula>
    </cfRule>
    <cfRule type="containsText" dxfId="17898" priority="19179" operator="containsText" text="EJC">
      <formula>NOT(ISERROR(SEARCH("EJC",DF85)))</formula>
    </cfRule>
    <cfRule type="containsText" dxfId="17897" priority="19180" operator="containsText" text="FAC">
      <formula>NOT(ISERROR(SEARCH("FAC",DF85)))</formula>
    </cfRule>
  </conditionalFormatting>
  <conditionalFormatting sqref="DF85:EG85">
    <cfRule type="containsText" dxfId="17896" priority="19173" operator="containsText" text="CE">
      <formula>NOT(ISERROR(SEARCH("CE",DF85)))</formula>
    </cfRule>
  </conditionalFormatting>
  <conditionalFormatting sqref="CZ88:DK88">
    <cfRule type="cellIs" dxfId="17895" priority="19150" operator="equal">
      <formula>"FAB"</formula>
    </cfRule>
    <cfRule type="containsText" dxfId="17894" priority="19151" operator="containsText" text="CC">
      <formula>NOT(ISERROR(SEARCH("CC",CZ88)))</formula>
    </cfRule>
    <cfRule type="containsText" dxfId="17893" priority="19152" operator="containsText" text="ND">
      <formula>NOT(ISERROR(SEARCH("ND",CZ88)))</formula>
    </cfRule>
    <cfRule type="containsText" dxfId="17892" priority="19153" operator="containsText" text="MANTTO">
      <formula>NOT(ISERROR(SEARCH("MANTTO",CZ88)))</formula>
    </cfRule>
    <cfRule type="containsText" dxfId="17891" priority="19154" operator="containsText" text="PNC">
      <formula>NOT(ISERROR(SEARCH("PNC",CZ88)))</formula>
    </cfRule>
    <cfRule type="containsText" dxfId="17890" priority="19155" operator="containsText" text="EJC">
      <formula>NOT(ISERROR(SEARCH("EJC",CZ88)))</formula>
    </cfRule>
    <cfRule type="containsText" dxfId="17889" priority="19156" operator="containsText" text="FAC">
      <formula>NOT(ISERROR(SEARCH("FAC",CZ88)))</formula>
    </cfRule>
  </conditionalFormatting>
  <conditionalFormatting sqref="CZ88:DK88">
    <cfRule type="containsText" dxfId="17888" priority="19149" operator="containsText" text="CE">
      <formula>NOT(ISERROR(SEARCH("CE",CZ88)))</formula>
    </cfRule>
  </conditionalFormatting>
  <conditionalFormatting sqref="DL88">
    <cfRule type="cellIs" dxfId="17887" priority="19142" operator="equal">
      <formula>"FAB"</formula>
    </cfRule>
    <cfRule type="containsText" dxfId="17886" priority="19143" operator="containsText" text="CC">
      <formula>NOT(ISERROR(SEARCH("CC",DL88)))</formula>
    </cfRule>
    <cfRule type="containsText" dxfId="17885" priority="19144" operator="containsText" text="ND">
      <formula>NOT(ISERROR(SEARCH("ND",DL88)))</formula>
    </cfRule>
    <cfRule type="containsText" dxfId="17884" priority="19145" operator="containsText" text="MANTTO">
      <formula>NOT(ISERROR(SEARCH("MANTTO",DL88)))</formula>
    </cfRule>
    <cfRule type="containsText" dxfId="17883" priority="19146" operator="containsText" text="PNC">
      <formula>NOT(ISERROR(SEARCH("PNC",DL88)))</formula>
    </cfRule>
    <cfRule type="containsText" dxfId="17882" priority="19147" operator="containsText" text="EJC">
      <formula>NOT(ISERROR(SEARCH("EJC",DL88)))</formula>
    </cfRule>
    <cfRule type="containsText" dxfId="17881" priority="19148" operator="containsText" text="FAC">
      <formula>NOT(ISERROR(SEARCH("FAC",DL88)))</formula>
    </cfRule>
  </conditionalFormatting>
  <conditionalFormatting sqref="DL88">
    <cfRule type="containsText" dxfId="17880" priority="19141" operator="containsText" text="CE">
      <formula>NOT(ISERROR(SEARCH("CE",DL88)))</formula>
    </cfRule>
  </conditionalFormatting>
  <conditionalFormatting sqref="DG88:DO88 DF86:EG86">
    <cfRule type="cellIs" dxfId="17879" priority="19166" operator="equal">
      <formula>"FAB"</formula>
    </cfRule>
    <cfRule type="containsText" dxfId="17878" priority="19167" operator="containsText" text="CC">
      <formula>NOT(ISERROR(SEARCH("CC",DF86)))</formula>
    </cfRule>
    <cfRule type="containsText" dxfId="17877" priority="19168" operator="containsText" text="ND">
      <formula>NOT(ISERROR(SEARCH("ND",DF86)))</formula>
    </cfRule>
    <cfRule type="containsText" dxfId="17876" priority="19169" operator="containsText" text="MANTTO">
      <formula>NOT(ISERROR(SEARCH("MANTTO",DF86)))</formula>
    </cfRule>
    <cfRule type="containsText" dxfId="17875" priority="19170" operator="containsText" text="PNC">
      <formula>NOT(ISERROR(SEARCH("PNC",DF86)))</formula>
    </cfRule>
    <cfRule type="containsText" dxfId="17874" priority="19171" operator="containsText" text="EJC">
      <formula>NOT(ISERROR(SEARCH("EJC",DF86)))</formula>
    </cfRule>
    <cfRule type="containsText" dxfId="17873" priority="19172" operator="containsText" text="FAC">
      <formula>NOT(ISERROR(SEARCH("FAC",DF86)))</formula>
    </cfRule>
  </conditionalFormatting>
  <conditionalFormatting sqref="DG88:DO88 DF86:EG86">
    <cfRule type="containsText" dxfId="17872" priority="19165" operator="containsText" text="CE">
      <formula>NOT(ISERROR(SEARCH("CE",DF86)))</formula>
    </cfRule>
  </conditionalFormatting>
  <conditionalFormatting sqref="CZ87:DZ87">
    <cfRule type="cellIs" dxfId="17871" priority="19158" operator="equal">
      <formula>"FAB"</formula>
    </cfRule>
    <cfRule type="containsText" dxfId="17870" priority="19159" operator="containsText" text="CC">
      <formula>NOT(ISERROR(SEARCH("CC",CZ87)))</formula>
    </cfRule>
    <cfRule type="containsText" dxfId="17869" priority="19160" operator="containsText" text="ND">
      <formula>NOT(ISERROR(SEARCH("ND",CZ87)))</formula>
    </cfRule>
    <cfRule type="containsText" dxfId="17868" priority="19161" operator="containsText" text="MANTTO">
      <formula>NOT(ISERROR(SEARCH("MANTTO",CZ87)))</formula>
    </cfRule>
    <cfRule type="containsText" dxfId="17867" priority="19162" operator="containsText" text="PNC">
      <formula>NOT(ISERROR(SEARCH("PNC",CZ87)))</formula>
    </cfRule>
    <cfRule type="containsText" dxfId="17866" priority="19163" operator="containsText" text="EJC">
      <formula>NOT(ISERROR(SEARCH("EJC",CZ87)))</formula>
    </cfRule>
    <cfRule type="containsText" dxfId="17865" priority="19164" operator="containsText" text="FAC">
      <formula>NOT(ISERROR(SEARCH("FAC",CZ87)))</formula>
    </cfRule>
  </conditionalFormatting>
  <conditionalFormatting sqref="CZ87:DZ87">
    <cfRule type="containsText" dxfId="17864" priority="19157" operator="containsText" text="CE">
      <formula>NOT(ISERROR(SEARCH("CE",CZ87)))</formula>
    </cfRule>
  </conditionalFormatting>
  <conditionalFormatting sqref="DM88:DX88">
    <cfRule type="cellIs" dxfId="17863" priority="19134" operator="equal">
      <formula>"FAB"</formula>
    </cfRule>
    <cfRule type="containsText" dxfId="17862" priority="19135" operator="containsText" text="CC">
      <formula>NOT(ISERROR(SEARCH("CC",DM88)))</formula>
    </cfRule>
    <cfRule type="containsText" dxfId="17861" priority="19136" operator="containsText" text="ND">
      <formula>NOT(ISERROR(SEARCH("ND",DM88)))</formula>
    </cfRule>
    <cfRule type="containsText" dxfId="17860" priority="19137" operator="containsText" text="MANTTO">
      <formula>NOT(ISERROR(SEARCH("MANTTO",DM88)))</formula>
    </cfRule>
    <cfRule type="containsText" dxfId="17859" priority="19138" operator="containsText" text="PNC">
      <formula>NOT(ISERROR(SEARCH("PNC",DM88)))</formula>
    </cfRule>
    <cfRule type="containsText" dxfId="17858" priority="19139" operator="containsText" text="EJC">
      <formula>NOT(ISERROR(SEARCH("EJC",DM88)))</formula>
    </cfRule>
    <cfRule type="containsText" dxfId="17857" priority="19140" operator="containsText" text="FAC">
      <formula>NOT(ISERROR(SEARCH("FAC",DM88)))</formula>
    </cfRule>
  </conditionalFormatting>
  <conditionalFormatting sqref="DM88:DX88">
    <cfRule type="containsText" dxfId="17856" priority="19133" operator="containsText" text="CE">
      <formula>NOT(ISERROR(SEARCH("CE",DM88)))</formula>
    </cfRule>
  </conditionalFormatting>
  <conditionalFormatting sqref="DY88">
    <cfRule type="cellIs" dxfId="17855" priority="19126" operator="equal">
      <formula>"FAB"</formula>
    </cfRule>
    <cfRule type="containsText" dxfId="17854" priority="19127" operator="containsText" text="CC">
      <formula>NOT(ISERROR(SEARCH("CC",DY88)))</formula>
    </cfRule>
    <cfRule type="containsText" dxfId="17853" priority="19128" operator="containsText" text="ND">
      <formula>NOT(ISERROR(SEARCH("ND",DY88)))</formula>
    </cfRule>
    <cfRule type="containsText" dxfId="17852" priority="19129" operator="containsText" text="MANTTO">
      <formula>NOT(ISERROR(SEARCH("MANTTO",DY88)))</formula>
    </cfRule>
    <cfRule type="containsText" dxfId="17851" priority="19130" operator="containsText" text="PNC">
      <formula>NOT(ISERROR(SEARCH("PNC",DY88)))</formula>
    </cfRule>
    <cfRule type="containsText" dxfId="17850" priority="19131" operator="containsText" text="EJC">
      <formula>NOT(ISERROR(SEARCH("EJC",DY88)))</formula>
    </cfRule>
    <cfRule type="containsText" dxfId="17849" priority="19132" operator="containsText" text="FAC">
      <formula>NOT(ISERROR(SEARCH("FAC",DY88)))</formula>
    </cfRule>
  </conditionalFormatting>
  <conditionalFormatting sqref="DY88">
    <cfRule type="containsText" dxfId="17848" priority="19125" operator="containsText" text="CE">
      <formula>NOT(ISERROR(SEARCH("CE",DY88)))</formula>
    </cfRule>
  </conditionalFormatting>
  <conditionalFormatting sqref="DC88:EG88">
    <cfRule type="cellIs" dxfId="17847" priority="19118" operator="equal">
      <formula>"FAB"</formula>
    </cfRule>
    <cfRule type="containsText" dxfId="17846" priority="19119" operator="containsText" text="CC">
      <formula>NOT(ISERROR(SEARCH("CC",DC88)))</formula>
    </cfRule>
    <cfRule type="containsText" dxfId="17845" priority="19120" operator="containsText" text="ND">
      <formula>NOT(ISERROR(SEARCH("ND",DC88)))</formula>
    </cfRule>
    <cfRule type="containsText" dxfId="17844" priority="19121" operator="containsText" text="MANTTO">
      <formula>NOT(ISERROR(SEARCH("MANTTO",DC88)))</formula>
    </cfRule>
    <cfRule type="containsText" dxfId="17843" priority="19122" operator="containsText" text="PNC">
      <formula>NOT(ISERROR(SEARCH("PNC",DC88)))</formula>
    </cfRule>
    <cfRule type="containsText" dxfId="17842" priority="19123" operator="containsText" text="EJC">
      <formula>NOT(ISERROR(SEARCH("EJC",DC88)))</formula>
    </cfRule>
    <cfRule type="containsText" dxfId="17841" priority="19124" operator="containsText" text="FAC">
      <formula>NOT(ISERROR(SEARCH("FAC",DC88)))</formula>
    </cfRule>
  </conditionalFormatting>
  <conditionalFormatting sqref="DC88:EG88">
    <cfRule type="containsText" dxfId="17840" priority="19117" operator="containsText" text="CE">
      <formula>NOT(ISERROR(SEARCH("CE",DC88)))</formula>
    </cfRule>
  </conditionalFormatting>
  <conditionalFormatting sqref="CW86:DP86 DG88:DO88 CW87:DF88">
    <cfRule type="cellIs" dxfId="17839" priority="19110" operator="equal">
      <formula>"FAB"</formula>
    </cfRule>
    <cfRule type="containsText" dxfId="17838" priority="19111" operator="containsText" text="CC">
      <formula>NOT(ISERROR(SEARCH("CC",CW86)))</formula>
    </cfRule>
    <cfRule type="containsText" dxfId="17837" priority="19112" operator="containsText" text="ND">
      <formula>NOT(ISERROR(SEARCH("ND",CW86)))</formula>
    </cfRule>
    <cfRule type="containsText" dxfId="17836" priority="19113" operator="containsText" text="MANTTO">
      <formula>NOT(ISERROR(SEARCH("MANTTO",CW86)))</formula>
    </cfRule>
    <cfRule type="containsText" dxfId="17835" priority="19114" operator="containsText" text="PNC">
      <formula>NOT(ISERROR(SEARCH("PNC",CW86)))</formula>
    </cfRule>
    <cfRule type="containsText" dxfId="17834" priority="19115" operator="containsText" text="EJC">
      <formula>NOT(ISERROR(SEARCH("EJC",CW86)))</formula>
    </cfRule>
    <cfRule type="containsText" dxfId="17833" priority="19116" operator="containsText" text="FAC">
      <formula>NOT(ISERROR(SEARCH("FAC",CW86)))</formula>
    </cfRule>
  </conditionalFormatting>
  <conditionalFormatting sqref="CW86:DP86 DG88:DO88 CW87:DF88">
    <cfRule type="containsText" dxfId="17832" priority="19109" operator="containsText" text="CE">
      <formula>NOT(ISERROR(SEARCH("CE",CW86)))</formula>
    </cfRule>
  </conditionalFormatting>
  <conditionalFormatting sqref="CW85:DP85">
    <cfRule type="cellIs" dxfId="17831" priority="19102" operator="equal">
      <formula>"FAB"</formula>
    </cfRule>
    <cfRule type="containsText" dxfId="17830" priority="19103" operator="containsText" text="CC">
      <formula>NOT(ISERROR(SEARCH("CC",CW85)))</formula>
    </cfRule>
    <cfRule type="containsText" dxfId="17829" priority="19104" operator="containsText" text="ND">
      <formula>NOT(ISERROR(SEARCH("ND",CW85)))</formula>
    </cfRule>
    <cfRule type="containsText" dxfId="17828" priority="19105" operator="containsText" text="MANTTO">
      <formula>NOT(ISERROR(SEARCH("MANTTO",CW85)))</formula>
    </cfRule>
    <cfRule type="containsText" dxfId="17827" priority="19106" operator="containsText" text="PNC">
      <formula>NOT(ISERROR(SEARCH("PNC",CW85)))</formula>
    </cfRule>
    <cfRule type="containsText" dxfId="17826" priority="19107" operator="containsText" text="EJC">
      <formula>NOT(ISERROR(SEARCH("EJC",CW85)))</formula>
    </cfRule>
    <cfRule type="containsText" dxfId="17825" priority="19108" operator="containsText" text="FAC">
      <formula>NOT(ISERROR(SEARCH("FAC",CW85)))</formula>
    </cfRule>
  </conditionalFormatting>
  <conditionalFormatting sqref="CW85:DP85">
    <cfRule type="containsText" dxfId="17824" priority="19101" operator="containsText" text="CE">
      <formula>NOT(ISERROR(SEARCH("CE",CW85)))</formula>
    </cfRule>
  </conditionalFormatting>
  <conditionalFormatting sqref="CX85:DP86 DG88:DO88 CX87:DF88">
    <cfRule type="cellIs" dxfId="17823" priority="19094" operator="equal">
      <formula>"FAB"</formula>
    </cfRule>
    <cfRule type="containsText" dxfId="17822" priority="19095" operator="containsText" text="CC">
      <formula>NOT(ISERROR(SEARCH("CC",CX85)))</formula>
    </cfRule>
    <cfRule type="containsText" dxfId="17821" priority="19096" operator="containsText" text="ND">
      <formula>NOT(ISERROR(SEARCH("ND",CX85)))</formula>
    </cfRule>
    <cfRule type="containsText" dxfId="17820" priority="19097" operator="containsText" text="MANTTO">
      <formula>NOT(ISERROR(SEARCH("MANTTO",CX85)))</formula>
    </cfRule>
    <cfRule type="containsText" dxfId="17819" priority="19098" operator="containsText" text="PNC">
      <formula>NOT(ISERROR(SEARCH("PNC",CX85)))</formula>
    </cfRule>
    <cfRule type="containsText" dxfId="17818" priority="19099" operator="containsText" text="EJC">
      <formula>NOT(ISERROR(SEARCH("EJC",CX85)))</formula>
    </cfRule>
    <cfRule type="containsText" dxfId="17817" priority="19100" operator="containsText" text="FAC">
      <formula>NOT(ISERROR(SEARCH("FAC",CX85)))</formula>
    </cfRule>
  </conditionalFormatting>
  <conditionalFormatting sqref="CX85:DP86 DG88:DO88 CX87:DF88">
    <cfRule type="containsText" dxfId="17816" priority="19093" operator="containsText" text="CE">
      <formula>NOT(ISERROR(SEARCH("CE",CX85)))</formula>
    </cfRule>
  </conditionalFormatting>
  <conditionalFormatting sqref="CX85:DF88">
    <cfRule type="cellIs" dxfId="17815" priority="19086" operator="equal">
      <formula>"FAB"</formula>
    </cfRule>
    <cfRule type="containsText" dxfId="17814" priority="19087" operator="containsText" text="CC">
      <formula>NOT(ISERROR(SEARCH("CC",CX85)))</formula>
    </cfRule>
    <cfRule type="containsText" dxfId="17813" priority="19088" operator="containsText" text="ND">
      <formula>NOT(ISERROR(SEARCH("ND",CX85)))</formula>
    </cfRule>
    <cfRule type="containsText" dxfId="17812" priority="19089" operator="containsText" text="MANTTO">
      <formula>NOT(ISERROR(SEARCH("MANTTO",CX85)))</formula>
    </cfRule>
    <cfRule type="containsText" dxfId="17811" priority="19090" operator="containsText" text="PNC">
      <formula>NOT(ISERROR(SEARCH("PNC",CX85)))</formula>
    </cfRule>
    <cfRule type="containsText" dxfId="17810" priority="19091" operator="containsText" text="EJC">
      <formula>NOT(ISERROR(SEARCH("EJC",CX85)))</formula>
    </cfRule>
    <cfRule type="containsText" dxfId="17809" priority="19092" operator="containsText" text="FAC">
      <formula>NOT(ISERROR(SEARCH("FAC",CX85)))</formula>
    </cfRule>
  </conditionalFormatting>
  <conditionalFormatting sqref="CX85:DF88">
    <cfRule type="containsText" dxfId="17808" priority="19085" operator="containsText" text="CE">
      <formula>NOT(ISERROR(SEARCH("CE",CX85)))</formula>
    </cfRule>
  </conditionalFormatting>
  <conditionalFormatting sqref="CX85:DF88">
    <cfRule type="cellIs" dxfId="17807" priority="19078" operator="equal">
      <formula>"FAB"</formula>
    </cfRule>
    <cfRule type="containsText" dxfId="17806" priority="19079" operator="containsText" text="CC">
      <formula>NOT(ISERROR(SEARCH("CC",CX85)))</formula>
    </cfRule>
    <cfRule type="containsText" dxfId="17805" priority="19080" operator="containsText" text="ND">
      <formula>NOT(ISERROR(SEARCH("ND",CX85)))</formula>
    </cfRule>
    <cfRule type="containsText" dxfId="17804" priority="19081" operator="containsText" text="MANTTO">
      <formula>NOT(ISERROR(SEARCH("MANTTO",CX85)))</formula>
    </cfRule>
    <cfRule type="containsText" dxfId="17803" priority="19082" operator="containsText" text="PNC">
      <formula>NOT(ISERROR(SEARCH("PNC",CX85)))</formula>
    </cfRule>
    <cfRule type="containsText" dxfId="17802" priority="19083" operator="containsText" text="EJC">
      <formula>NOT(ISERROR(SEARCH("EJC",CX85)))</formula>
    </cfRule>
    <cfRule type="containsText" dxfId="17801" priority="19084" operator="containsText" text="FAC">
      <formula>NOT(ISERROR(SEARCH("FAC",CX85)))</formula>
    </cfRule>
  </conditionalFormatting>
  <conditionalFormatting sqref="CX85:DF88">
    <cfRule type="containsText" dxfId="17800" priority="19077" operator="containsText" text="CE">
      <formula>NOT(ISERROR(SEARCH("CE",CX85)))</formula>
    </cfRule>
  </conditionalFormatting>
  <conditionalFormatting sqref="CW85:CW88">
    <cfRule type="cellIs" dxfId="17799" priority="19070" operator="equal">
      <formula>"FAB"</formula>
    </cfRule>
    <cfRule type="containsText" dxfId="17798" priority="19071" operator="containsText" text="CC">
      <formula>NOT(ISERROR(SEARCH("CC",CW85)))</formula>
    </cfRule>
    <cfRule type="containsText" dxfId="17797" priority="19072" operator="containsText" text="ND">
      <formula>NOT(ISERROR(SEARCH("ND",CW85)))</formula>
    </cfRule>
    <cfRule type="containsText" dxfId="17796" priority="19073" operator="containsText" text="MANTTO">
      <formula>NOT(ISERROR(SEARCH("MANTTO",CW85)))</formula>
    </cfRule>
    <cfRule type="containsText" dxfId="17795" priority="19074" operator="containsText" text="PNC">
      <formula>NOT(ISERROR(SEARCH("PNC",CW85)))</formula>
    </cfRule>
    <cfRule type="containsText" dxfId="17794" priority="19075" operator="containsText" text="EJC">
      <formula>NOT(ISERROR(SEARCH("EJC",CW85)))</formula>
    </cfRule>
    <cfRule type="containsText" dxfId="17793" priority="19076" operator="containsText" text="FAC">
      <formula>NOT(ISERROR(SEARCH("FAC",CW85)))</formula>
    </cfRule>
  </conditionalFormatting>
  <conditionalFormatting sqref="CW85:CW88">
    <cfRule type="containsText" dxfId="17792" priority="19069" operator="containsText" text="CE">
      <formula>NOT(ISERROR(SEARCH("CE",CW85)))</formula>
    </cfRule>
  </conditionalFormatting>
  <conditionalFormatting sqref="CW85:CW88">
    <cfRule type="cellIs" dxfId="17791" priority="19062" operator="equal">
      <formula>"FAB"</formula>
    </cfRule>
    <cfRule type="containsText" dxfId="17790" priority="19063" operator="containsText" text="CC">
      <formula>NOT(ISERROR(SEARCH("CC",CW85)))</formula>
    </cfRule>
    <cfRule type="containsText" dxfId="17789" priority="19064" operator="containsText" text="ND">
      <formula>NOT(ISERROR(SEARCH("ND",CW85)))</formula>
    </cfRule>
    <cfRule type="containsText" dxfId="17788" priority="19065" operator="containsText" text="MANTTO">
      <formula>NOT(ISERROR(SEARCH("MANTTO",CW85)))</formula>
    </cfRule>
    <cfRule type="containsText" dxfId="17787" priority="19066" operator="containsText" text="PNC">
      <formula>NOT(ISERROR(SEARCH("PNC",CW85)))</formula>
    </cfRule>
    <cfRule type="containsText" dxfId="17786" priority="19067" operator="containsText" text="EJC">
      <formula>NOT(ISERROR(SEARCH("EJC",CW85)))</formula>
    </cfRule>
    <cfRule type="containsText" dxfId="17785" priority="19068" operator="containsText" text="FAC">
      <formula>NOT(ISERROR(SEARCH("FAC",CW85)))</formula>
    </cfRule>
  </conditionalFormatting>
  <conditionalFormatting sqref="CW85:CW88">
    <cfRule type="containsText" dxfId="17784" priority="19061" operator="containsText" text="CE">
      <formula>NOT(ISERROR(SEARCH("CE",CW85)))</formula>
    </cfRule>
  </conditionalFormatting>
  <conditionalFormatting sqref="DH85:DP86 DH88:DO88">
    <cfRule type="cellIs" dxfId="17783" priority="19054" operator="equal">
      <formula>"FAB"</formula>
    </cfRule>
    <cfRule type="containsText" dxfId="17782" priority="19055" operator="containsText" text="CC">
      <formula>NOT(ISERROR(SEARCH("CC",DH85)))</formula>
    </cfRule>
    <cfRule type="containsText" dxfId="17781" priority="19056" operator="containsText" text="ND">
      <formula>NOT(ISERROR(SEARCH("ND",DH85)))</formula>
    </cfRule>
    <cfRule type="containsText" dxfId="17780" priority="19057" operator="containsText" text="MANTTO">
      <formula>NOT(ISERROR(SEARCH("MANTTO",DH85)))</formula>
    </cfRule>
    <cfRule type="containsText" dxfId="17779" priority="19058" operator="containsText" text="PNC">
      <formula>NOT(ISERROR(SEARCH("PNC",DH85)))</formula>
    </cfRule>
    <cfRule type="containsText" dxfId="17778" priority="19059" operator="containsText" text="EJC">
      <formula>NOT(ISERROR(SEARCH("EJC",DH85)))</formula>
    </cfRule>
    <cfRule type="containsText" dxfId="17777" priority="19060" operator="containsText" text="FAC">
      <formula>NOT(ISERROR(SEARCH("FAC",DH85)))</formula>
    </cfRule>
  </conditionalFormatting>
  <conditionalFormatting sqref="DH85:DP86 DH88:DO88">
    <cfRule type="containsText" dxfId="17776" priority="19053" operator="containsText" text="CE">
      <formula>NOT(ISERROR(SEARCH("CE",DH85)))</formula>
    </cfRule>
  </conditionalFormatting>
  <conditionalFormatting sqref="DH85:DP86 DH88:DO88">
    <cfRule type="cellIs" dxfId="17775" priority="19046" operator="equal">
      <formula>"FAB"</formula>
    </cfRule>
    <cfRule type="containsText" dxfId="17774" priority="19047" operator="containsText" text="CC">
      <formula>NOT(ISERROR(SEARCH("CC",DH85)))</formula>
    </cfRule>
    <cfRule type="containsText" dxfId="17773" priority="19048" operator="containsText" text="ND">
      <formula>NOT(ISERROR(SEARCH("ND",DH85)))</formula>
    </cfRule>
    <cfRule type="containsText" dxfId="17772" priority="19049" operator="containsText" text="MANTTO">
      <formula>NOT(ISERROR(SEARCH("MANTTO",DH85)))</formula>
    </cfRule>
    <cfRule type="containsText" dxfId="17771" priority="19050" operator="containsText" text="PNC">
      <formula>NOT(ISERROR(SEARCH("PNC",DH85)))</formula>
    </cfRule>
    <cfRule type="containsText" dxfId="17770" priority="19051" operator="containsText" text="EJC">
      <formula>NOT(ISERROR(SEARCH("EJC",DH85)))</formula>
    </cfRule>
    <cfRule type="containsText" dxfId="17769" priority="19052" operator="containsText" text="FAC">
      <formula>NOT(ISERROR(SEARCH("FAC",DH85)))</formula>
    </cfRule>
  </conditionalFormatting>
  <conditionalFormatting sqref="DH85:DP86 DH88:DO88">
    <cfRule type="containsText" dxfId="17768" priority="19045" operator="containsText" text="CE">
      <formula>NOT(ISERROR(SEARCH("CE",DH85)))</formula>
    </cfRule>
  </conditionalFormatting>
  <conditionalFormatting sqref="DG85:DG86 DG88">
    <cfRule type="cellIs" dxfId="17767" priority="19038" operator="equal">
      <formula>"FAB"</formula>
    </cfRule>
    <cfRule type="containsText" dxfId="17766" priority="19039" operator="containsText" text="CC">
      <formula>NOT(ISERROR(SEARCH("CC",DG85)))</formula>
    </cfRule>
    <cfRule type="containsText" dxfId="17765" priority="19040" operator="containsText" text="ND">
      <formula>NOT(ISERROR(SEARCH("ND",DG85)))</formula>
    </cfRule>
    <cfRule type="containsText" dxfId="17764" priority="19041" operator="containsText" text="MANTTO">
      <formula>NOT(ISERROR(SEARCH("MANTTO",DG85)))</formula>
    </cfRule>
    <cfRule type="containsText" dxfId="17763" priority="19042" operator="containsText" text="PNC">
      <formula>NOT(ISERROR(SEARCH("PNC",DG85)))</formula>
    </cfRule>
    <cfRule type="containsText" dxfId="17762" priority="19043" operator="containsText" text="EJC">
      <formula>NOT(ISERROR(SEARCH("EJC",DG85)))</formula>
    </cfRule>
    <cfRule type="containsText" dxfId="17761" priority="19044" operator="containsText" text="FAC">
      <formula>NOT(ISERROR(SEARCH("FAC",DG85)))</formula>
    </cfRule>
  </conditionalFormatting>
  <conditionalFormatting sqref="DG85:DG86 DG88">
    <cfRule type="containsText" dxfId="17760" priority="19037" operator="containsText" text="CE">
      <formula>NOT(ISERROR(SEARCH("CE",DG85)))</formula>
    </cfRule>
  </conditionalFormatting>
  <conditionalFormatting sqref="DG85:DG86 DG88">
    <cfRule type="cellIs" dxfId="17759" priority="19030" operator="equal">
      <formula>"FAB"</formula>
    </cfRule>
    <cfRule type="containsText" dxfId="17758" priority="19031" operator="containsText" text="CC">
      <formula>NOT(ISERROR(SEARCH("CC",DG85)))</formula>
    </cfRule>
    <cfRule type="containsText" dxfId="17757" priority="19032" operator="containsText" text="ND">
      <formula>NOT(ISERROR(SEARCH("ND",DG85)))</formula>
    </cfRule>
    <cfRule type="containsText" dxfId="17756" priority="19033" operator="containsText" text="MANTTO">
      <formula>NOT(ISERROR(SEARCH("MANTTO",DG85)))</formula>
    </cfRule>
    <cfRule type="containsText" dxfId="17755" priority="19034" operator="containsText" text="PNC">
      <formula>NOT(ISERROR(SEARCH("PNC",DG85)))</formula>
    </cfRule>
    <cfRule type="containsText" dxfId="17754" priority="19035" operator="containsText" text="EJC">
      <formula>NOT(ISERROR(SEARCH("EJC",DG85)))</formula>
    </cfRule>
    <cfRule type="containsText" dxfId="17753" priority="19036" operator="containsText" text="FAC">
      <formula>NOT(ISERROR(SEARCH("FAC",DG85)))</formula>
    </cfRule>
  </conditionalFormatting>
  <conditionalFormatting sqref="DG85:DG86 DG88">
    <cfRule type="containsText" dxfId="17752" priority="19029" operator="containsText" text="CE">
      <formula>NOT(ISERROR(SEARCH("CE",DG85)))</formula>
    </cfRule>
  </conditionalFormatting>
  <conditionalFormatting sqref="CW85:ED88">
    <cfRule type="cellIs" dxfId="17751" priority="19022" operator="equal">
      <formula>"FAB"</formula>
    </cfRule>
    <cfRule type="containsText" dxfId="17750" priority="19023" operator="containsText" text="CC">
      <formula>NOT(ISERROR(SEARCH("CC",CW85)))</formula>
    </cfRule>
    <cfRule type="containsText" dxfId="17749" priority="19024" operator="containsText" text="ND">
      <formula>NOT(ISERROR(SEARCH("ND",CW85)))</formula>
    </cfRule>
    <cfRule type="containsText" dxfId="17748" priority="19025" operator="containsText" text="MANTTO">
      <formula>NOT(ISERROR(SEARCH("MANTTO",CW85)))</formula>
    </cfRule>
    <cfRule type="containsText" dxfId="17747" priority="19026" operator="containsText" text="PNC">
      <formula>NOT(ISERROR(SEARCH("PNC",CW85)))</formula>
    </cfRule>
    <cfRule type="containsText" dxfId="17746" priority="19027" operator="containsText" text="EJC">
      <formula>NOT(ISERROR(SEARCH("EJC",CW85)))</formula>
    </cfRule>
    <cfRule type="containsText" dxfId="17745" priority="19028" operator="containsText" text="FAC">
      <formula>NOT(ISERROR(SEARCH("FAC",CW85)))</formula>
    </cfRule>
  </conditionalFormatting>
  <conditionalFormatting sqref="CW85:ED88">
    <cfRule type="containsText" dxfId="17744" priority="19021" operator="containsText" text="CE">
      <formula>NOT(ISERROR(SEARCH("CE",CW85)))</formula>
    </cfRule>
  </conditionalFormatting>
  <conditionalFormatting sqref="CW85:ED88">
    <cfRule type="cellIs" dxfId="17743" priority="19014" operator="equal">
      <formula>"FAB"</formula>
    </cfRule>
    <cfRule type="containsText" dxfId="17742" priority="19015" operator="containsText" text="CC">
      <formula>NOT(ISERROR(SEARCH("CC",CW85)))</formula>
    </cfRule>
    <cfRule type="containsText" dxfId="17741" priority="19016" operator="containsText" text="ND">
      <formula>NOT(ISERROR(SEARCH("ND",CW85)))</formula>
    </cfRule>
    <cfRule type="containsText" dxfId="17740" priority="19017" operator="containsText" text="MANTTO">
      <formula>NOT(ISERROR(SEARCH("MANTTO",CW85)))</formula>
    </cfRule>
    <cfRule type="containsText" dxfId="17739" priority="19018" operator="containsText" text="PNC">
      <formula>NOT(ISERROR(SEARCH("PNC",CW85)))</formula>
    </cfRule>
    <cfRule type="containsText" dxfId="17738" priority="19019" operator="containsText" text="EJC">
      <formula>NOT(ISERROR(SEARCH("EJC",CW85)))</formula>
    </cfRule>
    <cfRule type="containsText" dxfId="17737" priority="19020" operator="containsText" text="FAC">
      <formula>NOT(ISERROR(SEARCH("FAC",CW85)))</formula>
    </cfRule>
  </conditionalFormatting>
  <conditionalFormatting sqref="CW85:ED88">
    <cfRule type="containsText" dxfId="17736" priority="19013" operator="containsText" text="CE">
      <formula>NOT(ISERROR(SEARCH("CE",CW85)))</formula>
    </cfRule>
  </conditionalFormatting>
  <conditionalFormatting sqref="CW85:ED88">
    <cfRule type="cellIs" dxfId="17735" priority="19006" operator="equal">
      <formula>"FAB"</formula>
    </cfRule>
    <cfRule type="containsText" dxfId="17734" priority="19007" operator="containsText" text="CC">
      <formula>NOT(ISERROR(SEARCH("CC",CW85)))</formula>
    </cfRule>
    <cfRule type="containsText" dxfId="17733" priority="19008" operator="containsText" text="ND">
      <formula>NOT(ISERROR(SEARCH("ND",CW85)))</formula>
    </cfRule>
    <cfRule type="containsText" dxfId="17732" priority="19009" operator="containsText" text="MANTTO">
      <formula>NOT(ISERROR(SEARCH("MANTTO",CW85)))</formula>
    </cfRule>
    <cfRule type="containsText" dxfId="17731" priority="19010" operator="containsText" text="PNC">
      <formula>NOT(ISERROR(SEARCH("PNC",CW85)))</formula>
    </cfRule>
    <cfRule type="containsText" dxfId="17730" priority="19011" operator="containsText" text="EJC">
      <formula>NOT(ISERROR(SEARCH("EJC",CW85)))</formula>
    </cfRule>
    <cfRule type="containsText" dxfId="17729" priority="19012" operator="containsText" text="FAC">
      <formula>NOT(ISERROR(SEARCH("FAC",CW85)))</formula>
    </cfRule>
  </conditionalFormatting>
  <conditionalFormatting sqref="CW85:ED88">
    <cfRule type="containsText" dxfId="17728" priority="19005" operator="containsText" text="CE">
      <formula>NOT(ISERROR(SEARCH("CE",CW85)))</formula>
    </cfRule>
  </conditionalFormatting>
  <conditionalFormatting sqref="DQ85:DV85">
    <cfRule type="cellIs" dxfId="17727" priority="18998" operator="equal">
      <formula>"FAB"</formula>
    </cfRule>
    <cfRule type="containsText" dxfId="17726" priority="18999" operator="containsText" text="CC">
      <formula>NOT(ISERROR(SEARCH("CC",DQ85)))</formula>
    </cfRule>
    <cfRule type="containsText" dxfId="17725" priority="19000" operator="containsText" text="ND">
      <formula>NOT(ISERROR(SEARCH("ND",DQ85)))</formula>
    </cfRule>
    <cfRule type="containsText" dxfId="17724" priority="19001" operator="containsText" text="MANTTO">
      <formula>NOT(ISERROR(SEARCH("MANTTO",DQ85)))</formula>
    </cfRule>
    <cfRule type="containsText" dxfId="17723" priority="19002" operator="containsText" text="PNC">
      <formula>NOT(ISERROR(SEARCH("PNC",DQ85)))</formula>
    </cfRule>
    <cfRule type="containsText" dxfId="17722" priority="19003" operator="containsText" text="EJC">
      <formula>NOT(ISERROR(SEARCH("EJC",DQ85)))</formula>
    </cfRule>
    <cfRule type="containsText" dxfId="17721" priority="19004" operator="containsText" text="FAC">
      <formula>NOT(ISERROR(SEARCH("FAC",DQ85)))</formula>
    </cfRule>
  </conditionalFormatting>
  <conditionalFormatting sqref="DQ85:DV85">
    <cfRule type="containsText" dxfId="17720" priority="18997" operator="containsText" text="CE">
      <formula>NOT(ISERROR(SEARCH("CE",DQ85)))</formula>
    </cfRule>
  </conditionalFormatting>
  <conditionalFormatting sqref="DW85:DY85">
    <cfRule type="cellIs" dxfId="17719" priority="18990" operator="equal">
      <formula>"FAB"</formula>
    </cfRule>
    <cfRule type="containsText" dxfId="17718" priority="18991" operator="containsText" text="CC">
      <formula>NOT(ISERROR(SEARCH("CC",DW85)))</formula>
    </cfRule>
    <cfRule type="containsText" dxfId="17717" priority="18992" operator="containsText" text="ND">
      <formula>NOT(ISERROR(SEARCH("ND",DW85)))</formula>
    </cfRule>
    <cfRule type="containsText" dxfId="17716" priority="18993" operator="containsText" text="MANTTO">
      <formula>NOT(ISERROR(SEARCH("MANTTO",DW85)))</formula>
    </cfRule>
    <cfRule type="containsText" dxfId="17715" priority="18994" operator="containsText" text="PNC">
      <formula>NOT(ISERROR(SEARCH("PNC",DW85)))</formula>
    </cfRule>
    <cfRule type="containsText" dxfId="17714" priority="18995" operator="containsText" text="EJC">
      <formula>NOT(ISERROR(SEARCH("EJC",DW85)))</formula>
    </cfRule>
    <cfRule type="containsText" dxfId="17713" priority="18996" operator="containsText" text="FAC">
      <formula>NOT(ISERROR(SEARCH("FAC",DW85)))</formula>
    </cfRule>
  </conditionalFormatting>
  <conditionalFormatting sqref="DW85:DY85">
    <cfRule type="containsText" dxfId="17712" priority="18989" operator="containsText" text="CE">
      <formula>NOT(ISERROR(SEARCH("CE",DW85)))</formula>
    </cfRule>
  </conditionalFormatting>
  <conditionalFormatting sqref="DQ85:DY85">
    <cfRule type="cellIs" dxfId="17711" priority="18982" operator="equal">
      <formula>"FAB"</formula>
    </cfRule>
    <cfRule type="containsText" dxfId="17710" priority="18983" operator="containsText" text="CC">
      <formula>NOT(ISERROR(SEARCH("CC",DQ85)))</formula>
    </cfRule>
    <cfRule type="containsText" dxfId="17709" priority="18984" operator="containsText" text="ND">
      <formula>NOT(ISERROR(SEARCH("ND",DQ85)))</formula>
    </cfRule>
    <cfRule type="containsText" dxfId="17708" priority="18985" operator="containsText" text="MANTTO">
      <formula>NOT(ISERROR(SEARCH("MANTTO",DQ85)))</formula>
    </cfRule>
    <cfRule type="containsText" dxfId="17707" priority="18986" operator="containsText" text="PNC">
      <formula>NOT(ISERROR(SEARCH("PNC",DQ85)))</formula>
    </cfRule>
    <cfRule type="containsText" dxfId="17706" priority="18987" operator="containsText" text="EJC">
      <formula>NOT(ISERROR(SEARCH("EJC",DQ85)))</formula>
    </cfRule>
    <cfRule type="containsText" dxfId="17705" priority="18988" operator="containsText" text="FAC">
      <formula>NOT(ISERROR(SEARCH("FAC",DQ85)))</formula>
    </cfRule>
  </conditionalFormatting>
  <conditionalFormatting sqref="DQ85:DY85">
    <cfRule type="containsText" dxfId="17704" priority="18981" operator="containsText" text="CE">
      <formula>NOT(ISERROR(SEARCH("CE",DQ85)))</formula>
    </cfRule>
  </conditionalFormatting>
  <conditionalFormatting sqref="DQ85">
    <cfRule type="cellIs" dxfId="17703" priority="18974" operator="equal">
      <formula>"FAB"</formula>
    </cfRule>
    <cfRule type="containsText" dxfId="17702" priority="18975" operator="containsText" text="CC">
      <formula>NOT(ISERROR(SEARCH("CC",DQ85)))</formula>
    </cfRule>
    <cfRule type="containsText" dxfId="17701" priority="18976" operator="containsText" text="ND">
      <formula>NOT(ISERROR(SEARCH("ND",DQ85)))</formula>
    </cfRule>
    <cfRule type="containsText" dxfId="17700" priority="18977" operator="containsText" text="MANTTO">
      <formula>NOT(ISERROR(SEARCH("MANTTO",DQ85)))</formula>
    </cfRule>
    <cfRule type="containsText" dxfId="17699" priority="18978" operator="containsText" text="PNC">
      <formula>NOT(ISERROR(SEARCH("PNC",DQ85)))</formula>
    </cfRule>
    <cfRule type="containsText" dxfId="17698" priority="18979" operator="containsText" text="EJC">
      <formula>NOT(ISERROR(SEARCH("EJC",DQ85)))</formula>
    </cfRule>
    <cfRule type="containsText" dxfId="17697" priority="18980" operator="containsText" text="FAC">
      <formula>NOT(ISERROR(SEARCH("FAC",DQ85)))</formula>
    </cfRule>
  </conditionalFormatting>
  <conditionalFormatting sqref="DQ85">
    <cfRule type="containsText" dxfId="17696" priority="18973" operator="containsText" text="CE">
      <formula>NOT(ISERROR(SEARCH("CE",DQ85)))</formula>
    </cfRule>
  </conditionalFormatting>
  <conditionalFormatting sqref="DQ85:DY85">
    <cfRule type="cellIs" dxfId="17695" priority="18966" operator="equal">
      <formula>"FAB"</formula>
    </cfRule>
    <cfRule type="containsText" dxfId="17694" priority="18967" operator="containsText" text="CC">
      <formula>NOT(ISERROR(SEARCH("CC",DQ85)))</formula>
    </cfRule>
    <cfRule type="containsText" dxfId="17693" priority="18968" operator="containsText" text="ND">
      <formula>NOT(ISERROR(SEARCH("ND",DQ85)))</formula>
    </cfRule>
    <cfRule type="containsText" dxfId="17692" priority="18969" operator="containsText" text="MANTTO">
      <formula>NOT(ISERROR(SEARCH("MANTTO",DQ85)))</formula>
    </cfRule>
    <cfRule type="containsText" dxfId="17691" priority="18970" operator="containsText" text="PNC">
      <formula>NOT(ISERROR(SEARCH("PNC",DQ85)))</formula>
    </cfRule>
    <cfRule type="containsText" dxfId="17690" priority="18971" operator="containsText" text="EJC">
      <formula>NOT(ISERROR(SEARCH("EJC",DQ85)))</formula>
    </cfRule>
    <cfRule type="containsText" dxfId="17689" priority="18972" operator="containsText" text="FAC">
      <formula>NOT(ISERROR(SEARCH("FAC",DQ85)))</formula>
    </cfRule>
  </conditionalFormatting>
  <conditionalFormatting sqref="DQ85:DY85">
    <cfRule type="containsText" dxfId="17688" priority="18965" operator="containsText" text="CE">
      <formula>NOT(ISERROR(SEARCH("CE",DQ85)))</formula>
    </cfRule>
  </conditionalFormatting>
  <conditionalFormatting sqref="DQ85">
    <cfRule type="cellIs" dxfId="17687" priority="18958" operator="equal">
      <formula>"FAB"</formula>
    </cfRule>
    <cfRule type="containsText" dxfId="17686" priority="18959" operator="containsText" text="CC">
      <formula>NOT(ISERROR(SEARCH("CC",DQ85)))</formula>
    </cfRule>
    <cfRule type="containsText" dxfId="17685" priority="18960" operator="containsText" text="ND">
      <formula>NOT(ISERROR(SEARCH("ND",DQ85)))</formula>
    </cfRule>
    <cfRule type="containsText" dxfId="17684" priority="18961" operator="containsText" text="MANTTO">
      <formula>NOT(ISERROR(SEARCH("MANTTO",DQ85)))</formula>
    </cfRule>
    <cfRule type="containsText" dxfId="17683" priority="18962" operator="containsText" text="PNC">
      <formula>NOT(ISERROR(SEARCH("PNC",DQ85)))</formula>
    </cfRule>
    <cfRule type="containsText" dxfId="17682" priority="18963" operator="containsText" text="EJC">
      <formula>NOT(ISERROR(SEARCH("EJC",DQ85)))</formula>
    </cfRule>
    <cfRule type="containsText" dxfId="17681" priority="18964" operator="containsText" text="FAC">
      <formula>NOT(ISERROR(SEARCH("FAC",DQ85)))</formula>
    </cfRule>
  </conditionalFormatting>
  <conditionalFormatting sqref="DQ85">
    <cfRule type="containsText" dxfId="17680" priority="18957" operator="containsText" text="CE">
      <formula>NOT(ISERROR(SEARCH("CE",DQ85)))</formula>
    </cfRule>
  </conditionalFormatting>
  <conditionalFormatting sqref="DQ85">
    <cfRule type="cellIs" dxfId="17679" priority="18950" operator="equal">
      <formula>"FAB"</formula>
    </cfRule>
    <cfRule type="containsText" dxfId="17678" priority="18951" operator="containsText" text="CC">
      <formula>NOT(ISERROR(SEARCH("CC",DQ85)))</formula>
    </cfRule>
    <cfRule type="containsText" dxfId="17677" priority="18952" operator="containsText" text="ND">
      <formula>NOT(ISERROR(SEARCH("ND",DQ85)))</formula>
    </cfRule>
    <cfRule type="containsText" dxfId="17676" priority="18953" operator="containsText" text="MANTTO">
      <formula>NOT(ISERROR(SEARCH("MANTTO",DQ85)))</formula>
    </cfRule>
    <cfRule type="containsText" dxfId="17675" priority="18954" operator="containsText" text="PNC">
      <formula>NOT(ISERROR(SEARCH("PNC",DQ85)))</formula>
    </cfRule>
    <cfRule type="containsText" dxfId="17674" priority="18955" operator="containsText" text="EJC">
      <formula>NOT(ISERROR(SEARCH("EJC",DQ85)))</formula>
    </cfRule>
    <cfRule type="containsText" dxfId="17673" priority="18956" operator="containsText" text="FAC">
      <formula>NOT(ISERROR(SEARCH("FAC",DQ85)))</formula>
    </cfRule>
  </conditionalFormatting>
  <conditionalFormatting sqref="DQ85">
    <cfRule type="containsText" dxfId="17672" priority="18949" operator="containsText" text="CE">
      <formula>NOT(ISERROR(SEARCH("CE",DQ85)))</formula>
    </cfRule>
  </conditionalFormatting>
  <conditionalFormatting sqref="DQ85:DY85">
    <cfRule type="cellIs" dxfId="17671" priority="18942" operator="equal">
      <formula>"FAB"</formula>
    </cfRule>
    <cfRule type="containsText" dxfId="17670" priority="18943" operator="containsText" text="CC">
      <formula>NOT(ISERROR(SEARCH("CC",DQ85)))</formula>
    </cfRule>
    <cfRule type="containsText" dxfId="17669" priority="18944" operator="containsText" text="ND">
      <formula>NOT(ISERROR(SEARCH("ND",DQ85)))</formula>
    </cfRule>
    <cfRule type="containsText" dxfId="17668" priority="18945" operator="containsText" text="MANTTO">
      <formula>NOT(ISERROR(SEARCH("MANTTO",DQ85)))</formula>
    </cfRule>
    <cfRule type="containsText" dxfId="17667" priority="18946" operator="containsText" text="PNC">
      <formula>NOT(ISERROR(SEARCH("PNC",DQ85)))</formula>
    </cfRule>
    <cfRule type="containsText" dxfId="17666" priority="18947" operator="containsText" text="EJC">
      <formula>NOT(ISERROR(SEARCH("EJC",DQ85)))</formula>
    </cfRule>
    <cfRule type="containsText" dxfId="17665" priority="18948" operator="containsText" text="FAC">
      <formula>NOT(ISERROR(SEARCH("FAC",DQ85)))</formula>
    </cfRule>
  </conditionalFormatting>
  <conditionalFormatting sqref="DQ85:DY85">
    <cfRule type="containsText" dxfId="17664" priority="18941" operator="containsText" text="CE">
      <formula>NOT(ISERROR(SEARCH("CE",DQ85)))</formula>
    </cfRule>
  </conditionalFormatting>
  <conditionalFormatting sqref="DQ85:DY85">
    <cfRule type="cellIs" dxfId="17663" priority="18934" operator="equal">
      <formula>"FAB"</formula>
    </cfRule>
    <cfRule type="containsText" dxfId="17662" priority="18935" operator="containsText" text="CC">
      <formula>NOT(ISERROR(SEARCH("CC",DQ85)))</formula>
    </cfRule>
    <cfRule type="containsText" dxfId="17661" priority="18936" operator="containsText" text="ND">
      <formula>NOT(ISERROR(SEARCH("ND",DQ85)))</formula>
    </cfRule>
    <cfRule type="containsText" dxfId="17660" priority="18937" operator="containsText" text="MANTTO">
      <formula>NOT(ISERROR(SEARCH("MANTTO",DQ85)))</formula>
    </cfRule>
    <cfRule type="containsText" dxfId="17659" priority="18938" operator="containsText" text="PNC">
      <formula>NOT(ISERROR(SEARCH("PNC",DQ85)))</formula>
    </cfRule>
    <cfRule type="containsText" dxfId="17658" priority="18939" operator="containsText" text="EJC">
      <formula>NOT(ISERROR(SEARCH("EJC",DQ85)))</formula>
    </cfRule>
    <cfRule type="containsText" dxfId="17657" priority="18940" operator="containsText" text="FAC">
      <formula>NOT(ISERROR(SEARCH("FAC",DQ85)))</formula>
    </cfRule>
  </conditionalFormatting>
  <conditionalFormatting sqref="DQ85:DY85">
    <cfRule type="containsText" dxfId="17656" priority="18933" operator="containsText" text="CE">
      <formula>NOT(ISERROR(SEARCH("CE",DQ85)))</formula>
    </cfRule>
  </conditionalFormatting>
  <conditionalFormatting sqref="DG86:DL86 DG88:DL88">
    <cfRule type="cellIs" dxfId="17655" priority="18926" operator="equal">
      <formula>"FAB"</formula>
    </cfRule>
    <cfRule type="containsText" dxfId="17654" priority="18927" operator="containsText" text="CC">
      <formula>NOT(ISERROR(SEARCH("CC",DG86)))</formula>
    </cfRule>
    <cfRule type="containsText" dxfId="17653" priority="18928" operator="containsText" text="ND">
      <formula>NOT(ISERROR(SEARCH("ND",DG86)))</formula>
    </cfRule>
    <cfRule type="containsText" dxfId="17652" priority="18929" operator="containsText" text="MANTTO">
      <formula>NOT(ISERROR(SEARCH("MANTTO",DG86)))</formula>
    </cfRule>
    <cfRule type="containsText" dxfId="17651" priority="18930" operator="containsText" text="PNC">
      <formula>NOT(ISERROR(SEARCH("PNC",DG86)))</formula>
    </cfRule>
    <cfRule type="containsText" dxfId="17650" priority="18931" operator="containsText" text="EJC">
      <formula>NOT(ISERROR(SEARCH("EJC",DG86)))</formula>
    </cfRule>
    <cfRule type="containsText" dxfId="17649" priority="18932" operator="containsText" text="FAC">
      <formula>NOT(ISERROR(SEARCH("FAC",DG86)))</formula>
    </cfRule>
  </conditionalFormatting>
  <conditionalFormatting sqref="DG86:DL86 DG88:DL88">
    <cfRule type="containsText" dxfId="17648" priority="18925" operator="containsText" text="CE">
      <formula>NOT(ISERROR(SEARCH("CE",DG86)))</formula>
    </cfRule>
  </conditionalFormatting>
  <conditionalFormatting sqref="DM86:DO86 DM88:DO88">
    <cfRule type="cellIs" dxfId="17647" priority="18918" operator="equal">
      <formula>"FAB"</formula>
    </cfRule>
    <cfRule type="containsText" dxfId="17646" priority="18919" operator="containsText" text="CC">
      <formula>NOT(ISERROR(SEARCH("CC",DM86)))</formula>
    </cfRule>
    <cfRule type="containsText" dxfId="17645" priority="18920" operator="containsText" text="ND">
      <formula>NOT(ISERROR(SEARCH("ND",DM86)))</formula>
    </cfRule>
    <cfRule type="containsText" dxfId="17644" priority="18921" operator="containsText" text="MANTTO">
      <formula>NOT(ISERROR(SEARCH("MANTTO",DM86)))</formula>
    </cfRule>
    <cfRule type="containsText" dxfId="17643" priority="18922" operator="containsText" text="PNC">
      <formula>NOT(ISERROR(SEARCH("PNC",DM86)))</formula>
    </cfRule>
    <cfRule type="containsText" dxfId="17642" priority="18923" operator="containsText" text="EJC">
      <formula>NOT(ISERROR(SEARCH("EJC",DM86)))</formula>
    </cfRule>
    <cfRule type="containsText" dxfId="17641" priority="18924" operator="containsText" text="FAC">
      <formula>NOT(ISERROR(SEARCH("FAC",DM86)))</formula>
    </cfRule>
  </conditionalFormatting>
  <conditionalFormatting sqref="DM86:DO86 DM88:DO88">
    <cfRule type="containsText" dxfId="17640" priority="18917" operator="containsText" text="CE">
      <formula>NOT(ISERROR(SEARCH("CE",DM86)))</formula>
    </cfRule>
  </conditionalFormatting>
  <conditionalFormatting sqref="DG87:DL87">
    <cfRule type="cellIs" dxfId="17639" priority="18910" operator="equal">
      <formula>"FAB"</formula>
    </cfRule>
    <cfRule type="containsText" dxfId="17638" priority="18911" operator="containsText" text="CC">
      <formula>NOT(ISERROR(SEARCH("CC",DG87)))</formula>
    </cfRule>
    <cfRule type="containsText" dxfId="17637" priority="18912" operator="containsText" text="ND">
      <formula>NOT(ISERROR(SEARCH("ND",DG87)))</formula>
    </cfRule>
    <cfRule type="containsText" dxfId="17636" priority="18913" operator="containsText" text="MANTTO">
      <formula>NOT(ISERROR(SEARCH("MANTTO",DG87)))</formula>
    </cfRule>
    <cfRule type="containsText" dxfId="17635" priority="18914" operator="containsText" text="PNC">
      <formula>NOT(ISERROR(SEARCH("PNC",DG87)))</formula>
    </cfRule>
    <cfRule type="containsText" dxfId="17634" priority="18915" operator="containsText" text="EJC">
      <formula>NOT(ISERROR(SEARCH("EJC",DG87)))</formula>
    </cfRule>
    <cfRule type="containsText" dxfId="17633" priority="18916" operator="containsText" text="FAC">
      <formula>NOT(ISERROR(SEARCH("FAC",DG87)))</formula>
    </cfRule>
  </conditionalFormatting>
  <conditionalFormatting sqref="DG87:DL87">
    <cfRule type="containsText" dxfId="17632" priority="18909" operator="containsText" text="CE">
      <formula>NOT(ISERROR(SEARCH("CE",DG87)))</formula>
    </cfRule>
  </conditionalFormatting>
  <conditionalFormatting sqref="DM87:DO87">
    <cfRule type="cellIs" dxfId="17631" priority="18902" operator="equal">
      <formula>"FAB"</formula>
    </cfRule>
    <cfRule type="containsText" dxfId="17630" priority="18903" operator="containsText" text="CC">
      <formula>NOT(ISERROR(SEARCH("CC",DM87)))</formula>
    </cfRule>
    <cfRule type="containsText" dxfId="17629" priority="18904" operator="containsText" text="ND">
      <formula>NOT(ISERROR(SEARCH("ND",DM87)))</formula>
    </cfRule>
    <cfRule type="containsText" dxfId="17628" priority="18905" operator="containsText" text="MANTTO">
      <formula>NOT(ISERROR(SEARCH("MANTTO",DM87)))</formula>
    </cfRule>
    <cfRule type="containsText" dxfId="17627" priority="18906" operator="containsText" text="PNC">
      <formula>NOT(ISERROR(SEARCH("PNC",DM87)))</formula>
    </cfRule>
    <cfRule type="containsText" dxfId="17626" priority="18907" operator="containsText" text="EJC">
      <formula>NOT(ISERROR(SEARCH("EJC",DM87)))</formula>
    </cfRule>
    <cfRule type="containsText" dxfId="17625" priority="18908" operator="containsText" text="FAC">
      <formula>NOT(ISERROR(SEARCH("FAC",DM87)))</formula>
    </cfRule>
  </conditionalFormatting>
  <conditionalFormatting sqref="DM87:DO87">
    <cfRule type="containsText" dxfId="17624" priority="18901" operator="containsText" text="CE">
      <formula>NOT(ISERROR(SEARCH("CE",DM87)))</formula>
    </cfRule>
  </conditionalFormatting>
  <conditionalFormatting sqref="DG86:DO88">
    <cfRule type="cellIs" dxfId="17623" priority="18894" operator="equal">
      <formula>"FAB"</formula>
    </cfRule>
    <cfRule type="containsText" dxfId="17622" priority="18895" operator="containsText" text="CC">
      <formula>NOT(ISERROR(SEARCH("CC",DG86)))</formula>
    </cfRule>
    <cfRule type="containsText" dxfId="17621" priority="18896" operator="containsText" text="ND">
      <formula>NOT(ISERROR(SEARCH("ND",DG86)))</formula>
    </cfRule>
    <cfRule type="containsText" dxfId="17620" priority="18897" operator="containsText" text="MANTTO">
      <formula>NOT(ISERROR(SEARCH("MANTTO",DG86)))</formula>
    </cfRule>
    <cfRule type="containsText" dxfId="17619" priority="18898" operator="containsText" text="PNC">
      <formula>NOT(ISERROR(SEARCH("PNC",DG86)))</formula>
    </cfRule>
    <cfRule type="containsText" dxfId="17618" priority="18899" operator="containsText" text="EJC">
      <formula>NOT(ISERROR(SEARCH("EJC",DG86)))</formula>
    </cfRule>
    <cfRule type="containsText" dxfId="17617" priority="18900" operator="containsText" text="FAC">
      <formula>NOT(ISERROR(SEARCH("FAC",DG86)))</formula>
    </cfRule>
  </conditionalFormatting>
  <conditionalFormatting sqref="DG86:DO88">
    <cfRule type="containsText" dxfId="17616" priority="18893" operator="containsText" text="CE">
      <formula>NOT(ISERROR(SEARCH("CE",DG86)))</formula>
    </cfRule>
  </conditionalFormatting>
  <conditionalFormatting sqref="DG87">
    <cfRule type="cellIs" dxfId="17615" priority="18886" operator="equal">
      <formula>"FAB"</formula>
    </cfRule>
    <cfRule type="containsText" dxfId="17614" priority="18887" operator="containsText" text="CC">
      <formula>NOT(ISERROR(SEARCH("CC",DG87)))</formula>
    </cfRule>
    <cfRule type="containsText" dxfId="17613" priority="18888" operator="containsText" text="ND">
      <formula>NOT(ISERROR(SEARCH("ND",DG87)))</formula>
    </cfRule>
    <cfRule type="containsText" dxfId="17612" priority="18889" operator="containsText" text="MANTTO">
      <formula>NOT(ISERROR(SEARCH("MANTTO",DG87)))</formula>
    </cfRule>
    <cfRule type="containsText" dxfId="17611" priority="18890" operator="containsText" text="PNC">
      <formula>NOT(ISERROR(SEARCH("PNC",DG87)))</formula>
    </cfRule>
    <cfRule type="containsText" dxfId="17610" priority="18891" operator="containsText" text="EJC">
      <formula>NOT(ISERROR(SEARCH("EJC",DG87)))</formula>
    </cfRule>
    <cfRule type="containsText" dxfId="17609" priority="18892" operator="containsText" text="FAC">
      <formula>NOT(ISERROR(SEARCH("FAC",DG87)))</formula>
    </cfRule>
  </conditionalFormatting>
  <conditionalFormatting sqref="DG87">
    <cfRule type="containsText" dxfId="17608" priority="18885" operator="containsText" text="CE">
      <formula>NOT(ISERROR(SEARCH("CE",DG87)))</formula>
    </cfRule>
  </conditionalFormatting>
  <conditionalFormatting sqref="DG86:DO88">
    <cfRule type="cellIs" dxfId="17607" priority="18878" operator="equal">
      <formula>"FAB"</formula>
    </cfRule>
    <cfRule type="containsText" dxfId="17606" priority="18879" operator="containsText" text="CC">
      <formula>NOT(ISERROR(SEARCH("CC",DG86)))</formula>
    </cfRule>
    <cfRule type="containsText" dxfId="17605" priority="18880" operator="containsText" text="ND">
      <formula>NOT(ISERROR(SEARCH("ND",DG86)))</formula>
    </cfRule>
    <cfRule type="containsText" dxfId="17604" priority="18881" operator="containsText" text="MANTTO">
      <formula>NOT(ISERROR(SEARCH("MANTTO",DG86)))</formula>
    </cfRule>
    <cfRule type="containsText" dxfId="17603" priority="18882" operator="containsText" text="PNC">
      <formula>NOT(ISERROR(SEARCH("PNC",DG86)))</formula>
    </cfRule>
    <cfRule type="containsText" dxfId="17602" priority="18883" operator="containsText" text="EJC">
      <formula>NOT(ISERROR(SEARCH("EJC",DG86)))</formula>
    </cfRule>
    <cfRule type="containsText" dxfId="17601" priority="18884" operator="containsText" text="FAC">
      <formula>NOT(ISERROR(SEARCH("FAC",DG86)))</formula>
    </cfRule>
  </conditionalFormatting>
  <conditionalFormatting sqref="DG86:DO88">
    <cfRule type="containsText" dxfId="17600" priority="18877" operator="containsText" text="CE">
      <formula>NOT(ISERROR(SEARCH("CE",DG86)))</formula>
    </cfRule>
  </conditionalFormatting>
  <conditionalFormatting sqref="DG86:DG88">
    <cfRule type="cellIs" dxfId="17599" priority="18870" operator="equal">
      <formula>"FAB"</formula>
    </cfRule>
    <cfRule type="containsText" dxfId="17598" priority="18871" operator="containsText" text="CC">
      <formula>NOT(ISERROR(SEARCH("CC",DG86)))</formula>
    </cfRule>
    <cfRule type="containsText" dxfId="17597" priority="18872" operator="containsText" text="ND">
      <formula>NOT(ISERROR(SEARCH("ND",DG86)))</formula>
    </cfRule>
    <cfRule type="containsText" dxfId="17596" priority="18873" operator="containsText" text="MANTTO">
      <formula>NOT(ISERROR(SEARCH("MANTTO",DG86)))</formula>
    </cfRule>
    <cfRule type="containsText" dxfId="17595" priority="18874" operator="containsText" text="PNC">
      <formula>NOT(ISERROR(SEARCH("PNC",DG86)))</formula>
    </cfRule>
    <cfRule type="containsText" dxfId="17594" priority="18875" operator="containsText" text="EJC">
      <formula>NOT(ISERROR(SEARCH("EJC",DG86)))</formula>
    </cfRule>
    <cfRule type="containsText" dxfId="17593" priority="18876" operator="containsText" text="FAC">
      <formula>NOT(ISERROR(SEARCH("FAC",DG86)))</formula>
    </cfRule>
  </conditionalFormatting>
  <conditionalFormatting sqref="DG86:DG88">
    <cfRule type="containsText" dxfId="17592" priority="18869" operator="containsText" text="CE">
      <formula>NOT(ISERROR(SEARCH("CE",DG86)))</formula>
    </cfRule>
  </conditionalFormatting>
  <conditionalFormatting sqref="DG87">
    <cfRule type="cellIs" dxfId="17591" priority="18862" operator="equal">
      <formula>"FAB"</formula>
    </cfRule>
    <cfRule type="containsText" dxfId="17590" priority="18863" operator="containsText" text="CC">
      <formula>NOT(ISERROR(SEARCH("CC",DG87)))</formula>
    </cfRule>
    <cfRule type="containsText" dxfId="17589" priority="18864" operator="containsText" text="ND">
      <formula>NOT(ISERROR(SEARCH("ND",DG87)))</formula>
    </cfRule>
    <cfRule type="containsText" dxfId="17588" priority="18865" operator="containsText" text="MANTTO">
      <formula>NOT(ISERROR(SEARCH("MANTTO",DG87)))</formula>
    </cfRule>
    <cfRule type="containsText" dxfId="17587" priority="18866" operator="containsText" text="PNC">
      <formula>NOT(ISERROR(SEARCH("PNC",DG87)))</formula>
    </cfRule>
    <cfRule type="containsText" dxfId="17586" priority="18867" operator="containsText" text="EJC">
      <formula>NOT(ISERROR(SEARCH("EJC",DG87)))</formula>
    </cfRule>
    <cfRule type="containsText" dxfId="17585" priority="18868" operator="containsText" text="FAC">
      <formula>NOT(ISERROR(SEARCH("FAC",DG87)))</formula>
    </cfRule>
  </conditionalFormatting>
  <conditionalFormatting sqref="DG87">
    <cfRule type="containsText" dxfId="17584" priority="18861" operator="containsText" text="CE">
      <formula>NOT(ISERROR(SEARCH("CE",DG87)))</formula>
    </cfRule>
  </conditionalFormatting>
  <conditionalFormatting sqref="DG86:DO88">
    <cfRule type="cellIs" dxfId="17583" priority="18854" operator="equal">
      <formula>"FAB"</formula>
    </cfRule>
    <cfRule type="containsText" dxfId="17582" priority="18855" operator="containsText" text="CC">
      <formula>NOT(ISERROR(SEARCH("CC",DG86)))</formula>
    </cfRule>
    <cfRule type="containsText" dxfId="17581" priority="18856" operator="containsText" text="ND">
      <formula>NOT(ISERROR(SEARCH("ND",DG86)))</formula>
    </cfRule>
    <cfRule type="containsText" dxfId="17580" priority="18857" operator="containsText" text="MANTTO">
      <formula>NOT(ISERROR(SEARCH("MANTTO",DG86)))</formula>
    </cfRule>
    <cfRule type="containsText" dxfId="17579" priority="18858" operator="containsText" text="PNC">
      <formula>NOT(ISERROR(SEARCH("PNC",DG86)))</formula>
    </cfRule>
    <cfRule type="containsText" dxfId="17578" priority="18859" operator="containsText" text="EJC">
      <formula>NOT(ISERROR(SEARCH("EJC",DG86)))</formula>
    </cfRule>
    <cfRule type="containsText" dxfId="17577" priority="18860" operator="containsText" text="FAC">
      <formula>NOT(ISERROR(SEARCH("FAC",DG86)))</formula>
    </cfRule>
  </conditionalFormatting>
  <conditionalFormatting sqref="DG86:DO88">
    <cfRule type="containsText" dxfId="17576" priority="18853" operator="containsText" text="CE">
      <formula>NOT(ISERROR(SEARCH("CE",DG86)))</formula>
    </cfRule>
  </conditionalFormatting>
  <conditionalFormatting sqref="DG86:DO88">
    <cfRule type="cellIs" dxfId="17575" priority="18846" operator="equal">
      <formula>"FAB"</formula>
    </cfRule>
    <cfRule type="containsText" dxfId="17574" priority="18847" operator="containsText" text="CC">
      <formula>NOT(ISERROR(SEARCH("CC",DG86)))</formula>
    </cfRule>
    <cfRule type="containsText" dxfId="17573" priority="18848" operator="containsText" text="ND">
      <formula>NOT(ISERROR(SEARCH("ND",DG86)))</formula>
    </cfRule>
    <cfRule type="containsText" dxfId="17572" priority="18849" operator="containsText" text="MANTTO">
      <formula>NOT(ISERROR(SEARCH("MANTTO",DG86)))</formula>
    </cfRule>
    <cfRule type="containsText" dxfId="17571" priority="18850" operator="containsText" text="PNC">
      <formula>NOT(ISERROR(SEARCH("PNC",DG86)))</formula>
    </cfRule>
    <cfRule type="containsText" dxfId="17570" priority="18851" operator="containsText" text="EJC">
      <formula>NOT(ISERROR(SEARCH("EJC",DG86)))</formula>
    </cfRule>
    <cfRule type="containsText" dxfId="17569" priority="18852" operator="containsText" text="FAC">
      <formula>NOT(ISERROR(SEARCH("FAC",DG86)))</formula>
    </cfRule>
  </conditionalFormatting>
  <conditionalFormatting sqref="DG86:DO88">
    <cfRule type="containsText" dxfId="17568" priority="18845" operator="containsText" text="CE">
      <formula>NOT(ISERROR(SEARCH("CE",DG86)))</formula>
    </cfRule>
  </conditionalFormatting>
  <conditionalFormatting sqref="DF98:DH98">
    <cfRule type="cellIs" dxfId="17567" priority="18822" operator="equal">
      <formula>"FAB"</formula>
    </cfRule>
    <cfRule type="containsText" dxfId="17566" priority="18823" operator="containsText" text="CC">
      <formula>NOT(ISERROR(SEARCH("CC",DF98)))</formula>
    </cfRule>
    <cfRule type="containsText" dxfId="17565" priority="18824" operator="containsText" text="ND">
      <formula>NOT(ISERROR(SEARCH("ND",DF98)))</formula>
    </cfRule>
    <cfRule type="containsText" dxfId="17564" priority="18825" operator="containsText" text="MANTTO">
      <formula>NOT(ISERROR(SEARCH("MANTTO",DF98)))</formula>
    </cfRule>
    <cfRule type="containsText" dxfId="17563" priority="18826" operator="containsText" text="PNC">
      <formula>NOT(ISERROR(SEARCH("PNC",DF98)))</formula>
    </cfRule>
    <cfRule type="containsText" dxfId="17562" priority="18827" operator="containsText" text="EJC">
      <formula>NOT(ISERROR(SEARCH("EJC",DF98)))</formula>
    </cfRule>
    <cfRule type="containsText" dxfId="17561" priority="18828" operator="containsText" text="FAC">
      <formula>NOT(ISERROR(SEARCH("FAC",DF98)))</formula>
    </cfRule>
  </conditionalFormatting>
  <conditionalFormatting sqref="DF98:DH98">
    <cfRule type="containsText" dxfId="17560" priority="18821" operator="containsText" text="CE">
      <formula>NOT(ISERROR(SEARCH("CE",DF98)))</formula>
    </cfRule>
  </conditionalFormatting>
  <conditionalFormatting sqref="DH98">
    <cfRule type="cellIs" dxfId="17559" priority="18814" operator="equal">
      <formula>"FAB"</formula>
    </cfRule>
    <cfRule type="containsText" dxfId="17558" priority="18815" operator="containsText" text="CC">
      <formula>NOT(ISERROR(SEARCH("CC",DH98)))</formula>
    </cfRule>
    <cfRule type="containsText" dxfId="17557" priority="18816" operator="containsText" text="ND">
      <formula>NOT(ISERROR(SEARCH("ND",DH98)))</formula>
    </cfRule>
    <cfRule type="containsText" dxfId="17556" priority="18817" operator="containsText" text="MANTTO">
      <formula>NOT(ISERROR(SEARCH("MANTTO",DH98)))</formula>
    </cfRule>
    <cfRule type="containsText" dxfId="17555" priority="18818" operator="containsText" text="PNC">
      <formula>NOT(ISERROR(SEARCH("PNC",DH98)))</formula>
    </cfRule>
    <cfRule type="containsText" dxfId="17554" priority="18819" operator="containsText" text="EJC">
      <formula>NOT(ISERROR(SEARCH("EJC",DH98)))</formula>
    </cfRule>
    <cfRule type="containsText" dxfId="17553" priority="18820" operator="containsText" text="FAC">
      <formula>NOT(ISERROR(SEARCH("FAC",DH98)))</formula>
    </cfRule>
  </conditionalFormatting>
  <conditionalFormatting sqref="DH98">
    <cfRule type="containsText" dxfId="17552" priority="18813" operator="containsText" text="CE">
      <formula>NOT(ISERROR(SEARCH("CE",DH98)))</formula>
    </cfRule>
  </conditionalFormatting>
  <conditionalFormatting sqref="DP98:DR98">
    <cfRule type="cellIs" dxfId="17551" priority="18806" operator="equal">
      <formula>"FAB"</formula>
    </cfRule>
    <cfRule type="containsText" dxfId="17550" priority="18807" operator="containsText" text="CC">
      <formula>NOT(ISERROR(SEARCH("CC",DP98)))</formula>
    </cfRule>
    <cfRule type="containsText" dxfId="17549" priority="18808" operator="containsText" text="ND">
      <formula>NOT(ISERROR(SEARCH("ND",DP98)))</formula>
    </cfRule>
    <cfRule type="containsText" dxfId="17548" priority="18809" operator="containsText" text="MANTTO">
      <formula>NOT(ISERROR(SEARCH("MANTTO",DP98)))</formula>
    </cfRule>
    <cfRule type="containsText" dxfId="17547" priority="18810" operator="containsText" text="PNC">
      <formula>NOT(ISERROR(SEARCH("PNC",DP98)))</formula>
    </cfRule>
    <cfRule type="containsText" dxfId="17546" priority="18811" operator="containsText" text="EJC">
      <formula>NOT(ISERROR(SEARCH("EJC",DP98)))</formula>
    </cfRule>
    <cfRule type="containsText" dxfId="17545" priority="18812" operator="containsText" text="FAC">
      <formula>NOT(ISERROR(SEARCH("FAC",DP98)))</formula>
    </cfRule>
  </conditionalFormatting>
  <conditionalFormatting sqref="DP98:DR98">
    <cfRule type="containsText" dxfId="17544" priority="18805" operator="containsText" text="CE">
      <formula>NOT(ISERROR(SEARCH("CE",DP98)))</formula>
    </cfRule>
  </conditionalFormatting>
  <conditionalFormatting sqref="DR98">
    <cfRule type="cellIs" dxfId="17543" priority="18798" operator="equal">
      <formula>"FAB"</formula>
    </cfRule>
    <cfRule type="containsText" dxfId="17542" priority="18799" operator="containsText" text="CC">
      <formula>NOT(ISERROR(SEARCH("CC",DR98)))</formula>
    </cfRule>
    <cfRule type="containsText" dxfId="17541" priority="18800" operator="containsText" text="ND">
      <formula>NOT(ISERROR(SEARCH("ND",DR98)))</formula>
    </cfRule>
    <cfRule type="containsText" dxfId="17540" priority="18801" operator="containsText" text="MANTTO">
      <formula>NOT(ISERROR(SEARCH("MANTTO",DR98)))</formula>
    </cfRule>
    <cfRule type="containsText" dxfId="17539" priority="18802" operator="containsText" text="PNC">
      <formula>NOT(ISERROR(SEARCH("PNC",DR98)))</formula>
    </cfRule>
    <cfRule type="containsText" dxfId="17538" priority="18803" operator="containsText" text="EJC">
      <formula>NOT(ISERROR(SEARCH("EJC",DR98)))</formula>
    </cfRule>
    <cfRule type="containsText" dxfId="17537" priority="18804" operator="containsText" text="FAC">
      <formula>NOT(ISERROR(SEARCH("FAC",DR98)))</formula>
    </cfRule>
  </conditionalFormatting>
  <conditionalFormatting sqref="DR98">
    <cfRule type="containsText" dxfId="17536" priority="18797" operator="containsText" text="CE">
      <formula>NOT(ISERROR(SEARCH("CE",DR98)))</formula>
    </cfRule>
  </conditionalFormatting>
  <conditionalFormatting sqref="DZ98:EB98">
    <cfRule type="cellIs" dxfId="17535" priority="18790" operator="equal">
      <formula>"FAB"</formula>
    </cfRule>
    <cfRule type="containsText" dxfId="17534" priority="18791" operator="containsText" text="CC">
      <formula>NOT(ISERROR(SEARCH("CC",DZ98)))</formula>
    </cfRule>
    <cfRule type="containsText" dxfId="17533" priority="18792" operator="containsText" text="ND">
      <formula>NOT(ISERROR(SEARCH("ND",DZ98)))</formula>
    </cfRule>
    <cfRule type="containsText" dxfId="17532" priority="18793" operator="containsText" text="MANTTO">
      <formula>NOT(ISERROR(SEARCH("MANTTO",DZ98)))</formula>
    </cfRule>
    <cfRule type="containsText" dxfId="17531" priority="18794" operator="containsText" text="PNC">
      <formula>NOT(ISERROR(SEARCH("PNC",DZ98)))</formula>
    </cfRule>
    <cfRule type="containsText" dxfId="17530" priority="18795" operator="containsText" text="EJC">
      <formula>NOT(ISERROR(SEARCH("EJC",DZ98)))</formula>
    </cfRule>
    <cfRule type="containsText" dxfId="17529" priority="18796" operator="containsText" text="FAC">
      <formula>NOT(ISERROR(SEARCH("FAC",DZ98)))</formula>
    </cfRule>
  </conditionalFormatting>
  <conditionalFormatting sqref="DZ98:EB98">
    <cfRule type="containsText" dxfId="17528" priority="18789" operator="containsText" text="CE">
      <formula>NOT(ISERROR(SEARCH("CE",DZ98)))</formula>
    </cfRule>
  </conditionalFormatting>
  <conditionalFormatting sqref="EB98">
    <cfRule type="cellIs" dxfId="17527" priority="18782" operator="equal">
      <formula>"FAB"</formula>
    </cfRule>
    <cfRule type="containsText" dxfId="17526" priority="18783" operator="containsText" text="CC">
      <formula>NOT(ISERROR(SEARCH("CC",EB98)))</formula>
    </cfRule>
    <cfRule type="containsText" dxfId="17525" priority="18784" operator="containsText" text="ND">
      <formula>NOT(ISERROR(SEARCH("ND",EB98)))</formula>
    </cfRule>
    <cfRule type="containsText" dxfId="17524" priority="18785" operator="containsText" text="MANTTO">
      <formula>NOT(ISERROR(SEARCH("MANTTO",EB98)))</formula>
    </cfRule>
    <cfRule type="containsText" dxfId="17523" priority="18786" operator="containsText" text="PNC">
      <formula>NOT(ISERROR(SEARCH("PNC",EB98)))</formula>
    </cfRule>
    <cfRule type="containsText" dxfId="17522" priority="18787" operator="containsText" text="EJC">
      <formula>NOT(ISERROR(SEARCH("EJC",EB98)))</formula>
    </cfRule>
    <cfRule type="containsText" dxfId="17521" priority="18788" operator="containsText" text="FAC">
      <formula>NOT(ISERROR(SEARCH("FAC",EB98)))</formula>
    </cfRule>
  </conditionalFormatting>
  <conditionalFormatting sqref="EB98">
    <cfRule type="containsText" dxfId="17520" priority="18781" operator="containsText" text="CE">
      <formula>NOT(ISERROR(SEARCH("CE",EB98)))</formula>
    </cfRule>
  </conditionalFormatting>
  <conditionalFormatting sqref="DC99:DQ99">
    <cfRule type="cellIs" dxfId="17519" priority="18774" operator="equal">
      <formula>"FAB"</formula>
    </cfRule>
    <cfRule type="containsText" dxfId="17518" priority="18775" operator="containsText" text="CC">
      <formula>NOT(ISERROR(SEARCH("CC",DC99)))</formula>
    </cfRule>
    <cfRule type="containsText" dxfId="17517" priority="18776" operator="containsText" text="ND">
      <formula>NOT(ISERROR(SEARCH("ND",DC99)))</formula>
    </cfRule>
    <cfRule type="containsText" dxfId="17516" priority="18777" operator="containsText" text="MANTTO">
      <formula>NOT(ISERROR(SEARCH("MANTTO",DC99)))</formula>
    </cfRule>
    <cfRule type="containsText" dxfId="17515" priority="18778" operator="containsText" text="PNC">
      <formula>NOT(ISERROR(SEARCH("PNC",DC99)))</formula>
    </cfRule>
    <cfRule type="containsText" dxfId="17514" priority="18779" operator="containsText" text="EJC">
      <formula>NOT(ISERROR(SEARCH("EJC",DC99)))</formula>
    </cfRule>
    <cfRule type="containsText" dxfId="17513" priority="18780" operator="containsText" text="FAC">
      <formula>NOT(ISERROR(SEARCH("FAC",DC99)))</formula>
    </cfRule>
  </conditionalFormatting>
  <conditionalFormatting sqref="DC99:DQ99">
    <cfRule type="containsText" dxfId="17512" priority="18773" operator="containsText" text="CE">
      <formula>NOT(ISERROR(SEARCH("CE",DC99)))</formula>
    </cfRule>
  </conditionalFormatting>
  <conditionalFormatting sqref="DC99:DQ99">
    <cfRule type="cellIs" dxfId="17511" priority="18758" operator="equal">
      <formula>"FAB"</formula>
    </cfRule>
    <cfRule type="containsText" dxfId="17510" priority="18759" operator="containsText" text="CC">
      <formula>NOT(ISERROR(SEARCH("CC",DC99)))</formula>
    </cfRule>
    <cfRule type="containsText" dxfId="17509" priority="18760" operator="containsText" text="ND">
      <formula>NOT(ISERROR(SEARCH("ND",DC99)))</formula>
    </cfRule>
    <cfRule type="containsText" dxfId="17508" priority="18761" operator="containsText" text="MANTTO">
      <formula>NOT(ISERROR(SEARCH("MANTTO",DC99)))</formula>
    </cfRule>
    <cfRule type="containsText" dxfId="17507" priority="18762" operator="containsText" text="PNC">
      <formula>NOT(ISERROR(SEARCH("PNC",DC99)))</formula>
    </cfRule>
    <cfRule type="containsText" dxfId="17506" priority="18763" operator="containsText" text="EJC">
      <formula>NOT(ISERROR(SEARCH("EJC",DC99)))</formula>
    </cfRule>
    <cfRule type="containsText" dxfId="17505" priority="18764" operator="containsText" text="FAC">
      <formula>NOT(ISERROR(SEARCH("FAC",DC99)))</formula>
    </cfRule>
  </conditionalFormatting>
  <conditionalFormatting sqref="DC99:DQ99">
    <cfRule type="containsText" dxfId="17504" priority="18757" operator="containsText" text="CE">
      <formula>NOT(ISERROR(SEARCH("CE",DC99)))</formula>
    </cfRule>
  </conditionalFormatting>
  <conditionalFormatting sqref="DF99:DH99">
    <cfRule type="cellIs" dxfId="17503" priority="18726" operator="equal">
      <formula>"FAB"</formula>
    </cfRule>
    <cfRule type="containsText" dxfId="17502" priority="18727" operator="containsText" text="CC">
      <formula>NOT(ISERROR(SEARCH("CC",DF99)))</formula>
    </cfRule>
    <cfRule type="containsText" dxfId="17501" priority="18728" operator="containsText" text="ND">
      <formula>NOT(ISERROR(SEARCH("ND",DF99)))</formula>
    </cfRule>
    <cfRule type="containsText" dxfId="17500" priority="18729" operator="containsText" text="MANTTO">
      <formula>NOT(ISERROR(SEARCH("MANTTO",DF99)))</formula>
    </cfRule>
    <cfRule type="containsText" dxfId="17499" priority="18730" operator="containsText" text="PNC">
      <formula>NOT(ISERROR(SEARCH("PNC",DF99)))</formula>
    </cfRule>
    <cfRule type="containsText" dxfId="17498" priority="18731" operator="containsText" text="EJC">
      <formula>NOT(ISERROR(SEARCH("EJC",DF99)))</formula>
    </cfRule>
    <cfRule type="containsText" dxfId="17497" priority="18732" operator="containsText" text="FAC">
      <formula>NOT(ISERROR(SEARCH("FAC",DF99)))</formula>
    </cfRule>
  </conditionalFormatting>
  <conditionalFormatting sqref="DF99:DH99">
    <cfRule type="containsText" dxfId="17496" priority="18725" operator="containsText" text="CE">
      <formula>NOT(ISERROR(SEARCH("CE",DF99)))</formula>
    </cfRule>
  </conditionalFormatting>
  <conditionalFormatting sqref="DH99">
    <cfRule type="cellIs" dxfId="17495" priority="18718" operator="equal">
      <formula>"FAB"</formula>
    </cfRule>
    <cfRule type="containsText" dxfId="17494" priority="18719" operator="containsText" text="CC">
      <formula>NOT(ISERROR(SEARCH("CC",DH99)))</formula>
    </cfRule>
    <cfRule type="containsText" dxfId="17493" priority="18720" operator="containsText" text="ND">
      <formula>NOT(ISERROR(SEARCH("ND",DH99)))</formula>
    </cfRule>
    <cfRule type="containsText" dxfId="17492" priority="18721" operator="containsText" text="MANTTO">
      <formula>NOT(ISERROR(SEARCH("MANTTO",DH99)))</formula>
    </cfRule>
    <cfRule type="containsText" dxfId="17491" priority="18722" operator="containsText" text="PNC">
      <formula>NOT(ISERROR(SEARCH("PNC",DH99)))</formula>
    </cfRule>
    <cfRule type="containsText" dxfId="17490" priority="18723" operator="containsText" text="EJC">
      <formula>NOT(ISERROR(SEARCH("EJC",DH99)))</formula>
    </cfRule>
    <cfRule type="containsText" dxfId="17489" priority="18724" operator="containsText" text="FAC">
      <formula>NOT(ISERROR(SEARCH("FAC",DH99)))</formula>
    </cfRule>
  </conditionalFormatting>
  <conditionalFormatting sqref="DH99">
    <cfRule type="containsText" dxfId="17488" priority="18717" operator="containsText" text="CE">
      <formula>NOT(ISERROR(SEARCH("CE",DH99)))</formula>
    </cfRule>
  </conditionalFormatting>
  <conditionalFormatting sqref="DP99:DQ99">
    <cfRule type="cellIs" dxfId="17487" priority="18710" operator="equal">
      <formula>"FAB"</formula>
    </cfRule>
    <cfRule type="containsText" dxfId="17486" priority="18711" operator="containsText" text="CC">
      <formula>NOT(ISERROR(SEARCH("CC",DP99)))</formula>
    </cfRule>
    <cfRule type="containsText" dxfId="17485" priority="18712" operator="containsText" text="ND">
      <formula>NOT(ISERROR(SEARCH("ND",DP99)))</formula>
    </cfRule>
    <cfRule type="containsText" dxfId="17484" priority="18713" operator="containsText" text="MANTTO">
      <formula>NOT(ISERROR(SEARCH("MANTTO",DP99)))</formula>
    </cfRule>
    <cfRule type="containsText" dxfId="17483" priority="18714" operator="containsText" text="PNC">
      <formula>NOT(ISERROR(SEARCH("PNC",DP99)))</formula>
    </cfRule>
    <cfRule type="containsText" dxfId="17482" priority="18715" operator="containsText" text="EJC">
      <formula>NOT(ISERROR(SEARCH("EJC",DP99)))</formula>
    </cfRule>
    <cfRule type="containsText" dxfId="17481" priority="18716" operator="containsText" text="FAC">
      <formula>NOT(ISERROR(SEARCH("FAC",DP99)))</formula>
    </cfRule>
  </conditionalFormatting>
  <conditionalFormatting sqref="DP99:DQ99">
    <cfRule type="containsText" dxfId="17480" priority="18709" operator="containsText" text="CE">
      <formula>NOT(ISERROR(SEARCH("CE",DP99)))</formula>
    </cfRule>
  </conditionalFormatting>
  <conditionalFormatting sqref="DB100">
    <cfRule type="cellIs" dxfId="17479" priority="18373" operator="equal">
      <formula>"FAB"</formula>
    </cfRule>
    <cfRule type="containsText" dxfId="17478" priority="18374" operator="containsText" text="CC">
      <formula>NOT(ISERROR(SEARCH("CC",DB100)))</formula>
    </cfRule>
    <cfRule type="containsText" dxfId="17477" priority="18375" operator="containsText" text="ND">
      <formula>NOT(ISERROR(SEARCH("ND",DB100)))</formula>
    </cfRule>
    <cfRule type="containsText" dxfId="17476" priority="18376" operator="containsText" text="MANTTO">
      <formula>NOT(ISERROR(SEARCH("MANTTO",DB100)))</formula>
    </cfRule>
    <cfRule type="containsText" dxfId="17475" priority="18377" operator="containsText" text="PNC">
      <formula>NOT(ISERROR(SEARCH("PNC",DB100)))</formula>
    </cfRule>
    <cfRule type="containsText" dxfId="17474" priority="18378" operator="containsText" text="EJC">
      <formula>NOT(ISERROR(SEARCH("EJC",DB100)))</formula>
    </cfRule>
    <cfRule type="containsText" dxfId="17473" priority="18379" operator="containsText" text="FAC">
      <formula>NOT(ISERROR(SEARCH("FAC",DB100)))</formula>
    </cfRule>
  </conditionalFormatting>
  <conditionalFormatting sqref="DB100">
    <cfRule type="containsText" dxfId="17472" priority="18372" operator="containsText" text="CE">
      <formula>NOT(ISERROR(SEARCH("CE",DB100)))</formula>
    </cfRule>
  </conditionalFormatting>
  <conditionalFormatting sqref="CJ101:DK101">
    <cfRule type="cellIs" dxfId="17471" priority="18357" operator="equal">
      <formula>"FAB"</formula>
    </cfRule>
    <cfRule type="containsText" dxfId="17470" priority="18358" operator="containsText" text="CC">
      <formula>NOT(ISERROR(SEARCH("CC",CJ101)))</formula>
    </cfRule>
    <cfRule type="containsText" dxfId="17469" priority="18359" operator="containsText" text="ND">
      <formula>NOT(ISERROR(SEARCH("ND",CJ101)))</formula>
    </cfRule>
    <cfRule type="containsText" dxfId="17468" priority="18360" operator="containsText" text="MANTTO">
      <formula>NOT(ISERROR(SEARCH("MANTTO",CJ101)))</formula>
    </cfRule>
    <cfRule type="containsText" dxfId="17467" priority="18361" operator="containsText" text="PNC">
      <formula>NOT(ISERROR(SEARCH("PNC",CJ101)))</formula>
    </cfRule>
    <cfRule type="containsText" dxfId="17466" priority="18362" operator="containsText" text="EJC">
      <formula>NOT(ISERROR(SEARCH("EJC",CJ101)))</formula>
    </cfRule>
    <cfRule type="containsText" dxfId="17465" priority="18363" operator="containsText" text="FAC">
      <formula>NOT(ISERROR(SEARCH("FAC",CJ101)))</formula>
    </cfRule>
  </conditionalFormatting>
  <conditionalFormatting sqref="CJ101:DK101">
    <cfRule type="containsText" dxfId="17464" priority="18356" operator="containsText" text="CE">
      <formula>NOT(ISERROR(SEARCH("CE",CJ101)))</formula>
    </cfRule>
  </conditionalFormatting>
  <conditionalFormatting sqref="BA100:CI100">
    <cfRule type="cellIs" dxfId="17463" priority="18389" operator="equal">
      <formula>"FAB"</formula>
    </cfRule>
    <cfRule type="containsText" dxfId="17462" priority="18390" operator="containsText" text="CC">
      <formula>NOT(ISERROR(SEARCH("CC",BA100)))</formula>
    </cfRule>
    <cfRule type="containsText" dxfId="17461" priority="18391" operator="containsText" text="ND">
      <formula>NOT(ISERROR(SEARCH("ND",BA100)))</formula>
    </cfRule>
    <cfRule type="containsText" dxfId="17460" priority="18392" operator="containsText" text="MANTTO">
      <formula>NOT(ISERROR(SEARCH("MANTTO",BA100)))</formula>
    </cfRule>
    <cfRule type="containsText" dxfId="17459" priority="18393" operator="containsText" text="PNC">
      <formula>NOT(ISERROR(SEARCH("PNC",BA100)))</formula>
    </cfRule>
    <cfRule type="containsText" dxfId="17458" priority="18394" operator="containsText" text="EJC">
      <formula>NOT(ISERROR(SEARCH("EJC",BA100)))</formula>
    </cfRule>
    <cfRule type="containsText" dxfId="17457" priority="18395" operator="containsText" text="FAC">
      <formula>NOT(ISERROR(SEARCH("FAC",BA100)))</formula>
    </cfRule>
  </conditionalFormatting>
  <conditionalFormatting sqref="BA100:CI100">
    <cfRule type="containsText" dxfId="17456" priority="18388" operator="containsText" text="CE">
      <formula>NOT(ISERROR(SEARCH("CE",BA100)))</formula>
    </cfRule>
  </conditionalFormatting>
  <conditionalFormatting sqref="AO100:AZ100 Z101:AL101">
    <cfRule type="cellIs" dxfId="17455" priority="18486" operator="equal">
      <formula>"FAB"</formula>
    </cfRule>
    <cfRule type="containsText" dxfId="17454" priority="18487" operator="containsText" text="CC">
      <formula>NOT(ISERROR(SEARCH("CC",Z100)))</formula>
    </cfRule>
    <cfRule type="containsText" dxfId="17453" priority="18488" operator="containsText" text="ND">
      <formula>NOT(ISERROR(SEARCH("ND",Z100)))</formula>
    </cfRule>
    <cfRule type="containsText" dxfId="17452" priority="18489" operator="containsText" text="MANTTO">
      <formula>NOT(ISERROR(SEARCH("MANTTO",Z100)))</formula>
    </cfRule>
    <cfRule type="containsText" dxfId="17451" priority="18490" operator="containsText" text="PNC">
      <formula>NOT(ISERROR(SEARCH("PNC",Z100)))</formula>
    </cfRule>
    <cfRule type="containsText" dxfId="17450" priority="18491" operator="containsText" text="EJC">
      <formula>NOT(ISERROR(SEARCH("EJC",Z100)))</formula>
    </cfRule>
    <cfRule type="containsText" dxfId="17449" priority="18492" operator="containsText" text="FAC">
      <formula>NOT(ISERROR(SEARCH("FAC",Z100)))</formula>
    </cfRule>
  </conditionalFormatting>
  <conditionalFormatting sqref="AO100:AZ100 Z101:AL101">
    <cfRule type="containsText" dxfId="17448" priority="18485" operator="containsText" text="CE">
      <formula>NOT(ISERROR(SEARCH("CE",Z100)))</formula>
    </cfRule>
  </conditionalFormatting>
  <conditionalFormatting sqref="DR99:DZ99">
    <cfRule type="cellIs" dxfId="17447" priority="18470" operator="equal">
      <formula>"FAB"</formula>
    </cfRule>
    <cfRule type="containsText" dxfId="17446" priority="18471" operator="containsText" text="CC">
      <formula>NOT(ISERROR(SEARCH("CC",DR99)))</formula>
    </cfRule>
    <cfRule type="containsText" dxfId="17445" priority="18472" operator="containsText" text="ND">
      <formula>NOT(ISERROR(SEARCH("ND",DR99)))</formula>
    </cfRule>
    <cfRule type="containsText" dxfId="17444" priority="18473" operator="containsText" text="MANTTO">
      <formula>NOT(ISERROR(SEARCH("MANTTO",DR99)))</formula>
    </cfRule>
    <cfRule type="containsText" dxfId="17443" priority="18474" operator="containsText" text="PNC">
      <formula>NOT(ISERROR(SEARCH("PNC",DR99)))</formula>
    </cfRule>
    <cfRule type="containsText" dxfId="17442" priority="18475" operator="containsText" text="EJC">
      <formula>NOT(ISERROR(SEARCH("EJC",DR99)))</formula>
    </cfRule>
    <cfRule type="containsText" dxfId="17441" priority="18476" operator="containsText" text="FAC">
      <formula>NOT(ISERROR(SEARCH("FAC",DR99)))</formula>
    </cfRule>
  </conditionalFormatting>
  <conditionalFormatting sqref="DR99:DZ99">
    <cfRule type="containsText" dxfId="17440" priority="18469" operator="containsText" text="CE">
      <formula>NOT(ISERROR(SEARCH("CE",DR99)))</formula>
    </cfRule>
  </conditionalFormatting>
  <conditionalFormatting sqref="DR99:DZ99">
    <cfRule type="cellIs" dxfId="17439" priority="18462" operator="equal">
      <formula>"FAB"</formula>
    </cfRule>
    <cfRule type="containsText" dxfId="17438" priority="18463" operator="containsText" text="CC">
      <formula>NOT(ISERROR(SEARCH("CC",DR99)))</formula>
    </cfRule>
    <cfRule type="containsText" dxfId="17437" priority="18464" operator="containsText" text="ND">
      <formula>NOT(ISERROR(SEARCH("ND",DR99)))</formula>
    </cfRule>
    <cfRule type="containsText" dxfId="17436" priority="18465" operator="containsText" text="MANTTO">
      <formula>NOT(ISERROR(SEARCH("MANTTO",DR99)))</formula>
    </cfRule>
    <cfRule type="containsText" dxfId="17435" priority="18466" operator="containsText" text="PNC">
      <formula>NOT(ISERROR(SEARCH("PNC",DR99)))</formula>
    </cfRule>
    <cfRule type="containsText" dxfId="17434" priority="18467" operator="containsText" text="EJC">
      <formula>NOT(ISERROR(SEARCH("EJC",DR99)))</formula>
    </cfRule>
    <cfRule type="containsText" dxfId="17433" priority="18468" operator="containsText" text="FAC">
      <formula>NOT(ISERROR(SEARCH("FAC",DR99)))</formula>
    </cfRule>
  </conditionalFormatting>
  <conditionalFormatting sqref="DR99:DZ99">
    <cfRule type="containsText" dxfId="17432" priority="18461" operator="containsText" text="CE">
      <formula>NOT(ISERROR(SEARCH("CE",DR99)))</formula>
    </cfRule>
  </conditionalFormatting>
  <conditionalFormatting sqref="DC100:DE100">
    <cfRule type="cellIs" dxfId="17431" priority="18454" operator="equal">
      <formula>"FAB"</formula>
    </cfRule>
    <cfRule type="containsText" dxfId="17430" priority="18455" operator="containsText" text="CC">
      <formula>NOT(ISERROR(SEARCH("CC",DC100)))</formula>
    </cfRule>
    <cfRule type="containsText" dxfId="17429" priority="18456" operator="containsText" text="ND">
      <formula>NOT(ISERROR(SEARCH("ND",DC100)))</formula>
    </cfRule>
    <cfRule type="containsText" dxfId="17428" priority="18457" operator="containsText" text="MANTTO">
      <formula>NOT(ISERROR(SEARCH("MANTTO",DC100)))</formula>
    </cfRule>
    <cfRule type="containsText" dxfId="17427" priority="18458" operator="containsText" text="PNC">
      <formula>NOT(ISERROR(SEARCH("PNC",DC100)))</formula>
    </cfRule>
    <cfRule type="containsText" dxfId="17426" priority="18459" operator="containsText" text="EJC">
      <formula>NOT(ISERROR(SEARCH("EJC",DC100)))</formula>
    </cfRule>
    <cfRule type="containsText" dxfId="17425" priority="18460" operator="containsText" text="FAC">
      <formula>NOT(ISERROR(SEARCH("FAC",DC100)))</formula>
    </cfRule>
  </conditionalFormatting>
  <conditionalFormatting sqref="DC100:DE100">
    <cfRule type="containsText" dxfId="17424" priority="18453" operator="containsText" text="CE">
      <formula>NOT(ISERROR(SEARCH("CE",DC100)))</formula>
    </cfRule>
  </conditionalFormatting>
  <conditionalFormatting sqref="DC100:DE100">
    <cfRule type="cellIs" dxfId="17423" priority="18446" operator="equal">
      <formula>"FAB"</formula>
    </cfRule>
    <cfRule type="containsText" dxfId="17422" priority="18447" operator="containsText" text="CC">
      <formula>NOT(ISERROR(SEARCH("CC",DC100)))</formula>
    </cfRule>
    <cfRule type="containsText" dxfId="17421" priority="18448" operator="containsText" text="ND">
      <formula>NOT(ISERROR(SEARCH("ND",DC100)))</formula>
    </cfRule>
    <cfRule type="containsText" dxfId="17420" priority="18449" operator="containsText" text="MANTTO">
      <formula>NOT(ISERROR(SEARCH("MANTTO",DC100)))</formula>
    </cfRule>
    <cfRule type="containsText" dxfId="17419" priority="18450" operator="containsText" text="PNC">
      <formula>NOT(ISERROR(SEARCH("PNC",DC100)))</formula>
    </cfRule>
    <cfRule type="containsText" dxfId="17418" priority="18451" operator="containsText" text="EJC">
      <formula>NOT(ISERROR(SEARCH("EJC",DC100)))</formula>
    </cfRule>
    <cfRule type="containsText" dxfId="17417" priority="18452" operator="containsText" text="FAC">
      <formula>NOT(ISERROR(SEARCH("FAC",DC100)))</formula>
    </cfRule>
  </conditionalFormatting>
  <conditionalFormatting sqref="DC100:DE100">
    <cfRule type="containsText" dxfId="17416" priority="18445" operator="containsText" text="CE">
      <formula>NOT(ISERROR(SEARCH("CE",DC100)))</formula>
    </cfRule>
  </conditionalFormatting>
  <conditionalFormatting sqref="BA98:DB100 BA101:DK101">
    <cfRule type="cellIs" dxfId="17415" priority="18405" operator="equal">
      <formula>"FAB"</formula>
    </cfRule>
    <cfRule type="containsText" dxfId="17414" priority="18406" operator="containsText" text="CC">
      <formula>NOT(ISERROR(SEARCH("CC",BA98)))</formula>
    </cfRule>
    <cfRule type="containsText" dxfId="17413" priority="18407" operator="containsText" text="ND">
      <formula>NOT(ISERROR(SEARCH("ND",BA98)))</formula>
    </cfRule>
    <cfRule type="containsText" dxfId="17412" priority="18408" operator="containsText" text="MANTTO">
      <formula>NOT(ISERROR(SEARCH("MANTTO",BA98)))</formula>
    </cfRule>
    <cfRule type="containsText" dxfId="17411" priority="18409" operator="containsText" text="PNC">
      <formula>NOT(ISERROR(SEARCH("PNC",BA98)))</formula>
    </cfRule>
    <cfRule type="containsText" dxfId="17410" priority="18410" operator="containsText" text="EJC">
      <formula>NOT(ISERROR(SEARCH("EJC",BA98)))</formula>
    </cfRule>
    <cfRule type="containsText" dxfId="17409" priority="18411" operator="containsText" text="FAC">
      <formula>NOT(ISERROR(SEARCH("FAC",BA98)))</formula>
    </cfRule>
  </conditionalFormatting>
  <conditionalFormatting sqref="BA98:DB100 BA101:DK101">
    <cfRule type="containsText" dxfId="17408" priority="18404" operator="containsText" text="CE">
      <formula>NOT(ISERROR(SEARCH("CE",BA98)))</formula>
    </cfRule>
  </conditionalFormatting>
  <conditionalFormatting sqref="CJ98:DB99">
    <cfRule type="cellIs" dxfId="17407" priority="18397" operator="equal">
      <formula>"FAB"</formula>
    </cfRule>
    <cfRule type="containsText" dxfId="17406" priority="18398" operator="containsText" text="CC">
      <formula>NOT(ISERROR(SEARCH("CC",CJ98)))</formula>
    </cfRule>
    <cfRule type="containsText" dxfId="17405" priority="18399" operator="containsText" text="ND">
      <formula>NOT(ISERROR(SEARCH("ND",CJ98)))</formula>
    </cfRule>
    <cfRule type="containsText" dxfId="17404" priority="18400" operator="containsText" text="MANTTO">
      <formula>NOT(ISERROR(SEARCH("MANTTO",CJ98)))</formula>
    </cfRule>
    <cfRule type="containsText" dxfId="17403" priority="18401" operator="containsText" text="PNC">
      <formula>NOT(ISERROR(SEARCH("PNC",CJ98)))</formula>
    </cfRule>
    <cfRule type="containsText" dxfId="17402" priority="18402" operator="containsText" text="EJC">
      <formula>NOT(ISERROR(SEARCH("EJC",CJ98)))</formula>
    </cfRule>
    <cfRule type="containsText" dxfId="17401" priority="18403" operator="containsText" text="FAC">
      <formula>NOT(ISERROR(SEARCH("FAC",CJ98)))</formula>
    </cfRule>
  </conditionalFormatting>
  <conditionalFormatting sqref="CJ98:DB99">
    <cfRule type="containsText" dxfId="17400" priority="18396" operator="containsText" text="CE">
      <formula>NOT(ISERROR(SEARCH("CE",CJ98)))</formula>
    </cfRule>
  </conditionalFormatting>
  <conditionalFormatting sqref="CJ100:DB100">
    <cfRule type="cellIs" dxfId="17399" priority="18381" operator="equal">
      <formula>"FAB"</formula>
    </cfRule>
    <cfRule type="containsText" dxfId="17398" priority="18382" operator="containsText" text="CC">
      <formula>NOT(ISERROR(SEARCH("CC",CJ100)))</formula>
    </cfRule>
    <cfRule type="containsText" dxfId="17397" priority="18383" operator="containsText" text="ND">
      <formula>NOT(ISERROR(SEARCH("ND",CJ100)))</formula>
    </cfRule>
    <cfRule type="containsText" dxfId="17396" priority="18384" operator="containsText" text="MANTTO">
      <formula>NOT(ISERROR(SEARCH("MANTTO",CJ100)))</formula>
    </cfRule>
    <cfRule type="containsText" dxfId="17395" priority="18385" operator="containsText" text="PNC">
      <formula>NOT(ISERROR(SEARCH("PNC",CJ100)))</formula>
    </cfRule>
    <cfRule type="containsText" dxfId="17394" priority="18386" operator="containsText" text="EJC">
      <formula>NOT(ISERROR(SEARCH("EJC",CJ100)))</formula>
    </cfRule>
    <cfRule type="containsText" dxfId="17393" priority="18387" operator="containsText" text="FAC">
      <formula>NOT(ISERROR(SEARCH("FAC",CJ100)))</formula>
    </cfRule>
  </conditionalFormatting>
  <conditionalFormatting sqref="CJ100:DB100">
    <cfRule type="containsText" dxfId="17392" priority="18380" operator="containsText" text="CE">
      <formula>NOT(ISERROR(SEARCH("CE",CJ100)))</formula>
    </cfRule>
  </conditionalFormatting>
  <conditionalFormatting sqref="BA101:CI101">
    <cfRule type="cellIs" dxfId="17391" priority="18365" operator="equal">
      <formula>"FAB"</formula>
    </cfRule>
    <cfRule type="containsText" dxfId="17390" priority="18366" operator="containsText" text="CC">
      <formula>NOT(ISERROR(SEARCH("CC",BA101)))</formula>
    </cfRule>
    <cfRule type="containsText" dxfId="17389" priority="18367" operator="containsText" text="ND">
      <formula>NOT(ISERROR(SEARCH("ND",BA101)))</formula>
    </cfRule>
    <cfRule type="containsText" dxfId="17388" priority="18368" operator="containsText" text="MANTTO">
      <formula>NOT(ISERROR(SEARCH("MANTTO",BA101)))</formula>
    </cfRule>
    <cfRule type="containsText" dxfId="17387" priority="18369" operator="containsText" text="PNC">
      <formula>NOT(ISERROR(SEARCH("PNC",BA101)))</formula>
    </cfRule>
    <cfRule type="containsText" dxfId="17386" priority="18370" operator="containsText" text="EJC">
      <formula>NOT(ISERROR(SEARCH("EJC",BA101)))</formula>
    </cfRule>
    <cfRule type="containsText" dxfId="17385" priority="18371" operator="containsText" text="FAC">
      <formula>NOT(ISERROR(SEARCH("FAC",BA101)))</formula>
    </cfRule>
  </conditionalFormatting>
  <conditionalFormatting sqref="BA101:CI101">
    <cfRule type="containsText" dxfId="17384" priority="18364" operator="containsText" text="CE">
      <formula>NOT(ISERROR(SEARCH("CE",BA101)))</formula>
    </cfRule>
  </conditionalFormatting>
  <conditionalFormatting sqref="DB94:DB95">
    <cfRule type="cellIs" dxfId="17383" priority="18100" operator="equal">
      <formula>"FAB"</formula>
    </cfRule>
    <cfRule type="containsText" dxfId="17382" priority="18101" operator="containsText" text="CC">
      <formula>NOT(ISERROR(SEARCH("CC",DB94)))</formula>
    </cfRule>
    <cfRule type="containsText" dxfId="17381" priority="18102" operator="containsText" text="ND">
      <formula>NOT(ISERROR(SEARCH("ND",DB94)))</formula>
    </cfRule>
    <cfRule type="containsText" dxfId="17380" priority="18103" operator="containsText" text="MANTTO">
      <formula>NOT(ISERROR(SEARCH("MANTTO",DB94)))</formula>
    </cfRule>
    <cfRule type="containsText" dxfId="17379" priority="18104" operator="containsText" text="PNC">
      <formula>NOT(ISERROR(SEARCH("PNC",DB94)))</formula>
    </cfRule>
    <cfRule type="containsText" dxfId="17378" priority="18105" operator="containsText" text="EJC">
      <formula>NOT(ISERROR(SEARCH("EJC",DB94)))</formula>
    </cfRule>
    <cfRule type="containsText" dxfId="17377" priority="18106" operator="containsText" text="FAC">
      <formula>NOT(ISERROR(SEARCH("FAC",DB94)))</formula>
    </cfRule>
  </conditionalFormatting>
  <conditionalFormatting sqref="DB94:DB95">
    <cfRule type="containsText" dxfId="17376" priority="18099" operator="containsText" text="CE">
      <formula>NOT(ISERROR(SEARCH("CE",DB94)))</formula>
    </cfRule>
  </conditionalFormatting>
  <conditionalFormatting sqref="BA98:DB100 BA101:DK101">
    <cfRule type="containsText" dxfId="17375" priority="18347" operator="containsText" text="BAA">
      <formula>NOT(ISERROR(SEARCH("BAA",BA98)))</formula>
    </cfRule>
  </conditionalFormatting>
  <conditionalFormatting sqref="BK98:CC101 BN101:CD101">
    <cfRule type="cellIs" dxfId="17374" priority="18340" operator="equal">
      <formula>"FAB"</formula>
    </cfRule>
    <cfRule type="containsText" dxfId="17373" priority="18341" operator="containsText" text="CC">
      <formula>NOT(ISERROR(SEARCH("CC",BK98)))</formula>
    </cfRule>
    <cfRule type="containsText" dxfId="17372" priority="18342" operator="containsText" text="ND">
      <formula>NOT(ISERROR(SEARCH("ND",BK98)))</formula>
    </cfRule>
    <cfRule type="containsText" dxfId="17371" priority="18343" operator="containsText" text="MANTTO">
      <formula>NOT(ISERROR(SEARCH("MANTTO",BK98)))</formula>
    </cfRule>
    <cfRule type="containsText" dxfId="17370" priority="18344" operator="containsText" text="PNC">
      <formula>NOT(ISERROR(SEARCH("PNC",BK98)))</formula>
    </cfRule>
    <cfRule type="containsText" dxfId="17369" priority="18345" operator="containsText" text="EJC">
      <formula>NOT(ISERROR(SEARCH("EJC",BK98)))</formula>
    </cfRule>
    <cfRule type="containsText" dxfId="17368" priority="18346" operator="containsText" text="FAC">
      <formula>NOT(ISERROR(SEARCH("FAC",BK98)))</formula>
    </cfRule>
  </conditionalFormatting>
  <conditionalFormatting sqref="BK98:CC101 BN101:CD101">
    <cfRule type="containsText" dxfId="17367" priority="18339" operator="containsText" text="CE">
      <formula>NOT(ISERROR(SEARCH("CE",BK98)))</formula>
    </cfRule>
  </conditionalFormatting>
  <conditionalFormatting sqref="BA98:BI101">
    <cfRule type="cellIs" dxfId="17366" priority="18332" operator="equal">
      <formula>"FAB"</formula>
    </cfRule>
    <cfRule type="containsText" dxfId="17365" priority="18333" operator="containsText" text="CC">
      <formula>NOT(ISERROR(SEARCH("CC",BA98)))</formula>
    </cfRule>
    <cfRule type="containsText" dxfId="17364" priority="18334" operator="containsText" text="ND">
      <formula>NOT(ISERROR(SEARCH("ND",BA98)))</formula>
    </cfRule>
    <cfRule type="containsText" dxfId="17363" priority="18335" operator="containsText" text="MANTTO">
      <formula>NOT(ISERROR(SEARCH("MANTTO",BA98)))</formula>
    </cfRule>
    <cfRule type="containsText" dxfId="17362" priority="18336" operator="containsText" text="PNC">
      <formula>NOT(ISERROR(SEARCH("PNC",BA98)))</formula>
    </cfRule>
    <cfRule type="containsText" dxfId="17361" priority="18337" operator="containsText" text="EJC">
      <formula>NOT(ISERROR(SEARCH("EJC",BA98)))</formula>
    </cfRule>
    <cfRule type="containsText" dxfId="17360" priority="18338" operator="containsText" text="FAC">
      <formula>NOT(ISERROR(SEARCH("FAC",BA98)))</formula>
    </cfRule>
  </conditionalFormatting>
  <conditionalFormatting sqref="BA98:BI101">
    <cfRule type="containsText" dxfId="17359" priority="18331" operator="containsText" text="CE">
      <formula>NOT(ISERROR(SEARCH("CE",BA98)))</formula>
    </cfRule>
  </conditionalFormatting>
  <conditionalFormatting sqref="BA98:BI101">
    <cfRule type="cellIs" dxfId="17358" priority="18324" operator="equal">
      <formula>"FAB"</formula>
    </cfRule>
    <cfRule type="containsText" dxfId="17357" priority="18325" operator="containsText" text="CC">
      <formula>NOT(ISERROR(SEARCH("CC",BA98)))</formula>
    </cfRule>
    <cfRule type="containsText" dxfId="17356" priority="18326" operator="containsText" text="ND">
      <formula>NOT(ISERROR(SEARCH("ND",BA98)))</formula>
    </cfRule>
    <cfRule type="containsText" dxfId="17355" priority="18327" operator="containsText" text="MANTTO">
      <formula>NOT(ISERROR(SEARCH("MANTTO",BA98)))</formula>
    </cfRule>
    <cfRule type="containsText" dxfId="17354" priority="18328" operator="containsText" text="PNC">
      <formula>NOT(ISERROR(SEARCH("PNC",BA98)))</formula>
    </cfRule>
    <cfRule type="containsText" dxfId="17353" priority="18329" operator="containsText" text="EJC">
      <formula>NOT(ISERROR(SEARCH("EJC",BA98)))</formula>
    </cfRule>
    <cfRule type="containsText" dxfId="17352" priority="18330" operator="containsText" text="FAC">
      <formula>NOT(ISERROR(SEARCH("FAC",BA98)))</formula>
    </cfRule>
  </conditionalFormatting>
  <conditionalFormatting sqref="BA98:BI101">
    <cfRule type="containsText" dxfId="17351" priority="18323" operator="containsText" text="CE">
      <formula>NOT(ISERROR(SEARCH("CE",BA98)))</formula>
    </cfRule>
  </conditionalFormatting>
  <conditionalFormatting sqref="BK98:BS101 BN101:CD101">
    <cfRule type="cellIs" dxfId="17350" priority="18316" operator="equal">
      <formula>"FAB"</formula>
    </cfRule>
    <cfRule type="containsText" dxfId="17349" priority="18317" operator="containsText" text="CC">
      <formula>NOT(ISERROR(SEARCH("CC",BK98)))</formula>
    </cfRule>
    <cfRule type="containsText" dxfId="17348" priority="18318" operator="containsText" text="ND">
      <formula>NOT(ISERROR(SEARCH("ND",BK98)))</formula>
    </cfRule>
    <cfRule type="containsText" dxfId="17347" priority="18319" operator="containsText" text="MANTTO">
      <formula>NOT(ISERROR(SEARCH("MANTTO",BK98)))</formula>
    </cfRule>
    <cfRule type="containsText" dxfId="17346" priority="18320" operator="containsText" text="PNC">
      <formula>NOT(ISERROR(SEARCH("PNC",BK98)))</formula>
    </cfRule>
    <cfRule type="containsText" dxfId="17345" priority="18321" operator="containsText" text="EJC">
      <formula>NOT(ISERROR(SEARCH("EJC",BK98)))</formula>
    </cfRule>
    <cfRule type="containsText" dxfId="17344" priority="18322" operator="containsText" text="FAC">
      <formula>NOT(ISERROR(SEARCH("FAC",BK98)))</formula>
    </cfRule>
  </conditionalFormatting>
  <conditionalFormatting sqref="BK98:BS101 BN101:CD101">
    <cfRule type="containsText" dxfId="17343" priority="18315" operator="containsText" text="CE">
      <formula>NOT(ISERROR(SEARCH("CE",BK98)))</formula>
    </cfRule>
  </conditionalFormatting>
  <conditionalFormatting sqref="BK98:BS101 BN101:CD101">
    <cfRule type="cellIs" dxfId="17342" priority="18308" operator="equal">
      <formula>"FAB"</formula>
    </cfRule>
    <cfRule type="containsText" dxfId="17341" priority="18309" operator="containsText" text="CC">
      <formula>NOT(ISERROR(SEARCH("CC",BK98)))</formula>
    </cfRule>
    <cfRule type="containsText" dxfId="17340" priority="18310" operator="containsText" text="ND">
      <formula>NOT(ISERROR(SEARCH("ND",BK98)))</formula>
    </cfRule>
    <cfRule type="containsText" dxfId="17339" priority="18311" operator="containsText" text="MANTTO">
      <formula>NOT(ISERROR(SEARCH("MANTTO",BK98)))</formula>
    </cfRule>
    <cfRule type="containsText" dxfId="17338" priority="18312" operator="containsText" text="PNC">
      <formula>NOT(ISERROR(SEARCH("PNC",BK98)))</formula>
    </cfRule>
    <cfRule type="containsText" dxfId="17337" priority="18313" operator="containsText" text="EJC">
      <formula>NOT(ISERROR(SEARCH("EJC",BK98)))</formula>
    </cfRule>
    <cfRule type="containsText" dxfId="17336" priority="18314" operator="containsText" text="FAC">
      <formula>NOT(ISERROR(SEARCH("FAC",BK98)))</formula>
    </cfRule>
  </conditionalFormatting>
  <conditionalFormatting sqref="BK98:BS101 BN101:CD101">
    <cfRule type="containsText" dxfId="17335" priority="18307" operator="containsText" text="CE">
      <formula>NOT(ISERROR(SEARCH("CE",BK98)))</formula>
    </cfRule>
  </conditionalFormatting>
  <conditionalFormatting sqref="BJ98:BJ101">
    <cfRule type="cellIs" dxfId="17334" priority="18300" operator="equal">
      <formula>"FAB"</formula>
    </cfRule>
    <cfRule type="containsText" dxfId="17333" priority="18301" operator="containsText" text="CC">
      <formula>NOT(ISERROR(SEARCH("CC",BJ98)))</formula>
    </cfRule>
    <cfRule type="containsText" dxfId="17332" priority="18302" operator="containsText" text="ND">
      <formula>NOT(ISERROR(SEARCH("ND",BJ98)))</formula>
    </cfRule>
    <cfRule type="containsText" dxfId="17331" priority="18303" operator="containsText" text="MANTTO">
      <formula>NOT(ISERROR(SEARCH("MANTTO",BJ98)))</formula>
    </cfRule>
    <cfRule type="containsText" dxfId="17330" priority="18304" operator="containsText" text="PNC">
      <formula>NOT(ISERROR(SEARCH("PNC",BJ98)))</formula>
    </cfRule>
    <cfRule type="containsText" dxfId="17329" priority="18305" operator="containsText" text="EJC">
      <formula>NOT(ISERROR(SEARCH("EJC",BJ98)))</formula>
    </cfRule>
    <cfRule type="containsText" dxfId="17328" priority="18306" operator="containsText" text="FAC">
      <formula>NOT(ISERROR(SEARCH("FAC",BJ98)))</formula>
    </cfRule>
  </conditionalFormatting>
  <conditionalFormatting sqref="BJ98:BJ101">
    <cfRule type="containsText" dxfId="17327" priority="18299" operator="containsText" text="CE">
      <formula>NOT(ISERROR(SEARCH("CE",BJ98)))</formula>
    </cfRule>
  </conditionalFormatting>
  <conditionalFormatting sqref="BJ98:BJ101">
    <cfRule type="cellIs" dxfId="17326" priority="18292" operator="equal">
      <formula>"FAB"</formula>
    </cfRule>
    <cfRule type="containsText" dxfId="17325" priority="18293" operator="containsText" text="CC">
      <formula>NOT(ISERROR(SEARCH("CC",BJ98)))</formula>
    </cfRule>
    <cfRule type="containsText" dxfId="17324" priority="18294" operator="containsText" text="ND">
      <formula>NOT(ISERROR(SEARCH("ND",BJ98)))</formula>
    </cfRule>
    <cfRule type="containsText" dxfId="17323" priority="18295" operator="containsText" text="MANTTO">
      <formula>NOT(ISERROR(SEARCH("MANTTO",BJ98)))</formula>
    </cfRule>
    <cfRule type="containsText" dxfId="17322" priority="18296" operator="containsText" text="PNC">
      <formula>NOT(ISERROR(SEARCH("PNC",BJ98)))</formula>
    </cfRule>
    <cfRule type="containsText" dxfId="17321" priority="18297" operator="containsText" text="EJC">
      <formula>NOT(ISERROR(SEARCH("EJC",BJ98)))</formula>
    </cfRule>
    <cfRule type="containsText" dxfId="17320" priority="18298" operator="containsText" text="FAC">
      <formula>NOT(ISERROR(SEARCH("FAC",BJ98)))</formula>
    </cfRule>
  </conditionalFormatting>
  <conditionalFormatting sqref="BJ98:BJ101">
    <cfRule type="containsText" dxfId="17319" priority="18291" operator="containsText" text="CE">
      <formula>NOT(ISERROR(SEARCH("CE",BJ98)))</formula>
    </cfRule>
  </conditionalFormatting>
  <conditionalFormatting sqref="BU98:CC101">
    <cfRule type="cellIs" dxfId="17318" priority="18284" operator="equal">
      <formula>"FAB"</formula>
    </cfRule>
    <cfRule type="containsText" dxfId="17317" priority="18285" operator="containsText" text="CC">
      <formula>NOT(ISERROR(SEARCH("CC",BU98)))</formula>
    </cfRule>
    <cfRule type="containsText" dxfId="17316" priority="18286" operator="containsText" text="ND">
      <formula>NOT(ISERROR(SEARCH("ND",BU98)))</formula>
    </cfRule>
    <cfRule type="containsText" dxfId="17315" priority="18287" operator="containsText" text="MANTTO">
      <formula>NOT(ISERROR(SEARCH("MANTTO",BU98)))</formula>
    </cfRule>
    <cfRule type="containsText" dxfId="17314" priority="18288" operator="containsText" text="PNC">
      <formula>NOT(ISERROR(SEARCH("PNC",BU98)))</formula>
    </cfRule>
    <cfRule type="containsText" dxfId="17313" priority="18289" operator="containsText" text="EJC">
      <formula>NOT(ISERROR(SEARCH("EJC",BU98)))</formula>
    </cfRule>
    <cfRule type="containsText" dxfId="17312" priority="18290" operator="containsText" text="FAC">
      <formula>NOT(ISERROR(SEARCH("FAC",BU98)))</formula>
    </cfRule>
  </conditionalFormatting>
  <conditionalFormatting sqref="BU98:CC101">
    <cfRule type="containsText" dxfId="17311" priority="18283" operator="containsText" text="CE">
      <formula>NOT(ISERROR(SEARCH("CE",BU98)))</formula>
    </cfRule>
  </conditionalFormatting>
  <conditionalFormatting sqref="BU98:CC101">
    <cfRule type="cellIs" dxfId="17310" priority="18276" operator="equal">
      <formula>"FAB"</formula>
    </cfRule>
    <cfRule type="containsText" dxfId="17309" priority="18277" operator="containsText" text="CC">
      <formula>NOT(ISERROR(SEARCH("CC",BU98)))</formula>
    </cfRule>
    <cfRule type="containsText" dxfId="17308" priority="18278" operator="containsText" text="ND">
      <formula>NOT(ISERROR(SEARCH("ND",BU98)))</formula>
    </cfRule>
    <cfRule type="containsText" dxfId="17307" priority="18279" operator="containsText" text="MANTTO">
      <formula>NOT(ISERROR(SEARCH("MANTTO",BU98)))</formula>
    </cfRule>
    <cfRule type="containsText" dxfId="17306" priority="18280" operator="containsText" text="PNC">
      <formula>NOT(ISERROR(SEARCH("PNC",BU98)))</formula>
    </cfRule>
    <cfRule type="containsText" dxfId="17305" priority="18281" operator="containsText" text="EJC">
      <formula>NOT(ISERROR(SEARCH("EJC",BU98)))</formula>
    </cfRule>
    <cfRule type="containsText" dxfId="17304" priority="18282" operator="containsText" text="FAC">
      <formula>NOT(ISERROR(SEARCH("FAC",BU98)))</formula>
    </cfRule>
  </conditionalFormatting>
  <conditionalFormatting sqref="BU98:CC101">
    <cfRule type="containsText" dxfId="17303" priority="18275" operator="containsText" text="CE">
      <formula>NOT(ISERROR(SEARCH("CE",BU98)))</formula>
    </cfRule>
  </conditionalFormatting>
  <conditionalFormatting sqref="BT98:BT101">
    <cfRule type="cellIs" dxfId="17302" priority="18268" operator="equal">
      <formula>"FAB"</formula>
    </cfRule>
    <cfRule type="containsText" dxfId="17301" priority="18269" operator="containsText" text="CC">
      <formula>NOT(ISERROR(SEARCH("CC",BT98)))</formula>
    </cfRule>
    <cfRule type="containsText" dxfId="17300" priority="18270" operator="containsText" text="ND">
      <formula>NOT(ISERROR(SEARCH("ND",BT98)))</formula>
    </cfRule>
    <cfRule type="containsText" dxfId="17299" priority="18271" operator="containsText" text="MANTTO">
      <formula>NOT(ISERROR(SEARCH("MANTTO",BT98)))</formula>
    </cfRule>
    <cfRule type="containsText" dxfId="17298" priority="18272" operator="containsText" text="PNC">
      <formula>NOT(ISERROR(SEARCH("PNC",BT98)))</formula>
    </cfRule>
    <cfRule type="containsText" dxfId="17297" priority="18273" operator="containsText" text="EJC">
      <formula>NOT(ISERROR(SEARCH("EJC",BT98)))</formula>
    </cfRule>
    <cfRule type="containsText" dxfId="17296" priority="18274" operator="containsText" text="FAC">
      <formula>NOT(ISERROR(SEARCH("FAC",BT98)))</formula>
    </cfRule>
  </conditionalFormatting>
  <conditionalFormatting sqref="BT98:BT101">
    <cfRule type="containsText" dxfId="17295" priority="18267" operator="containsText" text="CE">
      <formula>NOT(ISERROR(SEARCH("CE",BT98)))</formula>
    </cfRule>
  </conditionalFormatting>
  <conditionalFormatting sqref="BT98:BT101">
    <cfRule type="cellIs" dxfId="17294" priority="18260" operator="equal">
      <formula>"FAB"</formula>
    </cfRule>
    <cfRule type="containsText" dxfId="17293" priority="18261" operator="containsText" text="CC">
      <formula>NOT(ISERROR(SEARCH("CC",BT98)))</formula>
    </cfRule>
    <cfRule type="containsText" dxfId="17292" priority="18262" operator="containsText" text="ND">
      <formula>NOT(ISERROR(SEARCH("ND",BT98)))</formula>
    </cfRule>
    <cfRule type="containsText" dxfId="17291" priority="18263" operator="containsText" text="MANTTO">
      <formula>NOT(ISERROR(SEARCH("MANTTO",BT98)))</formula>
    </cfRule>
    <cfRule type="containsText" dxfId="17290" priority="18264" operator="containsText" text="PNC">
      <formula>NOT(ISERROR(SEARCH("PNC",BT98)))</formula>
    </cfRule>
    <cfRule type="containsText" dxfId="17289" priority="18265" operator="containsText" text="EJC">
      <formula>NOT(ISERROR(SEARCH("EJC",BT98)))</formula>
    </cfRule>
    <cfRule type="containsText" dxfId="17288" priority="18266" operator="containsText" text="FAC">
      <formula>NOT(ISERROR(SEARCH("FAC",BT98)))</formula>
    </cfRule>
  </conditionalFormatting>
  <conditionalFormatting sqref="BT98:BT101">
    <cfRule type="containsText" dxfId="17287" priority="18259" operator="containsText" text="CE">
      <formula>NOT(ISERROR(SEARCH("CE",BT98)))</formula>
    </cfRule>
  </conditionalFormatting>
  <conditionalFormatting sqref="BA99:CL99">
    <cfRule type="cellIs" dxfId="17286" priority="18252" operator="equal">
      <formula>"FAB"</formula>
    </cfRule>
    <cfRule type="containsText" dxfId="17285" priority="18253" operator="containsText" text="CC">
      <formula>NOT(ISERROR(SEARCH("CC",BA99)))</formula>
    </cfRule>
    <cfRule type="containsText" dxfId="17284" priority="18254" operator="containsText" text="ND">
      <formula>NOT(ISERROR(SEARCH("ND",BA99)))</formula>
    </cfRule>
    <cfRule type="containsText" dxfId="17283" priority="18255" operator="containsText" text="MANTTO">
      <formula>NOT(ISERROR(SEARCH("MANTTO",BA99)))</formula>
    </cfRule>
    <cfRule type="containsText" dxfId="17282" priority="18256" operator="containsText" text="PNC">
      <formula>NOT(ISERROR(SEARCH("PNC",BA99)))</formula>
    </cfRule>
    <cfRule type="containsText" dxfId="17281" priority="18257" operator="containsText" text="EJC">
      <formula>NOT(ISERROR(SEARCH("EJC",BA99)))</formula>
    </cfRule>
    <cfRule type="containsText" dxfId="17280" priority="18258" operator="containsText" text="FAC">
      <formula>NOT(ISERROR(SEARCH("FAC",BA99)))</formula>
    </cfRule>
  </conditionalFormatting>
  <conditionalFormatting sqref="BA99:CL99">
    <cfRule type="containsText" dxfId="17279" priority="18251" operator="containsText" text="CE">
      <formula>NOT(ISERROR(SEARCH("CE",BA99)))</formula>
    </cfRule>
  </conditionalFormatting>
  <conditionalFormatting sqref="BA100:CL101 CK101:DB101">
    <cfRule type="cellIs" dxfId="17278" priority="18244" operator="equal">
      <formula>"FAB"</formula>
    </cfRule>
    <cfRule type="containsText" dxfId="17277" priority="18245" operator="containsText" text="CC">
      <formula>NOT(ISERROR(SEARCH("CC",BA100)))</formula>
    </cfRule>
    <cfRule type="containsText" dxfId="17276" priority="18246" operator="containsText" text="ND">
      <formula>NOT(ISERROR(SEARCH("ND",BA100)))</formula>
    </cfRule>
    <cfRule type="containsText" dxfId="17275" priority="18247" operator="containsText" text="MANTTO">
      <formula>NOT(ISERROR(SEARCH("MANTTO",BA100)))</formula>
    </cfRule>
    <cfRule type="containsText" dxfId="17274" priority="18248" operator="containsText" text="PNC">
      <formula>NOT(ISERROR(SEARCH("PNC",BA100)))</formula>
    </cfRule>
    <cfRule type="containsText" dxfId="17273" priority="18249" operator="containsText" text="EJC">
      <formula>NOT(ISERROR(SEARCH("EJC",BA100)))</formula>
    </cfRule>
    <cfRule type="containsText" dxfId="17272" priority="18250" operator="containsText" text="FAC">
      <formula>NOT(ISERROR(SEARCH("FAC",BA100)))</formula>
    </cfRule>
  </conditionalFormatting>
  <conditionalFormatting sqref="BA100:CL101 CK101:DB101">
    <cfRule type="containsText" dxfId="17271" priority="18243" operator="containsText" text="CE">
      <formula>NOT(ISERROR(SEARCH("CE",BA100)))</formula>
    </cfRule>
  </conditionalFormatting>
  <conditionalFormatting sqref="BA98:CL101 CK101:DB101">
    <cfRule type="cellIs" dxfId="17270" priority="18236" operator="equal">
      <formula>"FAB"</formula>
    </cfRule>
    <cfRule type="containsText" dxfId="17269" priority="18237" operator="containsText" text="CC">
      <formula>NOT(ISERROR(SEARCH("CC",BA98)))</formula>
    </cfRule>
    <cfRule type="containsText" dxfId="17268" priority="18238" operator="containsText" text="ND">
      <formula>NOT(ISERROR(SEARCH("ND",BA98)))</formula>
    </cfRule>
    <cfRule type="containsText" dxfId="17267" priority="18239" operator="containsText" text="MANTTO">
      <formula>NOT(ISERROR(SEARCH("MANTTO",BA98)))</formula>
    </cfRule>
    <cfRule type="containsText" dxfId="17266" priority="18240" operator="containsText" text="PNC">
      <formula>NOT(ISERROR(SEARCH("PNC",BA98)))</formula>
    </cfRule>
    <cfRule type="containsText" dxfId="17265" priority="18241" operator="containsText" text="EJC">
      <formula>NOT(ISERROR(SEARCH("EJC",BA98)))</formula>
    </cfRule>
    <cfRule type="containsText" dxfId="17264" priority="18242" operator="containsText" text="FAC">
      <formula>NOT(ISERROR(SEARCH("FAC",BA98)))</formula>
    </cfRule>
  </conditionalFormatting>
  <conditionalFormatting sqref="BA98:CL101 CK101:DB101">
    <cfRule type="containsText" dxfId="17263" priority="18235" operator="containsText" text="CE">
      <formula>NOT(ISERROR(SEARCH("CE",BA98)))</formula>
    </cfRule>
  </conditionalFormatting>
  <conditionalFormatting sqref="BA98:CL101 CK101:DB101">
    <cfRule type="cellIs" dxfId="17262" priority="18228" operator="equal">
      <formula>"FAB"</formula>
    </cfRule>
    <cfRule type="containsText" dxfId="17261" priority="18229" operator="containsText" text="CC">
      <formula>NOT(ISERROR(SEARCH("CC",BA98)))</formula>
    </cfRule>
    <cfRule type="containsText" dxfId="17260" priority="18230" operator="containsText" text="ND">
      <formula>NOT(ISERROR(SEARCH("ND",BA98)))</formula>
    </cfRule>
    <cfRule type="containsText" dxfId="17259" priority="18231" operator="containsText" text="MANTTO">
      <formula>NOT(ISERROR(SEARCH("MANTTO",BA98)))</formula>
    </cfRule>
    <cfRule type="containsText" dxfId="17258" priority="18232" operator="containsText" text="PNC">
      <formula>NOT(ISERROR(SEARCH("PNC",BA98)))</formula>
    </cfRule>
    <cfRule type="containsText" dxfId="17257" priority="18233" operator="containsText" text="EJC">
      <formula>NOT(ISERROR(SEARCH("EJC",BA98)))</formula>
    </cfRule>
    <cfRule type="containsText" dxfId="17256" priority="18234" operator="containsText" text="FAC">
      <formula>NOT(ISERROR(SEARCH("FAC",BA98)))</formula>
    </cfRule>
  </conditionalFormatting>
  <conditionalFormatting sqref="BA98:CL101 CK101:DB101">
    <cfRule type="containsText" dxfId="17255" priority="18227" operator="containsText" text="CE">
      <formula>NOT(ISERROR(SEARCH("CE",BA98)))</formula>
    </cfRule>
  </conditionalFormatting>
  <conditionalFormatting sqref="CD98:DB100 CD101:DK101">
    <cfRule type="cellIs" dxfId="17254" priority="18220" operator="equal">
      <formula>"FAB"</formula>
    </cfRule>
    <cfRule type="containsText" dxfId="17253" priority="18221" operator="containsText" text="CC">
      <formula>NOT(ISERROR(SEARCH("CC",CD98)))</formula>
    </cfRule>
    <cfRule type="containsText" dxfId="17252" priority="18222" operator="containsText" text="ND">
      <formula>NOT(ISERROR(SEARCH("ND",CD98)))</formula>
    </cfRule>
    <cfRule type="containsText" dxfId="17251" priority="18223" operator="containsText" text="MANTTO">
      <formula>NOT(ISERROR(SEARCH("MANTTO",CD98)))</formula>
    </cfRule>
    <cfRule type="containsText" dxfId="17250" priority="18224" operator="containsText" text="PNC">
      <formula>NOT(ISERROR(SEARCH("PNC",CD98)))</formula>
    </cfRule>
    <cfRule type="containsText" dxfId="17249" priority="18225" operator="containsText" text="EJC">
      <formula>NOT(ISERROR(SEARCH("EJC",CD98)))</formula>
    </cfRule>
    <cfRule type="containsText" dxfId="17248" priority="18226" operator="containsText" text="FAC">
      <formula>NOT(ISERROR(SEARCH("FAC",CD98)))</formula>
    </cfRule>
  </conditionalFormatting>
  <conditionalFormatting sqref="CD98:DB100 CD101:DK101">
    <cfRule type="containsText" dxfId="17247" priority="18219" operator="containsText" text="CE">
      <formula>NOT(ISERROR(SEARCH("CE",CD98)))</formula>
    </cfRule>
  </conditionalFormatting>
  <conditionalFormatting sqref="CD101 CD99:DB99">
    <cfRule type="cellIs" dxfId="17246" priority="18212" operator="equal">
      <formula>"FAB"</formula>
    </cfRule>
    <cfRule type="containsText" dxfId="17245" priority="18213" operator="containsText" text="CC">
      <formula>NOT(ISERROR(SEARCH("CC",CD99)))</formula>
    </cfRule>
    <cfRule type="containsText" dxfId="17244" priority="18214" operator="containsText" text="ND">
      <formula>NOT(ISERROR(SEARCH("ND",CD99)))</formula>
    </cfRule>
    <cfRule type="containsText" dxfId="17243" priority="18215" operator="containsText" text="MANTTO">
      <formula>NOT(ISERROR(SEARCH("MANTTO",CD99)))</formula>
    </cfRule>
    <cfRule type="containsText" dxfId="17242" priority="18216" operator="containsText" text="PNC">
      <formula>NOT(ISERROR(SEARCH("PNC",CD99)))</formula>
    </cfRule>
    <cfRule type="containsText" dxfId="17241" priority="18217" operator="containsText" text="EJC">
      <formula>NOT(ISERROR(SEARCH("EJC",CD99)))</formula>
    </cfRule>
    <cfRule type="containsText" dxfId="17240" priority="18218" operator="containsText" text="FAC">
      <formula>NOT(ISERROR(SEARCH("FAC",CD99)))</formula>
    </cfRule>
  </conditionalFormatting>
  <conditionalFormatting sqref="CD101 CD99:DB99">
    <cfRule type="containsText" dxfId="17239" priority="18211" operator="containsText" text="CE">
      <formula>NOT(ISERROR(SEARCH("CE",CD99)))</formula>
    </cfRule>
  </conditionalFormatting>
  <conditionalFormatting sqref="CD100:DB100 CD101:DK101">
    <cfRule type="cellIs" dxfId="17238" priority="18204" operator="equal">
      <formula>"FAB"</formula>
    </cfRule>
    <cfRule type="containsText" dxfId="17237" priority="18205" operator="containsText" text="CC">
      <formula>NOT(ISERROR(SEARCH("CC",CD100)))</formula>
    </cfRule>
    <cfRule type="containsText" dxfId="17236" priority="18206" operator="containsText" text="ND">
      <formula>NOT(ISERROR(SEARCH("ND",CD100)))</formula>
    </cfRule>
    <cfRule type="containsText" dxfId="17235" priority="18207" operator="containsText" text="MANTTO">
      <formula>NOT(ISERROR(SEARCH("MANTTO",CD100)))</formula>
    </cfRule>
    <cfRule type="containsText" dxfId="17234" priority="18208" operator="containsText" text="PNC">
      <formula>NOT(ISERROR(SEARCH("PNC",CD100)))</formula>
    </cfRule>
    <cfRule type="containsText" dxfId="17233" priority="18209" operator="containsText" text="EJC">
      <formula>NOT(ISERROR(SEARCH("EJC",CD100)))</formula>
    </cfRule>
    <cfRule type="containsText" dxfId="17232" priority="18210" operator="containsText" text="FAC">
      <formula>NOT(ISERROR(SEARCH("FAC",CD100)))</formula>
    </cfRule>
  </conditionalFormatting>
  <conditionalFormatting sqref="CD100:DB100 CD101:DK101">
    <cfRule type="containsText" dxfId="17231" priority="18203" operator="containsText" text="CE">
      <formula>NOT(ISERROR(SEARCH("CE",CD100)))</formula>
    </cfRule>
  </conditionalFormatting>
  <conditionalFormatting sqref="CD98:CD101">
    <cfRule type="cellIs" dxfId="17230" priority="18196" operator="equal">
      <formula>"FAB"</formula>
    </cfRule>
    <cfRule type="containsText" dxfId="17229" priority="18197" operator="containsText" text="CC">
      <formula>NOT(ISERROR(SEARCH("CC",CD98)))</formula>
    </cfRule>
    <cfRule type="containsText" dxfId="17228" priority="18198" operator="containsText" text="ND">
      <formula>NOT(ISERROR(SEARCH("ND",CD98)))</formula>
    </cfRule>
    <cfRule type="containsText" dxfId="17227" priority="18199" operator="containsText" text="MANTTO">
      <formula>NOT(ISERROR(SEARCH("MANTTO",CD98)))</formula>
    </cfRule>
    <cfRule type="containsText" dxfId="17226" priority="18200" operator="containsText" text="PNC">
      <formula>NOT(ISERROR(SEARCH("PNC",CD98)))</formula>
    </cfRule>
    <cfRule type="containsText" dxfId="17225" priority="18201" operator="containsText" text="EJC">
      <formula>NOT(ISERROR(SEARCH("EJC",CD98)))</formula>
    </cfRule>
    <cfRule type="containsText" dxfId="17224" priority="18202" operator="containsText" text="FAC">
      <formula>NOT(ISERROR(SEARCH("FAC",CD98)))</formula>
    </cfRule>
  </conditionalFormatting>
  <conditionalFormatting sqref="CD98:CD101">
    <cfRule type="containsText" dxfId="17223" priority="18195" operator="containsText" text="CE">
      <formula>NOT(ISERROR(SEARCH("CE",CD98)))</formula>
    </cfRule>
  </conditionalFormatting>
  <conditionalFormatting sqref="CD99 CD101">
    <cfRule type="cellIs" dxfId="17222" priority="18188" operator="equal">
      <formula>"FAB"</formula>
    </cfRule>
    <cfRule type="containsText" dxfId="17221" priority="18189" operator="containsText" text="CC">
      <formula>NOT(ISERROR(SEARCH("CC",CD99)))</formula>
    </cfRule>
    <cfRule type="containsText" dxfId="17220" priority="18190" operator="containsText" text="ND">
      <formula>NOT(ISERROR(SEARCH("ND",CD99)))</formula>
    </cfRule>
    <cfRule type="containsText" dxfId="17219" priority="18191" operator="containsText" text="MANTTO">
      <formula>NOT(ISERROR(SEARCH("MANTTO",CD99)))</formula>
    </cfRule>
    <cfRule type="containsText" dxfId="17218" priority="18192" operator="containsText" text="PNC">
      <formula>NOT(ISERROR(SEARCH("PNC",CD99)))</formula>
    </cfRule>
    <cfRule type="containsText" dxfId="17217" priority="18193" operator="containsText" text="EJC">
      <formula>NOT(ISERROR(SEARCH("EJC",CD99)))</formula>
    </cfRule>
    <cfRule type="containsText" dxfId="17216" priority="18194" operator="containsText" text="FAC">
      <formula>NOT(ISERROR(SEARCH("FAC",CD99)))</formula>
    </cfRule>
  </conditionalFormatting>
  <conditionalFormatting sqref="CD99 CD101">
    <cfRule type="containsText" dxfId="17215" priority="18187" operator="containsText" text="CE">
      <formula>NOT(ISERROR(SEARCH("CE",CD99)))</formula>
    </cfRule>
  </conditionalFormatting>
  <conditionalFormatting sqref="CD98:DB100 CD101:DK101">
    <cfRule type="cellIs" dxfId="17214" priority="18180" operator="equal">
      <formula>"FAB"</formula>
    </cfRule>
    <cfRule type="containsText" dxfId="17213" priority="18181" operator="containsText" text="CC">
      <formula>NOT(ISERROR(SEARCH("CC",CD98)))</formula>
    </cfRule>
    <cfRule type="containsText" dxfId="17212" priority="18182" operator="containsText" text="ND">
      <formula>NOT(ISERROR(SEARCH("ND",CD98)))</formula>
    </cfRule>
    <cfRule type="containsText" dxfId="17211" priority="18183" operator="containsText" text="MANTTO">
      <formula>NOT(ISERROR(SEARCH("MANTTO",CD98)))</formula>
    </cfRule>
    <cfRule type="containsText" dxfId="17210" priority="18184" operator="containsText" text="PNC">
      <formula>NOT(ISERROR(SEARCH("PNC",CD98)))</formula>
    </cfRule>
    <cfRule type="containsText" dxfId="17209" priority="18185" operator="containsText" text="EJC">
      <formula>NOT(ISERROR(SEARCH("EJC",CD98)))</formula>
    </cfRule>
    <cfRule type="containsText" dxfId="17208" priority="18186" operator="containsText" text="FAC">
      <formula>NOT(ISERROR(SEARCH("FAC",CD98)))</formula>
    </cfRule>
  </conditionalFormatting>
  <conditionalFormatting sqref="CD98:DB100 CD101:DK101">
    <cfRule type="containsText" dxfId="17207" priority="18179" operator="containsText" text="CE">
      <formula>NOT(ISERROR(SEARCH("CE",CD98)))</formula>
    </cfRule>
  </conditionalFormatting>
  <conditionalFormatting sqref="CD98:DB100 CD101:DK101">
    <cfRule type="cellIs" dxfId="17206" priority="18172" operator="equal">
      <formula>"FAB"</formula>
    </cfRule>
    <cfRule type="containsText" dxfId="17205" priority="18173" operator="containsText" text="CC">
      <formula>NOT(ISERROR(SEARCH("CC",CD98)))</formula>
    </cfRule>
    <cfRule type="containsText" dxfId="17204" priority="18174" operator="containsText" text="ND">
      <formula>NOT(ISERROR(SEARCH("ND",CD98)))</formula>
    </cfRule>
    <cfRule type="containsText" dxfId="17203" priority="18175" operator="containsText" text="MANTTO">
      <formula>NOT(ISERROR(SEARCH("MANTTO",CD98)))</formula>
    </cfRule>
    <cfRule type="containsText" dxfId="17202" priority="18176" operator="containsText" text="PNC">
      <formula>NOT(ISERROR(SEARCH("PNC",CD98)))</formula>
    </cfRule>
    <cfRule type="containsText" dxfId="17201" priority="18177" operator="containsText" text="EJC">
      <formula>NOT(ISERROR(SEARCH("EJC",CD98)))</formula>
    </cfRule>
    <cfRule type="containsText" dxfId="17200" priority="18178" operator="containsText" text="FAC">
      <formula>NOT(ISERROR(SEARCH("FAC",CD98)))</formula>
    </cfRule>
  </conditionalFormatting>
  <conditionalFormatting sqref="CD98:DB100 CD101:DK101">
    <cfRule type="containsText" dxfId="17199" priority="18171" operator="containsText" text="CE">
      <formula>NOT(ISERROR(SEARCH("CE",CD98)))</formula>
    </cfRule>
  </conditionalFormatting>
  <conditionalFormatting sqref="BA92:CL92">
    <cfRule type="cellIs" dxfId="17198" priority="18003" operator="equal">
      <formula>"FAB"</formula>
    </cfRule>
    <cfRule type="containsText" dxfId="17197" priority="18004" operator="containsText" text="CC">
      <formula>NOT(ISERROR(SEARCH("CC",BA92)))</formula>
    </cfRule>
    <cfRule type="containsText" dxfId="17196" priority="18005" operator="containsText" text="ND">
      <formula>NOT(ISERROR(SEARCH("ND",BA92)))</formula>
    </cfRule>
    <cfRule type="containsText" dxfId="17195" priority="18006" operator="containsText" text="MANTTO">
      <formula>NOT(ISERROR(SEARCH("MANTTO",BA92)))</formula>
    </cfRule>
    <cfRule type="containsText" dxfId="17194" priority="18007" operator="containsText" text="PNC">
      <formula>NOT(ISERROR(SEARCH("PNC",BA92)))</formula>
    </cfRule>
    <cfRule type="containsText" dxfId="17193" priority="18008" operator="containsText" text="EJC">
      <formula>NOT(ISERROR(SEARCH("EJC",BA92)))</formula>
    </cfRule>
    <cfRule type="containsText" dxfId="17192" priority="18009" operator="containsText" text="FAC">
      <formula>NOT(ISERROR(SEARCH("FAC",BA92)))</formula>
    </cfRule>
  </conditionalFormatting>
  <conditionalFormatting sqref="BA92:CL92">
    <cfRule type="containsText" dxfId="17191" priority="18002" operator="containsText" text="CE">
      <formula>NOT(ISERROR(SEARCH("CE",BA92)))</formula>
    </cfRule>
  </conditionalFormatting>
  <conditionalFormatting sqref="BA92:DB95">
    <cfRule type="cellIs" dxfId="17190" priority="18156" operator="equal">
      <formula>"FAB"</formula>
    </cfRule>
    <cfRule type="containsText" dxfId="17189" priority="18157" operator="containsText" text="CC">
      <formula>NOT(ISERROR(SEARCH("CC",BA92)))</formula>
    </cfRule>
    <cfRule type="containsText" dxfId="17188" priority="18158" operator="containsText" text="ND">
      <formula>NOT(ISERROR(SEARCH("ND",BA92)))</formula>
    </cfRule>
    <cfRule type="containsText" dxfId="17187" priority="18159" operator="containsText" text="MANTTO">
      <formula>NOT(ISERROR(SEARCH("MANTTO",BA92)))</formula>
    </cfRule>
    <cfRule type="containsText" dxfId="17186" priority="18160" operator="containsText" text="PNC">
      <formula>NOT(ISERROR(SEARCH("PNC",BA92)))</formula>
    </cfRule>
    <cfRule type="containsText" dxfId="17185" priority="18161" operator="containsText" text="EJC">
      <formula>NOT(ISERROR(SEARCH("EJC",BA92)))</formula>
    </cfRule>
    <cfRule type="containsText" dxfId="17184" priority="18162" operator="containsText" text="FAC">
      <formula>NOT(ISERROR(SEARCH("FAC",BA92)))</formula>
    </cfRule>
  </conditionalFormatting>
  <conditionalFormatting sqref="BA92:DB95">
    <cfRule type="containsText" dxfId="17183" priority="18155" operator="containsText" text="CE">
      <formula>NOT(ISERROR(SEARCH("CE",BA92)))</formula>
    </cfRule>
  </conditionalFormatting>
  <conditionalFormatting sqref="CJ92:DB92">
    <cfRule type="cellIs" dxfId="17182" priority="18148" operator="equal">
      <formula>"FAB"</formula>
    </cfRule>
    <cfRule type="containsText" dxfId="17181" priority="18149" operator="containsText" text="CC">
      <formula>NOT(ISERROR(SEARCH("CC",CJ92)))</formula>
    </cfRule>
    <cfRule type="containsText" dxfId="17180" priority="18150" operator="containsText" text="ND">
      <formula>NOT(ISERROR(SEARCH("ND",CJ92)))</formula>
    </cfRule>
    <cfRule type="containsText" dxfId="17179" priority="18151" operator="containsText" text="MANTTO">
      <formula>NOT(ISERROR(SEARCH("MANTTO",CJ92)))</formula>
    </cfRule>
    <cfRule type="containsText" dxfId="17178" priority="18152" operator="containsText" text="PNC">
      <formula>NOT(ISERROR(SEARCH("PNC",CJ92)))</formula>
    </cfRule>
    <cfRule type="containsText" dxfId="17177" priority="18153" operator="containsText" text="EJC">
      <formula>NOT(ISERROR(SEARCH("EJC",CJ92)))</formula>
    </cfRule>
    <cfRule type="containsText" dxfId="17176" priority="18154" operator="containsText" text="FAC">
      <formula>NOT(ISERROR(SEARCH("FAC",CJ92)))</formula>
    </cfRule>
  </conditionalFormatting>
  <conditionalFormatting sqref="CJ92:DB92">
    <cfRule type="containsText" dxfId="17175" priority="18147" operator="containsText" text="CE">
      <formula>NOT(ISERROR(SEARCH("CE",CJ92)))</formula>
    </cfRule>
  </conditionalFormatting>
  <conditionalFormatting sqref="BA93:CI93">
    <cfRule type="cellIs" dxfId="17174" priority="18140" operator="equal">
      <formula>"FAB"</formula>
    </cfRule>
    <cfRule type="containsText" dxfId="17173" priority="18141" operator="containsText" text="CC">
      <formula>NOT(ISERROR(SEARCH("CC",BA93)))</formula>
    </cfRule>
    <cfRule type="containsText" dxfId="17172" priority="18142" operator="containsText" text="ND">
      <formula>NOT(ISERROR(SEARCH("ND",BA93)))</formula>
    </cfRule>
    <cfRule type="containsText" dxfId="17171" priority="18143" operator="containsText" text="MANTTO">
      <formula>NOT(ISERROR(SEARCH("MANTTO",BA93)))</formula>
    </cfRule>
    <cfRule type="containsText" dxfId="17170" priority="18144" operator="containsText" text="PNC">
      <formula>NOT(ISERROR(SEARCH("PNC",BA93)))</formula>
    </cfRule>
    <cfRule type="containsText" dxfId="17169" priority="18145" operator="containsText" text="EJC">
      <formula>NOT(ISERROR(SEARCH("EJC",BA93)))</formula>
    </cfRule>
    <cfRule type="containsText" dxfId="17168" priority="18146" operator="containsText" text="FAC">
      <formula>NOT(ISERROR(SEARCH("FAC",BA93)))</formula>
    </cfRule>
  </conditionalFormatting>
  <conditionalFormatting sqref="BA93:CI93">
    <cfRule type="containsText" dxfId="17167" priority="18139" operator="containsText" text="CE">
      <formula>NOT(ISERROR(SEARCH("CE",BA93)))</formula>
    </cfRule>
  </conditionalFormatting>
  <conditionalFormatting sqref="CJ93:DB93">
    <cfRule type="cellIs" dxfId="17166" priority="18132" operator="equal">
      <formula>"FAB"</formula>
    </cfRule>
    <cfRule type="containsText" dxfId="17165" priority="18133" operator="containsText" text="CC">
      <formula>NOT(ISERROR(SEARCH("CC",CJ93)))</formula>
    </cfRule>
    <cfRule type="containsText" dxfId="17164" priority="18134" operator="containsText" text="ND">
      <formula>NOT(ISERROR(SEARCH("ND",CJ93)))</formula>
    </cfRule>
    <cfRule type="containsText" dxfId="17163" priority="18135" operator="containsText" text="MANTTO">
      <formula>NOT(ISERROR(SEARCH("MANTTO",CJ93)))</formula>
    </cfRule>
    <cfRule type="containsText" dxfId="17162" priority="18136" operator="containsText" text="PNC">
      <formula>NOT(ISERROR(SEARCH("PNC",CJ93)))</formula>
    </cfRule>
    <cfRule type="containsText" dxfId="17161" priority="18137" operator="containsText" text="EJC">
      <formula>NOT(ISERROR(SEARCH("EJC",CJ93)))</formula>
    </cfRule>
    <cfRule type="containsText" dxfId="17160" priority="18138" operator="containsText" text="FAC">
      <formula>NOT(ISERROR(SEARCH("FAC",CJ93)))</formula>
    </cfRule>
  </conditionalFormatting>
  <conditionalFormatting sqref="CJ93:DB93">
    <cfRule type="containsText" dxfId="17159" priority="18131" operator="containsText" text="CE">
      <formula>NOT(ISERROR(SEARCH("CE",CJ93)))</formula>
    </cfRule>
  </conditionalFormatting>
  <conditionalFormatting sqref="DB93">
    <cfRule type="cellIs" dxfId="17158" priority="18124" operator="equal">
      <formula>"FAB"</formula>
    </cfRule>
    <cfRule type="containsText" dxfId="17157" priority="18125" operator="containsText" text="CC">
      <formula>NOT(ISERROR(SEARCH("CC",DB93)))</formula>
    </cfRule>
    <cfRule type="containsText" dxfId="17156" priority="18126" operator="containsText" text="ND">
      <formula>NOT(ISERROR(SEARCH("ND",DB93)))</formula>
    </cfRule>
    <cfRule type="containsText" dxfId="17155" priority="18127" operator="containsText" text="MANTTO">
      <formula>NOT(ISERROR(SEARCH("MANTTO",DB93)))</formula>
    </cfRule>
    <cfRule type="containsText" dxfId="17154" priority="18128" operator="containsText" text="PNC">
      <formula>NOT(ISERROR(SEARCH("PNC",DB93)))</formula>
    </cfRule>
    <cfRule type="containsText" dxfId="17153" priority="18129" operator="containsText" text="EJC">
      <formula>NOT(ISERROR(SEARCH("EJC",DB93)))</formula>
    </cfRule>
    <cfRule type="containsText" dxfId="17152" priority="18130" operator="containsText" text="FAC">
      <formula>NOT(ISERROR(SEARCH("FAC",DB93)))</formula>
    </cfRule>
  </conditionalFormatting>
  <conditionalFormatting sqref="DB93">
    <cfRule type="containsText" dxfId="17151" priority="18123" operator="containsText" text="CE">
      <formula>NOT(ISERROR(SEARCH("CE",DB93)))</formula>
    </cfRule>
  </conditionalFormatting>
  <conditionalFormatting sqref="BA94:CI95 CJ95:DB95">
    <cfRule type="cellIs" dxfId="17150" priority="18116" operator="equal">
      <formula>"FAB"</formula>
    </cfRule>
    <cfRule type="containsText" dxfId="17149" priority="18117" operator="containsText" text="CC">
      <formula>NOT(ISERROR(SEARCH("CC",BA94)))</formula>
    </cfRule>
    <cfRule type="containsText" dxfId="17148" priority="18118" operator="containsText" text="ND">
      <formula>NOT(ISERROR(SEARCH("ND",BA94)))</formula>
    </cfRule>
    <cfRule type="containsText" dxfId="17147" priority="18119" operator="containsText" text="MANTTO">
      <formula>NOT(ISERROR(SEARCH("MANTTO",BA94)))</formula>
    </cfRule>
    <cfRule type="containsText" dxfId="17146" priority="18120" operator="containsText" text="PNC">
      <formula>NOT(ISERROR(SEARCH("PNC",BA94)))</formula>
    </cfRule>
    <cfRule type="containsText" dxfId="17145" priority="18121" operator="containsText" text="EJC">
      <formula>NOT(ISERROR(SEARCH("EJC",BA94)))</formula>
    </cfRule>
    <cfRule type="containsText" dxfId="17144" priority="18122" operator="containsText" text="FAC">
      <formula>NOT(ISERROR(SEARCH("FAC",BA94)))</formula>
    </cfRule>
  </conditionalFormatting>
  <conditionalFormatting sqref="BA94:CI95 CJ95:DB95">
    <cfRule type="containsText" dxfId="17143" priority="18115" operator="containsText" text="CE">
      <formula>NOT(ISERROR(SEARCH("CE",BA94)))</formula>
    </cfRule>
  </conditionalFormatting>
  <conditionalFormatting sqref="CJ94:DA95 DB94">
    <cfRule type="cellIs" dxfId="17142" priority="18108" operator="equal">
      <formula>"FAB"</formula>
    </cfRule>
    <cfRule type="containsText" dxfId="17141" priority="18109" operator="containsText" text="CC">
      <formula>NOT(ISERROR(SEARCH("CC",CJ94)))</formula>
    </cfRule>
    <cfRule type="containsText" dxfId="17140" priority="18110" operator="containsText" text="ND">
      <formula>NOT(ISERROR(SEARCH("ND",CJ94)))</formula>
    </cfRule>
    <cfRule type="containsText" dxfId="17139" priority="18111" operator="containsText" text="MANTTO">
      <formula>NOT(ISERROR(SEARCH("MANTTO",CJ94)))</formula>
    </cfRule>
    <cfRule type="containsText" dxfId="17138" priority="18112" operator="containsText" text="PNC">
      <formula>NOT(ISERROR(SEARCH("PNC",CJ94)))</formula>
    </cfRule>
    <cfRule type="containsText" dxfId="17137" priority="18113" operator="containsText" text="EJC">
      <formula>NOT(ISERROR(SEARCH("EJC",CJ94)))</formula>
    </cfRule>
    <cfRule type="containsText" dxfId="17136" priority="18114" operator="containsText" text="FAC">
      <formula>NOT(ISERROR(SEARCH("FAC",CJ94)))</formula>
    </cfRule>
  </conditionalFormatting>
  <conditionalFormatting sqref="CJ94:DA95 DB94">
    <cfRule type="containsText" dxfId="17135" priority="18107" operator="containsText" text="CE">
      <formula>NOT(ISERROR(SEARCH("CE",CJ94)))</formula>
    </cfRule>
  </conditionalFormatting>
  <conditionalFormatting sqref="BA92:DB95">
    <cfRule type="containsText" dxfId="17134" priority="18098" operator="containsText" text="BAA">
      <formula>NOT(ISERROR(SEARCH("BAA",BA92)))</formula>
    </cfRule>
  </conditionalFormatting>
  <conditionalFormatting sqref="BK92:CC95">
    <cfRule type="cellIs" dxfId="17133" priority="18091" operator="equal">
      <formula>"FAB"</formula>
    </cfRule>
    <cfRule type="containsText" dxfId="17132" priority="18092" operator="containsText" text="CC">
      <formula>NOT(ISERROR(SEARCH("CC",BK92)))</formula>
    </cfRule>
    <cfRule type="containsText" dxfId="17131" priority="18093" operator="containsText" text="ND">
      <formula>NOT(ISERROR(SEARCH("ND",BK92)))</formula>
    </cfRule>
    <cfRule type="containsText" dxfId="17130" priority="18094" operator="containsText" text="MANTTO">
      <formula>NOT(ISERROR(SEARCH("MANTTO",BK92)))</formula>
    </cfRule>
    <cfRule type="containsText" dxfId="17129" priority="18095" operator="containsText" text="PNC">
      <formula>NOT(ISERROR(SEARCH("PNC",BK92)))</formula>
    </cfRule>
    <cfRule type="containsText" dxfId="17128" priority="18096" operator="containsText" text="EJC">
      <formula>NOT(ISERROR(SEARCH("EJC",BK92)))</formula>
    </cfRule>
    <cfRule type="containsText" dxfId="17127" priority="18097" operator="containsText" text="FAC">
      <formula>NOT(ISERROR(SEARCH("FAC",BK92)))</formula>
    </cfRule>
  </conditionalFormatting>
  <conditionalFormatting sqref="BK92:CC95">
    <cfRule type="containsText" dxfId="17126" priority="18090" operator="containsText" text="CE">
      <formula>NOT(ISERROR(SEARCH("CE",BK92)))</formula>
    </cfRule>
  </conditionalFormatting>
  <conditionalFormatting sqref="BA92:BI95">
    <cfRule type="cellIs" dxfId="17125" priority="18083" operator="equal">
      <formula>"FAB"</formula>
    </cfRule>
    <cfRule type="containsText" dxfId="17124" priority="18084" operator="containsText" text="CC">
      <formula>NOT(ISERROR(SEARCH("CC",BA92)))</formula>
    </cfRule>
    <cfRule type="containsText" dxfId="17123" priority="18085" operator="containsText" text="ND">
      <formula>NOT(ISERROR(SEARCH("ND",BA92)))</formula>
    </cfRule>
    <cfRule type="containsText" dxfId="17122" priority="18086" operator="containsText" text="MANTTO">
      <formula>NOT(ISERROR(SEARCH("MANTTO",BA92)))</formula>
    </cfRule>
    <cfRule type="containsText" dxfId="17121" priority="18087" operator="containsText" text="PNC">
      <formula>NOT(ISERROR(SEARCH("PNC",BA92)))</formula>
    </cfRule>
    <cfRule type="containsText" dxfId="17120" priority="18088" operator="containsText" text="EJC">
      <formula>NOT(ISERROR(SEARCH("EJC",BA92)))</formula>
    </cfRule>
    <cfRule type="containsText" dxfId="17119" priority="18089" operator="containsText" text="FAC">
      <formula>NOT(ISERROR(SEARCH("FAC",BA92)))</formula>
    </cfRule>
  </conditionalFormatting>
  <conditionalFormatting sqref="BA92:BI95">
    <cfRule type="containsText" dxfId="17118" priority="18082" operator="containsText" text="CE">
      <formula>NOT(ISERROR(SEARCH("CE",BA92)))</formula>
    </cfRule>
  </conditionalFormatting>
  <conditionalFormatting sqref="BA92:BI95">
    <cfRule type="cellIs" dxfId="17117" priority="18075" operator="equal">
      <formula>"FAB"</formula>
    </cfRule>
    <cfRule type="containsText" dxfId="17116" priority="18076" operator="containsText" text="CC">
      <formula>NOT(ISERROR(SEARCH("CC",BA92)))</formula>
    </cfRule>
    <cfRule type="containsText" dxfId="17115" priority="18077" operator="containsText" text="ND">
      <formula>NOT(ISERROR(SEARCH("ND",BA92)))</formula>
    </cfRule>
    <cfRule type="containsText" dxfId="17114" priority="18078" operator="containsText" text="MANTTO">
      <formula>NOT(ISERROR(SEARCH("MANTTO",BA92)))</formula>
    </cfRule>
    <cfRule type="containsText" dxfId="17113" priority="18079" operator="containsText" text="PNC">
      <formula>NOT(ISERROR(SEARCH("PNC",BA92)))</formula>
    </cfRule>
    <cfRule type="containsText" dxfId="17112" priority="18080" operator="containsText" text="EJC">
      <formula>NOT(ISERROR(SEARCH("EJC",BA92)))</formula>
    </cfRule>
    <cfRule type="containsText" dxfId="17111" priority="18081" operator="containsText" text="FAC">
      <formula>NOT(ISERROR(SEARCH("FAC",BA92)))</formula>
    </cfRule>
  </conditionalFormatting>
  <conditionalFormatting sqref="BA92:BI95">
    <cfRule type="containsText" dxfId="17110" priority="18074" operator="containsText" text="CE">
      <formula>NOT(ISERROR(SEARCH("CE",BA92)))</formula>
    </cfRule>
  </conditionalFormatting>
  <conditionalFormatting sqref="BK92:BS95">
    <cfRule type="cellIs" dxfId="17109" priority="18067" operator="equal">
      <formula>"FAB"</formula>
    </cfRule>
    <cfRule type="containsText" dxfId="17108" priority="18068" operator="containsText" text="CC">
      <formula>NOT(ISERROR(SEARCH("CC",BK92)))</formula>
    </cfRule>
    <cfRule type="containsText" dxfId="17107" priority="18069" operator="containsText" text="ND">
      <formula>NOT(ISERROR(SEARCH("ND",BK92)))</formula>
    </cfRule>
    <cfRule type="containsText" dxfId="17106" priority="18070" operator="containsText" text="MANTTO">
      <formula>NOT(ISERROR(SEARCH("MANTTO",BK92)))</formula>
    </cfRule>
    <cfRule type="containsText" dxfId="17105" priority="18071" operator="containsText" text="PNC">
      <formula>NOT(ISERROR(SEARCH("PNC",BK92)))</formula>
    </cfRule>
    <cfRule type="containsText" dxfId="17104" priority="18072" operator="containsText" text="EJC">
      <formula>NOT(ISERROR(SEARCH("EJC",BK92)))</formula>
    </cfRule>
    <cfRule type="containsText" dxfId="17103" priority="18073" operator="containsText" text="FAC">
      <formula>NOT(ISERROR(SEARCH("FAC",BK92)))</formula>
    </cfRule>
  </conditionalFormatting>
  <conditionalFormatting sqref="BK92:BS95">
    <cfRule type="containsText" dxfId="17102" priority="18066" operator="containsText" text="CE">
      <formula>NOT(ISERROR(SEARCH("CE",BK92)))</formula>
    </cfRule>
  </conditionalFormatting>
  <conditionalFormatting sqref="BK92:BS95">
    <cfRule type="cellIs" dxfId="17101" priority="18059" operator="equal">
      <formula>"FAB"</formula>
    </cfRule>
    <cfRule type="containsText" dxfId="17100" priority="18060" operator="containsText" text="CC">
      <formula>NOT(ISERROR(SEARCH("CC",BK92)))</formula>
    </cfRule>
    <cfRule type="containsText" dxfId="17099" priority="18061" operator="containsText" text="ND">
      <formula>NOT(ISERROR(SEARCH("ND",BK92)))</formula>
    </cfRule>
    <cfRule type="containsText" dxfId="17098" priority="18062" operator="containsText" text="MANTTO">
      <formula>NOT(ISERROR(SEARCH("MANTTO",BK92)))</formula>
    </cfRule>
    <cfRule type="containsText" dxfId="17097" priority="18063" operator="containsText" text="PNC">
      <formula>NOT(ISERROR(SEARCH("PNC",BK92)))</formula>
    </cfRule>
    <cfRule type="containsText" dxfId="17096" priority="18064" operator="containsText" text="EJC">
      <formula>NOT(ISERROR(SEARCH("EJC",BK92)))</formula>
    </cfRule>
    <cfRule type="containsText" dxfId="17095" priority="18065" operator="containsText" text="FAC">
      <formula>NOT(ISERROR(SEARCH("FAC",BK92)))</formula>
    </cfRule>
  </conditionalFormatting>
  <conditionalFormatting sqref="BK92:BS95">
    <cfRule type="containsText" dxfId="17094" priority="18058" operator="containsText" text="CE">
      <formula>NOT(ISERROR(SEARCH("CE",BK92)))</formula>
    </cfRule>
  </conditionalFormatting>
  <conditionalFormatting sqref="BJ92:BJ95">
    <cfRule type="cellIs" dxfId="17093" priority="18051" operator="equal">
      <formula>"FAB"</formula>
    </cfRule>
    <cfRule type="containsText" dxfId="17092" priority="18052" operator="containsText" text="CC">
      <formula>NOT(ISERROR(SEARCH("CC",BJ92)))</formula>
    </cfRule>
    <cfRule type="containsText" dxfId="17091" priority="18053" operator="containsText" text="ND">
      <formula>NOT(ISERROR(SEARCH("ND",BJ92)))</formula>
    </cfRule>
    <cfRule type="containsText" dxfId="17090" priority="18054" operator="containsText" text="MANTTO">
      <formula>NOT(ISERROR(SEARCH("MANTTO",BJ92)))</formula>
    </cfRule>
    <cfRule type="containsText" dxfId="17089" priority="18055" operator="containsText" text="PNC">
      <formula>NOT(ISERROR(SEARCH("PNC",BJ92)))</formula>
    </cfRule>
    <cfRule type="containsText" dxfId="17088" priority="18056" operator="containsText" text="EJC">
      <formula>NOT(ISERROR(SEARCH("EJC",BJ92)))</formula>
    </cfRule>
    <cfRule type="containsText" dxfId="17087" priority="18057" operator="containsText" text="FAC">
      <formula>NOT(ISERROR(SEARCH("FAC",BJ92)))</formula>
    </cfRule>
  </conditionalFormatting>
  <conditionalFormatting sqref="BJ92:BJ95">
    <cfRule type="containsText" dxfId="17086" priority="18050" operator="containsText" text="CE">
      <formula>NOT(ISERROR(SEARCH("CE",BJ92)))</formula>
    </cfRule>
  </conditionalFormatting>
  <conditionalFormatting sqref="BJ92:BJ95">
    <cfRule type="cellIs" dxfId="17085" priority="18043" operator="equal">
      <formula>"FAB"</formula>
    </cfRule>
    <cfRule type="containsText" dxfId="17084" priority="18044" operator="containsText" text="CC">
      <formula>NOT(ISERROR(SEARCH("CC",BJ92)))</formula>
    </cfRule>
    <cfRule type="containsText" dxfId="17083" priority="18045" operator="containsText" text="ND">
      <formula>NOT(ISERROR(SEARCH("ND",BJ92)))</formula>
    </cfRule>
    <cfRule type="containsText" dxfId="17082" priority="18046" operator="containsText" text="MANTTO">
      <formula>NOT(ISERROR(SEARCH("MANTTO",BJ92)))</formula>
    </cfRule>
    <cfRule type="containsText" dxfId="17081" priority="18047" operator="containsText" text="PNC">
      <formula>NOT(ISERROR(SEARCH("PNC",BJ92)))</formula>
    </cfRule>
    <cfRule type="containsText" dxfId="17080" priority="18048" operator="containsText" text="EJC">
      <formula>NOT(ISERROR(SEARCH("EJC",BJ92)))</formula>
    </cfRule>
    <cfRule type="containsText" dxfId="17079" priority="18049" operator="containsText" text="FAC">
      <formula>NOT(ISERROR(SEARCH("FAC",BJ92)))</formula>
    </cfRule>
  </conditionalFormatting>
  <conditionalFormatting sqref="BJ92:BJ95">
    <cfRule type="containsText" dxfId="17078" priority="18042" operator="containsText" text="CE">
      <formula>NOT(ISERROR(SEARCH("CE",BJ92)))</formula>
    </cfRule>
  </conditionalFormatting>
  <conditionalFormatting sqref="BU92:CC95">
    <cfRule type="cellIs" dxfId="17077" priority="18035" operator="equal">
      <formula>"FAB"</formula>
    </cfRule>
    <cfRule type="containsText" dxfId="17076" priority="18036" operator="containsText" text="CC">
      <formula>NOT(ISERROR(SEARCH("CC",BU92)))</formula>
    </cfRule>
    <cfRule type="containsText" dxfId="17075" priority="18037" operator="containsText" text="ND">
      <formula>NOT(ISERROR(SEARCH("ND",BU92)))</formula>
    </cfRule>
    <cfRule type="containsText" dxfId="17074" priority="18038" operator="containsText" text="MANTTO">
      <formula>NOT(ISERROR(SEARCH("MANTTO",BU92)))</formula>
    </cfRule>
    <cfRule type="containsText" dxfId="17073" priority="18039" operator="containsText" text="PNC">
      <formula>NOT(ISERROR(SEARCH("PNC",BU92)))</formula>
    </cfRule>
    <cfRule type="containsText" dxfId="17072" priority="18040" operator="containsText" text="EJC">
      <formula>NOT(ISERROR(SEARCH("EJC",BU92)))</formula>
    </cfRule>
    <cfRule type="containsText" dxfId="17071" priority="18041" operator="containsText" text="FAC">
      <formula>NOT(ISERROR(SEARCH("FAC",BU92)))</formula>
    </cfRule>
  </conditionalFormatting>
  <conditionalFormatting sqref="BU92:CC95">
    <cfRule type="containsText" dxfId="17070" priority="18034" operator="containsText" text="CE">
      <formula>NOT(ISERROR(SEARCH("CE",BU92)))</formula>
    </cfRule>
  </conditionalFormatting>
  <conditionalFormatting sqref="BU92:CC95">
    <cfRule type="cellIs" dxfId="17069" priority="18027" operator="equal">
      <formula>"FAB"</formula>
    </cfRule>
    <cfRule type="containsText" dxfId="17068" priority="18028" operator="containsText" text="CC">
      <formula>NOT(ISERROR(SEARCH("CC",BU92)))</formula>
    </cfRule>
    <cfRule type="containsText" dxfId="17067" priority="18029" operator="containsText" text="ND">
      <formula>NOT(ISERROR(SEARCH("ND",BU92)))</formula>
    </cfRule>
    <cfRule type="containsText" dxfId="17066" priority="18030" operator="containsText" text="MANTTO">
      <formula>NOT(ISERROR(SEARCH("MANTTO",BU92)))</formula>
    </cfRule>
    <cfRule type="containsText" dxfId="17065" priority="18031" operator="containsText" text="PNC">
      <formula>NOT(ISERROR(SEARCH("PNC",BU92)))</formula>
    </cfRule>
    <cfRule type="containsText" dxfId="17064" priority="18032" operator="containsText" text="EJC">
      <formula>NOT(ISERROR(SEARCH("EJC",BU92)))</formula>
    </cfRule>
    <cfRule type="containsText" dxfId="17063" priority="18033" operator="containsText" text="FAC">
      <formula>NOT(ISERROR(SEARCH("FAC",BU92)))</formula>
    </cfRule>
  </conditionalFormatting>
  <conditionalFormatting sqref="BU92:CC95">
    <cfRule type="containsText" dxfId="17062" priority="18026" operator="containsText" text="CE">
      <formula>NOT(ISERROR(SEARCH("CE",BU92)))</formula>
    </cfRule>
  </conditionalFormatting>
  <conditionalFormatting sqref="BT92:BT95">
    <cfRule type="cellIs" dxfId="17061" priority="18019" operator="equal">
      <formula>"FAB"</formula>
    </cfRule>
    <cfRule type="containsText" dxfId="17060" priority="18020" operator="containsText" text="CC">
      <formula>NOT(ISERROR(SEARCH("CC",BT92)))</formula>
    </cfRule>
    <cfRule type="containsText" dxfId="17059" priority="18021" operator="containsText" text="ND">
      <formula>NOT(ISERROR(SEARCH("ND",BT92)))</formula>
    </cfRule>
    <cfRule type="containsText" dxfId="17058" priority="18022" operator="containsText" text="MANTTO">
      <formula>NOT(ISERROR(SEARCH("MANTTO",BT92)))</formula>
    </cfRule>
    <cfRule type="containsText" dxfId="17057" priority="18023" operator="containsText" text="PNC">
      <formula>NOT(ISERROR(SEARCH("PNC",BT92)))</formula>
    </cfRule>
    <cfRule type="containsText" dxfId="17056" priority="18024" operator="containsText" text="EJC">
      <formula>NOT(ISERROR(SEARCH("EJC",BT92)))</formula>
    </cfRule>
    <cfRule type="containsText" dxfId="17055" priority="18025" operator="containsText" text="FAC">
      <formula>NOT(ISERROR(SEARCH("FAC",BT92)))</formula>
    </cfRule>
  </conditionalFormatting>
  <conditionalFormatting sqref="BT92:BT95">
    <cfRule type="containsText" dxfId="17054" priority="18018" operator="containsText" text="CE">
      <formula>NOT(ISERROR(SEARCH("CE",BT92)))</formula>
    </cfRule>
  </conditionalFormatting>
  <conditionalFormatting sqref="BT92:BT95">
    <cfRule type="cellIs" dxfId="17053" priority="18011" operator="equal">
      <formula>"FAB"</formula>
    </cfRule>
    <cfRule type="containsText" dxfId="17052" priority="18012" operator="containsText" text="CC">
      <formula>NOT(ISERROR(SEARCH("CC",BT92)))</formula>
    </cfRule>
    <cfRule type="containsText" dxfId="17051" priority="18013" operator="containsText" text="ND">
      <formula>NOT(ISERROR(SEARCH("ND",BT92)))</formula>
    </cfRule>
    <cfRule type="containsText" dxfId="17050" priority="18014" operator="containsText" text="MANTTO">
      <formula>NOT(ISERROR(SEARCH("MANTTO",BT92)))</formula>
    </cfRule>
    <cfRule type="containsText" dxfId="17049" priority="18015" operator="containsText" text="PNC">
      <formula>NOT(ISERROR(SEARCH("PNC",BT92)))</formula>
    </cfRule>
    <cfRule type="containsText" dxfId="17048" priority="18016" operator="containsText" text="EJC">
      <formula>NOT(ISERROR(SEARCH("EJC",BT92)))</formula>
    </cfRule>
    <cfRule type="containsText" dxfId="17047" priority="18017" operator="containsText" text="FAC">
      <formula>NOT(ISERROR(SEARCH("FAC",BT92)))</formula>
    </cfRule>
  </conditionalFormatting>
  <conditionalFormatting sqref="BT92:BT95">
    <cfRule type="containsText" dxfId="17046" priority="18010" operator="containsText" text="CE">
      <formula>NOT(ISERROR(SEARCH("CE",BT92)))</formula>
    </cfRule>
  </conditionalFormatting>
  <conditionalFormatting sqref="BA93:CL94 BA95:DB95">
    <cfRule type="cellIs" dxfId="17045" priority="17995" operator="equal">
      <formula>"FAB"</formula>
    </cfRule>
    <cfRule type="containsText" dxfId="17044" priority="17996" operator="containsText" text="CC">
      <formula>NOT(ISERROR(SEARCH("CC",BA93)))</formula>
    </cfRule>
    <cfRule type="containsText" dxfId="17043" priority="17997" operator="containsText" text="ND">
      <formula>NOT(ISERROR(SEARCH("ND",BA93)))</formula>
    </cfRule>
    <cfRule type="containsText" dxfId="17042" priority="17998" operator="containsText" text="MANTTO">
      <formula>NOT(ISERROR(SEARCH("MANTTO",BA93)))</formula>
    </cfRule>
    <cfRule type="containsText" dxfId="17041" priority="17999" operator="containsText" text="PNC">
      <formula>NOT(ISERROR(SEARCH("PNC",BA93)))</formula>
    </cfRule>
    <cfRule type="containsText" dxfId="17040" priority="18000" operator="containsText" text="EJC">
      <formula>NOT(ISERROR(SEARCH("EJC",BA93)))</formula>
    </cfRule>
    <cfRule type="containsText" dxfId="17039" priority="18001" operator="containsText" text="FAC">
      <formula>NOT(ISERROR(SEARCH("FAC",BA93)))</formula>
    </cfRule>
  </conditionalFormatting>
  <conditionalFormatting sqref="BA93:CL94 BA95:DB95">
    <cfRule type="containsText" dxfId="17038" priority="17994" operator="containsText" text="CE">
      <formula>NOT(ISERROR(SEARCH("CE",BA93)))</formula>
    </cfRule>
  </conditionalFormatting>
  <conditionalFormatting sqref="BA92:CL94 BA95:DB95">
    <cfRule type="cellIs" dxfId="17037" priority="17987" operator="equal">
      <formula>"FAB"</formula>
    </cfRule>
    <cfRule type="containsText" dxfId="17036" priority="17988" operator="containsText" text="CC">
      <formula>NOT(ISERROR(SEARCH("CC",BA92)))</formula>
    </cfRule>
    <cfRule type="containsText" dxfId="17035" priority="17989" operator="containsText" text="ND">
      <formula>NOT(ISERROR(SEARCH("ND",BA92)))</formula>
    </cfRule>
    <cfRule type="containsText" dxfId="17034" priority="17990" operator="containsText" text="MANTTO">
      <formula>NOT(ISERROR(SEARCH("MANTTO",BA92)))</formula>
    </cfRule>
    <cfRule type="containsText" dxfId="17033" priority="17991" operator="containsText" text="PNC">
      <formula>NOT(ISERROR(SEARCH("PNC",BA92)))</formula>
    </cfRule>
    <cfRule type="containsText" dxfId="17032" priority="17992" operator="containsText" text="EJC">
      <formula>NOT(ISERROR(SEARCH("EJC",BA92)))</formula>
    </cfRule>
    <cfRule type="containsText" dxfId="17031" priority="17993" operator="containsText" text="FAC">
      <formula>NOT(ISERROR(SEARCH("FAC",BA92)))</formula>
    </cfRule>
  </conditionalFormatting>
  <conditionalFormatting sqref="BA92:CL94 BA95:DB95">
    <cfRule type="containsText" dxfId="17030" priority="17986" operator="containsText" text="CE">
      <formula>NOT(ISERROR(SEARCH("CE",BA92)))</formula>
    </cfRule>
  </conditionalFormatting>
  <conditionalFormatting sqref="BA92:CL94 BA95:DB95">
    <cfRule type="cellIs" dxfId="17029" priority="17979" operator="equal">
      <formula>"FAB"</formula>
    </cfRule>
    <cfRule type="containsText" dxfId="17028" priority="17980" operator="containsText" text="CC">
      <formula>NOT(ISERROR(SEARCH("CC",BA92)))</formula>
    </cfRule>
    <cfRule type="containsText" dxfId="17027" priority="17981" operator="containsText" text="ND">
      <formula>NOT(ISERROR(SEARCH("ND",BA92)))</formula>
    </cfRule>
    <cfRule type="containsText" dxfId="17026" priority="17982" operator="containsText" text="MANTTO">
      <formula>NOT(ISERROR(SEARCH("MANTTO",BA92)))</formula>
    </cfRule>
    <cfRule type="containsText" dxfId="17025" priority="17983" operator="containsText" text="PNC">
      <formula>NOT(ISERROR(SEARCH("PNC",BA92)))</formula>
    </cfRule>
    <cfRule type="containsText" dxfId="17024" priority="17984" operator="containsText" text="EJC">
      <formula>NOT(ISERROR(SEARCH("EJC",BA92)))</formula>
    </cfRule>
    <cfRule type="containsText" dxfId="17023" priority="17985" operator="containsText" text="FAC">
      <formula>NOT(ISERROR(SEARCH("FAC",BA92)))</formula>
    </cfRule>
  </conditionalFormatting>
  <conditionalFormatting sqref="BA92:CL94 BA95:DB95">
    <cfRule type="containsText" dxfId="17022" priority="17978" operator="containsText" text="CE">
      <formula>NOT(ISERROR(SEARCH("CE",BA92)))</formula>
    </cfRule>
  </conditionalFormatting>
  <conditionalFormatting sqref="CD92:DB94">
    <cfRule type="cellIs" dxfId="17021" priority="17971" operator="equal">
      <formula>"FAB"</formula>
    </cfRule>
    <cfRule type="containsText" dxfId="17020" priority="17972" operator="containsText" text="CC">
      <formula>NOT(ISERROR(SEARCH("CC",CD92)))</formula>
    </cfRule>
    <cfRule type="containsText" dxfId="17019" priority="17973" operator="containsText" text="ND">
      <formula>NOT(ISERROR(SEARCH("ND",CD92)))</formula>
    </cfRule>
    <cfRule type="containsText" dxfId="17018" priority="17974" operator="containsText" text="MANTTO">
      <formula>NOT(ISERROR(SEARCH("MANTTO",CD92)))</formula>
    </cfRule>
    <cfRule type="containsText" dxfId="17017" priority="17975" operator="containsText" text="PNC">
      <formula>NOT(ISERROR(SEARCH("PNC",CD92)))</formula>
    </cfRule>
    <cfRule type="containsText" dxfId="17016" priority="17976" operator="containsText" text="EJC">
      <formula>NOT(ISERROR(SEARCH("EJC",CD92)))</formula>
    </cfRule>
    <cfRule type="containsText" dxfId="17015" priority="17977" operator="containsText" text="FAC">
      <formula>NOT(ISERROR(SEARCH("FAC",CD92)))</formula>
    </cfRule>
  </conditionalFormatting>
  <conditionalFormatting sqref="CD92:DB94">
    <cfRule type="containsText" dxfId="17014" priority="17970" operator="containsText" text="CE">
      <formula>NOT(ISERROR(SEARCH("CE",CD92)))</formula>
    </cfRule>
  </conditionalFormatting>
  <conditionalFormatting sqref="CD94 CD92:DB92">
    <cfRule type="cellIs" dxfId="17013" priority="17963" operator="equal">
      <formula>"FAB"</formula>
    </cfRule>
    <cfRule type="containsText" dxfId="17012" priority="17964" operator="containsText" text="CC">
      <formula>NOT(ISERROR(SEARCH("CC",CD92)))</formula>
    </cfRule>
    <cfRule type="containsText" dxfId="17011" priority="17965" operator="containsText" text="ND">
      <formula>NOT(ISERROR(SEARCH("ND",CD92)))</formula>
    </cfRule>
    <cfRule type="containsText" dxfId="17010" priority="17966" operator="containsText" text="MANTTO">
      <formula>NOT(ISERROR(SEARCH("MANTTO",CD92)))</formula>
    </cfRule>
    <cfRule type="containsText" dxfId="17009" priority="17967" operator="containsText" text="PNC">
      <formula>NOT(ISERROR(SEARCH("PNC",CD92)))</formula>
    </cfRule>
    <cfRule type="containsText" dxfId="17008" priority="17968" operator="containsText" text="EJC">
      <formula>NOT(ISERROR(SEARCH("EJC",CD92)))</formula>
    </cfRule>
    <cfRule type="containsText" dxfId="17007" priority="17969" operator="containsText" text="FAC">
      <formula>NOT(ISERROR(SEARCH("FAC",CD92)))</formula>
    </cfRule>
  </conditionalFormatting>
  <conditionalFormatting sqref="CD94 CD92:DB92">
    <cfRule type="containsText" dxfId="17006" priority="17962" operator="containsText" text="CE">
      <formula>NOT(ISERROR(SEARCH("CE",CD92)))</formula>
    </cfRule>
  </conditionalFormatting>
  <conditionalFormatting sqref="CD93:DB94">
    <cfRule type="cellIs" dxfId="17005" priority="17955" operator="equal">
      <formula>"FAB"</formula>
    </cfRule>
    <cfRule type="containsText" dxfId="17004" priority="17956" operator="containsText" text="CC">
      <formula>NOT(ISERROR(SEARCH("CC",CD93)))</formula>
    </cfRule>
    <cfRule type="containsText" dxfId="17003" priority="17957" operator="containsText" text="ND">
      <formula>NOT(ISERROR(SEARCH("ND",CD93)))</formula>
    </cfRule>
    <cfRule type="containsText" dxfId="17002" priority="17958" operator="containsText" text="MANTTO">
      <formula>NOT(ISERROR(SEARCH("MANTTO",CD93)))</formula>
    </cfRule>
    <cfRule type="containsText" dxfId="17001" priority="17959" operator="containsText" text="PNC">
      <formula>NOT(ISERROR(SEARCH("PNC",CD93)))</formula>
    </cfRule>
    <cfRule type="containsText" dxfId="17000" priority="17960" operator="containsText" text="EJC">
      <formula>NOT(ISERROR(SEARCH("EJC",CD93)))</formula>
    </cfRule>
    <cfRule type="containsText" dxfId="16999" priority="17961" operator="containsText" text="FAC">
      <formula>NOT(ISERROR(SEARCH("FAC",CD93)))</formula>
    </cfRule>
  </conditionalFormatting>
  <conditionalFormatting sqref="CD93:DB94">
    <cfRule type="containsText" dxfId="16998" priority="17954" operator="containsText" text="CE">
      <formula>NOT(ISERROR(SEARCH("CE",CD93)))</formula>
    </cfRule>
  </conditionalFormatting>
  <conditionalFormatting sqref="CD92:CD94">
    <cfRule type="cellIs" dxfId="16997" priority="17947" operator="equal">
      <formula>"FAB"</formula>
    </cfRule>
    <cfRule type="containsText" dxfId="16996" priority="17948" operator="containsText" text="CC">
      <formula>NOT(ISERROR(SEARCH("CC",CD92)))</formula>
    </cfRule>
    <cfRule type="containsText" dxfId="16995" priority="17949" operator="containsText" text="ND">
      <formula>NOT(ISERROR(SEARCH("ND",CD92)))</formula>
    </cfRule>
    <cfRule type="containsText" dxfId="16994" priority="17950" operator="containsText" text="MANTTO">
      <formula>NOT(ISERROR(SEARCH("MANTTO",CD92)))</formula>
    </cfRule>
    <cfRule type="containsText" dxfId="16993" priority="17951" operator="containsText" text="PNC">
      <formula>NOT(ISERROR(SEARCH("PNC",CD92)))</formula>
    </cfRule>
    <cfRule type="containsText" dxfId="16992" priority="17952" operator="containsText" text="EJC">
      <formula>NOT(ISERROR(SEARCH("EJC",CD92)))</formula>
    </cfRule>
    <cfRule type="containsText" dxfId="16991" priority="17953" operator="containsText" text="FAC">
      <formula>NOT(ISERROR(SEARCH("FAC",CD92)))</formula>
    </cfRule>
  </conditionalFormatting>
  <conditionalFormatting sqref="CD92:CD94">
    <cfRule type="containsText" dxfId="16990" priority="17946" operator="containsText" text="CE">
      <formula>NOT(ISERROR(SEARCH("CE",CD92)))</formula>
    </cfRule>
  </conditionalFormatting>
  <conditionalFormatting sqref="CD92 CD94">
    <cfRule type="cellIs" dxfId="16989" priority="17939" operator="equal">
      <formula>"FAB"</formula>
    </cfRule>
    <cfRule type="containsText" dxfId="16988" priority="17940" operator="containsText" text="CC">
      <formula>NOT(ISERROR(SEARCH("CC",CD92)))</formula>
    </cfRule>
    <cfRule type="containsText" dxfId="16987" priority="17941" operator="containsText" text="ND">
      <formula>NOT(ISERROR(SEARCH("ND",CD92)))</formula>
    </cfRule>
    <cfRule type="containsText" dxfId="16986" priority="17942" operator="containsText" text="MANTTO">
      <formula>NOT(ISERROR(SEARCH("MANTTO",CD92)))</formula>
    </cfRule>
    <cfRule type="containsText" dxfId="16985" priority="17943" operator="containsText" text="PNC">
      <formula>NOT(ISERROR(SEARCH("PNC",CD92)))</formula>
    </cfRule>
    <cfRule type="containsText" dxfId="16984" priority="17944" operator="containsText" text="EJC">
      <formula>NOT(ISERROR(SEARCH("EJC",CD92)))</formula>
    </cfRule>
    <cfRule type="containsText" dxfId="16983" priority="17945" operator="containsText" text="FAC">
      <formula>NOT(ISERROR(SEARCH("FAC",CD92)))</formula>
    </cfRule>
  </conditionalFormatting>
  <conditionalFormatting sqref="CD92 CD94">
    <cfRule type="containsText" dxfId="16982" priority="17938" operator="containsText" text="CE">
      <formula>NOT(ISERROR(SEARCH("CE",CD92)))</formula>
    </cfRule>
  </conditionalFormatting>
  <conditionalFormatting sqref="CD92:DB94">
    <cfRule type="cellIs" dxfId="16981" priority="17931" operator="equal">
      <formula>"FAB"</formula>
    </cfRule>
    <cfRule type="containsText" dxfId="16980" priority="17932" operator="containsText" text="CC">
      <formula>NOT(ISERROR(SEARCH("CC",CD92)))</formula>
    </cfRule>
    <cfRule type="containsText" dxfId="16979" priority="17933" operator="containsText" text="ND">
      <formula>NOT(ISERROR(SEARCH("ND",CD92)))</formula>
    </cfRule>
    <cfRule type="containsText" dxfId="16978" priority="17934" operator="containsText" text="MANTTO">
      <formula>NOT(ISERROR(SEARCH("MANTTO",CD92)))</formula>
    </cfRule>
    <cfRule type="containsText" dxfId="16977" priority="17935" operator="containsText" text="PNC">
      <formula>NOT(ISERROR(SEARCH("PNC",CD92)))</formula>
    </cfRule>
    <cfRule type="containsText" dxfId="16976" priority="17936" operator="containsText" text="EJC">
      <formula>NOT(ISERROR(SEARCH("EJC",CD92)))</formula>
    </cfRule>
    <cfRule type="containsText" dxfId="16975" priority="17937" operator="containsText" text="FAC">
      <formula>NOT(ISERROR(SEARCH("FAC",CD92)))</formula>
    </cfRule>
  </conditionalFormatting>
  <conditionalFormatting sqref="CD92:DB94">
    <cfRule type="containsText" dxfId="16974" priority="17930" operator="containsText" text="CE">
      <formula>NOT(ISERROR(SEARCH("CE",CD92)))</formula>
    </cfRule>
  </conditionalFormatting>
  <conditionalFormatting sqref="CD92:DB94">
    <cfRule type="cellIs" dxfId="16973" priority="17923" operator="equal">
      <formula>"FAB"</formula>
    </cfRule>
    <cfRule type="containsText" dxfId="16972" priority="17924" operator="containsText" text="CC">
      <formula>NOT(ISERROR(SEARCH("CC",CD92)))</formula>
    </cfRule>
    <cfRule type="containsText" dxfId="16971" priority="17925" operator="containsText" text="ND">
      <formula>NOT(ISERROR(SEARCH("ND",CD92)))</formula>
    </cfRule>
    <cfRule type="containsText" dxfId="16970" priority="17926" operator="containsText" text="MANTTO">
      <formula>NOT(ISERROR(SEARCH("MANTTO",CD92)))</formula>
    </cfRule>
    <cfRule type="containsText" dxfId="16969" priority="17927" operator="containsText" text="PNC">
      <formula>NOT(ISERROR(SEARCH("PNC",CD92)))</formula>
    </cfRule>
    <cfRule type="containsText" dxfId="16968" priority="17928" operator="containsText" text="EJC">
      <formula>NOT(ISERROR(SEARCH("EJC",CD92)))</formula>
    </cfRule>
    <cfRule type="containsText" dxfId="16967" priority="17929" operator="containsText" text="FAC">
      <formula>NOT(ISERROR(SEARCH("FAC",CD92)))</formula>
    </cfRule>
  </conditionalFormatting>
  <conditionalFormatting sqref="CD92:DB94">
    <cfRule type="containsText" dxfId="16966" priority="17922" operator="containsText" text="CE">
      <formula>NOT(ISERROR(SEARCH("CE",CD92)))</formula>
    </cfRule>
  </conditionalFormatting>
  <conditionalFormatting sqref="CK101:DB101">
    <cfRule type="cellIs" dxfId="16965" priority="17865" operator="equal">
      <formula>"FAB"</formula>
    </cfRule>
    <cfRule type="containsText" dxfId="16964" priority="17866" operator="containsText" text="CC">
      <formula>NOT(ISERROR(SEARCH("CC",CK101)))</formula>
    </cfRule>
    <cfRule type="containsText" dxfId="16963" priority="17867" operator="containsText" text="ND">
      <formula>NOT(ISERROR(SEARCH("ND",CK101)))</formula>
    </cfRule>
    <cfRule type="containsText" dxfId="16962" priority="17868" operator="containsText" text="MANTTO">
      <formula>NOT(ISERROR(SEARCH("MANTTO",CK101)))</formula>
    </cfRule>
    <cfRule type="containsText" dxfId="16961" priority="17869" operator="containsText" text="PNC">
      <formula>NOT(ISERROR(SEARCH("PNC",CK101)))</formula>
    </cfRule>
    <cfRule type="containsText" dxfId="16960" priority="17870" operator="containsText" text="EJC">
      <formula>NOT(ISERROR(SEARCH("EJC",CK101)))</formula>
    </cfRule>
    <cfRule type="containsText" dxfId="16959" priority="17871" operator="containsText" text="FAC">
      <formula>NOT(ISERROR(SEARCH("FAC",CK101)))</formula>
    </cfRule>
  </conditionalFormatting>
  <conditionalFormatting sqref="CK101:DB101">
    <cfRule type="containsText" dxfId="16958" priority="17864" operator="containsText" text="CE">
      <formula>NOT(ISERROR(SEARCH("CE",CK101)))</formula>
    </cfRule>
  </conditionalFormatting>
  <conditionalFormatting sqref="CK101:DB101">
    <cfRule type="cellIs" dxfId="16957" priority="17857" operator="equal">
      <formula>"FAB"</formula>
    </cfRule>
    <cfRule type="containsText" dxfId="16956" priority="17858" operator="containsText" text="CC">
      <formula>NOT(ISERROR(SEARCH("CC",CK101)))</formula>
    </cfRule>
    <cfRule type="containsText" dxfId="16955" priority="17859" operator="containsText" text="ND">
      <formula>NOT(ISERROR(SEARCH("ND",CK101)))</formula>
    </cfRule>
    <cfRule type="containsText" dxfId="16954" priority="17860" operator="containsText" text="MANTTO">
      <formula>NOT(ISERROR(SEARCH("MANTTO",CK101)))</formula>
    </cfRule>
    <cfRule type="containsText" dxfId="16953" priority="17861" operator="containsText" text="PNC">
      <formula>NOT(ISERROR(SEARCH("PNC",CK101)))</formula>
    </cfRule>
    <cfRule type="containsText" dxfId="16952" priority="17862" operator="containsText" text="EJC">
      <formula>NOT(ISERROR(SEARCH("EJC",CK101)))</formula>
    </cfRule>
    <cfRule type="containsText" dxfId="16951" priority="17863" operator="containsText" text="FAC">
      <formula>NOT(ISERROR(SEARCH("FAC",CK101)))</formula>
    </cfRule>
  </conditionalFormatting>
  <conditionalFormatting sqref="CK101:DB101">
    <cfRule type="containsText" dxfId="16950" priority="17856" operator="containsText" text="CE">
      <formula>NOT(ISERROR(SEARCH("CE",CK101)))</formula>
    </cfRule>
  </conditionalFormatting>
  <conditionalFormatting sqref="CK101:DB101">
    <cfRule type="cellIs" dxfId="16949" priority="17849" operator="equal">
      <formula>"FAB"</formula>
    </cfRule>
    <cfRule type="containsText" dxfId="16948" priority="17850" operator="containsText" text="CC">
      <formula>NOT(ISERROR(SEARCH("CC",CK101)))</formula>
    </cfRule>
    <cfRule type="containsText" dxfId="16947" priority="17851" operator="containsText" text="ND">
      <formula>NOT(ISERROR(SEARCH("ND",CK101)))</formula>
    </cfRule>
    <cfRule type="containsText" dxfId="16946" priority="17852" operator="containsText" text="MANTTO">
      <formula>NOT(ISERROR(SEARCH("MANTTO",CK101)))</formula>
    </cfRule>
    <cfRule type="containsText" dxfId="16945" priority="17853" operator="containsText" text="PNC">
      <formula>NOT(ISERROR(SEARCH("PNC",CK101)))</formula>
    </cfRule>
    <cfRule type="containsText" dxfId="16944" priority="17854" operator="containsText" text="EJC">
      <formula>NOT(ISERROR(SEARCH("EJC",CK101)))</formula>
    </cfRule>
    <cfRule type="containsText" dxfId="16943" priority="17855" operator="containsText" text="FAC">
      <formula>NOT(ISERROR(SEARCH("FAC",CK101)))</formula>
    </cfRule>
  </conditionalFormatting>
  <conditionalFormatting sqref="CK101:DB101">
    <cfRule type="containsText" dxfId="16942" priority="17848" operator="containsText" text="CE">
      <formula>NOT(ISERROR(SEARCH("CE",CK101)))</formula>
    </cfRule>
  </conditionalFormatting>
  <conditionalFormatting sqref="CK101:DB101">
    <cfRule type="cellIs" dxfId="16941" priority="17841" operator="equal">
      <formula>"FAB"</formula>
    </cfRule>
    <cfRule type="containsText" dxfId="16940" priority="17842" operator="containsText" text="CC">
      <formula>NOT(ISERROR(SEARCH("CC",CK101)))</formula>
    </cfRule>
    <cfRule type="containsText" dxfId="16939" priority="17843" operator="containsText" text="ND">
      <formula>NOT(ISERROR(SEARCH("ND",CK101)))</formula>
    </cfRule>
    <cfRule type="containsText" dxfId="16938" priority="17844" operator="containsText" text="MANTTO">
      <formula>NOT(ISERROR(SEARCH("MANTTO",CK101)))</formula>
    </cfRule>
    <cfRule type="containsText" dxfId="16937" priority="17845" operator="containsText" text="PNC">
      <formula>NOT(ISERROR(SEARCH("PNC",CK101)))</formula>
    </cfRule>
    <cfRule type="containsText" dxfId="16936" priority="17846" operator="containsText" text="EJC">
      <formula>NOT(ISERROR(SEARCH("EJC",CK101)))</formula>
    </cfRule>
    <cfRule type="containsText" dxfId="16935" priority="17847" operator="containsText" text="FAC">
      <formula>NOT(ISERROR(SEARCH("FAC",CK101)))</formula>
    </cfRule>
  </conditionalFormatting>
  <conditionalFormatting sqref="CK101:DB101">
    <cfRule type="containsText" dxfId="16934" priority="17840" operator="containsText" text="CE">
      <formula>NOT(ISERROR(SEARCH("CE",CK101)))</formula>
    </cfRule>
  </conditionalFormatting>
  <conditionalFormatting sqref="CS101:DA101">
    <cfRule type="cellIs" dxfId="16933" priority="17833" operator="equal">
      <formula>"FAB"</formula>
    </cfRule>
    <cfRule type="containsText" dxfId="16932" priority="17834" operator="containsText" text="CC">
      <formula>NOT(ISERROR(SEARCH("CC",CS101)))</formula>
    </cfRule>
    <cfRule type="containsText" dxfId="16931" priority="17835" operator="containsText" text="ND">
      <formula>NOT(ISERROR(SEARCH("ND",CS101)))</formula>
    </cfRule>
    <cfRule type="containsText" dxfId="16930" priority="17836" operator="containsText" text="MANTTO">
      <formula>NOT(ISERROR(SEARCH("MANTTO",CS101)))</formula>
    </cfRule>
    <cfRule type="containsText" dxfId="16929" priority="17837" operator="containsText" text="PNC">
      <formula>NOT(ISERROR(SEARCH("PNC",CS101)))</formula>
    </cfRule>
    <cfRule type="containsText" dxfId="16928" priority="17838" operator="containsText" text="EJC">
      <formula>NOT(ISERROR(SEARCH("EJC",CS101)))</formula>
    </cfRule>
    <cfRule type="containsText" dxfId="16927" priority="17839" operator="containsText" text="FAC">
      <formula>NOT(ISERROR(SEARCH("FAC",CS101)))</formula>
    </cfRule>
  </conditionalFormatting>
  <conditionalFormatting sqref="CS101:DA101">
    <cfRule type="containsText" dxfId="16926" priority="17832" operator="containsText" text="CE">
      <formula>NOT(ISERROR(SEARCH("CE",CS101)))</formula>
    </cfRule>
  </conditionalFormatting>
  <conditionalFormatting sqref="CS101:DA101">
    <cfRule type="cellIs" dxfId="16925" priority="17825" operator="equal">
      <formula>"FAB"</formula>
    </cfRule>
    <cfRule type="containsText" dxfId="16924" priority="17826" operator="containsText" text="CC">
      <formula>NOT(ISERROR(SEARCH("CC",CS101)))</formula>
    </cfRule>
    <cfRule type="containsText" dxfId="16923" priority="17827" operator="containsText" text="ND">
      <formula>NOT(ISERROR(SEARCH("ND",CS101)))</formula>
    </cfRule>
    <cfRule type="containsText" dxfId="16922" priority="17828" operator="containsText" text="MANTTO">
      <formula>NOT(ISERROR(SEARCH("MANTTO",CS101)))</formula>
    </cfRule>
    <cfRule type="containsText" dxfId="16921" priority="17829" operator="containsText" text="PNC">
      <formula>NOT(ISERROR(SEARCH("PNC",CS101)))</formula>
    </cfRule>
    <cfRule type="containsText" dxfId="16920" priority="17830" operator="containsText" text="EJC">
      <formula>NOT(ISERROR(SEARCH("EJC",CS101)))</formula>
    </cfRule>
    <cfRule type="containsText" dxfId="16919" priority="17831" operator="containsText" text="FAC">
      <formula>NOT(ISERROR(SEARCH("FAC",CS101)))</formula>
    </cfRule>
  </conditionalFormatting>
  <conditionalFormatting sqref="CS101:DA101">
    <cfRule type="containsText" dxfId="16918" priority="17824" operator="containsText" text="CE">
      <formula>NOT(ISERROR(SEARCH("CE",CS101)))</formula>
    </cfRule>
  </conditionalFormatting>
  <conditionalFormatting sqref="CR101">
    <cfRule type="cellIs" dxfId="16917" priority="17817" operator="equal">
      <formula>"FAB"</formula>
    </cfRule>
    <cfRule type="containsText" dxfId="16916" priority="17818" operator="containsText" text="CC">
      <formula>NOT(ISERROR(SEARCH("CC",CR101)))</formula>
    </cfRule>
    <cfRule type="containsText" dxfId="16915" priority="17819" operator="containsText" text="ND">
      <formula>NOT(ISERROR(SEARCH("ND",CR101)))</formula>
    </cfRule>
    <cfRule type="containsText" dxfId="16914" priority="17820" operator="containsText" text="MANTTO">
      <formula>NOT(ISERROR(SEARCH("MANTTO",CR101)))</formula>
    </cfRule>
    <cfRule type="containsText" dxfId="16913" priority="17821" operator="containsText" text="PNC">
      <formula>NOT(ISERROR(SEARCH("PNC",CR101)))</formula>
    </cfRule>
    <cfRule type="containsText" dxfId="16912" priority="17822" operator="containsText" text="EJC">
      <formula>NOT(ISERROR(SEARCH("EJC",CR101)))</formula>
    </cfRule>
    <cfRule type="containsText" dxfId="16911" priority="17823" operator="containsText" text="FAC">
      <formula>NOT(ISERROR(SEARCH("FAC",CR101)))</formula>
    </cfRule>
  </conditionalFormatting>
  <conditionalFormatting sqref="CR101">
    <cfRule type="containsText" dxfId="16910" priority="17816" operator="containsText" text="CE">
      <formula>NOT(ISERROR(SEARCH("CE",CR101)))</formula>
    </cfRule>
  </conditionalFormatting>
  <conditionalFormatting sqref="CR101">
    <cfRule type="cellIs" dxfId="16909" priority="17809" operator="equal">
      <formula>"FAB"</formula>
    </cfRule>
    <cfRule type="containsText" dxfId="16908" priority="17810" operator="containsText" text="CC">
      <formula>NOT(ISERROR(SEARCH("CC",CR101)))</formula>
    </cfRule>
    <cfRule type="containsText" dxfId="16907" priority="17811" operator="containsText" text="ND">
      <formula>NOT(ISERROR(SEARCH("ND",CR101)))</formula>
    </cfRule>
    <cfRule type="containsText" dxfId="16906" priority="17812" operator="containsText" text="MANTTO">
      <formula>NOT(ISERROR(SEARCH("MANTTO",CR101)))</formula>
    </cfRule>
    <cfRule type="containsText" dxfId="16905" priority="17813" operator="containsText" text="PNC">
      <formula>NOT(ISERROR(SEARCH("PNC",CR101)))</formula>
    </cfRule>
    <cfRule type="containsText" dxfId="16904" priority="17814" operator="containsText" text="EJC">
      <formula>NOT(ISERROR(SEARCH("EJC",CR101)))</formula>
    </cfRule>
    <cfRule type="containsText" dxfId="16903" priority="17815" operator="containsText" text="FAC">
      <formula>NOT(ISERROR(SEARCH("FAC",CR101)))</formula>
    </cfRule>
  </conditionalFormatting>
  <conditionalFormatting sqref="CR101">
    <cfRule type="containsText" dxfId="16902" priority="17808" operator="containsText" text="CE">
      <formula>NOT(ISERROR(SEARCH("CE",CR101)))</formula>
    </cfRule>
  </conditionalFormatting>
  <conditionalFormatting sqref="DB101">
    <cfRule type="cellIs" dxfId="16901" priority="17801" operator="equal">
      <formula>"FAB"</formula>
    </cfRule>
    <cfRule type="containsText" dxfId="16900" priority="17802" operator="containsText" text="CC">
      <formula>NOT(ISERROR(SEARCH("CC",DB101)))</formula>
    </cfRule>
    <cfRule type="containsText" dxfId="16899" priority="17803" operator="containsText" text="ND">
      <formula>NOT(ISERROR(SEARCH("ND",DB101)))</formula>
    </cfRule>
    <cfRule type="containsText" dxfId="16898" priority="17804" operator="containsText" text="MANTTO">
      <formula>NOT(ISERROR(SEARCH("MANTTO",DB101)))</formula>
    </cfRule>
    <cfRule type="containsText" dxfId="16897" priority="17805" operator="containsText" text="PNC">
      <formula>NOT(ISERROR(SEARCH("PNC",DB101)))</formula>
    </cfRule>
    <cfRule type="containsText" dxfId="16896" priority="17806" operator="containsText" text="EJC">
      <formula>NOT(ISERROR(SEARCH("EJC",DB101)))</formula>
    </cfRule>
    <cfRule type="containsText" dxfId="16895" priority="17807" operator="containsText" text="FAC">
      <formula>NOT(ISERROR(SEARCH("FAC",DB101)))</formula>
    </cfRule>
  </conditionalFormatting>
  <conditionalFormatting sqref="DB101">
    <cfRule type="containsText" dxfId="16894" priority="17800" operator="containsText" text="CE">
      <formula>NOT(ISERROR(SEARCH("CE",DB101)))</formula>
    </cfRule>
  </conditionalFormatting>
  <conditionalFormatting sqref="DB101">
    <cfRule type="cellIs" dxfId="16893" priority="17793" operator="equal">
      <formula>"FAB"</formula>
    </cfRule>
    <cfRule type="containsText" dxfId="16892" priority="17794" operator="containsText" text="CC">
      <formula>NOT(ISERROR(SEARCH("CC",DB101)))</formula>
    </cfRule>
    <cfRule type="containsText" dxfId="16891" priority="17795" operator="containsText" text="ND">
      <formula>NOT(ISERROR(SEARCH("ND",DB101)))</formula>
    </cfRule>
    <cfRule type="containsText" dxfId="16890" priority="17796" operator="containsText" text="MANTTO">
      <formula>NOT(ISERROR(SEARCH("MANTTO",DB101)))</formula>
    </cfRule>
    <cfRule type="containsText" dxfId="16889" priority="17797" operator="containsText" text="PNC">
      <formula>NOT(ISERROR(SEARCH("PNC",DB101)))</formula>
    </cfRule>
    <cfRule type="containsText" dxfId="16888" priority="17798" operator="containsText" text="EJC">
      <formula>NOT(ISERROR(SEARCH("EJC",DB101)))</formula>
    </cfRule>
    <cfRule type="containsText" dxfId="16887" priority="17799" operator="containsText" text="FAC">
      <formula>NOT(ISERROR(SEARCH("FAC",DB101)))</formula>
    </cfRule>
  </conditionalFormatting>
  <conditionalFormatting sqref="DB101">
    <cfRule type="containsText" dxfId="16886" priority="17792" operator="containsText" text="CE">
      <formula>NOT(ISERROR(SEARCH("CE",DB101)))</formula>
    </cfRule>
  </conditionalFormatting>
  <conditionalFormatting sqref="DB101">
    <cfRule type="cellIs" dxfId="16885" priority="17785" operator="equal">
      <formula>"FAB"</formula>
    </cfRule>
    <cfRule type="containsText" dxfId="16884" priority="17786" operator="containsText" text="CC">
      <formula>NOT(ISERROR(SEARCH("CC",DB101)))</formula>
    </cfRule>
    <cfRule type="containsText" dxfId="16883" priority="17787" operator="containsText" text="ND">
      <formula>NOT(ISERROR(SEARCH("ND",DB101)))</formula>
    </cfRule>
    <cfRule type="containsText" dxfId="16882" priority="17788" operator="containsText" text="MANTTO">
      <formula>NOT(ISERROR(SEARCH("MANTTO",DB101)))</formula>
    </cfRule>
    <cfRule type="containsText" dxfId="16881" priority="17789" operator="containsText" text="PNC">
      <formula>NOT(ISERROR(SEARCH("PNC",DB101)))</formula>
    </cfRule>
    <cfRule type="containsText" dxfId="16880" priority="17790" operator="containsText" text="EJC">
      <formula>NOT(ISERROR(SEARCH("EJC",DB101)))</formula>
    </cfRule>
    <cfRule type="containsText" dxfId="16879" priority="17791" operator="containsText" text="FAC">
      <formula>NOT(ISERROR(SEARCH("FAC",DB101)))</formula>
    </cfRule>
  </conditionalFormatting>
  <conditionalFormatting sqref="DB101">
    <cfRule type="containsText" dxfId="16878" priority="17784" operator="containsText" text="CE">
      <formula>NOT(ISERROR(SEARCH("CE",DB101)))</formula>
    </cfRule>
  </conditionalFormatting>
  <conditionalFormatting sqref="AO127:DI127 AO128:DH129">
    <cfRule type="cellIs" dxfId="16877" priority="16440" operator="equal">
      <formula>"FAB"</formula>
    </cfRule>
    <cfRule type="containsText" dxfId="16876" priority="16441" operator="containsText" text="CC">
      <formula>NOT(ISERROR(SEARCH("CC",AO127)))</formula>
    </cfRule>
    <cfRule type="containsText" dxfId="16875" priority="16442" operator="containsText" text="ND">
      <formula>NOT(ISERROR(SEARCH("ND",AO127)))</formula>
    </cfRule>
    <cfRule type="containsText" dxfId="16874" priority="16443" operator="containsText" text="MANTTO">
      <formula>NOT(ISERROR(SEARCH("MANTTO",AO127)))</formula>
    </cfRule>
    <cfRule type="containsText" dxfId="16873" priority="16444" operator="containsText" text="PNC">
      <formula>NOT(ISERROR(SEARCH("PNC",AO127)))</formula>
    </cfRule>
    <cfRule type="containsText" dxfId="16872" priority="16445" operator="containsText" text="EJC">
      <formula>NOT(ISERROR(SEARCH("EJC",AO127)))</formula>
    </cfRule>
    <cfRule type="containsText" dxfId="16871" priority="16446" operator="containsText" text="FAC">
      <formula>NOT(ISERROR(SEARCH("FAC",AO127)))</formula>
    </cfRule>
  </conditionalFormatting>
  <conditionalFormatting sqref="AO127:DI127 AO128:DH129">
    <cfRule type="containsText" dxfId="16870" priority="16439" operator="containsText" text="CE">
      <formula>NOT(ISERROR(SEARCH("CE",AO127)))</formula>
    </cfRule>
  </conditionalFormatting>
  <conditionalFormatting sqref="AY127:BH129">
    <cfRule type="cellIs" dxfId="16869" priority="16416" operator="equal">
      <formula>"FAB"</formula>
    </cfRule>
    <cfRule type="containsText" dxfId="16868" priority="16417" operator="containsText" text="CC">
      <formula>NOT(ISERROR(SEARCH("CC",AY127)))</formula>
    </cfRule>
    <cfRule type="containsText" dxfId="16867" priority="16418" operator="containsText" text="ND">
      <formula>NOT(ISERROR(SEARCH("ND",AY127)))</formula>
    </cfRule>
    <cfRule type="containsText" dxfId="16866" priority="16419" operator="containsText" text="MANTTO">
      <formula>NOT(ISERROR(SEARCH("MANTTO",AY127)))</formula>
    </cfRule>
    <cfRule type="containsText" dxfId="16865" priority="16420" operator="containsText" text="PNC">
      <formula>NOT(ISERROR(SEARCH("PNC",AY127)))</formula>
    </cfRule>
    <cfRule type="containsText" dxfId="16864" priority="16421" operator="containsText" text="EJC">
      <formula>NOT(ISERROR(SEARCH("EJC",AY127)))</formula>
    </cfRule>
    <cfRule type="containsText" dxfId="16863" priority="16422" operator="containsText" text="FAC">
      <formula>NOT(ISERROR(SEARCH("FAC",AY127)))</formula>
    </cfRule>
  </conditionalFormatting>
  <conditionalFormatting sqref="AY127:BH129">
    <cfRule type="containsText" dxfId="16862" priority="16415" operator="containsText" text="CE">
      <formula>NOT(ISERROR(SEARCH("CE",AY127)))</formula>
    </cfRule>
  </conditionalFormatting>
  <conditionalFormatting sqref="BS127:CB129">
    <cfRule type="cellIs" dxfId="16861" priority="16384" operator="equal">
      <formula>"FAB"</formula>
    </cfRule>
    <cfRule type="containsText" dxfId="16860" priority="16385" operator="containsText" text="CC">
      <formula>NOT(ISERROR(SEARCH("CC",BS127)))</formula>
    </cfRule>
    <cfRule type="containsText" dxfId="16859" priority="16386" operator="containsText" text="ND">
      <formula>NOT(ISERROR(SEARCH("ND",BS127)))</formula>
    </cfRule>
    <cfRule type="containsText" dxfId="16858" priority="16387" operator="containsText" text="MANTTO">
      <formula>NOT(ISERROR(SEARCH("MANTTO",BS127)))</formula>
    </cfRule>
    <cfRule type="containsText" dxfId="16857" priority="16388" operator="containsText" text="PNC">
      <formula>NOT(ISERROR(SEARCH("PNC",BS127)))</formula>
    </cfRule>
    <cfRule type="containsText" dxfId="16856" priority="16389" operator="containsText" text="EJC">
      <formula>NOT(ISERROR(SEARCH("EJC",BS127)))</formula>
    </cfRule>
    <cfRule type="containsText" dxfId="16855" priority="16390" operator="containsText" text="FAC">
      <formula>NOT(ISERROR(SEARCH("FAC",BS127)))</formula>
    </cfRule>
  </conditionalFormatting>
  <conditionalFormatting sqref="BS127:CB129">
    <cfRule type="containsText" dxfId="16854" priority="16383" operator="containsText" text="CE">
      <formula>NOT(ISERROR(SEARCH("CE",BS127)))</formula>
    </cfRule>
  </conditionalFormatting>
  <conditionalFormatting sqref="CC127:CL129">
    <cfRule type="cellIs" dxfId="16853" priority="16360" operator="equal">
      <formula>"FAB"</formula>
    </cfRule>
    <cfRule type="containsText" dxfId="16852" priority="16361" operator="containsText" text="CC">
      <formula>NOT(ISERROR(SEARCH("CC",CC127)))</formula>
    </cfRule>
    <cfRule type="containsText" dxfId="16851" priority="16362" operator="containsText" text="ND">
      <formula>NOT(ISERROR(SEARCH("ND",CC127)))</formula>
    </cfRule>
    <cfRule type="containsText" dxfId="16850" priority="16363" operator="containsText" text="MANTTO">
      <formula>NOT(ISERROR(SEARCH("MANTTO",CC127)))</formula>
    </cfRule>
    <cfRule type="containsText" dxfId="16849" priority="16364" operator="containsText" text="PNC">
      <formula>NOT(ISERROR(SEARCH("PNC",CC127)))</formula>
    </cfRule>
    <cfRule type="containsText" dxfId="16848" priority="16365" operator="containsText" text="EJC">
      <formula>NOT(ISERROR(SEARCH("EJC",CC127)))</formula>
    </cfRule>
    <cfRule type="containsText" dxfId="16847" priority="16366" operator="containsText" text="FAC">
      <formula>NOT(ISERROR(SEARCH("FAC",CC127)))</formula>
    </cfRule>
  </conditionalFormatting>
  <conditionalFormatting sqref="CC127:CL129">
    <cfRule type="containsText" dxfId="16846" priority="16359" operator="containsText" text="CE">
      <formula>NOT(ISERROR(SEARCH("CE",CC127)))</formula>
    </cfRule>
  </conditionalFormatting>
  <conditionalFormatting sqref="CW127:DF129">
    <cfRule type="cellIs" dxfId="16845" priority="16304" operator="equal">
      <formula>"FAB"</formula>
    </cfRule>
    <cfRule type="containsText" dxfId="16844" priority="16305" operator="containsText" text="CC">
      <formula>NOT(ISERROR(SEARCH("CC",CW127)))</formula>
    </cfRule>
    <cfRule type="containsText" dxfId="16843" priority="16306" operator="containsText" text="ND">
      <formula>NOT(ISERROR(SEARCH("ND",CW127)))</formula>
    </cfRule>
    <cfRule type="containsText" dxfId="16842" priority="16307" operator="containsText" text="MANTTO">
      <formula>NOT(ISERROR(SEARCH("MANTTO",CW127)))</formula>
    </cfRule>
    <cfRule type="containsText" dxfId="16841" priority="16308" operator="containsText" text="PNC">
      <formula>NOT(ISERROR(SEARCH("PNC",CW127)))</formula>
    </cfRule>
    <cfRule type="containsText" dxfId="16840" priority="16309" operator="containsText" text="EJC">
      <formula>NOT(ISERROR(SEARCH("EJC",CW127)))</formula>
    </cfRule>
    <cfRule type="containsText" dxfId="16839" priority="16310" operator="containsText" text="FAC">
      <formula>NOT(ISERROR(SEARCH("FAC",CW127)))</formula>
    </cfRule>
  </conditionalFormatting>
  <conditionalFormatting sqref="CW127:DF129">
    <cfRule type="containsText" dxfId="16838" priority="16303" operator="containsText" text="CE">
      <formula>NOT(ISERROR(SEARCH("CE",CW127)))</formula>
    </cfRule>
  </conditionalFormatting>
  <conditionalFormatting sqref="DG127:DH129">
    <cfRule type="cellIs" dxfId="16837" priority="16280" operator="equal">
      <formula>"FAB"</formula>
    </cfRule>
    <cfRule type="containsText" dxfId="16836" priority="16281" operator="containsText" text="CC">
      <formula>NOT(ISERROR(SEARCH("CC",DG127)))</formula>
    </cfRule>
    <cfRule type="containsText" dxfId="16835" priority="16282" operator="containsText" text="ND">
      <formula>NOT(ISERROR(SEARCH("ND",DG127)))</formula>
    </cfRule>
    <cfRule type="containsText" dxfId="16834" priority="16283" operator="containsText" text="MANTTO">
      <formula>NOT(ISERROR(SEARCH("MANTTO",DG127)))</formula>
    </cfRule>
    <cfRule type="containsText" dxfId="16833" priority="16284" operator="containsText" text="PNC">
      <formula>NOT(ISERROR(SEARCH("PNC",DG127)))</formula>
    </cfRule>
    <cfRule type="containsText" dxfId="16832" priority="16285" operator="containsText" text="EJC">
      <formula>NOT(ISERROR(SEARCH("EJC",DG127)))</formula>
    </cfRule>
    <cfRule type="containsText" dxfId="16831" priority="16286" operator="containsText" text="FAC">
      <formula>NOT(ISERROR(SEARCH("FAC",DG127)))</formula>
    </cfRule>
  </conditionalFormatting>
  <conditionalFormatting sqref="DG127:DH129">
    <cfRule type="containsText" dxfId="16830" priority="16279" operator="containsText" text="CE">
      <formula>NOT(ISERROR(SEARCH("CE",DG127)))</formula>
    </cfRule>
  </conditionalFormatting>
  <conditionalFormatting sqref="CR130:CS130">
    <cfRule type="cellIs" dxfId="16829" priority="16264" operator="equal">
      <formula>"FAB"</formula>
    </cfRule>
    <cfRule type="containsText" dxfId="16828" priority="16265" operator="containsText" text="CC">
      <formula>NOT(ISERROR(SEARCH("CC",CR130)))</formula>
    </cfRule>
    <cfRule type="containsText" dxfId="16827" priority="16266" operator="containsText" text="ND">
      <formula>NOT(ISERROR(SEARCH("ND",CR130)))</formula>
    </cfRule>
    <cfRule type="containsText" dxfId="16826" priority="16267" operator="containsText" text="MANTTO">
      <formula>NOT(ISERROR(SEARCH("MANTTO",CR130)))</formula>
    </cfRule>
    <cfRule type="containsText" dxfId="16825" priority="16268" operator="containsText" text="PNC">
      <formula>NOT(ISERROR(SEARCH("PNC",CR130)))</formula>
    </cfRule>
    <cfRule type="containsText" dxfId="16824" priority="16269" operator="containsText" text="EJC">
      <formula>NOT(ISERROR(SEARCH("EJC",CR130)))</formula>
    </cfRule>
    <cfRule type="containsText" dxfId="16823" priority="16270" operator="containsText" text="FAC">
      <formula>NOT(ISERROR(SEARCH("FAC",CR130)))</formula>
    </cfRule>
  </conditionalFormatting>
  <conditionalFormatting sqref="CR130:CS130">
    <cfRule type="containsText" dxfId="16822" priority="16263" operator="containsText" text="CE">
      <formula>NOT(ISERROR(SEARCH("CE",CR130)))</formula>
    </cfRule>
  </conditionalFormatting>
  <conditionalFormatting sqref="CR130:CS130">
    <cfRule type="cellIs" dxfId="16821" priority="16256" operator="equal">
      <formula>"FAB"</formula>
    </cfRule>
    <cfRule type="containsText" dxfId="16820" priority="16257" operator="containsText" text="CC">
      <formula>NOT(ISERROR(SEARCH("CC",CR130)))</formula>
    </cfRule>
    <cfRule type="containsText" dxfId="16819" priority="16258" operator="containsText" text="ND">
      <formula>NOT(ISERROR(SEARCH("ND",CR130)))</formula>
    </cfRule>
    <cfRule type="containsText" dxfId="16818" priority="16259" operator="containsText" text="MANTTO">
      <formula>NOT(ISERROR(SEARCH("MANTTO",CR130)))</formula>
    </cfRule>
    <cfRule type="containsText" dxfId="16817" priority="16260" operator="containsText" text="PNC">
      <formula>NOT(ISERROR(SEARCH("PNC",CR130)))</formula>
    </cfRule>
    <cfRule type="containsText" dxfId="16816" priority="16261" operator="containsText" text="EJC">
      <formula>NOT(ISERROR(SEARCH("EJC",CR130)))</formula>
    </cfRule>
    <cfRule type="containsText" dxfId="16815" priority="16262" operator="containsText" text="FAC">
      <formula>NOT(ISERROR(SEARCH("FAC",CR130)))</formula>
    </cfRule>
  </conditionalFormatting>
  <conditionalFormatting sqref="CR130:CS130">
    <cfRule type="containsText" dxfId="16814" priority="16255" operator="containsText" text="CE">
      <formula>NOT(ISERROR(SEARCH("CE",CR130)))</formula>
    </cfRule>
  </conditionalFormatting>
  <conditionalFormatting sqref="CR130:CS130">
    <cfRule type="cellIs" dxfId="16813" priority="16240" operator="equal">
      <formula>"FAB"</formula>
    </cfRule>
    <cfRule type="containsText" dxfId="16812" priority="16241" operator="containsText" text="CC">
      <formula>NOT(ISERROR(SEARCH("CC",CR130)))</formula>
    </cfRule>
    <cfRule type="containsText" dxfId="16811" priority="16242" operator="containsText" text="ND">
      <formula>NOT(ISERROR(SEARCH("ND",CR130)))</formula>
    </cfRule>
    <cfRule type="containsText" dxfId="16810" priority="16243" operator="containsText" text="MANTTO">
      <formula>NOT(ISERROR(SEARCH("MANTTO",CR130)))</formula>
    </cfRule>
    <cfRule type="containsText" dxfId="16809" priority="16244" operator="containsText" text="PNC">
      <formula>NOT(ISERROR(SEARCH("PNC",CR130)))</formula>
    </cfRule>
    <cfRule type="containsText" dxfId="16808" priority="16245" operator="containsText" text="EJC">
      <formula>NOT(ISERROR(SEARCH("EJC",CR130)))</formula>
    </cfRule>
    <cfRule type="containsText" dxfId="16807" priority="16246" operator="containsText" text="FAC">
      <formula>NOT(ISERROR(SEARCH("FAC",CR130)))</formula>
    </cfRule>
  </conditionalFormatting>
  <conditionalFormatting sqref="CR130:CS130">
    <cfRule type="containsText" dxfId="16806" priority="16239" operator="containsText" text="CE">
      <formula>NOT(ISERROR(SEARCH("CE",CR130)))</formula>
    </cfRule>
  </conditionalFormatting>
  <conditionalFormatting sqref="AO130">
    <cfRule type="cellIs" dxfId="16805" priority="16200" operator="equal">
      <formula>"FAB"</formula>
    </cfRule>
    <cfRule type="containsText" dxfId="16804" priority="16201" operator="containsText" text="CC">
      <formula>NOT(ISERROR(SEARCH("CC",AO130)))</formula>
    </cfRule>
    <cfRule type="containsText" dxfId="16803" priority="16202" operator="containsText" text="ND">
      <formula>NOT(ISERROR(SEARCH("ND",AO130)))</formula>
    </cfRule>
    <cfRule type="containsText" dxfId="16802" priority="16203" operator="containsText" text="MANTTO">
      <formula>NOT(ISERROR(SEARCH("MANTTO",AO130)))</formula>
    </cfRule>
    <cfRule type="containsText" dxfId="16801" priority="16204" operator="containsText" text="PNC">
      <formula>NOT(ISERROR(SEARCH("PNC",AO130)))</formula>
    </cfRule>
    <cfRule type="containsText" dxfId="16800" priority="16205" operator="containsText" text="EJC">
      <formula>NOT(ISERROR(SEARCH("EJC",AO130)))</formula>
    </cfRule>
    <cfRule type="containsText" dxfId="16799" priority="16206" operator="containsText" text="FAC">
      <formula>NOT(ISERROR(SEARCH("FAC",AO130)))</formula>
    </cfRule>
  </conditionalFormatting>
  <conditionalFormatting sqref="AO130">
    <cfRule type="containsText" dxfId="16798" priority="16199" operator="containsText" text="CE">
      <formula>NOT(ISERROR(SEARCH("CE",AO130)))</formula>
    </cfRule>
  </conditionalFormatting>
  <conditionalFormatting sqref="AO130">
    <cfRule type="cellIs" dxfId="16797" priority="16192" operator="equal">
      <formula>"FAB"</formula>
    </cfRule>
    <cfRule type="containsText" dxfId="16796" priority="16193" operator="containsText" text="CC">
      <formula>NOT(ISERROR(SEARCH("CC",AO130)))</formula>
    </cfRule>
    <cfRule type="containsText" dxfId="16795" priority="16194" operator="containsText" text="ND">
      <formula>NOT(ISERROR(SEARCH("ND",AO130)))</formula>
    </cfRule>
    <cfRule type="containsText" dxfId="16794" priority="16195" operator="containsText" text="MANTTO">
      <formula>NOT(ISERROR(SEARCH("MANTTO",AO130)))</formula>
    </cfRule>
    <cfRule type="containsText" dxfId="16793" priority="16196" operator="containsText" text="PNC">
      <formula>NOT(ISERROR(SEARCH("PNC",AO130)))</formula>
    </cfRule>
    <cfRule type="containsText" dxfId="16792" priority="16197" operator="containsText" text="EJC">
      <formula>NOT(ISERROR(SEARCH("EJC",AO130)))</formula>
    </cfRule>
    <cfRule type="containsText" dxfId="16791" priority="16198" operator="containsText" text="FAC">
      <formula>NOT(ISERROR(SEARCH("FAC",AO130)))</formula>
    </cfRule>
  </conditionalFormatting>
  <conditionalFormatting sqref="AO130">
    <cfRule type="containsText" dxfId="16790" priority="16191" operator="containsText" text="CE">
      <formula>NOT(ISERROR(SEARCH("CE",AO130)))</formula>
    </cfRule>
  </conditionalFormatting>
  <conditionalFormatting sqref="AO130">
    <cfRule type="cellIs" dxfId="16789" priority="16184" operator="equal">
      <formula>"FAB"</formula>
    </cfRule>
    <cfRule type="containsText" dxfId="16788" priority="16185" operator="containsText" text="CC">
      <formula>NOT(ISERROR(SEARCH("CC",AO130)))</formula>
    </cfRule>
    <cfRule type="containsText" dxfId="16787" priority="16186" operator="containsText" text="ND">
      <formula>NOT(ISERROR(SEARCH("ND",AO130)))</formula>
    </cfRule>
    <cfRule type="containsText" dxfId="16786" priority="16187" operator="containsText" text="MANTTO">
      <formula>NOT(ISERROR(SEARCH("MANTTO",AO130)))</formula>
    </cfRule>
    <cfRule type="containsText" dxfId="16785" priority="16188" operator="containsText" text="PNC">
      <formula>NOT(ISERROR(SEARCH("PNC",AO130)))</formula>
    </cfRule>
    <cfRule type="containsText" dxfId="16784" priority="16189" operator="containsText" text="EJC">
      <formula>NOT(ISERROR(SEARCH("EJC",AO130)))</formula>
    </cfRule>
    <cfRule type="containsText" dxfId="16783" priority="16190" operator="containsText" text="FAC">
      <formula>NOT(ISERROR(SEARCH("FAC",AO130)))</formula>
    </cfRule>
  </conditionalFormatting>
  <conditionalFormatting sqref="AO130">
    <cfRule type="containsText" dxfId="16782" priority="16183" operator="containsText" text="CE">
      <formula>NOT(ISERROR(SEARCH("CE",AO130)))</formula>
    </cfRule>
  </conditionalFormatting>
  <conditionalFormatting sqref="AO130">
    <cfRule type="cellIs" dxfId="16781" priority="16176" operator="equal">
      <formula>"FAB"</formula>
    </cfRule>
    <cfRule type="containsText" dxfId="16780" priority="16177" operator="containsText" text="CC">
      <formula>NOT(ISERROR(SEARCH("CC",AO130)))</formula>
    </cfRule>
    <cfRule type="containsText" dxfId="16779" priority="16178" operator="containsText" text="ND">
      <formula>NOT(ISERROR(SEARCH("ND",AO130)))</formula>
    </cfRule>
    <cfRule type="containsText" dxfId="16778" priority="16179" operator="containsText" text="MANTTO">
      <formula>NOT(ISERROR(SEARCH("MANTTO",AO130)))</formula>
    </cfRule>
    <cfRule type="containsText" dxfId="16777" priority="16180" operator="containsText" text="PNC">
      <formula>NOT(ISERROR(SEARCH("PNC",AO130)))</formula>
    </cfRule>
    <cfRule type="containsText" dxfId="16776" priority="16181" operator="containsText" text="EJC">
      <formula>NOT(ISERROR(SEARCH("EJC",AO130)))</formula>
    </cfRule>
    <cfRule type="containsText" dxfId="16775" priority="16182" operator="containsText" text="FAC">
      <formula>NOT(ISERROR(SEARCH("FAC",AO130)))</formula>
    </cfRule>
  </conditionalFormatting>
  <conditionalFormatting sqref="AO130">
    <cfRule type="containsText" dxfId="16774" priority="16175" operator="containsText" text="CE">
      <formula>NOT(ISERROR(SEARCH("CE",AO130)))</formula>
    </cfRule>
  </conditionalFormatting>
  <conditionalFormatting sqref="AO130">
    <cfRule type="cellIs" dxfId="16773" priority="16168" operator="equal">
      <formula>"FAB"</formula>
    </cfRule>
    <cfRule type="containsText" dxfId="16772" priority="16169" operator="containsText" text="CC">
      <formula>NOT(ISERROR(SEARCH("CC",AO130)))</formula>
    </cfRule>
    <cfRule type="containsText" dxfId="16771" priority="16170" operator="containsText" text="ND">
      <formula>NOT(ISERROR(SEARCH("ND",AO130)))</formula>
    </cfRule>
    <cfRule type="containsText" dxfId="16770" priority="16171" operator="containsText" text="MANTTO">
      <formula>NOT(ISERROR(SEARCH("MANTTO",AO130)))</formula>
    </cfRule>
    <cfRule type="containsText" dxfId="16769" priority="16172" operator="containsText" text="PNC">
      <formula>NOT(ISERROR(SEARCH("PNC",AO130)))</formula>
    </cfRule>
    <cfRule type="containsText" dxfId="16768" priority="16173" operator="containsText" text="EJC">
      <formula>NOT(ISERROR(SEARCH("EJC",AO130)))</formula>
    </cfRule>
    <cfRule type="containsText" dxfId="16767" priority="16174" operator="containsText" text="FAC">
      <formula>NOT(ISERROR(SEARCH("FAC",AO130)))</formula>
    </cfRule>
  </conditionalFormatting>
  <conditionalFormatting sqref="AO130">
    <cfRule type="containsText" dxfId="16766" priority="16167" operator="containsText" text="CE">
      <formula>NOT(ISERROR(SEARCH("CE",AO130)))</formula>
    </cfRule>
  </conditionalFormatting>
  <conditionalFormatting sqref="AP130:CK130 AU131:BF131">
    <cfRule type="cellIs" dxfId="16765" priority="16152" operator="equal">
      <formula>"FAB"</formula>
    </cfRule>
    <cfRule type="containsText" dxfId="16764" priority="16153" operator="containsText" text="CC">
      <formula>NOT(ISERROR(SEARCH("CC",AP130)))</formula>
    </cfRule>
    <cfRule type="containsText" dxfId="16763" priority="16154" operator="containsText" text="ND">
      <formula>NOT(ISERROR(SEARCH("ND",AP130)))</formula>
    </cfRule>
    <cfRule type="containsText" dxfId="16762" priority="16155" operator="containsText" text="MANTTO">
      <formula>NOT(ISERROR(SEARCH("MANTTO",AP130)))</formula>
    </cfRule>
    <cfRule type="containsText" dxfId="16761" priority="16156" operator="containsText" text="PNC">
      <formula>NOT(ISERROR(SEARCH("PNC",AP130)))</formula>
    </cfRule>
    <cfRule type="containsText" dxfId="16760" priority="16157" operator="containsText" text="EJC">
      <formula>NOT(ISERROR(SEARCH("EJC",AP130)))</formula>
    </cfRule>
    <cfRule type="containsText" dxfId="16759" priority="16158" operator="containsText" text="FAC">
      <formula>NOT(ISERROR(SEARCH("FAC",AP130)))</formula>
    </cfRule>
  </conditionalFormatting>
  <conditionalFormatting sqref="AP130:CK130 AU131:BF131">
    <cfRule type="containsText" dxfId="16758" priority="16151" operator="containsText" text="CE">
      <formula>NOT(ISERROR(SEARCH("CE",AP130)))</formula>
    </cfRule>
  </conditionalFormatting>
  <conditionalFormatting sqref="AP130:CK130 AU131:BF131">
    <cfRule type="cellIs" dxfId="16757" priority="16144" operator="equal">
      <formula>"FAB"</formula>
    </cfRule>
    <cfRule type="containsText" dxfId="16756" priority="16145" operator="containsText" text="CC">
      <formula>NOT(ISERROR(SEARCH("CC",AP130)))</formula>
    </cfRule>
    <cfRule type="containsText" dxfId="16755" priority="16146" operator="containsText" text="ND">
      <formula>NOT(ISERROR(SEARCH("ND",AP130)))</formula>
    </cfRule>
    <cfRule type="containsText" dxfId="16754" priority="16147" operator="containsText" text="MANTTO">
      <formula>NOT(ISERROR(SEARCH("MANTTO",AP130)))</formula>
    </cfRule>
    <cfRule type="containsText" dxfId="16753" priority="16148" operator="containsText" text="PNC">
      <formula>NOT(ISERROR(SEARCH("PNC",AP130)))</formula>
    </cfRule>
    <cfRule type="containsText" dxfId="16752" priority="16149" operator="containsText" text="EJC">
      <formula>NOT(ISERROR(SEARCH("EJC",AP130)))</formula>
    </cfRule>
    <cfRule type="containsText" dxfId="16751" priority="16150" operator="containsText" text="FAC">
      <formula>NOT(ISERROR(SEARCH("FAC",AP130)))</formula>
    </cfRule>
  </conditionalFormatting>
  <conditionalFormatting sqref="AP130:CK130 AU131:BF131">
    <cfRule type="containsText" dxfId="16750" priority="16143" operator="containsText" text="CE">
      <formula>NOT(ISERROR(SEARCH("CE",AP130)))</formula>
    </cfRule>
  </conditionalFormatting>
  <conditionalFormatting sqref="AP130:CK130 AU131:BF131">
    <cfRule type="cellIs" dxfId="16749" priority="16136" operator="equal">
      <formula>"FAB"</formula>
    </cfRule>
    <cfRule type="containsText" dxfId="16748" priority="16137" operator="containsText" text="CC">
      <formula>NOT(ISERROR(SEARCH("CC",AP130)))</formula>
    </cfRule>
    <cfRule type="containsText" dxfId="16747" priority="16138" operator="containsText" text="ND">
      <formula>NOT(ISERROR(SEARCH("ND",AP130)))</formula>
    </cfRule>
    <cfRule type="containsText" dxfId="16746" priority="16139" operator="containsText" text="MANTTO">
      <formula>NOT(ISERROR(SEARCH("MANTTO",AP130)))</formula>
    </cfRule>
    <cfRule type="containsText" dxfId="16745" priority="16140" operator="containsText" text="PNC">
      <formula>NOT(ISERROR(SEARCH("PNC",AP130)))</formula>
    </cfRule>
    <cfRule type="containsText" dxfId="16744" priority="16141" operator="containsText" text="EJC">
      <formula>NOT(ISERROR(SEARCH("EJC",AP130)))</formula>
    </cfRule>
    <cfRule type="containsText" dxfId="16743" priority="16142" operator="containsText" text="FAC">
      <formula>NOT(ISERROR(SEARCH("FAC",AP130)))</formula>
    </cfRule>
  </conditionalFormatting>
  <conditionalFormatting sqref="AP130:CK130 AU131:BF131">
    <cfRule type="containsText" dxfId="16742" priority="16135" operator="containsText" text="CE">
      <formula>NOT(ISERROR(SEARCH("CE",AP130)))</formula>
    </cfRule>
  </conditionalFormatting>
  <conditionalFormatting sqref="AP130:CK130 AU131:BF131">
    <cfRule type="cellIs" dxfId="16741" priority="16128" operator="equal">
      <formula>"FAB"</formula>
    </cfRule>
    <cfRule type="containsText" dxfId="16740" priority="16129" operator="containsText" text="CC">
      <formula>NOT(ISERROR(SEARCH("CC",AP130)))</formula>
    </cfRule>
    <cfRule type="containsText" dxfId="16739" priority="16130" operator="containsText" text="ND">
      <formula>NOT(ISERROR(SEARCH("ND",AP130)))</formula>
    </cfRule>
    <cfRule type="containsText" dxfId="16738" priority="16131" operator="containsText" text="MANTTO">
      <formula>NOT(ISERROR(SEARCH("MANTTO",AP130)))</formula>
    </cfRule>
    <cfRule type="containsText" dxfId="16737" priority="16132" operator="containsText" text="PNC">
      <formula>NOT(ISERROR(SEARCH("PNC",AP130)))</formula>
    </cfRule>
    <cfRule type="containsText" dxfId="16736" priority="16133" operator="containsText" text="EJC">
      <formula>NOT(ISERROR(SEARCH("EJC",AP130)))</formula>
    </cfRule>
    <cfRule type="containsText" dxfId="16735" priority="16134" operator="containsText" text="FAC">
      <formula>NOT(ISERROR(SEARCH("FAC",AP130)))</formula>
    </cfRule>
  </conditionalFormatting>
  <conditionalFormatting sqref="AP130:CK130 AU131:BF131">
    <cfRule type="containsText" dxfId="16734" priority="16127" operator="containsText" text="CE">
      <formula>NOT(ISERROR(SEARCH("CE",AP130)))</formula>
    </cfRule>
  </conditionalFormatting>
  <conditionalFormatting sqref="BN130 BU130 CB130">
    <cfRule type="cellIs" dxfId="16733" priority="16120" operator="equal">
      <formula>"FAB"</formula>
    </cfRule>
    <cfRule type="containsText" dxfId="16732" priority="16121" operator="containsText" text="CC">
      <formula>NOT(ISERROR(SEARCH("CC",BN130)))</formula>
    </cfRule>
    <cfRule type="containsText" dxfId="16731" priority="16122" operator="containsText" text="ND">
      <formula>NOT(ISERROR(SEARCH("ND",BN130)))</formula>
    </cfRule>
    <cfRule type="containsText" dxfId="16730" priority="16123" operator="containsText" text="MANTTO">
      <formula>NOT(ISERROR(SEARCH("MANTTO",BN130)))</formula>
    </cfRule>
    <cfRule type="containsText" dxfId="16729" priority="16124" operator="containsText" text="PNC">
      <formula>NOT(ISERROR(SEARCH("PNC",BN130)))</formula>
    </cfRule>
    <cfRule type="containsText" dxfId="16728" priority="16125" operator="containsText" text="EJC">
      <formula>NOT(ISERROR(SEARCH("EJC",BN130)))</formula>
    </cfRule>
    <cfRule type="containsText" dxfId="16727" priority="16126" operator="containsText" text="FAC">
      <formula>NOT(ISERROR(SEARCH("FAC",BN130)))</formula>
    </cfRule>
  </conditionalFormatting>
  <conditionalFormatting sqref="BN130 BU130 CB130">
    <cfRule type="containsText" dxfId="16726" priority="16119" operator="containsText" text="CE">
      <formula>NOT(ISERROR(SEARCH("CE",BN130)))</formula>
    </cfRule>
  </conditionalFormatting>
  <conditionalFormatting sqref="BC130:CK130 AW131:BF131">
    <cfRule type="cellIs" dxfId="16725" priority="16112" operator="equal">
      <formula>"FAB"</formula>
    </cfRule>
    <cfRule type="containsText" dxfId="16724" priority="16113" operator="containsText" text="CC">
      <formula>NOT(ISERROR(SEARCH("CC",AW130)))</formula>
    </cfRule>
    <cfRule type="containsText" dxfId="16723" priority="16114" operator="containsText" text="ND">
      <formula>NOT(ISERROR(SEARCH("ND",AW130)))</formula>
    </cfRule>
    <cfRule type="containsText" dxfId="16722" priority="16115" operator="containsText" text="MANTTO">
      <formula>NOT(ISERROR(SEARCH("MANTTO",AW130)))</formula>
    </cfRule>
    <cfRule type="containsText" dxfId="16721" priority="16116" operator="containsText" text="PNC">
      <formula>NOT(ISERROR(SEARCH("PNC",AW130)))</formula>
    </cfRule>
    <cfRule type="containsText" dxfId="16720" priority="16117" operator="containsText" text="EJC">
      <formula>NOT(ISERROR(SEARCH("EJC",AW130)))</formula>
    </cfRule>
    <cfRule type="containsText" dxfId="16719" priority="16118" operator="containsText" text="FAC">
      <formula>NOT(ISERROR(SEARCH("FAC",AW130)))</formula>
    </cfRule>
  </conditionalFormatting>
  <conditionalFormatting sqref="BC130:CK130 AW131:BF131">
    <cfRule type="containsText" dxfId="16718" priority="16111" operator="containsText" text="CE">
      <formula>NOT(ISERROR(SEARCH("CE",AW130)))</formula>
    </cfRule>
  </conditionalFormatting>
  <conditionalFormatting sqref="BC130:CK130 AW131:BF131">
    <cfRule type="cellIs" dxfId="16717" priority="16104" operator="equal">
      <formula>"FAB"</formula>
    </cfRule>
    <cfRule type="containsText" dxfId="16716" priority="16105" operator="containsText" text="CC">
      <formula>NOT(ISERROR(SEARCH("CC",AW130)))</formula>
    </cfRule>
    <cfRule type="containsText" dxfId="16715" priority="16106" operator="containsText" text="ND">
      <formula>NOT(ISERROR(SEARCH("ND",AW130)))</formula>
    </cfRule>
    <cfRule type="containsText" dxfId="16714" priority="16107" operator="containsText" text="MANTTO">
      <formula>NOT(ISERROR(SEARCH("MANTTO",AW130)))</formula>
    </cfRule>
    <cfRule type="containsText" dxfId="16713" priority="16108" operator="containsText" text="PNC">
      <formula>NOT(ISERROR(SEARCH("PNC",AW130)))</formula>
    </cfRule>
    <cfRule type="containsText" dxfId="16712" priority="16109" operator="containsText" text="EJC">
      <formula>NOT(ISERROR(SEARCH("EJC",AW130)))</formula>
    </cfRule>
    <cfRule type="containsText" dxfId="16711" priority="16110" operator="containsText" text="FAC">
      <formula>NOT(ISERROR(SEARCH("FAC",AW130)))</formula>
    </cfRule>
  </conditionalFormatting>
  <conditionalFormatting sqref="BC130:CK130 AW131:BF131">
    <cfRule type="containsText" dxfId="16710" priority="16103" operator="containsText" text="CE">
      <formula>NOT(ISERROR(SEARCH("CE",AW130)))</formula>
    </cfRule>
  </conditionalFormatting>
  <conditionalFormatting sqref="BM130:BN130 BT130:BU130 BZ130:CB130">
    <cfRule type="cellIs" dxfId="16709" priority="16096" operator="equal">
      <formula>"FAB"</formula>
    </cfRule>
    <cfRule type="containsText" dxfId="16708" priority="16097" operator="containsText" text="CC">
      <formula>NOT(ISERROR(SEARCH("CC",BM130)))</formula>
    </cfRule>
    <cfRule type="containsText" dxfId="16707" priority="16098" operator="containsText" text="ND">
      <formula>NOT(ISERROR(SEARCH("ND",BM130)))</formula>
    </cfRule>
    <cfRule type="containsText" dxfId="16706" priority="16099" operator="containsText" text="MANTTO">
      <formula>NOT(ISERROR(SEARCH("MANTTO",BM130)))</formula>
    </cfRule>
    <cfRule type="containsText" dxfId="16705" priority="16100" operator="containsText" text="PNC">
      <formula>NOT(ISERROR(SEARCH("PNC",BM130)))</formula>
    </cfRule>
    <cfRule type="containsText" dxfId="16704" priority="16101" operator="containsText" text="EJC">
      <formula>NOT(ISERROR(SEARCH("EJC",BM130)))</formula>
    </cfRule>
    <cfRule type="containsText" dxfId="16703" priority="16102" operator="containsText" text="FAC">
      <formula>NOT(ISERROR(SEARCH("FAC",BM130)))</formula>
    </cfRule>
  </conditionalFormatting>
  <conditionalFormatting sqref="BM130:BN130 BT130:BU130 BZ130:CB130">
    <cfRule type="containsText" dxfId="16702" priority="16095" operator="containsText" text="CE">
      <formula>NOT(ISERROR(SEARCH("CE",BM130)))</formula>
    </cfRule>
  </conditionalFormatting>
  <conditionalFormatting sqref="BM130:BN130 BT130:BU130 BZ130:CB130">
    <cfRule type="cellIs" dxfId="16701" priority="16088" operator="equal">
      <formula>"FAB"</formula>
    </cfRule>
    <cfRule type="containsText" dxfId="16700" priority="16089" operator="containsText" text="CC">
      <formula>NOT(ISERROR(SEARCH("CC",BM130)))</formula>
    </cfRule>
    <cfRule type="containsText" dxfId="16699" priority="16090" operator="containsText" text="ND">
      <formula>NOT(ISERROR(SEARCH("ND",BM130)))</formula>
    </cfRule>
    <cfRule type="containsText" dxfId="16698" priority="16091" operator="containsText" text="MANTTO">
      <formula>NOT(ISERROR(SEARCH("MANTTO",BM130)))</formula>
    </cfRule>
    <cfRule type="containsText" dxfId="16697" priority="16092" operator="containsText" text="PNC">
      <formula>NOT(ISERROR(SEARCH("PNC",BM130)))</formula>
    </cfRule>
    <cfRule type="containsText" dxfId="16696" priority="16093" operator="containsText" text="EJC">
      <formula>NOT(ISERROR(SEARCH("EJC",BM130)))</formula>
    </cfRule>
    <cfRule type="containsText" dxfId="16695" priority="16094" operator="containsText" text="FAC">
      <formula>NOT(ISERROR(SEARCH("FAC",BM130)))</formula>
    </cfRule>
  </conditionalFormatting>
  <conditionalFormatting sqref="BM130:BN130 BT130:BU130 BZ130:CB130">
    <cfRule type="containsText" dxfId="16694" priority="16087" operator="containsText" text="CE">
      <formula>NOT(ISERROR(SEARCH("CE",BM130)))</formula>
    </cfRule>
  </conditionalFormatting>
  <conditionalFormatting sqref="BT130">
    <cfRule type="cellIs" dxfId="16693" priority="16080" operator="equal">
      <formula>"FAB"</formula>
    </cfRule>
    <cfRule type="containsText" dxfId="16692" priority="16081" operator="containsText" text="CC">
      <formula>NOT(ISERROR(SEARCH("CC",BT130)))</formula>
    </cfRule>
    <cfRule type="containsText" dxfId="16691" priority="16082" operator="containsText" text="ND">
      <formula>NOT(ISERROR(SEARCH("ND",BT130)))</formula>
    </cfRule>
    <cfRule type="containsText" dxfId="16690" priority="16083" operator="containsText" text="MANTTO">
      <formula>NOT(ISERROR(SEARCH("MANTTO",BT130)))</formula>
    </cfRule>
    <cfRule type="containsText" dxfId="16689" priority="16084" operator="containsText" text="PNC">
      <formula>NOT(ISERROR(SEARCH("PNC",BT130)))</formula>
    </cfRule>
    <cfRule type="containsText" dxfId="16688" priority="16085" operator="containsText" text="EJC">
      <formula>NOT(ISERROR(SEARCH("EJC",BT130)))</formula>
    </cfRule>
    <cfRule type="containsText" dxfId="16687" priority="16086" operator="containsText" text="FAC">
      <formula>NOT(ISERROR(SEARCH("FAC",BT130)))</formula>
    </cfRule>
  </conditionalFormatting>
  <conditionalFormatting sqref="BT130">
    <cfRule type="containsText" dxfId="16686" priority="16079" operator="containsText" text="CE">
      <formula>NOT(ISERROR(SEARCH("CE",BT130)))</formula>
    </cfRule>
  </conditionalFormatting>
  <conditionalFormatting sqref="BO130:DC130">
    <cfRule type="cellIs" dxfId="16685" priority="16072" operator="equal">
      <formula>"FAB"</formula>
    </cfRule>
    <cfRule type="containsText" dxfId="16684" priority="16073" operator="containsText" text="CC">
      <formula>NOT(ISERROR(SEARCH("CC",BO130)))</formula>
    </cfRule>
    <cfRule type="containsText" dxfId="16683" priority="16074" operator="containsText" text="ND">
      <formula>NOT(ISERROR(SEARCH("ND",BO130)))</formula>
    </cfRule>
    <cfRule type="containsText" dxfId="16682" priority="16075" operator="containsText" text="MANTTO">
      <formula>NOT(ISERROR(SEARCH("MANTTO",BO130)))</formula>
    </cfRule>
    <cfRule type="containsText" dxfId="16681" priority="16076" operator="containsText" text="PNC">
      <formula>NOT(ISERROR(SEARCH("PNC",BO130)))</formula>
    </cfRule>
    <cfRule type="containsText" dxfId="16680" priority="16077" operator="containsText" text="EJC">
      <formula>NOT(ISERROR(SEARCH("EJC",BO130)))</formula>
    </cfRule>
    <cfRule type="containsText" dxfId="16679" priority="16078" operator="containsText" text="FAC">
      <formula>NOT(ISERROR(SEARCH("FAC",BO130)))</formula>
    </cfRule>
  </conditionalFormatting>
  <conditionalFormatting sqref="BO130:DC130">
    <cfRule type="containsText" dxfId="16678" priority="16071" operator="containsText" text="CE">
      <formula>NOT(ISERROR(SEARCH("CE",BO130)))</formula>
    </cfRule>
  </conditionalFormatting>
  <conditionalFormatting sqref="BO130:DC130">
    <cfRule type="cellIs" dxfId="16677" priority="16064" operator="equal">
      <formula>"FAB"</formula>
    </cfRule>
    <cfRule type="containsText" dxfId="16676" priority="16065" operator="containsText" text="CC">
      <formula>NOT(ISERROR(SEARCH("CC",BO130)))</formula>
    </cfRule>
    <cfRule type="containsText" dxfId="16675" priority="16066" operator="containsText" text="ND">
      <formula>NOT(ISERROR(SEARCH("ND",BO130)))</formula>
    </cfRule>
    <cfRule type="containsText" dxfId="16674" priority="16067" operator="containsText" text="MANTTO">
      <formula>NOT(ISERROR(SEARCH("MANTTO",BO130)))</formula>
    </cfRule>
    <cfRule type="containsText" dxfId="16673" priority="16068" operator="containsText" text="PNC">
      <formula>NOT(ISERROR(SEARCH("PNC",BO130)))</formula>
    </cfRule>
    <cfRule type="containsText" dxfId="16672" priority="16069" operator="containsText" text="EJC">
      <formula>NOT(ISERROR(SEARCH("EJC",BO130)))</formula>
    </cfRule>
    <cfRule type="containsText" dxfId="16671" priority="16070" operator="containsText" text="FAC">
      <formula>NOT(ISERROR(SEARCH("FAC",BO130)))</formula>
    </cfRule>
  </conditionalFormatting>
  <conditionalFormatting sqref="BO130:DC130">
    <cfRule type="containsText" dxfId="16670" priority="16063" operator="containsText" text="CE">
      <formula>NOT(ISERROR(SEARCH("CE",BO130)))</formula>
    </cfRule>
  </conditionalFormatting>
  <conditionalFormatting sqref="BT130">
    <cfRule type="cellIs" dxfId="16669" priority="16056" operator="equal">
      <formula>"FAB"</formula>
    </cfRule>
    <cfRule type="containsText" dxfId="16668" priority="16057" operator="containsText" text="CC">
      <formula>NOT(ISERROR(SEARCH("CC",BT130)))</formula>
    </cfRule>
    <cfRule type="containsText" dxfId="16667" priority="16058" operator="containsText" text="ND">
      <formula>NOT(ISERROR(SEARCH("ND",BT130)))</formula>
    </cfRule>
    <cfRule type="containsText" dxfId="16666" priority="16059" operator="containsText" text="MANTTO">
      <formula>NOT(ISERROR(SEARCH("MANTTO",BT130)))</formula>
    </cfRule>
    <cfRule type="containsText" dxfId="16665" priority="16060" operator="containsText" text="PNC">
      <formula>NOT(ISERROR(SEARCH("PNC",BT130)))</formula>
    </cfRule>
    <cfRule type="containsText" dxfId="16664" priority="16061" operator="containsText" text="EJC">
      <formula>NOT(ISERROR(SEARCH("EJC",BT130)))</formula>
    </cfRule>
    <cfRule type="containsText" dxfId="16663" priority="16062" operator="containsText" text="FAC">
      <formula>NOT(ISERROR(SEARCH("FAC",BT130)))</formula>
    </cfRule>
  </conditionalFormatting>
  <conditionalFormatting sqref="BT130">
    <cfRule type="containsText" dxfId="16662" priority="16055" operator="containsText" text="CE">
      <formula>NOT(ISERROR(SEARCH("CE",BT130)))</formula>
    </cfRule>
  </conditionalFormatting>
  <conditionalFormatting sqref="BT130">
    <cfRule type="cellIs" dxfId="16661" priority="16048" operator="equal">
      <formula>"FAB"</formula>
    </cfRule>
    <cfRule type="containsText" dxfId="16660" priority="16049" operator="containsText" text="CC">
      <formula>NOT(ISERROR(SEARCH("CC",BT130)))</formula>
    </cfRule>
    <cfRule type="containsText" dxfId="16659" priority="16050" operator="containsText" text="ND">
      <formula>NOT(ISERROR(SEARCH("ND",BT130)))</formula>
    </cfRule>
    <cfRule type="containsText" dxfId="16658" priority="16051" operator="containsText" text="MANTTO">
      <formula>NOT(ISERROR(SEARCH("MANTTO",BT130)))</formula>
    </cfRule>
    <cfRule type="containsText" dxfId="16657" priority="16052" operator="containsText" text="PNC">
      <formula>NOT(ISERROR(SEARCH("PNC",BT130)))</formula>
    </cfRule>
    <cfRule type="containsText" dxfId="16656" priority="16053" operator="containsText" text="EJC">
      <formula>NOT(ISERROR(SEARCH("EJC",BT130)))</formula>
    </cfRule>
    <cfRule type="containsText" dxfId="16655" priority="16054" operator="containsText" text="FAC">
      <formula>NOT(ISERROR(SEARCH("FAC",BT130)))</formula>
    </cfRule>
  </conditionalFormatting>
  <conditionalFormatting sqref="BT130">
    <cfRule type="containsText" dxfId="16654" priority="16047" operator="containsText" text="CE">
      <formula>NOT(ISERROR(SEARCH("CE",BT130)))</formula>
    </cfRule>
  </conditionalFormatting>
  <conditionalFormatting sqref="CF130">
    <cfRule type="cellIs" dxfId="16653" priority="16040" operator="equal">
      <formula>"FAB"</formula>
    </cfRule>
    <cfRule type="containsText" dxfId="16652" priority="16041" operator="containsText" text="CC">
      <formula>NOT(ISERROR(SEARCH("CC",CF130)))</formula>
    </cfRule>
    <cfRule type="containsText" dxfId="16651" priority="16042" operator="containsText" text="ND">
      <formula>NOT(ISERROR(SEARCH("ND",CF130)))</formula>
    </cfRule>
    <cfRule type="containsText" dxfId="16650" priority="16043" operator="containsText" text="MANTTO">
      <formula>NOT(ISERROR(SEARCH("MANTTO",CF130)))</formula>
    </cfRule>
    <cfRule type="containsText" dxfId="16649" priority="16044" operator="containsText" text="PNC">
      <formula>NOT(ISERROR(SEARCH("PNC",CF130)))</formula>
    </cfRule>
    <cfRule type="containsText" dxfId="16648" priority="16045" operator="containsText" text="EJC">
      <formula>NOT(ISERROR(SEARCH("EJC",CF130)))</formula>
    </cfRule>
    <cfRule type="containsText" dxfId="16647" priority="16046" operator="containsText" text="FAC">
      <formula>NOT(ISERROR(SEARCH("FAC",CF130)))</formula>
    </cfRule>
  </conditionalFormatting>
  <conditionalFormatting sqref="CF130">
    <cfRule type="containsText" dxfId="16646" priority="16039" operator="containsText" text="CE">
      <formula>NOT(ISERROR(SEARCH("CE",CF130)))</formula>
    </cfRule>
  </conditionalFormatting>
  <conditionalFormatting sqref="BU130:DC130">
    <cfRule type="cellIs" dxfId="16645" priority="16032" operator="equal">
      <formula>"FAB"</formula>
    </cfRule>
    <cfRule type="containsText" dxfId="16644" priority="16033" operator="containsText" text="CC">
      <formula>NOT(ISERROR(SEARCH("CC",BU130)))</formula>
    </cfRule>
    <cfRule type="containsText" dxfId="16643" priority="16034" operator="containsText" text="ND">
      <formula>NOT(ISERROR(SEARCH("ND",BU130)))</formula>
    </cfRule>
    <cfRule type="containsText" dxfId="16642" priority="16035" operator="containsText" text="MANTTO">
      <formula>NOT(ISERROR(SEARCH("MANTTO",BU130)))</formula>
    </cfRule>
    <cfRule type="containsText" dxfId="16641" priority="16036" operator="containsText" text="PNC">
      <formula>NOT(ISERROR(SEARCH("PNC",BU130)))</formula>
    </cfRule>
    <cfRule type="containsText" dxfId="16640" priority="16037" operator="containsText" text="EJC">
      <formula>NOT(ISERROR(SEARCH("EJC",BU130)))</formula>
    </cfRule>
    <cfRule type="containsText" dxfId="16639" priority="16038" operator="containsText" text="FAC">
      <formula>NOT(ISERROR(SEARCH("FAC",BU130)))</formula>
    </cfRule>
  </conditionalFormatting>
  <conditionalFormatting sqref="BU130:DC130">
    <cfRule type="containsText" dxfId="16638" priority="16031" operator="containsText" text="CE">
      <formula>NOT(ISERROR(SEARCH("CE",BU130)))</formula>
    </cfRule>
  </conditionalFormatting>
  <conditionalFormatting sqref="BU130:DC130">
    <cfRule type="cellIs" dxfId="16637" priority="16024" operator="equal">
      <formula>"FAB"</formula>
    </cfRule>
    <cfRule type="containsText" dxfId="16636" priority="16025" operator="containsText" text="CC">
      <formula>NOT(ISERROR(SEARCH("CC",BU130)))</formula>
    </cfRule>
    <cfRule type="containsText" dxfId="16635" priority="16026" operator="containsText" text="ND">
      <formula>NOT(ISERROR(SEARCH("ND",BU130)))</formula>
    </cfRule>
    <cfRule type="containsText" dxfId="16634" priority="16027" operator="containsText" text="MANTTO">
      <formula>NOT(ISERROR(SEARCH("MANTTO",BU130)))</formula>
    </cfRule>
    <cfRule type="containsText" dxfId="16633" priority="16028" operator="containsText" text="PNC">
      <formula>NOT(ISERROR(SEARCH("PNC",BU130)))</formula>
    </cfRule>
    <cfRule type="containsText" dxfId="16632" priority="16029" operator="containsText" text="EJC">
      <formula>NOT(ISERROR(SEARCH("EJC",BU130)))</formula>
    </cfRule>
    <cfRule type="containsText" dxfId="16631" priority="16030" operator="containsText" text="FAC">
      <formula>NOT(ISERROR(SEARCH("FAC",BU130)))</formula>
    </cfRule>
  </conditionalFormatting>
  <conditionalFormatting sqref="BU130:DC130">
    <cfRule type="containsText" dxfId="16630" priority="16023" operator="containsText" text="CE">
      <formula>NOT(ISERROR(SEARCH("CE",BU130)))</formula>
    </cfRule>
  </conditionalFormatting>
  <conditionalFormatting sqref="CE130:CF130">
    <cfRule type="cellIs" dxfId="16629" priority="16016" operator="equal">
      <formula>"FAB"</formula>
    </cfRule>
    <cfRule type="containsText" dxfId="16628" priority="16017" operator="containsText" text="CC">
      <formula>NOT(ISERROR(SEARCH("CC",CE130)))</formula>
    </cfRule>
    <cfRule type="containsText" dxfId="16627" priority="16018" operator="containsText" text="ND">
      <formula>NOT(ISERROR(SEARCH("ND",CE130)))</formula>
    </cfRule>
    <cfRule type="containsText" dxfId="16626" priority="16019" operator="containsText" text="MANTTO">
      <formula>NOT(ISERROR(SEARCH("MANTTO",CE130)))</formula>
    </cfRule>
    <cfRule type="containsText" dxfId="16625" priority="16020" operator="containsText" text="PNC">
      <formula>NOT(ISERROR(SEARCH("PNC",CE130)))</formula>
    </cfRule>
    <cfRule type="containsText" dxfId="16624" priority="16021" operator="containsText" text="EJC">
      <formula>NOT(ISERROR(SEARCH("EJC",CE130)))</formula>
    </cfRule>
    <cfRule type="containsText" dxfId="16623" priority="16022" operator="containsText" text="FAC">
      <formula>NOT(ISERROR(SEARCH("FAC",CE130)))</formula>
    </cfRule>
  </conditionalFormatting>
  <conditionalFormatting sqref="CE130:CF130">
    <cfRule type="containsText" dxfId="16622" priority="16015" operator="containsText" text="CE">
      <formula>NOT(ISERROR(SEARCH("CE",CE130)))</formula>
    </cfRule>
  </conditionalFormatting>
  <conditionalFormatting sqref="CE130:CF130">
    <cfRule type="cellIs" dxfId="16621" priority="16008" operator="equal">
      <formula>"FAB"</formula>
    </cfRule>
    <cfRule type="containsText" dxfId="16620" priority="16009" operator="containsText" text="CC">
      <formula>NOT(ISERROR(SEARCH("CC",CE130)))</formula>
    </cfRule>
    <cfRule type="containsText" dxfId="16619" priority="16010" operator="containsText" text="ND">
      <formula>NOT(ISERROR(SEARCH("ND",CE130)))</formula>
    </cfRule>
    <cfRule type="containsText" dxfId="16618" priority="16011" operator="containsText" text="MANTTO">
      <formula>NOT(ISERROR(SEARCH("MANTTO",CE130)))</formula>
    </cfRule>
    <cfRule type="containsText" dxfId="16617" priority="16012" operator="containsText" text="PNC">
      <formula>NOT(ISERROR(SEARCH("PNC",CE130)))</formula>
    </cfRule>
    <cfRule type="containsText" dxfId="16616" priority="16013" operator="containsText" text="EJC">
      <formula>NOT(ISERROR(SEARCH("EJC",CE130)))</formula>
    </cfRule>
    <cfRule type="containsText" dxfId="16615" priority="16014" operator="containsText" text="FAC">
      <formula>NOT(ISERROR(SEARCH("FAC",CE130)))</formula>
    </cfRule>
  </conditionalFormatting>
  <conditionalFormatting sqref="CE130:CF130">
    <cfRule type="containsText" dxfId="16614" priority="16007" operator="containsText" text="CE">
      <formula>NOT(ISERROR(SEARCH("CE",CE130)))</formula>
    </cfRule>
  </conditionalFormatting>
  <conditionalFormatting sqref="CR130">
    <cfRule type="cellIs" dxfId="16613" priority="16000" operator="equal">
      <formula>"FAB"</formula>
    </cfRule>
    <cfRule type="containsText" dxfId="16612" priority="16001" operator="containsText" text="CC">
      <formula>NOT(ISERROR(SEARCH("CC",CR130)))</formula>
    </cfRule>
    <cfRule type="containsText" dxfId="16611" priority="16002" operator="containsText" text="ND">
      <formula>NOT(ISERROR(SEARCH("ND",CR130)))</formula>
    </cfRule>
    <cfRule type="containsText" dxfId="16610" priority="16003" operator="containsText" text="MANTTO">
      <formula>NOT(ISERROR(SEARCH("MANTTO",CR130)))</formula>
    </cfRule>
    <cfRule type="containsText" dxfId="16609" priority="16004" operator="containsText" text="PNC">
      <formula>NOT(ISERROR(SEARCH("PNC",CR130)))</formula>
    </cfRule>
    <cfRule type="containsText" dxfId="16608" priority="16005" operator="containsText" text="EJC">
      <formula>NOT(ISERROR(SEARCH("EJC",CR130)))</formula>
    </cfRule>
    <cfRule type="containsText" dxfId="16607" priority="16006" operator="containsText" text="FAC">
      <formula>NOT(ISERROR(SEARCH("FAC",CR130)))</formula>
    </cfRule>
  </conditionalFormatting>
  <conditionalFormatting sqref="CR130">
    <cfRule type="containsText" dxfId="16606" priority="15999" operator="containsText" text="CE">
      <formula>NOT(ISERROR(SEARCH("CE",CR130)))</formula>
    </cfRule>
  </conditionalFormatting>
  <conditionalFormatting sqref="CG130:DC130">
    <cfRule type="cellIs" dxfId="16605" priority="15992" operator="equal">
      <formula>"FAB"</formula>
    </cfRule>
    <cfRule type="containsText" dxfId="16604" priority="15993" operator="containsText" text="CC">
      <formula>NOT(ISERROR(SEARCH("CC",CG130)))</formula>
    </cfRule>
    <cfRule type="containsText" dxfId="16603" priority="15994" operator="containsText" text="ND">
      <formula>NOT(ISERROR(SEARCH("ND",CG130)))</formula>
    </cfRule>
    <cfRule type="containsText" dxfId="16602" priority="15995" operator="containsText" text="MANTTO">
      <formula>NOT(ISERROR(SEARCH("MANTTO",CG130)))</formula>
    </cfRule>
    <cfRule type="containsText" dxfId="16601" priority="15996" operator="containsText" text="PNC">
      <formula>NOT(ISERROR(SEARCH("PNC",CG130)))</formula>
    </cfRule>
    <cfRule type="containsText" dxfId="16600" priority="15997" operator="containsText" text="EJC">
      <formula>NOT(ISERROR(SEARCH("EJC",CG130)))</formula>
    </cfRule>
    <cfRule type="containsText" dxfId="16599" priority="15998" operator="containsText" text="FAC">
      <formula>NOT(ISERROR(SEARCH("FAC",CG130)))</formula>
    </cfRule>
  </conditionalFormatting>
  <conditionalFormatting sqref="CG130:DC130">
    <cfRule type="containsText" dxfId="16598" priority="15991" operator="containsText" text="CE">
      <formula>NOT(ISERROR(SEARCH("CE",CG130)))</formula>
    </cfRule>
  </conditionalFormatting>
  <conditionalFormatting sqref="CG130:DC130">
    <cfRule type="cellIs" dxfId="16597" priority="15984" operator="equal">
      <formula>"FAB"</formula>
    </cfRule>
    <cfRule type="containsText" dxfId="16596" priority="15985" operator="containsText" text="CC">
      <formula>NOT(ISERROR(SEARCH("CC",CG130)))</formula>
    </cfRule>
    <cfRule type="containsText" dxfId="16595" priority="15986" operator="containsText" text="ND">
      <formula>NOT(ISERROR(SEARCH("ND",CG130)))</formula>
    </cfRule>
    <cfRule type="containsText" dxfId="16594" priority="15987" operator="containsText" text="MANTTO">
      <formula>NOT(ISERROR(SEARCH("MANTTO",CG130)))</formula>
    </cfRule>
    <cfRule type="containsText" dxfId="16593" priority="15988" operator="containsText" text="PNC">
      <formula>NOT(ISERROR(SEARCH("PNC",CG130)))</formula>
    </cfRule>
    <cfRule type="containsText" dxfId="16592" priority="15989" operator="containsText" text="EJC">
      <formula>NOT(ISERROR(SEARCH("EJC",CG130)))</formula>
    </cfRule>
    <cfRule type="containsText" dxfId="16591" priority="15990" operator="containsText" text="FAC">
      <formula>NOT(ISERROR(SEARCH("FAC",CG130)))</formula>
    </cfRule>
  </conditionalFormatting>
  <conditionalFormatting sqref="CG130:DC130">
    <cfRule type="containsText" dxfId="16590" priority="15983" operator="containsText" text="CE">
      <formula>NOT(ISERROR(SEARCH("CE",CG130)))</formula>
    </cfRule>
  </conditionalFormatting>
  <conditionalFormatting sqref="CP130:CR130">
    <cfRule type="cellIs" dxfId="16589" priority="15976" operator="equal">
      <formula>"FAB"</formula>
    </cfRule>
    <cfRule type="containsText" dxfId="16588" priority="15977" operator="containsText" text="CC">
      <formula>NOT(ISERROR(SEARCH("CC",CP130)))</formula>
    </cfRule>
    <cfRule type="containsText" dxfId="16587" priority="15978" operator="containsText" text="ND">
      <formula>NOT(ISERROR(SEARCH("ND",CP130)))</formula>
    </cfRule>
    <cfRule type="containsText" dxfId="16586" priority="15979" operator="containsText" text="MANTTO">
      <formula>NOT(ISERROR(SEARCH("MANTTO",CP130)))</formula>
    </cfRule>
    <cfRule type="containsText" dxfId="16585" priority="15980" operator="containsText" text="PNC">
      <formula>NOT(ISERROR(SEARCH("PNC",CP130)))</formula>
    </cfRule>
    <cfRule type="containsText" dxfId="16584" priority="15981" operator="containsText" text="EJC">
      <formula>NOT(ISERROR(SEARCH("EJC",CP130)))</formula>
    </cfRule>
    <cfRule type="containsText" dxfId="16583" priority="15982" operator="containsText" text="FAC">
      <formula>NOT(ISERROR(SEARCH("FAC",CP130)))</formula>
    </cfRule>
  </conditionalFormatting>
  <conditionalFormatting sqref="CP130:CR130">
    <cfRule type="containsText" dxfId="16582" priority="15975" operator="containsText" text="CE">
      <formula>NOT(ISERROR(SEARCH("CE",CP130)))</formula>
    </cfRule>
  </conditionalFormatting>
  <conditionalFormatting sqref="CP130:CR130">
    <cfRule type="cellIs" dxfId="16581" priority="15968" operator="equal">
      <formula>"FAB"</formula>
    </cfRule>
    <cfRule type="containsText" dxfId="16580" priority="15969" operator="containsText" text="CC">
      <formula>NOT(ISERROR(SEARCH("CC",CP130)))</formula>
    </cfRule>
    <cfRule type="containsText" dxfId="16579" priority="15970" operator="containsText" text="ND">
      <formula>NOT(ISERROR(SEARCH("ND",CP130)))</formula>
    </cfRule>
    <cfRule type="containsText" dxfId="16578" priority="15971" operator="containsText" text="MANTTO">
      <formula>NOT(ISERROR(SEARCH("MANTTO",CP130)))</formula>
    </cfRule>
    <cfRule type="containsText" dxfId="16577" priority="15972" operator="containsText" text="PNC">
      <formula>NOT(ISERROR(SEARCH("PNC",CP130)))</formula>
    </cfRule>
    <cfRule type="containsText" dxfId="16576" priority="15973" operator="containsText" text="EJC">
      <formula>NOT(ISERROR(SEARCH("EJC",CP130)))</formula>
    </cfRule>
    <cfRule type="containsText" dxfId="16575" priority="15974" operator="containsText" text="FAC">
      <formula>NOT(ISERROR(SEARCH("FAC",CP130)))</formula>
    </cfRule>
  </conditionalFormatting>
  <conditionalFormatting sqref="CP130:CR130">
    <cfRule type="containsText" dxfId="16574" priority="15967" operator="containsText" text="CE">
      <formula>NOT(ISERROR(SEARCH("CE",CP130)))</formula>
    </cfRule>
  </conditionalFormatting>
  <conditionalFormatting sqref="AO136:AZ136 AC137:AN137">
    <cfRule type="cellIs" dxfId="16573" priority="14692" operator="equal">
      <formula>"FAB"</formula>
    </cfRule>
    <cfRule type="containsText" dxfId="16572" priority="14693" operator="containsText" text="CC">
      <formula>NOT(ISERROR(SEARCH("CC",AC136)))</formula>
    </cfRule>
    <cfRule type="containsText" dxfId="16571" priority="14694" operator="containsText" text="ND">
      <formula>NOT(ISERROR(SEARCH("ND",AC136)))</formula>
    </cfRule>
    <cfRule type="containsText" dxfId="16570" priority="14695" operator="containsText" text="MANTTO">
      <formula>NOT(ISERROR(SEARCH("MANTTO",AC136)))</formula>
    </cfRule>
    <cfRule type="containsText" dxfId="16569" priority="14696" operator="containsText" text="PNC">
      <formula>NOT(ISERROR(SEARCH("PNC",AC136)))</formula>
    </cfRule>
    <cfRule type="containsText" dxfId="16568" priority="14697" operator="containsText" text="EJC">
      <formula>NOT(ISERROR(SEARCH("EJC",AC136)))</formula>
    </cfRule>
    <cfRule type="containsText" dxfId="16567" priority="14698" operator="containsText" text="FAC">
      <formula>NOT(ISERROR(SEARCH("FAC",AC136)))</formula>
    </cfRule>
  </conditionalFormatting>
  <conditionalFormatting sqref="AO136:AZ136 AC137:AN137">
    <cfRule type="containsText" dxfId="16566" priority="14691" operator="containsText" text="CE">
      <formula>NOT(ISERROR(SEARCH("CE",AC136)))</formula>
    </cfRule>
  </conditionalFormatting>
  <conditionalFormatting sqref="AO136:AZ136 AC137:AN137">
    <cfRule type="containsText" dxfId="16565" priority="14690" operator="containsText" text="BAA">
      <formula>NOT(ISERROR(SEARCH("BAA",AC136)))</formula>
    </cfRule>
  </conditionalFormatting>
  <conditionalFormatting sqref="AO136:AZ136 AC137:AN137">
    <cfRule type="cellIs" dxfId="16564" priority="14683" operator="equal">
      <formula>"FAB"</formula>
    </cfRule>
    <cfRule type="containsText" dxfId="16563" priority="14684" operator="containsText" text="CC">
      <formula>NOT(ISERROR(SEARCH("CC",AC136)))</formula>
    </cfRule>
    <cfRule type="containsText" dxfId="16562" priority="14685" operator="containsText" text="ND">
      <formula>NOT(ISERROR(SEARCH("ND",AC136)))</formula>
    </cfRule>
    <cfRule type="containsText" dxfId="16561" priority="14686" operator="containsText" text="MANTTO">
      <formula>NOT(ISERROR(SEARCH("MANTTO",AC136)))</formula>
    </cfRule>
    <cfRule type="containsText" dxfId="16560" priority="14687" operator="containsText" text="PNC">
      <formula>NOT(ISERROR(SEARCH("PNC",AC136)))</formula>
    </cfRule>
    <cfRule type="containsText" dxfId="16559" priority="14688" operator="containsText" text="EJC">
      <formula>NOT(ISERROR(SEARCH("EJC",AC136)))</formula>
    </cfRule>
    <cfRule type="containsText" dxfId="16558" priority="14689" operator="containsText" text="FAC">
      <formula>NOT(ISERROR(SEARCH("FAC",AC136)))</formula>
    </cfRule>
  </conditionalFormatting>
  <conditionalFormatting sqref="AO136:AZ136 AC137:AN137">
    <cfRule type="containsText" dxfId="16557" priority="14682" operator="containsText" text="CE">
      <formula>NOT(ISERROR(SEARCH("CE",AC136)))</formula>
    </cfRule>
  </conditionalFormatting>
  <conditionalFormatting sqref="AO136:AZ136 AC137:AN137">
    <cfRule type="cellIs" dxfId="16556" priority="14675" operator="equal">
      <formula>"FAB"</formula>
    </cfRule>
    <cfRule type="containsText" dxfId="16555" priority="14676" operator="containsText" text="CC">
      <formula>NOT(ISERROR(SEARCH("CC",AC136)))</formula>
    </cfRule>
    <cfRule type="containsText" dxfId="16554" priority="14677" operator="containsText" text="ND">
      <formula>NOT(ISERROR(SEARCH("ND",AC136)))</formula>
    </cfRule>
    <cfRule type="containsText" dxfId="16553" priority="14678" operator="containsText" text="MANTTO">
      <formula>NOT(ISERROR(SEARCH("MANTTO",AC136)))</formula>
    </cfRule>
    <cfRule type="containsText" dxfId="16552" priority="14679" operator="containsText" text="PNC">
      <formula>NOT(ISERROR(SEARCH("PNC",AC136)))</formula>
    </cfRule>
    <cfRule type="containsText" dxfId="16551" priority="14680" operator="containsText" text="EJC">
      <formula>NOT(ISERROR(SEARCH("EJC",AC136)))</formula>
    </cfRule>
    <cfRule type="containsText" dxfId="16550" priority="14681" operator="containsText" text="FAC">
      <formula>NOT(ISERROR(SEARCH("FAC",AC136)))</formula>
    </cfRule>
  </conditionalFormatting>
  <conditionalFormatting sqref="AO136:AZ136 AC137:AN137">
    <cfRule type="containsText" dxfId="16549" priority="14674" operator="containsText" text="CE">
      <formula>NOT(ISERROR(SEARCH("CE",AC136)))</formula>
    </cfRule>
  </conditionalFormatting>
  <conditionalFormatting sqref="AO136:AZ136 AC137:AN137">
    <cfRule type="cellIs" dxfId="16548" priority="14667" operator="equal">
      <formula>"FAB"</formula>
    </cfRule>
    <cfRule type="containsText" dxfId="16547" priority="14668" operator="containsText" text="CC">
      <formula>NOT(ISERROR(SEARCH("CC",AC136)))</formula>
    </cfRule>
    <cfRule type="containsText" dxfId="16546" priority="14669" operator="containsText" text="ND">
      <formula>NOT(ISERROR(SEARCH("ND",AC136)))</formula>
    </cfRule>
    <cfRule type="containsText" dxfId="16545" priority="14670" operator="containsText" text="MANTTO">
      <formula>NOT(ISERROR(SEARCH("MANTTO",AC136)))</formula>
    </cfRule>
    <cfRule type="containsText" dxfId="16544" priority="14671" operator="containsText" text="PNC">
      <formula>NOT(ISERROR(SEARCH("PNC",AC136)))</formula>
    </cfRule>
    <cfRule type="containsText" dxfId="16543" priority="14672" operator="containsText" text="EJC">
      <formula>NOT(ISERROR(SEARCH("EJC",AC136)))</formula>
    </cfRule>
    <cfRule type="containsText" dxfId="16542" priority="14673" operator="containsText" text="FAC">
      <formula>NOT(ISERROR(SEARCH("FAC",AC136)))</formula>
    </cfRule>
  </conditionalFormatting>
  <conditionalFormatting sqref="AO136:AZ136 AC137:AN137">
    <cfRule type="containsText" dxfId="16541" priority="14666" operator="containsText" text="CE">
      <formula>NOT(ISERROR(SEARCH("CE",AC136)))</formula>
    </cfRule>
  </conditionalFormatting>
  <conditionalFormatting sqref="AO136:AZ136 AC137:AN137">
    <cfRule type="cellIs" dxfId="16540" priority="14659" operator="equal">
      <formula>"FAB"</formula>
    </cfRule>
    <cfRule type="containsText" dxfId="16539" priority="14660" operator="containsText" text="CC">
      <formula>NOT(ISERROR(SEARCH("CC",AC136)))</formula>
    </cfRule>
    <cfRule type="containsText" dxfId="16538" priority="14661" operator="containsText" text="ND">
      <formula>NOT(ISERROR(SEARCH("ND",AC136)))</formula>
    </cfRule>
    <cfRule type="containsText" dxfId="16537" priority="14662" operator="containsText" text="MANTTO">
      <formula>NOT(ISERROR(SEARCH("MANTTO",AC136)))</formula>
    </cfRule>
    <cfRule type="containsText" dxfId="16536" priority="14663" operator="containsText" text="PNC">
      <formula>NOT(ISERROR(SEARCH("PNC",AC136)))</formula>
    </cfRule>
    <cfRule type="containsText" dxfId="16535" priority="14664" operator="containsText" text="EJC">
      <formula>NOT(ISERROR(SEARCH("EJC",AC136)))</formula>
    </cfRule>
    <cfRule type="containsText" dxfId="16534" priority="14665" operator="containsText" text="FAC">
      <formula>NOT(ISERROR(SEARCH("FAC",AC136)))</formula>
    </cfRule>
  </conditionalFormatting>
  <conditionalFormatting sqref="AO136:AZ136 AC137:AN137">
    <cfRule type="containsText" dxfId="16533" priority="14658" operator="containsText" text="CE">
      <formula>NOT(ISERROR(SEARCH("CE",AC136)))</formula>
    </cfRule>
  </conditionalFormatting>
  <conditionalFormatting sqref="AO136:AZ136 AC137:AN137">
    <cfRule type="cellIs" dxfId="16532" priority="14651" operator="equal">
      <formula>"FAB"</formula>
    </cfRule>
    <cfRule type="containsText" dxfId="16531" priority="14652" operator="containsText" text="CC">
      <formula>NOT(ISERROR(SEARCH("CC",AC136)))</formula>
    </cfRule>
    <cfRule type="containsText" dxfId="16530" priority="14653" operator="containsText" text="ND">
      <formula>NOT(ISERROR(SEARCH("ND",AC136)))</formula>
    </cfRule>
    <cfRule type="containsText" dxfId="16529" priority="14654" operator="containsText" text="MANTTO">
      <formula>NOT(ISERROR(SEARCH("MANTTO",AC136)))</formula>
    </cfRule>
    <cfRule type="containsText" dxfId="16528" priority="14655" operator="containsText" text="PNC">
      <formula>NOT(ISERROR(SEARCH("PNC",AC136)))</formula>
    </cfRule>
    <cfRule type="containsText" dxfId="16527" priority="14656" operator="containsText" text="EJC">
      <formula>NOT(ISERROR(SEARCH("EJC",AC136)))</formula>
    </cfRule>
    <cfRule type="containsText" dxfId="16526" priority="14657" operator="containsText" text="FAC">
      <formula>NOT(ISERROR(SEARCH("FAC",AC136)))</formula>
    </cfRule>
  </conditionalFormatting>
  <conditionalFormatting sqref="AO136:AZ136 AC137:AN137">
    <cfRule type="containsText" dxfId="16525" priority="14650" operator="containsText" text="CE">
      <formula>NOT(ISERROR(SEARCH("CE",AC136)))</formula>
    </cfRule>
  </conditionalFormatting>
  <conditionalFormatting sqref="AO136:AZ136 AC137:AN137">
    <cfRule type="cellIs" dxfId="16524" priority="14627" operator="equal">
      <formula>"FAB"</formula>
    </cfRule>
    <cfRule type="containsText" dxfId="16523" priority="14628" operator="containsText" text="CC">
      <formula>NOT(ISERROR(SEARCH("CC",AC136)))</formula>
    </cfRule>
    <cfRule type="containsText" dxfId="16522" priority="14629" operator="containsText" text="ND">
      <formula>NOT(ISERROR(SEARCH("ND",AC136)))</formula>
    </cfRule>
    <cfRule type="containsText" dxfId="16521" priority="14630" operator="containsText" text="MANTTO">
      <formula>NOT(ISERROR(SEARCH("MANTTO",AC136)))</formula>
    </cfRule>
    <cfRule type="containsText" dxfId="16520" priority="14631" operator="containsText" text="PNC">
      <formula>NOT(ISERROR(SEARCH("PNC",AC136)))</formula>
    </cfRule>
    <cfRule type="containsText" dxfId="16519" priority="14632" operator="containsText" text="EJC">
      <formula>NOT(ISERROR(SEARCH("EJC",AC136)))</formula>
    </cfRule>
    <cfRule type="containsText" dxfId="16518" priority="14633" operator="containsText" text="FAC">
      <formula>NOT(ISERROR(SEARCH("FAC",AC136)))</formula>
    </cfRule>
  </conditionalFormatting>
  <conditionalFormatting sqref="AO136:AZ136 AC137:AN137">
    <cfRule type="containsText" dxfId="16517" priority="14626" operator="containsText" text="CE">
      <formula>NOT(ISERROR(SEARCH("CE",AC136)))</formula>
    </cfRule>
  </conditionalFormatting>
  <conditionalFormatting sqref="AO136:AZ136 AC137:AN137">
    <cfRule type="cellIs" dxfId="16516" priority="14619" operator="equal">
      <formula>"FAB"</formula>
    </cfRule>
    <cfRule type="containsText" dxfId="16515" priority="14620" operator="containsText" text="CC">
      <formula>NOT(ISERROR(SEARCH("CC",AC136)))</formula>
    </cfRule>
    <cfRule type="containsText" dxfId="16514" priority="14621" operator="containsText" text="ND">
      <formula>NOT(ISERROR(SEARCH("ND",AC136)))</formula>
    </cfRule>
    <cfRule type="containsText" dxfId="16513" priority="14622" operator="containsText" text="MANTTO">
      <formula>NOT(ISERROR(SEARCH("MANTTO",AC136)))</formula>
    </cfRule>
    <cfRule type="containsText" dxfId="16512" priority="14623" operator="containsText" text="PNC">
      <formula>NOT(ISERROR(SEARCH("PNC",AC136)))</formula>
    </cfRule>
    <cfRule type="containsText" dxfId="16511" priority="14624" operator="containsText" text="EJC">
      <formula>NOT(ISERROR(SEARCH("EJC",AC136)))</formula>
    </cfRule>
    <cfRule type="containsText" dxfId="16510" priority="14625" operator="containsText" text="FAC">
      <formula>NOT(ISERROR(SEARCH("FAC",AC136)))</formula>
    </cfRule>
  </conditionalFormatting>
  <conditionalFormatting sqref="AO136:AZ136 AC137:AN137">
    <cfRule type="containsText" dxfId="16509" priority="14618" operator="containsText" text="CE">
      <formula>NOT(ISERROR(SEARCH("CE",AC136)))</formula>
    </cfRule>
  </conditionalFormatting>
  <conditionalFormatting sqref="CX136:DH136">
    <cfRule type="cellIs" dxfId="16508" priority="14611" operator="equal">
      <formula>"FAB"</formula>
    </cfRule>
    <cfRule type="containsText" dxfId="16507" priority="14612" operator="containsText" text="CC">
      <formula>NOT(ISERROR(SEARCH("CC",CX136)))</formula>
    </cfRule>
    <cfRule type="containsText" dxfId="16506" priority="14613" operator="containsText" text="ND">
      <formula>NOT(ISERROR(SEARCH("ND",CX136)))</formula>
    </cfRule>
    <cfRule type="containsText" dxfId="16505" priority="14614" operator="containsText" text="MANTTO">
      <formula>NOT(ISERROR(SEARCH("MANTTO",CX136)))</formula>
    </cfRule>
    <cfRule type="containsText" dxfId="16504" priority="14615" operator="containsText" text="PNC">
      <formula>NOT(ISERROR(SEARCH("PNC",CX136)))</formula>
    </cfRule>
    <cfRule type="containsText" dxfId="16503" priority="14616" operator="containsText" text="EJC">
      <formula>NOT(ISERROR(SEARCH("EJC",CX136)))</formula>
    </cfRule>
    <cfRule type="containsText" dxfId="16502" priority="14617" operator="containsText" text="FAC">
      <formula>NOT(ISERROR(SEARCH("FAC",CX136)))</formula>
    </cfRule>
  </conditionalFormatting>
  <conditionalFormatting sqref="CX136:DH136">
    <cfRule type="containsText" dxfId="16501" priority="14610" operator="containsText" text="CE">
      <formula>NOT(ISERROR(SEARCH("CE",CX136)))</formula>
    </cfRule>
  </conditionalFormatting>
  <conditionalFormatting sqref="CX136:DH136">
    <cfRule type="containsText" dxfId="16500" priority="14609" operator="containsText" text="BAA">
      <formula>NOT(ISERROR(SEARCH("BAA",CX136)))</formula>
    </cfRule>
  </conditionalFormatting>
  <conditionalFormatting sqref="CX136:DH136">
    <cfRule type="cellIs" dxfId="16499" priority="14602" operator="equal">
      <formula>"FAB"</formula>
    </cfRule>
    <cfRule type="containsText" dxfId="16498" priority="14603" operator="containsText" text="CC">
      <formula>NOT(ISERROR(SEARCH("CC",CX136)))</formula>
    </cfRule>
    <cfRule type="containsText" dxfId="16497" priority="14604" operator="containsText" text="ND">
      <formula>NOT(ISERROR(SEARCH("ND",CX136)))</formula>
    </cfRule>
    <cfRule type="containsText" dxfId="16496" priority="14605" operator="containsText" text="MANTTO">
      <formula>NOT(ISERROR(SEARCH("MANTTO",CX136)))</formula>
    </cfRule>
    <cfRule type="containsText" dxfId="16495" priority="14606" operator="containsText" text="PNC">
      <formula>NOT(ISERROR(SEARCH("PNC",CX136)))</formula>
    </cfRule>
    <cfRule type="containsText" dxfId="16494" priority="14607" operator="containsText" text="EJC">
      <formula>NOT(ISERROR(SEARCH("EJC",CX136)))</formula>
    </cfRule>
    <cfRule type="containsText" dxfId="16493" priority="14608" operator="containsText" text="FAC">
      <formula>NOT(ISERROR(SEARCH("FAC",CX136)))</formula>
    </cfRule>
  </conditionalFormatting>
  <conditionalFormatting sqref="CX136:DH136">
    <cfRule type="containsText" dxfId="16492" priority="14601" operator="containsText" text="CE">
      <formula>NOT(ISERROR(SEARCH("CE",CX136)))</formula>
    </cfRule>
  </conditionalFormatting>
  <conditionalFormatting sqref="CX136:DH136">
    <cfRule type="cellIs" dxfId="16491" priority="14594" operator="equal">
      <formula>"FAB"</formula>
    </cfRule>
    <cfRule type="containsText" dxfId="16490" priority="14595" operator="containsText" text="CC">
      <formula>NOT(ISERROR(SEARCH("CC",CX136)))</formula>
    </cfRule>
    <cfRule type="containsText" dxfId="16489" priority="14596" operator="containsText" text="ND">
      <formula>NOT(ISERROR(SEARCH("ND",CX136)))</formula>
    </cfRule>
    <cfRule type="containsText" dxfId="16488" priority="14597" operator="containsText" text="MANTTO">
      <formula>NOT(ISERROR(SEARCH("MANTTO",CX136)))</formula>
    </cfRule>
    <cfRule type="containsText" dxfId="16487" priority="14598" operator="containsText" text="PNC">
      <formula>NOT(ISERROR(SEARCH("PNC",CX136)))</formula>
    </cfRule>
    <cfRule type="containsText" dxfId="16486" priority="14599" operator="containsText" text="EJC">
      <formula>NOT(ISERROR(SEARCH("EJC",CX136)))</formula>
    </cfRule>
    <cfRule type="containsText" dxfId="16485" priority="14600" operator="containsText" text="FAC">
      <formula>NOT(ISERROR(SEARCH("FAC",CX136)))</formula>
    </cfRule>
  </conditionalFormatting>
  <conditionalFormatting sqref="CX136:DH136">
    <cfRule type="containsText" dxfId="16484" priority="14593" operator="containsText" text="CE">
      <formula>NOT(ISERROR(SEARCH("CE",CX136)))</formula>
    </cfRule>
  </conditionalFormatting>
  <conditionalFormatting sqref="CX136:DH136">
    <cfRule type="cellIs" dxfId="16483" priority="14586" operator="equal">
      <formula>"FAB"</formula>
    </cfRule>
    <cfRule type="containsText" dxfId="16482" priority="14587" operator="containsText" text="CC">
      <formula>NOT(ISERROR(SEARCH("CC",CX136)))</formula>
    </cfRule>
    <cfRule type="containsText" dxfId="16481" priority="14588" operator="containsText" text="ND">
      <formula>NOT(ISERROR(SEARCH("ND",CX136)))</formula>
    </cfRule>
    <cfRule type="containsText" dxfId="16480" priority="14589" operator="containsText" text="MANTTO">
      <formula>NOT(ISERROR(SEARCH("MANTTO",CX136)))</formula>
    </cfRule>
    <cfRule type="containsText" dxfId="16479" priority="14590" operator="containsText" text="PNC">
      <formula>NOT(ISERROR(SEARCH("PNC",CX136)))</formula>
    </cfRule>
    <cfRule type="containsText" dxfId="16478" priority="14591" operator="containsText" text="EJC">
      <formula>NOT(ISERROR(SEARCH("EJC",CX136)))</formula>
    </cfRule>
    <cfRule type="containsText" dxfId="16477" priority="14592" operator="containsText" text="FAC">
      <formula>NOT(ISERROR(SEARCH("FAC",CX136)))</formula>
    </cfRule>
  </conditionalFormatting>
  <conditionalFormatting sqref="CX136:DH136">
    <cfRule type="containsText" dxfId="16476" priority="14585" operator="containsText" text="CE">
      <formula>NOT(ISERROR(SEARCH("CE",CX136)))</formula>
    </cfRule>
  </conditionalFormatting>
  <conditionalFormatting sqref="CX136:DH136">
    <cfRule type="cellIs" dxfId="16475" priority="14578" operator="equal">
      <formula>"FAB"</formula>
    </cfRule>
    <cfRule type="containsText" dxfId="16474" priority="14579" operator="containsText" text="CC">
      <formula>NOT(ISERROR(SEARCH("CC",CX136)))</formula>
    </cfRule>
    <cfRule type="containsText" dxfId="16473" priority="14580" operator="containsText" text="ND">
      <formula>NOT(ISERROR(SEARCH("ND",CX136)))</formula>
    </cfRule>
    <cfRule type="containsText" dxfId="16472" priority="14581" operator="containsText" text="MANTTO">
      <formula>NOT(ISERROR(SEARCH("MANTTO",CX136)))</formula>
    </cfRule>
    <cfRule type="containsText" dxfId="16471" priority="14582" operator="containsText" text="PNC">
      <formula>NOT(ISERROR(SEARCH("PNC",CX136)))</formula>
    </cfRule>
    <cfRule type="containsText" dxfId="16470" priority="14583" operator="containsText" text="EJC">
      <formula>NOT(ISERROR(SEARCH("EJC",CX136)))</formula>
    </cfRule>
    <cfRule type="containsText" dxfId="16469" priority="14584" operator="containsText" text="FAC">
      <formula>NOT(ISERROR(SEARCH("FAC",CX136)))</formula>
    </cfRule>
  </conditionalFormatting>
  <conditionalFormatting sqref="CX136:DH136">
    <cfRule type="containsText" dxfId="16468" priority="14577" operator="containsText" text="CE">
      <formula>NOT(ISERROR(SEARCH("CE",CX136)))</formula>
    </cfRule>
  </conditionalFormatting>
  <conditionalFormatting sqref="CX136:DH136">
    <cfRule type="cellIs" dxfId="16467" priority="14570" operator="equal">
      <formula>"FAB"</formula>
    </cfRule>
    <cfRule type="containsText" dxfId="16466" priority="14571" operator="containsText" text="CC">
      <formula>NOT(ISERROR(SEARCH("CC",CX136)))</formula>
    </cfRule>
    <cfRule type="containsText" dxfId="16465" priority="14572" operator="containsText" text="ND">
      <formula>NOT(ISERROR(SEARCH("ND",CX136)))</formula>
    </cfRule>
    <cfRule type="containsText" dxfId="16464" priority="14573" operator="containsText" text="MANTTO">
      <formula>NOT(ISERROR(SEARCH("MANTTO",CX136)))</formula>
    </cfRule>
    <cfRule type="containsText" dxfId="16463" priority="14574" operator="containsText" text="PNC">
      <formula>NOT(ISERROR(SEARCH("PNC",CX136)))</formula>
    </cfRule>
    <cfRule type="containsText" dxfId="16462" priority="14575" operator="containsText" text="EJC">
      <formula>NOT(ISERROR(SEARCH("EJC",CX136)))</formula>
    </cfRule>
    <cfRule type="containsText" dxfId="16461" priority="14576" operator="containsText" text="FAC">
      <formula>NOT(ISERROR(SEARCH("FAC",CX136)))</formula>
    </cfRule>
  </conditionalFormatting>
  <conditionalFormatting sqref="CX136:DH136">
    <cfRule type="containsText" dxfId="16460" priority="14569" operator="containsText" text="CE">
      <formula>NOT(ISERROR(SEARCH("CE",CX136)))</formula>
    </cfRule>
  </conditionalFormatting>
  <conditionalFormatting sqref="CX136:DH136">
    <cfRule type="cellIs" dxfId="16459" priority="14562" operator="equal">
      <formula>"FAB"</formula>
    </cfRule>
    <cfRule type="containsText" dxfId="16458" priority="14563" operator="containsText" text="CC">
      <formula>NOT(ISERROR(SEARCH("CC",CX136)))</formula>
    </cfRule>
    <cfRule type="containsText" dxfId="16457" priority="14564" operator="containsText" text="ND">
      <formula>NOT(ISERROR(SEARCH("ND",CX136)))</formula>
    </cfRule>
    <cfRule type="containsText" dxfId="16456" priority="14565" operator="containsText" text="MANTTO">
      <formula>NOT(ISERROR(SEARCH("MANTTO",CX136)))</formula>
    </cfRule>
    <cfRule type="containsText" dxfId="16455" priority="14566" operator="containsText" text="PNC">
      <formula>NOT(ISERROR(SEARCH("PNC",CX136)))</formula>
    </cfRule>
    <cfRule type="containsText" dxfId="16454" priority="14567" operator="containsText" text="EJC">
      <formula>NOT(ISERROR(SEARCH("EJC",CX136)))</formula>
    </cfRule>
    <cfRule type="containsText" dxfId="16453" priority="14568" operator="containsText" text="FAC">
      <formula>NOT(ISERROR(SEARCH("FAC",CX136)))</formula>
    </cfRule>
  </conditionalFormatting>
  <conditionalFormatting sqref="CX136:DH136">
    <cfRule type="containsText" dxfId="16452" priority="14561" operator="containsText" text="CE">
      <formula>NOT(ISERROR(SEARCH("CE",CX136)))</formula>
    </cfRule>
  </conditionalFormatting>
  <conditionalFormatting sqref="CX136:DH136">
    <cfRule type="cellIs" dxfId="16451" priority="14554" operator="equal">
      <formula>"FAB"</formula>
    </cfRule>
    <cfRule type="containsText" dxfId="16450" priority="14555" operator="containsText" text="CC">
      <formula>NOT(ISERROR(SEARCH("CC",CX136)))</formula>
    </cfRule>
    <cfRule type="containsText" dxfId="16449" priority="14556" operator="containsText" text="ND">
      <formula>NOT(ISERROR(SEARCH("ND",CX136)))</formula>
    </cfRule>
    <cfRule type="containsText" dxfId="16448" priority="14557" operator="containsText" text="MANTTO">
      <formula>NOT(ISERROR(SEARCH("MANTTO",CX136)))</formula>
    </cfRule>
    <cfRule type="containsText" dxfId="16447" priority="14558" operator="containsText" text="PNC">
      <formula>NOT(ISERROR(SEARCH("PNC",CX136)))</formula>
    </cfRule>
    <cfRule type="containsText" dxfId="16446" priority="14559" operator="containsText" text="EJC">
      <formula>NOT(ISERROR(SEARCH("EJC",CX136)))</formula>
    </cfRule>
    <cfRule type="containsText" dxfId="16445" priority="14560" operator="containsText" text="FAC">
      <formula>NOT(ISERROR(SEARCH("FAC",CX136)))</formula>
    </cfRule>
  </conditionalFormatting>
  <conditionalFormatting sqref="CX136:DH136">
    <cfRule type="containsText" dxfId="16444" priority="14553" operator="containsText" text="CE">
      <formula>NOT(ISERROR(SEARCH("CE",CX136)))</formula>
    </cfRule>
  </conditionalFormatting>
  <conditionalFormatting sqref="BY140:DR140 AI141:AT141 AC140:AN140 AO142:AZ142 CI143:CU143 AU143:BG143 AO144:AZ145">
    <cfRule type="cellIs" dxfId="16443" priority="14463" operator="equal">
      <formula>"FAB"</formula>
    </cfRule>
    <cfRule type="containsText" dxfId="16442" priority="14464" operator="containsText" text="CC">
      <formula>NOT(ISERROR(SEARCH("CC",AC140)))</formula>
    </cfRule>
    <cfRule type="containsText" dxfId="16441" priority="14465" operator="containsText" text="ND">
      <formula>NOT(ISERROR(SEARCH("ND",AC140)))</formula>
    </cfRule>
    <cfRule type="containsText" dxfId="16440" priority="14466" operator="containsText" text="MANTTO">
      <formula>NOT(ISERROR(SEARCH("MANTTO",AC140)))</formula>
    </cfRule>
    <cfRule type="containsText" dxfId="16439" priority="14467" operator="containsText" text="PNC">
      <formula>NOT(ISERROR(SEARCH("PNC",AC140)))</formula>
    </cfRule>
    <cfRule type="containsText" dxfId="16438" priority="14468" operator="containsText" text="EJC">
      <formula>NOT(ISERROR(SEARCH("EJC",AC140)))</formula>
    </cfRule>
    <cfRule type="containsText" dxfId="16437" priority="14469" operator="containsText" text="FAC">
      <formula>NOT(ISERROR(SEARCH("FAC",AC140)))</formula>
    </cfRule>
  </conditionalFormatting>
  <conditionalFormatting sqref="BY140:DR140 AI141:AT141 AC140:AN140 AO142:AZ142 CI143:CU143 AU143:BG143 AO144:AZ145">
    <cfRule type="containsText" dxfId="16436" priority="14462" operator="containsText" text="CE">
      <formula>NOT(ISERROR(SEARCH("CE",AC140)))</formula>
    </cfRule>
  </conditionalFormatting>
  <conditionalFormatting sqref="BY140:DR140 AI141:AT141 AC140:AN140 AO142:AZ142 CI143:CU143 AU143:BG143 AO144:AZ145">
    <cfRule type="containsText" dxfId="16435" priority="14461" operator="containsText" text="BAA">
      <formula>NOT(ISERROR(SEARCH("BAA",AC140)))</formula>
    </cfRule>
  </conditionalFormatting>
  <conditionalFormatting sqref="BY140:DR140 AI141:AT141 AC140:AN140 AO142:AZ142 CI143:CU143 AU143:BG143 AO144:AZ145">
    <cfRule type="cellIs" dxfId="16434" priority="14454" operator="equal">
      <formula>"FAB"</formula>
    </cfRule>
    <cfRule type="containsText" dxfId="16433" priority="14455" operator="containsText" text="CC">
      <formula>NOT(ISERROR(SEARCH("CC",AC140)))</formula>
    </cfRule>
    <cfRule type="containsText" dxfId="16432" priority="14456" operator="containsText" text="ND">
      <formula>NOT(ISERROR(SEARCH("ND",AC140)))</formula>
    </cfRule>
    <cfRule type="containsText" dxfId="16431" priority="14457" operator="containsText" text="MANTTO">
      <formula>NOT(ISERROR(SEARCH("MANTTO",AC140)))</formula>
    </cfRule>
    <cfRule type="containsText" dxfId="16430" priority="14458" operator="containsText" text="PNC">
      <formula>NOT(ISERROR(SEARCH("PNC",AC140)))</formula>
    </cfRule>
    <cfRule type="containsText" dxfId="16429" priority="14459" operator="containsText" text="EJC">
      <formula>NOT(ISERROR(SEARCH("EJC",AC140)))</formula>
    </cfRule>
    <cfRule type="containsText" dxfId="16428" priority="14460" operator="containsText" text="FAC">
      <formula>NOT(ISERROR(SEARCH("FAC",AC140)))</formula>
    </cfRule>
  </conditionalFormatting>
  <conditionalFormatting sqref="BY140:DR140 AI141:AT141 AC140:AN140 AO142:AZ142 CI143:CU143 AU143:BG143 AO144:AZ145">
    <cfRule type="containsText" dxfId="16427" priority="14453" operator="containsText" text="CE">
      <formula>NOT(ISERROR(SEARCH("CE",AC140)))</formula>
    </cfRule>
  </conditionalFormatting>
  <conditionalFormatting sqref="BY140:DR140 AI141:AT141 AC140:AN140 AO142:AZ142 CI143:CU143 AU143:BG143 AO144:AZ145">
    <cfRule type="cellIs" dxfId="16426" priority="14446" operator="equal">
      <formula>"FAB"</formula>
    </cfRule>
    <cfRule type="containsText" dxfId="16425" priority="14447" operator="containsText" text="CC">
      <formula>NOT(ISERROR(SEARCH("CC",AC140)))</formula>
    </cfRule>
    <cfRule type="containsText" dxfId="16424" priority="14448" operator="containsText" text="ND">
      <formula>NOT(ISERROR(SEARCH("ND",AC140)))</formula>
    </cfRule>
    <cfRule type="containsText" dxfId="16423" priority="14449" operator="containsText" text="MANTTO">
      <formula>NOT(ISERROR(SEARCH("MANTTO",AC140)))</formula>
    </cfRule>
    <cfRule type="containsText" dxfId="16422" priority="14450" operator="containsText" text="PNC">
      <formula>NOT(ISERROR(SEARCH("PNC",AC140)))</formula>
    </cfRule>
    <cfRule type="containsText" dxfId="16421" priority="14451" operator="containsText" text="EJC">
      <formula>NOT(ISERROR(SEARCH("EJC",AC140)))</formula>
    </cfRule>
    <cfRule type="containsText" dxfId="16420" priority="14452" operator="containsText" text="FAC">
      <formula>NOT(ISERROR(SEARCH("FAC",AC140)))</formula>
    </cfRule>
  </conditionalFormatting>
  <conditionalFormatting sqref="BY140:DR140 AI141:AT141 AC140:AN140 AO142:AZ142 CI143:CU143 AU143:BG143 AO144:AZ145">
    <cfRule type="containsText" dxfId="16419" priority="14445" operator="containsText" text="CE">
      <formula>NOT(ISERROR(SEARCH("CE",AC140)))</formula>
    </cfRule>
  </conditionalFormatting>
  <conditionalFormatting sqref="BY140:DR140 AI141:AT141 AC140:AN140 AO142:AZ142 CI143:CU143 AU143:BG143 AO144:AZ145">
    <cfRule type="cellIs" dxfId="16418" priority="14438" operator="equal">
      <formula>"FAB"</formula>
    </cfRule>
    <cfRule type="containsText" dxfId="16417" priority="14439" operator="containsText" text="CC">
      <formula>NOT(ISERROR(SEARCH("CC",AC140)))</formula>
    </cfRule>
    <cfRule type="containsText" dxfId="16416" priority="14440" operator="containsText" text="ND">
      <formula>NOT(ISERROR(SEARCH("ND",AC140)))</formula>
    </cfRule>
    <cfRule type="containsText" dxfId="16415" priority="14441" operator="containsText" text="MANTTO">
      <formula>NOT(ISERROR(SEARCH("MANTTO",AC140)))</formula>
    </cfRule>
    <cfRule type="containsText" dxfId="16414" priority="14442" operator="containsText" text="PNC">
      <formula>NOT(ISERROR(SEARCH("PNC",AC140)))</formula>
    </cfRule>
    <cfRule type="containsText" dxfId="16413" priority="14443" operator="containsText" text="EJC">
      <formula>NOT(ISERROR(SEARCH("EJC",AC140)))</formula>
    </cfRule>
    <cfRule type="containsText" dxfId="16412" priority="14444" operator="containsText" text="FAC">
      <formula>NOT(ISERROR(SEARCH("FAC",AC140)))</formula>
    </cfRule>
  </conditionalFormatting>
  <conditionalFormatting sqref="BY140:DR140 AI141:AT141 AC140:AN140 AO142:AZ142 CI143:CU143 AU143:BG143 AO144:AZ145">
    <cfRule type="containsText" dxfId="16411" priority="14437" operator="containsText" text="CE">
      <formula>NOT(ISERROR(SEARCH("CE",AC140)))</formula>
    </cfRule>
  </conditionalFormatting>
  <conditionalFormatting sqref="BY140:DR140 AI141:AT141 AC140:AN140 AO142:AZ142 CI143:CU143 AU143:BG143 AO144:AZ145">
    <cfRule type="cellIs" dxfId="16410" priority="14430" operator="equal">
      <formula>"FAB"</formula>
    </cfRule>
    <cfRule type="containsText" dxfId="16409" priority="14431" operator="containsText" text="CC">
      <formula>NOT(ISERROR(SEARCH("CC",AC140)))</formula>
    </cfRule>
    <cfRule type="containsText" dxfId="16408" priority="14432" operator="containsText" text="ND">
      <formula>NOT(ISERROR(SEARCH("ND",AC140)))</formula>
    </cfRule>
    <cfRule type="containsText" dxfId="16407" priority="14433" operator="containsText" text="MANTTO">
      <formula>NOT(ISERROR(SEARCH("MANTTO",AC140)))</formula>
    </cfRule>
    <cfRule type="containsText" dxfId="16406" priority="14434" operator="containsText" text="PNC">
      <formula>NOT(ISERROR(SEARCH("PNC",AC140)))</formula>
    </cfRule>
    <cfRule type="containsText" dxfId="16405" priority="14435" operator="containsText" text="EJC">
      <formula>NOT(ISERROR(SEARCH("EJC",AC140)))</formula>
    </cfRule>
    <cfRule type="containsText" dxfId="16404" priority="14436" operator="containsText" text="FAC">
      <formula>NOT(ISERROR(SEARCH("FAC",AC140)))</formula>
    </cfRule>
  </conditionalFormatting>
  <conditionalFormatting sqref="BY140:DR140 AI141:AT141 AC140:AN140 AO142:AZ142 CI143:CU143 AU143:BG143 AO144:AZ145">
    <cfRule type="containsText" dxfId="16403" priority="14429" operator="containsText" text="CE">
      <formula>NOT(ISERROR(SEARCH("CE",AC140)))</formula>
    </cfRule>
  </conditionalFormatting>
  <conditionalFormatting sqref="BY140:DR140 AI141:AT141 AC140:AN140 AO142:AZ142 CI143:CU143 AU143:BG143 AO144:AZ145">
    <cfRule type="cellIs" dxfId="16402" priority="14422" operator="equal">
      <formula>"FAB"</formula>
    </cfRule>
    <cfRule type="containsText" dxfId="16401" priority="14423" operator="containsText" text="CC">
      <formula>NOT(ISERROR(SEARCH("CC",AC140)))</formula>
    </cfRule>
    <cfRule type="containsText" dxfId="16400" priority="14424" operator="containsText" text="ND">
      <formula>NOT(ISERROR(SEARCH("ND",AC140)))</formula>
    </cfRule>
    <cfRule type="containsText" dxfId="16399" priority="14425" operator="containsText" text="MANTTO">
      <formula>NOT(ISERROR(SEARCH("MANTTO",AC140)))</formula>
    </cfRule>
    <cfRule type="containsText" dxfId="16398" priority="14426" operator="containsText" text="PNC">
      <formula>NOT(ISERROR(SEARCH("PNC",AC140)))</formula>
    </cfRule>
    <cfRule type="containsText" dxfId="16397" priority="14427" operator="containsText" text="EJC">
      <formula>NOT(ISERROR(SEARCH("EJC",AC140)))</formula>
    </cfRule>
    <cfRule type="containsText" dxfId="16396" priority="14428" operator="containsText" text="FAC">
      <formula>NOT(ISERROR(SEARCH("FAC",AC140)))</formula>
    </cfRule>
  </conditionalFormatting>
  <conditionalFormatting sqref="BY140:DR140 AI141:AT141 AC140:AN140 AO142:AZ142 CI143:CU143 AU143:BG143 AO144:AZ145">
    <cfRule type="containsText" dxfId="16395" priority="14421" operator="containsText" text="CE">
      <formula>NOT(ISERROR(SEARCH("CE",AC140)))</formula>
    </cfRule>
  </conditionalFormatting>
  <conditionalFormatting sqref="BY140:DR140 AI141:AT141 AC140:AN140 AO142:AZ142 CI143:CU143 AU143:BG143 AO144:AZ145">
    <cfRule type="cellIs" dxfId="16394" priority="14414" operator="equal">
      <formula>"FAB"</formula>
    </cfRule>
    <cfRule type="containsText" dxfId="16393" priority="14415" operator="containsText" text="CC">
      <formula>NOT(ISERROR(SEARCH("CC",AC140)))</formula>
    </cfRule>
    <cfRule type="containsText" dxfId="16392" priority="14416" operator="containsText" text="ND">
      <formula>NOT(ISERROR(SEARCH("ND",AC140)))</formula>
    </cfRule>
    <cfRule type="containsText" dxfId="16391" priority="14417" operator="containsText" text="MANTTO">
      <formula>NOT(ISERROR(SEARCH("MANTTO",AC140)))</formula>
    </cfRule>
    <cfRule type="containsText" dxfId="16390" priority="14418" operator="containsText" text="PNC">
      <formula>NOT(ISERROR(SEARCH("PNC",AC140)))</formula>
    </cfRule>
    <cfRule type="containsText" dxfId="16389" priority="14419" operator="containsText" text="EJC">
      <formula>NOT(ISERROR(SEARCH("EJC",AC140)))</formula>
    </cfRule>
    <cfRule type="containsText" dxfId="16388" priority="14420" operator="containsText" text="FAC">
      <formula>NOT(ISERROR(SEARCH("FAC",AC140)))</formula>
    </cfRule>
  </conditionalFormatting>
  <conditionalFormatting sqref="BY140:DR140 AI141:AT141 AC140:AN140 AO142:AZ142 CI143:CU143 AU143:BG143 AO144:AZ145">
    <cfRule type="containsText" dxfId="16387" priority="14413" operator="containsText" text="CE">
      <formula>NOT(ISERROR(SEARCH("CE",AC140)))</formula>
    </cfRule>
  </conditionalFormatting>
  <conditionalFormatting sqref="BY140:DR140 AI141:AT141 AC140:AN140 AO142:AZ142 CI143:CU143 AU143:BG143 AO144:AZ145">
    <cfRule type="cellIs" dxfId="16386" priority="14406" operator="equal">
      <formula>"FAB"</formula>
    </cfRule>
    <cfRule type="containsText" dxfId="16385" priority="14407" operator="containsText" text="CC">
      <formula>NOT(ISERROR(SEARCH("CC",AC140)))</formula>
    </cfRule>
    <cfRule type="containsText" dxfId="16384" priority="14408" operator="containsText" text="ND">
      <formula>NOT(ISERROR(SEARCH("ND",AC140)))</formula>
    </cfRule>
    <cfRule type="containsText" dxfId="16383" priority="14409" operator="containsText" text="MANTTO">
      <formula>NOT(ISERROR(SEARCH("MANTTO",AC140)))</formula>
    </cfRule>
    <cfRule type="containsText" dxfId="16382" priority="14410" operator="containsText" text="PNC">
      <formula>NOT(ISERROR(SEARCH("PNC",AC140)))</formula>
    </cfRule>
    <cfRule type="containsText" dxfId="16381" priority="14411" operator="containsText" text="EJC">
      <formula>NOT(ISERROR(SEARCH("EJC",AC140)))</formula>
    </cfRule>
    <cfRule type="containsText" dxfId="16380" priority="14412" operator="containsText" text="FAC">
      <formula>NOT(ISERROR(SEARCH("FAC",AC140)))</formula>
    </cfRule>
  </conditionalFormatting>
  <conditionalFormatting sqref="BY140:DR140 AI141:AT141 AC140:AN140 AO142:AZ142 CI143:CU143 AU143:BG143 AO144:AZ145">
    <cfRule type="containsText" dxfId="16379" priority="14405" operator="containsText" text="CE">
      <formula>NOT(ISERROR(SEARCH("CE",AC140)))</formula>
    </cfRule>
  </conditionalFormatting>
  <conditionalFormatting sqref="DN141 DI143:DQ143 DT144:EB144 CK144:CT144">
    <cfRule type="cellIs" dxfId="16378" priority="14398" operator="equal">
      <formula>"FAB"</formula>
    </cfRule>
    <cfRule type="containsText" dxfId="16377" priority="14399" operator="containsText" text="CC">
      <formula>NOT(ISERROR(SEARCH("CC",CK141)))</formula>
    </cfRule>
    <cfRule type="containsText" dxfId="16376" priority="14400" operator="containsText" text="ND">
      <formula>NOT(ISERROR(SEARCH("ND",CK141)))</formula>
    </cfRule>
    <cfRule type="containsText" dxfId="16375" priority="14401" operator="containsText" text="MANTTO">
      <formula>NOT(ISERROR(SEARCH("MANTTO",CK141)))</formula>
    </cfRule>
    <cfRule type="containsText" dxfId="16374" priority="14402" operator="containsText" text="PNC">
      <formula>NOT(ISERROR(SEARCH("PNC",CK141)))</formula>
    </cfRule>
    <cfRule type="containsText" dxfId="16373" priority="14403" operator="containsText" text="EJC">
      <formula>NOT(ISERROR(SEARCH("EJC",CK141)))</formula>
    </cfRule>
    <cfRule type="containsText" dxfId="16372" priority="14404" operator="containsText" text="FAC">
      <formula>NOT(ISERROR(SEARCH("FAC",CK141)))</formula>
    </cfRule>
  </conditionalFormatting>
  <conditionalFormatting sqref="DN141 DI143:DQ143 DT144:EB144 CK144:CT144">
    <cfRule type="containsText" dxfId="16371" priority="14397" operator="containsText" text="CE">
      <formula>NOT(ISERROR(SEARCH("CE",CK141)))</formula>
    </cfRule>
  </conditionalFormatting>
  <conditionalFormatting sqref="DN141 DI143:DQ143 DT144:EB144 CK144:CT144">
    <cfRule type="containsText" dxfId="16370" priority="14396" operator="containsText" text="BAA">
      <formula>NOT(ISERROR(SEARCH("BAA",CK141)))</formula>
    </cfRule>
  </conditionalFormatting>
  <conditionalFormatting sqref="DN141 DI143:DQ143 DT144:EB144 CK144:CT144">
    <cfRule type="cellIs" dxfId="16369" priority="14389" operator="equal">
      <formula>"FAB"</formula>
    </cfRule>
    <cfRule type="containsText" dxfId="16368" priority="14390" operator="containsText" text="CC">
      <formula>NOT(ISERROR(SEARCH("CC",CK141)))</formula>
    </cfRule>
    <cfRule type="containsText" dxfId="16367" priority="14391" operator="containsText" text="ND">
      <formula>NOT(ISERROR(SEARCH("ND",CK141)))</formula>
    </cfRule>
    <cfRule type="containsText" dxfId="16366" priority="14392" operator="containsText" text="MANTTO">
      <formula>NOT(ISERROR(SEARCH("MANTTO",CK141)))</formula>
    </cfRule>
    <cfRule type="containsText" dxfId="16365" priority="14393" operator="containsText" text="PNC">
      <formula>NOT(ISERROR(SEARCH("PNC",CK141)))</formula>
    </cfRule>
    <cfRule type="containsText" dxfId="16364" priority="14394" operator="containsText" text="EJC">
      <formula>NOT(ISERROR(SEARCH("EJC",CK141)))</formula>
    </cfRule>
    <cfRule type="containsText" dxfId="16363" priority="14395" operator="containsText" text="FAC">
      <formula>NOT(ISERROR(SEARCH("FAC",CK141)))</formula>
    </cfRule>
  </conditionalFormatting>
  <conditionalFormatting sqref="DN141 DI143:DQ143 DT144:EB144 CK144:CT144">
    <cfRule type="containsText" dxfId="16362" priority="14388" operator="containsText" text="CE">
      <formula>NOT(ISERROR(SEARCH("CE",CK141)))</formula>
    </cfRule>
  </conditionalFormatting>
  <conditionalFormatting sqref="DN141 DI143:DQ143 DT144:EB144 CK144:CT144">
    <cfRule type="cellIs" dxfId="16361" priority="14381" operator="equal">
      <formula>"FAB"</formula>
    </cfRule>
    <cfRule type="containsText" dxfId="16360" priority="14382" operator="containsText" text="CC">
      <formula>NOT(ISERROR(SEARCH("CC",CK141)))</formula>
    </cfRule>
    <cfRule type="containsText" dxfId="16359" priority="14383" operator="containsText" text="ND">
      <formula>NOT(ISERROR(SEARCH("ND",CK141)))</formula>
    </cfRule>
    <cfRule type="containsText" dxfId="16358" priority="14384" operator="containsText" text="MANTTO">
      <formula>NOT(ISERROR(SEARCH("MANTTO",CK141)))</formula>
    </cfRule>
    <cfRule type="containsText" dxfId="16357" priority="14385" operator="containsText" text="PNC">
      <formula>NOT(ISERROR(SEARCH("PNC",CK141)))</formula>
    </cfRule>
    <cfRule type="containsText" dxfId="16356" priority="14386" operator="containsText" text="EJC">
      <formula>NOT(ISERROR(SEARCH("EJC",CK141)))</formula>
    </cfRule>
    <cfRule type="containsText" dxfId="16355" priority="14387" operator="containsText" text="FAC">
      <formula>NOT(ISERROR(SEARCH("FAC",CK141)))</formula>
    </cfRule>
  </conditionalFormatting>
  <conditionalFormatting sqref="DN141 DI143:DQ143 DT144:EB144 CK144:CT144">
    <cfRule type="containsText" dxfId="16354" priority="14380" operator="containsText" text="CE">
      <formula>NOT(ISERROR(SEARCH("CE",CK141)))</formula>
    </cfRule>
  </conditionalFormatting>
  <conditionalFormatting sqref="DN141 DI143:DQ143 DT144:EB144 CK144:CT144">
    <cfRule type="cellIs" dxfId="16353" priority="14373" operator="equal">
      <formula>"FAB"</formula>
    </cfRule>
    <cfRule type="containsText" dxfId="16352" priority="14374" operator="containsText" text="CC">
      <formula>NOT(ISERROR(SEARCH("CC",CK141)))</formula>
    </cfRule>
    <cfRule type="containsText" dxfId="16351" priority="14375" operator="containsText" text="ND">
      <formula>NOT(ISERROR(SEARCH("ND",CK141)))</formula>
    </cfRule>
    <cfRule type="containsText" dxfId="16350" priority="14376" operator="containsText" text="MANTTO">
      <formula>NOT(ISERROR(SEARCH("MANTTO",CK141)))</formula>
    </cfRule>
    <cfRule type="containsText" dxfId="16349" priority="14377" operator="containsText" text="PNC">
      <formula>NOT(ISERROR(SEARCH("PNC",CK141)))</formula>
    </cfRule>
    <cfRule type="containsText" dxfId="16348" priority="14378" operator="containsText" text="EJC">
      <formula>NOT(ISERROR(SEARCH("EJC",CK141)))</formula>
    </cfRule>
    <cfRule type="containsText" dxfId="16347" priority="14379" operator="containsText" text="FAC">
      <formula>NOT(ISERROR(SEARCH("FAC",CK141)))</formula>
    </cfRule>
  </conditionalFormatting>
  <conditionalFormatting sqref="DN141 DI143:DQ143 DT144:EB144 CK144:CT144">
    <cfRule type="containsText" dxfId="16346" priority="14372" operator="containsText" text="CE">
      <formula>NOT(ISERROR(SEARCH("CE",CK141)))</formula>
    </cfRule>
  </conditionalFormatting>
  <conditionalFormatting sqref="DN141 DI143:DQ143 DT144:EB144 CK144:CT144">
    <cfRule type="cellIs" dxfId="16345" priority="14365" operator="equal">
      <formula>"FAB"</formula>
    </cfRule>
    <cfRule type="containsText" dxfId="16344" priority="14366" operator="containsText" text="CC">
      <formula>NOT(ISERROR(SEARCH("CC",CK141)))</formula>
    </cfRule>
    <cfRule type="containsText" dxfId="16343" priority="14367" operator="containsText" text="ND">
      <formula>NOT(ISERROR(SEARCH("ND",CK141)))</formula>
    </cfRule>
    <cfRule type="containsText" dxfId="16342" priority="14368" operator="containsText" text="MANTTO">
      <formula>NOT(ISERROR(SEARCH("MANTTO",CK141)))</formula>
    </cfRule>
    <cfRule type="containsText" dxfId="16341" priority="14369" operator="containsText" text="PNC">
      <formula>NOT(ISERROR(SEARCH("PNC",CK141)))</formula>
    </cfRule>
    <cfRule type="containsText" dxfId="16340" priority="14370" operator="containsText" text="EJC">
      <formula>NOT(ISERROR(SEARCH("EJC",CK141)))</formula>
    </cfRule>
    <cfRule type="containsText" dxfId="16339" priority="14371" operator="containsText" text="FAC">
      <formula>NOT(ISERROR(SEARCH("FAC",CK141)))</formula>
    </cfRule>
  </conditionalFormatting>
  <conditionalFormatting sqref="DN141 DI143:DQ143 DT144:EB144 CK144:CT144">
    <cfRule type="containsText" dxfId="16338" priority="14364" operator="containsText" text="CE">
      <formula>NOT(ISERROR(SEARCH("CE",CK141)))</formula>
    </cfRule>
  </conditionalFormatting>
  <conditionalFormatting sqref="DN141 DI143:DQ143 DT144:EB144 CK144:CT144">
    <cfRule type="cellIs" dxfId="16337" priority="14357" operator="equal">
      <formula>"FAB"</formula>
    </cfRule>
    <cfRule type="containsText" dxfId="16336" priority="14358" operator="containsText" text="CC">
      <formula>NOT(ISERROR(SEARCH("CC",CK141)))</formula>
    </cfRule>
    <cfRule type="containsText" dxfId="16335" priority="14359" operator="containsText" text="ND">
      <formula>NOT(ISERROR(SEARCH("ND",CK141)))</formula>
    </cfRule>
    <cfRule type="containsText" dxfId="16334" priority="14360" operator="containsText" text="MANTTO">
      <formula>NOT(ISERROR(SEARCH("MANTTO",CK141)))</formula>
    </cfRule>
    <cfRule type="containsText" dxfId="16333" priority="14361" operator="containsText" text="PNC">
      <formula>NOT(ISERROR(SEARCH("PNC",CK141)))</formula>
    </cfRule>
    <cfRule type="containsText" dxfId="16332" priority="14362" operator="containsText" text="EJC">
      <formula>NOT(ISERROR(SEARCH("EJC",CK141)))</formula>
    </cfRule>
    <cfRule type="containsText" dxfId="16331" priority="14363" operator="containsText" text="FAC">
      <formula>NOT(ISERROR(SEARCH("FAC",CK141)))</formula>
    </cfRule>
  </conditionalFormatting>
  <conditionalFormatting sqref="DN141 DI143:DQ143 DT144:EB144 CK144:CT144">
    <cfRule type="containsText" dxfId="16330" priority="14356" operator="containsText" text="CE">
      <formula>NOT(ISERROR(SEARCH("CE",CK141)))</formula>
    </cfRule>
  </conditionalFormatting>
  <conditionalFormatting sqref="DN141 DI143:DQ143 DT144:EB144 CK144:CT144">
    <cfRule type="cellIs" dxfId="16329" priority="14349" operator="equal">
      <formula>"FAB"</formula>
    </cfRule>
    <cfRule type="containsText" dxfId="16328" priority="14350" operator="containsText" text="CC">
      <formula>NOT(ISERROR(SEARCH("CC",CK141)))</formula>
    </cfRule>
    <cfRule type="containsText" dxfId="16327" priority="14351" operator="containsText" text="ND">
      <formula>NOT(ISERROR(SEARCH("ND",CK141)))</formula>
    </cfRule>
    <cfRule type="containsText" dxfId="16326" priority="14352" operator="containsText" text="MANTTO">
      <formula>NOT(ISERROR(SEARCH("MANTTO",CK141)))</formula>
    </cfRule>
    <cfRule type="containsText" dxfId="16325" priority="14353" operator="containsText" text="PNC">
      <formula>NOT(ISERROR(SEARCH("PNC",CK141)))</formula>
    </cfRule>
    <cfRule type="containsText" dxfId="16324" priority="14354" operator="containsText" text="EJC">
      <formula>NOT(ISERROR(SEARCH("EJC",CK141)))</formula>
    </cfRule>
    <cfRule type="containsText" dxfId="16323" priority="14355" operator="containsText" text="FAC">
      <formula>NOT(ISERROR(SEARCH("FAC",CK141)))</formula>
    </cfRule>
  </conditionalFormatting>
  <conditionalFormatting sqref="DN141 DI143:DQ143 DT144:EB144 CK144:CT144">
    <cfRule type="containsText" dxfId="16322" priority="14348" operator="containsText" text="CE">
      <formula>NOT(ISERROR(SEARCH("CE",CK141)))</formula>
    </cfRule>
  </conditionalFormatting>
  <conditionalFormatting sqref="DN141 DI143:DQ143 DT144:EB144 CK144:CT144">
    <cfRule type="cellIs" dxfId="16321" priority="14341" operator="equal">
      <formula>"FAB"</formula>
    </cfRule>
    <cfRule type="containsText" dxfId="16320" priority="14342" operator="containsText" text="CC">
      <formula>NOT(ISERROR(SEARCH("CC",CK141)))</formula>
    </cfRule>
    <cfRule type="containsText" dxfId="16319" priority="14343" operator="containsText" text="ND">
      <formula>NOT(ISERROR(SEARCH("ND",CK141)))</formula>
    </cfRule>
    <cfRule type="containsText" dxfId="16318" priority="14344" operator="containsText" text="MANTTO">
      <formula>NOT(ISERROR(SEARCH("MANTTO",CK141)))</formula>
    </cfRule>
    <cfRule type="containsText" dxfId="16317" priority="14345" operator="containsText" text="PNC">
      <formula>NOT(ISERROR(SEARCH("PNC",CK141)))</formula>
    </cfRule>
    <cfRule type="containsText" dxfId="16316" priority="14346" operator="containsText" text="EJC">
      <formula>NOT(ISERROR(SEARCH("EJC",CK141)))</formula>
    </cfRule>
    <cfRule type="containsText" dxfId="16315" priority="14347" operator="containsText" text="FAC">
      <formula>NOT(ISERROR(SEARCH("FAC",CK141)))</formula>
    </cfRule>
  </conditionalFormatting>
  <conditionalFormatting sqref="DN141 DI143:DQ143 DT144:EB144 CK144:CT144">
    <cfRule type="containsText" dxfId="16314" priority="14340" operator="containsText" text="CE">
      <formula>NOT(ISERROR(SEARCH("CE",CK141)))</formula>
    </cfRule>
  </conditionalFormatting>
  <conditionalFormatting sqref="DS140">
    <cfRule type="cellIs" dxfId="16313" priority="14333" operator="equal">
      <formula>"FAB"</formula>
    </cfRule>
    <cfRule type="containsText" dxfId="16312" priority="14334" operator="containsText" text="CC">
      <formula>NOT(ISERROR(SEARCH("CC",DS140)))</formula>
    </cfRule>
    <cfRule type="containsText" dxfId="16311" priority="14335" operator="containsText" text="ND">
      <formula>NOT(ISERROR(SEARCH("ND",DS140)))</formula>
    </cfRule>
    <cfRule type="containsText" dxfId="16310" priority="14336" operator="containsText" text="MANTTO">
      <formula>NOT(ISERROR(SEARCH("MANTTO",DS140)))</formula>
    </cfRule>
    <cfRule type="containsText" dxfId="16309" priority="14337" operator="containsText" text="PNC">
      <formula>NOT(ISERROR(SEARCH("PNC",DS140)))</formula>
    </cfRule>
    <cfRule type="containsText" dxfId="16308" priority="14338" operator="containsText" text="EJC">
      <formula>NOT(ISERROR(SEARCH("EJC",DS140)))</formula>
    </cfRule>
    <cfRule type="containsText" dxfId="16307" priority="14339" operator="containsText" text="FAC">
      <formula>NOT(ISERROR(SEARCH("FAC",DS140)))</formula>
    </cfRule>
  </conditionalFormatting>
  <conditionalFormatting sqref="DS140">
    <cfRule type="containsText" dxfId="16306" priority="14332" operator="containsText" text="CE">
      <formula>NOT(ISERROR(SEARCH("CE",DS140)))</formula>
    </cfRule>
  </conditionalFormatting>
  <conditionalFormatting sqref="DS140">
    <cfRule type="containsText" dxfId="16305" priority="14331" operator="containsText" text="BAA">
      <formula>NOT(ISERROR(SEARCH("BAA",DS140)))</formula>
    </cfRule>
  </conditionalFormatting>
  <conditionalFormatting sqref="DS140">
    <cfRule type="cellIs" dxfId="16304" priority="14324" operator="equal">
      <formula>"FAB"</formula>
    </cfRule>
    <cfRule type="containsText" dxfId="16303" priority="14325" operator="containsText" text="CC">
      <formula>NOT(ISERROR(SEARCH("CC",DS140)))</formula>
    </cfRule>
    <cfRule type="containsText" dxfId="16302" priority="14326" operator="containsText" text="ND">
      <formula>NOT(ISERROR(SEARCH("ND",DS140)))</formula>
    </cfRule>
    <cfRule type="containsText" dxfId="16301" priority="14327" operator="containsText" text="MANTTO">
      <formula>NOT(ISERROR(SEARCH("MANTTO",DS140)))</formula>
    </cfRule>
    <cfRule type="containsText" dxfId="16300" priority="14328" operator="containsText" text="PNC">
      <formula>NOT(ISERROR(SEARCH("PNC",DS140)))</formula>
    </cfRule>
    <cfRule type="containsText" dxfId="16299" priority="14329" operator="containsText" text="EJC">
      <formula>NOT(ISERROR(SEARCH("EJC",DS140)))</formula>
    </cfRule>
    <cfRule type="containsText" dxfId="16298" priority="14330" operator="containsText" text="FAC">
      <formula>NOT(ISERROR(SEARCH("FAC",DS140)))</formula>
    </cfRule>
  </conditionalFormatting>
  <conditionalFormatting sqref="DS140">
    <cfRule type="containsText" dxfId="16297" priority="14323" operator="containsText" text="CE">
      <formula>NOT(ISERROR(SEARCH("CE",DS140)))</formula>
    </cfRule>
  </conditionalFormatting>
  <conditionalFormatting sqref="DS140">
    <cfRule type="cellIs" dxfId="16296" priority="14316" operator="equal">
      <formula>"FAB"</formula>
    </cfRule>
    <cfRule type="containsText" dxfId="16295" priority="14317" operator="containsText" text="CC">
      <formula>NOT(ISERROR(SEARCH("CC",DS140)))</formula>
    </cfRule>
    <cfRule type="containsText" dxfId="16294" priority="14318" operator="containsText" text="ND">
      <formula>NOT(ISERROR(SEARCH("ND",DS140)))</formula>
    </cfRule>
    <cfRule type="containsText" dxfId="16293" priority="14319" operator="containsText" text="MANTTO">
      <formula>NOT(ISERROR(SEARCH("MANTTO",DS140)))</formula>
    </cfRule>
    <cfRule type="containsText" dxfId="16292" priority="14320" operator="containsText" text="PNC">
      <formula>NOT(ISERROR(SEARCH("PNC",DS140)))</formula>
    </cfRule>
    <cfRule type="containsText" dxfId="16291" priority="14321" operator="containsText" text="EJC">
      <formula>NOT(ISERROR(SEARCH("EJC",DS140)))</formula>
    </cfRule>
    <cfRule type="containsText" dxfId="16290" priority="14322" operator="containsText" text="FAC">
      <formula>NOT(ISERROR(SEARCH("FAC",DS140)))</formula>
    </cfRule>
  </conditionalFormatting>
  <conditionalFormatting sqref="DS140">
    <cfRule type="containsText" dxfId="16289" priority="14315" operator="containsText" text="CE">
      <formula>NOT(ISERROR(SEARCH("CE",DS140)))</formula>
    </cfRule>
  </conditionalFormatting>
  <conditionalFormatting sqref="DS140">
    <cfRule type="cellIs" dxfId="16288" priority="14308" operator="equal">
      <formula>"FAB"</formula>
    </cfRule>
    <cfRule type="containsText" dxfId="16287" priority="14309" operator="containsText" text="CC">
      <formula>NOT(ISERROR(SEARCH("CC",DS140)))</formula>
    </cfRule>
    <cfRule type="containsText" dxfId="16286" priority="14310" operator="containsText" text="ND">
      <formula>NOT(ISERROR(SEARCH("ND",DS140)))</formula>
    </cfRule>
    <cfRule type="containsText" dxfId="16285" priority="14311" operator="containsText" text="MANTTO">
      <formula>NOT(ISERROR(SEARCH("MANTTO",DS140)))</formula>
    </cfRule>
    <cfRule type="containsText" dxfId="16284" priority="14312" operator="containsText" text="PNC">
      <formula>NOT(ISERROR(SEARCH("PNC",DS140)))</formula>
    </cfRule>
    <cfRule type="containsText" dxfId="16283" priority="14313" operator="containsText" text="EJC">
      <formula>NOT(ISERROR(SEARCH("EJC",DS140)))</formula>
    </cfRule>
    <cfRule type="containsText" dxfId="16282" priority="14314" operator="containsText" text="FAC">
      <formula>NOT(ISERROR(SEARCH("FAC",DS140)))</formula>
    </cfRule>
  </conditionalFormatting>
  <conditionalFormatting sqref="DS140">
    <cfRule type="containsText" dxfId="16281" priority="14307" operator="containsText" text="CE">
      <formula>NOT(ISERROR(SEARCH("CE",DS140)))</formula>
    </cfRule>
  </conditionalFormatting>
  <conditionalFormatting sqref="DS140">
    <cfRule type="cellIs" dxfId="16280" priority="14300" operator="equal">
      <formula>"FAB"</formula>
    </cfRule>
    <cfRule type="containsText" dxfId="16279" priority="14301" operator="containsText" text="CC">
      <formula>NOT(ISERROR(SEARCH("CC",DS140)))</formula>
    </cfRule>
    <cfRule type="containsText" dxfId="16278" priority="14302" operator="containsText" text="ND">
      <formula>NOT(ISERROR(SEARCH("ND",DS140)))</formula>
    </cfRule>
    <cfRule type="containsText" dxfId="16277" priority="14303" operator="containsText" text="MANTTO">
      <formula>NOT(ISERROR(SEARCH("MANTTO",DS140)))</formula>
    </cfRule>
    <cfRule type="containsText" dxfId="16276" priority="14304" operator="containsText" text="PNC">
      <formula>NOT(ISERROR(SEARCH("PNC",DS140)))</formula>
    </cfRule>
    <cfRule type="containsText" dxfId="16275" priority="14305" operator="containsText" text="EJC">
      <formula>NOT(ISERROR(SEARCH("EJC",DS140)))</formula>
    </cfRule>
    <cfRule type="containsText" dxfId="16274" priority="14306" operator="containsText" text="FAC">
      <formula>NOT(ISERROR(SEARCH("FAC",DS140)))</formula>
    </cfRule>
  </conditionalFormatting>
  <conditionalFormatting sqref="DS140">
    <cfRule type="containsText" dxfId="16273" priority="14299" operator="containsText" text="CE">
      <formula>NOT(ISERROR(SEARCH("CE",DS140)))</formula>
    </cfRule>
  </conditionalFormatting>
  <conditionalFormatting sqref="DS140">
    <cfRule type="cellIs" dxfId="16272" priority="14292" operator="equal">
      <formula>"FAB"</formula>
    </cfRule>
    <cfRule type="containsText" dxfId="16271" priority="14293" operator="containsText" text="CC">
      <formula>NOT(ISERROR(SEARCH("CC",DS140)))</formula>
    </cfRule>
    <cfRule type="containsText" dxfId="16270" priority="14294" operator="containsText" text="ND">
      <formula>NOT(ISERROR(SEARCH("ND",DS140)))</formula>
    </cfRule>
    <cfRule type="containsText" dxfId="16269" priority="14295" operator="containsText" text="MANTTO">
      <formula>NOT(ISERROR(SEARCH("MANTTO",DS140)))</formula>
    </cfRule>
    <cfRule type="containsText" dxfId="16268" priority="14296" operator="containsText" text="PNC">
      <formula>NOT(ISERROR(SEARCH("PNC",DS140)))</formula>
    </cfRule>
    <cfRule type="containsText" dxfId="16267" priority="14297" operator="containsText" text="EJC">
      <formula>NOT(ISERROR(SEARCH("EJC",DS140)))</formula>
    </cfRule>
    <cfRule type="containsText" dxfId="16266" priority="14298" operator="containsText" text="FAC">
      <formula>NOT(ISERROR(SEARCH("FAC",DS140)))</formula>
    </cfRule>
  </conditionalFormatting>
  <conditionalFormatting sqref="DS140">
    <cfRule type="containsText" dxfId="16265" priority="14291" operator="containsText" text="CE">
      <formula>NOT(ISERROR(SEARCH("CE",DS140)))</formula>
    </cfRule>
  </conditionalFormatting>
  <conditionalFormatting sqref="DS140">
    <cfRule type="cellIs" dxfId="16264" priority="14284" operator="equal">
      <formula>"FAB"</formula>
    </cfRule>
    <cfRule type="containsText" dxfId="16263" priority="14285" operator="containsText" text="CC">
      <formula>NOT(ISERROR(SEARCH("CC",DS140)))</formula>
    </cfRule>
    <cfRule type="containsText" dxfId="16262" priority="14286" operator="containsText" text="ND">
      <formula>NOT(ISERROR(SEARCH("ND",DS140)))</formula>
    </cfRule>
    <cfRule type="containsText" dxfId="16261" priority="14287" operator="containsText" text="MANTTO">
      <formula>NOT(ISERROR(SEARCH("MANTTO",DS140)))</formula>
    </cfRule>
    <cfRule type="containsText" dxfId="16260" priority="14288" operator="containsText" text="PNC">
      <formula>NOT(ISERROR(SEARCH("PNC",DS140)))</formula>
    </cfRule>
    <cfRule type="containsText" dxfId="16259" priority="14289" operator="containsText" text="EJC">
      <formula>NOT(ISERROR(SEARCH("EJC",DS140)))</formula>
    </cfRule>
    <cfRule type="containsText" dxfId="16258" priority="14290" operator="containsText" text="FAC">
      <formula>NOT(ISERROR(SEARCH("FAC",DS140)))</formula>
    </cfRule>
  </conditionalFormatting>
  <conditionalFormatting sqref="DS140">
    <cfRule type="containsText" dxfId="16257" priority="14283" operator="containsText" text="CE">
      <formula>NOT(ISERROR(SEARCH("CE",DS140)))</formula>
    </cfRule>
  </conditionalFormatting>
  <conditionalFormatting sqref="DS140">
    <cfRule type="cellIs" dxfId="16256" priority="14276" operator="equal">
      <formula>"FAB"</formula>
    </cfRule>
    <cfRule type="containsText" dxfId="16255" priority="14277" operator="containsText" text="CC">
      <formula>NOT(ISERROR(SEARCH("CC",DS140)))</formula>
    </cfRule>
    <cfRule type="containsText" dxfId="16254" priority="14278" operator="containsText" text="ND">
      <formula>NOT(ISERROR(SEARCH("ND",DS140)))</formula>
    </cfRule>
    <cfRule type="containsText" dxfId="16253" priority="14279" operator="containsText" text="MANTTO">
      <formula>NOT(ISERROR(SEARCH("MANTTO",DS140)))</formula>
    </cfRule>
    <cfRule type="containsText" dxfId="16252" priority="14280" operator="containsText" text="PNC">
      <formula>NOT(ISERROR(SEARCH("PNC",DS140)))</formula>
    </cfRule>
    <cfRule type="containsText" dxfId="16251" priority="14281" operator="containsText" text="EJC">
      <formula>NOT(ISERROR(SEARCH("EJC",DS140)))</formula>
    </cfRule>
    <cfRule type="containsText" dxfId="16250" priority="14282" operator="containsText" text="FAC">
      <formula>NOT(ISERROR(SEARCH("FAC",DS140)))</formula>
    </cfRule>
  </conditionalFormatting>
  <conditionalFormatting sqref="DS140">
    <cfRule type="containsText" dxfId="16249" priority="14275" operator="containsText" text="CE">
      <formula>NOT(ISERROR(SEARCH("CE",DS140)))</formula>
    </cfRule>
  </conditionalFormatting>
  <conditionalFormatting sqref="DG147:DO147">
    <cfRule type="cellIs" dxfId="16248" priority="13502" operator="equal">
      <formula>"FAB"</formula>
    </cfRule>
    <cfRule type="containsText" dxfId="16247" priority="13503" operator="containsText" text="CC">
      <formula>NOT(ISERROR(SEARCH("CC",DG147)))</formula>
    </cfRule>
    <cfRule type="containsText" dxfId="16246" priority="13504" operator="containsText" text="ND">
      <formula>NOT(ISERROR(SEARCH("ND",DG147)))</formula>
    </cfRule>
    <cfRule type="containsText" dxfId="16245" priority="13505" operator="containsText" text="MANTTO">
      <formula>NOT(ISERROR(SEARCH("MANTTO",DG147)))</formula>
    </cfRule>
    <cfRule type="containsText" dxfId="16244" priority="13506" operator="containsText" text="PNC">
      <formula>NOT(ISERROR(SEARCH("PNC",DG147)))</formula>
    </cfRule>
    <cfRule type="containsText" dxfId="16243" priority="13507" operator="containsText" text="EJC">
      <formula>NOT(ISERROR(SEARCH("EJC",DG147)))</formula>
    </cfRule>
    <cfRule type="containsText" dxfId="16242" priority="13508" operator="containsText" text="FAC">
      <formula>NOT(ISERROR(SEARCH("FAC",DG147)))</formula>
    </cfRule>
  </conditionalFormatting>
  <conditionalFormatting sqref="DG147:DO147">
    <cfRule type="containsText" dxfId="16241" priority="13501" operator="containsText" text="CE">
      <formula>NOT(ISERROR(SEARCH("CE",DG147)))</formula>
    </cfRule>
  </conditionalFormatting>
  <conditionalFormatting sqref="DG147:DO147">
    <cfRule type="cellIs" dxfId="16240" priority="13494" operator="equal">
      <formula>"FAB"</formula>
    </cfRule>
    <cfRule type="containsText" dxfId="16239" priority="13495" operator="containsText" text="CC">
      <formula>NOT(ISERROR(SEARCH("CC",DG147)))</formula>
    </cfRule>
    <cfRule type="containsText" dxfId="16238" priority="13496" operator="containsText" text="ND">
      <formula>NOT(ISERROR(SEARCH("ND",DG147)))</formula>
    </cfRule>
    <cfRule type="containsText" dxfId="16237" priority="13497" operator="containsText" text="MANTTO">
      <formula>NOT(ISERROR(SEARCH("MANTTO",DG147)))</formula>
    </cfRule>
    <cfRule type="containsText" dxfId="16236" priority="13498" operator="containsText" text="PNC">
      <formula>NOT(ISERROR(SEARCH("PNC",DG147)))</formula>
    </cfRule>
    <cfRule type="containsText" dxfId="16235" priority="13499" operator="containsText" text="EJC">
      <formula>NOT(ISERROR(SEARCH("EJC",DG147)))</formula>
    </cfRule>
    <cfRule type="containsText" dxfId="16234" priority="13500" operator="containsText" text="FAC">
      <formula>NOT(ISERROR(SEARCH("FAC",DG147)))</formula>
    </cfRule>
  </conditionalFormatting>
  <conditionalFormatting sqref="DG147:DO147">
    <cfRule type="containsText" dxfId="16233" priority="13493" operator="containsText" text="CE">
      <formula>NOT(ISERROR(SEARCH("CE",DG147)))</formula>
    </cfRule>
  </conditionalFormatting>
  <conditionalFormatting sqref="DG147:DO147">
    <cfRule type="cellIs" dxfId="16232" priority="13486" operator="equal">
      <formula>"FAB"</formula>
    </cfRule>
    <cfRule type="containsText" dxfId="16231" priority="13487" operator="containsText" text="CC">
      <formula>NOT(ISERROR(SEARCH("CC",DG147)))</formula>
    </cfRule>
    <cfRule type="containsText" dxfId="16230" priority="13488" operator="containsText" text="ND">
      <formula>NOT(ISERROR(SEARCH("ND",DG147)))</formula>
    </cfRule>
    <cfRule type="containsText" dxfId="16229" priority="13489" operator="containsText" text="MANTTO">
      <formula>NOT(ISERROR(SEARCH("MANTTO",DG147)))</formula>
    </cfRule>
    <cfRule type="containsText" dxfId="16228" priority="13490" operator="containsText" text="PNC">
      <formula>NOT(ISERROR(SEARCH("PNC",DG147)))</formula>
    </cfRule>
    <cfRule type="containsText" dxfId="16227" priority="13491" operator="containsText" text="EJC">
      <formula>NOT(ISERROR(SEARCH("EJC",DG147)))</formula>
    </cfRule>
    <cfRule type="containsText" dxfId="16226" priority="13492" operator="containsText" text="FAC">
      <formula>NOT(ISERROR(SEARCH("FAC",DG147)))</formula>
    </cfRule>
  </conditionalFormatting>
  <conditionalFormatting sqref="DG147:DO147">
    <cfRule type="containsText" dxfId="16225" priority="13485" operator="containsText" text="CE">
      <formula>NOT(ISERROR(SEARCH("CE",DG147)))</formula>
    </cfRule>
  </conditionalFormatting>
  <conditionalFormatting sqref="DG147:DO147">
    <cfRule type="cellIs" dxfId="16224" priority="13478" operator="equal">
      <formula>"FAB"</formula>
    </cfRule>
    <cfRule type="containsText" dxfId="16223" priority="13479" operator="containsText" text="CC">
      <formula>NOT(ISERROR(SEARCH("CC",DG147)))</formula>
    </cfRule>
    <cfRule type="containsText" dxfId="16222" priority="13480" operator="containsText" text="ND">
      <formula>NOT(ISERROR(SEARCH("ND",DG147)))</formula>
    </cfRule>
    <cfRule type="containsText" dxfId="16221" priority="13481" operator="containsText" text="MANTTO">
      <formula>NOT(ISERROR(SEARCH("MANTTO",DG147)))</formula>
    </cfRule>
    <cfRule type="containsText" dxfId="16220" priority="13482" operator="containsText" text="PNC">
      <formula>NOT(ISERROR(SEARCH("PNC",DG147)))</formula>
    </cfRule>
    <cfRule type="containsText" dxfId="16219" priority="13483" operator="containsText" text="EJC">
      <formula>NOT(ISERROR(SEARCH("EJC",DG147)))</formula>
    </cfRule>
    <cfRule type="containsText" dxfId="16218" priority="13484" operator="containsText" text="FAC">
      <formula>NOT(ISERROR(SEARCH("FAC",DG147)))</formula>
    </cfRule>
  </conditionalFormatting>
  <conditionalFormatting sqref="DG147:DO147">
    <cfRule type="containsText" dxfId="16217" priority="13477" operator="containsText" text="CE">
      <formula>NOT(ISERROR(SEARCH("CE",DG147)))</formula>
    </cfRule>
  </conditionalFormatting>
  <conditionalFormatting sqref="DG147:DO147">
    <cfRule type="cellIs" dxfId="16216" priority="13470" operator="equal">
      <formula>"FAB"</formula>
    </cfRule>
    <cfRule type="containsText" dxfId="16215" priority="13471" operator="containsText" text="CC">
      <formula>NOT(ISERROR(SEARCH("CC",DG147)))</formula>
    </cfRule>
    <cfRule type="containsText" dxfId="16214" priority="13472" operator="containsText" text="ND">
      <formula>NOT(ISERROR(SEARCH("ND",DG147)))</formula>
    </cfRule>
    <cfRule type="containsText" dxfId="16213" priority="13473" operator="containsText" text="MANTTO">
      <formula>NOT(ISERROR(SEARCH("MANTTO",DG147)))</formula>
    </cfRule>
    <cfRule type="containsText" dxfId="16212" priority="13474" operator="containsText" text="PNC">
      <formula>NOT(ISERROR(SEARCH("PNC",DG147)))</formula>
    </cfRule>
    <cfRule type="containsText" dxfId="16211" priority="13475" operator="containsText" text="EJC">
      <formula>NOT(ISERROR(SEARCH("EJC",DG147)))</formula>
    </cfRule>
    <cfRule type="containsText" dxfId="16210" priority="13476" operator="containsText" text="FAC">
      <formula>NOT(ISERROR(SEARCH("FAC",DG147)))</formula>
    </cfRule>
  </conditionalFormatting>
  <conditionalFormatting sqref="DG147:DO147">
    <cfRule type="containsText" dxfId="16209" priority="13469" operator="containsText" text="CE">
      <formula>NOT(ISERROR(SEARCH("CE",DG147)))</formula>
    </cfRule>
  </conditionalFormatting>
  <conditionalFormatting sqref="DG147:DO147">
    <cfRule type="cellIs" dxfId="16208" priority="13511" operator="equal">
      <formula>"FAB"</formula>
    </cfRule>
    <cfRule type="containsText" dxfId="16207" priority="13512" operator="containsText" text="CC">
      <formula>NOT(ISERROR(SEARCH("CC",DG147)))</formula>
    </cfRule>
    <cfRule type="containsText" dxfId="16206" priority="13513" operator="containsText" text="ND">
      <formula>NOT(ISERROR(SEARCH("ND",DG147)))</formula>
    </cfRule>
    <cfRule type="containsText" dxfId="16205" priority="13514" operator="containsText" text="MANTTO">
      <formula>NOT(ISERROR(SEARCH("MANTTO",DG147)))</formula>
    </cfRule>
    <cfRule type="containsText" dxfId="16204" priority="13515" operator="containsText" text="PNC">
      <formula>NOT(ISERROR(SEARCH("PNC",DG147)))</formula>
    </cfRule>
    <cfRule type="containsText" dxfId="16203" priority="13516" operator="containsText" text="EJC">
      <formula>NOT(ISERROR(SEARCH("EJC",DG147)))</formula>
    </cfRule>
    <cfRule type="containsText" dxfId="16202" priority="13517" operator="containsText" text="FAC">
      <formula>NOT(ISERROR(SEARCH("FAC",DG147)))</formula>
    </cfRule>
  </conditionalFormatting>
  <conditionalFormatting sqref="DG147:DO147">
    <cfRule type="containsText" dxfId="16201" priority="13510" operator="containsText" text="CE">
      <formula>NOT(ISERROR(SEARCH("CE",DG147)))</formula>
    </cfRule>
  </conditionalFormatting>
  <conditionalFormatting sqref="DG147:DO147">
    <cfRule type="containsText" dxfId="16200" priority="13509" operator="containsText" text="BAA">
      <formula>NOT(ISERROR(SEARCH("BAA",DG147)))</formula>
    </cfRule>
  </conditionalFormatting>
  <conditionalFormatting sqref="DG147:DO147">
    <cfRule type="cellIs" dxfId="16199" priority="13462" operator="equal">
      <formula>"FAB"</formula>
    </cfRule>
    <cfRule type="containsText" dxfId="16198" priority="13463" operator="containsText" text="CC">
      <formula>NOT(ISERROR(SEARCH("CC",DG147)))</formula>
    </cfRule>
    <cfRule type="containsText" dxfId="16197" priority="13464" operator="containsText" text="ND">
      <formula>NOT(ISERROR(SEARCH("ND",DG147)))</formula>
    </cfRule>
    <cfRule type="containsText" dxfId="16196" priority="13465" operator="containsText" text="MANTTO">
      <formula>NOT(ISERROR(SEARCH("MANTTO",DG147)))</formula>
    </cfRule>
    <cfRule type="containsText" dxfId="16195" priority="13466" operator="containsText" text="PNC">
      <formula>NOT(ISERROR(SEARCH("PNC",DG147)))</formula>
    </cfRule>
    <cfRule type="containsText" dxfId="16194" priority="13467" operator="containsText" text="EJC">
      <formula>NOT(ISERROR(SEARCH("EJC",DG147)))</formula>
    </cfRule>
    <cfRule type="containsText" dxfId="16193" priority="13468" operator="containsText" text="FAC">
      <formula>NOT(ISERROR(SEARCH("FAC",DG147)))</formula>
    </cfRule>
  </conditionalFormatting>
  <conditionalFormatting sqref="DG147:DO147">
    <cfRule type="containsText" dxfId="16192" priority="13461" operator="containsText" text="CE">
      <formula>NOT(ISERROR(SEARCH("CE",DG147)))</formula>
    </cfRule>
  </conditionalFormatting>
  <conditionalFormatting sqref="DG147:DO147">
    <cfRule type="cellIs" dxfId="16191" priority="13454" operator="equal">
      <formula>"FAB"</formula>
    </cfRule>
    <cfRule type="containsText" dxfId="16190" priority="13455" operator="containsText" text="CC">
      <formula>NOT(ISERROR(SEARCH("CC",DG147)))</formula>
    </cfRule>
    <cfRule type="containsText" dxfId="16189" priority="13456" operator="containsText" text="ND">
      <formula>NOT(ISERROR(SEARCH("ND",DG147)))</formula>
    </cfRule>
    <cfRule type="containsText" dxfId="16188" priority="13457" operator="containsText" text="MANTTO">
      <formula>NOT(ISERROR(SEARCH("MANTTO",DG147)))</formula>
    </cfRule>
    <cfRule type="containsText" dxfId="16187" priority="13458" operator="containsText" text="PNC">
      <formula>NOT(ISERROR(SEARCH("PNC",DG147)))</formula>
    </cfRule>
    <cfRule type="containsText" dxfId="16186" priority="13459" operator="containsText" text="EJC">
      <formula>NOT(ISERROR(SEARCH("EJC",DG147)))</formula>
    </cfRule>
    <cfRule type="containsText" dxfId="16185" priority="13460" operator="containsText" text="FAC">
      <formula>NOT(ISERROR(SEARCH("FAC",DG147)))</formula>
    </cfRule>
  </conditionalFormatting>
  <conditionalFormatting sqref="DG147:DO147">
    <cfRule type="containsText" dxfId="16184" priority="13453" operator="containsText" text="CE">
      <formula>NOT(ISERROR(SEARCH("CE",DG147)))</formula>
    </cfRule>
  </conditionalFormatting>
  <conditionalFormatting sqref="DX102:ER102 E102:AB102 DL103:ER103 AO102:CD102 E103:AT103 AU108:DE108 E109:AB109 DO108:ER108 AO109:DB109 BM105:EO105 E104:AZ105 E107:AH108 DI106:ER106 K106:AH106 DL109:ER109 BY110:CJ110 CQ110:DN110 DX110:ER110 E110:BL110 CW104:ER104 E118:ER118 AL106:CY106 AL107:ER107">
    <cfRule type="cellIs" dxfId="16183" priority="12029" operator="equal">
      <formula>"FAB"</formula>
    </cfRule>
    <cfRule type="containsText" dxfId="16182" priority="12030" operator="containsText" text="CC">
      <formula>NOT(ISERROR(SEARCH("CC",E102)))</formula>
    </cfRule>
    <cfRule type="containsText" dxfId="16181" priority="12031" operator="containsText" text="ND">
      <formula>NOT(ISERROR(SEARCH("ND",E102)))</formula>
    </cfRule>
    <cfRule type="containsText" dxfId="16180" priority="12032" operator="containsText" text="MANTTO">
      <formula>NOT(ISERROR(SEARCH("MANTTO",E102)))</formula>
    </cfRule>
    <cfRule type="containsText" dxfId="16179" priority="12033" operator="containsText" text="PNC">
      <formula>NOT(ISERROR(SEARCH("PNC",E102)))</formula>
    </cfRule>
    <cfRule type="containsText" dxfId="16178" priority="12034" operator="containsText" text="EJC">
      <formula>NOT(ISERROR(SEARCH("EJC",E102)))</formula>
    </cfRule>
    <cfRule type="containsText" dxfId="16177" priority="12035" operator="containsText" text="FAC">
      <formula>NOT(ISERROR(SEARCH("FAC",E102)))</formula>
    </cfRule>
  </conditionalFormatting>
  <conditionalFormatting sqref="DX102:ER102 E102:AB102 DL103:ER103 AO102:CD102 E103:AT103 AU108:DE108 E109:AB109 DO108:ER108 AO109:DB109 BM105:EO105 E104:AZ105 E107:AH108 DI106:ER106 K106:AH106 DL109:ER109 BY110:CJ110 CQ110:DN110 DX110:ER110 E110:BL110 CW104:ER104 E118:ER118 AL106:CY106 AL107:ER107">
    <cfRule type="containsText" dxfId="16176" priority="12028" operator="containsText" text="CE">
      <formula>NOT(ISERROR(SEARCH("CE",E102)))</formula>
    </cfRule>
  </conditionalFormatting>
  <conditionalFormatting sqref="BY107:DH107 CV108:DE108 BY106:CY106">
    <cfRule type="cellIs" dxfId="16175" priority="12021" operator="equal">
      <formula>"FAB"</formula>
    </cfRule>
    <cfRule type="containsText" dxfId="16174" priority="12022" operator="containsText" text="CC">
      <formula>NOT(ISERROR(SEARCH("CC",BY106)))</formula>
    </cfRule>
    <cfRule type="containsText" dxfId="16173" priority="12023" operator="containsText" text="ND">
      <formula>NOT(ISERROR(SEARCH("ND",BY106)))</formula>
    </cfRule>
    <cfRule type="containsText" dxfId="16172" priority="12024" operator="containsText" text="MANTTO">
      <formula>NOT(ISERROR(SEARCH("MANTTO",BY106)))</formula>
    </cfRule>
    <cfRule type="containsText" dxfId="16171" priority="12025" operator="containsText" text="PNC">
      <formula>NOT(ISERROR(SEARCH("PNC",BY106)))</formula>
    </cfRule>
    <cfRule type="containsText" dxfId="16170" priority="12026" operator="containsText" text="EJC">
      <formula>NOT(ISERROR(SEARCH("EJC",BY106)))</formula>
    </cfRule>
    <cfRule type="containsText" dxfId="16169" priority="12027" operator="containsText" text="FAC">
      <formula>NOT(ISERROR(SEARCH("FAC",BY106)))</formula>
    </cfRule>
  </conditionalFormatting>
  <conditionalFormatting sqref="BY107:DH107 CV108:DE108 BY106:CY106">
    <cfRule type="containsText" dxfId="16168" priority="12020" operator="containsText" text="CE">
      <formula>NOT(ISERROR(SEARCH("CE",BY106)))</formula>
    </cfRule>
  </conditionalFormatting>
  <conditionalFormatting sqref="AX107:DH107 CV108:DE108 AX106:CY106">
    <cfRule type="cellIs" dxfId="16167" priority="12005" operator="equal">
      <formula>"FAB"</formula>
    </cfRule>
    <cfRule type="containsText" dxfId="16166" priority="12006" operator="containsText" text="CC">
      <formula>NOT(ISERROR(SEARCH("CC",AX106)))</formula>
    </cfRule>
    <cfRule type="containsText" dxfId="16165" priority="12007" operator="containsText" text="ND">
      <formula>NOT(ISERROR(SEARCH("ND",AX106)))</formula>
    </cfRule>
    <cfRule type="containsText" dxfId="16164" priority="12008" operator="containsText" text="MANTTO">
      <formula>NOT(ISERROR(SEARCH("MANTTO",AX106)))</formula>
    </cfRule>
    <cfRule type="containsText" dxfId="16163" priority="12009" operator="containsText" text="PNC">
      <formula>NOT(ISERROR(SEARCH("PNC",AX106)))</formula>
    </cfRule>
    <cfRule type="containsText" dxfId="16162" priority="12010" operator="containsText" text="EJC">
      <formula>NOT(ISERROR(SEARCH("EJC",AX106)))</formula>
    </cfRule>
    <cfRule type="containsText" dxfId="16161" priority="12011" operator="containsText" text="FAC">
      <formula>NOT(ISERROR(SEARCH("FAC",AX106)))</formula>
    </cfRule>
  </conditionalFormatting>
  <conditionalFormatting sqref="AX107:DH107 CV108:DE108 AX106:CY106">
    <cfRule type="containsText" dxfId="16160" priority="12004" operator="containsText" text="CE">
      <formula>NOT(ISERROR(SEARCH("CE",AX106)))</formula>
    </cfRule>
  </conditionalFormatting>
  <conditionalFormatting sqref="DR107:DW107">
    <cfRule type="cellIs" dxfId="16159" priority="11997" operator="equal">
      <formula>"FAB"</formula>
    </cfRule>
    <cfRule type="containsText" dxfId="16158" priority="11998" operator="containsText" text="CC">
      <formula>NOT(ISERROR(SEARCH("CC",DR107)))</formula>
    </cfRule>
    <cfRule type="containsText" dxfId="16157" priority="11999" operator="containsText" text="ND">
      <formula>NOT(ISERROR(SEARCH("ND",DR107)))</formula>
    </cfRule>
    <cfRule type="containsText" dxfId="16156" priority="12000" operator="containsText" text="MANTTO">
      <formula>NOT(ISERROR(SEARCH("MANTTO",DR107)))</formula>
    </cfRule>
    <cfRule type="containsText" dxfId="16155" priority="12001" operator="containsText" text="PNC">
      <formula>NOT(ISERROR(SEARCH("PNC",DR107)))</formula>
    </cfRule>
    <cfRule type="containsText" dxfId="16154" priority="12002" operator="containsText" text="EJC">
      <formula>NOT(ISERROR(SEARCH("EJC",DR107)))</formula>
    </cfRule>
    <cfRule type="containsText" dxfId="16153" priority="12003" operator="containsText" text="FAC">
      <formula>NOT(ISERROR(SEARCH("FAC",DR107)))</formula>
    </cfRule>
  </conditionalFormatting>
  <conditionalFormatting sqref="DR107:DW107">
    <cfRule type="containsText" dxfId="16152" priority="11996" operator="containsText" text="CE">
      <formula>NOT(ISERROR(SEARCH("CE",DR107)))</formula>
    </cfRule>
  </conditionalFormatting>
  <conditionalFormatting sqref="DI106:ED106">
    <cfRule type="cellIs" dxfId="16151" priority="11957" operator="equal">
      <formula>"FAB"</formula>
    </cfRule>
    <cfRule type="containsText" dxfId="16150" priority="11958" operator="containsText" text="CC">
      <formula>NOT(ISERROR(SEARCH("CC",DI106)))</formula>
    </cfRule>
    <cfRule type="containsText" dxfId="16149" priority="11959" operator="containsText" text="ND">
      <formula>NOT(ISERROR(SEARCH("ND",DI106)))</formula>
    </cfRule>
    <cfRule type="containsText" dxfId="16148" priority="11960" operator="containsText" text="MANTTO">
      <formula>NOT(ISERROR(SEARCH("MANTTO",DI106)))</formula>
    </cfRule>
    <cfRule type="containsText" dxfId="16147" priority="11961" operator="containsText" text="PNC">
      <formula>NOT(ISERROR(SEARCH("PNC",DI106)))</formula>
    </cfRule>
    <cfRule type="containsText" dxfId="16146" priority="11962" operator="containsText" text="EJC">
      <formula>NOT(ISERROR(SEARCH("EJC",DI106)))</formula>
    </cfRule>
    <cfRule type="containsText" dxfId="16145" priority="11963" operator="containsText" text="FAC">
      <formula>NOT(ISERROR(SEARCH("FAC",DI106)))</formula>
    </cfRule>
  </conditionalFormatting>
  <conditionalFormatting sqref="DI106:ED106">
    <cfRule type="containsText" dxfId="16144" priority="11956" operator="containsText" text="CE">
      <formula>NOT(ISERROR(SEARCH("CE",DI106)))</formula>
    </cfRule>
  </conditionalFormatting>
  <conditionalFormatting sqref="DX102:ER102 E102:AB102 DL103:ER103 AO102:CD102 E103:AT103 AU108:DE108 E109:AB109 DO108:ER108 AO109:DB109 BM105:EO105 E104:AZ105 E107:AH108 DI106:ER106 K106:AH106 DL109:ER109 BY110:CJ110 CQ110:DN110 DX110:ER110 E110:BL110 CW104:ER104 E118:ER118 AL106:CY106 AL107:ER107">
    <cfRule type="containsText" dxfId="16143" priority="11939" operator="containsText" text="BAA">
      <formula>NOT(ISERROR(SEARCH("BAA",E102)))</formula>
    </cfRule>
  </conditionalFormatting>
  <conditionalFormatting sqref="AX107:CQ107">
    <cfRule type="cellIs" dxfId="16142" priority="11932" operator="equal">
      <formula>"FAB"</formula>
    </cfRule>
    <cfRule type="containsText" dxfId="16141" priority="11933" operator="containsText" text="CC">
      <formula>NOT(ISERROR(SEARCH("CC",AX107)))</formula>
    </cfRule>
    <cfRule type="containsText" dxfId="16140" priority="11934" operator="containsText" text="ND">
      <formula>NOT(ISERROR(SEARCH("ND",AX107)))</formula>
    </cfRule>
    <cfRule type="containsText" dxfId="16139" priority="11935" operator="containsText" text="MANTTO">
      <formula>NOT(ISERROR(SEARCH("MANTTO",AX107)))</formula>
    </cfRule>
    <cfRule type="containsText" dxfId="16138" priority="11936" operator="containsText" text="PNC">
      <formula>NOT(ISERROR(SEARCH("PNC",AX107)))</formula>
    </cfRule>
    <cfRule type="containsText" dxfId="16137" priority="11937" operator="containsText" text="EJC">
      <formula>NOT(ISERROR(SEARCH("EJC",AX107)))</formula>
    </cfRule>
    <cfRule type="containsText" dxfId="16136" priority="11938" operator="containsText" text="FAC">
      <formula>NOT(ISERROR(SEARCH("FAC",AX107)))</formula>
    </cfRule>
  </conditionalFormatting>
  <conditionalFormatting sqref="AX107:CQ107">
    <cfRule type="containsText" dxfId="16135" priority="11931" operator="containsText" text="CE">
      <formula>NOT(ISERROR(SEARCH("CE",AX107)))</formula>
    </cfRule>
  </conditionalFormatting>
  <conditionalFormatting sqref="BY110:CJ110 BA110:BL110">
    <cfRule type="cellIs" dxfId="16134" priority="11924" operator="equal">
      <formula>"FAB"</formula>
    </cfRule>
    <cfRule type="containsText" dxfId="16133" priority="11925" operator="containsText" text="CC">
      <formula>NOT(ISERROR(SEARCH("CC",BA110)))</formula>
    </cfRule>
    <cfRule type="containsText" dxfId="16132" priority="11926" operator="containsText" text="ND">
      <formula>NOT(ISERROR(SEARCH("ND",BA110)))</formula>
    </cfRule>
    <cfRule type="containsText" dxfId="16131" priority="11927" operator="containsText" text="MANTTO">
      <formula>NOT(ISERROR(SEARCH("MANTTO",BA110)))</formula>
    </cfRule>
    <cfRule type="containsText" dxfId="16130" priority="11928" operator="containsText" text="PNC">
      <formula>NOT(ISERROR(SEARCH("PNC",BA110)))</formula>
    </cfRule>
    <cfRule type="containsText" dxfId="16129" priority="11929" operator="containsText" text="EJC">
      <formula>NOT(ISERROR(SEARCH("EJC",BA110)))</formula>
    </cfRule>
    <cfRule type="containsText" dxfId="16128" priority="11930" operator="containsText" text="FAC">
      <formula>NOT(ISERROR(SEARCH("FAC",BA110)))</formula>
    </cfRule>
  </conditionalFormatting>
  <conditionalFormatting sqref="BY110:CJ110 BA110:BL110">
    <cfRule type="containsText" dxfId="16127" priority="11923" operator="containsText" text="CE">
      <formula>NOT(ISERROR(SEARCH("CE",BA110)))</formula>
    </cfRule>
  </conditionalFormatting>
  <conditionalFormatting sqref="BM105:CD105 CV108:DE108 AX107:DH107 AX106:CY106">
    <cfRule type="cellIs" dxfId="16126" priority="11916" operator="equal">
      <formula>"FAB"</formula>
    </cfRule>
    <cfRule type="containsText" dxfId="16125" priority="11917" operator="containsText" text="CC">
      <formula>NOT(ISERROR(SEARCH("CC",AX105)))</formula>
    </cfRule>
    <cfRule type="containsText" dxfId="16124" priority="11918" operator="containsText" text="ND">
      <formula>NOT(ISERROR(SEARCH("ND",AX105)))</formula>
    </cfRule>
    <cfRule type="containsText" dxfId="16123" priority="11919" operator="containsText" text="MANTTO">
      <formula>NOT(ISERROR(SEARCH("MANTTO",AX105)))</formula>
    </cfRule>
    <cfRule type="containsText" dxfId="16122" priority="11920" operator="containsText" text="PNC">
      <formula>NOT(ISERROR(SEARCH("PNC",AX105)))</formula>
    </cfRule>
    <cfRule type="containsText" dxfId="16121" priority="11921" operator="containsText" text="EJC">
      <formula>NOT(ISERROR(SEARCH("EJC",AX105)))</formula>
    </cfRule>
    <cfRule type="containsText" dxfId="16120" priority="11922" operator="containsText" text="FAC">
      <formula>NOT(ISERROR(SEARCH("FAC",AX105)))</formula>
    </cfRule>
  </conditionalFormatting>
  <conditionalFormatting sqref="BM105:CD105 CV108:DE108 AX107:DH107 AX106:CY106">
    <cfRule type="containsText" dxfId="16119" priority="11915" operator="containsText" text="CE">
      <formula>NOT(ISERROR(SEARCH("CE",AX105)))</formula>
    </cfRule>
  </conditionalFormatting>
  <conditionalFormatting sqref="BM102:CD102">
    <cfRule type="cellIs" dxfId="16118" priority="11908" operator="equal">
      <formula>"FAB"</formula>
    </cfRule>
    <cfRule type="containsText" dxfId="16117" priority="11909" operator="containsText" text="CC">
      <formula>NOT(ISERROR(SEARCH("CC",BM102)))</formula>
    </cfRule>
    <cfRule type="containsText" dxfId="16116" priority="11910" operator="containsText" text="ND">
      <formula>NOT(ISERROR(SEARCH("ND",BM102)))</formula>
    </cfRule>
    <cfRule type="containsText" dxfId="16115" priority="11911" operator="containsText" text="MANTTO">
      <formula>NOT(ISERROR(SEARCH("MANTTO",BM102)))</formula>
    </cfRule>
    <cfRule type="containsText" dxfId="16114" priority="11912" operator="containsText" text="PNC">
      <formula>NOT(ISERROR(SEARCH("PNC",BM102)))</formula>
    </cfRule>
    <cfRule type="containsText" dxfId="16113" priority="11913" operator="containsText" text="EJC">
      <formula>NOT(ISERROR(SEARCH("EJC",BM102)))</formula>
    </cfRule>
    <cfRule type="containsText" dxfId="16112" priority="11914" operator="containsText" text="FAC">
      <formula>NOT(ISERROR(SEARCH("FAC",BM102)))</formula>
    </cfRule>
  </conditionalFormatting>
  <conditionalFormatting sqref="BM102:CD102">
    <cfRule type="containsText" dxfId="16111" priority="11907" operator="containsText" text="CE">
      <formula>NOT(ISERROR(SEARCH("CE",BM102)))</formula>
    </cfRule>
  </conditionalFormatting>
  <conditionalFormatting sqref="BM102:CD102">
    <cfRule type="cellIs" dxfId="16110" priority="11900" operator="equal">
      <formula>"FAB"</formula>
    </cfRule>
    <cfRule type="containsText" dxfId="16109" priority="11901" operator="containsText" text="CC">
      <formula>NOT(ISERROR(SEARCH("CC",BM102)))</formula>
    </cfRule>
    <cfRule type="containsText" dxfId="16108" priority="11902" operator="containsText" text="ND">
      <formula>NOT(ISERROR(SEARCH("ND",BM102)))</formula>
    </cfRule>
    <cfRule type="containsText" dxfId="16107" priority="11903" operator="containsText" text="MANTTO">
      <formula>NOT(ISERROR(SEARCH("MANTTO",BM102)))</formula>
    </cfRule>
    <cfRule type="containsText" dxfId="16106" priority="11904" operator="containsText" text="PNC">
      <formula>NOT(ISERROR(SEARCH("PNC",BM102)))</formula>
    </cfRule>
    <cfRule type="containsText" dxfId="16105" priority="11905" operator="containsText" text="EJC">
      <formula>NOT(ISERROR(SEARCH("EJC",BM102)))</formula>
    </cfRule>
    <cfRule type="containsText" dxfId="16104" priority="11906" operator="containsText" text="FAC">
      <formula>NOT(ISERROR(SEARCH("FAC",BM102)))</formula>
    </cfRule>
  </conditionalFormatting>
  <conditionalFormatting sqref="BM102:CD102">
    <cfRule type="containsText" dxfId="16103" priority="11899" operator="containsText" text="CE">
      <formula>NOT(ISERROR(SEARCH("CE",BM102)))</formula>
    </cfRule>
  </conditionalFormatting>
  <conditionalFormatting sqref="BK102:CC102">
    <cfRule type="cellIs" dxfId="16102" priority="11892" operator="equal">
      <formula>"FAB"</formula>
    </cfRule>
    <cfRule type="containsText" dxfId="16101" priority="11893" operator="containsText" text="CC">
      <formula>NOT(ISERROR(SEARCH("CC",BK102)))</formula>
    </cfRule>
    <cfRule type="containsText" dxfId="16100" priority="11894" operator="containsText" text="ND">
      <formula>NOT(ISERROR(SEARCH("ND",BK102)))</formula>
    </cfRule>
    <cfRule type="containsText" dxfId="16099" priority="11895" operator="containsText" text="MANTTO">
      <formula>NOT(ISERROR(SEARCH("MANTTO",BK102)))</formula>
    </cfRule>
    <cfRule type="containsText" dxfId="16098" priority="11896" operator="containsText" text="PNC">
      <formula>NOT(ISERROR(SEARCH("PNC",BK102)))</formula>
    </cfRule>
    <cfRule type="containsText" dxfId="16097" priority="11897" operator="containsText" text="EJC">
      <formula>NOT(ISERROR(SEARCH("EJC",BK102)))</formula>
    </cfRule>
    <cfRule type="containsText" dxfId="16096" priority="11898" operator="containsText" text="FAC">
      <formula>NOT(ISERROR(SEARCH("FAC",BK102)))</formula>
    </cfRule>
  </conditionalFormatting>
  <conditionalFormatting sqref="BK102:CC102">
    <cfRule type="containsText" dxfId="16095" priority="11891" operator="containsText" text="CE">
      <formula>NOT(ISERROR(SEARCH("CE",BK102)))</formula>
    </cfRule>
  </conditionalFormatting>
  <conditionalFormatting sqref="BK102:BS102">
    <cfRule type="cellIs" dxfId="16094" priority="11884" operator="equal">
      <formula>"FAB"</formula>
    </cfRule>
    <cfRule type="containsText" dxfId="16093" priority="11885" operator="containsText" text="CC">
      <formula>NOT(ISERROR(SEARCH("CC",BK102)))</formula>
    </cfRule>
    <cfRule type="containsText" dxfId="16092" priority="11886" operator="containsText" text="ND">
      <formula>NOT(ISERROR(SEARCH("ND",BK102)))</formula>
    </cfRule>
    <cfRule type="containsText" dxfId="16091" priority="11887" operator="containsText" text="MANTTO">
      <formula>NOT(ISERROR(SEARCH("MANTTO",BK102)))</formula>
    </cfRule>
    <cfRule type="containsText" dxfId="16090" priority="11888" operator="containsText" text="PNC">
      <formula>NOT(ISERROR(SEARCH("PNC",BK102)))</formula>
    </cfRule>
    <cfRule type="containsText" dxfId="16089" priority="11889" operator="containsText" text="EJC">
      <formula>NOT(ISERROR(SEARCH("EJC",BK102)))</formula>
    </cfRule>
    <cfRule type="containsText" dxfId="16088" priority="11890" operator="containsText" text="FAC">
      <formula>NOT(ISERROR(SEARCH("FAC",BK102)))</formula>
    </cfRule>
  </conditionalFormatting>
  <conditionalFormatting sqref="BK102:BS102">
    <cfRule type="containsText" dxfId="16087" priority="11883" operator="containsText" text="CE">
      <formula>NOT(ISERROR(SEARCH("CE",BK102)))</formula>
    </cfRule>
  </conditionalFormatting>
  <conditionalFormatting sqref="BK102:BS102">
    <cfRule type="cellIs" dxfId="16086" priority="11876" operator="equal">
      <formula>"FAB"</formula>
    </cfRule>
    <cfRule type="containsText" dxfId="16085" priority="11877" operator="containsText" text="CC">
      <formula>NOT(ISERROR(SEARCH("CC",BK102)))</formula>
    </cfRule>
    <cfRule type="containsText" dxfId="16084" priority="11878" operator="containsText" text="ND">
      <formula>NOT(ISERROR(SEARCH("ND",BK102)))</formula>
    </cfRule>
    <cfRule type="containsText" dxfId="16083" priority="11879" operator="containsText" text="MANTTO">
      <formula>NOT(ISERROR(SEARCH("MANTTO",BK102)))</formula>
    </cfRule>
    <cfRule type="containsText" dxfId="16082" priority="11880" operator="containsText" text="PNC">
      <formula>NOT(ISERROR(SEARCH("PNC",BK102)))</formula>
    </cfRule>
    <cfRule type="containsText" dxfId="16081" priority="11881" operator="containsText" text="EJC">
      <formula>NOT(ISERROR(SEARCH("EJC",BK102)))</formula>
    </cfRule>
    <cfRule type="containsText" dxfId="16080" priority="11882" operator="containsText" text="FAC">
      <formula>NOT(ISERROR(SEARCH("FAC",BK102)))</formula>
    </cfRule>
  </conditionalFormatting>
  <conditionalFormatting sqref="BK102:BS102">
    <cfRule type="containsText" dxfId="16079" priority="11875" operator="containsText" text="CE">
      <formula>NOT(ISERROR(SEARCH("CE",BK102)))</formula>
    </cfRule>
  </conditionalFormatting>
  <conditionalFormatting sqref="BJ102">
    <cfRule type="cellIs" dxfId="16078" priority="11868" operator="equal">
      <formula>"FAB"</formula>
    </cfRule>
    <cfRule type="containsText" dxfId="16077" priority="11869" operator="containsText" text="CC">
      <formula>NOT(ISERROR(SEARCH("CC",BJ102)))</formula>
    </cfRule>
    <cfRule type="containsText" dxfId="16076" priority="11870" operator="containsText" text="ND">
      <formula>NOT(ISERROR(SEARCH("ND",BJ102)))</formula>
    </cfRule>
    <cfRule type="containsText" dxfId="16075" priority="11871" operator="containsText" text="MANTTO">
      <formula>NOT(ISERROR(SEARCH("MANTTO",BJ102)))</formula>
    </cfRule>
    <cfRule type="containsText" dxfId="16074" priority="11872" operator="containsText" text="PNC">
      <formula>NOT(ISERROR(SEARCH("PNC",BJ102)))</formula>
    </cfRule>
    <cfRule type="containsText" dxfId="16073" priority="11873" operator="containsText" text="EJC">
      <formula>NOT(ISERROR(SEARCH("EJC",BJ102)))</formula>
    </cfRule>
    <cfRule type="containsText" dxfId="16072" priority="11874" operator="containsText" text="FAC">
      <formula>NOT(ISERROR(SEARCH("FAC",BJ102)))</formula>
    </cfRule>
  </conditionalFormatting>
  <conditionalFormatting sqref="BJ102">
    <cfRule type="containsText" dxfId="16071" priority="11867" operator="containsText" text="CE">
      <formula>NOT(ISERROR(SEARCH("CE",BJ102)))</formula>
    </cfRule>
  </conditionalFormatting>
  <conditionalFormatting sqref="BJ102">
    <cfRule type="cellIs" dxfId="16070" priority="11860" operator="equal">
      <formula>"FAB"</formula>
    </cfRule>
    <cfRule type="containsText" dxfId="16069" priority="11861" operator="containsText" text="CC">
      <formula>NOT(ISERROR(SEARCH("CC",BJ102)))</formula>
    </cfRule>
    <cfRule type="containsText" dxfId="16068" priority="11862" operator="containsText" text="ND">
      <formula>NOT(ISERROR(SEARCH("ND",BJ102)))</formula>
    </cfRule>
    <cfRule type="containsText" dxfId="16067" priority="11863" operator="containsText" text="MANTTO">
      <formula>NOT(ISERROR(SEARCH("MANTTO",BJ102)))</formula>
    </cfRule>
    <cfRule type="containsText" dxfId="16066" priority="11864" operator="containsText" text="PNC">
      <formula>NOT(ISERROR(SEARCH("PNC",BJ102)))</formula>
    </cfRule>
    <cfRule type="containsText" dxfId="16065" priority="11865" operator="containsText" text="EJC">
      <formula>NOT(ISERROR(SEARCH("EJC",BJ102)))</formula>
    </cfRule>
    <cfRule type="containsText" dxfId="16064" priority="11866" operator="containsText" text="FAC">
      <formula>NOT(ISERROR(SEARCH("FAC",BJ102)))</formula>
    </cfRule>
  </conditionalFormatting>
  <conditionalFormatting sqref="BJ102">
    <cfRule type="containsText" dxfId="16063" priority="11859" operator="containsText" text="CE">
      <formula>NOT(ISERROR(SEARCH("CE",BJ102)))</formula>
    </cfRule>
  </conditionalFormatting>
  <conditionalFormatting sqref="BU102:CC102">
    <cfRule type="cellIs" dxfId="16062" priority="11852" operator="equal">
      <formula>"FAB"</formula>
    </cfRule>
    <cfRule type="containsText" dxfId="16061" priority="11853" operator="containsText" text="CC">
      <formula>NOT(ISERROR(SEARCH("CC",BU102)))</formula>
    </cfRule>
    <cfRule type="containsText" dxfId="16060" priority="11854" operator="containsText" text="ND">
      <formula>NOT(ISERROR(SEARCH("ND",BU102)))</formula>
    </cfRule>
    <cfRule type="containsText" dxfId="16059" priority="11855" operator="containsText" text="MANTTO">
      <formula>NOT(ISERROR(SEARCH("MANTTO",BU102)))</formula>
    </cfRule>
    <cfRule type="containsText" dxfId="16058" priority="11856" operator="containsText" text="PNC">
      <formula>NOT(ISERROR(SEARCH("PNC",BU102)))</formula>
    </cfRule>
    <cfRule type="containsText" dxfId="16057" priority="11857" operator="containsText" text="EJC">
      <formula>NOT(ISERROR(SEARCH("EJC",BU102)))</formula>
    </cfRule>
    <cfRule type="containsText" dxfId="16056" priority="11858" operator="containsText" text="FAC">
      <formula>NOT(ISERROR(SEARCH("FAC",BU102)))</formula>
    </cfRule>
  </conditionalFormatting>
  <conditionalFormatting sqref="BU102:CC102">
    <cfRule type="containsText" dxfId="16055" priority="11851" operator="containsText" text="CE">
      <formula>NOT(ISERROR(SEARCH("CE",BU102)))</formula>
    </cfRule>
  </conditionalFormatting>
  <conditionalFormatting sqref="BU102:CC102">
    <cfRule type="cellIs" dxfId="16054" priority="11844" operator="equal">
      <formula>"FAB"</formula>
    </cfRule>
    <cfRule type="containsText" dxfId="16053" priority="11845" operator="containsText" text="CC">
      <formula>NOT(ISERROR(SEARCH("CC",BU102)))</formula>
    </cfRule>
    <cfRule type="containsText" dxfId="16052" priority="11846" operator="containsText" text="ND">
      <formula>NOT(ISERROR(SEARCH("ND",BU102)))</formula>
    </cfRule>
    <cfRule type="containsText" dxfId="16051" priority="11847" operator="containsText" text="MANTTO">
      <formula>NOT(ISERROR(SEARCH("MANTTO",BU102)))</formula>
    </cfRule>
    <cfRule type="containsText" dxfId="16050" priority="11848" operator="containsText" text="PNC">
      <formula>NOT(ISERROR(SEARCH("PNC",BU102)))</formula>
    </cfRule>
    <cfRule type="containsText" dxfId="16049" priority="11849" operator="containsText" text="EJC">
      <formula>NOT(ISERROR(SEARCH("EJC",BU102)))</formula>
    </cfRule>
    <cfRule type="containsText" dxfId="16048" priority="11850" operator="containsText" text="FAC">
      <formula>NOT(ISERROR(SEARCH("FAC",BU102)))</formula>
    </cfRule>
  </conditionalFormatting>
  <conditionalFormatting sqref="BU102:CC102">
    <cfRule type="containsText" dxfId="16047" priority="11843" operator="containsText" text="CE">
      <formula>NOT(ISERROR(SEARCH("CE",BU102)))</formula>
    </cfRule>
  </conditionalFormatting>
  <conditionalFormatting sqref="BT102">
    <cfRule type="cellIs" dxfId="16046" priority="11836" operator="equal">
      <formula>"FAB"</formula>
    </cfRule>
    <cfRule type="containsText" dxfId="16045" priority="11837" operator="containsText" text="CC">
      <formula>NOT(ISERROR(SEARCH("CC",BT102)))</formula>
    </cfRule>
    <cfRule type="containsText" dxfId="16044" priority="11838" operator="containsText" text="ND">
      <formula>NOT(ISERROR(SEARCH("ND",BT102)))</formula>
    </cfRule>
    <cfRule type="containsText" dxfId="16043" priority="11839" operator="containsText" text="MANTTO">
      <formula>NOT(ISERROR(SEARCH("MANTTO",BT102)))</formula>
    </cfRule>
    <cfRule type="containsText" dxfId="16042" priority="11840" operator="containsText" text="PNC">
      <formula>NOT(ISERROR(SEARCH("PNC",BT102)))</formula>
    </cfRule>
    <cfRule type="containsText" dxfId="16041" priority="11841" operator="containsText" text="EJC">
      <formula>NOT(ISERROR(SEARCH("EJC",BT102)))</formula>
    </cfRule>
    <cfRule type="containsText" dxfId="16040" priority="11842" operator="containsText" text="FAC">
      <formula>NOT(ISERROR(SEARCH("FAC",BT102)))</formula>
    </cfRule>
  </conditionalFormatting>
  <conditionalFormatting sqref="BT102">
    <cfRule type="containsText" dxfId="16039" priority="11835" operator="containsText" text="CE">
      <formula>NOT(ISERROR(SEARCH("CE",BT102)))</formula>
    </cfRule>
  </conditionalFormatting>
  <conditionalFormatting sqref="BT102">
    <cfRule type="cellIs" dxfId="16038" priority="11828" operator="equal">
      <formula>"FAB"</formula>
    </cfRule>
    <cfRule type="containsText" dxfId="16037" priority="11829" operator="containsText" text="CC">
      <formula>NOT(ISERROR(SEARCH("CC",BT102)))</formula>
    </cfRule>
    <cfRule type="containsText" dxfId="16036" priority="11830" operator="containsText" text="ND">
      <formula>NOT(ISERROR(SEARCH("ND",BT102)))</formula>
    </cfRule>
    <cfRule type="containsText" dxfId="16035" priority="11831" operator="containsText" text="MANTTO">
      <formula>NOT(ISERROR(SEARCH("MANTTO",BT102)))</formula>
    </cfRule>
    <cfRule type="containsText" dxfId="16034" priority="11832" operator="containsText" text="PNC">
      <formula>NOT(ISERROR(SEARCH("PNC",BT102)))</formula>
    </cfRule>
    <cfRule type="containsText" dxfId="16033" priority="11833" operator="containsText" text="EJC">
      <formula>NOT(ISERROR(SEARCH("EJC",BT102)))</formula>
    </cfRule>
    <cfRule type="containsText" dxfId="16032" priority="11834" operator="containsText" text="FAC">
      <formula>NOT(ISERROR(SEARCH("FAC",BT102)))</formula>
    </cfRule>
  </conditionalFormatting>
  <conditionalFormatting sqref="BT102">
    <cfRule type="containsText" dxfId="16031" priority="11827" operator="containsText" text="CE">
      <formula>NOT(ISERROR(SEARCH("CE",BT102)))</formula>
    </cfRule>
  </conditionalFormatting>
  <conditionalFormatting sqref="CE102:DN102">
    <cfRule type="cellIs" dxfId="16030" priority="11820" operator="equal">
      <formula>"FAB"</formula>
    </cfRule>
    <cfRule type="containsText" dxfId="16029" priority="11821" operator="containsText" text="CC">
      <formula>NOT(ISERROR(SEARCH("CC",CE102)))</formula>
    </cfRule>
    <cfRule type="containsText" dxfId="16028" priority="11822" operator="containsText" text="ND">
      <formula>NOT(ISERROR(SEARCH("ND",CE102)))</formula>
    </cfRule>
    <cfRule type="containsText" dxfId="16027" priority="11823" operator="containsText" text="MANTTO">
      <formula>NOT(ISERROR(SEARCH("MANTTO",CE102)))</formula>
    </cfRule>
    <cfRule type="containsText" dxfId="16026" priority="11824" operator="containsText" text="PNC">
      <formula>NOT(ISERROR(SEARCH("PNC",CE102)))</formula>
    </cfRule>
    <cfRule type="containsText" dxfId="16025" priority="11825" operator="containsText" text="EJC">
      <formula>NOT(ISERROR(SEARCH("EJC",CE102)))</formula>
    </cfRule>
    <cfRule type="containsText" dxfId="16024" priority="11826" operator="containsText" text="FAC">
      <formula>NOT(ISERROR(SEARCH("FAC",CE102)))</formula>
    </cfRule>
  </conditionalFormatting>
  <conditionalFormatting sqref="CE102:DN102">
    <cfRule type="containsText" dxfId="16023" priority="11819" operator="containsText" text="CE">
      <formula>NOT(ISERROR(SEARCH("CE",CE102)))</formula>
    </cfRule>
  </conditionalFormatting>
  <conditionalFormatting sqref="CE102:DN102">
    <cfRule type="containsText" dxfId="16022" priority="11818" operator="containsText" text="BAA">
      <formula>NOT(ISERROR(SEARCH("BAA",CE102)))</formula>
    </cfRule>
  </conditionalFormatting>
  <conditionalFormatting sqref="DO102:DW102">
    <cfRule type="cellIs" dxfId="16021" priority="11811" operator="equal">
      <formula>"FAB"</formula>
    </cfRule>
    <cfRule type="containsText" dxfId="16020" priority="11812" operator="containsText" text="CC">
      <formula>NOT(ISERROR(SEARCH("CC",DO102)))</formula>
    </cfRule>
    <cfRule type="containsText" dxfId="16019" priority="11813" operator="containsText" text="ND">
      <formula>NOT(ISERROR(SEARCH("ND",DO102)))</formula>
    </cfRule>
    <cfRule type="containsText" dxfId="16018" priority="11814" operator="containsText" text="MANTTO">
      <formula>NOT(ISERROR(SEARCH("MANTTO",DO102)))</formula>
    </cfRule>
    <cfRule type="containsText" dxfId="16017" priority="11815" operator="containsText" text="PNC">
      <formula>NOT(ISERROR(SEARCH("PNC",DO102)))</formula>
    </cfRule>
    <cfRule type="containsText" dxfId="16016" priority="11816" operator="containsText" text="EJC">
      <formula>NOT(ISERROR(SEARCH("EJC",DO102)))</formula>
    </cfRule>
    <cfRule type="containsText" dxfId="16015" priority="11817" operator="containsText" text="FAC">
      <formula>NOT(ISERROR(SEARCH("FAC",DO102)))</formula>
    </cfRule>
  </conditionalFormatting>
  <conditionalFormatting sqref="DO102:DW102">
    <cfRule type="containsText" dxfId="16014" priority="11810" operator="containsText" text="CE">
      <formula>NOT(ISERROR(SEARCH("CE",DO102)))</formula>
    </cfRule>
  </conditionalFormatting>
  <conditionalFormatting sqref="DO102:DW102">
    <cfRule type="cellIs" dxfId="16013" priority="11803" operator="equal">
      <formula>"FAB"</formula>
    </cfRule>
    <cfRule type="containsText" dxfId="16012" priority="11804" operator="containsText" text="CC">
      <formula>NOT(ISERROR(SEARCH("CC",DO102)))</formula>
    </cfRule>
    <cfRule type="containsText" dxfId="16011" priority="11805" operator="containsText" text="ND">
      <formula>NOT(ISERROR(SEARCH("ND",DO102)))</formula>
    </cfRule>
    <cfRule type="containsText" dxfId="16010" priority="11806" operator="containsText" text="MANTTO">
      <formula>NOT(ISERROR(SEARCH("MANTTO",DO102)))</formula>
    </cfRule>
    <cfRule type="containsText" dxfId="16009" priority="11807" operator="containsText" text="PNC">
      <formula>NOT(ISERROR(SEARCH("PNC",DO102)))</formula>
    </cfRule>
    <cfRule type="containsText" dxfId="16008" priority="11808" operator="containsText" text="EJC">
      <formula>NOT(ISERROR(SEARCH("EJC",DO102)))</formula>
    </cfRule>
    <cfRule type="containsText" dxfId="16007" priority="11809" operator="containsText" text="FAC">
      <formula>NOT(ISERROR(SEARCH("FAC",DO102)))</formula>
    </cfRule>
  </conditionalFormatting>
  <conditionalFormatting sqref="DO102:DW102">
    <cfRule type="containsText" dxfId="16006" priority="11802" operator="containsText" text="CE">
      <formula>NOT(ISERROR(SEARCH("CE",DO102)))</formula>
    </cfRule>
  </conditionalFormatting>
  <conditionalFormatting sqref="DO102:DW102">
    <cfRule type="containsText" dxfId="16005" priority="11801" operator="containsText" text="BAA">
      <formula>NOT(ISERROR(SEARCH("BAA",DO102)))</formula>
    </cfRule>
  </conditionalFormatting>
  <conditionalFormatting sqref="DO102:DW102">
    <cfRule type="cellIs" dxfId="16004" priority="11794" operator="equal">
      <formula>"FAB"</formula>
    </cfRule>
    <cfRule type="containsText" dxfId="16003" priority="11795" operator="containsText" text="CC">
      <formula>NOT(ISERROR(SEARCH("CC",DO102)))</formula>
    </cfRule>
    <cfRule type="containsText" dxfId="16002" priority="11796" operator="containsText" text="ND">
      <formula>NOT(ISERROR(SEARCH("ND",DO102)))</formula>
    </cfRule>
    <cfRule type="containsText" dxfId="16001" priority="11797" operator="containsText" text="MANTTO">
      <formula>NOT(ISERROR(SEARCH("MANTTO",DO102)))</formula>
    </cfRule>
    <cfRule type="containsText" dxfId="16000" priority="11798" operator="containsText" text="PNC">
      <formula>NOT(ISERROR(SEARCH("PNC",DO102)))</formula>
    </cfRule>
    <cfRule type="containsText" dxfId="15999" priority="11799" operator="containsText" text="EJC">
      <formula>NOT(ISERROR(SEARCH("EJC",DO102)))</formula>
    </cfRule>
    <cfRule type="containsText" dxfId="15998" priority="11800" operator="containsText" text="FAC">
      <formula>NOT(ISERROR(SEARCH("FAC",DO102)))</formula>
    </cfRule>
  </conditionalFormatting>
  <conditionalFormatting sqref="DO102:DW102">
    <cfRule type="containsText" dxfId="15997" priority="11793" operator="containsText" text="CE">
      <formula>NOT(ISERROR(SEARCH("CE",DO102)))</formula>
    </cfRule>
  </conditionalFormatting>
  <conditionalFormatting sqref="DO102:DW102">
    <cfRule type="cellIs" dxfId="15996" priority="11786" operator="equal">
      <formula>"FAB"</formula>
    </cfRule>
    <cfRule type="containsText" dxfId="15995" priority="11787" operator="containsText" text="CC">
      <formula>NOT(ISERROR(SEARCH("CC",DO102)))</formula>
    </cfRule>
    <cfRule type="containsText" dxfId="15994" priority="11788" operator="containsText" text="ND">
      <formula>NOT(ISERROR(SEARCH("ND",DO102)))</formula>
    </cfRule>
    <cfRule type="containsText" dxfId="15993" priority="11789" operator="containsText" text="MANTTO">
      <formula>NOT(ISERROR(SEARCH("MANTTO",DO102)))</formula>
    </cfRule>
    <cfRule type="containsText" dxfId="15992" priority="11790" operator="containsText" text="PNC">
      <formula>NOT(ISERROR(SEARCH("PNC",DO102)))</formula>
    </cfRule>
    <cfRule type="containsText" dxfId="15991" priority="11791" operator="containsText" text="EJC">
      <formula>NOT(ISERROR(SEARCH("EJC",DO102)))</formula>
    </cfRule>
    <cfRule type="containsText" dxfId="15990" priority="11792" operator="containsText" text="FAC">
      <formula>NOT(ISERROR(SEARCH("FAC",DO102)))</formula>
    </cfRule>
  </conditionalFormatting>
  <conditionalFormatting sqref="DO102:DW102">
    <cfRule type="containsText" dxfId="15989" priority="11785" operator="containsText" text="CE">
      <formula>NOT(ISERROR(SEARCH("CE",DO102)))</formula>
    </cfRule>
  </conditionalFormatting>
  <conditionalFormatting sqref="DO102:DW102">
    <cfRule type="cellIs" dxfId="15988" priority="11778" operator="equal">
      <formula>"FAB"</formula>
    </cfRule>
    <cfRule type="containsText" dxfId="15987" priority="11779" operator="containsText" text="CC">
      <formula>NOT(ISERROR(SEARCH("CC",DO102)))</formula>
    </cfRule>
    <cfRule type="containsText" dxfId="15986" priority="11780" operator="containsText" text="ND">
      <formula>NOT(ISERROR(SEARCH("ND",DO102)))</formula>
    </cfRule>
    <cfRule type="containsText" dxfId="15985" priority="11781" operator="containsText" text="MANTTO">
      <formula>NOT(ISERROR(SEARCH("MANTTO",DO102)))</formula>
    </cfRule>
    <cfRule type="containsText" dxfId="15984" priority="11782" operator="containsText" text="PNC">
      <formula>NOT(ISERROR(SEARCH("PNC",DO102)))</formula>
    </cfRule>
    <cfRule type="containsText" dxfId="15983" priority="11783" operator="containsText" text="EJC">
      <formula>NOT(ISERROR(SEARCH("EJC",DO102)))</formula>
    </cfRule>
    <cfRule type="containsText" dxfId="15982" priority="11784" operator="containsText" text="FAC">
      <formula>NOT(ISERROR(SEARCH("FAC",DO102)))</formula>
    </cfRule>
  </conditionalFormatting>
  <conditionalFormatting sqref="DO102:DW102">
    <cfRule type="containsText" dxfId="15981" priority="11777" operator="containsText" text="CE">
      <formula>NOT(ISERROR(SEARCH("CE",DO102)))</formula>
    </cfRule>
  </conditionalFormatting>
  <conditionalFormatting sqref="BM103:CD103 BM105:CD105">
    <cfRule type="cellIs" dxfId="15980" priority="11770" operator="equal">
      <formula>"FAB"</formula>
    </cfRule>
    <cfRule type="containsText" dxfId="15979" priority="11771" operator="containsText" text="CC">
      <formula>NOT(ISERROR(SEARCH("CC",BM103)))</formula>
    </cfRule>
    <cfRule type="containsText" dxfId="15978" priority="11772" operator="containsText" text="ND">
      <formula>NOT(ISERROR(SEARCH("ND",BM103)))</formula>
    </cfRule>
    <cfRule type="containsText" dxfId="15977" priority="11773" operator="containsText" text="MANTTO">
      <formula>NOT(ISERROR(SEARCH("MANTTO",BM103)))</formula>
    </cfRule>
    <cfRule type="containsText" dxfId="15976" priority="11774" operator="containsText" text="PNC">
      <formula>NOT(ISERROR(SEARCH("PNC",BM103)))</formula>
    </cfRule>
    <cfRule type="containsText" dxfId="15975" priority="11775" operator="containsText" text="EJC">
      <formula>NOT(ISERROR(SEARCH("EJC",BM103)))</formula>
    </cfRule>
    <cfRule type="containsText" dxfId="15974" priority="11776" operator="containsText" text="FAC">
      <formula>NOT(ISERROR(SEARCH("FAC",BM103)))</formula>
    </cfRule>
  </conditionalFormatting>
  <conditionalFormatting sqref="BM103:CD103 BM105:CD105">
    <cfRule type="containsText" dxfId="15973" priority="11769" operator="containsText" text="CE">
      <formula>NOT(ISERROR(SEARCH("CE",BM103)))</formula>
    </cfRule>
  </conditionalFormatting>
  <conditionalFormatting sqref="BM103:CD103 BM105:CD105">
    <cfRule type="cellIs" dxfId="15972" priority="11762" operator="equal">
      <formula>"FAB"</formula>
    </cfRule>
    <cfRule type="containsText" dxfId="15971" priority="11763" operator="containsText" text="CC">
      <formula>NOT(ISERROR(SEARCH("CC",BM103)))</formula>
    </cfRule>
    <cfRule type="containsText" dxfId="15970" priority="11764" operator="containsText" text="ND">
      <formula>NOT(ISERROR(SEARCH("ND",BM103)))</formula>
    </cfRule>
    <cfRule type="containsText" dxfId="15969" priority="11765" operator="containsText" text="MANTTO">
      <formula>NOT(ISERROR(SEARCH("MANTTO",BM103)))</formula>
    </cfRule>
    <cfRule type="containsText" dxfId="15968" priority="11766" operator="containsText" text="PNC">
      <formula>NOT(ISERROR(SEARCH("PNC",BM103)))</formula>
    </cfRule>
    <cfRule type="containsText" dxfId="15967" priority="11767" operator="containsText" text="EJC">
      <formula>NOT(ISERROR(SEARCH("EJC",BM103)))</formula>
    </cfRule>
    <cfRule type="containsText" dxfId="15966" priority="11768" operator="containsText" text="FAC">
      <formula>NOT(ISERROR(SEARCH("FAC",BM103)))</formula>
    </cfRule>
  </conditionalFormatting>
  <conditionalFormatting sqref="BM103:CD103 BM105:CD105">
    <cfRule type="containsText" dxfId="15965" priority="11761" operator="containsText" text="CE">
      <formula>NOT(ISERROR(SEARCH("CE",BM103)))</formula>
    </cfRule>
  </conditionalFormatting>
  <conditionalFormatting sqref="BM103:CD103 BM105:CD105">
    <cfRule type="containsText" dxfId="15964" priority="11760" operator="containsText" text="BAA">
      <formula>NOT(ISERROR(SEARCH("BAA",BM103)))</formula>
    </cfRule>
  </conditionalFormatting>
  <conditionalFormatting sqref="BM103:CD103">
    <cfRule type="cellIs" dxfId="15963" priority="11753" operator="equal">
      <formula>"FAB"</formula>
    </cfRule>
    <cfRule type="containsText" dxfId="15962" priority="11754" operator="containsText" text="CC">
      <formula>NOT(ISERROR(SEARCH("CC",BM103)))</formula>
    </cfRule>
    <cfRule type="containsText" dxfId="15961" priority="11755" operator="containsText" text="ND">
      <formula>NOT(ISERROR(SEARCH("ND",BM103)))</formula>
    </cfRule>
    <cfRule type="containsText" dxfId="15960" priority="11756" operator="containsText" text="MANTTO">
      <formula>NOT(ISERROR(SEARCH("MANTTO",BM103)))</formula>
    </cfRule>
    <cfRule type="containsText" dxfId="15959" priority="11757" operator="containsText" text="PNC">
      <formula>NOT(ISERROR(SEARCH("PNC",BM103)))</formula>
    </cfRule>
    <cfRule type="containsText" dxfId="15958" priority="11758" operator="containsText" text="EJC">
      <formula>NOT(ISERROR(SEARCH("EJC",BM103)))</formula>
    </cfRule>
    <cfRule type="containsText" dxfId="15957" priority="11759" operator="containsText" text="FAC">
      <formula>NOT(ISERROR(SEARCH("FAC",BM103)))</formula>
    </cfRule>
  </conditionalFormatting>
  <conditionalFormatting sqref="BM103:CD103">
    <cfRule type="containsText" dxfId="15956" priority="11752" operator="containsText" text="CE">
      <formula>NOT(ISERROR(SEARCH("CE",BM103)))</formula>
    </cfRule>
  </conditionalFormatting>
  <conditionalFormatting sqref="BM103:CD103">
    <cfRule type="cellIs" dxfId="15955" priority="11745" operator="equal">
      <formula>"FAB"</formula>
    </cfRule>
    <cfRule type="containsText" dxfId="15954" priority="11746" operator="containsText" text="CC">
      <formula>NOT(ISERROR(SEARCH("CC",BM103)))</formula>
    </cfRule>
    <cfRule type="containsText" dxfId="15953" priority="11747" operator="containsText" text="ND">
      <formula>NOT(ISERROR(SEARCH("ND",BM103)))</formula>
    </cfRule>
    <cfRule type="containsText" dxfId="15952" priority="11748" operator="containsText" text="MANTTO">
      <formula>NOT(ISERROR(SEARCH("MANTTO",BM103)))</formula>
    </cfRule>
    <cfRule type="containsText" dxfId="15951" priority="11749" operator="containsText" text="PNC">
      <formula>NOT(ISERROR(SEARCH("PNC",BM103)))</formula>
    </cfRule>
    <cfRule type="containsText" dxfId="15950" priority="11750" operator="containsText" text="EJC">
      <formula>NOT(ISERROR(SEARCH("EJC",BM103)))</formula>
    </cfRule>
    <cfRule type="containsText" dxfId="15949" priority="11751" operator="containsText" text="FAC">
      <formula>NOT(ISERROR(SEARCH("FAC",BM103)))</formula>
    </cfRule>
  </conditionalFormatting>
  <conditionalFormatting sqref="BM103:CD103">
    <cfRule type="containsText" dxfId="15948" priority="11744" operator="containsText" text="CE">
      <formula>NOT(ISERROR(SEARCH("CE",BM103)))</formula>
    </cfRule>
  </conditionalFormatting>
  <conditionalFormatting sqref="BM103:CD103 BM105:CD105">
    <cfRule type="cellIs" dxfId="15947" priority="11737" operator="equal">
      <formula>"FAB"</formula>
    </cfRule>
    <cfRule type="containsText" dxfId="15946" priority="11738" operator="containsText" text="CC">
      <formula>NOT(ISERROR(SEARCH("CC",BM103)))</formula>
    </cfRule>
    <cfRule type="containsText" dxfId="15945" priority="11739" operator="containsText" text="ND">
      <formula>NOT(ISERROR(SEARCH("ND",BM103)))</formula>
    </cfRule>
    <cfRule type="containsText" dxfId="15944" priority="11740" operator="containsText" text="MANTTO">
      <formula>NOT(ISERROR(SEARCH("MANTTO",BM103)))</formula>
    </cfRule>
    <cfRule type="containsText" dxfId="15943" priority="11741" operator="containsText" text="PNC">
      <formula>NOT(ISERROR(SEARCH("PNC",BM103)))</formula>
    </cfRule>
    <cfRule type="containsText" dxfId="15942" priority="11742" operator="containsText" text="EJC">
      <formula>NOT(ISERROR(SEARCH("EJC",BM103)))</formula>
    </cfRule>
    <cfRule type="containsText" dxfId="15941" priority="11743" operator="containsText" text="FAC">
      <formula>NOT(ISERROR(SEARCH("FAC",BM103)))</formula>
    </cfRule>
  </conditionalFormatting>
  <conditionalFormatting sqref="BM103:CD103 BM105:CD105">
    <cfRule type="containsText" dxfId="15940" priority="11736" operator="containsText" text="CE">
      <formula>NOT(ISERROR(SEARCH("CE",BM103)))</formula>
    </cfRule>
  </conditionalFormatting>
  <conditionalFormatting sqref="BM103:CD103 BM105:CD105">
    <cfRule type="cellIs" dxfId="15939" priority="11729" operator="equal">
      <formula>"FAB"</formula>
    </cfRule>
    <cfRule type="containsText" dxfId="15938" priority="11730" operator="containsText" text="CC">
      <formula>NOT(ISERROR(SEARCH("CC",BM103)))</formula>
    </cfRule>
    <cfRule type="containsText" dxfId="15937" priority="11731" operator="containsText" text="ND">
      <formula>NOT(ISERROR(SEARCH("ND",BM103)))</formula>
    </cfRule>
    <cfRule type="containsText" dxfId="15936" priority="11732" operator="containsText" text="MANTTO">
      <formula>NOT(ISERROR(SEARCH("MANTTO",BM103)))</formula>
    </cfRule>
    <cfRule type="containsText" dxfId="15935" priority="11733" operator="containsText" text="PNC">
      <formula>NOT(ISERROR(SEARCH("PNC",BM103)))</formula>
    </cfRule>
    <cfRule type="containsText" dxfId="15934" priority="11734" operator="containsText" text="EJC">
      <formula>NOT(ISERROR(SEARCH("EJC",BM103)))</formula>
    </cfRule>
    <cfRule type="containsText" dxfId="15933" priority="11735" operator="containsText" text="FAC">
      <formula>NOT(ISERROR(SEARCH("FAC",BM103)))</formula>
    </cfRule>
  </conditionalFormatting>
  <conditionalFormatting sqref="BM103:CD103 BM105:CD105">
    <cfRule type="containsText" dxfId="15932" priority="11728" operator="containsText" text="CE">
      <formula>NOT(ISERROR(SEARCH("CE",BM103)))</formula>
    </cfRule>
  </conditionalFormatting>
  <conditionalFormatting sqref="BM103:CD103 BM105:CD105">
    <cfRule type="cellIs" dxfId="15931" priority="11721" operator="equal">
      <formula>"FAB"</formula>
    </cfRule>
    <cfRule type="containsText" dxfId="15930" priority="11722" operator="containsText" text="CC">
      <formula>NOT(ISERROR(SEARCH("CC",BM103)))</formula>
    </cfRule>
    <cfRule type="containsText" dxfId="15929" priority="11723" operator="containsText" text="ND">
      <formula>NOT(ISERROR(SEARCH("ND",BM103)))</formula>
    </cfRule>
    <cfRule type="containsText" dxfId="15928" priority="11724" operator="containsText" text="MANTTO">
      <formula>NOT(ISERROR(SEARCH("MANTTO",BM103)))</formula>
    </cfRule>
    <cfRule type="containsText" dxfId="15927" priority="11725" operator="containsText" text="PNC">
      <formula>NOT(ISERROR(SEARCH("PNC",BM103)))</formula>
    </cfRule>
    <cfRule type="containsText" dxfId="15926" priority="11726" operator="containsText" text="EJC">
      <formula>NOT(ISERROR(SEARCH("EJC",BM103)))</formula>
    </cfRule>
    <cfRule type="containsText" dxfId="15925" priority="11727" operator="containsText" text="FAC">
      <formula>NOT(ISERROR(SEARCH("FAC",BM103)))</formula>
    </cfRule>
  </conditionalFormatting>
  <conditionalFormatting sqref="BM103:CD103 BM105:CD105">
    <cfRule type="containsText" dxfId="15924" priority="11720" operator="containsText" text="CE">
      <formula>NOT(ISERROR(SEARCH("CE",BM103)))</formula>
    </cfRule>
  </conditionalFormatting>
  <conditionalFormatting sqref="BM103:CC103">
    <cfRule type="cellIs" dxfId="15923" priority="11713" operator="equal">
      <formula>"FAB"</formula>
    </cfRule>
    <cfRule type="containsText" dxfId="15922" priority="11714" operator="containsText" text="CC">
      <formula>NOT(ISERROR(SEARCH("CC",BM103)))</formula>
    </cfRule>
    <cfRule type="containsText" dxfId="15921" priority="11715" operator="containsText" text="ND">
      <formula>NOT(ISERROR(SEARCH("ND",BM103)))</formula>
    </cfRule>
    <cfRule type="containsText" dxfId="15920" priority="11716" operator="containsText" text="MANTTO">
      <formula>NOT(ISERROR(SEARCH("MANTTO",BM103)))</formula>
    </cfRule>
    <cfRule type="containsText" dxfId="15919" priority="11717" operator="containsText" text="PNC">
      <formula>NOT(ISERROR(SEARCH("PNC",BM103)))</formula>
    </cfRule>
    <cfRule type="containsText" dxfId="15918" priority="11718" operator="containsText" text="EJC">
      <formula>NOT(ISERROR(SEARCH("EJC",BM103)))</formula>
    </cfRule>
    <cfRule type="containsText" dxfId="15917" priority="11719" operator="containsText" text="FAC">
      <formula>NOT(ISERROR(SEARCH("FAC",BM103)))</formula>
    </cfRule>
  </conditionalFormatting>
  <conditionalFormatting sqref="BM103:CC103">
    <cfRule type="containsText" dxfId="15916" priority="11712" operator="containsText" text="CE">
      <formula>NOT(ISERROR(SEARCH("CE",BM103)))</formula>
    </cfRule>
  </conditionalFormatting>
  <conditionalFormatting sqref="BM105:CD105">
    <cfRule type="cellIs" dxfId="15915" priority="11705" operator="equal">
      <formula>"FAB"</formula>
    </cfRule>
    <cfRule type="containsText" dxfId="15914" priority="11706" operator="containsText" text="CC">
      <formula>NOT(ISERROR(SEARCH("CC",BM105)))</formula>
    </cfRule>
    <cfRule type="containsText" dxfId="15913" priority="11707" operator="containsText" text="ND">
      <formula>NOT(ISERROR(SEARCH("ND",BM105)))</formula>
    </cfRule>
    <cfRule type="containsText" dxfId="15912" priority="11708" operator="containsText" text="MANTTO">
      <formula>NOT(ISERROR(SEARCH("MANTTO",BM105)))</formula>
    </cfRule>
    <cfRule type="containsText" dxfId="15911" priority="11709" operator="containsText" text="PNC">
      <formula>NOT(ISERROR(SEARCH("PNC",BM105)))</formula>
    </cfRule>
    <cfRule type="containsText" dxfId="15910" priority="11710" operator="containsText" text="EJC">
      <formula>NOT(ISERROR(SEARCH("EJC",BM105)))</formula>
    </cfRule>
    <cfRule type="containsText" dxfId="15909" priority="11711" operator="containsText" text="FAC">
      <formula>NOT(ISERROR(SEARCH("FAC",BM105)))</formula>
    </cfRule>
  </conditionalFormatting>
  <conditionalFormatting sqref="BM105:CD105">
    <cfRule type="containsText" dxfId="15908" priority="11704" operator="containsText" text="CE">
      <formula>NOT(ISERROR(SEARCH("CE",BM105)))</formula>
    </cfRule>
  </conditionalFormatting>
  <conditionalFormatting sqref="BM105:CD105">
    <cfRule type="cellIs" dxfId="15907" priority="11697" operator="equal">
      <formula>"FAB"</formula>
    </cfRule>
    <cfRule type="containsText" dxfId="15906" priority="11698" operator="containsText" text="CC">
      <formula>NOT(ISERROR(SEARCH("CC",BM105)))</formula>
    </cfRule>
    <cfRule type="containsText" dxfId="15905" priority="11699" operator="containsText" text="ND">
      <formula>NOT(ISERROR(SEARCH("ND",BM105)))</formula>
    </cfRule>
    <cfRule type="containsText" dxfId="15904" priority="11700" operator="containsText" text="MANTTO">
      <formula>NOT(ISERROR(SEARCH("MANTTO",BM105)))</formula>
    </cfRule>
    <cfRule type="containsText" dxfId="15903" priority="11701" operator="containsText" text="PNC">
      <formula>NOT(ISERROR(SEARCH("PNC",BM105)))</formula>
    </cfRule>
    <cfRule type="containsText" dxfId="15902" priority="11702" operator="containsText" text="EJC">
      <formula>NOT(ISERROR(SEARCH("EJC",BM105)))</formula>
    </cfRule>
    <cfRule type="containsText" dxfId="15901" priority="11703" operator="containsText" text="FAC">
      <formula>NOT(ISERROR(SEARCH("FAC",BM105)))</formula>
    </cfRule>
  </conditionalFormatting>
  <conditionalFormatting sqref="BM105:CD105">
    <cfRule type="containsText" dxfId="15900" priority="11696" operator="containsText" text="CE">
      <formula>NOT(ISERROR(SEARCH("CE",BM105)))</formula>
    </cfRule>
  </conditionalFormatting>
  <conditionalFormatting sqref="BM103:BS103">
    <cfRule type="cellIs" dxfId="15899" priority="11689" operator="equal">
      <formula>"FAB"</formula>
    </cfRule>
    <cfRule type="containsText" dxfId="15898" priority="11690" operator="containsText" text="CC">
      <formula>NOT(ISERROR(SEARCH("CC",BM103)))</formula>
    </cfRule>
    <cfRule type="containsText" dxfId="15897" priority="11691" operator="containsText" text="ND">
      <formula>NOT(ISERROR(SEARCH("ND",BM103)))</formula>
    </cfRule>
    <cfRule type="containsText" dxfId="15896" priority="11692" operator="containsText" text="MANTTO">
      <formula>NOT(ISERROR(SEARCH("MANTTO",BM103)))</formula>
    </cfRule>
    <cfRule type="containsText" dxfId="15895" priority="11693" operator="containsText" text="PNC">
      <formula>NOT(ISERROR(SEARCH("PNC",BM103)))</formula>
    </cfRule>
    <cfRule type="containsText" dxfId="15894" priority="11694" operator="containsText" text="EJC">
      <formula>NOT(ISERROR(SEARCH("EJC",BM103)))</formula>
    </cfRule>
    <cfRule type="containsText" dxfId="15893" priority="11695" operator="containsText" text="FAC">
      <formula>NOT(ISERROR(SEARCH("FAC",BM103)))</formula>
    </cfRule>
  </conditionalFormatting>
  <conditionalFormatting sqref="BM103:BS103">
    <cfRule type="containsText" dxfId="15892" priority="11688" operator="containsText" text="CE">
      <formula>NOT(ISERROR(SEARCH("CE",BM103)))</formula>
    </cfRule>
  </conditionalFormatting>
  <conditionalFormatting sqref="BM103:BS103">
    <cfRule type="cellIs" dxfId="15891" priority="11681" operator="equal">
      <formula>"FAB"</formula>
    </cfRule>
    <cfRule type="containsText" dxfId="15890" priority="11682" operator="containsText" text="CC">
      <formula>NOT(ISERROR(SEARCH("CC",BM103)))</formula>
    </cfRule>
    <cfRule type="containsText" dxfId="15889" priority="11683" operator="containsText" text="ND">
      <formula>NOT(ISERROR(SEARCH("ND",BM103)))</formula>
    </cfRule>
    <cfRule type="containsText" dxfId="15888" priority="11684" operator="containsText" text="MANTTO">
      <formula>NOT(ISERROR(SEARCH("MANTTO",BM103)))</formula>
    </cfRule>
    <cfRule type="containsText" dxfId="15887" priority="11685" operator="containsText" text="PNC">
      <formula>NOT(ISERROR(SEARCH("PNC",BM103)))</formula>
    </cfRule>
    <cfRule type="containsText" dxfId="15886" priority="11686" operator="containsText" text="EJC">
      <formula>NOT(ISERROR(SEARCH("EJC",BM103)))</formula>
    </cfRule>
    <cfRule type="containsText" dxfId="15885" priority="11687" operator="containsText" text="FAC">
      <formula>NOT(ISERROR(SEARCH("FAC",BM103)))</formula>
    </cfRule>
  </conditionalFormatting>
  <conditionalFormatting sqref="BM103:BS103">
    <cfRule type="containsText" dxfId="15884" priority="11680" operator="containsText" text="CE">
      <formula>NOT(ISERROR(SEARCH("CE",BM103)))</formula>
    </cfRule>
  </conditionalFormatting>
  <conditionalFormatting sqref="CE103:DK103 BA104:CV104">
    <cfRule type="cellIs" dxfId="15883" priority="11673" operator="equal">
      <formula>"FAB"</formula>
    </cfRule>
    <cfRule type="containsText" dxfId="15882" priority="11674" operator="containsText" text="CC">
      <formula>NOT(ISERROR(SEARCH("CC",BA103)))</formula>
    </cfRule>
    <cfRule type="containsText" dxfId="15881" priority="11675" operator="containsText" text="ND">
      <formula>NOT(ISERROR(SEARCH("ND",BA103)))</formula>
    </cfRule>
    <cfRule type="containsText" dxfId="15880" priority="11676" operator="containsText" text="MANTTO">
      <formula>NOT(ISERROR(SEARCH("MANTTO",BA103)))</formula>
    </cfRule>
    <cfRule type="containsText" dxfId="15879" priority="11677" operator="containsText" text="PNC">
      <formula>NOT(ISERROR(SEARCH("PNC",BA103)))</formula>
    </cfRule>
    <cfRule type="containsText" dxfId="15878" priority="11678" operator="containsText" text="EJC">
      <formula>NOT(ISERROR(SEARCH("EJC",BA103)))</formula>
    </cfRule>
    <cfRule type="containsText" dxfId="15877" priority="11679" operator="containsText" text="FAC">
      <formula>NOT(ISERROR(SEARCH("FAC",BA103)))</formula>
    </cfRule>
  </conditionalFormatting>
  <conditionalFormatting sqref="CE103:DK103 BA104:CV104">
    <cfRule type="containsText" dxfId="15876" priority="11672" operator="containsText" text="CE">
      <formula>NOT(ISERROR(SEARCH("CE",BA103)))</formula>
    </cfRule>
  </conditionalFormatting>
  <conditionalFormatting sqref="CE103:DK103 BA104:CV104">
    <cfRule type="cellIs" dxfId="15875" priority="11665" operator="equal">
      <formula>"FAB"</formula>
    </cfRule>
    <cfRule type="containsText" dxfId="15874" priority="11666" operator="containsText" text="CC">
      <formula>NOT(ISERROR(SEARCH("CC",BA103)))</formula>
    </cfRule>
    <cfRule type="containsText" dxfId="15873" priority="11667" operator="containsText" text="ND">
      <formula>NOT(ISERROR(SEARCH("ND",BA103)))</formula>
    </cfRule>
    <cfRule type="containsText" dxfId="15872" priority="11668" operator="containsText" text="MANTTO">
      <formula>NOT(ISERROR(SEARCH("MANTTO",BA103)))</formula>
    </cfRule>
    <cfRule type="containsText" dxfId="15871" priority="11669" operator="containsText" text="PNC">
      <formula>NOT(ISERROR(SEARCH("PNC",BA103)))</formula>
    </cfRule>
    <cfRule type="containsText" dxfId="15870" priority="11670" operator="containsText" text="EJC">
      <formula>NOT(ISERROR(SEARCH("EJC",BA103)))</formula>
    </cfRule>
    <cfRule type="containsText" dxfId="15869" priority="11671" operator="containsText" text="FAC">
      <formula>NOT(ISERROR(SEARCH("FAC",BA103)))</formula>
    </cfRule>
  </conditionalFormatting>
  <conditionalFormatting sqref="CE103:DK103 BA104:CV104">
    <cfRule type="containsText" dxfId="15868" priority="11664" operator="containsText" text="CE">
      <formula>NOT(ISERROR(SEARCH("CE",BA103)))</formula>
    </cfRule>
  </conditionalFormatting>
  <conditionalFormatting sqref="BU103:CC103">
    <cfRule type="cellIs" dxfId="15867" priority="11657" operator="equal">
      <formula>"FAB"</formula>
    </cfRule>
    <cfRule type="containsText" dxfId="15866" priority="11658" operator="containsText" text="CC">
      <formula>NOT(ISERROR(SEARCH("CC",BU103)))</formula>
    </cfRule>
    <cfRule type="containsText" dxfId="15865" priority="11659" operator="containsText" text="ND">
      <formula>NOT(ISERROR(SEARCH("ND",BU103)))</formula>
    </cfRule>
    <cfRule type="containsText" dxfId="15864" priority="11660" operator="containsText" text="MANTTO">
      <formula>NOT(ISERROR(SEARCH("MANTTO",BU103)))</formula>
    </cfRule>
    <cfRule type="containsText" dxfId="15863" priority="11661" operator="containsText" text="PNC">
      <formula>NOT(ISERROR(SEARCH("PNC",BU103)))</formula>
    </cfRule>
    <cfRule type="containsText" dxfId="15862" priority="11662" operator="containsText" text="EJC">
      <formula>NOT(ISERROR(SEARCH("EJC",BU103)))</formula>
    </cfRule>
    <cfRule type="containsText" dxfId="15861" priority="11663" operator="containsText" text="FAC">
      <formula>NOT(ISERROR(SEARCH("FAC",BU103)))</formula>
    </cfRule>
  </conditionalFormatting>
  <conditionalFormatting sqref="BU103:CC103">
    <cfRule type="containsText" dxfId="15860" priority="11656" operator="containsText" text="CE">
      <formula>NOT(ISERROR(SEARCH("CE",BU103)))</formula>
    </cfRule>
  </conditionalFormatting>
  <conditionalFormatting sqref="BU103:CC103">
    <cfRule type="cellIs" dxfId="15859" priority="11649" operator="equal">
      <formula>"FAB"</formula>
    </cfRule>
    <cfRule type="containsText" dxfId="15858" priority="11650" operator="containsText" text="CC">
      <formula>NOT(ISERROR(SEARCH("CC",BU103)))</formula>
    </cfRule>
    <cfRule type="containsText" dxfId="15857" priority="11651" operator="containsText" text="ND">
      <formula>NOT(ISERROR(SEARCH("ND",BU103)))</formula>
    </cfRule>
    <cfRule type="containsText" dxfId="15856" priority="11652" operator="containsText" text="MANTTO">
      <formula>NOT(ISERROR(SEARCH("MANTTO",BU103)))</formula>
    </cfRule>
    <cfRule type="containsText" dxfId="15855" priority="11653" operator="containsText" text="PNC">
      <formula>NOT(ISERROR(SEARCH("PNC",BU103)))</formula>
    </cfRule>
    <cfRule type="containsText" dxfId="15854" priority="11654" operator="containsText" text="EJC">
      <formula>NOT(ISERROR(SEARCH("EJC",BU103)))</formula>
    </cfRule>
    <cfRule type="containsText" dxfId="15853" priority="11655" operator="containsText" text="FAC">
      <formula>NOT(ISERROR(SEARCH("FAC",BU103)))</formula>
    </cfRule>
  </conditionalFormatting>
  <conditionalFormatting sqref="BU103:CC103">
    <cfRule type="containsText" dxfId="15852" priority="11648" operator="containsText" text="CE">
      <formula>NOT(ISERROR(SEARCH("CE",BU103)))</formula>
    </cfRule>
  </conditionalFormatting>
  <conditionalFormatting sqref="BT103">
    <cfRule type="cellIs" dxfId="15851" priority="11641" operator="equal">
      <formula>"FAB"</formula>
    </cfRule>
    <cfRule type="containsText" dxfId="15850" priority="11642" operator="containsText" text="CC">
      <formula>NOT(ISERROR(SEARCH("CC",BT103)))</formula>
    </cfRule>
    <cfRule type="containsText" dxfId="15849" priority="11643" operator="containsText" text="ND">
      <formula>NOT(ISERROR(SEARCH("ND",BT103)))</formula>
    </cfRule>
    <cfRule type="containsText" dxfId="15848" priority="11644" operator="containsText" text="MANTTO">
      <formula>NOT(ISERROR(SEARCH("MANTTO",BT103)))</formula>
    </cfRule>
    <cfRule type="containsText" dxfId="15847" priority="11645" operator="containsText" text="PNC">
      <formula>NOT(ISERROR(SEARCH("PNC",BT103)))</formula>
    </cfRule>
    <cfRule type="containsText" dxfId="15846" priority="11646" operator="containsText" text="EJC">
      <formula>NOT(ISERROR(SEARCH("EJC",BT103)))</formula>
    </cfRule>
    <cfRule type="containsText" dxfId="15845" priority="11647" operator="containsText" text="FAC">
      <formula>NOT(ISERROR(SEARCH("FAC",BT103)))</formula>
    </cfRule>
  </conditionalFormatting>
  <conditionalFormatting sqref="BT103">
    <cfRule type="containsText" dxfId="15844" priority="11640" operator="containsText" text="CE">
      <formula>NOT(ISERROR(SEARCH("CE",BT103)))</formula>
    </cfRule>
  </conditionalFormatting>
  <conditionalFormatting sqref="BT103">
    <cfRule type="cellIs" dxfId="15843" priority="11633" operator="equal">
      <formula>"FAB"</formula>
    </cfRule>
    <cfRule type="containsText" dxfId="15842" priority="11634" operator="containsText" text="CC">
      <formula>NOT(ISERROR(SEARCH("CC",BT103)))</formula>
    </cfRule>
    <cfRule type="containsText" dxfId="15841" priority="11635" operator="containsText" text="ND">
      <formula>NOT(ISERROR(SEARCH("ND",BT103)))</formula>
    </cfRule>
    <cfRule type="containsText" dxfId="15840" priority="11636" operator="containsText" text="MANTTO">
      <formula>NOT(ISERROR(SEARCH("MANTTO",BT103)))</formula>
    </cfRule>
    <cfRule type="containsText" dxfId="15839" priority="11637" operator="containsText" text="PNC">
      <formula>NOT(ISERROR(SEARCH("PNC",BT103)))</formula>
    </cfRule>
    <cfRule type="containsText" dxfId="15838" priority="11638" operator="containsText" text="EJC">
      <formula>NOT(ISERROR(SEARCH("EJC",BT103)))</formula>
    </cfRule>
    <cfRule type="containsText" dxfId="15837" priority="11639" operator="containsText" text="FAC">
      <formula>NOT(ISERROR(SEARCH("FAC",BT103)))</formula>
    </cfRule>
  </conditionalFormatting>
  <conditionalFormatting sqref="BT103">
    <cfRule type="containsText" dxfId="15836" priority="11632" operator="containsText" text="CE">
      <formula>NOT(ISERROR(SEARCH("CE",BT103)))</formula>
    </cfRule>
  </conditionalFormatting>
  <conditionalFormatting sqref="BM103:CD103">
    <cfRule type="cellIs" dxfId="15835" priority="11625" operator="equal">
      <formula>"FAB"</formula>
    </cfRule>
    <cfRule type="containsText" dxfId="15834" priority="11626" operator="containsText" text="CC">
      <formula>NOT(ISERROR(SEARCH("CC",BM103)))</formula>
    </cfRule>
    <cfRule type="containsText" dxfId="15833" priority="11627" operator="containsText" text="ND">
      <formula>NOT(ISERROR(SEARCH("ND",BM103)))</formula>
    </cfRule>
    <cfRule type="containsText" dxfId="15832" priority="11628" operator="containsText" text="MANTTO">
      <formula>NOT(ISERROR(SEARCH("MANTTO",BM103)))</formula>
    </cfRule>
    <cfRule type="containsText" dxfId="15831" priority="11629" operator="containsText" text="PNC">
      <formula>NOT(ISERROR(SEARCH("PNC",BM103)))</formula>
    </cfRule>
    <cfRule type="containsText" dxfId="15830" priority="11630" operator="containsText" text="EJC">
      <formula>NOT(ISERROR(SEARCH("EJC",BM103)))</formula>
    </cfRule>
    <cfRule type="containsText" dxfId="15829" priority="11631" operator="containsText" text="FAC">
      <formula>NOT(ISERROR(SEARCH("FAC",BM103)))</formula>
    </cfRule>
  </conditionalFormatting>
  <conditionalFormatting sqref="BM103:CD103">
    <cfRule type="containsText" dxfId="15828" priority="11624" operator="containsText" text="CE">
      <formula>NOT(ISERROR(SEARCH("CE",BM103)))</formula>
    </cfRule>
  </conditionalFormatting>
  <conditionalFormatting sqref="BM103:CD103">
    <cfRule type="cellIs" dxfId="15827" priority="11617" operator="equal">
      <formula>"FAB"</formula>
    </cfRule>
    <cfRule type="containsText" dxfId="15826" priority="11618" operator="containsText" text="CC">
      <formula>NOT(ISERROR(SEARCH("CC",BM103)))</formula>
    </cfRule>
    <cfRule type="containsText" dxfId="15825" priority="11619" operator="containsText" text="ND">
      <formula>NOT(ISERROR(SEARCH("ND",BM103)))</formula>
    </cfRule>
    <cfRule type="containsText" dxfId="15824" priority="11620" operator="containsText" text="MANTTO">
      <formula>NOT(ISERROR(SEARCH("MANTTO",BM103)))</formula>
    </cfRule>
    <cfRule type="containsText" dxfId="15823" priority="11621" operator="containsText" text="PNC">
      <formula>NOT(ISERROR(SEARCH("PNC",BM103)))</formula>
    </cfRule>
    <cfRule type="containsText" dxfId="15822" priority="11622" operator="containsText" text="EJC">
      <formula>NOT(ISERROR(SEARCH("EJC",BM103)))</formula>
    </cfRule>
    <cfRule type="containsText" dxfId="15821" priority="11623" operator="containsText" text="FAC">
      <formula>NOT(ISERROR(SEARCH("FAC",BM103)))</formula>
    </cfRule>
  </conditionalFormatting>
  <conditionalFormatting sqref="BM103:CD103">
    <cfRule type="containsText" dxfId="15820" priority="11616" operator="containsText" text="CE">
      <formula>NOT(ISERROR(SEARCH("CE",BM103)))</formula>
    </cfRule>
  </conditionalFormatting>
  <conditionalFormatting sqref="CE103:DK103 BA104:CV104">
    <cfRule type="cellIs" dxfId="15819" priority="11609" operator="equal">
      <formula>"FAB"</formula>
    </cfRule>
    <cfRule type="containsText" dxfId="15818" priority="11610" operator="containsText" text="CC">
      <formula>NOT(ISERROR(SEARCH("CC",BA103)))</formula>
    </cfRule>
    <cfRule type="containsText" dxfId="15817" priority="11611" operator="containsText" text="ND">
      <formula>NOT(ISERROR(SEARCH("ND",BA103)))</formula>
    </cfRule>
    <cfRule type="containsText" dxfId="15816" priority="11612" operator="containsText" text="MANTTO">
      <formula>NOT(ISERROR(SEARCH("MANTTO",BA103)))</formula>
    </cfRule>
    <cfRule type="containsText" dxfId="15815" priority="11613" operator="containsText" text="PNC">
      <formula>NOT(ISERROR(SEARCH("PNC",BA103)))</formula>
    </cfRule>
    <cfRule type="containsText" dxfId="15814" priority="11614" operator="containsText" text="EJC">
      <formula>NOT(ISERROR(SEARCH("EJC",BA103)))</formula>
    </cfRule>
    <cfRule type="containsText" dxfId="15813" priority="11615" operator="containsText" text="FAC">
      <formula>NOT(ISERROR(SEARCH("FAC",BA103)))</formula>
    </cfRule>
  </conditionalFormatting>
  <conditionalFormatting sqref="CE103:DK103 BA104:CV104">
    <cfRule type="containsText" dxfId="15812" priority="11608" operator="containsText" text="CE">
      <formula>NOT(ISERROR(SEARCH("CE",BA103)))</formula>
    </cfRule>
  </conditionalFormatting>
  <conditionalFormatting sqref="CE103:DK103 BA104:CV104">
    <cfRule type="containsText" dxfId="15811" priority="11607" operator="containsText" text="BAA">
      <formula>NOT(ISERROR(SEARCH("BAA",BA103)))</formula>
    </cfRule>
  </conditionalFormatting>
  <conditionalFormatting sqref="CE103:DK103 BA104:CV104">
    <cfRule type="cellIs" dxfId="15810" priority="11600" operator="equal">
      <formula>"FAB"</formula>
    </cfRule>
    <cfRule type="containsText" dxfId="15809" priority="11601" operator="containsText" text="CC">
      <formula>NOT(ISERROR(SEARCH("CC",BA103)))</formula>
    </cfRule>
    <cfRule type="containsText" dxfId="15808" priority="11602" operator="containsText" text="ND">
      <formula>NOT(ISERROR(SEARCH("ND",BA103)))</formula>
    </cfRule>
    <cfRule type="containsText" dxfId="15807" priority="11603" operator="containsText" text="MANTTO">
      <formula>NOT(ISERROR(SEARCH("MANTTO",BA103)))</formula>
    </cfRule>
    <cfRule type="containsText" dxfId="15806" priority="11604" operator="containsText" text="PNC">
      <formula>NOT(ISERROR(SEARCH("PNC",BA103)))</formula>
    </cfRule>
    <cfRule type="containsText" dxfId="15805" priority="11605" operator="containsText" text="EJC">
      <formula>NOT(ISERROR(SEARCH("EJC",BA103)))</formula>
    </cfRule>
    <cfRule type="containsText" dxfId="15804" priority="11606" operator="containsText" text="FAC">
      <formula>NOT(ISERROR(SEARCH("FAC",BA103)))</formula>
    </cfRule>
  </conditionalFormatting>
  <conditionalFormatting sqref="CE103:DK103 BA104:CV104">
    <cfRule type="containsText" dxfId="15803" priority="11599" operator="containsText" text="CE">
      <formula>NOT(ISERROR(SEARCH("CE",BA103)))</formula>
    </cfRule>
  </conditionalFormatting>
  <conditionalFormatting sqref="CE103:DK103 BA104:CV104">
    <cfRule type="cellIs" dxfId="15802" priority="11592" operator="equal">
      <formula>"FAB"</formula>
    </cfRule>
    <cfRule type="containsText" dxfId="15801" priority="11593" operator="containsText" text="CC">
      <formula>NOT(ISERROR(SEARCH("CC",BA103)))</formula>
    </cfRule>
    <cfRule type="containsText" dxfId="15800" priority="11594" operator="containsText" text="ND">
      <formula>NOT(ISERROR(SEARCH("ND",BA103)))</formula>
    </cfRule>
    <cfRule type="containsText" dxfId="15799" priority="11595" operator="containsText" text="MANTTO">
      <formula>NOT(ISERROR(SEARCH("MANTTO",BA103)))</formula>
    </cfRule>
    <cfRule type="containsText" dxfId="15798" priority="11596" operator="containsText" text="PNC">
      <formula>NOT(ISERROR(SEARCH("PNC",BA103)))</formula>
    </cfRule>
    <cfRule type="containsText" dxfId="15797" priority="11597" operator="containsText" text="EJC">
      <formula>NOT(ISERROR(SEARCH("EJC",BA103)))</formula>
    </cfRule>
    <cfRule type="containsText" dxfId="15796" priority="11598" operator="containsText" text="FAC">
      <formula>NOT(ISERROR(SEARCH("FAC",BA103)))</formula>
    </cfRule>
  </conditionalFormatting>
  <conditionalFormatting sqref="CE103:DK103 BA104:CV104">
    <cfRule type="containsText" dxfId="15795" priority="11591" operator="containsText" text="CE">
      <formula>NOT(ISERROR(SEARCH("CE",BA103)))</formula>
    </cfRule>
  </conditionalFormatting>
  <conditionalFormatting sqref="CE103:DK103 BA104:CV104">
    <cfRule type="cellIs" dxfId="15794" priority="11584" operator="equal">
      <formula>"FAB"</formula>
    </cfRule>
    <cfRule type="containsText" dxfId="15793" priority="11585" operator="containsText" text="CC">
      <formula>NOT(ISERROR(SEARCH("CC",BA103)))</formula>
    </cfRule>
    <cfRule type="containsText" dxfId="15792" priority="11586" operator="containsText" text="ND">
      <formula>NOT(ISERROR(SEARCH("ND",BA103)))</formula>
    </cfRule>
    <cfRule type="containsText" dxfId="15791" priority="11587" operator="containsText" text="MANTTO">
      <formula>NOT(ISERROR(SEARCH("MANTTO",BA103)))</formula>
    </cfRule>
    <cfRule type="containsText" dxfId="15790" priority="11588" operator="containsText" text="PNC">
      <formula>NOT(ISERROR(SEARCH("PNC",BA103)))</formula>
    </cfRule>
    <cfRule type="containsText" dxfId="15789" priority="11589" operator="containsText" text="EJC">
      <formula>NOT(ISERROR(SEARCH("EJC",BA103)))</formula>
    </cfRule>
    <cfRule type="containsText" dxfId="15788" priority="11590" operator="containsText" text="FAC">
      <formula>NOT(ISERROR(SEARCH("FAC",BA103)))</formula>
    </cfRule>
  </conditionalFormatting>
  <conditionalFormatting sqref="CE103:DK103 BA104:CV104">
    <cfRule type="containsText" dxfId="15787" priority="11583" operator="containsText" text="CE">
      <formula>NOT(ISERROR(SEARCH("CE",BA103)))</formula>
    </cfRule>
  </conditionalFormatting>
  <conditionalFormatting sqref="CE103:DK103 BA104:CV104">
    <cfRule type="cellIs" dxfId="15786" priority="11576" operator="equal">
      <formula>"FAB"</formula>
    </cfRule>
    <cfRule type="containsText" dxfId="15785" priority="11577" operator="containsText" text="CC">
      <formula>NOT(ISERROR(SEARCH("CC",BA103)))</formula>
    </cfRule>
    <cfRule type="containsText" dxfId="15784" priority="11578" operator="containsText" text="ND">
      <formula>NOT(ISERROR(SEARCH("ND",BA103)))</formula>
    </cfRule>
    <cfRule type="containsText" dxfId="15783" priority="11579" operator="containsText" text="MANTTO">
      <formula>NOT(ISERROR(SEARCH("MANTTO",BA103)))</formula>
    </cfRule>
    <cfRule type="containsText" dxfId="15782" priority="11580" operator="containsText" text="PNC">
      <formula>NOT(ISERROR(SEARCH("PNC",BA103)))</formula>
    </cfRule>
    <cfRule type="containsText" dxfId="15781" priority="11581" operator="containsText" text="EJC">
      <formula>NOT(ISERROR(SEARCH("EJC",BA103)))</formula>
    </cfRule>
    <cfRule type="containsText" dxfId="15780" priority="11582" operator="containsText" text="FAC">
      <formula>NOT(ISERROR(SEARCH("FAC",BA103)))</formula>
    </cfRule>
  </conditionalFormatting>
  <conditionalFormatting sqref="CE103:DK103 BA104:CV104">
    <cfRule type="containsText" dxfId="15779" priority="11575" operator="containsText" text="CE">
      <formula>NOT(ISERROR(SEARCH("CE",BA103)))</formula>
    </cfRule>
  </conditionalFormatting>
  <conditionalFormatting sqref="CE103:DK103 BA104:CV104">
    <cfRule type="cellIs" dxfId="15778" priority="11568" operator="equal">
      <formula>"FAB"</formula>
    </cfRule>
    <cfRule type="containsText" dxfId="15777" priority="11569" operator="containsText" text="CC">
      <formula>NOT(ISERROR(SEARCH("CC",BA103)))</formula>
    </cfRule>
    <cfRule type="containsText" dxfId="15776" priority="11570" operator="containsText" text="ND">
      <formula>NOT(ISERROR(SEARCH("ND",BA103)))</formula>
    </cfRule>
    <cfRule type="containsText" dxfId="15775" priority="11571" operator="containsText" text="MANTTO">
      <formula>NOT(ISERROR(SEARCH("MANTTO",BA103)))</formula>
    </cfRule>
    <cfRule type="containsText" dxfId="15774" priority="11572" operator="containsText" text="PNC">
      <formula>NOT(ISERROR(SEARCH("PNC",BA103)))</formula>
    </cfRule>
    <cfRule type="containsText" dxfId="15773" priority="11573" operator="containsText" text="EJC">
      <formula>NOT(ISERROR(SEARCH("EJC",BA103)))</formula>
    </cfRule>
    <cfRule type="containsText" dxfId="15772" priority="11574" operator="containsText" text="FAC">
      <formula>NOT(ISERROR(SEARCH("FAC",BA103)))</formula>
    </cfRule>
  </conditionalFormatting>
  <conditionalFormatting sqref="CE103:DK103 BA104:CV104">
    <cfRule type="containsText" dxfId="15771" priority="11567" operator="containsText" text="CE">
      <formula>NOT(ISERROR(SEARCH("CE",BA103)))</formula>
    </cfRule>
  </conditionalFormatting>
  <conditionalFormatting sqref="DO105:EO105">
    <cfRule type="cellIs" dxfId="15770" priority="11560" operator="equal">
      <formula>"FAB"</formula>
    </cfRule>
    <cfRule type="containsText" dxfId="15769" priority="11561" operator="containsText" text="CC">
      <formula>NOT(ISERROR(SEARCH("CC",DO105)))</formula>
    </cfRule>
    <cfRule type="containsText" dxfId="15768" priority="11562" operator="containsText" text="ND">
      <formula>NOT(ISERROR(SEARCH("ND",DO105)))</formula>
    </cfRule>
    <cfRule type="containsText" dxfId="15767" priority="11563" operator="containsText" text="MANTTO">
      <formula>NOT(ISERROR(SEARCH("MANTTO",DO105)))</formula>
    </cfRule>
    <cfRule type="containsText" dxfId="15766" priority="11564" operator="containsText" text="PNC">
      <formula>NOT(ISERROR(SEARCH("PNC",DO105)))</formula>
    </cfRule>
    <cfRule type="containsText" dxfId="15765" priority="11565" operator="containsText" text="EJC">
      <formula>NOT(ISERROR(SEARCH("EJC",DO105)))</formula>
    </cfRule>
    <cfRule type="containsText" dxfId="15764" priority="11566" operator="containsText" text="FAC">
      <formula>NOT(ISERROR(SEARCH("FAC",DO105)))</formula>
    </cfRule>
  </conditionalFormatting>
  <conditionalFormatting sqref="DO105:EO105">
    <cfRule type="containsText" dxfId="15763" priority="11559" operator="containsText" text="CE">
      <formula>NOT(ISERROR(SEARCH("CE",DO105)))</formula>
    </cfRule>
  </conditionalFormatting>
  <conditionalFormatting sqref="DO105:EO105">
    <cfRule type="cellIs" dxfId="15762" priority="11552" operator="equal">
      <formula>"FAB"</formula>
    </cfRule>
    <cfRule type="containsText" dxfId="15761" priority="11553" operator="containsText" text="CC">
      <formula>NOT(ISERROR(SEARCH("CC",DO105)))</formula>
    </cfRule>
    <cfRule type="containsText" dxfId="15760" priority="11554" operator="containsText" text="ND">
      <formula>NOT(ISERROR(SEARCH("ND",DO105)))</formula>
    </cfRule>
    <cfRule type="containsText" dxfId="15759" priority="11555" operator="containsText" text="MANTTO">
      <formula>NOT(ISERROR(SEARCH("MANTTO",DO105)))</formula>
    </cfRule>
    <cfRule type="containsText" dxfId="15758" priority="11556" operator="containsText" text="PNC">
      <formula>NOT(ISERROR(SEARCH("PNC",DO105)))</formula>
    </cfRule>
    <cfRule type="containsText" dxfId="15757" priority="11557" operator="containsText" text="EJC">
      <formula>NOT(ISERROR(SEARCH("EJC",DO105)))</formula>
    </cfRule>
    <cfRule type="containsText" dxfId="15756" priority="11558" operator="containsText" text="FAC">
      <formula>NOT(ISERROR(SEARCH("FAC",DO105)))</formula>
    </cfRule>
  </conditionalFormatting>
  <conditionalFormatting sqref="DO105:EO105">
    <cfRule type="containsText" dxfId="15755" priority="11551" operator="containsText" text="CE">
      <formula>NOT(ISERROR(SEARCH("CE",DO105)))</formula>
    </cfRule>
  </conditionalFormatting>
  <conditionalFormatting sqref="DO105:EO105">
    <cfRule type="cellIs" dxfId="15754" priority="11544" operator="equal">
      <formula>"FAB"</formula>
    </cfRule>
    <cfRule type="containsText" dxfId="15753" priority="11545" operator="containsText" text="CC">
      <formula>NOT(ISERROR(SEARCH("CC",DO105)))</formula>
    </cfRule>
    <cfRule type="containsText" dxfId="15752" priority="11546" operator="containsText" text="ND">
      <formula>NOT(ISERROR(SEARCH("ND",DO105)))</formula>
    </cfRule>
    <cfRule type="containsText" dxfId="15751" priority="11547" operator="containsText" text="MANTTO">
      <formula>NOT(ISERROR(SEARCH("MANTTO",DO105)))</formula>
    </cfRule>
    <cfRule type="containsText" dxfId="15750" priority="11548" operator="containsText" text="PNC">
      <formula>NOT(ISERROR(SEARCH("PNC",DO105)))</formula>
    </cfRule>
    <cfRule type="containsText" dxfId="15749" priority="11549" operator="containsText" text="EJC">
      <formula>NOT(ISERROR(SEARCH("EJC",DO105)))</formula>
    </cfRule>
    <cfRule type="containsText" dxfId="15748" priority="11550" operator="containsText" text="FAC">
      <formula>NOT(ISERROR(SEARCH("FAC",DO105)))</formula>
    </cfRule>
  </conditionalFormatting>
  <conditionalFormatting sqref="DO105:EO105">
    <cfRule type="containsText" dxfId="15747" priority="11543" operator="containsText" text="CE">
      <formula>NOT(ISERROR(SEARCH("CE",DO105)))</formula>
    </cfRule>
  </conditionalFormatting>
  <conditionalFormatting sqref="DO105:EO105">
    <cfRule type="containsText" dxfId="15746" priority="11542" operator="containsText" text="BAA">
      <formula>NOT(ISERROR(SEARCH("BAA",DO105)))</formula>
    </cfRule>
  </conditionalFormatting>
  <conditionalFormatting sqref="DO105:EO105">
    <cfRule type="cellIs" dxfId="15745" priority="11535" operator="equal">
      <formula>"FAB"</formula>
    </cfRule>
    <cfRule type="containsText" dxfId="15744" priority="11536" operator="containsText" text="CC">
      <formula>NOT(ISERROR(SEARCH("CC",DO105)))</formula>
    </cfRule>
    <cfRule type="containsText" dxfId="15743" priority="11537" operator="containsText" text="ND">
      <formula>NOT(ISERROR(SEARCH("ND",DO105)))</formula>
    </cfRule>
    <cfRule type="containsText" dxfId="15742" priority="11538" operator="containsText" text="MANTTO">
      <formula>NOT(ISERROR(SEARCH("MANTTO",DO105)))</formula>
    </cfRule>
    <cfRule type="containsText" dxfId="15741" priority="11539" operator="containsText" text="PNC">
      <formula>NOT(ISERROR(SEARCH("PNC",DO105)))</formula>
    </cfRule>
    <cfRule type="containsText" dxfId="15740" priority="11540" operator="containsText" text="EJC">
      <formula>NOT(ISERROR(SEARCH("EJC",DO105)))</formula>
    </cfRule>
    <cfRule type="containsText" dxfId="15739" priority="11541" operator="containsText" text="FAC">
      <formula>NOT(ISERROR(SEARCH("FAC",DO105)))</formula>
    </cfRule>
  </conditionalFormatting>
  <conditionalFormatting sqref="DO105:EO105">
    <cfRule type="containsText" dxfId="15738" priority="11534" operator="containsText" text="CE">
      <formula>NOT(ISERROR(SEARCH("CE",DO105)))</formula>
    </cfRule>
  </conditionalFormatting>
  <conditionalFormatting sqref="DO105:EO105">
    <cfRule type="cellIs" dxfId="15737" priority="11527" operator="equal">
      <formula>"FAB"</formula>
    </cfRule>
    <cfRule type="containsText" dxfId="15736" priority="11528" operator="containsText" text="CC">
      <formula>NOT(ISERROR(SEARCH("CC",DO105)))</formula>
    </cfRule>
    <cfRule type="containsText" dxfId="15735" priority="11529" operator="containsText" text="ND">
      <formula>NOT(ISERROR(SEARCH("ND",DO105)))</formula>
    </cfRule>
    <cfRule type="containsText" dxfId="15734" priority="11530" operator="containsText" text="MANTTO">
      <formula>NOT(ISERROR(SEARCH("MANTTO",DO105)))</formula>
    </cfRule>
    <cfRule type="containsText" dxfId="15733" priority="11531" operator="containsText" text="PNC">
      <formula>NOT(ISERROR(SEARCH("PNC",DO105)))</formula>
    </cfRule>
    <cfRule type="containsText" dxfId="15732" priority="11532" operator="containsText" text="EJC">
      <formula>NOT(ISERROR(SEARCH("EJC",DO105)))</formula>
    </cfRule>
    <cfRule type="containsText" dxfId="15731" priority="11533" operator="containsText" text="FAC">
      <formula>NOT(ISERROR(SEARCH("FAC",DO105)))</formula>
    </cfRule>
  </conditionalFormatting>
  <conditionalFormatting sqref="DO105:EO105">
    <cfRule type="containsText" dxfId="15730" priority="11526" operator="containsText" text="CE">
      <formula>NOT(ISERROR(SEARCH("CE",DO105)))</formula>
    </cfRule>
  </conditionalFormatting>
  <conditionalFormatting sqref="DO105:EO105">
    <cfRule type="cellIs" dxfId="15729" priority="11519" operator="equal">
      <formula>"FAB"</formula>
    </cfRule>
    <cfRule type="containsText" dxfId="15728" priority="11520" operator="containsText" text="CC">
      <formula>NOT(ISERROR(SEARCH("CC",DO105)))</formula>
    </cfRule>
    <cfRule type="containsText" dxfId="15727" priority="11521" operator="containsText" text="ND">
      <formula>NOT(ISERROR(SEARCH("ND",DO105)))</formula>
    </cfRule>
    <cfRule type="containsText" dxfId="15726" priority="11522" operator="containsText" text="MANTTO">
      <formula>NOT(ISERROR(SEARCH("MANTTO",DO105)))</formula>
    </cfRule>
    <cfRule type="containsText" dxfId="15725" priority="11523" operator="containsText" text="PNC">
      <formula>NOT(ISERROR(SEARCH("PNC",DO105)))</formula>
    </cfRule>
    <cfRule type="containsText" dxfId="15724" priority="11524" operator="containsText" text="EJC">
      <formula>NOT(ISERROR(SEARCH("EJC",DO105)))</formula>
    </cfRule>
    <cfRule type="containsText" dxfId="15723" priority="11525" operator="containsText" text="FAC">
      <formula>NOT(ISERROR(SEARCH("FAC",DO105)))</formula>
    </cfRule>
  </conditionalFormatting>
  <conditionalFormatting sqref="DO105:EO105">
    <cfRule type="containsText" dxfId="15722" priority="11518" operator="containsText" text="CE">
      <formula>NOT(ISERROR(SEARCH("CE",DO105)))</formula>
    </cfRule>
  </conditionalFormatting>
  <conditionalFormatting sqref="DO105:EO105">
    <cfRule type="cellIs" dxfId="15721" priority="11511" operator="equal">
      <formula>"FAB"</formula>
    </cfRule>
    <cfRule type="containsText" dxfId="15720" priority="11512" operator="containsText" text="CC">
      <formula>NOT(ISERROR(SEARCH("CC",DO105)))</formula>
    </cfRule>
    <cfRule type="containsText" dxfId="15719" priority="11513" operator="containsText" text="ND">
      <formula>NOT(ISERROR(SEARCH("ND",DO105)))</formula>
    </cfRule>
    <cfRule type="containsText" dxfId="15718" priority="11514" operator="containsText" text="MANTTO">
      <formula>NOT(ISERROR(SEARCH("MANTTO",DO105)))</formula>
    </cfRule>
    <cfRule type="containsText" dxfId="15717" priority="11515" operator="containsText" text="PNC">
      <formula>NOT(ISERROR(SEARCH("PNC",DO105)))</formula>
    </cfRule>
    <cfRule type="containsText" dxfId="15716" priority="11516" operator="containsText" text="EJC">
      <formula>NOT(ISERROR(SEARCH("EJC",DO105)))</formula>
    </cfRule>
    <cfRule type="containsText" dxfId="15715" priority="11517" operator="containsText" text="FAC">
      <formula>NOT(ISERROR(SEARCH("FAC",DO105)))</formula>
    </cfRule>
  </conditionalFormatting>
  <conditionalFormatting sqref="DO105:EO105">
    <cfRule type="containsText" dxfId="15714" priority="11510" operator="containsText" text="CE">
      <formula>NOT(ISERROR(SEARCH("CE",DO105)))</formula>
    </cfRule>
  </conditionalFormatting>
  <conditionalFormatting sqref="DO105:EO105">
    <cfRule type="cellIs" dxfId="15713" priority="11503" operator="equal">
      <formula>"FAB"</formula>
    </cfRule>
    <cfRule type="containsText" dxfId="15712" priority="11504" operator="containsText" text="CC">
      <formula>NOT(ISERROR(SEARCH("CC",DO105)))</formula>
    </cfRule>
    <cfRule type="containsText" dxfId="15711" priority="11505" operator="containsText" text="ND">
      <formula>NOT(ISERROR(SEARCH("ND",DO105)))</formula>
    </cfRule>
    <cfRule type="containsText" dxfId="15710" priority="11506" operator="containsText" text="MANTTO">
      <formula>NOT(ISERROR(SEARCH("MANTTO",DO105)))</formula>
    </cfRule>
    <cfRule type="containsText" dxfId="15709" priority="11507" operator="containsText" text="PNC">
      <formula>NOT(ISERROR(SEARCH("PNC",DO105)))</formula>
    </cfRule>
    <cfRule type="containsText" dxfId="15708" priority="11508" operator="containsText" text="EJC">
      <formula>NOT(ISERROR(SEARCH("EJC",DO105)))</formula>
    </cfRule>
    <cfRule type="containsText" dxfId="15707" priority="11509" operator="containsText" text="FAC">
      <formula>NOT(ISERROR(SEARCH("FAC",DO105)))</formula>
    </cfRule>
  </conditionalFormatting>
  <conditionalFormatting sqref="DO105:EO105">
    <cfRule type="containsText" dxfId="15706" priority="11502" operator="containsText" text="CE">
      <formula>NOT(ISERROR(SEARCH("CE",DO105)))</formula>
    </cfRule>
  </conditionalFormatting>
  <conditionalFormatting sqref="CV108:DE108 AX107:DH107 AX106:CY106">
    <cfRule type="cellIs" dxfId="15705" priority="11495" operator="equal">
      <formula>"FAB"</formula>
    </cfRule>
    <cfRule type="containsText" dxfId="15704" priority="11496" operator="containsText" text="CC">
      <formula>NOT(ISERROR(SEARCH("CC",AX106)))</formula>
    </cfRule>
    <cfRule type="containsText" dxfId="15703" priority="11497" operator="containsText" text="ND">
      <formula>NOT(ISERROR(SEARCH("ND",AX106)))</formula>
    </cfRule>
    <cfRule type="containsText" dxfId="15702" priority="11498" operator="containsText" text="MANTTO">
      <formula>NOT(ISERROR(SEARCH("MANTTO",AX106)))</formula>
    </cfRule>
    <cfRule type="containsText" dxfId="15701" priority="11499" operator="containsText" text="PNC">
      <formula>NOT(ISERROR(SEARCH("PNC",AX106)))</formula>
    </cfRule>
    <cfRule type="containsText" dxfId="15700" priority="11500" operator="containsText" text="EJC">
      <formula>NOT(ISERROR(SEARCH("EJC",AX106)))</formula>
    </cfRule>
    <cfRule type="containsText" dxfId="15699" priority="11501" operator="containsText" text="FAC">
      <formula>NOT(ISERROR(SEARCH("FAC",AX106)))</formula>
    </cfRule>
  </conditionalFormatting>
  <conditionalFormatting sqref="CV108:DE108 AX107:DH107 AX106:CY106">
    <cfRule type="containsText" dxfId="15698" priority="11494" operator="containsText" text="CE">
      <formula>NOT(ISERROR(SEARCH("CE",AX106)))</formula>
    </cfRule>
  </conditionalFormatting>
  <conditionalFormatting sqref="CV108:DE108 AX107:DH107 AX106:CY106">
    <cfRule type="cellIs" dxfId="15697" priority="11487" operator="equal">
      <formula>"FAB"</formula>
    </cfRule>
    <cfRule type="containsText" dxfId="15696" priority="11488" operator="containsText" text="CC">
      <formula>NOT(ISERROR(SEARCH("CC",AX106)))</formula>
    </cfRule>
    <cfRule type="containsText" dxfId="15695" priority="11489" operator="containsText" text="ND">
      <formula>NOT(ISERROR(SEARCH("ND",AX106)))</formula>
    </cfRule>
    <cfRule type="containsText" dxfId="15694" priority="11490" operator="containsText" text="MANTTO">
      <formula>NOT(ISERROR(SEARCH("MANTTO",AX106)))</formula>
    </cfRule>
    <cfRule type="containsText" dxfId="15693" priority="11491" operator="containsText" text="PNC">
      <formula>NOT(ISERROR(SEARCH("PNC",AX106)))</formula>
    </cfRule>
    <cfRule type="containsText" dxfId="15692" priority="11492" operator="containsText" text="EJC">
      <formula>NOT(ISERROR(SEARCH("EJC",AX106)))</formula>
    </cfRule>
    <cfRule type="containsText" dxfId="15691" priority="11493" operator="containsText" text="FAC">
      <formula>NOT(ISERROR(SEARCH("FAC",AX106)))</formula>
    </cfRule>
  </conditionalFormatting>
  <conditionalFormatting sqref="CV108:DE108 AX107:DH107 AX106:CY106">
    <cfRule type="containsText" dxfId="15690" priority="11486" operator="containsText" text="CE">
      <formula>NOT(ISERROR(SEARCH("CE",AX106)))</formula>
    </cfRule>
  </conditionalFormatting>
  <conditionalFormatting sqref="CV108:DE108 AX107:DH107 AX106:CY106">
    <cfRule type="containsText" dxfId="15689" priority="11485" operator="containsText" text="BAA">
      <formula>NOT(ISERROR(SEARCH("BAA",AX106)))</formula>
    </cfRule>
  </conditionalFormatting>
  <conditionalFormatting sqref="CV108:DE108 AX107:DH107 AX106:CY106">
    <cfRule type="cellIs" dxfId="15688" priority="11478" operator="equal">
      <formula>"FAB"</formula>
    </cfRule>
    <cfRule type="containsText" dxfId="15687" priority="11479" operator="containsText" text="CC">
      <formula>NOT(ISERROR(SEARCH("CC",AX106)))</formula>
    </cfRule>
    <cfRule type="containsText" dxfId="15686" priority="11480" operator="containsText" text="ND">
      <formula>NOT(ISERROR(SEARCH("ND",AX106)))</formula>
    </cfRule>
    <cfRule type="containsText" dxfId="15685" priority="11481" operator="containsText" text="MANTTO">
      <formula>NOT(ISERROR(SEARCH("MANTTO",AX106)))</formula>
    </cfRule>
    <cfRule type="containsText" dxfId="15684" priority="11482" operator="containsText" text="PNC">
      <formula>NOT(ISERROR(SEARCH("PNC",AX106)))</formula>
    </cfRule>
    <cfRule type="containsText" dxfId="15683" priority="11483" operator="containsText" text="EJC">
      <formula>NOT(ISERROR(SEARCH("EJC",AX106)))</formula>
    </cfRule>
    <cfRule type="containsText" dxfId="15682" priority="11484" operator="containsText" text="FAC">
      <formula>NOT(ISERROR(SEARCH("FAC",AX106)))</formula>
    </cfRule>
  </conditionalFormatting>
  <conditionalFormatting sqref="CV108:DE108 AX107:DH107 AX106:CY106">
    <cfRule type="containsText" dxfId="15681" priority="11477" operator="containsText" text="CE">
      <formula>NOT(ISERROR(SEARCH("CE",AX106)))</formula>
    </cfRule>
  </conditionalFormatting>
  <conditionalFormatting sqref="CV108:DE108 AX107:DH107 AX106:CY106">
    <cfRule type="cellIs" dxfId="15680" priority="11470" operator="equal">
      <formula>"FAB"</formula>
    </cfRule>
    <cfRule type="containsText" dxfId="15679" priority="11471" operator="containsText" text="CC">
      <formula>NOT(ISERROR(SEARCH("CC",AX106)))</formula>
    </cfRule>
    <cfRule type="containsText" dxfId="15678" priority="11472" operator="containsText" text="ND">
      <formula>NOT(ISERROR(SEARCH("ND",AX106)))</formula>
    </cfRule>
    <cfRule type="containsText" dxfId="15677" priority="11473" operator="containsText" text="MANTTO">
      <formula>NOT(ISERROR(SEARCH("MANTTO",AX106)))</formula>
    </cfRule>
    <cfRule type="containsText" dxfId="15676" priority="11474" operator="containsText" text="PNC">
      <formula>NOT(ISERROR(SEARCH("PNC",AX106)))</formula>
    </cfRule>
    <cfRule type="containsText" dxfId="15675" priority="11475" operator="containsText" text="EJC">
      <formula>NOT(ISERROR(SEARCH("EJC",AX106)))</formula>
    </cfRule>
    <cfRule type="containsText" dxfId="15674" priority="11476" operator="containsText" text="FAC">
      <formula>NOT(ISERROR(SEARCH("FAC",AX106)))</formula>
    </cfRule>
  </conditionalFormatting>
  <conditionalFormatting sqref="CV108:DE108 AX107:DH107 AX106:CY106">
    <cfRule type="containsText" dxfId="15673" priority="11469" operator="containsText" text="CE">
      <formula>NOT(ISERROR(SEARCH("CE",AX106)))</formula>
    </cfRule>
  </conditionalFormatting>
  <conditionalFormatting sqref="CV108:DE108 AX107:DH107 AX106:CY106">
    <cfRule type="cellIs" dxfId="15672" priority="11462" operator="equal">
      <formula>"FAB"</formula>
    </cfRule>
    <cfRule type="containsText" dxfId="15671" priority="11463" operator="containsText" text="CC">
      <formula>NOT(ISERROR(SEARCH("CC",AX106)))</formula>
    </cfRule>
    <cfRule type="containsText" dxfId="15670" priority="11464" operator="containsText" text="ND">
      <formula>NOT(ISERROR(SEARCH("ND",AX106)))</formula>
    </cfRule>
    <cfRule type="containsText" dxfId="15669" priority="11465" operator="containsText" text="MANTTO">
      <formula>NOT(ISERROR(SEARCH("MANTTO",AX106)))</formula>
    </cfRule>
    <cfRule type="containsText" dxfId="15668" priority="11466" operator="containsText" text="PNC">
      <formula>NOT(ISERROR(SEARCH("PNC",AX106)))</formula>
    </cfRule>
    <cfRule type="containsText" dxfId="15667" priority="11467" operator="containsText" text="EJC">
      <formula>NOT(ISERROR(SEARCH("EJC",AX106)))</formula>
    </cfRule>
    <cfRule type="containsText" dxfId="15666" priority="11468" operator="containsText" text="FAC">
      <formula>NOT(ISERROR(SEARCH("FAC",AX106)))</formula>
    </cfRule>
  </conditionalFormatting>
  <conditionalFormatting sqref="CV108:DE108 AX107:DH107 AX106:CY106">
    <cfRule type="containsText" dxfId="15665" priority="11461" operator="containsText" text="CE">
      <formula>NOT(ISERROR(SEARCH("CE",AX106)))</formula>
    </cfRule>
  </conditionalFormatting>
  <conditionalFormatting sqref="CV108:DE108 AX107:DH107 AX106:CY106">
    <cfRule type="cellIs" dxfId="15664" priority="11454" operator="equal">
      <formula>"FAB"</formula>
    </cfRule>
    <cfRule type="containsText" dxfId="15663" priority="11455" operator="containsText" text="CC">
      <formula>NOT(ISERROR(SEARCH("CC",AX106)))</formula>
    </cfRule>
    <cfRule type="containsText" dxfId="15662" priority="11456" operator="containsText" text="ND">
      <formula>NOT(ISERROR(SEARCH("ND",AX106)))</formula>
    </cfRule>
    <cfRule type="containsText" dxfId="15661" priority="11457" operator="containsText" text="MANTTO">
      <formula>NOT(ISERROR(SEARCH("MANTTO",AX106)))</formula>
    </cfRule>
    <cfRule type="containsText" dxfId="15660" priority="11458" operator="containsText" text="PNC">
      <formula>NOT(ISERROR(SEARCH("PNC",AX106)))</formula>
    </cfRule>
    <cfRule type="containsText" dxfId="15659" priority="11459" operator="containsText" text="EJC">
      <formula>NOT(ISERROR(SEARCH("EJC",AX106)))</formula>
    </cfRule>
    <cfRule type="containsText" dxfId="15658" priority="11460" operator="containsText" text="FAC">
      <formula>NOT(ISERROR(SEARCH("FAC",AX106)))</formula>
    </cfRule>
  </conditionalFormatting>
  <conditionalFormatting sqref="CV108:DE108 AX107:DH107 AX106:CY106">
    <cfRule type="containsText" dxfId="15657" priority="11453" operator="containsText" text="CE">
      <formula>NOT(ISERROR(SEARCH("CE",AX106)))</formula>
    </cfRule>
  </conditionalFormatting>
  <conditionalFormatting sqref="CV108:DE108 AX107:DH107 AX106:CY106">
    <cfRule type="cellIs" dxfId="15656" priority="11446" operator="equal">
      <formula>"FAB"</formula>
    </cfRule>
    <cfRule type="containsText" dxfId="15655" priority="11447" operator="containsText" text="CC">
      <formula>NOT(ISERROR(SEARCH("CC",AX106)))</formula>
    </cfRule>
    <cfRule type="containsText" dxfId="15654" priority="11448" operator="containsText" text="ND">
      <formula>NOT(ISERROR(SEARCH("ND",AX106)))</formula>
    </cfRule>
    <cfRule type="containsText" dxfId="15653" priority="11449" operator="containsText" text="MANTTO">
      <formula>NOT(ISERROR(SEARCH("MANTTO",AX106)))</formula>
    </cfRule>
    <cfRule type="containsText" dxfId="15652" priority="11450" operator="containsText" text="PNC">
      <formula>NOT(ISERROR(SEARCH("PNC",AX106)))</formula>
    </cfRule>
    <cfRule type="containsText" dxfId="15651" priority="11451" operator="containsText" text="EJC">
      <formula>NOT(ISERROR(SEARCH("EJC",AX106)))</formula>
    </cfRule>
    <cfRule type="containsText" dxfId="15650" priority="11452" operator="containsText" text="FAC">
      <formula>NOT(ISERROR(SEARCH("FAC",AX106)))</formula>
    </cfRule>
  </conditionalFormatting>
  <conditionalFormatting sqref="CV108:DE108 AX107:DH107 AX106:CY106">
    <cfRule type="containsText" dxfId="15649" priority="11445" operator="containsText" text="CE">
      <formula>NOT(ISERROR(SEARCH("CE",AX106)))</formula>
    </cfRule>
  </conditionalFormatting>
  <conditionalFormatting sqref="CW108:DE108">
    <cfRule type="cellIs" dxfId="15648" priority="11438" operator="equal">
      <formula>"FAB"</formula>
    </cfRule>
    <cfRule type="containsText" dxfId="15647" priority="11439" operator="containsText" text="CC">
      <formula>NOT(ISERROR(SEARCH("CC",CW108)))</formula>
    </cfRule>
    <cfRule type="containsText" dxfId="15646" priority="11440" operator="containsText" text="ND">
      <formula>NOT(ISERROR(SEARCH("ND",CW108)))</formula>
    </cfRule>
    <cfRule type="containsText" dxfId="15645" priority="11441" operator="containsText" text="MANTTO">
      <formula>NOT(ISERROR(SEARCH("MANTTO",CW108)))</formula>
    </cfRule>
    <cfRule type="containsText" dxfId="15644" priority="11442" operator="containsText" text="PNC">
      <formula>NOT(ISERROR(SEARCH("PNC",CW108)))</formula>
    </cfRule>
    <cfRule type="containsText" dxfId="15643" priority="11443" operator="containsText" text="EJC">
      <formula>NOT(ISERROR(SEARCH("EJC",CW108)))</formula>
    </cfRule>
    <cfRule type="containsText" dxfId="15642" priority="11444" operator="containsText" text="FAC">
      <formula>NOT(ISERROR(SEARCH("FAC",CW108)))</formula>
    </cfRule>
  </conditionalFormatting>
  <conditionalFormatting sqref="CW108:DE108">
    <cfRule type="containsText" dxfId="15641" priority="11437" operator="containsText" text="CE">
      <formula>NOT(ISERROR(SEARCH("CE",CW108)))</formula>
    </cfRule>
  </conditionalFormatting>
  <conditionalFormatting sqref="CW108:DE108">
    <cfRule type="cellIs" dxfId="15640" priority="11430" operator="equal">
      <formula>"FAB"</formula>
    </cfRule>
    <cfRule type="containsText" dxfId="15639" priority="11431" operator="containsText" text="CC">
      <formula>NOT(ISERROR(SEARCH("CC",CW108)))</formula>
    </cfRule>
    <cfRule type="containsText" dxfId="15638" priority="11432" operator="containsText" text="ND">
      <formula>NOT(ISERROR(SEARCH("ND",CW108)))</formula>
    </cfRule>
    <cfRule type="containsText" dxfId="15637" priority="11433" operator="containsText" text="MANTTO">
      <formula>NOT(ISERROR(SEARCH("MANTTO",CW108)))</formula>
    </cfRule>
    <cfRule type="containsText" dxfId="15636" priority="11434" operator="containsText" text="PNC">
      <formula>NOT(ISERROR(SEARCH("PNC",CW108)))</formula>
    </cfRule>
    <cfRule type="containsText" dxfId="15635" priority="11435" operator="containsText" text="EJC">
      <formula>NOT(ISERROR(SEARCH("EJC",CW108)))</formula>
    </cfRule>
    <cfRule type="containsText" dxfId="15634" priority="11436" operator="containsText" text="FAC">
      <formula>NOT(ISERROR(SEARCH("FAC",CW108)))</formula>
    </cfRule>
  </conditionalFormatting>
  <conditionalFormatting sqref="CW108:DE108">
    <cfRule type="containsText" dxfId="15633" priority="11429" operator="containsText" text="CE">
      <formula>NOT(ISERROR(SEARCH("CE",CW108)))</formula>
    </cfRule>
  </conditionalFormatting>
  <conditionalFormatting sqref="CW108:DE108">
    <cfRule type="cellIs" dxfId="15632" priority="11422" operator="equal">
      <formula>"FAB"</formula>
    </cfRule>
    <cfRule type="containsText" dxfId="15631" priority="11423" operator="containsText" text="CC">
      <formula>NOT(ISERROR(SEARCH("CC",CW108)))</formula>
    </cfRule>
    <cfRule type="containsText" dxfId="15630" priority="11424" operator="containsText" text="ND">
      <formula>NOT(ISERROR(SEARCH("ND",CW108)))</formula>
    </cfRule>
    <cfRule type="containsText" dxfId="15629" priority="11425" operator="containsText" text="MANTTO">
      <formula>NOT(ISERROR(SEARCH("MANTTO",CW108)))</formula>
    </cfRule>
    <cfRule type="containsText" dxfId="15628" priority="11426" operator="containsText" text="PNC">
      <formula>NOT(ISERROR(SEARCH("PNC",CW108)))</formula>
    </cfRule>
    <cfRule type="containsText" dxfId="15627" priority="11427" operator="containsText" text="EJC">
      <formula>NOT(ISERROR(SEARCH("EJC",CW108)))</formula>
    </cfRule>
    <cfRule type="containsText" dxfId="15626" priority="11428" operator="containsText" text="FAC">
      <formula>NOT(ISERROR(SEARCH("FAC",CW108)))</formula>
    </cfRule>
  </conditionalFormatting>
  <conditionalFormatting sqref="CW108:DE108">
    <cfRule type="containsText" dxfId="15625" priority="11421" operator="containsText" text="CE">
      <formula>NOT(ISERROR(SEARCH("CE",CW108)))</formula>
    </cfRule>
  </conditionalFormatting>
  <conditionalFormatting sqref="CW108:DE108">
    <cfRule type="containsText" dxfId="15624" priority="11420" operator="containsText" text="BAA">
      <formula>NOT(ISERROR(SEARCH("BAA",CW108)))</formula>
    </cfRule>
  </conditionalFormatting>
  <conditionalFormatting sqref="CW108:DE108">
    <cfRule type="cellIs" dxfId="15623" priority="11413" operator="equal">
      <formula>"FAB"</formula>
    </cfRule>
    <cfRule type="containsText" dxfId="15622" priority="11414" operator="containsText" text="CC">
      <formula>NOT(ISERROR(SEARCH("CC",CW108)))</formula>
    </cfRule>
    <cfRule type="containsText" dxfId="15621" priority="11415" operator="containsText" text="ND">
      <formula>NOT(ISERROR(SEARCH("ND",CW108)))</formula>
    </cfRule>
    <cfRule type="containsText" dxfId="15620" priority="11416" operator="containsText" text="MANTTO">
      <formula>NOT(ISERROR(SEARCH("MANTTO",CW108)))</formula>
    </cfRule>
    <cfRule type="containsText" dxfId="15619" priority="11417" operator="containsText" text="PNC">
      <formula>NOT(ISERROR(SEARCH("PNC",CW108)))</formula>
    </cfRule>
    <cfRule type="containsText" dxfId="15618" priority="11418" operator="containsText" text="EJC">
      <formula>NOT(ISERROR(SEARCH("EJC",CW108)))</formula>
    </cfRule>
    <cfRule type="containsText" dxfId="15617" priority="11419" operator="containsText" text="FAC">
      <formula>NOT(ISERROR(SEARCH("FAC",CW108)))</formula>
    </cfRule>
  </conditionalFormatting>
  <conditionalFormatting sqref="CW108:DE108">
    <cfRule type="containsText" dxfId="15616" priority="11412" operator="containsText" text="CE">
      <formula>NOT(ISERROR(SEARCH("CE",CW108)))</formula>
    </cfRule>
  </conditionalFormatting>
  <conditionalFormatting sqref="CW108:DE108">
    <cfRule type="cellIs" dxfId="15615" priority="11405" operator="equal">
      <formula>"FAB"</formula>
    </cfRule>
    <cfRule type="containsText" dxfId="15614" priority="11406" operator="containsText" text="CC">
      <formula>NOT(ISERROR(SEARCH("CC",CW108)))</formula>
    </cfRule>
    <cfRule type="containsText" dxfId="15613" priority="11407" operator="containsText" text="ND">
      <formula>NOT(ISERROR(SEARCH("ND",CW108)))</formula>
    </cfRule>
    <cfRule type="containsText" dxfId="15612" priority="11408" operator="containsText" text="MANTTO">
      <formula>NOT(ISERROR(SEARCH("MANTTO",CW108)))</formula>
    </cfRule>
    <cfRule type="containsText" dxfId="15611" priority="11409" operator="containsText" text="PNC">
      <formula>NOT(ISERROR(SEARCH("PNC",CW108)))</formula>
    </cfRule>
    <cfRule type="containsText" dxfId="15610" priority="11410" operator="containsText" text="EJC">
      <formula>NOT(ISERROR(SEARCH("EJC",CW108)))</formula>
    </cfRule>
    <cfRule type="containsText" dxfId="15609" priority="11411" operator="containsText" text="FAC">
      <formula>NOT(ISERROR(SEARCH("FAC",CW108)))</formula>
    </cfRule>
  </conditionalFormatting>
  <conditionalFormatting sqref="CW108:DE108">
    <cfRule type="containsText" dxfId="15608" priority="11404" operator="containsText" text="CE">
      <formula>NOT(ISERROR(SEARCH("CE",CW108)))</formula>
    </cfRule>
  </conditionalFormatting>
  <conditionalFormatting sqref="CW108:DE108">
    <cfRule type="cellIs" dxfId="15607" priority="11397" operator="equal">
      <formula>"FAB"</formula>
    </cfRule>
    <cfRule type="containsText" dxfId="15606" priority="11398" operator="containsText" text="CC">
      <formula>NOT(ISERROR(SEARCH("CC",CW108)))</formula>
    </cfRule>
    <cfRule type="containsText" dxfId="15605" priority="11399" operator="containsText" text="ND">
      <formula>NOT(ISERROR(SEARCH("ND",CW108)))</formula>
    </cfRule>
    <cfRule type="containsText" dxfId="15604" priority="11400" operator="containsText" text="MANTTO">
      <formula>NOT(ISERROR(SEARCH("MANTTO",CW108)))</formula>
    </cfRule>
    <cfRule type="containsText" dxfId="15603" priority="11401" operator="containsText" text="PNC">
      <formula>NOT(ISERROR(SEARCH("PNC",CW108)))</formula>
    </cfRule>
    <cfRule type="containsText" dxfId="15602" priority="11402" operator="containsText" text="EJC">
      <formula>NOT(ISERROR(SEARCH("EJC",CW108)))</formula>
    </cfRule>
    <cfRule type="containsText" dxfId="15601" priority="11403" operator="containsText" text="FAC">
      <formula>NOT(ISERROR(SEARCH("FAC",CW108)))</formula>
    </cfRule>
  </conditionalFormatting>
  <conditionalFormatting sqref="CW108:DE108">
    <cfRule type="containsText" dxfId="15600" priority="11396" operator="containsText" text="CE">
      <formula>NOT(ISERROR(SEARCH("CE",CW108)))</formula>
    </cfRule>
  </conditionalFormatting>
  <conditionalFormatting sqref="CW108:DE108">
    <cfRule type="cellIs" dxfId="15599" priority="11389" operator="equal">
      <formula>"FAB"</formula>
    </cfRule>
    <cfRule type="containsText" dxfId="15598" priority="11390" operator="containsText" text="CC">
      <formula>NOT(ISERROR(SEARCH("CC",CW108)))</formula>
    </cfRule>
    <cfRule type="containsText" dxfId="15597" priority="11391" operator="containsText" text="ND">
      <formula>NOT(ISERROR(SEARCH("ND",CW108)))</formula>
    </cfRule>
    <cfRule type="containsText" dxfId="15596" priority="11392" operator="containsText" text="MANTTO">
      <formula>NOT(ISERROR(SEARCH("MANTTO",CW108)))</formula>
    </cfRule>
    <cfRule type="containsText" dxfId="15595" priority="11393" operator="containsText" text="PNC">
      <formula>NOT(ISERROR(SEARCH("PNC",CW108)))</formula>
    </cfRule>
    <cfRule type="containsText" dxfId="15594" priority="11394" operator="containsText" text="EJC">
      <formula>NOT(ISERROR(SEARCH("EJC",CW108)))</formula>
    </cfRule>
    <cfRule type="containsText" dxfId="15593" priority="11395" operator="containsText" text="FAC">
      <formula>NOT(ISERROR(SEARCH("FAC",CW108)))</formula>
    </cfRule>
  </conditionalFormatting>
  <conditionalFormatting sqref="CW108:DE108">
    <cfRule type="containsText" dxfId="15592" priority="11388" operator="containsText" text="CE">
      <formula>NOT(ISERROR(SEARCH("CE",CW108)))</formula>
    </cfRule>
  </conditionalFormatting>
  <conditionalFormatting sqref="CW108:DE108">
    <cfRule type="cellIs" dxfId="15591" priority="11381" operator="equal">
      <formula>"FAB"</formula>
    </cfRule>
    <cfRule type="containsText" dxfId="15590" priority="11382" operator="containsText" text="CC">
      <formula>NOT(ISERROR(SEARCH("CC",CW108)))</formula>
    </cfRule>
    <cfRule type="containsText" dxfId="15589" priority="11383" operator="containsText" text="ND">
      <formula>NOT(ISERROR(SEARCH("ND",CW108)))</formula>
    </cfRule>
    <cfRule type="containsText" dxfId="15588" priority="11384" operator="containsText" text="MANTTO">
      <formula>NOT(ISERROR(SEARCH("MANTTO",CW108)))</formula>
    </cfRule>
    <cfRule type="containsText" dxfId="15587" priority="11385" operator="containsText" text="PNC">
      <formula>NOT(ISERROR(SEARCH("PNC",CW108)))</formula>
    </cfRule>
    <cfRule type="containsText" dxfId="15586" priority="11386" operator="containsText" text="EJC">
      <formula>NOT(ISERROR(SEARCH("EJC",CW108)))</formula>
    </cfRule>
    <cfRule type="containsText" dxfId="15585" priority="11387" operator="containsText" text="FAC">
      <formula>NOT(ISERROR(SEARCH("FAC",CW108)))</formula>
    </cfRule>
  </conditionalFormatting>
  <conditionalFormatting sqref="CW108:DE108">
    <cfRule type="containsText" dxfId="15584" priority="11380" operator="containsText" text="CE">
      <formula>NOT(ISERROR(SEARCH("CE",CW108)))</formula>
    </cfRule>
  </conditionalFormatting>
  <conditionalFormatting sqref="CW108:DE108">
    <cfRule type="cellIs" dxfId="15583" priority="11373" operator="equal">
      <formula>"FAB"</formula>
    </cfRule>
    <cfRule type="containsText" dxfId="15582" priority="11374" operator="containsText" text="CC">
      <formula>NOT(ISERROR(SEARCH("CC",CW108)))</formula>
    </cfRule>
    <cfRule type="containsText" dxfId="15581" priority="11375" operator="containsText" text="ND">
      <formula>NOT(ISERROR(SEARCH("ND",CW108)))</formula>
    </cfRule>
    <cfRule type="containsText" dxfId="15580" priority="11376" operator="containsText" text="MANTTO">
      <formula>NOT(ISERROR(SEARCH("MANTTO",CW108)))</formula>
    </cfRule>
    <cfRule type="containsText" dxfId="15579" priority="11377" operator="containsText" text="PNC">
      <formula>NOT(ISERROR(SEARCH("PNC",CW108)))</formula>
    </cfRule>
    <cfRule type="containsText" dxfId="15578" priority="11378" operator="containsText" text="EJC">
      <formula>NOT(ISERROR(SEARCH("EJC",CW108)))</formula>
    </cfRule>
    <cfRule type="containsText" dxfId="15577" priority="11379" operator="containsText" text="FAC">
      <formula>NOT(ISERROR(SEARCH("FAC",CW108)))</formula>
    </cfRule>
  </conditionalFormatting>
  <conditionalFormatting sqref="CW108:DE108">
    <cfRule type="containsText" dxfId="15576" priority="11372" operator="containsText" text="CE">
      <formula>NOT(ISERROR(SEARCH("CE",CW108)))</formula>
    </cfRule>
  </conditionalFormatting>
  <conditionalFormatting sqref="CW108:DE108">
    <cfRule type="cellIs" dxfId="15575" priority="11365" operator="equal">
      <formula>"FAB"</formula>
    </cfRule>
    <cfRule type="containsText" dxfId="15574" priority="11366" operator="containsText" text="CC">
      <formula>NOT(ISERROR(SEARCH("CC",CW108)))</formula>
    </cfRule>
    <cfRule type="containsText" dxfId="15573" priority="11367" operator="containsText" text="ND">
      <formula>NOT(ISERROR(SEARCH("ND",CW108)))</formula>
    </cfRule>
    <cfRule type="containsText" dxfId="15572" priority="11368" operator="containsText" text="MANTTO">
      <formula>NOT(ISERROR(SEARCH("MANTTO",CW108)))</formula>
    </cfRule>
    <cfRule type="containsText" dxfId="15571" priority="11369" operator="containsText" text="PNC">
      <formula>NOT(ISERROR(SEARCH("PNC",CW108)))</formula>
    </cfRule>
    <cfRule type="containsText" dxfId="15570" priority="11370" operator="containsText" text="EJC">
      <formula>NOT(ISERROR(SEARCH("EJC",CW108)))</formula>
    </cfRule>
    <cfRule type="containsText" dxfId="15569" priority="11371" operator="containsText" text="FAC">
      <formula>NOT(ISERROR(SEARCH("FAC",CW108)))</formula>
    </cfRule>
  </conditionalFormatting>
  <conditionalFormatting sqref="CW108:DE108">
    <cfRule type="containsText" dxfId="15568" priority="11364" operator="containsText" text="CE">
      <formula>NOT(ISERROR(SEARCH("CE",CW108)))</formula>
    </cfRule>
  </conditionalFormatting>
  <conditionalFormatting sqref="CW108:DE108">
    <cfRule type="cellIs" dxfId="15567" priority="11357" operator="equal">
      <formula>"FAB"</formula>
    </cfRule>
    <cfRule type="containsText" dxfId="15566" priority="11358" operator="containsText" text="CC">
      <formula>NOT(ISERROR(SEARCH("CC",CW108)))</formula>
    </cfRule>
    <cfRule type="containsText" dxfId="15565" priority="11359" operator="containsText" text="ND">
      <formula>NOT(ISERROR(SEARCH("ND",CW108)))</formula>
    </cfRule>
    <cfRule type="containsText" dxfId="15564" priority="11360" operator="containsText" text="MANTTO">
      <formula>NOT(ISERROR(SEARCH("MANTTO",CW108)))</formula>
    </cfRule>
    <cfRule type="containsText" dxfId="15563" priority="11361" operator="containsText" text="PNC">
      <formula>NOT(ISERROR(SEARCH("PNC",CW108)))</formula>
    </cfRule>
    <cfRule type="containsText" dxfId="15562" priority="11362" operator="containsText" text="EJC">
      <formula>NOT(ISERROR(SEARCH("EJC",CW108)))</formula>
    </cfRule>
    <cfRule type="containsText" dxfId="15561" priority="11363" operator="containsText" text="FAC">
      <formula>NOT(ISERROR(SEARCH("FAC",CW108)))</formula>
    </cfRule>
  </conditionalFormatting>
  <conditionalFormatting sqref="CW108:DE108">
    <cfRule type="containsText" dxfId="15560" priority="11356" operator="containsText" text="CE">
      <formula>NOT(ISERROR(SEARCH("CE",CW108)))</formula>
    </cfRule>
  </conditionalFormatting>
  <conditionalFormatting sqref="CW108:DE108">
    <cfRule type="containsText" dxfId="15559" priority="11355" operator="containsText" text="BAA">
      <formula>NOT(ISERROR(SEARCH("BAA",CW108)))</formula>
    </cfRule>
  </conditionalFormatting>
  <conditionalFormatting sqref="CW108:DE108">
    <cfRule type="cellIs" dxfId="15558" priority="11348" operator="equal">
      <formula>"FAB"</formula>
    </cfRule>
    <cfRule type="containsText" dxfId="15557" priority="11349" operator="containsText" text="CC">
      <formula>NOT(ISERROR(SEARCH("CC",CW108)))</formula>
    </cfRule>
    <cfRule type="containsText" dxfId="15556" priority="11350" operator="containsText" text="ND">
      <formula>NOT(ISERROR(SEARCH("ND",CW108)))</formula>
    </cfRule>
    <cfRule type="containsText" dxfId="15555" priority="11351" operator="containsText" text="MANTTO">
      <formula>NOT(ISERROR(SEARCH("MANTTO",CW108)))</formula>
    </cfRule>
    <cfRule type="containsText" dxfId="15554" priority="11352" operator="containsText" text="PNC">
      <formula>NOT(ISERROR(SEARCH("PNC",CW108)))</formula>
    </cfRule>
    <cfRule type="containsText" dxfId="15553" priority="11353" operator="containsText" text="EJC">
      <formula>NOT(ISERROR(SEARCH("EJC",CW108)))</formula>
    </cfRule>
    <cfRule type="containsText" dxfId="15552" priority="11354" operator="containsText" text="FAC">
      <formula>NOT(ISERROR(SEARCH("FAC",CW108)))</formula>
    </cfRule>
  </conditionalFormatting>
  <conditionalFormatting sqref="CW108:DE108">
    <cfRule type="containsText" dxfId="15551" priority="11347" operator="containsText" text="CE">
      <formula>NOT(ISERROR(SEARCH("CE",CW108)))</formula>
    </cfRule>
  </conditionalFormatting>
  <conditionalFormatting sqref="CW108:DE108">
    <cfRule type="cellIs" dxfId="15550" priority="11340" operator="equal">
      <formula>"FAB"</formula>
    </cfRule>
    <cfRule type="containsText" dxfId="15549" priority="11341" operator="containsText" text="CC">
      <formula>NOT(ISERROR(SEARCH("CC",CW108)))</formula>
    </cfRule>
    <cfRule type="containsText" dxfId="15548" priority="11342" operator="containsText" text="ND">
      <formula>NOT(ISERROR(SEARCH("ND",CW108)))</formula>
    </cfRule>
    <cfRule type="containsText" dxfId="15547" priority="11343" operator="containsText" text="MANTTO">
      <formula>NOT(ISERROR(SEARCH("MANTTO",CW108)))</formula>
    </cfRule>
    <cfRule type="containsText" dxfId="15546" priority="11344" operator="containsText" text="PNC">
      <formula>NOT(ISERROR(SEARCH("PNC",CW108)))</formula>
    </cfRule>
    <cfRule type="containsText" dxfId="15545" priority="11345" operator="containsText" text="EJC">
      <formula>NOT(ISERROR(SEARCH("EJC",CW108)))</formula>
    </cfRule>
    <cfRule type="containsText" dxfId="15544" priority="11346" operator="containsText" text="FAC">
      <formula>NOT(ISERROR(SEARCH("FAC",CW108)))</formula>
    </cfRule>
  </conditionalFormatting>
  <conditionalFormatting sqref="CW108:DE108">
    <cfRule type="containsText" dxfId="15543" priority="11339" operator="containsText" text="CE">
      <formula>NOT(ISERROR(SEARCH("CE",CW108)))</formula>
    </cfRule>
  </conditionalFormatting>
  <conditionalFormatting sqref="CW108:DE108">
    <cfRule type="cellIs" dxfId="15542" priority="11332" operator="equal">
      <formula>"FAB"</formula>
    </cfRule>
    <cfRule type="containsText" dxfId="15541" priority="11333" operator="containsText" text="CC">
      <formula>NOT(ISERROR(SEARCH("CC",CW108)))</formula>
    </cfRule>
    <cfRule type="containsText" dxfId="15540" priority="11334" operator="containsText" text="ND">
      <formula>NOT(ISERROR(SEARCH("ND",CW108)))</formula>
    </cfRule>
    <cfRule type="containsText" dxfId="15539" priority="11335" operator="containsText" text="MANTTO">
      <formula>NOT(ISERROR(SEARCH("MANTTO",CW108)))</formula>
    </cfRule>
    <cfRule type="containsText" dxfId="15538" priority="11336" operator="containsText" text="PNC">
      <formula>NOT(ISERROR(SEARCH("PNC",CW108)))</formula>
    </cfRule>
    <cfRule type="containsText" dxfId="15537" priority="11337" operator="containsText" text="EJC">
      <formula>NOT(ISERROR(SEARCH("EJC",CW108)))</formula>
    </cfRule>
    <cfRule type="containsText" dxfId="15536" priority="11338" operator="containsText" text="FAC">
      <formula>NOT(ISERROR(SEARCH("FAC",CW108)))</formula>
    </cfRule>
  </conditionalFormatting>
  <conditionalFormatting sqref="CW108:DE108">
    <cfRule type="containsText" dxfId="15535" priority="11331" operator="containsText" text="CE">
      <formula>NOT(ISERROR(SEARCH("CE",CW108)))</formula>
    </cfRule>
  </conditionalFormatting>
  <conditionalFormatting sqref="CW108:DE108">
    <cfRule type="cellIs" dxfId="15534" priority="11324" operator="equal">
      <formula>"FAB"</formula>
    </cfRule>
    <cfRule type="containsText" dxfId="15533" priority="11325" operator="containsText" text="CC">
      <formula>NOT(ISERROR(SEARCH("CC",CW108)))</formula>
    </cfRule>
    <cfRule type="containsText" dxfId="15532" priority="11326" operator="containsText" text="ND">
      <formula>NOT(ISERROR(SEARCH("ND",CW108)))</formula>
    </cfRule>
    <cfRule type="containsText" dxfId="15531" priority="11327" operator="containsText" text="MANTTO">
      <formula>NOT(ISERROR(SEARCH("MANTTO",CW108)))</formula>
    </cfRule>
    <cfRule type="containsText" dxfId="15530" priority="11328" operator="containsText" text="PNC">
      <formula>NOT(ISERROR(SEARCH("PNC",CW108)))</formula>
    </cfRule>
    <cfRule type="containsText" dxfId="15529" priority="11329" operator="containsText" text="EJC">
      <formula>NOT(ISERROR(SEARCH("EJC",CW108)))</formula>
    </cfRule>
    <cfRule type="containsText" dxfId="15528" priority="11330" operator="containsText" text="FAC">
      <formula>NOT(ISERROR(SEARCH("FAC",CW108)))</formula>
    </cfRule>
  </conditionalFormatting>
  <conditionalFormatting sqref="CW108:DE108">
    <cfRule type="containsText" dxfId="15527" priority="11323" operator="containsText" text="CE">
      <formula>NOT(ISERROR(SEARCH("CE",CW108)))</formula>
    </cfRule>
  </conditionalFormatting>
  <conditionalFormatting sqref="CW108:DE108">
    <cfRule type="cellIs" dxfId="15526" priority="11316" operator="equal">
      <formula>"FAB"</formula>
    </cfRule>
    <cfRule type="containsText" dxfId="15525" priority="11317" operator="containsText" text="CC">
      <formula>NOT(ISERROR(SEARCH("CC",CW108)))</formula>
    </cfRule>
    <cfRule type="containsText" dxfId="15524" priority="11318" operator="containsText" text="ND">
      <formula>NOT(ISERROR(SEARCH("ND",CW108)))</formula>
    </cfRule>
    <cfRule type="containsText" dxfId="15523" priority="11319" operator="containsText" text="MANTTO">
      <formula>NOT(ISERROR(SEARCH("MANTTO",CW108)))</formula>
    </cfRule>
    <cfRule type="containsText" dxfId="15522" priority="11320" operator="containsText" text="PNC">
      <formula>NOT(ISERROR(SEARCH("PNC",CW108)))</formula>
    </cfRule>
    <cfRule type="containsText" dxfId="15521" priority="11321" operator="containsText" text="EJC">
      <formula>NOT(ISERROR(SEARCH("EJC",CW108)))</formula>
    </cfRule>
    <cfRule type="containsText" dxfId="15520" priority="11322" operator="containsText" text="FAC">
      <formula>NOT(ISERROR(SEARCH("FAC",CW108)))</formula>
    </cfRule>
  </conditionalFormatting>
  <conditionalFormatting sqref="CW108:DE108">
    <cfRule type="containsText" dxfId="15519" priority="11315" operator="containsText" text="CE">
      <formula>NOT(ISERROR(SEARCH("CE",CW108)))</formula>
    </cfRule>
  </conditionalFormatting>
  <conditionalFormatting sqref="BA105:BL105">
    <cfRule type="cellIs" dxfId="15518" priority="11308" operator="equal">
      <formula>"FAB"</formula>
    </cfRule>
    <cfRule type="containsText" dxfId="15517" priority="11309" operator="containsText" text="CC">
      <formula>NOT(ISERROR(SEARCH("CC",BA105)))</formula>
    </cfRule>
    <cfRule type="containsText" dxfId="15516" priority="11310" operator="containsText" text="ND">
      <formula>NOT(ISERROR(SEARCH("ND",BA105)))</formula>
    </cfRule>
    <cfRule type="containsText" dxfId="15515" priority="11311" operator="containsText" text="MANTTO">
      <formula>NOT(ISERROR(SEARCH("MANTTO",BA105)))</formula>
    </cfRule>
    <cfRule type="containsText" dxfId="15514" priority="11312" operator="containsText" text="PNC">
      <formula>NOT(ISERROR(SEARCH("PNC",BA105)))</formula>
    </cfRule>
    <cfRule type="containsText" dxfId="15513" priority="11313" operator="containsText" text="EJC">
      <formula>NOT(ISERROR(SEARCH("EJC",BA105)))</formula>
    </cfRule>
    <cfRule type="containsText" dxfId="15512" priority="11314" operator="containsText" text="FAC">
      <formula>NOT(ISERROR(SEARCH("FAC",BA105)))</formula>
    </cfRule>
  </conditionalFormatting>
  <conditionalFormatting sqref="BA105:BL105">
    <cfRule type="containsText" dxfId="15511" priority="11307" operator="containsText" text="CE">
      <formula>NOT(ISERROR(SEARCH("CE",BA105)))</formula>
    </cfRule>
  </conditionalFormatting>
  <conditionalFormatting sqref="BA105:BL105">
    <cfRule type="containsText" dxfId="15510" priority="11306" operator="containsText" text="BAA">
      <formula>NOT(ISERROR(SEARCH("BAA",BA105)))</formula>
    </cfRule>
  </conditionalFormatting>
  <conditionalFormatting sqref="BA105:BL105">
    <cfRule type="cellIs" dxfId="15509" priority="11299" operator="equal">
      <formula>"FAB"</formula>
    </cfRule>
    <cfRule type="containsText" dxfId="15508" priority="11300" operator="containsText" text="CC">
      <formula>NOT(ISERROR(SEARCH("CC",BA105)))</formula>
    </cfRule>
    <cfRule type="containsText" dxfId="15507" priority="11301" operator="containsText" text="ND">
      <formula>NOT(ISERROR(SEARCH("ND",BA105)))</formula>
    </cfRule>
    <cfRule type="containsText" dxfId="15506" priority="11302" operator="containsText" text="MANTTO">
      <formula>NOT(ISERROR(SEARCH("MANTTO",BA105)))</formula>
    </cfRule>
    <cfRule type="containsText" dxfId="15505" priority="11303" operator="containsText" text="PNC">
      <formula>NOT(ISERROR(SEARCH("PNC",BA105)))</formula>
    </cfRule>
    <cfRule type="containsText" dxfId="15504" priority="11304" operator="containsText" text="EJC">
      <formula>NOT(ISERROR(SEARCH("EJC",BA105)))</formula>
    </cfRule>
    <cfRule type="containsText" dxfId="15503" priority="11305" operator="containsText" text="FAC">
      <formula>NOT(ISERROR(SEARCH("FAC",BA105)))</formula>
    </cfRule>
  </conditionalFormatting>
  <conditionalFormatting sqref="BA105:BL105">
    <cfRule type="containsText" dxfId="15502" priority="11298" operator="containsText" text="CE">
      <formula>NOT(ISERROR(SEARCH("CE",BA105)))</formula>
    </cfRule>
  </conditionalFormatting>
  <conditionalFormatting sqref="BA105:BL105">
    <cfRule type="cellIs" dxfId="15501" priority="11291" operator="equal">
      <formula>"FAB"</formula>
    </cfRule>
    <cfRule type="containsText" dxfId="15500" priority="11292" operator="containsText" text="CC">
      <formula>NOT(ISERROR(SEARCH("CC",BA105)))</formula>
    </cfRule>
    <cfRule type="containsText" dxfId="15499" priority="11293" operator="containsText" text="ND">
      <formula>NOT(ISERROR(SEARCH("ND",BA105)))</formula>
    </cfRule>
    <cfRule type="containsText" dxfId="15498" priority="11294" operator="containsText" text="MANTTO">
      <formula>NOT(ISERROR(SEARCH("MANTTO",BA105)))</formula>
    </cfRule>
    <cfRule type="containsText" dxfId="15497" priority="11295" operator="containsText" text="PNC">
      <formula>NOT(ISERROR(SEARCH("PNC",BA105)))</formula>
    </cfRule>
    <cfRule type="containsText" dxfId="15496" priority="11296" operator="containsText" text="EJC">
      <formula>NOT(ISERROR(SEARCH("EJC",BA105)))</formula>
    </cfRule>
    <cfRule type="containsText" dxfId="15495" priority="11297" operator="containsText" text="FAC">
      <formula>NOT(ISERROR(SEARCH("FAC",BA105)))</formula>
    </cfRule>
  </conditionalFormatting>
  <conditionalFormatting sqref="BA105:BL105">
    <cfRule type="containsText" dxfId="15494" priority="11290" operator="containsText" text="CE">
      <formula>NOT(ISERROR(SEARCH("CE",BA105)))</formula>
    </cfRule>
  </conditionalFormatting>
  <conditionalFormatting sqref="BA105:BL105">
    <cfRule type="cellIs" dxfId="15493" priority="11283" operator="equal">
      <formula>"FAB"</formula>
    </cfRule>
    <cfRule type="containsText" dxfId="15492" priority="11284" operator="containsText" text="CC">
      <formula>NOT(ISERROR(SEARCH("CC",BA105)))</formula>
    </cfRule>
    <cfRule type="containsText" dxfId="15491" priority="11285" operator="containsText" text="ND">
      <formula>NOT(ISERROR(SEARCH("ND",BA105)))</formula>
    </cfRule>
    <cfRule type="containsText" dxfId="15490" priority="11286" operator="containsText" text="MANTTO">
      <formula>NOT(ISERROR(SEARCH("MANTTO",BA105)))</formula>
    </cfRule>
    <cfRule type="containsText" dxfId="15489" priority="11287" operator="containsText" text="PNC">
      <formula>NOT(ISERROR(SEARCH("PNC",BA105)))</formula>
    </cfRule>
    <cfRule type="containsText" dxfId="15488" priority="11288" operator="containsText" text="EJC">
      <formula>NOT(ISERROR(SEARCH("EJC",BA105)))</formula>
    </cfRule>
    <cfRule type="containsText" dxfId="15487" priority="11289" operator="containsText" text="FAC">
      <formula>NOT(ISERROR(SEARCH("FAC",BA105)))</formula>
    </cfRule>
  </conditionalFormatting>
  <conditionalFormatting sqref="BA105:BL105">
    <cfRule type="containsText" dxfId="15486" priority="11282" operator="containsText" text="CE">
      <formula>NOT(ISERROR(SEARCH("CE",BA105)))</formula>
    </cfRule>
  </conditionalFormatting>
  <conditionalFormatting sqref="BA105:BL105">
    <cfRule type="cellIs" dxfId="15485" priority="11275" operator="equal">
      <formula>"FAB"</formula>
    </cfRule>
    <cfRule type="containsText" dxfId="15484" priority="11276" operator="containsText" text="CC">
      <formula>NOT(ISERROR(SEARCH("CC",BA105)))</formula>
    </cfRule>
    <cfRule type="containsText" dxfId="15483" priority="11277" operator="containsText" text="ND">
      <formula>NOT(ISERROR(SEARCH("ND",BA105)))</formula>
    </cfRule>
    <cfRule type="containsText" dxfId="15482" priority="11278" operator="containsText" text="MANTTO">
      <formula>NOT(ISERROR(SEARCH("MANTTO",BA105)))</formula>
    </cfRule>
    <cfRule type="containsText" dxfId="15481" priority="11279" operator="containsText" text="PNC">
      <formula>NOT(ISERROR(SEARCH("PNC",BA105)))</formula>
    </cfRule>
    <cfRule type="containsText" dxfId="15480" priority="11280" operator="containsText" text="EJC">
      <formula>NOT(ISERROR(SEARCH("EJC",BA105)))</formula>
    </cfRule>
    <cfRule type="containsText" dxfId="15479" priority="11281" operator="containsText" text="FAC">
      <formula>NOT(ISERROR(SEARCH("FAC",BA105)))</formula>
    </cfRule>
  </conditionalFormatting>
  <conditionalFormatting sqref="BA105:BL105">
    <cfRule type="containsText" dxfId="15478" priority="11274" operator="containsText" text="CE">
      <formula>NOT(ISERROR(SEARCH("CE",BA105)))</formula>
    </cfRule>
  </conditionalFormatting>
  <conditionalFormatting sqref="BA105:BL105">
    <cfRule type="cellIs" dxfId="15477" priority="11267" operator="equal">
      <formula>"FAB"</formula>
    </cfRule>
    <cfRule type="containsText" dxfId="15476" priority="11268" operator="containsText" text="CC">
      <formula>NOT(ISERROR(SEARCH("CC",BA105)))</formula>
    </cfRule>
    <cfRule type="containsText" dxfId="15475" priority="11269" operator="containsText" text="ND">
      <formula>NOT(ISERROR(SEARCH("ND",BA105)))</formula>
    </cfRule>
    <cfRule type="containsText" dxfId="15474" priority="11270" operator="containsText" text="MANTTO">
      <formula>NOT(ISERROR(SEARCH("MANTTO",BA105)))</formula>
    </cfRule>
    <cfRule type="containsText" dxfId="15473" priority="11271" operator="containsText" text="PNC">
      <formula>NOT(ISERROR(SEARCH("PNC",BA105)))</formula>
    </cfRule>
    <cfRule type="containsText" dxfId="15472" priority="11272" operator="containsText" text="EJC">
      <formula>NOT(ISERROR(SEARCH("EJC",BA105)))</formula>
    </cfRule>
    <cfRule type="containsText" dxfId="15471" priority="11273" operator="containsText" text="FAC">
      <formula>NOT(ISERROR(SEARCH("FAC",BA105)))</formula>
    </cfRule>
  </conditionalFormatting>
  <conditionalFormatting sqref="BA105:BL105">
    <cfRule type="containsText" dxfId="15470" priority="11266" operator="containsText" text="CE">
      <formula>NOT(ISERROR(SEARCH("CE",BA105)))</formula>
    </cfRule>
  </conditionalFormatting>
  <conditionalFormatting sqref="AC109:AN109 AI108:AT108">
    <cfRule type="cellIs" dxfId="15469" priority="11259" operator="equal">
      <formula>"FAB"</formula>
    </cfRule>
    <cfRule type="containsText" dxfId="15468" priority="11260" operator="containsText" text="CC">
      <formula>NOT(ISERROR(SEARCH("CC",AC108)))</formula>
    </cfRule>
    <cfRule type="containsText" dxfId="15467" priority="11261" operator="containsText" text="ND">
      <formula>NOT(ISERROR(SEARCH("ND",AC108)))</formula>
    </cfRule>
    <cfRule type="containsText" dxfId="15466" priority="11262" operator="containsText" text="MANTTO">
      <formula>NOT(ISERROR(SEARCH("MANTTO",AC108)))</formula>
    </cfRule>
    <cfRule type="containsText" dxfId="15465" priority="11263" operator="containsText" text="PNC">
      <formula>NOT(ISERROR(SEARCH("PNC",AC108)))</formula>
    </cfRule>
    <cfRule type="containsText" dxfId="15464" priority="11264" operator="containsText" text="EJC">
      <formula>NOT(ISERROR(SEARCH("EJC",AC108)))</formula>
    </cfRule>
    <cfRule type="containsText" dxfId="15463" priority="11265" operator="containsText" text="FAC">
      <formula>NOT(ISERROR(SEARCH("FAC",AC108)))</formula>
    </cfRule>
  </conditionalFormatting>
  <conditionalFormatting sqref="AC109:AN109 AI108:AT108">
    <cfRule type="containsText" dxfId="15462" priority="11258" operator="containsText" text="CE">
      <formula>NOT(ISERROR(SEARCH("CE",AC108)))</formula>
    </cfRule>
  </conditionalFormatting>
  <conditionalFormatting sqref="AC109:AN109 AI108:AT108">
    <cfRule type="containsText" dxfId="15461" priority="11257" operator="containsText" text="BAA">
      <formula>NOT(ISERROR(SEARCH("BAA",AC108)))</formula>
    </cfRule>
  </conditionalFormatting>
  <conditionalFormatting sqref="AC109:AN109 AI108:AT108">
    <cfRule type="cellIs" dxfId="15460" priority="11250" operator="equal">
      <formula>"FAB"</formula>
    </cfRule>
    <cfRule type="containsText" dxfId="15459" priority="11251" operator="containsText" text="CC">
      <formula>NOT(ISERROR(SEARCH("CC",AC108)))</formula>
    </cfRule>
    <cfRule type="containsText" dxfId="15458" priority="11252" operator="containsText" text="ND">
      <formula>NOT(ISERROR(SEARCH("ND",AC108)))</formula>
    </cfRule>
    <cfRule type="containsText" dxfId="15457" priority="11253" operator="containsText" text="MANTTO">
      <formula>NOT(ISERROR(SEARCH("MANTTO",AC108)))</formula>
    </cfRule>
    <cfRule type="containsText" dxfId="15456" priority="11254" operator="containsText" text="PNC">
      <formula>NOT(ISERROR(SEARCH("PNC",AC108)))</formula>
    </cfRule>
    <cfRule type="containsText" dxfId="15455" priority="11255" operator="containsText" text="EJC">
      <formula>NOT(ISERROR(SEARCH("EJC",AC108)))</formula>
    </cfRule>
    <cfRule type="containsText" dxfId="15454" priority="11256" operator="containsText" text="FAC">
      <formula>NOT(ISERROR(SEARCH("FAC",AC108)))</formula>
    </cfRule>
  </conditionalFormatting>
  <conditionalFormatting sqref="AC109:AN109 AI108:AT108">
    <cfRule type="containsText" dxfId="15453" priority="11249" operator="containsText" text="CE">
      <formula>NOT(ISERROR(SEARCH("CE",AC108)))</formula>
    </cfRule>
  </conditionalFormatting>
  <conditionalFormatting sqref="AC109:AN109 AI108:AT108">
    <cfRule type="cellIs" dxfId="15452" priority="11242" operator="equal">
      <formula>"FAB"</formula>
    </cfRule>
    <cfRule type="containsText" dxfId="15451" priority="11243" operator="containsText" text="CC">
      <formula>NOT(ISERROR(SEARCH("CC",AC108)))</formula>
    </cfRule>
    <cfRule type="containsText" dxfId="15450" priority="11244" operator="containsText" text="ND">
      <formula>NOT(ISERROR(SEARCH("ND",AC108)))</formula>
    </cfRule>
    <cfRule type="containsText" dxfId="15449" priority="11245" operator="containsText" text="MANTTO">
      <formula>NOT(ISERROR(SEARCH("MANTTO",AC108)))</formula>
    </cfRule>
    <cfRule type="containsText" dxfId="15448" priority="11246" operator="containsText" text="PNC">
      <formula>NOT(ISERROR(SEARCH("PNC",AC108)))</formula>
    </cfRule>
    <cfRule type="containsText" dxfId="15447" priority="11247" operator="containsText" text="EJC">
      <formula>NOT(ISERROR(SEARCH("EJC",AC108)))</formula>
    </cfRule>
    <cfRule type="containsText" dxfId="15446" priority="11248" operator="containsText" text="FAC">
      <formula>NOT(ISERROR(SEARCH("FAC",AC108)))</formula>
    </cfRule>
  </conditionalFormatting>
  <conditionalFormatting sqref="AC109:AN109 AI108:AT108">
    <cfRule type="containsText" dxfId="15445" priority="11241" operator="containsText" text="CE">
      <formula>NOT(ISERROR(SEARCH("CE",AC108)))</formula>
    </cfRule>
  </conditionalFormatting>
  <conditionalFormatting sqref="AC109:AN109 AI108:AT108">
    <cfRule type="cellIs" dxfId="15444" priority="11234" operator="equal">
      <formula>"FAB"</formula>
    </cfRule>
    <cfRule type="containsText" dxfId="15443" priority="11235" operator="containsText" text="CC">
      <formula>NOT(ISERROR(SEARCH("CC",AC108)))</formula>
    </cfRule>
    <cfRule type="containsText" dxfId="15442" priority="11236" operator="containsText" text="ND">
      <formula>NOT(ISERROR(SEARCH("ND",AC108)))</formula>
    </cfRule>
    <cfRule type="containsText" dxfId="15441" priority="11237" operator="containsText" text="MANTTO">
      <formula>NOT(ISERROR(SEARCH("MANTTO",AC108)))</formula>
    </cfRule>
    <cfRule type="containsText" dxfId="15440" priority="11238" operator="containsText" text="PNC">
      <formula>NOT(ISERROR(SEARCH("PNC",AC108)))</formula>
    </cfRule>
    <cfRule type="containsText" dxfId="15439" priority="11239" operator="containsText" text="EJC">
      <formula>NOT(ISERROR(SEARCH("EJC",AC108)))</formula>
    </cfRule>
    <cfRule type="containsText" dxfId="15438" priority="11240" operator="containsText" text="FAC">
      <formula>NOT(ISERROR(SEARCH("FAC",AC108)))</formula>
    </cfRule>
  </conditionalFormatting>
  <conditionalFormatting sqref="AC109:AN109 AI108:AT108">
    <cfRule type="containsText" dxfId="15437" priority="11233" operator="containsText" text="CE">
      <formula>NOT(ISERROR(SEARCH("CE",AC108)))</formula>
    </cfRule>
  </conditionalFormatting>
  <conditionalFormatting sqref="AC109:AN109 AI108:AT108">
    <cfRule type="cellIs" dxfId="15436" priority="11226" operator="equal">
      <formula>"FAB"</formula>
    </cfRule>
    <cfRule type="containsText" dxfId="15435" priority="11227" operator="containsText" text="CC">
      <formula>NOT(ISERROR(SEARCH("CC",AC108)))</formula>
    </cfRule>
    <cfRule type="containsText" dxfId="15434" priority="11228" operator="containsText" text="ND">
      <formula>NOT(ISERROR(SEARCH("ND",AC108)))</formula>
    </cfRule>
    <cfRule type="containsText" dxfId="15433" priority="11229" operator="containsText" text="MANTTO">
      <formula>NOT(ISERROR(SEARCH("MANTTO",AC108)))</formula>
    </cfRule>
    <cfRule type="containsText" dxfId="15432" priority="11230" operator="containsText" text="PNC">
      <formula>NOT(ISERROR(SEARCH("PNC",AC108)))</formula>
    </cfRule>
    <cfRule type="containsText" dxfId="15431" priority="11231" operator="containsText" text="EJC">
      <formula>NOT(ISERROR(SEARCH("EJC",AC108)))</formula>
    </cfRule>
    <cfRule type="containsText" dxfId="15430" priority="11232" operator="containsText" text="FAC">
      <formula>NOT(ISERROR(SEARCH("FAC",AC108)))</formula>
    </cfRule>
  </conditionalFormatting>
  <conditionalFormatting sqref="AC109:AN109 AI108:AT108">
    <cfRule type="containsText" dxfId="15429" priority="11225" operator="containsText" text="CE">
      <formula>NOT(ISERROR(SEARCH("CE",AC108)))</formula>
    </cfRule>
  </conditionalFormatting>
  <conditionalFormatting sqref="EP105:ER105">
    <cfRule type="cellIs" dxfId="15428" priority="11218" operator="equal">
      <formula>"FAB"</formula>
    </cfRule>
    <cfRule type="containsText" dxfId="15427" priority="11219" operator="containsText" text="CC">
      <formula>NOT(ISERROR(SEARCH("CC",EP105)))</formula>
    </cfRule>
    <cfRule type="containsText" dxfId="15426" priority="11220" operator="containsText" text="ND">
      <formula>NOT(ISERROR(SEARCH("ND",EP105)))</formula>
    </cfRule>
    <cfRule type="containsText" dxfId="15425" priority="11221" operator="containsText" text="MANTTO">
      <formula>NOT(ISERROR(SEARCH("MANTTO",EP105)))</formula>
    </cfRule>
    <cfRule type="containsText" dxfId="15424" priority="11222" operator="containsText" text="PNC">
      <formula>NOT(ISERROR(SEARCH("PNC",EP105)))</formula>
    </cfRule>
    <cfRule type="containsText" dxfId="15423" priority="11223" operator="containsText" text="EJC">
      <formula>NOT(ISERROR(SEARCH("EJC",EP105)))</formula>
    </cfRule>
    <cfRule type="containsText" dxfId="15422" priority="11224" operator="containsText" text="FAC">
      <formula>NOT(ISERROR(SEARCH("FAC",EP105)))</formula>
    </cfRule>
  </conditionalFormatting>
  <conditionalFormatting sqref="EP105:ER105">
    <cfRule type="containsText" dxfId="15421" priority="11217" operator="containsText" text="CE">
      <formula>NOT(ISERROR(SEARCH("CE",EP105)))</formula>
    </cfRule>
  </conditionalFormatting>
  <conditionalFormatting sqref="EP105:ER105">
    <cfRule type="containsText" dxfId="15420" priority="11216" operator="containsText" text="BAA">
      <formula>NOT(ISERROR(SEARCH("BAA",EP105)))</formula>
    </cfRule>
  </conditionalFormatting>
  <conditionalFormatting sqref="EP105:ER105">
    <cfRule type="cellIs" dxfId="15419" priority="11209" operator="equal">
      <formula>"FAB"</formula>
    </cfRule>
    <cfRule type="containsText" dxfId="15418" priority="11210" operator="containsText" text="CC">
      <formula>NOT(ISERROR(SEARCH("CC",EP105)))</formula>
    </cfRule>
    <cfRule type="containsText" dxfId="15417" priority="11211" operator="containsText" text="ND">
      <formula>NOT(ISERROR(SEARCH("ND",EP105)))</formula>
    </cfRule>
    <cfRule type="containsText" dxfId="15416" priority="11212" operator="containsText" text="MANTTO">
      <formula>NOT(ISERROR(SEARCH("MANTTO",EP105)))</formula>
    </cfRule>
    <cfRule type="containsText" dxfId="15415" priority="11213" operator="containsText" text="PNC">
      <formula>NOT(ISERROR(SEARCH("PNC",EP105)))</formula>
    </cfRule>
    <cfRule type="containsText" dxfId="15414" priority="11214" operator="containsText" text="EJC">
      <formula>NOT(ISERROR(SEARCH("EJC",EP105)))</formula>
    </cfRule>
    <cfRule type="containsText" dxfId="15413" priority="11215" operator="containsText" text="FAC">
      <formula>NOT(ISERROR(SEARCH("FAC",EP105)))</formula>
    </cfRule>
  </conditionalFormatting>
  <conditionalFormatting sqref="EP105:ER105">
    <cfRule type="containsText" dxfId="15412" priority="11208" operator="containsText" text="CE">
      <formula>NOT(ISERROR(SEARCH("CE",EP105)))</formula>
    </cfRule>
  </conditionalFormatting>
  <conditionalFormatting sqref="EP105:ER105">
    <cfRule type="cellIs" dxfId="15411" priority="11201" operator="equal">
      <formula>"FAB"</formula>
    </cfRule>
    <cfRule type="containsText" dxfId="15410" priority="11202" operator="containsText" text="CC">
      <formula>NOT(ISERROR(SEARCH("CC",EP105)))</formula>
    </cfRule>
    <cfRule type="containsText" dxfId="15409" priority="11203" operator="containsText" text="ND">
      <formula>NOT(ISERROR(SEARCH("ND",EP105)))</formula>
    </cfRule>
    <cfRule type="containsText" dxfId="15408" priority="11204" operator="containsText" text="MANTTO">
      <formula>NOT(ISERROR(SEARCH("MANTTO",EP105)))</formula>
    </cfRule>
    <cfRule type="containsText" dxfId="15407" priority="11205" operator="containsText" text="PNC">
      <formula>NOT(ISERROR(SEARCH("PNC",EP105)))</formula>
    </cfRule>
    <cfRule type="containsText" dxfId="15406" priority="11206" operator="containsText" text="EJC">
      <formula>NOT(ISERROR(SEARCH("EJC",EP105)))</formula>
    </cfRule>
    <cfRule type="containsText" dxfId="15405" priority="11207" operator="containsText" text="FAC">
      <formula>NOT(ISERROR(SEARCH("FAC",EP105)))</formula>
    </cfRule>
  </conditionalFormatting>
  <conditionalFormatting sqref="EP105:ER105">
    <cfRule type="containsText" dxfId="15404" priority="11200" operator="containsText" text="CE">
      <formula>NOT(ISERROR(SEARCH("CE",EP105)))</formula>
    </cfRule>
  </conditionalFormatting>
  <conditionalFormatting sqref="EP105:ER105">
    <cfRule type="cellIs" dxfId="15403" priority="11193" operator="equal">
      <formula>"FAB"</formula>
    </cfRule>
    <cfRule type="containsText" dxfId="15402" priority="11194" operator="containsText" text="CC">
      <formula>NOT(ISERROR(SEARCH("CC",EP105)))</formula>
    </cfRule>
    <cfRule type="containsText" dxfId="15401" priority="11195" operator="containsText" text="ND">
      <formula>NOT(ISERROR(SEARCH("ND",EP105)))</formula>
    </cfRule>
    <cfRule type="containsText" dxfId="15400" priority="11196" operator="containsText" text="MANTTO">
      <formula>NOT(ISERROR(SEARCH("MANTTO",EP105)))</formula>
    </cfRule>
    <cfRule type="containsText" dxfId="15399" priority="11197" operator="containsText" text="PNC">
      <formula>NOT(ISERROR(SEARCH("PNC",EP105)))</formula>
    </cfRule>
    <cfRule type="containsText" dxfId="15398" priority="11198" operator="containsText" text="EJC">
      <formula>NOT(ISERROR(SEARCH("EJC",EP105)))</formula>
    </cfRule>
    <cfRule type="containsText" dxfId="15397" priority="11199" operator="containsText" text="FAC">
      <formula>NOT(ISERROR(SEARCH("FAC",EP105)))</formula>
    </cfRule>
  </conditionalFormatting>
  <conditionalFormatting sqref="EP105:ER105">
    <cfRule type="containsText" dxfId="15396" priority="11192" operator="containsText" text="CE">
      <formula>NOT(ISERROR(SEARCH("CE",EP105)))</formula>
    </cfRule>
  </conditionalFormatting>
  <conditionalFormatting sqref="EP105:ER105">
    <cfRule type="cellIs" dxfId="15395" priority="11185" operator="equal">
      <formula>"FAB"</formula>
    </cfRule>
    <cfRule type="containsText" dxfId="15394" priority="11186" operator="containsText" text="CC">
      <formula>NOT(ISERROR(SEARCH("CC",EP105)))</formula>
    </cfRule>
    <cfRule type="containsText" dxfId="15393" priority="11187" operator="containsText" text="ND">
      <formula>NOT(ISERROR(SEARCH("ND",EP105)))</formula>
    </cfRule>
    <cfRule type="containsText" dxfId="15392" priority="11188" operator="containsText" text="MANTTO">
      <formula>NOT(ISERROR(SEARCH("MANTTO",EP105)))</formula>
    </cfRule>
    <cfRule type="containsText" dxfId="15391" priority="11189" operator="containsText" text="PNC">
      <formula>NOT(ISERROR(SEARCH("PNC",EP105)))</formula>
    </cfRule>
    <cfRule type="containsText" dxfId="15390" priority="11190" operator="containsText" text="EJC">
      <formula>NOT(ISERROR(SEARCH("EJC",EP105)))</formula>
    </cfRule>
    <cfRule type="containsText" dxfId="15389" priority="11191" operator="containsText" text="FAC">
      <formula>NOT(ISERROR(SEARCH("FAC",EP105)))</formula>
    </cfRule>
  </conditionalFormatting>
  <conditionalFormatting sqref="EP105:ER105">
    <cfRule type="containsText" dxfId="15388" priority="11184" operator="containsText" text="CE">
      <formula>NOT(ISERROR(SEARCH("CE",EP105)))</formula>
    </cfRule>
  </conditionalFormatting>
  <conditionalFormatting sqref="DF108:DN108 CZ106:DH106">
    <cfRule type="cellIs" dxfId="15387" priority="11177" operator="equal">
      <formula>"FAB"</formula>
    </cfRule>
    <cfRule type="containsText" dxfId="15386" priority="11178" operator="containsText" text="CC">
      <formula>NOT(ISERROR(SEARCH("CC",CZ106)))</formula>
    </cfRule>
    <cfRule type="containsText" dxfId="15385" priority="11179" operator="containsText" text="ND">
      <formula>NOT(ISERROR(SEARCH("ND",CZ106)))</formula>
    </cfRule>
    <cfRule type="containsText" dxfId="15384" priority="11180" operator="containsText" text="MANTTO">
      <formula>NOT(ISERROR(SEARCH("MANTTO",CZ106)))</formula>
    </cfRule>
    <cfRule type="containsText" dxfId="15383" priority="11181" operator="containsText" text="PNC">
      <formula>NOT(ISERROR(SEARCH("PNC",CZ106)))</formula>
    </cfRule>
    <cfRule type="containsText" dxfId="15382" priority="11182" operator="containsText" text="EJC">
      <formula>NOT(ISERROR(SEARCH("EJC",CZ106)))</formula>
    </cfRule>
    <cfRule type="containsText" dxfId="15381" priority="11183" operator="containsText" text="FAC">
      <formula>NOT(ISERROR(SEARCH("FAC",CZ106)))</formula>
    </cfRule>
  </conditionalFormatting>
  <conditionalFormatting sqref="DF108:DN108 CZ106:DH106">
    <cfRule type="containsText" dxfId="15380" priority="11176" operator="containsText" text="CE">
      <formula>NOT(ISERROR(SEARCH("CE",CZ106)))</formula>
    </cfRule>
  </conditionalFormatting>
  <conditionalFormatting sqref="DF108:DN108 CZ106:DH106">
    <cfRule type="containsText" dxfId="15379" priority="11175" operator="containsText" text="BAA">
      <formula>NOT(ISERROR(SEARCH("BAA",CZ106)))</formula>
    </cfRule>
  </conditionalFormatting>
  <conditionalFormatting sqref="DF108:DN108 CZ106:DH106">
    <cfRule type="cellIs" dxfId="15378" priority="11168" operator="equal">
      <formula>"FAB"</formula>
    </cfRule>
    <cfRule type="containsText" dxfId="15377" priority="11169" operator="containsText" text="CC">
      <formula>NOT(ISERROR(SEARCH("CC",CZ106)))</formula>
    </cfRule>
    <cfRule type="containsText" dxfId="15376" priority="11170" operator="containsText" text="ND">
      <formula>NOT(ISERROR(SEARCH("ND",CZ106)))</formula>
    </cfRule>
    <cfRule type="containsText" dxfId="15375" priority="11171" operator="containsText" text="MANTTO">
      <formula>NOT(ISERROR(SEARCH("MANTTO",CZ106)))</formula>
    </cfRule>
    <cfRule type="containsText" dxfId="15374" priority="11172" operator="containsText" text="PNC">
      <formula>NOT(ISERROR(SEARCH("PNC",CZ106)))</formula>
    </cfRule>
    <cfRule type="containsText" dxfId="15373" priority="11173" operator="containsText" text="EJC">
      <formula>NOT(ISERROR(SEARCH("EJC",CZ106)))</formula>
    </cfRule>
    <cfRule type="containsText" dxfId="15372" priority="11174" operator="containsText" text="FAC">
      <formula>NOT(ISERROR(SEARCH("FAC",CZ106)))</formula>
    </cfRule>
  </conditionalFormatting>
  <conditionalFormatting sqref="DF108:DN108 CZ106:DH106">
    <cfRule type="containsText" dxfId="15371" priority="11167" operator="containsText" text="CE">
      <formula>NOT(ISERROR(SEARCH("CE",CZ106)))</formula>
    </cfRule>
  </conditionalFormatting>
  <conditionalFormatting sqref="DF108:DN108 CZ106:DH106">
    <cfRule type="cellIs" dxfId="15370" priority="11160" operator="equal">
      <formula>"FAB"</formula>
    </cfRule>
    <cfRule type="containsText" dxfId="15369" priority="11161" operator="containsText" text="CC">
      <formula>NOT(ISERROR(SEARCH("CC",CZ106)))</formula>
    </cfRule>
    <cfRule type="containsText" dxfId="15368" priority="11162" operator="containsText" text="ND">
      <formula>NOT(ISERROR(SEARCH("ND",CZ106)))</formula>
    </cfRule>
    <cfRule type="containsText" dxfId="15367" priority="11163" operator="containsText" text="MANTTO">
      <formula>NOT(ISERROR(SEARCH("MANTTO",CZ106)))</formula>
    </cfRule>
    <cfRule type="containsText" dxfId="15366" priority="11164" operator="containsText" text="PNC">
      <formula>NOT(ISERROR(SEARCH("PNC",CZ106)))</formula>
    </cfRule>
    <cfRule type="containsText" dxfId="15365" priority="11165" operator="containsText" text="EJC">
      <formula>NOT(ISERROR(SEARCH("EJC",CZ106)))</formula>
    </cfRule>
    <cfRule type="containsText" dxfId="15364" priority="11166" operator="containsText" text="FAC">
      <formula>NOT(ISERROR(SEARCH("FAC",CZ106)))</formula>
    </cfRule>
  </conditionalFormatting>
  <conditionalFormatting sqref="DF108:DN108 CZ106:DH106">
    <cfRule type="containsText" dxfId="15363" priority="11159" operator="containsText" text="CE">
      <formula>NOT(ISERROR(SEARCH("CE",CZ106)))</formula>
    </cfRule>
  </conditionalFormatting>
  <conditionalFormatting sqref="DF108:DN108 CZ106:DH106">
    <cfRule type="cellIs" dxfId="15362" priority="11152" operator="equal">
      <formula>"FAB"</formula>
    </cfRule>
    <cfRule type="containsText" dxfId="15361" priority="11153" operator="containsText" text="CC">
      <formula>NOT(ISERROR(SEARCH("CC",CZ106)))</formula>
    </cfRule>
    <cfRule type="containsText" dxfId="15360" priority="11154" operator="containsText" text="ND">
      <formula>NOT(ISERROR(SEARCH("ND",CZ106)))</formula>
    </cfRule>
    <cfRule type="containsText" dxfId="15359" priority="11155" operator="containsText" text="MANTTO">
      <formula>NOT(ISERROR(SEARCH("MANTTO",CZ106)))</formula>
    </cfRule>
    <cfRule type="containsText" dxfId="15358" priority="11156" operator="containsText" text="PNC">
      <formula>NOT(ISERROR(SEARCH("PNC",CZ106)))</formula>
    </cfRule>
    <cfRule type="containsText" dxfId="15357" priority="11157" operator="containsText" text="EJC">
      <formula>NOT(ISERROR(SEARCH("EJC",CZ106)))</formula>
    </cfRule>
    <cfRule type="containsText" dxfId="15356" priority="11158" operator="containsText" text="FAC">
      <formula>NOT(ISERROR(SEARCH("FAC",CZ106)))</formula>
    </cfRule>
  </conditionalFormatting>
  <conditionalFormatting sqref="DF108:DN108 CZ106:DH106">
    <cfRule type="containsText" dxfId="15355" priority="11151" operator="containsText" text="CE">
      <formula>NOT(ISERROR(SEARCH("CE",CZ106)))</formula>
    </cfRule>
  </conditionalFormatting>
  <conditionalFormatting sqref="DF108:DN108 CZ106:DH106">
    <cfRule type="cellIs" dxfId="15354" priority="11144" operator="equal">
      <formula>"FAB"</formula>
    </cfRule>
    <cfRule type="containsText" dxfId="15353" priority="11145" operator="containsText" text="CC">
      <formula>NOT(ISERROR(SEARCH("CC",CZ106)))</formula>
    </cfRule>
    <cfRule type="containsText" dxfId="15352" priority="11146" operator="containsText" text="ND">
      <formula>NOT(ISERROR(SEARCH("ND",CZ106)))</formula>
    </cfRule>
    <cfRule type="containsText" dxfId="15351" priority="11147" operator="containsText" text="MANTTO">
      <formula>NOT(ISERROR(SEARCH("MANTTO",CZ106)))</formula>
    </cfRule>
    <cfRule type="containsText" dxfId="15350" priority="11148" operator="containsText" text="PNC">
      <formula>NOT(ISERROR(SEARCH("PNC",CZ106)))</formula>
    </cfRule>
    <cfRule type="containsText" dxfId="15349" priority="11149" operator="containsText" text="EJC">
      <formula>NOT(ISERROR(SEARCH("EJC",CZ106)))</formula>
    </cfRule>
    <cfRule type="containsText" dxfId="15348" priority="11150" operator="containsText" text="FAC">
      <formula>NOT(ISERROR(SEARCH("FAC",CZ106)))</formula>
    </cfRule>
  </conditionalFormatting>
  <conditionalFormatting sqref="DF108:DN108 CZ106:DH106">
    <cfRule type="containsText" dxfId="15347" priority="11143" operator="containsText" text="CE">
      <formula>NOT(ISERROR(SEARCH("CE",CZ106)))</formula>
    </cfRule>
  </conditionalFormatting>
  <conditionalFormatting sqref="DC109:DK109">
    <cfRule type="cellIs" dxfId="15346" priority="11136" operator="equal">
      <formula>"FAB"</formula>
    </cfRule>
    <cfRule type="containsText" dxfId="15345" priority="11137" operator="containsText" text="CC">
      <formula>NOT(ISERROR(SEARCH("CC",DC109)))</formula>
    </cfRule>
    <cfRule type="containsText" dxfId="15344" priority="11138" operator="containsText" text="ND">
      <formula>NOT(ISERROR(SEARCH("ND",DC109)))</formula>
    </cfRule>
    <cfRule type="containsText" dxfId="15343" priority="11139" operator="containsText" text="MANTTO">
      <formula>NOT(ISERROR(SEARCH("MANTTO",DC109)))</formula>
    </cfRule>
    <cfRule type="containsText" dxfId="15342" priority="11140" operator="containsText" text="PNC">
      <formula>NOT(ISERROR(SEARCH("PNC",DC109)))</formula>
    </cfRule>
    <cfRule type="containsText" dxfId="15341" priority="11141" operator="containsText" text="EJC">
      <formula>NOT(ISERROR(SEARCH("EJC",DC109)))</formula>
    </cfRule>
    <cfRule type="containsText" dxfId="15340" priority="11142" operator="containsText" text="FAC">
      <formula>NOT(ISERROR(SEARCH("FAC",DC109)))</formula>
    </cfRule>
  </conditionalFormatting>
  <conditionalFormatting sqref="DC109:DK109">
    <cfRule type="containsText" dxfId="15339" priority="11135" operator="containsText" text="CE">
      <formula>NOT(ISERROR(SEARCH("CE",DC109)))</formula>
    </cfRule>
  </conditionalFormatting>
  <conditionalFormatting sqref="DC109:DK109">
    <cfRule type="containsText" dxfId="15338" priority="11134" operator="containsText" text="BAA">
      <formula>NOT(ISERROR(SEARCH("BAA",DC109)))</formula>
    </cfRule>
  </conditionalFormatting>
  <conditionalFormatting sqref="DC109:DK109">
    <cfRule type="cellIs" dxfId="15337" priority="11127" operator="equal">
      <formula>"FAB"</formula>
    </cfRule>
    <cfRule type="containsText" dxfId="15336" priority="11128" operator="containsText" text="CC">
      <formula>NOT(ISERROR(SEARCH("CC",DC109)))</formula>
    </cfRule>
    <cfRule type="containsText" dxfId="15335" priority="11129" operator="containsText" text="ND">
      <formula>NOT(ISERROR(SEARCH("ND",DC109)))</formula>
    </cfRule>
    <cfRule type="containsText" dxfId="15334" priority="11130" operator="containsText" text="MANTTO">
      <formula>NOT(ISERROR(SEARCH("MANTTO",DC109)))</formula>
    </cfRule>
    <cfRule type="containsText" dxfId="15333" priority="11131" operator="containsText" text="PNC">
      <formula>NOT(ISERROR(SEARCH("PNC",DC109)))</formula>
    </cfRule>
    <cfRule type="containsText" dxfId="15332" priority="11132" operator="containsText" text="EJC">
      <formula>NOT(ISERROR(SEARCH("EJC",DC109)))</formula>
    </cfRule>
    <cfRule type="containsText" dxfId="15331" priority="11133" operator="containsText" text="FAC">
      <formula>NOT(ISERROR(SEARCH("FAC",DC109)))</formula>
    </cfRule>
  </conditionalFormatting>
  <conditionalFormatting sqref="DC109:DK109">
    <cfRule type="containsText" dxfId="15330" priority="11126" operator="containsText" text="CE">
      <formula>NOT(ISERROR(SEARCH("CE",DC109)))</formula>
    </cfRule>
  </conditionalFormatting>
  <conditionalFormatting sqref="DC109:DK109">
    <cfRule type="cellIs" dxfId="15329" priority="11119" operator="equal">
      <formula>"FAB"</formula>
    </cfRule>
    <cfRule type="containsText" dxfId="15328" priority="11120" operator="containsText" text="CC">
      <formula>NOT(ISERROR(SEARCH("CC",DC109)))</formula>
    </cfRule>
    <cfRule type="containsText" dxfId="15327" priority="11121" operator="containsText" text="ND">
      <formula>NOT(ISERROR(SEARCH("ND",DC109)))</formula>
    </cfRule>
    <cfRule type="containsText" dxfId="15326" priority="11122" operator="containsText" text="MANTTO">
      <formula>NOT(ISERROR(SEARCH("MANTTO",DC109)))</formula>
    </cfRule>
    <cfRule type="containsText" dxfId="15325" priority="11123" operator="containsText" text="PNC">
      <formula>NOT(ISERROR(SEARCH("PNC",DC109)))</formula>
    </cfRule>
    <cfRule type="containsText" dxfId="15324" priority="11124" operator="containsText" text="EJC">
      <formula>NOT(ISERROR(SEARCH("EJC",DC109)))</formula>
    </cfRule>
    <cfRule type="containsText" dxfId="15323" priority="11125" operator="containsText" text="FAC">
      <formula>NOT(ISERROR(SEARCH("FAC",DC109)))</formula>
    </cfRule>
  </conditionalFormatting>
  <conditionalFormatting sqref="DC109:DK109">
    <cfRule type="containsText" dxfId="15322" priority="11118" operator="containsText" text="CE">
      <formula>NOT(ISERROR(SEARCH("CE",DC109)))</formula>
    </cfRule>
  </conditionalFormatting>
  <conditionalFormatting sqref="DC109:DK109">
    <cfRule type="cellIs" dxfId="15321" priority="11111" operator="equal">
      <formula>"FAB"</formula>
    </cfRule>
    <cfRule type="containsText" dxfId="15320" priority="11112" operator="containsText" text="CC">
      <formula>NOT(ISERROR(SEARCH("CC",DC109)))</formula>
    </cfRule>
    <cfRule type="containsText" dxfId="15319" priority="11113" operator="containsText" text="ND">
      <formula>NOT(ISERROR(SEARCH("ND",DC109)))</formula>
    </cfRule>
    <cfRule type="containsText" dxfId="15318" priority="11114" operator="containsText" text="MANTTO">
      <formula>NOT(ISERROR(SEARCH("MANTTO",DC109)))</formula>
    </cfRule>
    <cfRule type="containsText" dxfId="15317" priority="11115" operator="containsText" text="PNC">
      <formula>NOT(ISERROR(SEARCH("PNC",DC109)))</formula>
    </cfRule>
    <cfRule type="containsText" dxfId="15316" priority="11116" operator="containsText" text="EJC">
      <formula>NOT(ISERROR(SEARCH("EJC",DC109)))</formula>
    </cfRule>
    <cfRule type="containsText" dxfId="15315" priority="11117" operator="containsText" text="FAC">
      <formula>NOT(ISERROR(SEARCH("FAC",DC109)))</formula>
    </cfRule>
  </conditionalFormatting>
  <conditionalFormatting sqref="DC109:DK109">
    <cfRule type="containsText" dxfId="15314" priority="11110" operator="containsText" text="CE">
      <formula>NOT(ISERROR(SEARCH("CE",DC109)))</formula>
    </cfRule>
  </conditionalFormatting>
  <conditionalFormatting sqref="DC109:DK109">
    <cfRule type="cellIs" dxfId="15313" priority="11103" operator="equal">
      <formula>"FAB"</formula>
    </cfRule>
    <cfRule type="containsText" dxfId="15312" priority="11104" operator="containsText" text="CC">
      <formula>NOT(ISERROR(SEARCH("CC",DC109)))</formula>
    </cfRule>
    <cfRule type="containsText" dxfId="15311" priority="11105" operator="containsText" text="ND">
      <formula>NOT(ISERROR(SEARCH("ND",DC109)))</formula>
    </cfRule>
    <cfRule type="containsText" dxfId="15310" priority="11106" operator="containsText" text="MANTTO">
      <formula>NOT(ISERROR(SEARCH("MANTTO",DC109)))</formula>
    </cfRule>
    <cfRule type="containsText" dxfId="15309" priority="11107" operator="containsText" text="PNC">
      <formula>NOT(ISERROR(SEARCH("PNC",DC109)))</formula>
    </cfRule>
    <cfRule type="containsText" dxfId="15308" priority="11108" operator="containsText" text="EJC">
      <formula>NOT(ISERROR(SEARCH("EJC",DC109)))</formula>
    </cfRule>
    <cfRule type="containsText" dxfId="15307" priority="11109" operator="containsText" text="FAC">
      <formula>NOT(ISERROR(SEARCH("FAC",DC109)))</formula>
    </cfRule>
  </conditionalFormatting>
  <conditionalFormatting sqref="DC109:DK109">
    <cfRule type="containsText" dxfId="15306" priority="11102" operator="containsText" text="CE">
      <formula>NOT(ISERROR(SEARCH("CE",DC109)))</formula>
    </cfRule>
  </conditionalFormatting>
  <conditionalFormatting sqref="BC103:BK103">
    <cfRule type="cellIs" dxfId="15305" priority="11095" operator="equal">
      <formula>"FAB"</formula>
    </cfRule>
    <cfRule type="containsText" dxfId="15304" priority="11096" operator="containsText" text="CC">
      <formula>NOT(ISERROR(SEARCH("CC",BC103)))</formula>
    </cfRule>
    <cfRule type="containsText" dxfId="15303" priority="11097" operator="containsText" text="ND">
      <formula>NOT(ISERROR(SEARCH("ND",BC103)))</formula>
    </cfRule>
    <cfRule type="containsText" dxfId="15302" priority="11098" operator="containsText" text="MANTTO">
      <formula>NOT(ISERROR(SEARCH("MANTTO",BC103)))</formula>
    </cfRule>
    <cfRule type="containsText" dxfId="15301" priority="11099" operator="containsText" text="PNC">
      <formula>NOT(ISERROR(SEARCH("PNC",BC103)))</formula>
    </cfRule>
    <cfRule type="containsText" dxfId="15300" priority="11100" operator="containsText" text="EJC">
      <formula>NOT(ISERROR(SEARCH("EJC",BC103)))</formula>
    </cfRule>
    <cfRule type="containsText" dxfId="15299" priority="11101" operator="containsText" text="FAC">
      <formula>NOT(ISERROR(SEARCH("FAC",BC103)))</formula>
    </cfRule>
  </conditionalFormatting>
  <conditionalFormatting sqref="BC103:BK103">
    <cfRule type="containsText" dxfId="15298" priority="11094" operator="containsText" text="CE">
      <formula>NOT(ISERROR(SEARCH("CE",BC103)))</formula>
    </cfRule>
  </conditionalFormatting>
  <conditionalFormatting sqref="AU103:BL103">
    <cfRule type="cellIs" dxfId="15297" priority="11087" operator="equal">
      <formula>"FAB"</formula>
    </cfRule>
    <cfRule type="containsText" dxfId="15296" priority="11088" operator="containsText" text="CC">
      <formula>NOT(ISERROR(SEARCH("CC",AU103)))</formula>
    </cfRule>
    <cfRule type="containsText" dxfId="15295" priority="11089" operator="containsText" text="ND">
      <formula>NOT(ISERROR(SEARCH("ND",AU103)))</formula>
    </cfRule>
    <cfRule type="containsText" dxfId="15294" priority="11090" operator="containsText" text="MANTTO">
      <formula>NOT(ISERROR(SEARCH("MANTTO",AU103)))</formula>
    </cfRule>
    <cfRule type="containsText" dxfId="15293" priority="11091" operator="containsText" text="PNC">
      <formula>NOT(ISERROR(SEARCH("PNC",AU103)))</formula>
    </cfRule>
    <cfRule type="containsText" dxfId="15292" priority="11092" operator="containsText" text="EJC">
      <formula>NOT(ISERROR(SEARCH("EJC",AU103)))</formula>
    </cfRule>
    <cfRule type="containsText" dxfId="15291" priority="11093" operator="containsText" text="FAC">
      <formula>NOT(ISERROR(SEARCH("FAC",AU103)))</formula>
    </cfRule>
  </conditionalFormatting>
  <conditionalFormatting sqref="AU103:BL103">
    <cfRule type="containsText" dxfId="15290" priority="11086" operator="containsText" text="CE">
      <formula>NOT(ISERROR(SEARCH("CE",AU103)))</formula>
    </cfRule>
  </conditionalFormatting>
  <conditionalFormatting sqref="AU103:BL103">
    <cfRule type="cellIs" dxfId="15289" priority="11079" operator="equal">
      <formula>"FAB"</formula>
    </cfRule>
    <cfRule type="containsText" dxfId="15288" priority="11080" operator="containsText" text="CC">
      <formula>NOT(ISERROR(SEARCH("CC",AU103)))</formula>
    </cfRule>
    <cfRule type="containsText" dxfId="15287" priority="11081" operator="containsText" text="ND">
      <formula>NOT(ISERROR(SEARCH("ND",AU103)))</formula>
    </cfRule>
    <cfRule type="containsText" dxfId="15286" priority="11082" operator="containsText" text="MANTTO">
      <formula>NOT(ISERROR(SEARCH("MANTTO",AU103)))</formula>
    </cfRule>
    <cfRule type="containsText" dxfId="15285" priority="11083" operator="containsText" text="PNC">
      <formula>NOT(ISERROR(SEARCH("PNC",AU103)))</formula>
    </cfRule>
    <cfRule type="containsText" dxfId="15284" priority="11084" operator="containsText" text="EJC">
      <formula>NOT(ISERROR(SEARCH("EJC",AU103)))</formula>
    </cfRule>
    <cfRule type="containsText" dxfId="15283" priority="11085" operator="containsText" text="FAC">
      <formula>NOT(ISERROR(SEARCH("FAC",AU103)))</formula>
    </cfRule>
  </conditionalFormatting>
  <conditionalFormatting sqref="AU103:BL103">
    <cfRule type="containsText" dxfId="15282" priority="11078" operator="containsText" text="CE">
      <formula>NOT(ISERROR(SEARCH("CE",AU103)))</formula>
    </cfRule>
  </conditionalFormatting>
  <conditionalFormatting sqref="AU103:BL103">
    <cfRule type="containsText" dxfId="15281" priority="11077" operator="containsText" text="BAA">
      <formula>NOT(ISERROR(SEARCH("BAA",AU103)))</formula>
    </cfRule>
  </conditionalFormatting>
  <conditionalFormatting sqref="AU103:BK103">
    <cfRule type="cellIs" dxfId="15280" priority="11070" operator="equal">
      <formula>"FAB"</formula>
    </cfRule>
    <cfRule type="containsText" dxfId="15279" priority="11071" operator="containsText" text="CC">
      <formula>NOT(ISERROR(SEARCH("CC",AU103)))</formula>
    </cfRule>
    <cfRule type="containsText" dxfId="15278" priority="11072" operator="containsText" text="ND">
      <formula>NOT(ISERROR(SEARCH("ND",AU103)))</formula>
    </cfRule>
    <cfRule type="containsText" dxfId="15277" priority="11073" operator="containsText" text="MANTTO">
      <formula>NOT(ISERROR(SEARCH("MANTTO",AU103)))</formula>
    </cfRule>
    <cfRule type="containsText" dxfId="15276" priority="11074" operator="containsText" text="PNC">
      <formula>NOT(ISERROR(SEARCH("PNC",AU103)))</formula>
    </cfRule>
    <cfRule type="containsText" dxfId="15275" priority="11075" operator="containsText" text="EJC">
      <formula>NOT(ISERROR(SEARCH("EJC",AU103)))</formula>
    </cfRule>
    <cfRule type="containsText" dxfId="15274" priority="11076" operator="containsText" text="FAC">
      <formula>NOT(ISERROR(SEARCH("FAC",AU103)))</formula>
    </cfRule>
  </conditionalFormatting>
  <conditionalFormatting sqref="AU103:BK103">
    <cfRule type="containsText" dxfId="15273" priority="11069" operator="containsText" text="CE">
      <formula>NOT(ISERROR(SEARCH("CE",AU103)))</formula>
    </cfRule>
  </conditionalFormatting>
  <conditionalFormatting sqref="AU103:BA103">
    <cfRule type="cellIs" dxfId="15272" priority="11062" operator="equal">
      <formula>"FAB"</formula>
    </cfRule>
    <cfRule type="containsText" dxfId="15271" priority="11063" operator="containsText" text="CC">
      <formula>NOT(ISERROR(SEARCH("CC",AU103)))</formula>
    </cfRule>
    <cfRule type="containsText" dxfId="15270" priority="11064" operator="containsText" text="ND">
      <formula>NOT(ISERROR(SEARCH("ND",AU103)))</formula>
    </cfRule>
    <cfRule type="containsText" dxfId="15269" priority="11065" operator="containsText" text="MANTTO">
      <formula>NOT(ISERROR(SEARCH("MANTTO",AU103)))</formula>
    </cfRule>
    <cfRule type="containsText" dxfId="15268" priority="11066" operator="containsText" text="PNC">
      <formula>NOT(ISERROR(SEARCH("PNC",AU103)))</formula>
    </cfRule>
    <cfRule type="containsText" dxfId="15267" priority="11067" operator="containsText" text="EJC">
      <formula>NOT(ISERROR(SEARCH("EJC",AU103)))</formula>
    </cfRule>
    <cfRule type="containsText" dxfId="15266" priority="11068" operator="containsText" text="FAC">
      <formula>NOT(ISERROR(SEARCH("FAC",AU103)))</formula>
    </cfRule>
  </conditionalFormatting>
  <conditionalFormatting sqref="AU103:BA103">
    <cfRule type="containsText" dxfId="15265" priority="11061" operator="containsText" text="CE">
      <formula>NOT(ISERROR(SEARCH("CE",AU103)))</formula>
    </cfRule>
  </conditionalFormatting>
  <conditionalFormatting sqref="AU103:BA103">
    <cfRule type="cellIs" dxfId="15264" priority="11054" operator="equal">
      <formula>"FAB"</formula>
    </cfRule>
    <cfRule type="containsText" dxfId="15263" priority="11055" operator="containsText" text="CC">
      <formula>NOT(ISERROR(SEARCH("CC",AU103)))</formula>
    </cfRule>
    <cfRule type="containsText" dxfId="15262" priority="11056" operator="containsText" text="ND">
      <formula>NOT(ISERROR(SEARCH("ND",AU103)))</formula>
    </cfRule>
    <cfRule type="containsText" dxfId="15261" priority="11057" operator="containsText" text="MANTTO">
      <formula>NOT(ISERROR(SEARCH("MANTTO",AU103)))</formula>
    </cfRule>
    <cfRule type="containsText" dxfId="15260" priority="11058" operator="containsText" text="PNC">
      <formula>NOT(ISERROR(SEARCH("PNC",AU103)))</formula>
    </cfRule>
    <cfRule type="containsText" dxfId="15259" priority="11059" operator="containsText" text="EJC">
      <formula>NOT(ISERROR(SEARCH("EJC",AU103)))</formula>
    </cfRule>
    <cfRule type="containsText" dxfId="15258" priority="11060" operator="containsText" text="FAC">
      <formula>NOT(ISERROR(SEARCH("FAC",AU103)))</formula>
    </cfRule>
  </conditionalFormatting>
  <conditionalFormatting sqref="AU103:BA103">
    <cfRule type="containsText" dxfId="15257" priority="11053" operator="containsText" text="CE">
      <formula>NOT(ISERROR(SEARCH("CE",AU103)))</formula>
    </cfRule>
  </conditionalFormatting>
  <conditionalFormatting sqref="BC103:BK103">
    <cfRule type="cellIs" dxfId="15256" priority="11046" operator="equal">
      <formula>"FAB"</formula>
    </cfRule>
    <cfRule type="containsText" dxfId="15255" priority="11047" operator="containsText" text="CC">
      <formula>NOT(ISERROR(SEARCH("CC",BC103)))</formula>
    </cfRule>
    <cfRule type="containsText" dxfId="15254" priority="11048" operator="containsText" text="ND">
      <formula>NOT(ISERROR(SEARCH("ND",BC103)))</formula>
    </cfRule>
    <cfRule type="containsText" dxfId="15253" priority="11049" operator="containsText" text="MANTTO">
      <formula>NOT(ISERROR(SEARCH("MANTTO",BC103)))</formula>
    </cfRule>
    <cfRule type="containsText" dxfId="15252" priority="11050" operator="containsText" text="PNC">
      <formula>NOT(ISERROR(SEARCH("PNC",BC103)))</formula>
    </cfRule>
    <cfRule type="containsText" dxfId="15251" priority="11051" operator="containsText" text="EJC">
      <formula>NOT(ISERROR(SEARCH("EJC",BC103)))</formula>
    </cfRule>
    <cfRule type="containsText" dxfId="15250" priority="11052" operator="containsText" text="FAC">
      <formula>NOT(ISERROR(SEARCH("FAC",BC103)))</formula>
    </cfRule>
  </conditionalFormatting>
  <conditionalFormatting sqref="BC103:BK103">
    <cfRule type="containsText" dxfId="15249" priority="11045" operator="containsText" text="CE">
      <formula>NOT(ISERROR(SEARCH("CE",BC103)))</formula>
    </cfRule>
  </conditionalFormatting>
  <conditionalFormatting sqref="BB103">
    <cfRule type="cellIs" dxfId="15248" priority="11038" operator="equal">
      <formula>"FAB"</formula>
    </cfRule>
    <cfRule type="containsText" dxfId="15247" priority="11039" operator="containsText" text="CC">
      <formula>NOT(ISERROR(SEARCH("CC",BB103)))</formula>
    </cfRule>
    <cfRule type="containsText" dxfId="15246" priority="11040" operator="containsText" text="ND">
      <formula>NOT(ISERROR(SEARCH("ND",BB103)))</formula>
    </cfRule>
    <cfRule type="containsText" dxfId="15245" priority="11041" operator="containsText" text="MANTTO">
      <formula>NOT(ISERROR(SEARCH("MANTTO",BB103)))</formula>
    </cfRule>
    <cfRule type="containsText" dxfId="15244" priority="11042" operator="containsText" text="PNC">
      <formula>NOT(ISERROR(SEARCH("PNC",BB103)))</formula>
    </cfRule>
    <cfRule type="containsText" dxfId="15243" priority="11043" operator="containsText" text="EJC">
      <formula>NOT(ISERROR(SEARCH("EJC",BB103)))</formula>
    </cfRule>
    <cfRule type="containsText" dxfId="15242" priority="11044" operator="containsText" text="FAC">
      <formula>NOT(ISERROR(SEARCH("FAC",BB103)))</formula>
    </cfRule>
  </conditionalFormatting>
  <conditionalFormatting sqref="BB103">
    <cfRule type="containsText" dxfId="15241" priority="11037" operator="containsText" text="CE">
      <formula>NOT(ISERROR(SEARCH("CE",BB103)))</formula>
    </cfRule>
  </conditionalFormatting>
  <conditionalFormatting sqref="BB103">
    <cfRule type="cellIs" dxfId="15240" priority="11030" operator="equal">
      <formula>"FAB"</formula>
    </cfRule>
    <cfRule type="containsText" dxfId="15239" priority="11031" operator="containsText" text="CC">
      <formula>NOT(ISERROR(SEARCH("CC",BB103)))</formula>
    </cfRule>
    <cfRule type="containsText" dxfId="15238" priority="11032" operator="containsText" text="ND">
      <formula>NOT(ISERROR(SEARCH("ND",BB103)))</formula>
    </cfRule>
    <cfRule type="containsText" dxfId="15237" priority="11033" operator="containsText" text="MANTTO">
      <formula>NOT(ISERROR(SEARCH("MANTTO",BB103)))</formula>
    </cfRule>
    <cfRule type="containsText" dxfId="15236" priority="11034" operator="containsText" text="PNC">
      <formula>NOT(ISERROR(SEARCH("PNC",BB103)))</formula>
    </cfRule>
    <cfRule type="containsText" dxfId="15235" priority="11035" operator="containsText" text="EJC">
      <formula>NOT(ISERROR(SEARCH("EJC",BB103)))</formula>
    </cfRule>
    <cfRule type="containsText" dxfId="15234" priority="11036" operator="containsText" text="FAC">
      <formula>NOT(ISERROR(SEARCH("FAC",BB103)))</formula>
    </cfRule>
  </conditionalFormatting>
  <conditionalFormatting sqref="BB103">
    <cfRule type="containsText" dxfId="15233" priority="11029" operator="containsText" text="CE">
      <formula>NOT(ISERROR(SEARCH("CE",BB103)))</formula>
    </cfRule>
  </conditionalFormatting>
  <conditionalFormatting sqref="AU103:BL103">
    <cfRule type="cellIs" dxfId="15232" priority="11022" operator="equal">
      <formula>"FAB"</formula>
    </cfRule>
    <cfRule type="containsText" dxfId="15231" priority="11023" operator="containsText" text="CC">
      <formula>NOT(ISERROR(SEARCH("CC",AU103)))</formula>
    </cfRule>
    <cfRule type="containsText" dxfId="15230" priority="11024" operator="containsText" text="ND">
      <formula>NOT(ISERROR(SEARCH("ND",AU103)))</formula>
    </cfRule>
    <cfRule type="containsText" dxfId="15229" priority="11025" operator="containsText" text="MANTTO">
      <formula>NOT(ISERROR(SEARCH("MANTTO",AU103)))</formula>
    </cfRule>
    <cfRule type="containsText" dxfId="15228" priority="11026" operator="containsText" text="PNC">
      <formula>NOT(ISERROR(SEARCH("PNC",AU103)))</formula>
    </cfRule>
    <cfRule type="containsText" dxfId="15227" priority="11027" operator="containsText" text="EJC">
      <formula>NOT(ISERROR(SEARCH("EJC",AU103)))</formula>
    </cfRule>
    <cfRule type="containsText" dxfId="15226" priority="11028" operator="containsText" text="FAC">
      <formula>NOT(ISERROR(SEARCH("FAC",AU103)))</formula>
    </cfRule>
  </conditionalFormatting>
  <conditionalFormatting sqref="AU103:BL103">
    <cfRule type="containsText" dxfId="15225" priority="11021" operator="containsText" text="CE">
      <formula>NOT(ISERROR(SEARCH("CE",AU103)))</formula>
    </cfRule>
  </conditionalFormatting>
  <conditionalFormatting sqref="AU103:BL103">
    <cfRule type="cellIs" dxfId="15224" priority="11014" operator="equal">
      <formula>"FAB"</formula>
    </cfRule>
    <cfRule type="containsText" dxfId="15223" priority="11015" operator="containsText" text="CC">
      <formula>NOT(ISERROR(SEARCH("CC",AU103)))</formula>
    </cfRule>
    <cfRule type="containsText" dxfId="15222" priority="11016" operator="containsText" text="ND">
      <formula>NOT(ISERROR(SEARCH("ND",AU103)))</formula>
    </cfRule>
    <cfRule type="containsText" dxfId="15221" priority="11017" operator="containsText" text="MANTTO">
      <formula>NOT(ISERROR(SEARCH("MANTTO",AU103)))</formula>
    </cfRule>
    <cfRule type="containsText" dxfId="15220" priority="11018" operator="containsText" text="PNC">
      <formula>NOT(ISERROR(SEARCH("PNC",AU103)))</formula>
    </cfRule>
    <cfRule type="containsText" dxfId="15219" priority="11019" operator="containsText" text="EJC">
      <formula>NOT(ISERROR(SEARCH("EJC",AU103)))</formula>
    </cfRule>
    <cfRule type="containsText" dxfId="15218" priority="11020" operator="containsText" text="FAC">
      <formula>NOT(ISERROR(SEARCH("FAC",AU103)))</formula>
    </cfRule>
  </conditionalFormatting>
  <conditionalFormatting sqref="AU103:BL103">
    <cfRule type="containsText" dxfId="15217" priority="11013" operator="containsText" text="CE">
      <formula>NOT(ISERROR(SEARCH("CE",AU103)))</formula>
    </cfRule>
  </conditionalFormatting>
  <conditionalFormatting sqref="AU103:BL103">
    <cfRule type="cellIs" dxfId="15216" priority="11006" operator="equal">
      <formula>"FAB"</formula>
    </cfRule>
    <cfRule type="containsText" dxfId="15215" priority="11007" operator="containsText" text="CC">
      <formula>NOT(ISERROR(SEARCH("CC",AU103)))</formula>
    </cfRule>
    <cfRule type="containsText" dxfId="15214" priority="11008" operator="containsText" text="ND">
      <formula>NOT(ISERROR(SEARCH("ND",AU103)))</formula>
    </cfRule>
    <cfRule type="containsText" dxfId="15213" priority="11009" operator="containsText" text="MANTTO">
      <formula>NOT(ISERROR(SEARCH("MANTTO",AU103)))</formula>
    </cfRule>
    <cfRule type="containsText" dxfId="15212" priority="11010" operator="containsText" text="PNC">
      <formula>NOT(ISERROR(SEARCH("PNC",AU103)))</formula>
    </cfRule>
    <cfRule type="containsText" dxfId="15211" priority="11011" operator="containsText" text="EJC">
      <formula>NOT(ISERROR(SEARCH("EJC",AU103)))</formula>
    </cfRule>
    <cfRule type="containsText" dxfId="15210" priority="11012" operator="containsText" text="FAC">
      <formula>NOT(ISERROR(SEARCH("FAC",AU103)))</formula>
    </cfRule>
  </conditionalFormatting>
  <conditionalFormatting sqref="AU103:BL103">
    <cfRule type="containsText" dxfId="15209" priority="11005" operator="containsText" text="CE">
      <formula>NOT(ISERROR(SEARCH("CE",AU103)))</formula>
    </cfRule>
  </conditionalFormatting>
  <conditionalFormatting sqref="AU103:BL103">
    <cfRule type="cellIs" dxfId="15208" priority="10998" operator="equal">
      <formula>"FAB"</formula>
    </cfRule>
    <cfRule type="containsText" dxfId="15207" priority="10999" operator="containsText" text="CC">
      <formula>NOT(ISERROR(SEARCH("CC",AU103)))</formula>
    </cfRule>
    <cfRule type="containsText" dxfId="15206" priority="11000" operator="containsText" text="ND">
      <formula>NOT(ISERROR(SEARCH("ND",AU103)))</formula>
    </cfRule>
    <cfRule type="containsText" dxfId="15205" priority="11001" operator="containsText" text="MANTTO">
      <formula>NOT(ISERROR(SEARCH("MANTTO",AU103)))</formula>
    </cfRule>
    <cfRule type="containsText" dxfId="15204" priority="11002" operator="containsText" text="PNC">
      <formula>NOT(ISERROR(SEARCH("PNC",AU103)))</formula>
    </cfRule>
    <cfRule type="containsText" dxfId="15203" priority="11003" operator="containsText" text="EJC">
      <formula>NOT(ISERROR(SEARCH("EJC",AU103)))</formula>
    </cfRule>
    <cfRule type="containsText" dxfId="15202" priority="11004" operator="containsText" text="FAC">
      <formula>NOT(ISERROR(SEARCH("FAC",AU103)))</formula>
    </cfRule>
  </conditionalFormatting>
  <conditionalFormatting sqref="AU103:BL103">
    <cfRule type="containsText" dxfId="15201" priority="10997" operator="containsText" text="CE">
      <formula>NOT(ISERROR(SEARCH("CE",AU103)))</formula>
    </cfRule>
  </conditionalFormatting>
  <conditionalFormatting sqref="AU103:BL103">
    <cfRule type="cellIs" dxfId="15200" priority="10990" operator="equal">
      <formula>"FAB"</formula>
    </cfRule>
    <cfRule type="containsText" dxfId="15199" priority="10991" operator="containsText" text="CC">
      <formula>NOT(ISERROR(SEARCH("CC",AU103)))</formula>
    </cfRule>
    <cfRule type="containsText" dxfId="15198" priority="10992" operator="containsText" text="ND">
      <formula>NOT(ISERROR(SEARCH("ND",AU103)))</formula>
    </cfRule>
    <cfRule type="containsText" dxfId="15197" priority="10993" operator="containsText" text="MANTTO">
      <formula>NOT(ISERROR(SEARCH("MANTTO",AU103)))</formula>
    </cfRule>
    <cfRule type="containsText" dxfId="15196" priority="10994" operator="containsText" text="PNC">
      <formula>NOT(ISERROR(SEARCH("PNC",AU103)))</formula>
    </cfRule>
    <cfRule type="containsText" dxfId="15195" priority="10995" operator="containsText" text="EJC">
      <formula>NOT(ISERROR(SEARCH("EJC",AU103)))</formula>
    </cfRule>
    <cfRule type="containsText" dxfId="15194" priority="10996" operator="containsText" text="FAC">
      <formula>NOT(ISERROR(SEARCH("FAC",AU103)))</formula>
    </cfRule>
  </conditionalFormatting>
  <conditionalFormatting sqref="AU103:BL103">
    <cfRule type="containsText" dxfId="15193" priority="10989" operator="containsText" text="CE">
      <formula>NOT(ISERROR(SEARCH("CE",AU103)))</formula>
    </cfRule>
  </conditionalFormatting>
  <conditionalFormatting sqref="AC102:AN102">
    <cfRule type="cellIs" dxfId="15192" priority="10982" operator="equal">
      <formula>"FAB"</formula>
    </cfRule>
    <cfRule type="containsText" dxfId="15191" priority="10983" operator="containsText" text="CC">
      <formula>NOT(ISERROR(SEARCH("CC",AC102)))</formula>
    </cfRule>
    <cfRule type="containsText" dxfId="15190" priority="10984" operator="containsText" text="ND">
      <formula>NOT(ISERROR(SEARCH("ND",AC102)))</formula>
    </cfRule>
    <cfRule type="containsText" dxfId="15189" priority="10985" operator="containsText" text="MANTTO">
      <formula>NOT(ISERROR(SEARCH("MANTTO",AC102)))</formula>
    </cfRule>
    <cfRule type="containsText" dxfId="15188" priority="10986" operator="containsText" text="PNC">
      <formula>NOT(ISERROR(SEARCH("PNC",AC102)))</formula>
    </cfRule>
    <cfRule type="containsText" dxfId="15187" priority="10987" operator="containsText" text="EJC">
      <formula>NOT(ISERROR(SEARCH("EJC",AC102)))</formula>
    </cfRule>
    <cfRule type="containsText" dxfId="15186" priority="10988" operator="containsText" text="FAC">
      <formula>NOT(ISERROR(SEARCH("FAC",AC102)))</formula>
    </cfRule>
  </conditionalFormatting>
  <conditionalFormatting sqref="AC102:AN102">
    <cfRule type="containsText" dxfId="15185" priority="10981" operator="containsText" text="CE">
      <formula>NOT(ISERROR(SEARCH("CE",AC102)))</formula>
    </cfRule>
  </conditionalFormatting>
  <conditionalFormatting sqref="AC102:AN102">
    <cfRule type="containsText" dxfId="15184" priority="10980" operator="containsText" text="BAA">
      <formula>NOT(ISERROR(SEARCH("BAA",AC102)))</formula>
    </cfRule>
  </conditionalFormatting>
  <conditionalFormatting sqref="E106:J106">
    <cfRule type="cellIs" dxfId="15183" priority="10973" operator="equal">
      <formula>"FAB"</formula>
    </cfRule>
    <cfRule type="containsText" dxfId="15182" priority="10974" operator="containsText" text="CC">
      <formula>NOT(ISERROR(SEARCH("CC",E106)))</formula>
    </cfRule>
    <cfRule type="containsText" dxfId="15181" priority="10975" operator="containsText" text="ND">
      <formula>NOT(ISERROR(SEARCH("ND",E106)))</formula>
    </cfRule>
    <cfRule type="containsText" dxfId="15180" priority="10976" operator="containsText" text="MANTTO">
      <formula>NOT(ISERROR(SEARCH("MANTTO",E106)))</formula>
    </cfRule>
    <cfRule type="containsText" dxfId="15179" priority="10977" operator="containsText" text="PNC">
      <formula>NOT(ISERROR(SEARCH("PNC",E106)))</formula>
    </cfRule>
    <cfRule type="containsText" dxfId="15178" priority="10978" operator="containsText" text="EJC">
      <formula>NOT(ISERROR(SEARCH("EJC",E106)))</formula>
    </cfRule>
    <cfRule type="containsText" dxfId="15177" priority="10979" operator="containsText" text="FAC">
      <formula>NOT(ISERROR(SEARCH("FAC",E106)))</formula>
    </cfRule>
  </conditionalFormatting>
  <conditionalFormatting sqref="E106:J106">
    <cfRule type="containsText" dxfId="15176" priority="10972" operator="containsText" text="CE">
      <formula>NOT(ISERROR(SEARCH("CE",E106)))</formula>
    </cfRule>
  </conditionalFormatting>
  <conditionalFormatting sqref="E106:J106">
    <cfRule type="containsText" dxfId="15175" priority="10971" operator="containsText" text="BAA">
      <formula>NOT(ISERROR(SEARCH("BAA",E106)))</formula>
    </cfRule>
  </conditionalFormatting>
  <conditionalFormatting sqref="E106:J106">
    <cfRule type="cellIs" dxfId="15174" priority="10964" operator="equal">
      <formula>"FAB"</formula>
    </cfRule>
    <cfRule type="containsText" dxfId="15173" priority="10965" operator="containsText" text="CC">
      <formula>NOT(ISERROR(SEARCH("CC",E106)))</formula>
    </cfRule>
    <cfRule type="containsText" dxfId="15172" priority="10966" operator="containsText" text="ND">
      <formula>NOT(ISERROR(SEARCH("ND",E106)))</formula>
    </cfRule>
    <cfRule type="containsText" dxfId="15171" priority="10967" operator="containsText" text="MANTTO">
      <formula>NOT(ISERROR(SEARCH("MANTTO",E106)))</formula>
    </cfRule>
    <cfRule type="containsText" dxfId="15170" priority="10968" operator="containsText" text="PNC">
      <formula>NOT(ISERROR(SEARCH("PNC",E106)))</formula>
    </cfRule>
    <cfRule type="containsText" dxfId="15169" priority="10969" operator="containsText" text="EJC">
      <formula>NOT(ISERROR(SEARCH("EJC",E106)))</formula>
    </cfRule>
    <cfRule type="containsText" dxfId="15168" priority="10970" operator="containsText" text="FAC">
      <formula>NOT(ISERROR(SEARCH("FAC",E106)))</formula>
    </cfRule>
  </conditionalFormatting>
  <conditionalFormatting sqref="E106:J106">
    <cfRule type="containsText" dxfId="15167" priority="10963" operator="containsText" text="CE">
      <formula>NOT(ISERROR(SEARCH("CE",E106)))</formula>
    </cfRule>
  </conditionalFormatting>
  <conditionalFormatting sqref="E106:J106">
    <cfRule type="cellIs" dxfId="15166" priority="10956" operator="equal">
      <formula>"FAB"</formula>
    </cfRule>
    <cfRule type="containsText" dxfId="15165" priority="10957" operator="containsText" text="CC">
      <formula>NOT(ISERROR(SEARCH("CC",E106)))</formula>
    </cfRule>
    <cfRule type="containsText" dxfId="15164" priority="10958" operator="containsText" text="ND">
      <formula>NOT(ISERROR(SEARCH("ND",E106)))</formula>
    </cfRule>
    <cfRule type="containsText" dxfId="15163" priority="10959" operator="containsText" text="MANTTO">
      <formula>NOT(ISERROR(SEARCH("MANTTO",E106)))</formula>
    </cfRule>
    <cfRule type="containsText" dxfId="15162" priority="10960" operator="containsText" text="PNC">
      <formula>NOT(ISERROR(SEARCH("PNC",E106)))</formula>
    </cfRule>
    <cfRule type="containsText" dxfId="15161" priority="10961" operator="containsText" text="EJC">
      <formula>NOT(ISERROR(SEARCH("EJC",E106)))</formula>
    </cfRule>
    <cfRule type="containsText" dxfId="15160" priority="10962" operator="containsText" text="FAC">
      <formula>NOT(ISERROR(SEARCH("FAC",E106)))</formula>
    </cfRule>
  </conditionalFormatting>
  <conditionalFormatting sqref="E106:J106">
    <cfRule type="containsText" dxfId="15159" priority="10955" operator="containsText" text="CE">
      <formula>NOT(ISERROR(SEARCH("CE",E106)))</formula>
    </cfRule>
  </conditionalFormatting>
  <conditionalFormatting sqref="E106:J106">
    <cfRule type="cellIs" dxfId="15158" priority="10948" operator="equal">
      <formula>"FAB"</formula>
    </cfRule>
    <cfRule type="containsText" dxfId="15157" priority="10949" operator="containsText" text="CC">
      <formula>NOT(ISERROR(SEARCH("CC",E106)))</formula>
    </cfRule>
    <cfRule type="containsText" dxfId="15156" priority="10950" operator="containsText" text="ND">
      <formula>NOT(ISERROR(SEARCH("ND",E106)))</formula>
    </cfRule>
    <cfRule type="containsText" dxfId="15155" priority="10951" operator="containsText" text="MANTTO">
      <formula>NOT(ISERROR(SEARCH("MANTTO",E106)))</formula>
    </cfRule>
    <cfRule type="containsText" dxfId="15154" priority="10952" operator="containsText" text="PNC">
      <formula>NOT(ISERROR(SEARCH("PNC",E106)))</formula>
    </cfRule>
    <cfRule type="containsText" dxfId="15153" priority="10953" operator="containsText" text="EJC">
      <formula>NOT(ISERROR(SEARCH("EJC",E106)))</formula>
    </cfRule>
    <cfRule type="containsText" dxfId="15152" priority="10954" operator="containsText" text="FAC">
      <formula>NOT(ISERROR(SEARCH("FAC",E106)))</formula>
    </cfRule>
  </conditionalFormatting>
  <conditionalFormatting sqref="E106:J106">
    <cfRule type="containsText" dxfId="15151" priority="10947" operator="containsText" text="CE">
      <formula>NOT(ISERROR(SEARCH("CE",E106)))</formula>
    </cfRule>
  </conditionalFormatting>
  <conditionalFormatting sqref="E106:J106">
    <cfRule type="cellIs" dxfId="15150" priority="10940" operator="equal">
      <formula>"FAB"</formula>
    </cfRule>
    <cfRule type="containsText" dxfId="15149" priority="10941" operator="containsText" text="CC">
      <formula>NOT(ISERROR(SEARCH("CC",E106)))</formula>
    </cfRule>
    <cfRule type="containsText" dxfId="15148" priority="10942" operator="containsText" text="ND">
      <formula>NOT(ISERROR(SEARCH("ND",E106)))</formula>
    </cfRule>
    <cfRule type="containsText" dxfId="15147" priority="10943" operator="containsText" text="MANTTO">
      <formula>NOT(ISERROR(SEARCH("MANTTO",E106)))</formula>
    </cfRule>
    <cfRule type="containsText" dxfId="15146" priority="10944" operator="containsText" text="PNC">
      <formula>NOT(ISERROR(SEARCH("PNC",E106)))</formula>
    </cfRule>
    <cfRule type="containsText" dxfId="15145" priority="10945" operator="containsText" text="EJC">
      <formula>NOT(ISERROR(SEARCH("EJC",E106)))</formula>
    </cfRule>
    <cfRule type="containsText" dxfId="15144" priority="10946" operator="containsText" text="FAC">
      <formula>NOT(ISERROR(SEARCH("FAC",E106)))</formula>
    </cfRule>
  </conditionalFormatting>
  <conditionalFormatting sqref="E106:J106">
    <cfRule type="containsText" dxfId="15143" priority="10939" operator="containsText" text="CE">
      <formula>NOT(ISERROR(SEARCH("CE",E106)))</formula>
    </cfRule>
  </conditionalFormatting>
  <conditionalFormatting sqref="E106:J106">
    <cfRule type="cellIs" dxfId="15142" priority="10932" operator="equal">
      <formula>"FAB"</formula>
    </cfRule>
    <cfRule type="containsText" dxfId="15141" priority="10933" operator="containsText" text="CC">
      <formula>NOT(ISERROR(SEARCH("CC",E106)))</formula>
    </cfRule>
    <cfRule type="containsText" dxfId="15140" priority="10934" operator="containsText" text="ND">
      <formula>NOT(ISERROR(SEARCH("ND",E106)))</formula>
    </cfRule>
    <cfRule type="containsText" dxfId="15139" priority="10935" operator="containsText" text="MANTTO">
      <formula>NOT(ISERROR(SEARCH("MANTTO",E106)))</formula>
    </cfRule>
    <cfRule type="containsText" dxfId="15138" priority="10936" operator="containsText" text="PNC">
      <formula>NOT(ISERROR(SEARCH("PNC",E106)))</formula>
    </cfRule>
    <cfRule type="containsText" dxfId="15137" priority="10937" operator="containsText" text="EJC">
      <formula>NOT(ISERROR(SEARCH("EJC",E106)))</formula>
    </cfRule>
    <cfRule type="containsText" dxfId="15136" priority="10938" operator="containsText" text="FAC">
      <formula>NOT(ISERROR(SEARCH("FAC",E106)))</formula>
    </cfRule>
  </conditionalFormatting>
  <conditionalFormatting sqref="E106:J106">
    <cfRule type="containsText" dxfId="15135" priority="10931" operator="containsText" text="CE">
      <formula>NOT(ISERROR(SEARCH("CE",E106)))</formula>
    </cfRule>
  </conditionalFormatting>
  <conditionalFormatting sqref="CK110:CP110">
    <cfRule type="cellIs" dxfId="15134" priority="10924" operator="equal">
      <formula>"FAB"</formula>
    </cfRule>
    <cfRule type="containsText" dxfId="15133" priority="10925" operator="containsText" text="CC">
      <formula>NOT(ISERROR(SEARCH("CC",CK110)))</formula>
    </cfRule>
    <cfRule type="containsText" dxfId="15132" priority="10926" operator="containsText" text="ND">
      <formula>NOT(ISERROR(SEARCH("ND",CK110)))</formula>
    </cfRule>
    <cfRule type="containsText" dxfId="15131" priority="10927" operator="containsText" text="MANTTO">
      <formula>NOT(ISERROR(SEARCH("MANTTO",CK110)))</formula>
    </cfRule>
    <cfRule type="containsText" dxfId="15130" priority="10928" operator="containsText" text="PNC">
      <formula>NOT(ISERROR(SEARCH("PNC",CK110)))</formula>
    </cfRule>
    <cfRule type="containsText" dxfId="15129" priority="10929" operator="containsText" text="EJC">
      <formula>NOT(ISERROR(SEARCH("EJC",CK110)))</formula>
    </cfRule>
    <cfRule type="containsText" dxfId="15128" priority="10930" operator="containsText" text="FAC">
      <formula>NOT(ISERROR(SEARCH("FAC",CK110)))</formula>
    </cfRule>
  </conditionalFormatting>
  <conditionalFormatting sqref="CK110:CP110">
    <cfRule type="containsText" dxfId="15127" priority="10923" operator="containsText" text="CE">
      <formula>NOT(ISERROR(SEARCH("CE",CK110)))</formula>
    </cfRule>
  </conditionalFormatting>
  <conditionalFormatting sqref="CK110:CP110">
    <cfRule type="containsText" dxfId="15126" priority="10922" operator="containsText" text="BAA">
      <formula>NOT(ISERROR(SEARCH("BAA",CK110)))</formula>
    </cfRule>
  </conditionalFormatting>
  <conditionalFormatting sqref="CK110:CP110">
    <cfRule type="cellIs" dxfId="15125" priority="10915" operator="equal">
      <formula>"FAB"</formula>
    </cfRule>
    <cfRule type="containsText" dxfId="15124" priority="10916" operator="containsText" text="CC">
      <formula>NOT(ISERROR(SEARCH("CC",CK110)))</formula>
    </cfRule>
    <cfRule type="containsText" dxfId="15123" priority="10917" operator="containsText" text="ND">
      <formula>NOT(ISERROR(SEARCH("ND",CK110)))</formula>
    </cfRule>
    <cfRule type="containsText" dxfId="15122" priority="10918" operator="containsText" text="MANTTO">
      <formula>NOT(ISERROR(SEARCH("MANTTO",CK110)))</formula>
    </cfRule>
    <cfRule type="containsText" dxfId="15121" priority="10919" operator="containsText" text="PNC">
      <formula>NOT(ISERROR(SEARCH("PNC",CK110)))</formula>
    </cfRule>
    <cfRule type="containsText" dxfId="15120" priority="10920" operator="containsText" text="EJC">
      <formula>NOT(ISERROR(SEARCH("EJC",CK110)))</formula>
    </cfRule>
    <cfRule type="containsText" dxfId="15119" priority="10921" operator="containsText" text="FAC">
      <formula>NOT(ISERROR(SEARCH("FAC",CK110)))</formula>
    </cfRule>
  </conditionalFormatting>
  <conditionalFormatting sqref="CK110:CP110">
    <cfRule type="containsText" dxfId="15118" priority="10914" operator="containsText" text="CE">
      <formula>NOT(ISERROR(SEARCH("CE",CK110)))</formula>
    </cfRule>
  </conditionalFormatting>
  <conditionalFormatting sqref="CK110:CP110">
    <cfRule type="cellIs" dxfId="15117" priority="10907" operator="equal">
      <formula>"FAB"</formula>
    </cfRule>
    <cfRule type="containsText" dxfId="15116" priority="10908" operator="containsText" text="CC">
      <formula>NOT(ISERROR(SEARCH("CC",CK110)))</formula>
    </cfRule>
    <cfRule type="containsText" dxfId="15115" priority="10909" operator="containsText" text="ND">
      <formula>NOT(ISERROR(SEARCH("ND",CK110)))</formula>
    </cfRule>
    <cfRule type="containsText" dxfId="15114" priority="10910" operator="containsText" text="MANTTO">
      <formula>NOT(ISERROR(SEARCH("MANTTO",CK110)))</formula>
    </cfRule>
    <cfRule type="containsText" dxfId="15113" priority="10911" operator="containsText" text="PNC">
      <formula>NOT(ISERROR(SEARCH("PNC",CK110)))</formula>
    </cfRule>
    <cfRule type="containsText" dxfId="15112" priority="10912" operator="containsText" text="EJC">
      <formula>NOT(ISERROR(SEARCH("EJC",CK110)))</formula>
    </cfRule>
    <cfRule type="containsText" dxfId="15111" priority="10913" operator="containsText" text="FAC">
      <formula>NOT(ISERROR(SEARCH("FAC",CK110)))</formula>
    </cfRule>
  </conditionalFormatting>
  <conditionalFormatting sqref="CK110:CP110">
    <cfRule type="containsText" dxfId="15110" priority="10906" operator="containsText" text="CE">
      <formula>NOT(ISERROR(SEARCH("CE",CK110)))</formula>
    </cfRule>
  </conditionalFormatting>
  <conditionalFormatting sqref="CK110:CP110">
    <cfRule type="cellIs" dxfId="15109" priority="10899" operator="equal">
      <formula>"FAB"</formula>
    </cfRule>
    <cfRule type="containsText" dxfId="15108" priority="10900" operator="containsText" text="CC">
      <formula>NOT(ISERROR(SEARCH("CC",CK110)))</formula>
    </cfRule>
    <cfRule type="containsText" dxfId="15107" priority="10901" operator="containsText" text="ND">
      <formula>NOT(ISERROR(SEARCH("ND",CK110)))</formula>
    </cfRule>
    <cfRule type="containsText" dxfId="15106" priority="10902" operator="containsText" text="MANTTO">
      <formula>NOT(ISERROR(SEARCH("MANTTO",CK110)))</formula>
    </cfRule>
    <cfRule type="containsText" dxfId="15105" priority="10903" operator="containsText" text="PNC">
      <formula>NOT(ISERROR(SEARCH("PNC",CK110)))</formula>
    </cfRule>
    <cfRule type="containsText" dxfId="15104" priority="10904" operator="containsText" text="EJC">
      <formula>NOT(ISERROR(SEARCH("EJC",CK110)))</formula>
    </cfRule>
    <cfRule type="containsText" dxfId="15103" priority="10905" operator="containsText" text="FAC">
      <formula>NOT(ISERROR(SEARCH("FAC",CK110)))</formula>
    </cfRule>
  </conditionalFormatting>
  <conditionalFormatting sqref="CK110:CP110">
    <cfRule type="containsText" dxfId="15102" priority="10898" operator="containsText" text="CE">
      <formula>NOT(ISERROR(SEARCH("CE",CK110)))</formula>
    </cfRule>
  </conditionalFormatting>
  <conditionalFormatting sqref="CK110:CP110">
    <cfRule type="cellIs" dxfId="15101" priority="10891" operator="equal">
      <formula>"FAB"</formula>
    </cfRule>
    <cfRule type="containsText" dxfId="15100" priority="10892" operator="containsText" text="CC">
      <formula>NOT(ISERROR(SEARCH("CC",CK110)))</formula>
    </cfRule>
    <cfRule type="containsText" dxfId="15099" priority="10893" operator="containsText" text="ND">
      <formula>NOT(ISERROR(SEARCH("ND",CK110)))</formula>
    </cfRule>
    <cfRule type="containsText" dxfId="15098" priority="10894" operator="containsText" text="MANTTO">
      <formula>NOT(ISERROR(SEARCH("MANTTO",CK110)))</formula>
    </cfRule>
    <cfRule type="containsText" dxfId="15097" priority="10895" operator="containsText" text="PNC">
      <formula>NOT(ISERROR(SEARCH("PNC",CK110)))</formula>
    </cfRule>
    <cfRule type="containsText" dxfId="15096" priority="10896" operator="containsText" text="EJC">
      <formula>NOT(ISERROR(SEARCH("EJC",CK110)))</formula>
    </cfRule>
    <cfRule type="containsText" dxfId="15095" priority="10897" operator="containsText" text="FAC">
      <formula>NOT(ISERROR(SEARCH("FAC",CK110)))</formula>
    </cfRule>
  </conditionalFormatting>
  <conditionalFormatting sqref="CK110:CP110">
    <cfRule type="containsText" dxfId="15094" priority="10890" operator="containsText" text="CE">
      <formula>NOT(ISERROR(SEARCH("CE",CK110)))</formula>
    </cfRule>
  </conditionalFormatting>
  <conditionalFormatting sqref="CQ110:DN110">
    <cfRule type="cellIs" dxfId="15093" priority="10883" operator="equal">
      <formula>"FAB"</formula>
    </cfRule>
    <cfRule type="containsText" dxfId="15092" priority="10884" operator="containsText" text="CC">
      <formula>NOT(ISERROR(SEARCH("CC",CQ110)))</formula>
    </cfRule>
    <cfRule type="containsText" dxfId="15091" priority="10885" operator="containsText" text="ND">
      <formula>NOT(ISERROR(SEARCH("ND",CQ110)))</formula>
    </cfRule>
    <cfRule type="containsText" dxfId="15090" priority="10886" operator="containsText" text="MANTTO">
      <formula>NOT(ISERROR(SEARCH("MANTTO",CQ110)))</formula>
    </cfRule>
    <cfRule type="containsText" dxfId="15089" priority="10887" operator="containsText" text="PNC">
      <formula>NOT(ISERROR(SEARCH("PNC",CQ110)))</formula>
    </cfRule>
    <cfRule type="containsText" dxfId="15088" priority="10888" operator="containsText" text="EJC">
      <formula>NOT(ISERROR(SEARCH("EJC",CQ110)))</formula>
    </cfRule>
    <cfRule type="containsText" dxfId="15087" priority="10889" operator="containsText" text="FAC">
      <formula>NOT(ISERROR(SEARCH("FAC",CQ110)))</formula>
    </cfRule>
  </conditionalFormatting>
  <conditionalFormatting sqref="CQ110:DN110">
    <cfRule type="containsText" dxfId="15086" priority="10882" operator="containsText" text="CE">
      <formula>NOT(ISERROR(SEARCH("CE",CQ110)))</formula>
    </cfRule>
  </conditionalFormatting>
  <conditionalFormatting sqref="BM110:BX110">
    <cfRule type="cellIs" dxfId="15085" priority="10875" operator="equal">
      <formula>"FAB"</formula>
    </cfRule>
    <cfRule type="containsText" dxfId="15084" priority="10876" operator="containsText" text="CC">
      <formula>NOT(ISERROR(SEARCH("CC",BM110)))</formula>
    </cfRule>
    <cfRule type="containsText" dxfId="15083" priority="10877" operator="containsText" text="ND">
      <formula>NOT(ISERROR(SEARCH("ND",BM110)))</formula>
    </cfRule>
    <cfRule type="containsText" dxfId="15082" priority="10878" operator="containsText" text="MANTTO">
      <formula>NOT(ISERROR(SEARCH("MANTTO",BM110)))</formula>
    </cfRule>
    <cfRule type="containsText" dxfId="15081" priority="10879" operator="containsText" text="PNC">
      <formula>NOT(ISERROR(SEARCH("PNC",BM110)))</formula>
    </cfRule>
    <cfRule type="containsText" dxfId="15080" priority="10880" operator="containsText" text="EJC">
      <formula>NOT(ISERROR(SEARCH("EJC",BM110)))</formula>
    </cfRule>
    <cfRule type="containsText" dxfId="15079" priority="10881" operator="containsText" text="FAC">
      <formula>NOT(ISERROR(SEARCH("FAC",BM110)))</formula>
    </cfRule>
  </conditionalFormatting>
  <conditionalFormatting sqref="BM110:BX110">
    <cfRule type="containsText" dxfId="15078" priority="10874" operator="containsText" text="CE">
      <formula>NOT(ISERROR(SEARCH("CE",BM110)))</formula>
    </cfRule>
  </conditionalFormatting>
  <conditionalFormatting sqref="BM110:BX110">
    <cfRule type="containsText" dxfId="15077" priority="10873" operator="containsText" text="BAA">
      <formula>NOT(ISERROR(SEARCH("BAA",BM110)))</formula>
    </cfRule>
  </conditionalFormatting>
  <conditionalFormatting sqref="BM110:BX110">
    <cfRule type="cellIs" dxfId="15076" priority="10866" operator="equal">
      <formula>"FAB"</formula>
    </cfRule>
    <cfRule type="containsText" dxfId="15075" priority="10867" operator="containsText" text="CC">
      <formula>NOT(ISERROR(SEARCH("CC",BM110)))</formula>
    </cfRule>
    <cfRule type="containsText" dxfId="15074" priority="10868" operator="containsText" text="ND">
      <formula>NOT(ISERROR(SEARCH("ND",BM110)))</formula>
    </cfRule>
    <cfRule type="containsText" dxfId="15073" priority="10869" operator="containsText" text="MANTTO">
      <formula>NOT(ISERROR(SEARCH("MANTTO",BM110)))</formula>
    </cfRule>
    <cfRule type="containsText" dxfId="15072" priority="10870" operator="containsText" text="PNC">
      <formula>NOT(ISERROR(SEARCH("PNC",BM110)))</formula>
    </cfRule>
    <cfRule type="containsText" dxfId="15071" priority="10871" operator="containsText" text="EJC">
      <formula>NOT(ISERROR(SEARCH("EJC",BM110)))</formula>
    </cfRule>
    <cfRule type="containsText" dxfId="15070" priority="10872" operator="containsText" text="FAC">
      <formula>NOT(ISERROR(SEARCH("FAC",BM110)))</formula>
    </cfRule>
  </conditionalFormatting>
  <conditionalFormatting sqref="BM110:BX110">
    <cfRule type="containsText" dxfId="15069" priority="10865" operator="containsText" text="CE">
      <formula>NOT(ISERROR(SEARCH("CE",BM110)))</formula>
    </cfRule>
  </conditionalFormatting>
  <conditionalFormatting sqref="BM110:BX110">
    <cfRule type="cellIs" dxfId="15068" priority="10858" operator="equal">
      <formula>"FAB"</formula>
    </cfRule>
    <cfRule type="containsText" dxfId="15067" priority="10859" operator="containsText" text="CC">
      <formula>NOT(ISERROR(SEARCH("CC",BM110)))</formula>
    </cfRule>
    <cfRule type="containsText" dxfId="15066" priority="10860" operator="containsText" text="ND">
      <formula>NOT(ISERROR(SEARCH("ND",BM110)))</formula>
    </cfRule>
    <cfRule type="containsText" dxfId="15065" priority="10861" operator="containsText" text="MANTTO">
      <formula>NOT(ISERROR(SEARCH("MANTTO",BM110)))</formula>
    </cfRule>
    <cfRule type="containsText" dxfId="15064" priority="10862" operator="containsText" text="PNC">
      <formula>NOT(ISERROR(SEARCH("PNC",BM110)))</formula>
    </cfRule>
    <cfRule type="containsText" dxfId="15063" priority="10863" operator="containsText" text="EJC">
      <formula>NOT(ISERROR(SEARCH("EJC",BM110)))</formula>
    </cfRule>
    <cfRule type="containsText" dxfId="15062" priority="10864" operator="containsText" text="FAC">
      <formula>NOT(ISERROR(SEARCH("FAC",BM110)))</formula>
    </cfRule>
  </conditionalFormatting>
  <conditionalFormatting sqref="BM110:BX110">
    <cfRule type="containsText" dxfId="15061" priority="10857" operator="containsText" text="CE">
      <formula>NOT(ISERROR(SEARCH("CE",BM110)))</formula>
    </cfRule>
  </conditionalFormatting>
  <conditionalFormatting sqref="BM110:BX110">
    <cfRule type="cellIs" dxfId="15060" priority="10850" operator="equal">
      <formula>"FAB"</formula>
    </cfRule>
    <cfRule type="containsText" dxfId="15059" priority="10851" operator="containsText" text="CC">
      <formula>NOT(ISERROR(SEARCH("CC",BM110)))</formula>
    </cfRule>
    <cfRule type="containsText" dxfId="15058" priority="10852" operator="containsText" text="ND">
      <formula>NOT(ISERROR(SEARCH("ND",BM110)))</formula>
    </cfRule>
    <cfRule type="containsText" dxfId="15057" priority="10853" operator="containsText" text="MANTTO">
      <formula>NOT(ISERROR(SEARCH("MANTTO",BM110)))</formula>
    </cfRule>
    <cfRule type="containsText" dxfId="15056" priority="10854" operator="containsText" text="PNC">
      <formula>NOT(ISERROR(SEARCH("PNC",BM110)))</formula>
    </cfRule>
    <cfRule type="containsText" dxfId="15055" priority="10855" operator="containsText" text="EJC">
      <formula>NOT(ISERROR(SEARCH("EJC",BM110)))</formula>
    </cfRule>
    <cfRule type="containsText" dxfId="15054" priority="10856" operator="containsText" text="FAC">
      <formula>NOT(ISERROR(SEARCH("FAC",BM110)))</formula>
    </cfRule>
  </conditionalFormatting>
  <conditionalFormatting sqref="BM110:BX110">
    <cfRule type="containsText" dxfId="15053" priority="10849" operator="containsText" text="CE">
      <formula>NOT(ISERROR(SEARCH("CE",BM110)))</formula>
    </cfRule>
  </conditionalFormatting>
  <conditionalFormatting sqref="BM110:BX110">
    <cfRule type="cellIs" dxfId="15052" priority="10842" operator="equal">
      <formula>"FAB"</formula>
    </cfRule>
    <cfRule type="containsText" dxfId="15051" priority="10843" operator="containsText" text="CC">
      <formula>NOT(ISERROR(SEARCH("CC",BM110)))</formula>
    </cfRule>
    <cfRule type="containsText" dxfId="15050" priority="10844" operator="containsText" text="ND">
      <formula>NOT(ISERROR(SEARCH("ND",BM110)))</formula>
    </cfRule>
    <cfRule type="containsText" dxfId="15049" priority="10845" operator="containsText" text="MANTTO">
      <formula>NOT(ISERROR(SEARCH("MANTTO",BM110)))</formula>
    </cfRule>
    <cfRule type="containsText" dxfId="15048" priority="10846" operator="containsText" text="PNC">
      <formula>NOT(ISERROR(SEARCH("PNC",BM110)))</formula>
    </cfRule>
    <cfRule type="containsText" dxfId="15047" priority="10847" operator="containsText" text="EJC">
      <formula>NOT(ISERROR(SEARCH("EJC",BM110)))</formula>
    </cfRule>
    <cfRule type="containsText" dxfId="15046" priority="10848" operator="containsText" text="FAC">
      <formula>NOT(ISERROR(SEARCH("FAC",BM110)))</formula>
    </cfRule>
  </conditionalFormatting>
  <conditionalFormatting sqref="BM110:BX110">
    <cfRule type="containsText" dxfId="15045" priority="10841" operator="containsText" text="CE">
      <formula>NOT(ISERROR(SEARCH("CE",BM110)))</formula>
    </cfRule>
  </conditionalFormatting>
  <conditionalFormatting sqref="DO110:DW110">
    <cfRule type="cellIs" dxfId="15044" priority="10834" operator="equal">
      <formula>"FAB"</formula>
    </cfRule>
    <cfRule type="containsText" dxfId="15043" priority="10835" operator="containsText" text="CC">
      <formula>NOT(ISERROR(SEARCH("CC",DO110)))</formula>
    </cfRule>
    <cfRule type="containsText" dxfId="15042" priority="10836" operator="containsText" text="ND">
      <formula>NOT(ISERROR(SEARCH("ND",DO110)))</formula>
    </cfRule>
    <cfRule type="containsText" dxfId="15041" priority="10837" operator="containsText" text="MANTTO">
      <formula>NOT(ISERROR(SEARCH("MANTTO",DO110)))</formula>
    </cfRule>
    <cfRule type="containsText" dxfId="15040" priority="10838" operator="containsText" text="PNC">
      <formula>NOT(ISERROR(SEARCH("PNC",DO110)))</formula>
    </cfRule>
    <cfRule type="containsText" dxfId="15039" priority="10839" operator="containsText" text="EJC">
      <formula>NOT(ISERROR(SEARCH("EJC",DO110)))</formula>
    </cfRule>
    <cfRule type="containsText" dxfId="15038" priority="10840" operator="containsText" text="FAC">
      <formula>NOT(ISERROR(SEARCH("FAC",DO110)))</formula>
    </cfRule>
  </conditionalFormatting>
  <conditionalFormatting sqref="DO110:DW110">
    <cfRule type="containsText" dxfId="15037" priority="10833" operator="containsText" text="CE">
      <formula>NOT(ISERROR(SEARCH("CE",DO110)))</formula>
    </cfRule>
  </conditionalFormatting>
  <conditionalFormatting sqref="DO110:DW110">
    <cfRule type="containsText" dxfId="15036" priority="10832" operator="containsText" text="BAA">
      <formula>NOT(ISERROR(SEARCH("BAA",DO110)))</formula>
    </cfRule>
  </conditionalFormatting>
  <conditionalFormatting sqref="DO110:DW110">
    <cfRule type="cellIs" dxfId="15035" priority="10825" operator="equal">
      <formula>"FAB"</formula>
    </cfRule>
    <cfRule type="containsText" dxfId="15034" priority="10826" operator="containsText" text="CC">
      <formula>NOT(ISERROR(SEARCH("CC",DO110)))</formula>
    </cfRule>
    <cfRule type="containsText" dxfId="15033" priority="10827" operator="containsText" text="ND">
      <formula>NOT(ISERROR(SEARCH("ND",DO110)))</formula>
    </cfRule>
    <cfRule type="containsText" dxfId="15032" priority="10828" operator="containsText" text="MANTTO">
      <formula>NOT(ISERROR(SEARCH("MANTTO",DO110)))</formula>
    </cfRule>
    <cfRule type="containsText" dxfId="15031" priority="10829" operator="containsText" text="PNC">
      <formula>NOT(ISERROR(SEARCH("PNC",DO110)))</formula>
    </cfRule>
    <cfRule type="containsText" dxfId="15030" priority="10830" operator="containsText" text="EJC">
      <formula>NOT(ISERROR(SEARCH("EJC",DO110)))</formula>
    </cfRule>
    <cfRule type="containsText" dxfId="15029" priority="10831" operator="containsText" text="FAC">
      <formula>NOT(ISERROR(SEARCH("FAC",DO110)))</formula>
    </cfRule>
  </conditionalFormatting>
  <conditionalFormatting sqref="DO110:DW110">
    <cfRule type="containsText" dxfId="15028" priority="10824" operator="containsText" text="CE">
      <formula>NOT(ISERROR(SEARCH("CE",DO110)))</formula>
    </cfRule>
  </conditionalFormatting>
  <conditionalFormatting sqref="DO110:DW110">
    <cfRule type="cellIs" dxfId="15027" priority="10817" operator="equal">
      <formula>"FAB"</formula>
    </cfRule>
    <cfRule type="containsText" dxfId="15026" priority="10818" operator="containsText" text="CC">
      <formula>NOT(ISERROR(SEARCH("CC",DO110)))</formula>
    </cfRule>
    <cfRule type="containsText" dxfId="15025" priority="10819" operator="containsText" text="ND">
      <formula>NOT(ISERROR(SEARCH("ND",DO110)))</formula>
    </cfRule>
    <cfRule type="containsText" dxfId="15024" priority="10820" operator="containsText" text="MANTTO">
      <formula>NOT(ISERROR(SEARCH("MANTTO",DO110)))</formula>
    </cfRule>
    <cfRule type="containsText" dxfId="15023" priority="10821" operator="containsText" text="PNC">
      <formula>NOT(ISERROR(SEARCH("PNC",DO110)))</formula>
    </cfRule>
    <cfRule type="containsText" dxfId="15022" priority="10822" operator="containsText" text="EJC">
      <formula>NOT(ISERROR(SEARCH("EJC",DO110)))</formula>
    </cfRule>
    <cfRule type="containsText" dxfId="15021" priority="10823" operator="containsText" text="FAC">
      <formula>NOT(ISERROR(SEARCH("FAC",DO110)))</formula>
    </cfRule>
  </conditionalFormatting>
  <conditionalFormatting sqref="DO110:DW110">
    <cfRule type="containsText" dxfId="15020" priority="10816" operator="containsText" text="CE">
      <formula>NOT(ISERROR(SEARCH("CE",DO110)))</formula>
    </cfRule>
  </conditionalFormatting>
  <conditionalFormatting sqref="DO110:DW110">
    <cfRule type="cellIs" dxfId="15019" priority="10809" operator="equal">
      <formula>"FAB"</formula>
    </cfRule>
    <cfRule type="containsText" dxfId="15018" priority="10810" operator="containsText" text="CC">
      <formula>NOT(ISERROR(SEARCH("CC",DO110)))</formula>
    </cfRule>
    <cfRule type="containsText" dxfId="15017" priority="10811" operator="containsText" text="ND">
      <formula>NOT(ISERROR(SEARCH("ND",DO110)))</formula>
    </cfRule>
    <cfRule type="containsText" dxfId="15016" priority="10812" operator="containsText" text="MANTTO">
      <formula>NOT(ISERROR(SEARCH("MANTTO",DO110)))</formula>
    </cfRule>
    <cfRule type="containsText" dxfId="15015" priority="10813" operator="containsText" text="PNC">
      <formula>NOT(ISERROR(SEARCH("PNC",DO110)))</formula>
    </cfRule>
    <cfRule type="containsText" dxfId="15014" priority="10814" operator="containsText" text="EJC">
      <formula>NOT(ISERROR(SEARCH("EJC",DO110)))</formula>
    </cfRule>
    <cfRule type="containsText" dxfId="15013" priority="10815" operator="containsText" text="FAC">
      <formula>NOT(ISERROR(SEARCH("FAC",DO110)))</formula>
    </cfRule>
  </conditionalFormatting>
  <conditionalFormatting sqref="DO110:DW110">
    <cfRule type="containsText" dxfId="15012" priority="10808" operator="containsText" text="CE">
      <formula>NOT(ISERROR(SEARCH("CE",DO110)))</formula>
    </cfRule>
  </conditionalFormatting>
  <conditionalFormatting sqref="DO110:DW110">
    <cfRule type="cellIs" dxfId="15011" priority="10801" operator="equal">
      <formula>"FAB"</formula>
    </cfRule>
    <cfRule type="containsText" dxfId="15010" priority="10802" operator="containsText" text="CC">
      <formula>NOT(ISERROR(SEARCH("CC",DO110)))</formula>
    </cfRule>
    <cfRule type="containsText" dxfId="15009" priority="10803" operator="containsText" text="ND">
      <formula>NOT(ISERROR(SEARCH("ND",DO110)))</formula>
    </cfRule>
    <cfRule type="containsText" dxfId="15008" priority="10804" operator="containsText" text="MANTTO">
      <formula>NOT(ISERROR(SEARCH("MANTTO",DO110)))</formula>
    </cfRule>
    <cfRule type="containsText" dxfId="15007" priority="10805" operator="containsText" text="PNC">
      <formula>NOT(ISERROR(SEARCH("PNC",DO110)))</formula>
    </cfRule>
    <cfRule type="containsText" dxfId="15006" priority="10806" operator="containsText" text="EJC">
      <formula>NOT(ISERROR(SEARCH("EJC",DO110)))</formula>
    </cfRule>
    <cfRule type="containsText" dxfId="15005" priority="10807" operator="containsText" text="FAC">
      <formula>NOT(ISERROR(SEARCH("FAC",DO110)))</formula>
    </cfRule>
  </conditionalFormatting>
  <conditionalFormatting sqref="DO110:DW110">
    <cfRule type="containsText" dxfId="15004" priority="10800" operator="containsText" text="CE">
      <formula>NOT(ISERROR(SEARCH("CE",DO110)))</formula>
    </cfRule>
  </conditionalFormatting>
  <conditionalFormatting sqref="EM120:ER120 CK119:DT119 BC121:CC121 E120:AN121 E119:AH119 BC120:CD120 ED119:ER119 CE124:DN124 E122:AB122 EJ122:ER122 E123:V123 EB123:ER123 EJ124:ER124 E124:AN124 DH121:ER121">
    <cfRule type="cellIs" dxfId="15003" priority="10793" operator="equal">
      <formula>"FAB"</formula>
    </cfRule>
    <cfRule type="containsText" dxfId="15002" priority="10794" operator="containsText" text="CC">
      <formula>NOT(ISERROR(SEARCH("CC",E119)))</formula>
    </cfRule>
    <cfRule type="containsText" dxfId="15001" priority="10795" operator="containsText" text="ND">
      <formula>NOT(ISERROR(SEARCH("ND",E119)))</formula>
    </cfRule>
    <cfRule type="containsText" dxfId="15000" priority="10796" operator="containsText" text="MANTTO">
      <formula>NOT(ISERROR(SEARCH("MANTTO",E119)))</formula>
    </cfRule>
    <cfRule type="containsText" dxfId="14999" priority="10797" operator="containsText" text="PNC">
      <formula>NOT(ISERROR(SEARCH("PNC",E119)))</formula>
    </cfRule>
    <cfRule type="containsText" dxfId="14998" priority="10798" operator="containsText" text="EJC">
      <formula>NOT(ISERROR(SEARCH("EJC",E119)))</formula>
    </cfRule>
    <cfRule type="containsText" dxfId="14997" priority="10799" operator="containsText" text="FAC">
      <formula>NOT(ISERROR(SEARCH("FAC",E119)))</formula>
    </cfRule>
  </conditionalFormatting>
  <conditionalFormatting sqref="EM120:ER120 CK119:DT119 BC121:CC121 E120:AN121 E119:AH119 BC120:CD120 ED119:ER119 CE124:DN124 E122:AB122 EJ122:ER122 E123:V123 EB123:ER123 EJ124:ER124 E124:AN124 DH121:ER121">
    <cfRule type="containsText" dxfId="14996" priority="10792" operator="containsText" text="CE">
      <formula>NOT(ISERROR(SEARCH("CE",E119)))</formula>
    </cfRule>
  </conditionalFormatting>
  <conditionalFormatting sqref="AC120:AN120 CK119:DT119 Z121:AN121 AC119:AH119 CD120 Z124:AN124">
    <cfRule type="cellIs" dxfId="14995" priority="10785" operator="equal">
      <formula>"FAB"</formula>
    </cfRule>
    <cfRule type="containsText" dxfId="14994" priority="10786" operator="containsText" text="CC">
      <formula>NOT(ISERROR(SEARCH("CC",Z119)))</formula>
    </cfRule>
    <cfRule type="containsText" dxfId="14993" priority="10787" operator="containsText" text="ND">
      <formula>NOT(ISERROR(SEARCH("ND",Z119)))</formula>
    </cfRule>
    <cfRule type="containsText" dxfId="14992" priority="10788" operator="containsText" text="MANTTO">
      <formula>NOT(ISERROR(SEARCH("MANTTO",Z119)))</formula>
    </cfRule>
    <cfRule type="containsText" dxfId="14991" priority="10789" operator="containsText" text="PNC">
      <formula>NOT(ISERROR(SEARCH("PNC",Z119)))</formula>
    </cfRule>
    <cfRule type="containsText" dxfId="14990" priority="10790" operator="containsText" text="EJC">
      <formula>NOT(ISERROR(SEARCH("EJC",Z119)))</formula>
    </cfRule>
    <cfRule type="containsText" dxfId="14989" priority="10791" operator="containsText" text="FAC">
      <formula>NOT(ISERROR(SEARCH("FAC",Z119)))</formula>
    </cfRule>
  </conditionalFormatting>
  <conditionalFormatting sqref="AC120:AN120 CK119:DT119 Z121:AN121 AC119:AH119 CD120 Z124:AN124">
    <cfRule type="containsText" dxfId="14988" priority="10784" operator="containsText" text="CE">
      <formula>NOT(ISERROR(SEARCH("CE",Z119)))</formula>
    </cfRule>
  </conditionalFormatting>
  <conditionalFormatting sqref="EJ122:ER122 DH121:ER121">
    <cfRule type="cellIs" dxfId="14987" priority="10777" operator="equal">
      <formula>"FAB"</formula>
    </cfRule>
    <cfRule type="containsText" dxfId="14986" priority="10778" operator="containsText" text="CC">
      <formula>NOT(ISERROR(SEARCH("CC",DH121)))</formula>
    </cfRule>
    <cfRule type="containsText" dxfId="14985" priority="10779" operator="containsText" text="ND">
      <formula>NOT(ISERROR(SEARCH("ND",DH121)))</formula>
    </cfRule>
    <cfRule type="containsText" dxfId="14984" priority="10780" operator="containsText" text="MANTTO">
      <formula>NOT(ISERROR(SEARCH("MANTTO",DH121)))</formula>
    </cfRule>
    <cfRule type="containsText" dxfId="14983" priority="10781" operator="containsText" text="PNC">
      <formula>NOT(ISERROR(SEARCH("PNC",DH121)))</formula>
    </cfRule>
    <cfRule type="containsText" dxfId="14982" priority="10782" operator="containsText" text="EJC">
      <formula>NOT(ISERROR(SEARCH("EJC",DH121)))</formula>
    </cfRule>
    <cfRule type="containsText" dxfId="14981" priority="10783" operator="containsText" text="FAC">
      <formula>NOT(ISERROR(SEARCH("FAC",DH121)))</formula>
    </cfRule>
  </conditionalFormatting>
  <conditionalFormatting sqref="EJ122:ER122 DH121:ER121">
    <cfRule type="containsText" dxfId="14980" priority="10776" operator="containsText" text="CE">
      <formula>NOT(ISERROR(SEARCH("CE",DH121)))</formula>
    </cfRule>
  </conditionalFormatting>
  <conditionalFormatting sqref="EH123:EP123 EJ124:EP124">
    <cfRule type="cellIs" dxfId="14979" priority="10769" operator="equal">
      <formula>"FAB"</formula>
    </cfRule>
    <cfRule type="containsText" dxfId="14978" priority="10770" operator="containsText" text="CC">
      <formula>NOT(ISERROR(SEARCH("CC",EH123)))</formula>
    </cfRule>
    <cfRule type="containsText" dxfId="14977" priority="10771" operator="containsText" text="ND">
      <formula>NOT(ISERROR(SEARCH("ND",EH123)))</formula>
    </cfRule>
    <cfRule type="containsText" dxfId="14976" priority="10772" operator="containsText" text="MANTTO">
      <formula>NOT(ISERROR(SEARCH("MANTTO",EH123)))</formula>
    </cfRule>
    <cfRule type="containsText" dxfId="14975" priority="10773" operator="containsText" text="PNC">
      <formula>NOT(ISERROR(SEARCH("PNC",EH123)))</formula>
    </cfRule>
    <cfRule type="containsText" dxfId="14974" priority="10774" operator="containsText" text="EJC">
      <formula>NOT(ISERROR(SEARCH("EJC",EH123)))</formula>
    </cfRule>
    <cfRule type="containsText" dxfId="14973" priority="10775" operator="containsText" text="FAC">
      <formula>NOT(ISERROR(SEARCH("FAC",EH123)))</formula>
    </cfRule>
  </conditionalFormatting>
  <conditionalFormatting sqref="EH123:EP123 EJ124:EP124">
    <cfRule type="containsText" dxfId="14972" priority="10768" operator="containsText" text="CE">
      <formula>NOT(ISERROR(SEARCH("CE",EH123)))</formula>
    </cfRule>
  </conditionalFormatting>
  <conditionalFormatting sqref="DZ122:EI122 DR123:EA123">
    <cfRule type="cellIs" dxfId="14971" priority="10388" operator="equal">
      <formula>"FAB"</formula>
    </cfRule>
    <cfRule type="containsText" dxfId="14970" priority="10389" operator="containsText" text="CC">
      <formula>NOT(ISERROR(SEARCH("CC",DR122)))</formula>
    </cfRule>
    <cfRule type="containsText" dxfId="14969" priority="10390" operator="containsText" text="ND">
      <formula>NOT(ISERROR(SEARCH("ND",DR122)))</formula>
    </cfRule>
    <cfRule type="containsText" dxfId="14968" priority="10391" operator="containsText" text="MANTTO">
      <formula>NOT(ISERROR(SEARCH("MANTTO",DR122)))</formula>
    </cfRule>
    <cfRule type="containsText" dxfId="14967" priority="10392" operator="containsText" text="PNC">
      <formula>NOT(ISERROR(SEARCH("PNC",DR122)))</formula>
    </cfRule>
    <cfRule type="containsText" dxfId="14966" priority="10393" operator="containsText" text="EJC">
      <formula>NOT(ISERROR(SEARCH("EJC",DR122)))</formula>
    </cfRule>
    <cfRule type="containsText" dxfId="14965" priority="10394" operator="containsText" text="FAC">
      <formula>NOT(ISERROR(SEARCH("FAC",DR122)))</formula>
    </cfRule>
  </conditionalFormatting>
  <conditionalFormatting sqref="DZ122:EI122 DR123:EA123">
    <cfRule type="containsText" dxfId="14964" priority="10387" operator="containsText" text="CE">
      <formula>NOT(ISERROR(SEARCH("CE",DR122)))</formula>
    </cfRule>
  </conditionalFormatting>
  <conditionalFormatting sqref="CK119:DT119">
    <cfRule type="cellIs" dxfId="14963" priority="10655" operator="equal">
      <formula>"FAB"</formula>
    </cfRule>
    <cfRule type="containsText" dxfId="14962" priority="10656" operator="containsText" text="CC">
      <formula>NOT(ISERROR(SEARCH("CC",CK119)))</formula>
    </cfRule>
    <cfRule type="containsText" dxfId="14961" priority="10657" operator="containsText" text="ND">
      <formula>NOT(ISERROR(SEARCH("ND",CK119)))</formula>
    </cfRule>
    <cfRule type="containsText" dxfId="14960" priority="10658" operator="containsText" text="MANTTO">
      <formula>NOT(ISERROR(SEARCH("MANTTO",CK119)))</formula>
    </cfRule>
    <cfRule type="containsText" dxfId="14959" priority="10659" operator="containsText" text="PNC">
      <formula>NOT(ISERROR(SEARCH("PNC",CK119)))</formula>
    </cfRule>
    <cfRule type="containsText" dxfId="14958" priority="10660" operator="containsText" text="EJC">
      <formula>NOT(ISERROR(SEARCH("EJC",CK119)))</formula>
    </cfRule>
    <cfRule type="containsText" dxfId="14957" priority="10661" operator="containsText" text="FAC">
      <formula>NOT(ISERROR(SEARCH("FAC",CK119)))</formula>
    </cfRule>
  </conditionalFormatting>
  <conditionalFormatting sqref="CK119:DT119">
    <cfRule type="containsText" dxfId="14956" priority="10654" operator="containsText" text="CE">
      <formula>NOT(ISERROR(SEARCH("CE",CK119)))</formula>
    </cfRule>
  </conditionalFormatting>
  <conditionalFormatting sqref="EM120:ER120 CK119:DT119 BC121:CC121 E120:AN121 E119:AH119 BC120:CD120 ED119:ER119 CE124:DN124 E122:AB122 EJ122:ER122 E123:V123 EB123:ER123 EJ124:ER124 E124:AN124 DH121:ER121">
    <cfRule type="containsText" dxfId="14955" priority="10711" operator="containsText" text="BAA">
      <formula>NOT(ISERROR(SEARCH("BAA",E119)))</formula>
    </cfRule>
  </conditionalFormatting>
  <conditionalFormatting sqref="CK119:DT119">
    <cfRule type="cellIs" dxfId="14954" priority="10704" operator="equal">
      <formula>"FAB"</formula>
    </cfRule>
    <cfRule type="containsText" dxfId="14953" priority="10705" operator="containsText" text="CC">
      <formula>NOT(ISERROR(SEARCH("CC",CK119)))</formula>
    </cfRule>
    <cfRule type="containsText" dxfId="14952" priority="10706" operator="containsText" text="ND">
      <formula>NOT(ISERROR(SEARCH("ND",CK119)))</formula>
    </cfRule>
    <cfRule type="containsText" dxfId="14951" priority="10707" operator="containsText" text="MANTTO">
      <formula>NOT(ISERROR(SEARCH("MANTTO",CK119)))</formula>
    </cfRule>
    <cfRule type="containsText" dxfId="14950" priority="10708" operator="containsText" text="PNC">
      <formula>NOT(ISERROR(SEARCH("PNC",CK119)))</formula>
    </cfRule>
    <cfRule type="containsText" dxfId="14949" priority="10709" operator="containsText" text="EJC">
      <formula>NOT(ISERROR(SEARCH("EJC",CK119)))</formula>
    </cfRule>
    <cfRule type="containsText" dxfId="14948" priority="10710" operator="containsText" text="FAC">
      <formula>NOT(ISERROR(SEARCH("FAC",CK119)))</formula>
    </cfRule>
  </conditionalFormatting>
  <conditionalFormatting sqref="CK119:DT119">
    <cfRule type="containsText" dxfId="14947" priority="10703" operator="containsText" text="CE">
      <formula>NOT(ISERROR(SEARCH("CE",CK119)))</formula>
    </cfRule>
  </conditionalFormatting>
  <conditionalFormatting sqref="CK119:DT119">
    <cfRule type="cellIs" dxfId="14946" priority="10696" operator="equal">
      <formula>"FAB"</formula>
    </cfRule>
    <cfRule type="containsText" dxfId="14945" priority="10697" operator="containsText" text="CC">
      <formula>NOT(ISERROR(SEARCH("CC",CK119)))</formula>
    </cfRule>
    <cfRule type="containsText" dxfId="14944" priority="10698" operator="containsText" text="ND">
      <formula>NOT(ISERROR(SEARCH("ND",CK119)))</formula>
    </cfRule>
    <cfRule type="containsText" dxfId="14943" priority="10699" operator="containsText" text="MANTTO">
      <formula>NOT(ISERROR(SEARCH("MANTTO",CK119)))</formula>
    </cfRule>
    <cfRule type="containsText" dxfId="14942" priority="10700" operator="containsText" text="PNC">
      <formula>NOT(ISERROR(SEARCH("PNC",CK119)))</formula>
    </cfRule>
    <cfRule type="containsText" dxfId="14941" priority="10701" operator="containsText" text="EJC">
      <formula>NOT(ISERROR(SEARCH("EJC",CK119)))</formula>
    </cfRule>
    <cfRule type="containsText" dxfId="14940" priority="10702" operator="containsText" text="FAC">
      <formula>NOT(ISERROR(SEARCH("FAC",CK119)))</formula>
    </cfRule>
  </conditionalFormatting>
  <conditionalFormatting sqref="CK119:DT119">
    <cfRule type="containsText" dxfId="14939" priority="10695" operator="containsText" text="CE">
      <formula>NOT(ISERROR(SEARCH("CE",CK119)))</formula>
    </cfRule>
  </conditionalFormatting>
  <conditionalFormatting sqref="CK119:DT119">
    <cfRule type="cellIs" dxfId="14938" priority="10688" operator="equal">
      <formula>"FAB"</formula>
    </cfRule>
    <cfRule type="containsText" dxfId="14937" priority="10689" operator="containsText" text="CC">
      <formula>NOT(ISERROR(SEARCH("CC",CK119)))</formula>
    </cfRule>
    <cfRule type="containsText" dxfId="14936" priority="10690" operator="containsText" text="ND">
      <formula>NOT(ISERROR(SEARCH("ND",CK119)))</formula>
    </cfRule>
    <cfRule type="containsText" dxfId="14935" priority="10691" operator="containsText" text="MANTTO">
      <formula>NOT(ISERROR(SEARCH("MANTTO",CK119)))</formula>
    </cfRule>
    <cfRule type="containsText" dxfId="14934" priority="10692" operator="containsText" text="PNC">
      <formula>NOT(ISERROR(SEARCH("PNC",CK119)))</formula>
    </cfRule>
    <cfRule type="containsText" dxfId="14933" priority="10693" operator="containsText" text="EJC">
      <formula>NOT(ISERROR(SEARCH("EJC",CK119)))</formula>
    </cfRule>
    <cfRule type="containsText" dxfId="14932" priority="10694" operator="containsText" text="FAC">
      <formula>NOT(ISERROR(SEARCH("FAC",CK119)))</formula>
    </cfRule>
  </conditionalFormatting>
  <conditionalFormatting sqref="CK119:DT119">
    <cfRule type="containsText" dxfId="14931" priority="10687" operator="containsText" text="CE">
      <formula>NOT(ISERROR(SEARCH("CE",CK119)))</formula>
    </cfRule>
  </conditionalFormatting>
  <conditionalFormatting sqref="CK119:DT119">
    <cfRule type="cellIs" dxfId="14930" priority="10680" operator="equal">
      <formula>"FAB"</formula>
    </cfRule>
    <cfRule type="containsText" dxfId="14929" priority="10681" operator="containsText" text="CC">
      <formula>NOT(ISERROR(SEARCH("CC",CK119)))</formula>
    </cfRule>
    <cfRule type="containsText" dxfId="14928" priority="10682" operator="containsText" text="ND">
      <formula>NOT(ISERROR(SEARCH("ND",CK119)))</formula>
    </cfRule>
    <cfRule type="containsText" dxfId="14927" priority="10683" operator="containsText" text="MANTTO">
      <formula>NOT(ISERROR(SEARCH("MANTTO",CK119)))</formula>
    </cfRule>
    <cfRule type="containsText" dxfId="14926" priority="10684" operator="containsText" text="PNC">
      <formula>NOT(ISERROR(SEARCH("PNC",CK119)))</formula>
    </cfRule>
    <cfRule type="containsText" dxfId="14925" priority="10685" operator="containsText" text="EJC">
      <formula>NOT(ISERROR(SEARCH("EJC",CK119)))</formula>
    </cfRule>
    <cfRule type="containsText" dxfId="14924" priority="10686" operator="containsText" text="FAC">
      <formula>NOT(ISERROR(SEARCH("FAC",CK119)))</formula>
    </cfRule>
  </conditionalFormatting>
  <conditionalFormatting sqref="CK119:DT119">
    <cfRule type="containsText" dxfId="14923" priority="10679" operator="containsText" text="CE">
      <formula>NOT(ISERROR(SEARCH("CE",CK119)))</formula>
    </cfRule>
  </conditionalFormatting>
  <conditionalFormatting sqref="CK119:DT119">
    <cfRule type="containsText" dxfId="14922" priority="10678" operator="containsText" text="BAA">
      <formula>NOT(ISERROR(SEARCH("BAA",CK119)))</formula>
    </cfRule>
  </conditionalFormatting>
  <conditionalFormatting sqref="CK119:DT119">
    <cfRule type="cellIs" dxfId="14921" priority="10671" operator="equal">
      <formula>"FAB"</formula>
    </cfRule>
    <cfRule type="containsText" dxfId="14920" priority="10672" operator="containsText" text="CC">
      <formula>NOT(ISERROR(SEARCH("CC",CK119)))</formula>
    </cfRule>
    <cfRule type="containsText" dxfId="14919" priority="10673" operator="containsText" text="ND">
      <formula>NOT(ISERROR(SEARCH("ND",CK119)))</formula>
    </cfRule>
    <cfRule type="containsText" dxfId="14918" priority="10674" operator="containsText" text="MANTTO">
      <formula>NOT(ISERROR(SEARCH("MANTTO",CK119)))</formula>
    </cfRule>
    <cfRule type="containsText" dxfId="14917" priority="10675" operator="containsText" text="PNC">
      <formula>NOT(ISERROR(SEARCH("PNC",CK119)))</formula>
    </cfRule>
    <cfRule type="containsText" dxfId="14916" priority="10676" operator="containsText" text="EJC">
      <formula>NOT(ISERROR(SEARCH("EJC",CK119)))</formula>
    </cfRule>
    <cfRule type="containsText" dxfId="14915" priority="10677" operator="containsText" text="FAC">
      <formula>NOT(ISERROR(SEARCH("FAC",CK119)))</formula>
    </cfRule>
  </conditionalFormatting>
  <conditionalFormatting sqref="CK119:DT119">
    <cfRule type="containsText" dxfId="14914" priority="10670" operator="containsText" text="CE">
      <formula>NOT(ISERROR(SEARCH("CE",CK119)))</formula>
    </cfRule>
  </conditionalFormatting>
  <conditionalFormatting sqref="CK119:DT119">
    <cfRule type="cellIs" dxfId="14913" priority="10663" operator="equal">
      <formula>"FAB"</formula>
    </cfRule>
    <cfRule type="containsText" dxfId="14912" priority="10664" operator="containsText" text="CC">
      <formula>NOT(ISERROR(SEARCH("CC",CK119)))</formula>
    </cfRule>
    <cfRule type="containsText" dxfId="14911" priority="10665" operator="containsText" text="ND">
      <formula>NOT(ISERROR(SEARCH("ND",CK119)))</formula>
    </cfRule>
    <cfRule type="containsText" dxfId="14910" priority="10666" operator="containsText" text="MANTTO">
      <formula>NOT(ISERROR(SEARCH("MANTTO",CK119)))</formula>
    </cfRule>
    <cfRule type="containsText" dxfId="14909" priority="10667" operator="containsText" text="PNC">
      <formula>NOT(ISERROR(SEARCH("PNC",CK119)))</formula>
    </cfRule>
    <cfRule type="containsText" dxfId="14908" priority="10668" operator="containsText" text="EJC">
      <formula>NOT(ISERROR(SEARCH("EJC",CK119)))</formula>
    </cfRule>
    <cfRule type="containsText" dxfId="14907" priority="10669" operator="containsText" text="FAC">
      <formula>NOT(ISERROR(SEARCH("FAC",CK119)))</formula>
    </cfRule>
  </conditionalFormatting>
  <conditionalFormatting sqref="CK119:DT119">
    <cfRule type="containsText" dxfId="14906" priority="10662" operator="containsText" text="CE">
      <formula>NOT(ISERROR(SEARCH("CE",CK119)))</formula>
    </cfRule>
  </conditionalFormatting>
  <conditionalFormatting sqref="CK119:DT119">
    <cfRule type="cellIs" dxfId="14905" priority="10647" operator="equal">
      <formula>"FAB"</formula>
    </cfRule>
    <cfRule type="containsText" dxfId="14904" priority="10648" operator="containsText" text="CC">
      <formula>NOT(ISERROR(SEARCH("CC",CK119)))</formula>
    </cfRule>
    <cfRule type="containsText" dxfId="14903" priority="10649" operator="containsText" text="ND">
      <formula>NOT(ISERROR(SEARCH("ND",CK119)))</formula>
    </cfRule>
    <cfRule type="containsText" dxfId="14902" priority="10650" operator="containsText" text="MANTTO">
      <formula>NOT(ISERROR(SEARCH("MANTTO",CK119)))</formula>
    </cfRule>
    <cfRule type="containsText" dxfId="14901" priority="10651" operator="containsText" text="PNC">
      <formula>NOT(ISERROR(SEARCH("PNC",CK119)))</formula>
    </cfRule>
    <cfRule type="containsText" dxfId="14900" priority="10652" operator="containsText" text="EJC">
      <formula>NOT(ISERROR(SEARCH("EJC",CK119)))</formula>
    </cfRule>
    <cfRule type="containsText" dxfId="14899" priority="10653" operator="containsText" text="FAC">
      <formula>NOT(ISERROR(SEARCH("FAC",CK119)))</formula>
    </cfRule>
  </conditionalFormatting>
  <conditionalFormatting sqref="CK119:DT119">
    <cfRule type="containsText" dxfId="14898" priority="10646" operator="containsText" text="CE">
      <formula>NOT(ISERROR(SEARCH("CE",CK119)))</formula>
    </cfRule>
  </conditionalFormatting>
  <conditionalFormatting sqref="CK119:DT119">
    <cfRule type="cellIs" dxfId="14897" priority="10639" operator="equal">
      <formula>"FAB"</formula>
    </cfRule>
    <cfRule type="containsText" dxfId="14896" priority="10640" operator="containsText" text="CC">
      <formula>NOT(ISERROR(SEARCH("CC",CK119)))</formula>
    </cfRule>
    <cfRule type="containsText" dxfId="14895" priority="10641" operator="containsText" text="ND">
      <formula>NOT(ISERROR(SEARCH("ND",CK119)))</formula>
    </cfRule>
    <cfRule type="containsText" dxfId="14894" priority="10642" operator="containsText" text="MANTTO">
      <formula>NOT(ISERROR(SEARCH("MANTTO",CK119)))</formula>
    </cfRule>
    <cfRule type="containsText" dxfId="14893" priority="10643" operator="containsText" text="PNC">
      <formula>NOT(ISERROR(SEARCH("PNC",CK119)))</formula>
    </cfRule>
    <cfRule type="containsText" dxfId="14892" priority="10644" operator="containsText" text="EJC">
      <formula>NOT(ISERROR(SEARCH("EJC",CK119)))</formula>
    </cfRule>
    <cfRule type="containsText" dxfId="14891" priority="10645" operator="containsText" text="FAC">
      <formula>NOT(ISERROR(SEARCH("FAC",CK119)))</formula>
    </cfRule>
  </conditionalFormatting>
  <conditionalFormatting sqref="CK119:DT119">
    <cfRule type="containsText" dxfId="14890" priority="10638" operator="containsText" text="CE">
      <formula>NOT(ISERROR(SEARCH("CE",CK119)))</formula>
    </cfRule>
  </conditionalFormatting>
  <conditionalFormatting sqref="AI119:CJ119">
    <cfRule type="cellIs" dxfId="14889" priority="10631" operator="equal">
      <formula>"FAB"</formula>
    </cfRule>
    <cfRule type="containsText" dxfId="14888" priority="10632" operator="containsText" text="CC">
      <formula>NOT(ISERROR(SEARCH("CC",AI119)))</formula>
    </cfRule>
    <cfRule type="containsText" dxfId="14887" priority="10633" operator="containsText" text="ND">
      <formula>NOT(ISERROR(SEARCH("ND",AI119)))</formula>
    </cfRule>
    <cfRule type="containsText" dxfId="14886" priority="10634" operator="containsText" text="MANTTO">
      <formula>NOT(ISERROR(SEARCH("MANTTO",AI119)))</formula>
    </cfRule>
    <cfRule type="containsText" dxfId="14885" priority="10635" operator="containsText" text="PNC">
      <formula>NOT(ISERROR(SEARCH("PNC",AI119)))</formula>
    </cfRule>
    <cfRule type="containsText" dxfId="14884" priority="10636" operator="containsText" text="EJC">
      <formula>NOT(ISERROR(SEARCH("EJC",AI119)))</formula>
    </cfRule>
    <cfRule type="containsText" dxfId="14883" priority="10637" operator="containsText" text="FAC">
      <formula>NOT(ISERROR(SEARCH("FAC",AI119)))</formula>
    </cfRule>
  </conditionalFormatting>
  <conditionalFormatting sqref="AI119:CJ119">
    <cfRule type="containsText" dxfId="14882" priority="10630" operator="containsText" text="CE">
      <formula>NOT(ISERROR(SEARCH("CE",AI119)))</formula>
    </cfRule>
  </conditionalFormatting>
  <conditionalFormatting sqref="AI119:CJ119">
    <cfRule type="containsText" dxfId="14881" priority="10629" operator="containsText" text="BAA">
      <formula>NOT(ISERROR(SEARCH("BAA",AI119)))</formula>
    </cfRule>
  </conditionalFormatting>
  <conditionalFormatting sqref="AY119:CJ119">
    <cfRule type="cellIs" dxfId="14880" priority="10622" operator="equal">
      <formula>"FAB"</formula>
    </cfRule>
    <cfRule type="containsText" dxfId="14879" priority="10623" operator="containsText" text="CC">
      <formula>NOT(ISERROR(SEARCH("CC",AY119)))</formula>
    </cfRule>
    <cfRule type="containsText" dxfId="14878" priority="10624" operator="containsText" text="ND">
      <formula>NOT(ISERROR(SEARCH("ND",AY119)))</formula>
    </cfRule>
    <cfRule type="containsText" dxfId="14877" priority="10625" operator="containsText" text="MANTTO">
      <formula>NOT(ISERROR(SEARCH("MANTTO",AY119)))</formula>
    </cfRule>
    <cfRule type="containsText" dxfId="14876" priority="10626" operator="containsText" text="PNC">
      <formula>NOT(ISERROR(SEARCH("PNC",AY119)))</formula>
    </cfRule>
    <cfRule type="containsText" dxfId="14875" priority="10627" operator="containsText" text="EJC">
      <formula>NOT(ISERROR(SEARCH("EJC",AY119)))</formula>
    </cfRule>
    <cfRule type="containsText" dxfId="14874" priority="10628" operator="containsText" text="FAC">
      <formula>NOT(ISERROR(SEARCH("FAC",AY119)))</formula>
    </cfRule>
  </conditionalFormatting>
  <conditionalFormatting sqref="AY119:CJ119">
    <cfRule type="containsText" dxfId="14873" priority="10621" operator="containsText" text="CE">
      <formula>NOT(ISERROR(SEARCH("CE",AY119)))</formula>
    </cfRule>
  </conditionalFormatting>
  <conditionalFormatting sqref="AI119:CJ119">
    <cfRule type="cellIs" dxfId="14872" priority="10614" operator="equal">
      <formula>"FAB"</formula>
    </cfRule>
    <cfRule type="containsText" dxfId="14871" priority="10615" operator="containsText" text="CC">
      <formula>NOT(ISERROR(SEARCH("CC",AI119)))</formula>
    </cfRule>
    <cfRule type="containsText" dxfId="14870" priority="10616" operator="containsText" text="ND">
      <formula>NOT(ISERROR(SEARCH("ND",AI119)))</formula>
    </cfRule>
    <cfRule type="containsText" dxfId="14869" priority="10617" operator="containsText" text="MANTTO">
      <formula>NOT(ISERROR(SEARCH("MANTTO",AI119)))</formula>
    </cfRule>
    <cfRule type="containsText" dxfId="14868" priority="10618" operator="containsText" text="PNC">
      <formula>NOT(ISERROR(SEARCH("PNC",AI119)))</formula>
    </cfRule>
    <cfRule type="containsText" dxfId="14867" priority="10619" operator="containsText" text="EJC">
      <formula>NOT(ISERROR(SEARCH("EJC",AI119)))</formula>
    </cfRule>
    <cfRule type="containsText" dxfId="14866" priority="10620" operator="containsText" text="FAC">
      <formula>NOT(ISERROR(SEARCH("FAC",AI119)))</formula>
    </cfRule>
  </conditionalFormatting>
  <conditionalFormatting sqref="AI119:CJ119">
    <cfRule type="containsText" dxfId="14865" priority="10613" operator="containsText" text="CE">
      <formula>NOT(ISERROR(SEARCH("CE",AI119)))</formula>
    </cfRule>
  </conditionalFormatting>
  <conditionalFormatting sqref="AI119:CJ119">
    <cfRule type="cellIs" dxfId="14864" priority="10606" operator="equal">
      <formula>"FAB"</formula>
    </cfRule>
    <cfRule type="containsText" dxfId="14863" priority="10607" operator="containsText" text="CC">
      <formula>NOT(ISERROR(SEARCH("CC",AI119)))</formula>
    </cfRule>
    <cfRule type="containsText" dxfId="14862" priority="10608" operator="containsText" text="ND">
      <formula>NOT(ISERROR(SEARCH("ND",AI119)))</formula>
    </cfRule>
    <cfRule type="containsText" dxfId="14861" priority="10609" operator="containsText" text="MANTTO">
      <formula>NOT(ISERROR(SEARCH("MANTTO",AI119)))</formula>
    </cfRule>
    <cfRule type="containsText" dxfId="14860" priority="10610" operator="containsText" text="PNC">
      <formula>NOT(ISERROR(SEARCH("PNC",AI119)))</formula>
    </cfRule>
    <cfRule type="containsText" dxfId="14859" priority="10611" operator="containsText" text="EJC">
      <formula>NOT(ISERROR(SEARCH("EJC",AI119)))</formula>
    </cfRule>
    <cfRule type="containsText" dxfId="14858" priority="10612" operator="containsText" text="FAC">
      <formula>NOT(ISERROR(SEARCH("FAC",AI119)))</formula>
    </cfRule>
  </conditionalFormatting>
  <conditionalFormatting sqref="AI119:CJ119">
    <cfRule type="containsText" dxfId="14857" priority="10605" operator="containsText" text="CE">
      <formula>NOT(ISERROR(SEARCH("CE",AI119)))</formula>
    </cfRule>
  </conditionalFormatting>
  <conditionalFormatting sqref="AY119:CJ119">
    <cfRule type="cellIs" dxfId="14856" priority="10598" operator="equal">
      <formula>"FAB"</formula>
    </cfRule>
    <cfRule type="containsText" dxfId="14855" priority="10599" operator="containsText" text="CC">
      <formula>NOT(ISERROR(SEARCH("CC",AY119)))</formula>
    </cfRule>
    <cfRule type="containsText" dxfId="14854" priority="10600" operator="containsText" text="ND">
      <formula>NOT(ISERROR(SEARCH("ND",AY119)))</formula>
    </cfRule>
    <cfRule type="containsText" dxfId="14853" priority="10601" operator="containsText" text="MANTTO">
      <formula>NOT(ISERROR(SEARCH("MANTTO",AY119)))</formula>
    </cfRule>
    <cfRule type="containsText" dxfId="14852" priority="10602" operator="containsText" text="PNC">
      <formula>NOT(ISERROR(SEARCH("PNC",AY119)))</formula>
    </cfRule>
    <cfRule type="containsText" dxfId="14851" priority="10603" operator="containsText" text="EJC">
      <formula>NOT(ISERROR(SEARCH("EJC",AY119)))</formula>
    </cfRule>
    <cfRule type="containsText" dxfId="14850" priority="10604" operator="containsText" text="FAC">
      <formula>NOT(ISERROR(SEARCH("FAC",AY119)))</formula>
    </cfRule>
  </conditionalFormatting>
  <conditionalFormatting sqref="AY119:CJ119">
    <cfRule type="containsText" dxfId="14849" priority="10597" operator="containsText" text="CE">
      <formula>NOT(ISERROR(SEARCH("CE",AY119)))</formula>
    </cfRule>
  </conditionalFormatting>
  <conditionalFormatting sqref="AY119:CJ119">
    <cfRule type="cellIs" dxfId="14848" priority="10590" operator="equal">
      <formula>"FAB"</formula>
    </cfRule>
    <cfRule type="containsText" dxfId="14847" priority="10591" operator="containsText" text="CC">
      <formula>NOT(ISERROR(SEARCH("CC",AY119)))</formula>
    </cfRule>
    <cfRule type="containsText" dxfId="14846" priority="10592" operator="containsText" text="ND">
      <formula>NOT(ISERROR(SEARCH("ND",AY119)))</formula>
    </cfRule>
    <cfRule type="containsText" dxfId="14845" priority="10593" operator="containsText" text="MANTTO">
      <formula>NOT(ISERROR(SEARCH("MANTTO",AY119)))</formula>
    </cfRule>
    <cfRule type="containsText" dxfId="14844" priority="10594" operator="containsText" text="PNC">
      <formula>NOT(ISERROR(SEARCH("PNC",AY119)))</formula>
    </cfRule>
    <cfRule type="containsText" dxfId="14843" priority="10595" operator="containsText" text="EJC">
      <formula>NOT(ISERROR(SEARCH("EJC",AY119)))</formula>
    </cfRule>
    <cfRule type="containsText" dxfId="14842" priority="10596" operator="containsText" text="FAC">
      <formula>NOT(ISERROR(SEARCH("FAC",AY119)))</formula>
    </cfRule>
  </conditionalFormatting>
  <conditionalFormatting sqref="AY119:CJ119">
    <cfRule type="containsText" dxfId="14841" priority="10589" operator="containsText" text="CE">
      <formula>NOT(ISERROR(SEARCH("CE",AY119)))</formula>
    </cfRule>
  </conditionalFormatting>
  <conditionalFormatting sqref="AI119:CJ119">
    <cfRule type="cellIs" dxfId="14840" priority="10566" operator="equal">
      <formula>"FAB"</formula>
    </cfRule>
    <cfRule type="containsText" dxfId="14839" priority="10567" operator="containsText" text="CC">
      <formula>NOT(ISERROR(SEARCH("CC",AI119)))</formula>
    </cfRule>
    <cfRule type="containsText" dxfId="14838" priority="10568" operator="containsText" text="ND">
      <formula>NOT(ISERROR(SEARCH("ND",AI119)))</formula>
    </cfRule>
    <cfRule type="containsText" dxfId="14837" priority="10569" operator="containsText" text="MANTTO">
      <formula>NOT(ISERROR(SEARCH("MANTTO",AI119)))</formula>
    </cfRule>
    <cfRule type="containsText" dxfId="14836" priority="10570" operator="containsText" text="PNC">
      <formula>NOT(ISERROR(SEARCH("PNC",AI119)))</formula>
    </cfRule>
    <cfRule type="containsText" dxfId="14835" priority="10571" operator="containsText" text="EJC">
      <formula>NOT(ISERROR(SEARCH("EJC",AI119)))</formula>
    </cfRule>
    <cfRule type="containsText" dxfId="14834" priority="10572" operator="containsText" text="FAC">
      <formula>NOT(ISERROR(SEARCH("FAC",AI119)))</formula>
    </cfRule>
  </conditionalFormatting>
  <conditionalFormatting sqref="AI119:CJ119">
    <cfRule type="containsText" dxfId="14833" priority="10565" operator="containsText" text="CE">
      <formula>NOT(ISERROR(SEARCH("CE",AI119)))</formula>
    </cfRule>
  </conditionalFormatting>
  <conditionalFormatting sqref="AI119:CJ119">
    <cfRule type="cellIs" dxfId="14832" priority="10558" operator="equal">
      <formula>"FAB"</formula>
    </cfRule>
    <cfRule type="containsText" dxfId="14831" priority="10559" operator="containsText" text="CC">
      <formula>NOT(ISERROR(SEARCH("CC",AI119)))</formula>
    </cfRule>
    <cfRule type="containsText" dxfId="14830" priority="10560" operator="containsText" text="ND">
      <formula>NOT(ISERROR(SEARCH("ND",AI119)))</formula>
    </cfRule>
    <cfRule type="containsText" dxfId="14829" priority="10561" operator="containsText" text="MANTTO">
      <formula>NOT(ISERROR(SEARCH("MANTTO",AI119)))</formula>
    </cfRule>
    <cfRule type="containsText" dxfId="14828" priority="10562" operator="containsText" text="PNC">
      <formula>NOT(ISERROR(SEARCH("PNC",AI119)))</formula>
    </cfRule>
    <cfRule type="containsText" dxfId="14827" priority="10563" operator="containsText" text="EJC">
      <formula>NOT(ISERROR(SEARCH("EJC",AI119)))</formula>
    </cfRule>
    <cfRule type="containsText" dxfId="14826" priority="10564" operator="containsText" text="FAC">
      <formula>NOT(ISERROR(SEARCH("FAC",AI119)))</formula>
    </cfRule>
  </conditionalFormatting>
  <conditionalFormatting sqref="AI119:CJ119">
    <cfRule type="containsText" dxfId="14825" priority="10557" operator="containsText" text="CE">
      <formula>NOT(ISERROR(SEARCH("CE",AI119)))</formula>
    </cfRule>
  </conditionalFormatting>
  <conditionalFormatting sqref="DU119:EC119 ED120:EL120">
    <cfRule type="cellIs" dxfId="14824" priority="10550" operator="equal">
      <formula>"FAB"</formula>
    </cfRule>
    <cfRule type="containsText" dxfId="14823" priority="10551" operator="containsText" text="CC">
      <formula>NOT(ISERROR(SEARCH("CC",DU119)))</formula>
    </cfRule>
    <cfRule type="containsText" dxfId="14822" priority="10552" operator="containsText" text="ND">
      <formula>NOT(ISERROR(SEARCH("ND",DU119)))</formula>
    </cfRule>
    <cfRule type="containsText" dxfId="14821" priority="10553" operator="containsText" text="MANTTO">
      <formula>NOT(ISERROR(SEARCH("MANTTO",DU119)))</formula>
    </cfRule>
    <cfRule type="containsText" dxfId="14820" priority="10554" operator="containsText" text="PNC">
      <formula>NOT(ISERROR(SEARCH("PNC",DU119)))</formula>
    </cfRule>
    <cfRule type="containsText" dxfId="14819" priority="10555" operator="containsText" text="EJC">
      <formula>NOT(ISERROR(SEARCH("EJC",DU119)))</formula>
    </cfRule>
    <cfRule type="containsText" dxfId="14818" priority="10556" operator="containsText" text="FAC">
      <formula>NOT(ISERROR(SEARCH("FAC",DU119)))</formula>
    </cfRule>
  </conditionalFormatting>
  <conditionalFormatting sqref="DU119:EC119 ED120:EL120">
    <cfRule type="containsText" dxfId="14817" priority="10549" operator="containsText" text="CE">
      <formula>NOT(ISERROR(SEARCH("CE",DU119)))</formula>
    </cfRule>
  </conditionalFormatting>
  <conditionalFormatting sqref="DU119:EC119 ED120:EL120">
    <cfRule type="containsText" dxfId="14816" priority="10548" operator="containsText" text="BAA">
      <formula>NOT(ISERROR(SEARCH("BAA",DU119)))</formula>
    </cfRule>
  </conditionalFormatting>
  <conditionalFormatting sqref="DX119:DY119 ED120 EF120:EH120 EJ120 EL120">
    <cfRule type="cellIs" dxfId="14815" priority="10541" operator="equal">
      <formula>"FAB"</formula>
    </cfRule>
    <cfRule type="containsText" dxfId="14814" priority="10542" operator="containsText" text="CC">
      <formula>NOT(ISERROR(SEARCH("CC",DX119)))</formula>
    </cfRule>
    <cfRule type="containsText" dxfId="14813" priority="10543" operator="containsText" text="ND">
      <formula>NOT(ISERROR(SEARCH("ND",DX119)))</formula>
    </cfRule>
    <cfRule type="containsText" dxfId="14812" priority="10544" operator="containsText" text="MANTTO">
      <formula>NOT(ISERROR(SEARCH("MANTTO",DX119)))</formula>
    </cfRule>
    <cfRule type="containsText" dxfId="14811" priority="10545" operator="containsText" text="PNC">
      <formula>NOT(ISERROR(SEARCH("PNC",DX119)))</formula>
    </cfRule>
    <cfRule type="containsText" dxfId="14810" priority="10546" operator="containsText" text="EJC">
      <formula>NOT(ISERROR(SEARCH("EJC",DX119)))</formula>
    </cfRule>
    <cfRule type="containsText" dxfId="14809" priority="10547" operator="containsText" text="FAC">
      <formula>NOT(ISERROR(SEARCH("FAC",DX119)))</formula>
    </cfRule>
  </conditionalFormatting>
  <conditionalFormatting sqref="DX119:DY119 ED120 EF120:EH120 EJ120 EL120">
    <cfRule type="containsText" dxfId="14808" priority="10540" operator="containsText" text="CE">
      <formula>NOT(ISERROR(SEARCH("CE",DX119)))</formula>
    </cfRule>
  </conditionalFormatting>
  <conditionalFormatting sqref="DU119:EC119 ED120:EL120">
    <cfRule type="cellIs" dxfId="14807" priority="10533" operator="equal">
      <formula>"FAB"</formula>
    </cfRule>
    <cfRule type="containsText" dxfId="14806" priority="10534" operator="containsText" text="CC">
      <formula>NOT(ISERROR(SEARCH("CC",DU119)))</formula>
    </cfRule>
    <cfRule type="containsText" dxfId="14805" priority="10535" operator="containsText" text="ND">
      <formula>NOT(ISERROR(SEARCH("ND",DU119)))</formula>
    </cfRule>
    <cfRule type="containsText" dxfId="14804" priority="10536" operator="containsText" text="MANTTO">
      <formula>NOT(ISERROR(SEARCH("MANTTO",DU119)))</formula>
    </cfRule>
    <cfRule type="containsText" dxfId="14803" priority="10537" operator="containsText" text="PNC">
      <formula>NOT(ISERROR(SEARCH("PNC",DU119)))</formula>
    </cfRule>
    <cfRule type="containsText" dxfId="14802" priority="10538" operator="containsText" text="EJC">
      <formula>NOT(ISERROR(SEARCH("EJC",DU119)))</formula>
    </cfRule>
    <cfRule type="containsText" dxfId="14801" priority="10539" operator="containsText" text="FAC">
      <formula>NOT(ISERROR(SEARCH("FAC",DU119)))</formula>
    </cfRule>
  </conditionalFormatting>
  <conditionalFormatting sqref="DU119:EC119 ED120:EL120">
    <cfRule type="containsText" dxfId="14800" priority="10532" operator="containsText" text="CE">
      <formula>NOT(ISERROR(SEARCH("CE",DU119)))</formula>
    </cfRule>
  </conditionalFormatting>
  <conditionalFormatting sqref="DU119:EC119 ED120:EL120">
    <cfRule type="cellIs" dxfId="14799" priority="10525" operator="equal">
      <formula>"FAB"</formula>
    </cfRule>
    <cfRule type="containsText" dxfId="14798" priority="10526" operator="containsText" text="CC">
      <formula>NOT(ISERROR(SEARCH("CC",DU119)))</formula>
    </cfRule>
    <cfRule type="containsText" dxfId="14797" priority="10527" operator="containsText" text="ND">
      <formula>NOT(ISERROR(SEARCH("ND",DU119)))</formula>
    </cfRule>
    <cfRule type="containsText" dxfId="14796" priority="10528" operator="containsText" text="MANTTO">
      <formula>NOT(ISERROR(SEARCH("MANTTO",DU119)))</formula>
    </cfRule>
    <cfRule type="containsText" dxfId="14795" priority="10529" operator="containsText" text="PNC">
      <formula>NOT(ISERROR(SEARCH("PNC",DU119)))</formula>
    </cfRule>
    <cfRule type="containsText" dxfId="14794" priority="10530" operator="containsText" text="EJC">
      <formula>NOT(ISERROR(SEARCH("EJC",DU119)))</formula>
    </cfRule>
    <cfRule type="containsText" dxfId="14793" priority="10531" operator="containsText" text="FAC">
      <formula>NOT(ISERROR(SEARCH("FAC",DU119)))</formula>
    </cfRule>
  </conditionalFormatting>
  <conditionalFormatting sqref="DU119:EC119 ED120:EL120">
    <cfRule type="containsText" dxfId="14792" priority="10524" operator="containsText" text="CE">
      <formula>NOT(ISERROR(SEARCH("CE",DU119)))</formula>
    </cfRule>
  </conditionalFormatting>
  <conditionalFormatting sqref="DX119:DY119 ED120 EF120:EH120 EJ120 EL120">
    <cfRule type="cellIs" dxfId="14791" priority="10517" operator="equal">
      <formula>"FAB"</formula>
    </cfRule>
    <cfRule type="containsText" dxfId="14790" priority="10518" operator="containsText" text="CC">
      <formula>NOT(ISERROR(SEARCH("CC",DX119)))</formula>
    </cfRule>
    <cfRule type="containsText" dxfId="14789" priority="10519" operator="containsText" text="ND">
      <formula>NOT(ISERROR(SEARCH("ND",DX119)))</formula>
    </cfRule>
    <cfRule type="containsText" dxfId="14788" priority="10520" operator="containsText" text="MANTTO">
      <formula>NOT(ISERROR(SEARCH("MANTTO",DX119)))</formula>
    </cfRule>
    <cfRule type="containsText" dxfId="14787" priority="10521" operator="containsText" text="PNC">
      <formula>NOT(ISERROR(SEARCH("PNC",DX119)))</formula>
    </cfRule>
    <cfRule type="containsText" dxfId="14786" priority="10522" operator="containsText" text="EJC">
      <formula>NOT(ISERROR(SEARCH("EJC",DX119)))</formula>
    </cfRule>
    <cfRule type="containsText" dxfId="14785" priority="10523" operator="containsText" text="FAC">
      <formula>NOT(ISERROR(SEARCH("FAC",DX119)))</formula>
    </cfRule>
  </conditionalFormatting>
  <conditionalFormatting sqref="DX119:DY119 ED120 EF120:EH120 EJ120 EL120">
    <cfRule type="containsText" dxfId="14784" priority="10516" operator="containsText" text="CE">
      <formula>NOT(ISERROR(SEARCH("CE",DX119)))</formula>
    </cfRule>
  </conditionalFormatting>
  <conditionalFormatting sqref="DX119:DY119 ED120 EF120:EH120 EJ120 EL120">
    <cfRule type="cellIs" dxfId="14783" priority="10509" operator="equal">
      <formula>"FAB"</formula>
    </cfRule>
    <cfRule type="containsText" dxfId="14782" priority="10510" operator="containsText" text="CC">
      <formula>NOT(ISERROR(SEARCH("CC",DX119)))</formula>
    </cfRule>
    <cfRule type="containsText" dxfId="14781" priority="10511" operator="containsText" text="ND">
      <formula>NOT(ISERROR(SEARCH("ND",DX119)))</formula>
    </cfRule>
    <cfRule type="containsText" dxfId="14780" priority="10512" operator="containsText" text="MANTTO">
      <formula>NOT(ISERROR(SEARCH("MANTTO",DX119)))</formula>
    </cfRule>
    <cfRule type="containsText" dxfId="14779" priority="10513" operator="containsText" text="PNC">
      <formula>NOT(ISERROR(SEARCH("PNC",DX119)))</formula>
    </cfRule>
    <cfRule type="containsText" dxfId="14778" priority="10514" operator="containsText" text="EJC">
      <formula>NOT(ISERROR(SEARCH("EJC",DX119)))</formula>
    </cfRule>
    <cfRule type="containsText" dxfId="14777" priority="10515" operator="containsText" text="FAC">
      <formula>NOT(ISERROR(SEARCH("FAC",DX119)))</formula>
    </cfRule>
  </conditionalFormatting>
  <conditionalFormatting sqref="DX119:DY119 ED120 EF120:EH120 EJ120 EL120">
    <cfRule type="containsText" dxfId="14776" priority="10508" operator="containsText" text="CE">
      <formula>NOT(ISERROR(SEARCH("CE",DX119)))</formula>
    </cfRule>
  </conditionalFormatting>
  <conditionalFormatting sqref="DW119">
    <cfRule type="cellIs" dxfId="14775" priority="10501" operator="equal">
      <formula>"FAB"</formula>
    </cfRule>
    <cfRule type="containsText" dxfId="14774" priority="10502" operator="containsText" text="CC">
      <formula>NOT(ISERROR(SEARCH("CC",DW119)))</formula>
    </cfRule>
    <cfRule type="containsText" dxfId="14773" priority="10503" operator="containsText" text="ND">
      <formula>NOT(ISERROR(SEARCH("ND",DW119)))</formula>
    </cfRule>
    <cfRule type="containsText" dxfId="14772" priority="10504" operator="containsText" text="MANTTO">
      <formula>NOT(ISERROR(SEARCH("MANTTO",DW119)))</formula>
    </cfRule>
    <cfRule type="containsText" dxfId="14771" priority="10505" operator="containsText" text="PNC">
      <formula>NOT(ISERROR(SEARCH("PNC",DW119)))</formula>
    </cfRule>
    <cfRule type="containsText" dxfId="14770" priority="10506" operator="containsText" text="EJC">
      <formula>NOT(ISERROR(SEARCH("EJC",DW119)))</formula>
    </cfRule>
    <cfRule type="containsText" dxfId="14769" priority="10507" operator="containsText" text="FAC">
      <formula>NOT(ISERROR(SEARCH("FAC",DW119)))</formula>
    </cfRule>
  </conditionalFormatting>
  <conditionalFormatting sqref="DW119">
    <cfRule type="containsText" dxfId="14768" priority="10500" operator="containsText" text="CE">
      <formula>NOT(ISERROR(SEARCH("CE",DW119)))</formula>
    </cfRule>
  </conditionalFormatting>
  <conditionalFormatting sqref="DW119">
    <cfRule type="cellIs" dxfId="14767" priority="10493" operator="equal">
      <formula>"FAB"</formula>
    </cfRule>
    <cfRule type="containsText" dxfId="14766" priority="10494" operator="containsText" text="CC">
      <formula>NOT(ISERROR(SEARCH("CC",DW119)))</formula>
    </cfRule>
    <cfRule type="containsText" dxfId="14765" priority="10495" operator="containsText" text="ND">
      <formula>NOT(ISERROR(SEARCH("ND",DW119)))</formula>
    </cfRule>
    <cfRule type="containsText" dxfId="14764" priority="10496" operator="containsText" text="MANTTO">
      <formula>NOT(ISERROR(SEARCH("MANTTO",DW119)))</formula>
    </cfRule>
    <cfRule type="containsText" dxfId="14763" priority="10497" operator="containsText" text="PNC">
      <formula>NOT(ISERROR(SEARCH("PNC",DW119)))</formula>
    </cfRule>
    <cfRule type="containsText" dxfId="14762" priority="10498" operator="containsText" text="EJC">
      <formula>NOT(ISERROR(SEARCH("EJC",DW119)))</formula>
    </cfRule>
    <cfRule type="containsText" dxfId="14761" priority="10499" operator="containsText" text="FAC">
      <formula>NOT(ISERROR(SEARCH("FAC",DW119)))</formula>
    </cfRule>
  </conditionalFormatting>
  <conditionalFormatting sqref="DW119">
    <cfRule type="containsText" dxfId="14760" priority="10492" operator="containsText" text="CE">
      <formula>NOT(ISERROR(SEARCH("CE",DW119)))</formula>
    </cfRule>
  </conditionalFormatting>
  <conditionalFormatting sqref="DU119:EC119 ED120:EL120">
    <cfRule type="cellIs" dxfId="14759" priority="10485" operator="equal">
      <formula>"FAB"</formula>
    </cfRule>
    <cfRule type="containsText" dxfId="14758" priority="10486" operator="containsText" text="CC">
      <formula>NOT(ISERROR(SEARCH("CC",DU119)))</formula>
    </cfRule>
    <cfRule type="containsText" dxfId="14757" priority="10487" operator="containsText" text="ND">
      <formula>NOT(ISERROR(SEARCH("ND",DU119)))</formula>
    </cfRule>
    <cfRule type="containsText" dxfId="14756" priority="10488" operator="containsText" text="MANTTO">
      <formula>NOT(ISERROR(SEARCH("MANTTO",DU119)))</formula>
    </cfRule>
    <cfRule type="containsText" dxfId="14755" priority="10489" operator="containsText" text="PNC">
      <formula>NOT(ISERROR(SEARCH("PNC",DU119)))</formula>
    </cfRule>
    <cfRule type="containsText" dxfId="14754" priority="10490" operator="containsText" text="EJC">
      <formula>NOT(ISERROR(SEARCH("EJC",DU119)))</formula>
    </cfRule>
    <cfRule type="containsText" dxfId="14753" priority="10491" operator="containsText" text="FAC">
      <formula>NOT(ISERROR(SEARCH("FAC",DU119)))</formula>
    </cfRule>
  </conditionalFormatting>
  <conditionalFormatting sqref="DU119:EC119 ED120:EL120">
    <cfRule type="containsText" dxfId="14752" priority="10484" operator="containsText" text="CE">
      <formula>NOT(ISERROR(SEARCH("CE",DU119)))</formula>
    </cfRule>
  </conditionalFormatting>
  <conditionalFormatting sqref="DU119:EC119 ED120:EL120">
    <cfRule type="cellIs" dxfId="14751" priority="10477" operator="equal">
      <formula>"FAB"</formula>
    </cfRule>
    <cfRule type="containsText" dxfId="14750" priority="10478" operator="containsText" text="CC">
      <formula>NOT(ISERROR(SEARCH("CC",DU119)))</formula>
    </cfRule>
    <cfRule type="containsText" dxfId="14749" priority="10479" operator="containsText" text="ND">
      <formula>NOT(ISERROR(SEARCH("ND",DU119)))</formula>
    </cfRule>
    <cfRule type="containsText" dxfId="14748" priority="10480" operator="containsText" text="MANTTO">
      <formula>NOT(ISERROR(SEARCH("MANTTO",DU119)))</formula>
    </cfRule>
    <cfRule type="containsText" dxfId="14747" priority="10481" operator="containsText" text="PNC">
      <formula>NOT(ISERROR(SEARCH("PNC",DU119)))</formula>
    </cfRule>
    <cfRule type="containsText" dxfId="14746" priority="10482" operator="containsText" text="EJC">
      <formula>NOT(ISERROR(SEARCH("EJC",DU119)))</formula>
    </cfRule>
    <cfRule type="containsText" dxfId="14745" priority="10483" operator="containsText" text="FAC">
      <formula>NOT(ISERROR(SEARCH("FAC",DU119)))</formula>
    </cfRule>
  </conditionalFormatting>
  <conditionalFormatting sqref="DU119:EC119 ED120:EL120">
    <cfRule type="containsText" dxfId="14744" priority="10476" operator="containsText" text="CE">
      <formula>NOT(ISERROR(SEARCH("CE",DU119)))</formula>
    </cfRule>
  </conditionalFormatting>
  <conditionalFormatting sqref="DE116:DM116">
    <cfRule type="cellIs" dxfId="14743" priority="10168" operator="equal">
      <formula>"FAB"</formula>
    </cfRule>
    <cfRule type="containsText" dxfId="14742" priority="10169" operator="containsText" text="CC">
      <formula>NOT(ISERROR(SEARCH("CC",DE116)))</formula>
    </cfRule>
    <cfRule type="containsText" dxfId="14741" priority="10170" operator="containsText" text="ND">
      <formula>NOT(ISERROR(SEARCH("ND",DE116)))</formula>
    </cfRule>
    <cfRule type="containsText" dxfId="14740" priority="10171" operator="containsText" text="MANTTO">
      <formula>NOT(ISERROR(SEARCH("MANTTO",DE116)))</formula>
    </cfRule>
    <cfRule type="containsText" dxfId="14739" priority="10172" operator="containsText" text="PNC">
      <formula>NOT(ISERROR(SEARCH("PNC",DE116)))</formula>
    </cfRule>
    <cfRule type="containsText" dxfId="14738" priority="10173" operator="containsText" text="EJC">
      <formula>NOT(ISERROR(SEARCH("EJC",DE116)))</formula>
    </cfRule>
    <cfRule type="containsText" dxfId="14737" priority="10174" operator="containsText" text="FAC">
      <formula>NOT(ISERROR(SEARCH("FAC",DE116)))</formula>
    </cfRule>
  </conditionalFormatting>
  <conditionalFormatting sqref="DE116:DM116">
    <cfRule type="containsText" dxfId="14736" priority="10167" operator="containsText" text="CE">
      <formula>NOT(ISERROR(SEARCH("CE",DE116)))</formula>
    </cfRule>
  </conditionalFormatting>
  <conditionalFormatting sqref="BA115:BR115 BT115:CK115 CM115:CU115">
    <cfRule type="cellIs" dxfId="14735" priority="10160" operator="equal">
      <formula>"FAB"</formula>
    </cfRule>
    <cfRule type="containsText" dxfId="14734" priority="10161" operator="containsText" text="CC">
      <formula>NOT(ISERROR(SEARCH("CC",BA115)))</formula>
    </cfRule>
    <cfRule type="containsText" dxfId="14733" priority="10162" operator="containsText" text="ND">
      <formula>NOT(ISERROR(SEARCH("ND",BA115)))</formula>
    </cfRule>
    <cfRule type="containsText" dxfId="14732" priority="10163" operator="containsText" text="MANTTO">
      <formula>NOT(ISERROR(SEARCH("MANTTO",BA115)))</formula>
    </cfRule>
    <cfRule type="containsText" dxfId="14731" priority="10164" operator="containsText" text="PNC">
      <formula>NOT(ISERROR(SEARCH("PNC",BA115)))</formula>
    </cfRule>
    <cfRule type="containsText" dxfId="14730" priority="10165" operator="containsText" text="EJC">
      <formula>NOT(ISERROR(SEARCH("EJC",BA115)))</formula>
    </cfRule>
    <cfRule type="containsText" dxfId="14729" priority="10166" operator="containsText" text="FAC">
      <formula>NOT(ISERROR(SEARCH("FAC",BA115)))</formula>
    </cfRule>
  </conditionalFormatting>
  <conditionalFormatting sqref="BA115:BR115 BT115:CK115 CM115:CU115">
    <cfRule type="containsText" dxfId="14728" priority="10159" operator="containsText" text="CE">
      <formula>NOT(ISERROR(SEARCH("CE",BA115)))</formula>
    </cfRule>
  </conditionalFormatting>
  <conditionalFormatting sqref="BY117:DB117">
    <cfRule type="cellIs" dxfId="14727" priority="10152" operator="equal">
      <formula>"FAB"</formula>
    </cfRule>
    <cfRule type="containsText" dxfId="14726" priority="10153" operator="containsText" text="CC">
      <formula>NOT(ISERROR(SEARCH("CC",BY117)))</formula>
    </cfRule>
    <cfRule type="containsText" dxfId="14725" priority="10154" operator="containsText" text="ND">
      <formula>NOT(ISERROR(SEARCH("ND",BY117)))</formula>
    </cfRule>
    <cfRule type="containsText" dxfId="14724" priority="10155" operator="containsText" text="MANTTO">
      <formula>NOT(ISERROR(SEARCH("MANTTO",BY117)))</formula>
    </cfRule>
    <cfRule type="containsText" dxfId="14723" priority="10156" operator="containsText" text="PNC">
      <formula>NOT(ISERROR(SEARCH("PNC",BY117)))</formula>
    </cfRule>
    <cfRule type="containsText" dxfId="14722" priority="10157" operator="containsText" text="EJC">
      <formula>NOT(ISERROR(SEARCH("EJC",BY117)))</formula>
    </cfRule>
    <cfRule type="containsText" dxfId="14721" priority="10158" operator="containsText" text="FAC">
      <formula>NOT(ISERROR(SEARCH("FAC",BY117)))</formula>
    </cfRule>
  </conditionalFormatting>
  <conditionalFormatting sqref="BY117:DB117">
    <cfRule type="containsText" dxfId="14720" priority="10151" operator="containsText" text="CE">
      <formula>NOT(ISERROR(SEARCH("CE",BY117)))</formula>
    </cfRule>
  </conditionalFormatting>
  <conditionalFormatting sqref="DZ122:EI122 DR123:EA123">
    <cfRule type="containsText" dxfId="14719" priority="10386" operator="containsText" text="BAA">
      <formula>NOT(ISERROR(SEARCH("BAA",DR122)))</formula>
    </cfRule>
  </conditionalFormatting>
  <conditionalFormatting sqref="DR123:EA123">
    <cfRule type="cellIs" dxfId="14718" priority="10379" operator="equal">
      <formula>"FAB"</formula>
    </cfRule>
    <cfRule type="containsText" dxfId="14717" priority="10380" operator="containsText" text="CC">
      <formula>NOT(ISERROR(SEARCH("CC",DR123)))</formula>
    </cfRule>
    <cfRule type="containsText" dxfId="14716" priority="10381" operator="containsText" text="ND">
      <formula>NOT(ISERROR(SEARCH("ND",DR123)))</formula>
    </cfRule>
    <cfRule type="containsText" dxfId="14715" priority="10382" operator="containsText" text="MANTTO">
      <formula>NOT(ISERROR(SEARCH("MANTTO",DR123)))</formula>
    </cfRule>
    <cfRule type="containsText" dxfId="14714" priority="10383" operator="containsText" text="PNC">
      <formula>NOT(ISERROR(SEARCH("PNC",DR123)))</formula>
    </cfRule>
    <cfRule type="containsText" dxfId="14713" priority="10384" operator="containsText" text="EJC">
      <formula>NOT(ISERROR(SEARCH("EJC",DR123)))</formula>
    </cfRule>
    <cfRule type="containsText" dxfId="14712" priority="10385" operator="containsText" text="FAC">
      <formula>NOT(ISERROR(SEARCH("FAC",DR123)))</formula>
    </cfRule>
  </conditionalFormatting>
  <conditionalFormatting sqref="DR123:EA123">
    <cfRule type="containsText" dxfId="14711" priority="10378" operator="containsText" text="CE">
      <formula>NOT(ISERROR(SEARCH("CE",DR123)))</formula>
    </cfRule>
  </conditionalFormatting>
  <conditionalFormatting sqref="DZ122:EI122 DR123:EA123">
    <cfRule type="cellIs" dxfId="14710" priority="10371" operator="equal">
      <formula>"FAB"</formula>
    </cfRule>
    <cfRule type="containsText" dxfId="14709" priority="10372" operator="containsText" text="CC">
      <formula>NOT(ISERROR(SEARCH("CC",DR122)))</formula>
    </cfRule>
    <cfRule type="containsText" dxfId="14708" priority="10373" operator="containsText" text="ND">
      <formula>NOT(ISERROR(SEARCH("ND",DR122)))</formula>
    </cfRule>
    <cfRule type="containsText" dxfId="14707" priority="10374" operator="containsText" text="MANTTO">
      <formula>NOT(ISERROR(SEARCH("MANTTO",DR122)))</formula>
    </cfRule>
    <cfRule type="containsText" dxfId="14706" priority="10375" operator="containsText" text="PNC">
      <formula>NOT(ISERROR(SEARCH("PNC",DR122)))</formula>
    </cfRule>
    <cfRule type="containsText" dxfId="14705" priority="10376" operator="containsText" text="EJC">
      <formula>NOT(ISERROR(SEARCH("EJC",DR122)))</formula>
    </cfRule>
    <cfRule type="containsText" dxfId="14704" priority="10377" operator="containsText" text="FAC">
      <formula>NOT(ISERROR(SEARCH("FAC",DR122)))</formula>
    </cfRule>
  </conditionalFormatting>
  <conditionalFormatting sqref="DZ122:EI122 DR123:EA123">
    <cfRule type="containsText" dxfId="14703" priority="10370" operator="containsText" text="CE">
      <formula>NOT(ISERROR(SEARCH("CE",DR122)))</formula>
    </cfRule>
  </conditionalFormatting>
  <conditionalFormatting sqref="DZ122:EI122 DR123:EA123">
    <cfRule type="cellIs" dxfId="14702" priority="10363" operator="equal">
      <formula>"FAB"</formula>
    </cfRule>
    <cfRule type="containsText" dxfId="14701" priority="10364" operator="containsText" text="CC">
      <formula>NOT(ISERROR(SEARCH("CC",DR122)))</formula>
    </cfRule>
    <cfRule type="containsText" dxfId="14700" priority="10365" operator="containsText" text="ND">
      <formula>NOT(ISERROR(SEARCH("ND",DR122)))</formula>
    </cfRule>
    <cfRule type="containsText" dxfId="14699" priority="10366" operator="containsText" text="MANTTO">
      <formula>NOT(ISERROR(SEARCH("MANTTO",DR122)))</formula>
    </cfRule>
    <cfRule type="containsText" dxfId="14698" priority="10367" operator="containsText" text="PNC">
      <formula>NOT(ISERROR(SEARCH("PNC",DR122)))</formula>
    </cfRule>
    <cfRule type="containsText" dxfId="14697" priority="10368" operator="containsText" text="EJC">
      <formula>NOT(ISERROR(SEARCH("EJC",DR122)))</formula>
    </cfRule>
    <cfRule type="containsText" dxfId="14696" priority="10369" operator="containsText" text="FAC">
      <formula>NOT(ISERROR(SEARCH("FAC",DR122)))</formula>
    </cfRule>
  </conditionalFormatting>
  <conditionalFormatting sqref="DZ122:EI122 DR123:EA123">
    <cfRule type="containsText" dxfId="14695" priority="10362" operator="containsText" text="CE">
      <formula>NOT(ISERROR(SEARCH("CE",DR122)))</formula>
    </cfRule>
  </conditionalFormatting>
  <conditionalFormatting sqref="DR123:EA123">
    <cfRule type="cellIs" dxfId="14694" priority="10355" operator="equal">
      <formula>"FAB"</formula>
    </cfRule>
    <cfRule type="containsText" dxfId="14693" priority="10356" operator="containsText" text="CC">
      <formula>NOT(ISERROR(SEARCH("CC",DR123)))</formula>
    </cfRule>
    <cfRule type="containsText" dxfId="14692" priority="10357" operator="containsText" text="ND">
      <formula>NOT(ISERROR(SEARCH("ND",DR123)))</formula>
    </cfRule>
    <cfRule type="containsText" dxfId="14691" priority="10358" operator="containsText" text="MANTTO">
      <formula>NOT(ISERROR(SEARCH("MANTTO",DR123)))</formula>
    </cfRule>
    <cfRule type="containsText" dxfId="14690" priority="10359" operator="containsText" text="PNC">
      <formula>NOT(ISERROR(SEARCH("PNC",DR123)))</formula>
    </cfRule>
    <cfRule type="containsText" dxfId="14689" priority="10360" operator="containsText" text="EJC">
      <formula>NOT(ISERROR(SEARCH("EJC",DR123)))</formula>
    </cfRule>
    <cfRule type="containsText" dxfId="14688" priority="10361" operator="containsText" text="FAC">
      <formula>NOT(ISERROR(SEARCH("FAC",DR123)))</formula>
    </cfRule>
  </conditionalFormatting>
  <conditionalFormatting sqref="DR123:EA123">
    <cfRule type="containsText" dxfId="14687" priority="10354" operator="containsText" text="CE">
      <formula>NOT(ISERROR(SEARCH("CE",DR123)))</formula>
    </cfRule>
  </conditionalFormatting>
  <conditionalFormatting sqref="DR123:EA123">
    <cfRule type="cellIs" dxfId="14686" priority="10347" operator="equal">
      <formula>"FAB"</formula>
    </cfRule>
    <cfRule type="containsText" dxfId="14685" priority="10348" operator="containsText" text="CC">
      <formula>NOT(ISERROR(SEARCH("CC",DR123)))</formula>
    </cfRule>
    <cfRule type="containsText" dxfId="14684" priority="10349" operator="containsText" text="ND">
      <formula>NOT(ISERROR(SEARCH("ND",DR123)))</formula>
    </cfRule>
    <cfRule type="containsText" dxfId="14683" priority="10350" operator="containsText" text="MANTTO">
      <formula>NOT(ISERROR(SEARCH("MANTTO",DR123)))</formula>
    </cfRule>
    <cfRule type="containsText" dxfId="14682" priority="10351" operator="containsText" text="PNC">
      <formula>NOT(ISERROR(SEARCH("PNC",DR123)))</formula>
    </cfRule>
    <cfRule type="containsText" dxfId="14681" priority="10352" operator="containsText" text="EJC">
      <formula>NOT(ISERROR(SEARCH("EJC",DR123)))</formula>
    </cfRule>
    <cfRule type="containsText" dxfId="14680" priority="10353" operator="containsText" text="FAC">
      <formula>NOT(ISERROR(SEARCH("FAC",DR123)))</formula>
    </cfRule>
  </conditionalFormatting>
  <conditionalFormatting sqref="DR123:EA123">
    <cfRule type="containsText" dxfId="14679" priority="10346" operator="containsText" text="CE">
      <formula>NOT(ISERROR(SEARCH("CE",DR123)))</formula>
    </cfRule>
  </conditionalFormatting>
  <conditionalFormatting sqref="DZ122:EI122">
    <cfRule type="cellIs" dxfId="14678" priority="10339" operator="equal">
      <formula>"FAB"</formula>
    </cfRule>
    <cfRule type="containsText" dxfId="14677" priority="10340" operator="containsText" text="CC">
      <formula>NOT(ISERROR(SEARCH("CC",DZ122)))</formula>
    </cfRule>
    <cfRule type="containsText" dxfId="14676" priority="10341" operator="containsText" text="ND">
      <formula>NOT(ISERROR(SEARCH("ND",DZ122)))</formula>
    </cfRule>
    <cfRule type="containsText" dxfId="14675" priority="10342" operator="containsText" text="MANTTO">
      <formula>NOT(ISERROR(SEARCH("MANTTO",DZ122)))</formula>
    </cfRule>
    <cfRule type="containsText" dxfId="14674" priority="10343" operator="containsText" text="PNC">
      <formula>NOT(ISERROR(SEARCH("PNC",DZ122)))</formula>
    </cfRule>
    <cfRule type="containsText" dxfId="14673" priority="10344" operator="containsText" text="EJC">
      <formula>NOT(ISERROR(SEARCH("EJC",DZ122)))</formula>
    </cfRule>
    <cfRule type="containsText" dxfId="14672" priority="10345" operator="containsText" text="FAC">
      <formula>NOT(ISERROR(SEARCH("FAC",DZ122)))</formula>
    </cfRule>
  </conditionalFormatting>
  <conditionalFormatting sqref="DZ122:EI122">
    <cfRule type="containsText" dxfId="14671" priority="10338" operator="containsText" text="CE">
      <formula>NOT(ISERROR(SEARCH("CE",DZ122)))</formula>
    </cfRule>
  </conditionalFormatting>
  <conditionalFormatting sqref="DZ122:EI122">
    <cfRule type="cellIs" dxfId="14670" priority="10331" operator="equal">
      <formula>"FAB"</formula>
    </cfRule>
    <cfRule type="containsText" dxfId="14669" priority="10332" operator="containsText" text="CC">
      <formula>NOT(ISERROR(SEARCH("CC",DZ122)))</formula>
    </cfRule>
    <cfRule type="containsText" dxfId="14668" priority="10333" operator="containsText" text="ND">
      <formula>NOT(ISERROR(SEARCH("ND",DZ122)))</formula>
    </cfRule>
    <cfRule type="containsText" dxfId="14667" priority="10334" operator="containsText" text="MANTTO">
      <formula>NOT(ISERROR(SEARCH("MANTTO",DZ122)))</formula>
    </cfRule>
    <cfRule type="containsText" dxfId="14666" priority="10335" operator="containsText" text="PNC">
      <formula>NOT(ISERROR(SEARCH("PNC",DZ122)))</formula>
    </cfRule>
    <cfRule type="containsText" dxfId="14665" priority="10336" operator="containsText" text="EJC">
      <formula>NOT(ISERROR(SEARCH("EJC",DZ122)))</formula>
    </cfRule>
    <cfRule type="containsText" dxfId="14664" priority="10337" operator="containsText" text="FAC">
      <formula>NOT(ISERROR(SEARCH("FAC",DZ122)))</formula>
    </cfRule>
  </conditionalFormatting>
  <conditionalFormatting sqref="DZ122:EI122">
    <cfRule type="containsText" dxfId="14663" priority="10330" operator="containsText" text="CE">
      <formula>NOT(ISERROR(SEARCH("CE",DZ122)))</formula>
    </cfRule>
  </conditionalFormatting>
  <conditionalFormatting sqref="DZ122:EI122 DR123:EA123">
    <cfRule type="cellIs" dxfId="14662" priority="10323" operator="equal">
      <formula>"FAB"</formula>
    </cfRule>
    <cfRule type="containsText" dxfId="14661" priority="10324" operator="containsText" text="CC">
      <formula>NOT(ISERROR(SEARCH("CC",DR122)))</formula>
    </cfRule>
    <cfRule type="containsText" dxfId="14660" priority="10325" operator="containsText" text="ND">
      <formula>NOT(ISERROR(SEARCH("ND",DR122)))</formula>
    </cfRule>
    <cfRule type="containsText" dxfId="14659" priority="10326" operator="containsText" text="MANTTO">
      <formula>NOT(ISERROR(SEARCH("MANTTO",DR122)))</formula>
    </cfRule>
    <cfRule type="containsText" dxfId="14658" priority="10327" operator="containsText" text="PNC">
      <formula>NOT(ISERROR(SEARCH("PNC",DR122)))</formula>
    </cfRule>
    <cfRule type="containsText" dxfId="14657" priority="10328" operator="containsText" text="EJC">
      <formula>NOT(ISERROR(SEARCH("EJC",DR122)))</formula>
    </cfRule>
    <cfRule type="containsText" dxfId="14656" priority="10329" operator="containsText" text="FAC">
      <formula>NOT(ISERROR(SEARCH("FAC",DR122)))</formula>
    </cfRule>
  </conditionalFormatting>
  <conditionalFormatting sqref="DZ122:EI122 DR123:EA123">
    <cfRule type="containsText" dxfId="14655" priority="10322" operator="containsText" text="CE">
      <formula>NOT(ISERROR(SEARCH("CE",DR122)))</formula>
    </cfRule>
  </conditionalFormatting>
  <conditionalFormatting sqref="DZ122:EI122 DR123:EA123">
    <cfRule type="cellIs" dxfId="14654" priority="10315" operator="equal">
      <formula>"FAB"</formula>
    </cfRule>
    <cfRule type="containsText" dxfId="14653" priority="10316" operator="containsText" text="CC">
      <formula>NOT(ISERROR(SEARCH("CC",DR122)))</formula>
    </cfRule>
    <cfRule type="containsText" dxfId="14652" priority="10317" operator="containsText" text="ND">
      <formula>NOT(ISERROR(SEARCH("ND",DR122)))</formula>
    </cfRule>
    <cfRule type="containsText" dxfId="14651" priority="10318" operator="containsText" text="MANTTO">
      <formula>NOT(ISERROR(SEARCH("MANTTO",DR122)))</formula>
    </cfRule>
    <cfRule type="containsText" dxfId="14650" priority="10319" operator="containsText" text="PNC">
      <formula>NOT(ISERROR(SEARCH("PNC",DR122)))</formula>
    </cfRule>
    <cfRule type="containsText" dxfId="14649" priority="10320" operator="containsText" text="EJC">
      <formula>NOT(ISERROR(SEARCH("EJC",DR122)))</formula>
    </cfRule>
    <cfRule type="containsText" dxfId="14648" priority="10321" operator="containsText" text="FAC">
      <formula>NOT(ISERROR(SEARCH("FAC",DR122)))</formula>
    </cfRule>
  </conditionalFormatting>
  <conditionalFormatting sqref="DZ122:EI122 DR123:EA123">
    <cfRule type="containsText" dxfId="14647" priority="10314" operator="containsText" text="CE">
      <formula>NOT(ISERROR(SEARCH("CE",DR122)))</formula>
    </cfRule>
  </conditionalFormatting>
  <conditionalFormatting sqref="CW121:DG121">
    <cfRule type="cellIs" dxfId="14646" priority="10307" operator="equal">
      <formula>"FAB"</formula>
    </cfRule>
    <cfRule type="containsText" dxfId="14645" priority="10308" operator="containsText" text="CC">
      <formula>NOT(ISERROR(SEARCH("CC",CW121)))</formula>
    </cfRule>
    <cfRule type="containsText" dxfId="14644" priority="10309" operator="containsText" text="ND">
      <formula>NOT(ISERROR(SEARCH("ND",CW121)))</formula>
    </cfRule>
    <cfRule type="containsText" dxfId="14643" priority="10310" operator="containsText" text="MANTTO">
      <formula>NOT(ISERROR(SEARCH("MANTTO",CW121)))</formula>
    </cfRule>
    <cfRule type="containsText" dxfId="14642" priority="10311" operator="containsText" text="PNC">
      <formula>NOT(ISERROR(SEARCH("PNC",CW121)))</formula>
    </cfRule>
    <cfRule type="containsText" dxfId="14641" priority="10312" operator="containsText" text="EJC">
      <formula>NOT(ISERROR(SEARCH("EJC",CW121)))</formula>
    </cfRule>
    <cfRule type="containsText" dxfId="14640" priority="10313" operator="containsText" text="FAC">
      <formula>NOT(ISERROR(SEARCH("FAC",CW121)))</formula>
    </cfRule>
  </conditionalFormatting>
  <conditionalFormatting sqref="CW121:DG121">
    <cfRule type="containsText" dxfId="14639" priority="10306" operator="containsText" text="CE">
      <formula>NOT(ISERROR(SEARCH("CE",CW121)))</formula>
    </cfRule>
  </conditionalFormatting>
  <conditionalFormatting sqref="CW121:DG121">
    <cfRule type="containsText" dxfId="14638" priority="10305" operator="containsText" text="BAA">
      <formula>NOT(ISERROR(SEARCH("BAA",CW121)))</formula>
    </cfRule>
  </conditionalFormatting>
  <conditionalFormatting sqref="CW121:DG121">
    <cfRule type="cellIs" dxfId="14637" priority="10298" operator="equal">
      <formula>"FAB"</formula>
    </cfRule>
    <cfRule type="containsText" dxfId="14636" priority="10299" operator="containsText" text="CC">
      <formula>NOT(ISERROR(SEARCH("CC",CW121)))</formula>
    </cfRule>
    <cfRule type="containsText" dxfId="14635" priority="10300" operator="containsText" text="ND">
      <formula>NOT(ISERROR(SEARCH("ND",CW121)))</formula>
    </cfRule>
    <cfRule type="containsText" dxfId="14634" priority="10301" operator="containsText" text="MANTTO">
      <formula>NOT(ISERROR(SEARCH("MANTTO",CW121)))</formula>
    </cfRule>
    <cfRule type="containsText" dxfId="14633" priority="10302" operator="containsText" text="PNC">
      <formula>NOT(ISERROR(SEARCH("PNC",CW121)))</formula>
    </cfRule>
    <cfRule type="containsText" dxfId="14632" priority="10303" operator="containsText" text="EJC">
      <formula>NOT(ISERROR(SEARCH("EJC",CW121)))</formula>
    </cfRule>
    <cfRule type="containsText" dxfId="14631" priority="10304" operator="containsText" text="FAC">
      <formula>NOT(ISERROR(SEARCH("FAC",CW121)))</formula>
    </cfRule>
  </conditionalFormatting>
  <conditionalFormatting sqref="CW121:DG121">
    <cfRule type="containsText" dxfId="14630" priority="10297" operator="containsText" text="CE">
      <formula>NOT(ISERROR(SEARCH("CE",CW121)))</formula>
    </cfRule>
  </conditionalFormatting>
  <conditionalFormatting sqref="CW121:DG121">
    <cfRule type="cellIs" dxfId="14629" priority="10290" operator="equal">
      <formula>"FAB"</formula>
    </cfRule>
    <cfRule type="containsText" dxfId="14628" priority="10291" operator="containsText" text="CC">
      <formula>NOT(ISERROR(SEARCH("CC",CW121)))</formula>
    </cfRule>
    <cfRule type="containsText" dxfId="14627" priority="10292" operator="containsText" text="ND">
      <formula>NOT(ISERROR(SEARCH("ND",CW121)))</formula>
    </cfRule>
    <cfRule type="containsText" dxfId="14626" priority="10293" operator="containsText" text="MANTTO">
      <formula>NOT(ISERROR(SEARCH("MANTTO",CW121)))</formula>
    </cfRule>
    <cfRule type="containsText" dxfId="14625" priority="10294" operator="containsText" text="PNC">
      <formula>NOT(ISERROR(SEARCH("PNC",CW121)))</formula>
    </cfRule>
    <cfRule type="containsText" dxfId="14624" priority="10295" operator="containsText" text="EJC">
      <formula>NOT(ISERROR(SEARCH("EJC",CW121)))</formula>
    </cfRule>
    <cfRule type="containsText" dxfId="14623" priority="10296" operator="containsText" text="FAC">
      <formula>NOT(ISERROR(SEARCH("FAC",CW121)))</formula>
    </cfRule>
  </conditionalFormatting>
  <conditionalFormatting sqref="CW121:DG121">
    <cfRule type="containsText" dxfId="14622" priority="10289" operator="containsText" text="CE">
      <formula>NOT(ISERROR(SEARCH("CE",CW121)))</formula>
    </cfRule>
  </conditionalFormatting>
  <conditionalFormatting sqref="CW121:DG121">
    <cfRule type="cellIs" dxfId="14621" priority="10282" operator="equal">
      <formula>"FAB"</formula>
    </cfRule>
    <cfRule type="containsText" dxfId="14620" priority="10283" operator="containsText" text="CC">
      <formula>NOT(ISERROR(SEARCH("CC",CW121)))</formula>
    </cfRule>
    <cfRule type="containsText" dxfId="14619" priority="10284" operator="containsText" text="ND">
      <formula>NOT(ISERROR(SEARCH("ND",CW121)))</formula>
    </cfRule>
    <cfRule type="containsText" dxfId="14618" priority="10285" operator="containsText" text="MANTTO">
      <formula>NOT(ISERROR(SEARCH("MANTTO",CW121)))</formula>
    </cfRule>
    <cfRule type="containsText" dxfId="14617" priority="10286" operator="containsText" text="PNC">
      <formula>NOT(ISERROR(SEARCH("PNC",CW121)))</formula>
    </cfRule>
    <cfRule type="containsText" dxfId="14616" priority="10287" operator="containsText" text="EJC">
      <formula>NOT(ISERROR(SEARCH("EJC",CW121)))</formula>
    </cfRule>
    <cfRule type="containsText" dxfId="14615" priority="10288" operator="containsText" text="FAC">
      <formula>NOT(ISERROR(SEARCH("FAC",CW121)))</formula>
    </cfRule>
  </conditionalFormatting>
  <conditionalFormatting sqref="CW121:DG121">
    <cfRule type="containsText" dxfId="14614" priority="10281" operator="containsText" text="CE">
      <formula>NOT(ISERROR(SEARCH("CE",CW121)))</formula>
    </cfRule>
  </conditionalFormatting>
  <conditionalFormatting sqref="CW121:DG121">
    <cfRule type="cellIs" dxfId="14613" priority="10274" operator="equal">
      <formula>"FAB"</formula>
    </cfRule>
    <cfRule type="containsText" dxfId="14612" priority="10275" operator="containsText" text="CC">
      <formula>NOT(ISERROR(SEARCH("CC",CW121)))</formula>
    </cfRule>
    <cfRule type="containsText" dxfId="14611" priority="10276" operator="containsText" text="ND">
      <formula>NOT(ISERROR(SEARCH("ND",CW121)))</formula>
    </cfRule>
    <cfRule type="containsText" dxfId="14610" priority="10277" operator="containsText" text="MANTTO">
      <formula>NOT(ISERROR(SEARCH("MANTTO",CW121)))</formula>
    </cfRule>
    <cfRule type="containsText" dxfId="14609" priority="10278" operator="containsText" text="PNC">
      <formula>NOT(ISERROR(SEARCH("PNC",CW121)))</formula>
    </cfRule>
    <cfRule type="containsText" dxfId="14608" priority="10279" operator="containsText" text="EJC">
      <formula>NOT(ISERROR(SEARCH("EJC",CW121)))</formula>
    </cfRule>
    <cfRule type="containsText" dxfId="14607" priority="10280" operator="containsText" text="FAC">
      <formula>NOT(ISERROR(SEARCH("FAC",CW121)))</formula>
    </cfRule>
  </conditionalFormatting>
  <conditionalFormatting sqref="CW121:DG121">
    <cfRule type="containsText" dxfId="14606" priority="10273" operator="containsText" text="CE">
      <formula>NOT(ISERROR(SEARCH("CE",CW121)))</formula>
    </cfRule>
  </conditionalFormatting>
  <conditionalFormatting sqref="CW121:DG121">
    <cfRule type="cellIs" dxfId="14605" priority="10266" operator="equal">
      <formula>"FAB"</formula>
    </cfRule>
    <cfRule type="containsText" dxfId="14604" priority="10267" operator="containsText" text="CC">
      <formula>NOT(ISERROR(SEARCH("CC",CW121)))</formula>
    </cfRule>
    <cfRule type="containsText" dxfId="14603" priority="10268" operator="containsText" text="ND">
      <formula>NOT(ISERROR(SEARCH("ND",CW121)))</formula>
    </cfRule>
    <cfRule type="containsText" dxfId="14602" priority="10269" operator="containsText" text="MANTTO">
      <formula>NOT(ISERROR(SEARCH("MANTTO",CW121)))</formula>
    </cfRule>
    <cfRule type="containsText" dxfId="14601" priority="10270" operator="containsText" text="PNC">
      <formula>NOT(ISERROR(SEARCH("PNC",CW121)))</formula>
    </cfRule>
    <cfRule type="containsText" dxfId="14600" priority="10271" operator="containsText" text="EJC">
      <formula>NOT(ISERROR(SEARCH("EJC",CW121)))</formula>
    </cfRule>
    <cfRule type="containsText" dxfId="14599" priority="10272" operator="containsText" text="FAC">
      <formula>NOT(ISERROR(SEARCH("FAC",CW121)))</formula>
    </cfRule>
  </conditionalFormatting>
  <conditionalFormatting sqref="CW121:DG121">
    <cfRule type="containsText" dxfId="14598" priority="10265" operator="containsText" text="CE">
      <formula>NOT(ISERROR(SEARCH("CE",CW121)))</formula>
    </cfRule>
  </conditionalFormatting>
  <conditionalFormatting sqref="CW121:DG121">
    <cfRule type="cellIs" dxfId="14597" priority="10242" operator="equal">
      <formula>"FAB"</formula>
    </cfRule>
    <cfRule type="containsText" dxfId="14596" priority="10243" operator="containsText" text="CC">
      <formula>NOT(ISERROR(SEARCH("CC",CW121)))</formula>
    </cfRule>
    <cfRule type="containsText" dxfId="14595" priority="10244" operator="containsText" text="ND">
      <formula>NOT(ISERROR(SEARCH("ND",CW121)))</formula>
    </cfRule>
    <cfRule type="containsText" dxfId="14594" priority="10245" operator="containsText" text="MANTTO">
      <formula>NOT(ISERROR(SEARCH("MANTTO",CW121)))</formula>
    </cfRule>
    <cfRule type="containsText" dxfId="14593" priority="10246" operator="containsText" text="PNC">
      <formula>NOT(ISERROR(SEARCH("PNC",CW121)))</formula>
    </cfRule>
    <cfRule type="containsText" dxfId="14592" priority="10247" operator="containsText" text="EJC">
      <formula>NOT(ISERROR(SEARCH("EJC",CW121)))</formula>
    </cfRule>
    <cfRule type="containsText" dxfId="14591" priority="10248" operator="containsText" text="FAC">
      <formula>NOT(ISERROR(SEARCH("FAC",CW121)))</formula>
    </cfRule>
  </conditionalFormatting>
  <conditionalFormatting sqref="CW121:DG121">
    <cfRule type="containsText" dxfId="14590" priority="10241" operator="containsText" text="CE">
      <formula>NOT(ISERROR(SEARCH("CE",CW121)))</formula>
    </cfRule>
  </conditionalFormatting>
  <conditionalFormatting sqref="CW121:DG121">
    <cfRule type="cellIs" dxfId="14589" priority="10234" operator="equal">
      <formula>"FAB"</formula>
    </cfRule>
    <cfRule type="containsText" dxfId="14588" priority="10235" operator="containsText" text="CC">
      <formula>NOT(ISERROR(SEARCH("CC",CW121)))</formula>
    </cfRule>
    <cfRule type="containsText" dxfId="14587" priority="10236" operator="containsText" text="ND">
      <formula>NOT(ISERROR(SEARCH("ND",CW121)))</formula>
    </cfRule>
    <cfRule type="containsText" dxfId="14586" priority="10237" operator="containsText" text="MANTTO">
      <formula>NOT(ISERROR(SEARCH("MANTTO",CW121)))</formula>
    </cfRule>
    <cfRule type="containsText" dxfId="14585" priority="10238" operator="containsText" text="PNC">
      <formula>NOT(ISERROR(SEARCH("PNC",CW121)))</formula>
    </cfRule>
    <cfRule type="containsText" dxfId="14584" priority="10239" operator="containsText" text="EJC">
      <formula>NOT(ISERROR(SEARCH("EJC",CW121)))</formula>
    </cfRule>
    <cfRule type="containsText" dxfId="14583" priority="10240" operator="containsText" text="FAC">
      <formula>NOT(ISERROR(SEARCH("FAC",CW121)))</formula>
    </cfRule>
  </conditionalFormatting>
  <conditionalFormatting sqref="CW121:DG121">
    <cfRule type="containsText" dxfId="14582" priority="10233" operator="containsText" text="CE">
      <formula>NOT(ISERROR(SEARCH("CE",CW121)))</formula>
    </cfRule>
  </conditionalFormatting>
  <conditionalFormatting sqref="DC113:DX113 DO112:EL112">
    <cfRule type="cellIs" dxfId="14581" priority="10217" operator="equal">
      <formula>"FAB"</formula>
    </cfRule>
    <cfRule type="containsText" dxfId="14580" priority="10218" operator="containsText" text="CC">
      <formula>NOT(ISERROR(SEARCH("CC",DC112)))</formula>
    </cfRule>
    <cfRule type="containsText" dxfId="14579" priority="10219" operator="containsText" text="ND">
      <formula>NOT(ISERROR(SEARCH("ND",DC112)))</formula>
    </cfRule>
    <cfRule type="containsText" dxfId="14578" priority="10220" operator="containsText" text="MANTTO">
      <formula>NOT(ISERROR(SEARCH("MANTTO",DC112)))</formula>
    </cfRule>
    <cfRule type="containsText" dxfId="14577" priority="10221" operator="containsText" text="PNC">
      <formula>NOT(ISERROR(SEARCH("PNC",DC112)))</formula>
    </cfRule>
    <cfRule type="containsText" dxfId="14576" priority="10222" operator="containsText" text="EJC">
      <formula>NOT(ISERROR(SEARCH("EJC",DC112)))</formula>
    </cfRule>
    <cfRule type="containsText" dxfId="14575" priority="10223" operator="containsText" text="FAC">
      <formula>NOT(ISERROR(SEARCH("FAC",DC112)))</formula>
    </cfRule>
  </conditionalFormatting>
  <conditionalFormatting sqref="DC113:DX113 DO112:EL112">
    <cfRule type="containsText" dxfId="14574" priority="10216" operator="containsText" text="CE">
      <formula>NOT(ISERROR(SEARCH("CE",DC112)))</formula>
    </cfRule>
  </conditionalFormatting>
  <conditionalFormatting sqref="DC113:DX113 DO112:EL112">
    <cfRule type="containsText" dxfId="14573" priority="10215" operator="containsText" text="BAA">
      <formula>NOT(ISERROR(SEARCH("BAA",DC112)))</formula>
    </cfRule>
  </conditionalFormatting>
  <conditionalFormatting sqref="E112:DN112 EM112:ER112 E113:DB113 DY113:ER113 E115:ER117 E114:DH114 DS114:ER114 E111:ER111">
    <cfRule type="cellIs" dxfId="14572" priority="10208" operator="equal">
      <formula>"FAB"</formula>
    </cfRule>
    <cfRule type="containsText" dxfId="14571" priority="10209" operator="containsText" text="CC">
      <formula>NOT(ISERROR(SEARCH("CC",E111)))</formula>
    </cfRule>
    <cfRule type="containsText" dxfId="14570" priority="10210" operator="containsText" text="ND">
      <formula>NOT(ISERROR(SEARCH("ND",E111)))</formula>
    </cfRule>
    <cfRule type="containsText" dxfId="14569" priority="10211" operator="containsText" text="MANTTO">
      <formula>NOT(ISERROR(SEARCH("MANTTO",E111)))</formula>
    </cfRule>
    <cfRule type="containsText" dxfId="14568" priority="10212" operator="containsText" text="PNC">
      <formula>NOT(ISERROR(SEARCH("PNC",E111)))</formula>
    </cfRule>
    <cfRule type="containsText" dxfId="14567" priority="10213" operator="containsText" text="EJC">
      <formula>NOT(ISERROR(SEARCH("EJC",E111)))</formula>
    </cfRule>
    <cfRule type="containsText" dxfId="14566" priority="10214" operator="containsText" text="FAC">
      <formula>NOT(ISERROR(SEARCH("FAC",E111)))</formula>
    </cfRule>
  </conditionalFormatting>
  <conditionalFormatting sqref="E112:DN112 EM112:ER112 E113:DB113 DY113:ER113 E115:ER117 E114:DH114 DS114:ER114 E111:ER111">
    <cfRule type="containsText" dxfId="14565" priority="10207" operator="containsText" text="CE">
      <formula>NOT(ISERROR(SEARCH("CE",E111)))</formula>
    </cfRule>
  </conditionalFormatting>
  <conditionalFormatting sqref="AX117:BX117">
    <cfRule type="cellIs" dxfId="14564" priority="10200" operator="equal">
      <formula>"FAB"</formula>
    </cfRule>
    <cfRule type="containsText" dxfId="14563" priority="10201" operator="containsText" text="CC">
      <formula>NOT(ISERROR(SEARCH("CC",AX117)))</formula>
    </cfRule>
    <cfRule type="containsText" dxfId="14562" priority="10202" operator="containsText" text="ND">
      <formula>NOT(ISERROR(SEARCH("ND",AX117)))</formula>
    </cfRule>
    <cfRule type="containsText" dxfId="14561" priority="10203" operator="containsText" text="MANTTO">
      <formula>NOT(ISERROR(SEARCH("MANTTO",AX117)))</formula>
    </cfRule>
    <cfRule type="containsText" dxfId="14560" priority="10204" operator="containsText" text="PNC">
      <formula>NOT(ISERROR(SEARCH("PNC",AX117)))</formula>
    </cfRule>
    <cfRule type="containsText" dxfId="14559" priority="10205" operator="containsText" text="EJC">
      <formula>NOT(ISERROR(SEARCH("EJC",AX117)))</formula>
    </cfRule>
    <cfRule type="containsText" dxfId="14558" priority="10206" operator="containsText" text="FAC">
      <formula>NOT(ISERROR(SEARCH("FAC",AX117)))</formula>
    </cfRule>
  </conditionalFormatting>
  <conditionalFormatting sqref="AX117:BX117">
    <cfRule type="containsText" dxfId="14557" priority="10199" operator="containsText" text="CE">
      <formula>NOT(ISERROR(SEARCH("CE",AX117)))</formula>
    </cfRule>
  </conditionalFormatting>
  <conditionalFormatting sqref="AO115:AZ115">
    <cfRule type="cellIs" dxfId="14556" priority="10192" operator="equal">
      <formula>"FAB"</formula>
    </cfRule>
    <cfRule type="containsText" dxfId="14555" priority="10193" operator="containsText" text="CC">
      <formula>NOT(ISERROR(SEARCH("CC",AO115)))</formula>
    </cfRule>
    <cfRule type="containsText" dxfId="14554" priority="10194" operator="containsText" text="ND">
      <formula>NOT(ISERROR(SEARCH("ND",AO115)))</formula>
    </cfRule>
    <cfRule type="containsText" dxfId="14553" priority="10195" operator="containsText" text="MANTTO">
      <formula>NOT(ISERROR(SEARCH("MANTTO",AO115)))</formula>
    </cfRule>
    <cfRule type="containsText" dxfId="14552" priority="10196" operator="containsText" text="PNC">
      <formula>NOT(ISERROR(SEARCH("PNC",AO115)))</formula>
    </cfRule>
    <cfRule type="containsText" dxfId="14551" priority="10197" operator="containsText" text="EJC">
      <formula>NOT(ISERROR(SEARCH("EJC",AO115)))</formula>
    </cfRule>
    <cfRule type="containsText" dxfId="14550" priority="10198" operator="containsText" text="FAC">
      <formula>NOT(ISERROR(SEARCH("FAC",AO115)))</formula>
    </cfRule>
  </conditionalFormatting>
  <conditionalFormatting sqref="AO115:AZ115">
    <cfRule type="containsText" dxfId="14549" priority="10191" operator="containsText" text="CE">
      <formula>NOT(ISERROR(SEARCH("CE",AO115)))</formula>
    </cfRule>
  </conditionalFormatting>
  <conditionalFormatting sqref="AO116:AZ116 AL117:AW117">
    <cfRule type="cellIs" dxfId="14548" priority="10184" operator="equal">
      <formula>"FAB"</formula>
    </cfRule>
    <cfRule type="containsText" dxfId="14547" priority="10185" operator="containsText" text="CC">
      <formula>NOT(ISERROR(SEARCH("CC",AL116)))</formula>
    </cfRule>
    <cfRule type="containsText" dxfId="14546" priority="10186" operator="containsText" text="ND">
      <formula>NOT(ISERROR(SEARCH("ND",AL116)))</formula>
    </cfRule>
    <cfRule type="containsText" dxfId="14545" priority="10187" operator="containsText" text="MANTTO">
      <formula>NOT(ISERROR(SEARCH("MANTTO",AL116)))</formula>
    </cfRule>
    <cfRule type="containsText" dxfId="14544" priority="10188" operator="containsText" text="PNC">
      <formula>NOT(ISERROR(SEARCH("PNC",AL116)))</formula>
    </cfRule>
    <cfRule type="containsText" dxfId="14543" priority="10189" operator="containsText" text="EJC">
      <formula>NOT(ISERROR(SEARCH("EJC",AL116)))</formula>
    </cfRule>
    <cfRule type="containsText" dxfId="14542" priority="10190" operator="containsText" text="FAC">
      <formula>NOT(ISERROR(SEARCH("FAC",AL116)))</formula>
    </cfRule>
  </conditionalFormatting>
  <conditionalFormatting sqref="AO116:AZ116 AL117:AW117">
    <cfRule type="containsText" dxfId="14541" priority="10183" operator="containsText" text="CE">
      <formula>NOT(ISERROR(SEARCH("CE",AL116)))</formula>
    </cfRule>
  </conditionalFormatting>
  <conditionalFormatting sqref="CV115:DD115">
    <cfRule type="cellIs" dxfId="14540" priority="10176" operator="equal">
      <formula>"FAB"</formula>
    </cfRule>
    <cfRule type="containsText" dxfId="14539" priority="10177" operator="containsText" text="CC">
      <formula>NOT(ISERROR(SEARCH("CC",CV115)))</formula>
    </cfRule>
    <cfRule type="containsText" dxfId="14538" priority="10178" operator="containsText" text="ND">
      <formula>NOT(ISERROR(SEARCH("ND",CV115)))</formula>
    </cfRule>
    <cfRule type="containsText" dxfId="14537" priority="10179" operator="containsText" text="MANTTO">
      <formula>NOT(ISERROR(SEARCH("MANTTO",CV115)))</formula>
    </cfRule>
    <cfRule type="containsText" dxfId="14536" priority="10180" operator="containsText" text="PNC">
      <formula>NOT(ISERROR(SEARCH("PNC",CV115)))</formula>
    </cfRule>
    <cfRule type="containsText" dxfId="14535" priority="10181" operator="containsText" text="EJC">
      <formula>NOT(ISERROR(SEARCH("EJC",CV115)))</formula>
    </cfRule>
    <cfRule type="containsText" dxfId="14534" priority="10182" operator="containsText" text="FAC">
      <formula>NOT(ISERROR(SEARCH("FAC",CV115)))</formula>
    </cfRule>
  </conditionalFormatting>
  <conditionalFormatting sqref="CV115:DD115">
    <cfRule type="containsText" dxfId="14533" priority="10175" operator="containsText" text="CE">
      <formula>NOT(ISERROR(SEARCH("CE",CV115)))</formula>
    </cfRule>
  </conditionalFormatting>
  <conditionalFormatting sqref="E112:DN112 EM112:ER112 E113:DB113 DY113:ER113 E115:ER117 E114:DH114 DS114:ER114 E111:ER111">
    <cfRule type="containsText" dxfId="14532" priority="10150" operator="containsText" text="BAA">
      <formula>NOT(ISERROR(SEARCH("BAA",E111)))</formula>
    </cfRule>
  </conditionalFormatting>
  <conditionalFormatting sqref="DI114:DR114">
    <cfRule type="cellIs" dxfId="14531" priority="10143" operator="equal">
      <formula>"FAB"</formula>
    </cfRule>
    <cfRule type="containsText" dxfId="14530" priority="10144" operator="containsText" text="CC">
      <formula>NOT(ISERROR(SEARCH("CC",DI114)))</formula>
    </cfRule>
    <cfRule type="containsText" dxfId="14529" priority="10145" operator="containsText" text="ND">
      <formula>NOT(ISERROR(SEARCH("ND",DI114)))</formula>
    </cfRule>
    <cfRule type="containsText" dxfId="14528" priority="10146" operator="containsText" text="MANTTO">
      <formula>NOT(ISERROR(SEARCH("MANTTO",DI114)))</formula>
    </cfRule>
    <cfRule type="containsText" dxfId="14527" priority="10147" operator="containsText" text="PNC">
      <formula>NOT(ISERROR(SEARCH("PNC",DI114)))</formula>
    </cfRule>
    <cfRule type="containsText" dxfId="14526" priority="10148" operator="containsText" text="EJC">
      <formula>NOT(ISERROR(SEARCH("EJC",DI114)))</formula>
    </cfRule>
    <cfRule type="containsText" dxfId="14525" priority="10149" operator="containsText" text="FAC">
      <formula>NOT(ISERROR(SEARCH("FAC",DI114)))</formula>
    </cfRule>
  </conditionalFormatting>
  <conditionalFormatting sqref="DI114:DR114">
    <cfRule type="containsText" dxfId="14524" priority="10142" operator="containsText" text="CE">
      <formula>NOT(ISERROR(SEARCH("CE",DI114)))</formula>
    </cfRule>
  </conditionalFormatting>
  <conditionalFormatting sqref="DI114:DR114">
    <cfRule type="containsText" dxfId="14523" priority="10141" operator="containsText" text="BAA">
      <formula>NOT(ISERROR(SEARCH("BAA",DI114)))</formula>
    </cfRule>
  </conditionalFormatting>
  <conditionalFormatting sqref="CE120:DC120">
    <cfRule type="cellIs" dxfId="14522" priority="10069" operator="equal">
      <formula>"FAB"</formula>
    </cfRule>
    <cfRule type="containsText" dxfId="14521" priority="10070" operator="containsText" text="CC">
      <formula>NOT(ISERROR(SEARCH("CC",CE120)))</formula>
    </cfRule>
    <cfRule type="containsText" dxfId="14520" priority="10071" operator="containsText" text="ND">
      <formula>NOT(ISERROR(SEARCH("ND",CE120)))</formula>
    </cfRule>
    <cfRule type="containsText" dxfId="14519" priority="10072" operator="containsText" text="MANTTO">
      <formula>NOT(ISERROR(SEARCH("MANTTO",CE120)))</formula>
    </cfRule>
    <cfRule type="containsText" dxfId="14518" priority="10073" operator="containsText" text="PNC">
      <formula>NOT(ISERROR(SEARCH("PNC",CE120)))</formula>
    </cfRule>
    <cfRule type="containsText" dxfId="14517" priority="10074" operator="containsText" text="EJC">
      <formula>NOT(ISERROR(SEARCH("EJC",CE120)))</formula>
    </cfRule>
    <cfRule type="containsText" dxfId="14516" priority="10075" operator="containsText" text="FAC">
      <formula>NOT(ISERROR(SEARCH("FAC",CE120)))</formula>
    </cfRule>
  </conditionalFormatting>
  <conditionalFormatting sqref="CE120:DC120">
    <cfRule type="containsText" dxfId="14515" priority="10068" operator="containsText" text="CE">
      <formula>NOT(ISERROR(SEARCH("CE",CE120)))</formula>
    </cfRule>
  </conditionalFormatting>
  <conditionalFormatting sqref="CE120:DC120">
    <cfRule type="containsText" dxfId="14514" priority="10067" operator="containsText" text="BAA">
      <formula>NOT(ISERROR(SEARCH("BAA",CE120)))</formula>
    </cfRule>
  </conditionalFormatting>
  <conditionalFormatting sqref="CI120:DC120">
    <cfRule type="cellIs" dxfId="14513" priority="10060" operator="equal">
      <formula>"FAB"</formula>
    </cfRule>
    <cfRule type="containsText" dxfId="14512" priority="10061" operator="containsText" text="CC">
      <formula>NOT(ISERROR(SEARCH("CC",CI120)))</formula>
    </cfRule>
    <cfRule type="containsText" dxfId="14511" priority="10062" operator="containsText" text="ND">
      <formula>NOT(ISERROR(SEARCH("ND",CI120)))</formula>
    </cfRule>
    <cfRule type="containsText" dxfId="14510" priority="10063" operator="containsText" text="MANTTO">
      <formula>NOT(ISERROR(SEARCH("MANTTO",CI120)))</formula>
    </cfRule>
    <cfRule type="containsText" dxfId="14509" priority="10064" operator="containsText" text="PNC">
      <formula>NOT(ISERROR(SEARCH("PNC",CI120)))</formula>
    </cfRule>
    <cfRule type="containsText" dxfId="14508" priority="10065" operator="containsText" text="EJC">
      <formula>NOT(ISERROR(SEARCH("EJC",CI120)))</formula>
    </cfRule>
    <cfRule type="containsText" dxfId="14507" priority="10066" operator="containsText" text="FAC">
      <formula>NOT(ISERROR(SEARCH("FAC",CI120)))</formula>
    </cfRule>
  </conditionalFormatting>
  <conditionalFormatting sqref="CI120:DC120">
    <cfRule type="containsText" dxfId="14506" priority="10059" operator="containsText" text="CE">
      <formula>NOT(ISERROR(SEARCH("CE",CI120)))</formula>
    </cfRule>
  </conditionalFormatting>
  <conditionalFormatting sqref="CE120:DC120">
    <cfRule type="cellIs" dxfId="14505" priority="10052" operator="equal">
      <formula>"FAB"</formula>
    </cfRule>
    <cfRule type="containsText" dxfId="14504" priority="10053" operator="containsText" text="CC">
      <formula>NOT(ISERROR(SEARCH("CC",CE120)))</formula>
    </cfRule>
    <cfRule type="containsText" dxfId="14503" priority="10054" operator="containsText" text="ND">
      <formula>NOT(ISERROR(SEARCH("ND",CE120)))</formula>
    </cfRule>
    <cfRule type="containsText" dxfId="14502" priority="10055" operator="containsText" text="MANTTO">
      <formula>NOT(ISERROR(SEARCH("MANTTO",CE120)))</formula>
    </cfRule>
    <cfRule type="containsText" dxfId="14501" priority="10056" operator="containsText" text="PNC">
      <formula>NOT(ISERROR(SEARCH("PNC",CE120)))</formula>
    </cfRule>
    <cfRule type="containsText" dxfId="14500" priority="10057" operator="containsText" text="EJC">
      <formula>NOT(ISERROR(SEARCH("EJC",CE120)))</formula>
    </cfRule>
    <cfRule type="containsText" dxfId="14499" priority="10058" operator="containsText" text="FAC">
      <formula>NOT(ISERROR(SEARCH("FAC",CE120)))</formula>
    </cfRule>
  </conditionalFormatting>
  <conditionalFormatting sqref="CE120:DC120">
    <cfRule type="containsText" dxfId="14498" priority="10051" operator="containsText" text="CE">
      <formula>NOT(ISERROR(SEARCH("CE",CE120)))</formula>
    </cfRule>
  </conditionalFormatting>
  <conditionalFormatting sqref="CE120:DC120">
    <cfRule type="cellIs" dxfId="14497" priority="10044" operator="equal">
      <formula>"FAB"</formula>
    </cfRule>
    <cfRule type="containsText" dxfId="14496" priority="10045" operator="containsText" text="CC">
      <formula>NOT(ISERROR(SEARCH("CC",CE120)))</formula>
    </cfRule>
    <cfRule type="containsText" dxfId="14495" priority="10046" operator="containsText" text="ND">
      <formula>NOT(ISERROR(SEARCH("ND",CE120)))</formula>
    </cfRule>
    <cfRule type="containsText" dxfId="14494" priority="10047" operator="containsText" text="MANTTO">
      <formula>NOT(ISERROR(SEARCH("MANTTO",CE120)))</formula>
    </cfRule>
    <cfRule type="containsText" dxfId="14493" priority="10048" operator="containsText" text="PNC">
      <formula>NOT(ISERROR(SEARCH("PNC",CE120)))</formula>
    </cfRule>
    <cfRule type="containsText" dxfId="14492" priority="10049" operator="containsText" text="EJC">
      <formula>NOT(ISERROR(SEARCH("EJC",CE120)))</formula>
    </cfRule>
    <cfRule type="containsText" dxfId="14491" priority="10050" operator="containsText" text="FAC">
      <formula>NOT(ISERROR(SEARCH("FAC",CE120)))</formula>
    </cfRule>
  </conditionalFormatting>
  <conditionalFormatting sqref="CE120:DC120">
    <cfRule type="containsText" dxfId="14490" priority="10043" operator="containsText" text="CE">
      <formula>NOT(ISERROR(SEARCH("CE",CE120)))</formula>
    </cfRule>
  </conditionalFormatting>
  <conditionalFormatting sqref="CI120:DC120">
    <cfRule type="cellIs" dxfId="14489" priority="10036" operator="equal">
      <formula>"FAB"</formula>
    </cfRule>
    <cfRule type="containsText" dxfId="14488" priority="10037" operator="containsText" text="CC">
      <formula>NOT(ISERROR(SEARCH("CC",CI120)))</formula>
    </cfRule>
    <cfRule type="containsText" dxfId="14487" priority="10038" operator="containsText" text="ND">
      <formula>NOT(ISERROR(SEARCH("ND",CI120)))</formula>
    </cfRule>
    <cfRule type="containsText" dxfId="14486" priority="10039" operator="containsText" text="MANTTO">
      <formula>NOT(ISERROR(SEARCH("MANTTO",CI120)))</formula>
    </cfRule>
    <cfRule type="containsText" dxfId="14485" priority="10040" operator="containsText" text="PNC">
      <formula>NOT(ISERROR(SEARCH("PNC",CI120)))</formula>
    </cfRule>
    <cfRule type="containsText" dxfId="14484" priority="10041" operator="containsText" text="EJC">
      <formula>NOT(ISERROR(SEARCH("EJC",CI120)))</formula>
    </cfRule>
    <cfRule type="containsText" dxfId="14483" priority="10042" operator="containsText" text="FAC">
      <formula>NOT(ISERROR(SEARCH("FAC",CI120)))</formula>
    </cfRule>
  </conditionalFormatting>
  <conditionalFormatting sqref="CI120:DC120">
    <cfRule type="containsText" dxfId="14482" priority="10035" operator="containsText" text="CE">
      <formula>NOT(ISERROR(SEARCH("CE",CI120)))</formula>
    </cfRule>
  </conditionalFormatting>
  <conditionalFormatting sqref="CI120:DC120">
    <cfRule type="cellIs" dxfId="14481" priority="10028" operator="equal">
      <formula>"FAB"</formula>
    </cfRule>
    <cfRule type="containsText" dxfId="14480" priority="10029" operator="containsText" text="CC">
      <formula>NOT(ISERROR(SEARCH("CC",CI120)))</formula>
    </cfRule>
    <cfRule type="containsText" dxfId="14479" priority="10030" operator="containsText" text="ND">
      <formula>NOT(ISERROR(SEARCH("ND",CI120)))</formula>
    </cfRule>
    <cfRule type="containsText" dxfId="14478" priority="10031" operator="containsText" text="MANTTO">
      <formula>NOT(ISERROR(SEARCH("MANTTO",CI120)))</formula>
    </cfRule>
    <cfRule type="containsText" dxfId="14477" priority="10032" operator="containsText" text="PNC">
      <formula>NOT(ISERROR(SEARCH("PNC",CI120)))</formula>
    </cfRule>
    <cfRule type="containsText" dxfId="14476" priority="10033" operator="containsText" text="EJC">
      <formula>NOT(ISERROR(SEARCH("EJC",CI120)))</formula>
    </cfRule>
    <cfRule type="containsText" dxfId="14475" priority="10034" operator="containsText" text="FAC">
      <formula>NOT(ISERROR(SEARCH("FAC",CI120)))</formula>
    </cfRule>
  </conditionalFormatting>
  <conditionalFormatting sqref="CI120:DC120">
    <cfRule type="containsText" dxfId="14474" priority="10027" operator="containsText" text="CE">
      <formula>NOT(ISERROR(SEARCH("CE",CI120)))</formula>
    </cfRule>
  </conditionalFormatting>
  <conditionalFormatting sqref="CH120">
    <cfRule type="cellIs" dxfId="14473" priority="10020" operator="equal">
      <formula>"FAB"</formula>
    </cfRule>
    <cfRule type="containsText" dxfId="14472" priority="10021" operator="containsText" text="CC">
      <formula>NOT(ISERROR(SEARCH("CC",CH120)))</formula>
    </cfRule>
    <cfRule type="containsText" dxfId="14471" priority="10022" operator="containsText" text="ND">
      <formula>NOT(ISERROR(SEARCH("ND",CH120)))</formula>
    </cfRule>
    <cfRule type="containsText" dxfId="14470" priority="10023" operator="containsText" text="MANTTO">
      <formula>NOT(ISERROR(SEARCH("MANTTO",CH120)))</formula>
    </cfRule>
    <cfRule type="containsText" dxfId="14469" priority="10024" operator="containsText" text="PNC">
      <formula>NOT(ISERROR(SEARCH("PNC",CH120)))</formula>
    </cfRule>
    <cfRule type="containsText" dxfId="14468" priority="10025" operator="containsText" text="EJC">
      <formula>NOT(ISERROR(SEARCH("EJC",CH120)))</formula>
    </cfRule>
    <cfRule type="containsText" dxfId="14467" priority="10026" operator="containsText" text="FAC">
      <formula>NOT(ISERROR(SEARCH("FAC",CH120)))</formula>
    </cfRule>
  </conditionalFormatting>
  <conditionalFormatting sqref="CH120">
    <cfRule type="containsText" dxfId="14466" priority="10019" operator="containsText" text="CE">
      <formula>NOT(ISERROR(SEARCH("CE",CH120)))</formula>
    </cfRule>
  </conditionalFormatting>
  <conditionalFormatting sqref="CH120">
    <cfRule type="cellIs" dxfId="14465" priority="10012" operator="equal">
      <formula>"FAB"</formula>
    </cfRule>
    <cfRule type="containsText" dxfId="14464" priority="10013" operator="containsText" text="CC">
      <formula>NOT(ISERROR(SEARCH("CC",CH120)))</formula>
    </cfRule>
    <cfRule type="containsText" dxfId="14463" priority="10014" operator="containsText" text="ND">
      <formula>NOT(ISERROR(SEARCH("ND",CH120)))</formula>
    </cfRule>
    <cfRule type="containsText" dxfId="14462" priority="10015" operator="containsText" text="MANTTO">
      <formula>NOT(ISERROR(SEARCH("MANTTO",CH120)))</formula>
    </cfRule>
    <cfRule type="containsText" dxfId="14461" priority="10016" operator="containsText" text="PNC">
      <formula>NOT(ISERROR(SEARCH("PNC",CH120)))</formula>
    </cfRule>
    <cfRule type="containsText" dxfId="14460" priority="10017" operator="containsText" text="EJC">
      <formula>NOT(ISERROR(SEARCH("EJC",CH120)))</formula>
    </cfRule>
    <cfRule type="containsText" dxfId="14459" priority="10018" operator="containsText" text="FAC">
      <formula>NOT(ISERROR(SEARCH("FAC",CH120)))</formula>
    </cfRule>
  </conditionalFormatting>
  <conditionalFormatting sqref="CH120">
    <cfRule type="containsText" dxfId="14458" priority="10011" operator="containsText" text="CE">
      <formula>NOT(ISERROR(SEARCH("CE",CH120)))</formula>
    </cfRule>
  </conditionalFormatting>
  <conditionalFormatting sqref="CE120:DC120">
    <cfRule type="cellIs" dxfId="14457" priority="10004" operator="equal">
      <formula>"FAB"</formula>
    </cfRule>
    <cfRule type="containsText" dxfId="14456" priority="10005" operator="containsText" text="CC">
      <formula>NOT(ISERROR(SEARCH("CC",CE120)))</formula>
    </cfRule>
    <cfRule type="containsText" dxfId="14455" priority="10006" operator="containsText" text="ND">
      <formula>NOT(ISERROR(SEARCH("ND",CE120)))</formula>
    </cfRule>
    <cfRule type="containsText" dxfId="14454" priority="10007" operator="containsText" text="MANTTO">
      <formula>NOT(ISERROR(SEARCH("MANTTO",CE120)))</formula>
    </cfRule>
    <cfRule type="containsText" dxfId="14453" priority="10008" operator="containsText" text="PNC">
      <formula>NOT(ISERROR(SEARCH("PNC",CE120)))</formula>
    </cfRule>
    <cfRule type="containsText" dxfId="14452" priority="10009" operator="containsText" text="EJC">
      <formula>NOT(ISERROR(SEARCH("EJC",CE120)))</formula>
    </cfRule>
    <cfRule type="containsText" dxfId="14451" priority="10010" operator="containsText" text="FAC">
      <formula>NOT(ISERROR(SEARCH("FAC",CE120)))</formula>
    </cfRule>
  </conditionalFormatting>
  <conditionalFormatting sqref="CE120:DC120">
    <cfRule type="containsText" dxfId="14450" priority="10003" operator="containsText" text="CE">
      <formula>NOT(ISERROR(SEARCH("CE",CE120)))</formula>
    </cfRule>
  </conditionalFormatting>
  <conditionalFormatting sqref="CE120:DC120">
    <cfRule type="cellIs" dxfId="14449" priority="9996" operator="equal">
      <formula>"FAB"</formula>
    </cfRule>
    <cfRule type="containsText" dxfId="14448" priority="9997" operator="containsText" text="CC">
      <formula>NOT(ISERROR(SEARCH("CC",CE120)))</formula>
    </cfRule>
    <cfRule type="containsText" dxfId="14447" priority="9998" operator="containsText" text="ND">
      <formula>NOT(ISERROR(SEARCH("ND",CE120)))</formula>
    </cfRule>
    <cfRule type="containsText" dxfId="14446" priority="9999" operator="containsText" text="MANTTO">
      <formula>NOT(ISERROR(SEARCH("MANTTO",CE120)))</formula>
    </cfRule>
    <cfRule type="containsText" dxfId="14445" priority="10000" operator="containsText" text="PNC">
      <formula>NOT(ISERROR(SEARCH("PNC",CE120)))</formula>
    </cfRule>
    <cfRule type="containsText" dxfId="14444" priority="10001" operator="containsText" text="EJC">
      <formula>NOT(ISERROR(SEARCH("EJC",CE120)))</formula>
    </cfRule>
    <cfRule type="containsText" dxfId="14443" priority="10002" operator="containsText" text="FAC">
      <formula>NOT(ISERROR(SEARCH("FAC",CE120)))</formula>
    </cfRule>
  </conditionalFormatting>
  <conditionalFormatting sqref="CE120:DC120">
    <cfRule type="containsText" dxfId="14442" priority="9995" operator="containsText" text="CE">
      <formula>NOT(ISERROR(SEARCH("CE",CE120)))</formula>
    </cfRule>
  </conditionalFormatting>
  <conditionalFormatting sqref="DA122:DY122">
    <cfRule type="cellIs" dxfId="14441" priority="9988" operator="equal">
      <formula>"FAB"</formula>
    </cfRule>
    <cfRule type="containsText" dxfId="14440" priority="9989" operator="containsText" text="CC">
      <formula>NOT(ISERROR(SEARCH("CC",DA122)))</formula>
    </cfRule>
    <cfRule type="containsText" dxfId="14439" priority="9990" operator="containsText" text="ND">
      <formula>NOT(ISERROR(SEARCH("ND",DA122)))</formula>
    </cfRule>
    <cfRule type="containsText" dxfId="14438" priority="9991" operator="containsText" text="MANTTO">
      <formula>NOT(ISERROR(SEARCH("MANTTO",DA122)))</formula>
    </cfRule>
    <cfRule type="containsText" dxfId="14437" priority="9992" operator="containsText" text="PNC">
      <formula>NOT(ISERROR(SEARCH("PNC",DA122)))</formula>
    </cfRule>
    <cfRule type="containsText" dxfId="14436" priority="9993" operator="containsText" text="EJC">
      <formula>NOT(ISERROR(SEARCH("EJC",DA122)))</formula>
    </cfRule>
    <cfRule type="containsText" dxfId="14435" priority="9994" operator="containsText" text="FAC">
      <formula>NOT(ISERROR(SEARCH("FAC",DA122)))</formula>
    </cfRule>
  </conditionalFormatting>
  <conditionalFormatting sqref="DA122:DY122">
    <cfRule type="containsText" dxfId="14434" priority="9987" operator="containsText" text="CE">
      <formula>NOT(ISERROR(SEARCH("CE",DA122)))</formula>
    </cfRule>
  </conditionalFormatting>
  <conditionalFormatting sqref="DA122:DY122">
    <cfRule type="containsText" dxfId="14433" priority="9986" operator="containsText" text="BAA">
      <formula>NOT(ISERROR(SEARCH("BAA",DA122)))</formula>
    </cfRule>
  </conditionalFormatting>
  <conditionalFormatting sqref="DE122:DY122">
    <cfRule type="cellIs" dxfId="14432" priority="9979" operator="equal">
      <formula>"FAB"</formula>
    </cfRule>
    <cfRule type="containsText" dxfId="14431" priority="9980" operator="containsText" text="CC">
      <formula>NOT(ISERROR(SEARCH("CC",DE122)))</formula>
    </cfRule>
    <cfRule type="containsText" dxfId="14430" priority="9981" operator="containsText" text="ND">
      <formula>NOT(ISERROR(SEARCH("ND",DE122)))</formula>
    </cfRule>
    <cfRule type="containsText" dxfId="14429" priority="9982" operator="containsText" text="MANTTO">
      <formula>NOT(ISERROR(SEARCH("MANTTO",DE122)))</formula>
    </cfRule>
    <cfRule type="containsText" dxfId="14428" priority="9983" operator="containsText" text="PNC">
      <formula>NOT(ISERROR(SEARCH("PNC",DE122)))</formula>
    </cfRule>
    <cfRule type="containsText" dxfId="14427" priority="9984" operator="containsText" text="EJC">
      <formula>NOT(ISERROR(SEARCH("EJC",DE122)))</formula>
    </cfRule>
    <cfRule type="containsText" dxfId="14426" priority="9985" operator="containsText" text="FAC">
      <formula>NOT(ISERROR(SEARCH("FAC",DE122)))</formula>
    </cfRule>
  </conditionalFormatting>
  <conditionalFormatting sqref="DE122:DY122">
    <cfRule type="containsText" dxfId="14425" priority="9978" operator="containsText" text="CE">
      <formula>NOT(ISERROR(SEARCH("CE",DE122)))</formula>
    </cfRule>
  </conditionalFormatting>
  <conditionalFormatting sqref="DA122:DY122">
    <cfRule type="cellIs" dxfId="14424" priority="9971" operator="equal">
      <formula>"FAB"</formula>
    </cfRule>
    <cfRule type="containsText" dxfId="14423" priority="9972" operator="containsText" text="CC">
      <formula>NOT(ISERROR(SEARCH("CC",DA122)))</formula>
    </cfRule>
    <cfRule type="containsText" dxfId="14422" priority="9973" operator="containsText" text="ND">
      <formula>NOT(ISERROR(SEARCH("ND",DA122)))</formula>
    </cfRule>
    <cfRule type="containsText" dxfId="14421" priority="9974" operator="containsText" text="MANTTO">
      <formula>NOT(ISERROR(SEARCH("MANTTO",DA122)))</formula>
    </cfRule>
    <cfRule type="containsText" dxfId="14420" priority="9975" operator="containsText" text="PNC">
      <formula>NOT(ISERROR(SEARCH("PNC",DA122)))</formula>
    </cfRule>
    <cfRule type="containsText" dxfId="14419" priority="9976" operator="containsText" text="EJC">
      <formula>NOT(ISERROR(SEARCH("EJC",DA122)))</formula>
    </cfRule>
    <cfRule type="containsText" dxfId="14418" priority="9977" operator="containsText" text="FAC">
      <formula>NOT(ISERROR(SEARCH("FAC",DA122)))</formula>
    </cfRule>
  </conditionalFormatting>
  <conditionalFormatting sqref="DA122:DY122">
    <cfRule type="containsText" dxfId="14417" priority="9970" operator="containsText" text="CE">
      <formula>NOT(ISERROR(SEARCH("CE",DA122)))</formula>
    </cfRule>
  </conditionalFormatting>
  <conditionalFormatting sqref="DA122:DY122">
    <cfRule type="cellIs" dxfId="14416" priority="9963" operator="equal">
      <formula>"FAB"</formula>
    </cfRule>
    <cfRule type="containsText" dxfId="14415" priority="9964" operator="containsText" text="CC">
      <formula>NOT(ISERROR(SEARCH("CC",DA122)))</formula>
    </cfRule>
    <cfRule type="containsText" dxfId="14414" priority="9965" operator="containsText" text="ND">
      <formula>NOT(ISERROR(SEARCH("ND",DA122)))</formula>
    </cfRule>
    <cfRule type="containsText" dxfId="14413" priority="9966" operator="containsText" text="MANTTO">
      <formula>NOT(ISERROR(SEARCH("MANTTO",DA122)))</formula>
    </cfRule>
    <cfRule type="containsText" dxfId="14412" priority="9967" operator="containsText" text="PNC">
      <formula>NOT(ISERROR(SEARCH("PNC",DA122)))</formula>
    </cfRule>
    <cfRule type="containsText" dxfId="14411" priority="9968" operator="containsText" text="EJC">
      <formula>NOT(ISERROR(SEARCH("EJC",DA122)))</formula>
    </cfRule>
    <cfRule type="containsText" dxfId="14410" priority="9969" operator="containsText" text="FAC">
      <formula>NOT(ISERROR(SEARCH("FAC",DA122)))</formula>
    </cfRule>
  </conditionalFormatting>
  <conditionalFormatting sqref="DA122:DY122">
    <cfRule type="containsText" dxfId="14409" priority="9962" operator="containsText" text="CE">
      <formula>NOT(ISERROR(SEARCH("CE",DA122)))</formula>
    </cfRule>
  </conditionalFormatting>
  <conditionalFormatting sqref="DE122:DY122">
    <cfRule type="cellIs" dxfId="14408" priority="9955" operator="equal">
      <formula>"FAB"</formula>
    </cfRule>
    <cfRule type="containsText" dxfId="14407" priority="9956" operator="containsText" text="CC">
      <formula>NOT(ISERROR(SEARCH("CC",DE122)))</formula>
    </cfRule>
    <cfRule type="containsText" dxfId="14406" priority="9957" operator="containsText" text="ND">
      <formula>NOT(ISERROR(SEARCH("ND",DE122)))</formula>
    </cfRule>
    <cfRule type="containsText" dxfId="14405" priority="9958" operator="containsText" text="MANTTO">
      <formula>NOT(ISERROR(SEARCH("MANTTO",DE122)))</formula>
    </cfRule>
    <cfRule type="containsText" dxfId="14404" priority="9959" operator="containsText" text="PNC">
      <formula>NOT(ISERROR(SEARCH("PNC",DE122)))</formula>
    </cfRule>
    <cfRule type="containsText" dxfId="14403" priority="9960" operator="containsText" text="EJC">
      <formula>NOT(ISERROR(SEARCH("EJC",DE122)))</formula>
    </cfRule>
    <cfRule type="containsText" dxfId="14402" priority="9961" operator="containsText" text="FAC">
      <formula>NOT(ISERROR(SEARCH("FAC",DE122)))</formula>
    </cfRule>
  </conditionalFormatting>
  <conditionalFormatting sqref="DE122:DY122">
    <cfRule type="containsText" dxfId="14401" priority="9954" operator="containsText" text="CE">
      <formula>NOT(ISERROR(SEARCH("CE",DE122)))</formula>
    </cfRule>
  </conditionalFormatting>
  <conditionalFormatting sqref="DE122:DY122">
    <cfRule type="cellIs" dxfId="14400" priority="9947" operator="equal">
      <formula>"FAB"</formula>
    </cfRule>
    <cfRule type="containsText" dxfId="14399" priority="9948" operator="containsText" text="CC">
      <formula>NOT(ISERROR(SEARCH("CC",DE122)))</formula>
    </cfRule>
    <cfRule type="containsText" dxfId="14398" priority="9949" operator="containsText" text="ND">
      <formula>NOT(ISERROR(SEARCH("ND",DE122)))</formula>
    </cfRule>
    <cfRule type="containsText" dxfId="14397" priority="9950" operator="containsText" text="MANTTO">
      <formula>NOT(ISERROR(SEARCH("MANTTO",DE122)))</formula>
    </cfRule>
    <cfRule type="containsText" dxfId="14396" priority="9951" operator="containsText" text="PNC">
      <formula>NOT(ISERROR(SEARCH("PNC",DE122)))</formula>
    </cfRule>
    <cfRule type="containsText" dxfId="14395" priority="9952" operator="containsText" text="EJC">
      <formula>NOT(ISERROR(SEARCH("EJC",DE122)))</formula>
    </cfRule>
    <cfRule type="containsText" dxfId="14394" priority="9953" operator="containsText" text="FAC">
      <formula>NOT(ISERROR(SEARCH("FAC",DE122)))</formula>
    </cfRule>
  </conditionalFormatting>
  <conditionalFormatting sqref="DE122:DY122">
    <cfRule type="containsText" dxfId="14393" priority="9946" operator="containsText" text="CE">
      <formula>NOT(ISERROR(SEARCH("CE",DE122)))</formula>
    </cfRule>
  </conditionalFormatting>
  <conditionalFormatting sqref="DD122">
    <cfRule type="cellIs" dxfId="14392" priority="9939" operator="equal">
      <formula>"FAB"</formula>
    </cfRule>
    <cfRule type="containsText" dxfId="14391" priority="9940" operator="containsText" text="CC">
      <formula>NOT(ISERROR(SEARCH("CC",DD122)))</formula>
    </cfRule>
    <cfRule type="containsText" dxfId="14390" priority="9941" operator="containsText" text="ND">
      <formula>NOT(ISERROR(SEARCH("ND",DD122)))</formula>
    </cfRule>
    <cfRule type="containsText" dxfId="14389" priority="9942" operator="containsText" text="MANTTO">
      <formula>NOT(ISERROR(SEARCH("MANTTO",DD122)))</formula>
    </cfRule>
    <cfRule type="containsText" dxfId="14388" priority="9943" operator="containsText" text="PNC">
      <formula>NOT(ISERROR(SEARCH("PNC",DD122)))</formula>
    </cfRule>
    <cfRule type="containsText" dxfId="14387" priority="9944" operator="containsText" text="EJC">
      <formula>NOT(ISERROR(SEARCH("EJC",DD122)))</formula>
    </cfRule>
    <cfRule type="containsText" dxfId="14386" priority="9945" operator="containsText" text="FAC">
      <formula>NOT(ISERROR(SEARCH("FAC",DD122)))</formula>
    </cfRule>
  </conditionalFormatting>
  <conditionalFormatting sqref="DD122">
    <cfRule type="containsText" dxfId="14385" priority="9938" operator="containsText" text="CE">
      <formula>NOT(ISERROR(SEARCH("CE",DD122)))</formula>
    </cfRule>
  </conditionalFormatting>
  <conditionalFormatting sqref="DD122">
    <cfRule type="cellIs" dxfId="14384" priority="9931" operator="equal">
      <formula>"FAB"</formula>
    </cfRule>
    <cfRule type="containsText" dxfId="14383" priority="9932" operator="containsText" text="CC">
      <formula>NOT(ISERROR(SEARCH("CC",DD122)))</formula>
    </cfRule>
    <cfRule type="containsText" dxfId="14382" priority="9933" operator="containsText" text="ND">
      <formula>NOT(ISERROR(SEARCH("ND",DD122)))</formula>
    </cfRule>
    <cfRule type="containsText" dxfId="14381" priority="9934" operator="containsText" text="MANTTO">
      <formula>NOT(ISERROR(SEARCH("MANTTO",DD122)))</formula>
    </cfRule>
    <cfRule type="containsText" dxfId="14380" priority="9935" operator="containsText" text="PNC">
      <formula>NOT(ISERROR(SEARCH("PNC",DD122)))</formula>
    </cfRule>
    <cfRule type="containsText" dxfId="14379" priority="9936" operator="containsText" text="EJC">
      <formula>NOT(ISERROR(SEARCH("EJC",DD122)))</formula>
    </cfRule>
    <cfRule type="containsText" dxfId="14378" priority="9937" operator="containsText" text="FAC">
      <formula>NOT(ISERROR(SEARCH("FAC",DD122)))</formula>
    </cfRule>
  </conditionalFormatting>
  <conditionalFormatting sqref="DD122">
    <cfRule type="containsText" dxfId="14377" priority="9930" operator="containsText" text="CE">
      <formula>NOT(ISERROR(SEARCH("CE",DD122)))</formula>
    </cfRule>
  </conditionalFormatting>
  <conditionalFormatting sqref="DA122:DY122">
    <cfRule type="cellIs" dxfId="14376" priority="9923" operator="equal">
      <formula>"FAB"</formula>
    </cfRule>
    <cfRule type="containsText" dxfId="14375" priority="9924" operator="containsText" text="CC">
      <formula>NOT(ISERROR(SEARCH("CC",DA122)))</formula>
    </cfRule>
    <cfRule type="containsText" dxfId="14374" priority="9925" operator="containsText" text="ND">
      <formula>NOT(ISERROR(SEARCH("ND",DA122)))</formula>
    </cfRule>
    <cfRule type="containsText" dxfId="14373" priority="9926" operator="containsText" text="MANTTO">
      <formula>NOT(ISERROR(SEARCH("MANTTO",DA122)))</formula>
    </cfRule>
    <cfRule type="containsText" dxfId="14372" priority="9927" operator="containsText" text="PNC">
      <formula>NOT(ISERROR(SEARCH("PNC",DA122)))</formula>
    </cfRule>
    <cfRule type="containsText" dxfId="14371" priority="9928" operator="containsText" text="EJC">
      <formula>NOT(ISERROR(SEARCH("EJC",DA122)))</formula>
    </cfRule>
    <cfRule type="containsText" dxfId="14370" priority="9929" operator="containsText" text="FAC">
      <formula>NOT(ISERROR(SEARCH("FAC",DA122)))</formula>
    </cfRule>
  </conditionalFormatting>
  <conditionalFormatting sqref="DA122:DY122">
    <cfRule type="containsText" dxfId="14369" priority="9922" operator="containsText" text="CE">
      <formula>NOT(ISERROR(SEARCH("CE",DA122)))</formula>
    </cfRule>
  </conditionalFormatting>
  <conditionalFormatting sqref="DA122:DY122">
    <cfRule type="cellIs" dxfId="14368" priority="9915" operator="equal">
      <formula>"FAB"</formula>
    </cfRule>
    <cfRule type="containsText" dxfId="14367" priority="9916" operator="containsText" text="CC">
      <formula>NOT(ISERROR(SEARCH("CC",DA122)))</formula>
    </cfRule>
    <cfRule type="containsText" dxfId="14366" priority="9917" operator="containsText" text="ND">
      <formula>NOT(ISERROR(SEARCH("ND",DA122)))</formula>
    </cfRule>
    <cfRule type="containsText" dxfId="14365" priority="9918" operator="containsText" text="MANTTO">
      <formula>NOT(ISERROR(SEARCH("MANTTO",DA122)))</formula>
    </cfRule>
    <cfRule type="containsText" dxfId="14364" priority="9919" operator="containsText" text="PNC">
      <formula>NOT(ISERROR(SEARCH("PNC",DA122)))</formula>
    </cfRule>
    <cfRule type="containsText" dxfId="14363" priority="9920" operator="containsText" text="EJC">
      <formula>NOT(ISERROR(SEARCH("EJC",DA122)))</formula>
    </cfRule>
    <cfRule type="containsText" dxfId="14362" priority="9921" operator="containsText" text="FAC">
      <formula>NOT(ISERROR(SEARCH("FAC",DA122)))</formula>
    </cfRule>
  </conditionalFormatting>
  <conditionalFormatting sqref="DA122:DY122">
    <cfRule type="containsText" dxfId="14361" priority="9914" operator="containsText" text="CE">
      <formula>NOT(ISERROR(SEARCH("CE",DA122)))</formula>
    </cfRule>
  </conditionalFormatting>
  <conditionalFormatting sqref="DD120:DP120">
    <cfRule type="cellIs" dxfId="14360" priority="9696" operator="equal">
      <formula>"FAB"</formula>
    </cfRule>
    <cfRule type="containsText" dxfId="14359" priority="9697" operator="containsText" text="CC">
      <formula>NOT(ISERROR(SEARCH("CC",DD120)))</formula>
    </cfRule>
    <cfRule type="containsText" dxfId="14358" priority="9698" operator="containsText" text="ND">
      <formula>NOT(ISERROR(SEARCH("ND",DD120)))</formula>
    </cfRule>
    <cfRule type="containsText" dxfId="14357" priority="9699" operator="containsText" text="MANTTO">
      <formula>NOT(ISERROR(SEARCH("MANTTO",DD120)))</formula>
    </cfRule>
    <cfRule type="containsText" dxfId="14356" priority="9700" operator="containsText" text="PNC">
      <formula>NOT(ISERROR(SEARCH("PNC",DD120)))</formula>
    </cfRule>
    <cfRule type="containsText" dxfId="14355" priority="9701" operator="containsText" text="EJC">
      <formula>NOT(ISERROR(SEARCH("EJC",DD120)))</formula>
    </cfRule>
    <cfRule type="containsText" dxfId="14354" priority="9702" operator="containsText" text="FAC">
      <formula>NOT(ISERROR(SEARCH("FAC",DD120)))</formula>
    </cfRule>
  </conditionalFormatting>
  <conditionalFormatting sqref="DD120:DP120">
    <cfRule type="containsText" dxfId="14353" priority="9695" operator="containsText" text="CE">
      <formula>NOT(ISERROR(SEARCH("CE",DD120)))</formula>
    </cfRule>
  </conditionalFormatting>
  <conditionalFormatting sqref="DD120:DP120">
    <cfRule type="containsText" dxfId="14352" priority="9694" operator="containsText" text="BAA">
      <formula>NOT(ISERROR(SEARCH("BAA",DD120)))</formula>
    </cfRule>
  </conditionalFormatting>
  <conditionalFormatting sqref="DD120:DP120">
    <cfRule type="cellIs" dxfId="14351" priority="9687" operator="equal">
      <formula>"FAB"</formula>
    </cfRule>
    <cfRule type="containsText" dxfId="14350" priority="9688" operator="containsText" text="CC">
      <formula>NOT(ISERROR(SEARCH("CC",DD120)))</formula>
    </cfRule>
    <cfRule type="containsText" dxfId="14349" priority="9689" operator="containsText" text="ND">
      <formula>NOT(ISERROR(SEARCH("ND",DD120)))</formula>
    </cfRule>
    <cfRule type="containsText" dxfId="14348" priority="9690" operator="containsText" text="MANTTO">
      <formula>NOT(ISERROR(SEARCH("MANTTO",DD120)))</formula>
    </cfRule>
    <cfRule type="containsText" dxfId="14347" priority="9691" operator="containsText" text="PNC">
      <formula>NOT(ISERROR(SEARCH("PNC",DD120)))</formula>
    </cfRule>
    <cfRule type="containsText" dxfId="14346" priority="9692" operator="containsText" text="EJC">
      <formula>NOT(ISERROR(SEARCH("EJC",DD120)))</formula>
    </cfRule>
    <cfRule type="containsText" dxfId="14345" priority="9693" operator="containsText" text="FAC">
      <formula>NOT(ISERROR(SEARCH("FAC",DD120)))</formula>
    </cfRule>
  </conditionalFormatting>
  <conditionalFormatting sqref="DD120:DP120">
    <cfRule type="containsText" dxfId="14344" priority="9686" operator="containsText" text="CE">
      <formula>NOT(ISERROR(SEARCH("CE",DD120)))</formula>
    </cfRule>
  </conditionalFormatting>
  <conditionalFormatting sqref="DD120:DP120">
    <cfRule type="cellIs" dxfId="14343" priority="9679" operator="equal">
      <formula>"FAB"</formula>
    </cfRule>
    <cfRule type="containsText" dxfId="14342" priority="9680" operator="containsText" text="CC">
      <formula>NOT(ISERROR(SEARCH("CC",DD120)))</formula>
    </cfRule>
    <cfRule type="containsText" dxfId="14341" priority="9681" operator="containsText" text="ND">
      <formula>NOT(ISERROR(SEARCH("ND",DD120)))</formula>
    </cfRule>
    <cfRule type="containsText" dxfId="14340" priority="9682" operator="containsText" text="MANTTO">
      <formula>NOT(ISERROR(SEARCH("MANTTO",DD120)))</formula>
    </cfRule>
    <cfRule type="containsText" dxfId="14339" priority="9683" operator="containsText" text="PNC">
      <formula>NOT(ISERROR(SEARCH("PNC",DD120)))</formula>
    </cfRule>
    <cfRule type="containsText" dxfId="14338" priority="9684" operator="containsText" text="EJC">
      <formula>NOT(ISERROR(SEARCH("EJC",DD120)))</formula>
    </cfRule>
    <cfRule type="containsText" dxfId="14337" priority="9685" operator="containsText" text="FAC">
      <formula>NOT(ISERROR(SEARCH("FAC",DD120)))</formula>
    </cfRule>
  </conditionalFormatting>
  <conditionalFormatting sqref="DD120:DP120">
    <cfRule type="containsText" dxfId="14336" priority="9678" operator="containsText" text="CE">
      <formula>NOT(ISERROR(SEARCH("CE",DD120)))</formula>
    </cfRule>
  </conditionalFormatting>
  <conditionalFormatting sqref="DD120:DP120">
    <cfRule type="cellIs" dxfId="14335" priority="9671" operator="equal">
      <formula>"FAB"</formula>
    </cfRule>
    <cfRule type="containsText" dxfId="14334" priority="9672" operator="containsText" text="CC">
      <formula>NOT(ISERROR(SEARCH("CC",DD120)))</formula>
    </cfRule>
    <cfRule type="containsText" dxfId="14333" priority="9673" operator="containsText" text="ND">
      <formula>NOT(ISERROR(SEARCH("ND",DD120)))</formula>
    </cfRule>
    <cfRule type="containsText" dxfId="14332" priority="9674" operator="containsText" text="MANTTO">
      <formula>NOT(ISERROR(SEARCH("MANTTO",DD120)))</formula>
    </cfRule>
    <cfRule type="containsText" dxfId="14331" priority="9675" operator="containsText" text="PNC">
      <formula>NOT(ISERROR(SEARCH("PNC",DD120)))</formula>
    </cfRule>
    <cfRule type="containsText" dxfId="14330" priority="9676" operator="containsText" text="EJC">
      <formula>NOT(ISERROR(SEARCH("EJC",DD120)))</formula>
    </cfRule>
    <cfRule type="containsText" dxfId="14329" priority="9677" operator="containsText" text="FAC">
      <formula>NOT(ISERROR(SEARCH("FAC",DD120)))</formula>
    </cfRule>
  </conditionalFormatting>
  <conditionalFormatting sqref="DD120:DP120">
    <cfRule type="containsText" dxfId="14328" priority="9670" operator="containsText" text="CE">
      <formula>NOT(ISERROR(SEARCH("CE",DD120)))</formula>
    </cfRule>
  </conditionalFormatting>
  <conditionalFormatting sqref="DD120:DP120">
    <cfRule type="cellIs" dxfId="14327" priority="9663" operator="equal">
      <formula>"FAB"</formula>
    </cfRule>
    <cfRule type="containsText" dxfId="14326" priority="9664" operator="containsText" text="CC">
      <formula>NOT(ISERROR(SEARCH("CC",DD120)))</formula>
    </cfRule>
    <cfRule type="containsText" dxfId="14325" priority="9665" operator="containsText" text="ND">
      <formula>NOT(ISERROR(SEARCH("ND",DD120)))</formula>
    </cfRule>
    <cfRule type="containsText" dxfId="14324" priority="9666" operator="containsText" text="MANTTO">
      <formula>NOT(ISERROR(SEARCH("MANTTO",DD120)))</formula>
    </cfRule>
    <cfRule type="containsText" dxfId="14323" priority="9667" operator="containsText" text="PNC">
      <formula>NOT(ISERROR(SEARCH("PNC",DD120)))</formula>
    </cfRule>
    <cfRule type="containsText" dxfId="14322" priority="9668" operator="containsText" text="EJC">
      <formula>NOT(ISERROR(SEARCH("EJC",DD120)))</formula>
    </cfRule>
    <cfRule type="containsText" dxfId="14321" priority="9669" operator="containsText" text="FAC">
      <formula>NOT(ISERROR(SEARCH("FAC",DD120)))</formula>
    </cfRule>
  </conditionalFormatting>
  <conditionalFormatting sqref="DD120:DP120">
    <cfRule type="containsText" dxfId="14320" priority="9662" operator="containsText" text="CE">
      <formula>NOT(ISERROR(SEARCH("CE",DD120)))</formula>
    </cfRule>
  </conditionalFormatting>
  <conditionalFormatting sqref="DD120:DP120">
    <cfRule type="cellIs" dxfId="14319" priority="9655" operator="equal">
      <formula>"FAB"</formula>
    </cfRule>
    <cfRule type="containsText" dxfId="14318" priority="9656" operator="containsText" text="CC">
      <formula>NOT(ISERROR(SEARCH("CC",DD120)))</formula>
    </cfRule>
    <cfRule type="containsText" dxfId="14317" priority="9657" operator="containsText" text="ND">
      <formula>NOT(ISERROR(SEARCH("ND",DD120)))</formula>
    </cfRule>
    <cfRule type="containsText" dxfId="14316" priority="9658" operator="containsText" text="MANTTO">
      <formula>NOT(ISERROR(SEARCH("MANTTO",DD120)))</formula>
    </cfRule>
    <cfRule type="containsText" dxfId="14315" priority="9659" operator="containsText" text="PNC">
      <formula>NOT(ISERROR(SEARCH("PNC",DD120)))</formula>
    </cfRule>
    <cfRule type="containsText" dxfId="14314" priority="9660" operator="containsText" text="EJC">
      <formula>NOT(ISERROR(SEARCH("EJC",DD120)))</formula>
    </cfRule>
    <cfRule type="containsText" dxfId="14313" priority="9661" operator="containsText" text="FAC">
      <formula>NOT(ISERROR(SEARCH("FAC",DD120)))</formula>
    </cfRule>
  </conditionalFormatting>
  <conditionalFormatting sqref="DD120:DP120">
    <cfRule type="containsText" dxfId="14312" priority="9654" operator="containsText" text="CE">
      <formula>NOT(ISERROR(SEARCH("CE",DD120)))</formula>
    </cfRule>
  </conditionalFormatting>
  <conditionalFormatting sqref="DD120:DP120">
    <cfRule type="cellIs" dxfId="14311" priority="9647" operator="equal">
      <formula>"FAB"</formula>
    </cfRule>
    <cfRule type="containsText" dxfId="14310" priority="9648" operator="containsText" text="CC">
      <formula>NOT(ISERROR(SEARCH("CC",DD120)))</formula>
    </cfRule>
    <cfRule type="containsText" dxfId="14309" priority="9649" operator="containsText" text="ND">
      <formula>NOT(ISERROR(SEARCH("ND",DD120)))</formula>
    </cfRule>
    <cfRule type="containsText" dxfId="14308" priority="9650" operator="containsText" text="MANTTO">
      <formula>NOT(ISERROR(SEARCH("MANTTO",DD120)))</formula>
    </cfRule>
    <cfRule type="containsText" dxfId="14307" priority="9651" operator="containsText" text="PNC">
      <formula>NOT(ISERROR(SEARCH("PNC",DD120)))</formula>
    </cfRule>
    <cfRule type="containsText" dxfId="14306" priority="9652" operator="containsText" text="EJC">
      <formula>NOT(ISERROR(SEARCH("EJC",DD120)))</formula>
    </cfRule>
    <cfRule type="containsText" dxfId="14305" priority="9653" operator="containsText" text="FAC">
      <formula>NOT(ISERROR(SEARCH("FAC",DD120)))</formula>
    </cfRule>
  </conditionalFormatting>
  <conditionalFormatting sqref="DD120:DP120">
    <cfRule type="containsText" dxfId="14304" priority="9646" operator="containsText" text="CE">
      <formula>NOT(ISERROR(SEARCH("CE",DD120)))</formula>
    </cfRule>
  </conditionalFormatting>
  <conditionalFormatting sqref="DD120:DP120">
    <cfRule type="cellIs" dxfId="14303" priority="9639" operator="equal">
      <formula>"FAB"</formula>
    </cfRule>
    <cfRule type="containsText" dxfId="14302" priority="9640" operator="containsText" text="CC">
      <formula>NOT(ISERROR(SEARCH("CC",DD120)))</formula>
    </cfRule>
    <cfRule type="containsText" dxfId="14301" priority="9641" operator="containsText" text="ND">
      <formula>NOT(ISERROR(SEARCH("ND",DD120)))</formula>
    </cfRule>
    <cfRule type="containsText" dxfId="14300" priority="9642" operator="containsText" text="MANTTO">
      <formula>NOT(ISERROR(SEARCH("MANTTO",DD120)))</formula>
    </cfRule>
    <cfRule type="containsText" dxfId="14299" priority="9643" operator="containsText" text="PNC">
      <formula>NOT(ISERROR(SEARCH("PNC",DD120)))</formula>
    </cfRule>
    <cfRule type="containsText" dxfId="14298" priority="9644" operator="containsText" text="EJC">
      <formula>NOT(ISERROR(SEARCH("EJC",DD120)))</formula>
    </cfRule>
    <cfRule type="containsText" dxfId="14297" priority="9645" operator="containsText" text="FAC">
      <formula>NOT(ISERROR(SEARCH("FAC",DD120)))</formula>
    </cfRule>
  </conditionalFormatting>
  <conditionalFormatting sqref="DD120:DP120">
    <cfRule type="containsText" dxfId="14296" priority="9638" operator="containsText" text="CE">
      <formula>NOT(ISERROR(SEARCH("CE",DD120)))</formula>
    </cfRule>
  </conditionalFormatting>
  <conditionalFormatting sqref="BS123:CP123">
    <cfRule type="cellIs" dxfId="14295" priority="9631" operator="equal">
      <formula>"FAB"</formula>
    </cfRule>
    <cfRule type="containsText" dxfId="14294" priority="9632" operator="containsText" text="CC">
      <formula>NOT(ISERROR(SEARCH("CC",BS123)))</formula>
    </cfRule>
    <cfRule type="containsText" dxfId="14293" priority="9633" operator="containsText" text="ND">
      <formula>NOT(ISERROR(SEARCH("ND",BS123)))</formula>
    </cfRule>
    <cfRule type="containsText" dxfId="14292" priority="9634" operator="containsText" text="MANTTO">
      <formula>NOT(ISERROR(SEARCH("MANTTO",BS123)))</formula>
    </cfRule>
    <cfRule type="containsText" dxfId="14291" priority="9635" operator="containsText" text="PNC">
      <formula>NOT(ISERROR(SEARCH("PNC",BS123)))</formula>
    </cfRule>
    <cfRule type="containsText" dxfId="14290" priority="9636" operator="containsText" text="EJC">
      <formula>NOT(ISERROR(SEARCH("EJC",BS123)))</formula>
    </cfRule>
    <cfRule type="containsText" dxfId="14289" priority="9637" operator="containsText" text="FAC">
      <formula>NOT(ISERROR(SEARCH("FAC",BS123)))</formula>
    </cfRule>
  </conditionalFormatting>
  <conditionalFormatting sqref="BS123:CP123">
    <cfRule type="containsText" dxfId="14288" priority="9630" operator="containsText" text="CE">
      <formula>NOT(ISERROR(SEARCH("CE",BS123)))</formula>
    </cfRule>
  </conditionalFormatting>
  <conditionalFormatting sqref="BS123:CP123">
    <cfRule type="containsText" dxfId="14287" priority="9629" operator="containsText" text="BAA">
      <formula>NOT(ISERROR(SEARCH("BAA",BS123)))</formula>
    </cfRule>
  </conditionalFormatting>
  <conditionalFormatting sqref="BS123:CP123">
    <cfRule type="cellIs" dxfId="14286" priority="9622" operator="equal">
      <formula>"FAB"</formula>
    </cfRule>
    <cfRule type="containsText" dxfId="14285" priority="9623" operator="containsText" text="CC">
      <formula>NOT(ISERROR(SEARCH("CC",BS123)))</formula>
    </cfRule>
    <cfRule type="containsText" dxfId="14284" priority="9624" operator="containsText" text="ND">
      <formula>NOT(ISERROR(SEARCH("ND",BS123)))</formula>
    </cfRule>
    <cfRule type="containsText" dxfId="14283" priority="9625" operator="containsText" text="MANTTO">
      <formula>NOT(ISERROR(SEARCH("MANTTO",BS123)))</formula>
    </cfRule>
    <cfRule type="containsText" dxfId="14282" priority="9626" operator="containsText" text="PNC">
      <formula>NOT(ISERROR(SEARCH("PNC",BS123)))</formula>
    </cfRule>
    <cfRule type="containsText" dxfId="14281" priority="9627" operator="containsText" text="EJC">
      <formula>NOT(ISERROR(SEARCH("EJC",BS123)))</formula>
    </cfRule>
    <cfRule type="containsText" dxfId="14280" priority="9628" operator="containsText" text="FAC">
      <formula>NOT(ISERROR(SEARCH("FAC",BS123)))</formula>
    </cfRule>
  </conditionalFormatting>
  <conditionalFormatting sqref="BS123:CP123">
    <cfRule type="containsText" dxfId="14279" priority="9621" operator="containsText" text="CE">
      <formula>NOT(ISERROR(SEARCH("CE",BS123)))</formula>
    </cfRule>
  </conditionalFormatting>
  <conditionalFormatting sqref="BS123:CP123">
    <cfRule type="cellIs" dxfId="14278" priority="9614" operator="equal">
      <formula>"FAB"</formula>
    </cfRule>
    <cfRule type="containsText" dxfId="14277" priority="9615" operator="containsText" text="CC">
      <formula>NOT(ISERROR(SEARCH("CC",BS123)))</formula>
    </cfRule>
    <cfRule type="containsText" dxfId="14276" priority="9616" operator="containsText" text="ND">
      <formula>NOT(ISERROR(SEARCH("ND",BS123)))</formula>
    </cfRule>
    <cfRule type="containsText" dxfId="14275" priority="9617" operator="containsText" text="MANTTO">
      <formula>NOT(ISERROR(SEARCH("MANTTO",BS123)))</formula>
    </cfRule>
    <cfRule type="containsText" dxfId="14274" priority="9618" operator="containsText" text="PNC">
      <formula>NOT(ISERROR(SEARCH("PNC",BS123)))</formula>
    </cfRule>
    <cfRule type="containsText" dxfId="14273" priority="9619" operator="containsText" text="EJC">
      <formula>NOT(ISERROR(SEARCH("EJC",BS123)))</formula>
    </cfRule>
    <cfRule type="containsText" dxfId="14272" priority="9620" operator="containsText" text="FAC">
      <formula>NOT(ISERROR(SEARCH("FAC",BS123)))</formula>
    </cfRule>
  </conditionalFormatting>
  <conditionalFormatting sqref="BS123:CP123">
    <cfRule type="containsText" dxfId="14271" priority="9613" operator="containsText" text="CE">
      <formula>NOT(ISERROR(SEARCH("CE",BS123)))</formula>
    </cfRule>
  </conditionalFormatting>
  <conditionalFormatting sqref="BS123:CP123">
    <cfRule type="cellIs" dxfId="14270" priority="9606" operator="equal">
      <formula>"FAB"</formula>
    </cfRule>
    <cfRule type="containsText" dxfId="14269" priority="9607" operator="containsText" text="CC">
      <formula>NOT(ISERROR(SEARCH("CC",BS123)))</formula>
    </cfRule>
    <cfRule type="containsText" dxfId="14268" priority="9608" operator="containsText" text="ND">
      <formula>NOT(ISERROR(SEARCH("ND",BS123)))</formula>
    </cfRule>
    <cfRule type="containsText" dxfId="14267" priority="9609" operator="containsText" text="MANTTO">
      <formula>NOT(ISERROR(SEARCH("MANTTO",BS123)))</formula>
    </cfRule>
    <cfRule type="containsText" dxfId="14266" priority="9610" operator="containsText" text="PNC">
      <formula>NOT(ISERROR(SEARCH("PNC",BS123)))</formula>
    </cfRule>
    <cfRule type="containsText" dxfId="14265" priority="9611" operator="containsText" text="EJC">
      <formula>NOT(ISERROR(SEARCH("EJC",BS123)))</formula>
    </cfRule>
    <cfRule type="containsText" dxfId="14264" priority="9612" operator="containsText" text="FAC">
      <formula>NOT(ISERROR(SEARCH("FAC",BS123)))</formula>
    </cfRule>
  </conditionalFormatting>
  <conditionalFormatting sqref="BS123:CP123">
    <cfRule type="containsText" dxfId="14263" priority="9605" operator="containsText" text="CE">
      <formula>NOT(ISERROR(SEARCH("CE",BS123)))</formula>
    </cfRule>
  </conditionalFormatting>
  <conditionalFormatting sqref="BS123:CP123">
    <cfRule type="cellIs" dxfId="14262" priority="9598" operator="equal">
      <formula>"FAB"</formula>
    </cfRule>
    <cfRule type="containsText" dxfId="14261" priority="9599" operator="containsText" text="CC">
      <formula>NOT(ISERROR(SEARCH("CC",BS123)))</formula>
    </cfRule>
    <cfRule type="containsText" dxfId="14260" priority="9600" operator="containsText" text="ND">
      <formula>NOT(ISERROR(SEARCH("ND",BS123)))</formula>
    </cfRule>
    <cfRule type="containsText" dxfId="14259" priority="9601" operator="containsText" text="MANTTO">
      <formula>NOT(ISERROR(SEARCH("MANTTO",BS123)))</formula>
    </cfRule>
    <cfRule type="containsText" dxfId="14258" priority="9602" operator="containsText" text="PNC">
      <formula>NOT(ISERROR(SEARCH("PNC",BS123)))</formula>
    </cfRule>
    <cfRule type="containsText" dxfId="14257" priority="9603" operator="containsText" text="EJC">
      <formula>NOT(ISERROR(SEARCH("EJC",BS123)))</formula>
    </cfRule>
    <cfRule type="containsText" dxfId="14256" priority="9604" operator="containsText" text="FAC">
      <formula>NOT(ISERROR(SEARCH("FAC",BS123)))</formula>
    </cfRule>
  </conditionalFormatting>
  <conditionalFormatting sqref="BS123:CP123">
    <cfRule type="containsText" dxfId="14255" priority="9597" operator="containsText" text="CE">
      <formula>NOT(ISERROR(SEARCH("CE",BS123)))</formula>
    </cfRule>
  </conditionalFormatting>
  <conditionalFormatting sqref="BS123:CP123">
    <cfRule type="cellIs" dxfId="14254" priority="9590" operator="equal">
      <formula>"FAB"</formula>
    </cfRule>
    <cfRule type="containsText" dxfId="14253" priority="9591" operator="containsText" text="CC">
      <formula>NOT(ISERROR(SEARCH("CC",BS123)))</formula>
    </cfRule>
    <cfRule type="containsText" dxfId="14252" priority="9592" operator="containsText" text="ND">
      <formula>NOT(ISERROR(SEARCH("ND",BS123)))</formula>
    </cfRule>
    <cfRule type="containsText" dxfId="14251" priority="9593" operator="containsText" text="MANTTO">
      <formula>NOT(ISERROR(SEARCH("MANTTO",BS123)))</formula>
    </cfRule>
    <cfRule type="containsText" dxfId="14250" priority="9594" operator="containsText" text="PNC">
      <formula>NOT(ISERROR(SEARCH("PNC",BS123)))</formula>
    </cfRule>
    <cfRule type="containsText" dxfId="14249" priority="9595" operator="containsText" text="EJC">
      <formula>NOT(ISERROR(SEARCH("EJC",BS123)))</formula>
    </cfRule>
    <cfRule type="containsText" dxfId="14248" priority="9596" operator="containsText" text="FAC">
      <formula>NOT(ISERROR(SEARCH("FAC",BS123)))</formula>
    </cfRule>
  </conditionalFormatting>
  <conditionalFormatting sqref="BS123:CP123">
    <cfRule type="containsText" dxfId="14247" priority="9589" operator="containsText" text="CE">
      <formula>NOT(ISERROR(SEARCH("CE",BS123)))</formula>
    </cfRule>
  </conditionalFormatting>
  <conditionalFormatting sqref="BS123:CP123">
    <cfRule type="cellIs" dxfId="14246" priority="9582" operator="equal">
      <formula>"FAB"</formula>
    </cfRule>
    <cfRule type="containsText" dxfId="14245" priority="9583" operator="containsText" text="CC">
      <formula>NOT(ISERROR(SEARCH("CC",BS123)))</formula>
    </cfRule>
    <cfRule type="containsText" dxfId="14244" priority="9584" operator="containsText" text="ND">
      <formula>NOT(ISERROR(SEARCH("ND",BS123)))</formula>
    </cfRule>
    <cfRule type="containsText" dxfId="14243" priority="9585" operator="containsText" text="MANTTO">
      <formula>NOT(ISERROR(SEARCH("MANTTO",BS123)))</formula>
    </cfRule>
    <cfRule type="containsText" dxfId="14242" priority="9586" operator="containsText" text="PNC">
      <formula>NOT(ISERROR(SEARCH("PNC",BS123)))</formula>
    </cfRule>
    <cfRule type="containsText" dxfId="14241" priority="9587" operator="containsText" text="EJC">
      <formula>NOT(ISERROR(SEARCH("EJC",BS123)))</formula>
    </cfRule>
    <cfRule type="containsText" dxfId="14240" priority="9588" operator="containsText" text="FAC">
      <formula>NOT(ISERROR(SEARCH("FAC",BS123)))</formula>
    </cfRule>
  </conditionalFormatting>
  <conditionalFormatting sqref="BS123:CP123">
    <cfRule type="containsText" dxfId="14239" priority="9581" operator="containsText" text="CE">
      <formula>NOT(ISERROR(SEARCH("CE",BS123)))</formula>
    </cfRule>
  </conditionalFormatting>
  <conditionalFormatting sqref="BS123:CP123">
    <cfRule type="cellIs" dxfId="14238" priority="9574" operator="equal">
      <formula>"FAB"</formula>
    </cfRule>
    <cfRule type="containsText" dxfId="14237" priority="9575" operator="containsText" text="CC">
      <formula>NOT(ISERROR(SEARCH("CC",BS123)))</formula>
    </cfRule>
    <cfRule type="containsText" dxfId="14236" priority="9576" operator="containsText" text="ND">
      <formula>NOT(ISERROR(SEARCH("ND",BS123)))</formula>
    </cfRule>
    <cfRule type="containsText" dxfId="14235" priority="9577" operator="containsText" text="MANTTO">
      <formula>NOT(ISERROR(SEARCH("MANTTO",BS123)))</formula>
    </cfRule>
    <cfRule type="containsText" dxfId="14234" priority="9578" operator="containsText" text="PNC">
      <formula>NOT(ISERROR(SEARCH("PNC",BS123)))</formula>
    </cfRule>
    <cfRule type="containsText" dxfId="14233" priority="9579" operator="containsText" text="EJC">
      <formula>NOT(ISERROR(SEARCH("EJC",BS123)))</formula>
    </cfRule>
    <cfRule type="containsText" dxfId="14232" priority="9580" operator="containsText" text="FAC">
      <formula>NOT(ISERROR(SEARCH("FAC",BS123)))</formula>
    </cfRule>
  </conditionalFormatting>
  <conditionalFormatting sqref="BS123:CP123">
    <cfRule type="containsText" dxfId="14231" priority="9573" operator="containsText" text="CE">
      <formula>NOT(ISERROR(SEARCH("CE",BS123)))</formula>
    </cfRule>
  </conditionalFormatting>
  <conditionalFormatting sqref="CQ123:DQ123">
    <cfRule type="cellIs" dxfId="14230" priority="9566" operator="equal">
      <formula>"FAB"</formula>
    </cfRule>
    <cfRule type="containsText" dxfId="14229" priority="9567" operator="containsText" text="CC">
      <formula>NOT(ISERROR(SEARCH("CC",CQ123)))</formula>
    </cfRule>
    <cfRule type="containsText" dxfId="14228" priority="9568" operator="containsText" text="ND">
      <formula>NOT(ISERROR(SEARCH("ND",CQ123)))</formula>
    </cfRule>
    <cfRule type="containsText" dxfId="14227" priority="9569" operator="containsText" text="MANTTO">
      <formula>NOT(ISERROR(SEARCH("MANTTO",CQ123)))</formula>
    </cfRule>
    <cfRule type="containsText" dxfId="14226" priority="9570" operator="containsText" text="PNC">
      <formula>NOT(ISERROR(SEARCH("PNC",CQ123)))</formula>
    </cfRule>
    <cfRule type="containsText" dxfId="14225" priority="9571" operator="containsText" text="EJC">
      <formula>NOT(ISERROR(SEARCH("EJC",CQ123)))</formula>
    </cfRule>
    <cfRule type="containsText" dxfId="14224" priority="9572" operator="containsText" text="FAC">
      <formula>NOT(ISERROR(SEARCH("FAC",CQ123)))</formula>
    </cfRule>
  </conditionalFormatting>
  <conditionalFormatting sqref="CQ123:DQ123">
    <cfRule type="containsText" dxfId="14223" priority="9565" operator="containsText" text="CE">
      <formula>NOT(ISERROR(SEARCH("CE",CQ123)))</formula>
    </cfRule>
  </conditionalFormatting>
  <conditionalFormatting sqref="CQ123:DQ123">
    <cfRule type="containsText" dxfId="14222" priority="9564" operator="containsText" text="BAA">
      <formula>NOT(ISERROR(SEARCH("BAA",CQ123)))</formula>
    </cfRule>
  </conditionalFormatting>
  <conditionalFormatting sqref="BA125:DB125 AX124:BX124">
    <cfRule type="cellIs" dxfId="14221" priority="9557" operator="equal">
      <formula>"FAB"</formula>
    </cfRule>
    <cfRule type="containsText" dxfId="14220" priority="9558" operator="containsText" text="CC">
      <formula>NOT(ISERROR(SEARCH("CC",AX124)))</formula>
    </cfRule>
    <cfRule type="containsText" dxfId="14219" priority="9559" operator="containsText" text="ND">
      <formula>NOT(ISERROR(SEARCH("ND",AX124)))</formula>
    </cfRule>
    <cfRule type="containsText" dxfId="14218" priority="9560" operator="containsText" text="MANTTO">
      <formula>NOT(ISERROR(SEARCH("MANTTO",AX124)))</formula>
    </cfRule>
    <cfRule type="containsText" dxfId="14217" priority="9561" operator="containsText" text="PNC">
      <formula>NOT(ISERROR(SEARCH("PNC",AX124)))</formula>
    </cfRule>
    <cfRule type="containsText" dxfId="14216" priority="9562" operator="containsText" text="EJC">
      <formula>NOT(ISERROR(SEARCH("EJC",AX124)))</formula>
    </cfRule>
    <cfRule type="containsText" dxfId="14215" priority="9563" operator="containsText" text="FAC">
      <formula>NOT(ISERROR(SEARCH("FAC",AX124)))</formula>
    </cfRule>
  </conditionalFormatting>
  <conditionalFormatting sqref="BA125:DB125 AX124:BX124">
    <cfRule type="containsText" dxfId="14214" priority="9556" operator="containsText" text="CE">
      <formula>NOT(ISERROR(SEARCH("CE",AX124)))</formula>
    </cfRule>
  </conditionalFormatting>
  <conditionalFormatting sqref="BA125:DB125 AX124:BX124">
    <cfRule type="containsText" dxfId="14213" priority="9555" operator="containsText" text="BAA">
      <formula>NOT(ISERROR(SEARCH("BAA",AX124)))</formula>
    </cfRule>
  </conditionalFormatting>
  <conditionalFormatting sqref="DC125:DN125 EA124:EI124">
    <cfRule type="cellIs" dxfId="14212" priority="9548" operator="equal">
      <formula>"FAB"</formula>
    </cfRule>
    <cfRule type="containsText" dxfId="14211" priority="9549" operator="containsText" text="CC">
      <formula>NOT(ISERROR(SEARCH("CC",DC124)))</formula>
    </cfRule>
    <cfRule type="containsText" dxfId="14210" priority="9550" operator="containsText" text="ND">
      <formula>NOT(ISERROR(SEARCH("ND",DC124)))</formula>
    </cfRule>
    <cfRule type="containsText" dxfId="14209" priority="9551" operator="containsText" text="MANTTO">
      <formula>NOT(ISERROR(SEARCH("MANTTO",DC124)))</formula>
    </cfRule>
    <cfRule type="containsText" dxfId="14208" priority="9552" operator="containsText" text="PNC">
      <formula>NOT(ISERROR(SEARCH("PNC",DC124)))</formula>
    </cfRule>
    <cfRule type="containsText" dxfId="14207" priority="9553" operator="containsText" text="EJC">
      <formula>NOT(ISERROR(SEARCH("EJC",DC124)))</formula>
    </cfRule>
    <cfRule type="containsText" dxfId="14206" priority="9554" operator="containsText" text="FAC">
      <formula>NOT(ISERROR(SEARCH("FAC",DC124)))</formula>
    </cfRule>
  </conditionalFormatting>
  <conditionalFormatting sqref="DC125:DN125 EA124:EI124">
    <cfRule type="containsText" dxfId="14205" priority="9547" operator="containsText" text="CE">
      <formula>NOT(ISERROR(SEARCH("CE",DC124)))</formula>
    </cfRule>
  </conditionalFormatting>
  <conditionalFormatting sqref="DC125:DN125 EA124:EI124">
    <cfRule type="containsText" dxfId="14204" priority="9546" operator="containsText" text="BAA">
      <formula>NOT(ISERROR(SEARCH("BAA",DC124)))</formula>
    </cfRule>
  </conditionalFormatting>
  <conditionalFormatting sqref="DC125:DN125 EA124:EI124">
    <cfRule type="cellIs" dxfId="14203" priority="9539" operator="equal">
      <formula>"FAB"</formula>
    </cfRule>
    <cfRule type="containsText" dxfId="14202" priority="9540" operator="containsText" text="CC">
      <formula>NOT(ISERROR(SEARCH("CC",DC124)))</formula>
    </cfRule>
    <cfRule type="containsText" dxfId="14201" priority="9541" operator="containsText" text="ND">
      <formula>NOT(ISERROR(SEARCH("ND",DC124)))</formula>
    </cfRule>
    <cfRule type="containsText" dxfId="14200" priority="9542" operator="containsText" text="MANTTO">
      <formula>NOT(ISERROR(SEARCH("MANTTO",DC124)))</formula>
    </cfRule>
    <cfRule type="containsText" dxfId="14199" priority="9543" operator="containsText" text="PNC">
      <formula>NOT(ISERROR(SEARCH("PNC",DC124)))</formula>
    </cfRule>
    <cfRule type="containsText" dxfId="14198" priority="9544" operator="containsText" text="EJC">
      <formula>NOT(ISERROR(SEARCH("EJC",DC124)))</formula>
    </cfRule>
    <cfRule type="containsText" dxfId="14197" priority="9545" operator="containsText" text="FAC">
      <formula>NOT(ISERROR(SEARCH("FAC",DC124)))</formula>
    </cfRule>
  </conditionalFormatting>
  <conditionalFormatting sqref="DC125:DN125 EA124:EI124">
    <cfRule type="containsText" dxfId="14196" priority="9538" operator="containsText" text="CE">
      <formula>NOT(ISERROR(SEARCH("CE",DC124)))</formula>
    </cfRule>
  </conditionalFormatting>
  <conditionalFormatting sqref="DC125:DN125 EA124:EI124">
    <cfRule type="cellIs" dxfId="14195" priority="9531" operator="equal">
      <formula>"FAB"</formula>
    </cfRule>
    <cfRule type="containsText" dxfId="14194" priority="9532" operator="containsText" text="CC">
      <formula>NOT(ISERROR(SEARCH("CC",DC124)))</formula>
    </cfRule>
    <cfRule type="containsText" dxfId="14193" priority="9533" operator="containsText" text="ND">
      <formula>NOT(ISERROR(SEARCH("ND",DC124)))</formula>
    </cfRule>
    <cfRule type="containsText" dxfId="14192" priority="9534" operator="containsText" text="MANTTO">
      <formula>NOT(ISERROR(SEARCH("MANTTO",DC124)))</formula>
    </cfRule>
    <cfRule type="containsText" dxfId="14191" priority="9535" operator="containsText" text="PNC">
      <formula>NOT(ISERROR(SEARCH("PNC",DC124)))</formula>
    </cfRule>
    <cfRule type="containsText" dxfId="14190" priority="9536" operator="containsText" text="EJC">
      <formula>NOT(ISERROR(SEARCH("EJC",DC124)))</formula>
    </cfRule>
    <cfRule type="containsText" dxfId="14189" priority="9537" operator="containsText" text="FAC">
      <formula>NOT(ISERROR(SEARCH("FAC",DC124)))</formula>
    </cfRule>
  </conditionalFormatting>
  <conditionalFormatting sqref="DC125:DN125 EA124:EI124">
    <cfRule type="containsText" dxfId="14188" priority="9530" operator="containsText" text="CE">
      <formula>NOT(ISERROR(SEARCH("CE",DC124)))</formula>
    </cfRule>
  </conditionalFormatting>
  <conditionalFormatting sqref="DC125:DN125 EA124:EI124">
    <cfRule type="cellIs" dxfId="14187" priority="9523" operator="equal">
      <formula>"FAB"</formula>
    </cfRule>
    <cfRule type="containsText" dxfId="14186" priority="9524" operator="containsText" text="CC">
      <formula>NOT(ISERROR(SEARCH("CC",DC124)))</formula>
    </cfRule>
    <cfRule type="containsText" dxfId="14185" priority="9525" operator="containsText" text="ND">
      <formula>NOT(ISERROR(SEARCH("ND",DC124)))</formula>
    </cfRule>
    <cfRule type="containsText" dxfId="14184" priority="9526" operator="containsText" text="MANTTO">
      <formula>NOT(ISERROR(SEARCH("MANTTO",DC124)))</formula>
    </cfRule>
    <cfRule type="containsText" dxfId="14183" priority="9527" operator="containsText" text="PNC">
      <formula>NOT(ISERROR(SEARCH("PNC",DC124)))</formula>
    </cfRule>
    <cfRule type="containsText" dxfId="14182" priority="9528" operator="containsText" text="EJC">
      <formula>NOT(ISERROR(SEARCH("EJC",DC124)))</formula>
    </cfRule>
    <cfRule type="containsText" dxfId="14181" priority="9529" operator="containsText" text="FAC">
      <formula>NOT(ISERROR(SEARCH("FAC",DC124)))</formula>
    </cfRule>
  </conditionalFormatting>
  <conditionalFormatting sqref="DC125:DN125 EA124:EI124">
    <cfRule type="containsText" dxfId="14180" priority="9522" operator="containsText" text="CE">
      <formula>NOT(ISERROR(SEARCH("CE",DC124)))</formula>
    </cfRule>
  </conditionalFormatting>
  <conditionalFormatting sqref="DC125:DN125 EA124:EI124">
    <cfRule type="cellIs" dxfId="14179" priority="9515" operator="equal">
      <formula>"FAB"</formula>
    </cfRule>
    <cfRule type="containsText" dxfId="14178" priority="9516" operator="containsText" text="CC">
      <formula>NOT(ISERROR(SEARCH("CC",DC124)))</formula>
    </cfRule>
    <cfRule type="containsText" dxfId="14177" priority="9517" operator="containsText" text="ND">
      <formula>NOT(ISERROR(SEARCH("ND",DC124)))</formula>
    </cfRule>
    <cfRule type="containsText" dxfId="14176" priority="9518" operator="containsText" text="MANTTO">
      <formula>NOT(ISERROR(SEARCH("MANTTO",DC124)))</formula>
    </cfRule>
    <cfRule type="containsText" dxfId="14175" priority="9519" operator="containsText" text="PNC">
      <formula>NOT(ISERROR(SEARCH("PNC",DC124)))</formula>
    </cfRule>
    <cfRule type="containsText" dxfId="14174" priority="9520" operator="containsText" text="EJC">
      <formula>NOT(ISERROR(SEARCH("EJC",DC124)))</formula>
    </cfRule>
    <cfRule type="containsText" dxfId="14173" priority="9521" operator="containsText" text="FAC">
      <formula>NOT(ISERROR(SEARCH("FAC",DC124)))</formula>
    </cfRule>
  </conditionalFormatting>
  <conditionalFormatting sqref="DC125:DN125 EA124:EI124">
    <cfRule type="containsText" dxfId="14172" priority="9514" operator="containsText" text="CE">
      <formula>NOT(ISERROR(SEARCH("CE",DC124)))</formula>
    </cfRule>
  </conditionalFormatting>
  <conditionalFormatting sqref="DC125:DN125 EA124:EI124">
    <cfRule type="cellIs" dxfId="14171" priority="9507" operator="equal">
      <formula>"FAB"</formula>
    </cfRule>
    <cfRule type="containsText" dxfId="14170" priority="9508" operator="containsText" text="CC">
      <formula>NOT(ISERROR(SEARCH("CC",DC124)))</formula>
    </cfRule>
    <cfRule type="containsText" dxfId="14169" priority="9509" operator="containsText" text="ND">
      <formula>NOT(ISERROR(SEARCH("ND",DC124)))</formula>
    </cfRule>
    <cfRule type="containsText" dxfId="14168" priority="9510" operator="containsText" text="MANTTO">
      <formula>NOT(ISERROR(SEARCH("MANTTO",DC124)))</formula>
    </cfRule>
    <cfRule type="containsText" dxfId="14167" priority="9511" operator="containsText" text="PNC">
      <formula>NOT(ISERROR(SEARCH("PNC",DC124)))</formula>
    </cfRule>
    <cfRule type="containsText" dxfId="14166" priority="9512" operator="containsText" text="EJC">
      <formula>NOT(ISERROR(SEARCH("EJC",DC124)))</formula>
    </cfRule>
    <cfRule type="containsText" dxfId="14165" priority="9513" operator="containsText" text="FAC">
      <formula>NOT(ISERROR(SEARCH("FAC",DC124)))</formula>
    </cfRule>
  </conditionalFormatting>
  <conditionalFormatting sqref="DC125:DN125 EA124:EI124">
    <cfRule type="containsText" dxfId="14164" priority="9506" operator="containsText" text="CE">
      <formula>NOT(ISERROR(SEARCH("CE",DC124)))</formula>
    </cfRule>
  </conditionalFormatting>
  <conditionalFormatting sqref="DC125:DN125 EA124:EI124">
    <cfRule type="cellIs" dxfId="14163" priority="9499" operator="equal">
      <formula>"FAB"</formula>
    </cfRule>
    <cfRule type="containsText" dxfId="14162" priority="9500" operator="containsText" text="CC">
      <formula>NOT(ISERROR(SEARCH("CC",DC124)))</formula>
    </cfRule>
    <cfRule type="containsText" dxfId="14161" priority="9501" operator="containsText" text="ND">
      <formula>NOT(ISERROR(SEARCH("ND",DC124)))</formula>
    </cfRule>
    <cfRule type="containsText" dxfId="14160" priority="9502" operator="containsText" text="MANTTO">
      <formula>NOT(ISERROR(SEARCH("MANTTO",DC124)))</formula>
    </cfRule>
    <cfRule type="containsText" dxfId="14159" priority="9503" operator="containsText" text="PNC">
      <formula>NOT(ISERROR(SEARCH("PNC",DC124)))</formula>
    </cfRule>
    <cfRule type="containsText" dxfId="14158" priority="9504" operator="containsText" text="EJC">
      <formula>NOT(ISERROR(SEARCH("EJC",DC124)))</formula>
    </cfRule>
    <cfRule type="containsText" dxfId="14157" priority="9505" operator="containsText" text="FAC">
      <formula>NOT(ISERROR(SEARCH("FAC",DC124)))</formula>
    </cfRule>
  </conditionalFormatting>
  <conditionalFormatting sqref="DC125:DN125 EA124:EI124">
    <cfRule type="containsText" dxfId="14156" priority="9498" operator="containsText" text="CE">
      <formula>NOT(ISERROR(SEARCH("CE",DC124)))</formula>
    </cfRule>
  </conditionalFormatting>
  <conditionalFormatting sqref="DC125:DN125 EA124:EI124">
    <cfRule type="cellIs" dxfId="14155" priority="9491" operator="equal">
      <formula>"FAB"</formula>
    </cfRule>
    <cfRule type="containsText" dxfId="14154" priority="9492" operator="containsText" text="CC">
      <formula>NOT(ISERROR(SEARCH("CC",DC124)))</formula>
    </cfRule>
    <cfRule type="containsText" dxfId="14153" priority="9493" operator="containsText" text="ND">
      <formula>NOT(ISERROR(SEARCH("ND",DC124)))</formula>
    </cfRule>
    <cfRule type="containsText" dxfId="14152" priority="9494" operator="containsText" text="MANTTO">
      <formula>NOT(ISERROR(SEARCH("MANTTO",DC124)))</formula>
    </cfRule>
    <cfRule type="containsText" dxfId="14151" priority="9495" operator="containsText" text="PNC">
      <formula>NOT(ISERROR(SEARCH("PNC",DC124)))</formula>
    </cfRule>
    <cfRule type="containsText" dxfId="14150" priority="9496" operator="containsText" text="EJC">
      <formula>NOT(ISERROR(SEARCH("EJC",DC124)))</formula>
    </cfRule>
    <cfRule type="containsText" dxfId="14149" priority="9497" operator="containsText" text="FAC">
      <formula>NOT(ISERROR(SEARCH("FAC",DC124)))</formula>
    </cfRule>
  </conditionalFormatting>
  <conditionalFormatting sqref="DC125:DN125 EA124:EI124">
    <cfRule type="containsText" dxfId="14148" priority="9490" operator="containsText" text="CE">
      <formula>NOT(ISERROR(SEARCH("CE",DC124)))</formula>
    </cfRule>
  </conditionalFormatting>
  <conditionalFormatting sqref="CD121:CJ121">
    <cfRule type="cellIs" dxfId="14147" priority="9417" operator="equal">
      <formula>"FAB"</formula>
    </cfRule>
    <cfRule type="containsText" dxfId="14146" priority="9418" operator="containsText" text="CC">
      <formula>NOT(ISERROR(SEARCH("CC",CD121)))</formula>
    </cfRule>
    <cfRule type="containsText" dxfId="14145" priority="9419" operator="containsText" text="ND">
      <formula>NOT(ISERROR(SEARCH("ND",CD121)))</formula>
    </cfRule>
    <cfRule type="containsText" dxfId="14144" priority="9420" operator="containsText" text="MANTTO">
      <formula>NOT(ISERROR(SEARCH("MANTTO",CD121)))</formula>
    </cfRule>
    <cfRule type="containsText" dxfId="14143" priority="9421" operator="containsText" text="PNC">
      <formula>NOT(ISERROR(SEARCH("PNC",CD121)))</formula>
    </cfRule>
    <cfRule type="containsText" dxfId="14142" priority="9422" operator="containsText" text="EJC">
      <formula>NOT(ISERROR(SEARCH("EJC",CD121)))</formula>
    </cfRule>
    <cfRule type="containsText" dxfId="14141" priority="9423" operator="containsText" text="FAC">
      <formula>NOT(ISERROR(SEARCH("FAC",CD121)))</formula>
    </cfRule>
  </conditionalFormatting>
  <conditionalFormatting sqref="CD121:CJ121">
    <cfRule type="containsText" dxfId="14140" priority="9416" operator="containsText" text="CE">
      <formula>NOT(ISERROR(SEARCH("CE",CD121)))</formula>
    </cfRule>
  </conditionalFormatting>
  <conditionalFormatting sqref="CD121:CJ121">
    <cfRule type="containsText" dxfId="14139" priority="9415" operator="containsText" text="BAA">
      <formula>NOT(ISERROR(SEARCH("BAA",CD121)))</formula>
    </cfRule>
  </conditionalFormatting>
  <conditionalFormatting sqref="CD121:CJ121">
    <cfRule type="cellIs" dxfId="14138" priority="9408" operator="equal">
      <formula>"FAB"</formula>
    </cfRule>
    <cfRule type="containsText" dxfId="14137" priority="9409" operator="containsText" text="CC">
      <formula>NOT(ISERROR(SEARCH("CC",CD121)))</formula>
    </cfRule>
    <cfRule type="containsText" dxfId="14136" priority="9410" operator="containsText" text="ND">
      <formula>NOT(ISERROR(SEARCH("ND",CD121)))</formula>
    </cfRule>
    <cfRule type="containsText" dxfId="14135" priority="9411" operator="containsText" text="MANTTO">
      <formula>NOT(ISERROR(SEARCH("MANTTO",CD121)))</formula>
    </cfRule>
    <cfRule type="containsText" dxfId="14134" priority="9412" operator="containsText" text="PNC">
      <formula>NOT(ISERROR(SEARCH("PNC",CD121)))</formula>
    </cfRule>
    <cfRule type="containsText" dxfId="14133" priority="9413" operator="containsText" text="EJC">
      <formula>NOT(ISERROR(SEARCH("EJC",CD121)))</formula>
    </cfRule>
    <cfRule type="containsText" dxfId="14132" priority="9414" operator="containsText" text="FAC">
      <formula>NOT(ISERROR(SEARCH("FAC",CD121)))</formula>
    </cfRule>
  </conditionalFormatting>
  <conditionalFormatting sqref="CD121:CJ121">
    <cfRule type="containsText" dxfId="14131" priority="9407" operator="containsText" text="CE">
      <formula>NOT(ISERROR(SEARCH("CE",CD121)))</formula>
    </cfRule>
  </conditionalFormatting>
  <conditionalFormatting sqref="CD121:CJ121">
    <cfRule type="cellIs" dxfId="14130" priority="9400" operator="equal">
      <formula>"FAB"</formula>
    </cfRule>
    <cfRule type="containsText" dxfId="14129" priority="9401" operator="containsText" text="CC">
      <formula>NOT(ISERROR(SEARCH("CC",CD121)))</formula>
    </cfRule>
    <cfRule type="containsText" dxfId="14128" priority="9402" operator="containsText" text="ND">
      <formula>NOT(ISERROR(SEARCH("ND",CD121)))</formula>
    </cfRule>
    <cfRule type="containsText" dxfId="14127" priority="9403" operator="containsText" text="MANTTO">
      <formula>NOT(ISERROR(SEARCH("MANTTO",CD121)))</formula>
    </cfRule>
    <cfRule type="containsText" dxfId="14126" priority="9404" operator="containsText" text="PNC">
      <formula>NOT(ISERROR(SEARCH("PNC",CD121)))</formula>
    </cfRule>
    <cfRule type="containsText" dxfId="14125" priority="9405" operator="containsText" text="EJC">
      <formula>NOT(ISERROR(SEARCH("EJC",CD121)))</formula>
    </cfRule>
    <cfRule type="containsText" dxfId="14124" priority="9406" operator="containsText" text="FAC">
      <formula>NOT(ISERROR(SEARCH("FAC",CD121)))</formula>
    </cfRule>
  </conditionalFormatting>
  <conditionalFormatting sqref="CD121:CJ121">
    <cfRule type="containsText" dxfId="14123" priority="9399" operator="containsText" text="CE">
      <formula>NOT(ISERROR(SEARCH("CE",CD121)))</formula>
    </cfRule>
  </conditionalFormatting>
  <conditionalFormatting sqref="CD121:CJ121">
    <cfRule type="cellIs" dxfId="14122" priority="9392" operator="equal">
      <formula>"FAB"</formula>
    </cfRule>
    <cfRule type="containsText" dxfId="14121" priority="9393" operator="containsText" text="CC">
      <formula>NOT(ISERROR(SEARCH("CC",CD121)))</formula>
    </cfRule>
    <cfRule type="containsText" dxfId="14120" priority="9394" operator="containsText" text="ND">
      <formula>NOT(ISERROR(SEARCH("ND",CD121)))</formula>
    </cfRule>
    <cfRule type="containsText" dxfId="14119" priority="9395" operator="containsText" text="MANTTO">
      <formula>NOT(ISERROR(SEARCH("MANTTO",CD121)))</formula>
    </cfRule>
    <cfRule type="containsText" dxfId="14118" priority="9396" operator="containsText" text="PNC">
      <formula>NOT(ISERROR(SEARCH("PNC",CD121)))</formula>
    </cfRule>
    <cfRule type="containsText" dxfId="14117" priority="9397" operator="containsText" text="EJC">
      <formula>NOT(ISERROR(SEARCH("EJC",CD121)))</formula>
    </cfRule>
    <cfRule type="containsText" dxfId="14116" priority="9398" operator="containsText" text="FAC">
      <formula>NOT(ISERROR(SEARCH("FAC",CD121)))</formula>
    </cfRule>
  </conditionalFormatting>
  <conditionalFormatting sqref="CD121:CJ121">
    <cfRule type="containsText" dxfId="14115" priority="9391" operator="containsText" text="CE">
      <formula>NOT(ISERROR(SEARCH("CE",CD121)))</formula>
    </cfRule>
  </conditionalFormatting>
  <conditionalFormatting sqref="CD121:CJ121">
    <cfRule type="cellIs" dxfId="14114" priority="9384" operator="equal">
      <formula>"FAB"</formula>
    </cfRule>
    <cfRule type="containsText" dxfId="14113" priority="9385" operator="containsText" text="CC">
      <formula>NOT(ISERROR(SEARCH("CC",CD121)))</formula>
    </cfRule>
    <cfRule type="containsText" dxfId="14112" priority="9386" operator="containsText" text="ND">
      <formula>NOT(ISERROR(SEARCH("ND",CD121)))</formula>
    </cfRule>
    <cfRule type="containsText" dxfId="14111" priority="9387" operator="containsText" text="MANTTO">
      <formula>NOT(ISERROR(SEARCH("MANTTO",CD121)))</formula>
    </cfRule>
    <cfRule type="containsText" dxfId="14110" priority="9388" operator="containsText" text="PNC">
      <formula>NOT(ISERROR(SEARCH("PNC",CD121)))</formula>
    </cfRule>
    <cfRule type="containsText" dxfId="14109" priority="9389" operator="containsText" text="EJC">
      <formula>NOT(ISERROR(SEARCH("EJC",CD121)))</formula>
    </cfRule>
    <cfRule type="containsText" dxfId="14108" priority="9390" operator="containsText" text="FAC">
      <formula>NOT(ISERROR(SEARCH("FAC",CD121)))</formula>
    </cfRule>
  </conditionalFormatting>
  <conditionalFormatting sqref="CD121:CJ121">
    <cfRule type="containsText" dxfId="14107" priority="9383" operator="containsText" text="CE">
      <formula>NOT(ISERROR(SEARCH("CE",CD121)))</formula>
    </cfRule>
  </conditionalFormatting>
  <conditionalFormatting sqref="CD121:CJ121">
    <cfRule type="cellIs" dxfId="14106" priority="9376" operator="equal">
      <formula>"FAB"</formula>
    </cfRule>
    <cfRule type="containsText" dxfId="14105" priority="9377" operator="containsText" text="CC">
      <formula>NOT(ISERROR(SEARCH("CC",CD121)))</formula>
    </cfRule>
    <cfRule type="containsText" dxfId="14104" priority="9378" operator="containsText" text="ND">
      <formula>NOT(ISERROR(SEARCH("ND",CD121)))</formula>
    </cfRule>
    <cfRule type="containsText" dxfId="14103" priority="9379" operator="containsText" text="MANTTO">
      <formula>NOT(ISERROR(SEARCH("MANTTO",CD121)))</formula>
    </cfRule>
    <cfRule type="containsText" dxfId="14102" priority="9380" operator="containsText" text="PNC">
      <formula>NOT(ISERROR(SEARCH("PNC",CD121)))</formula>
    </cfRule>
    <cfRule type="containsText" dxfId="14101" priority="9381" operator="containsText" text="EJC">
      <formula>NOT(ISERROR(SEARCH("EJC",CD121)))</formula>
    </cfRule>
    <cfRule type="containsText" dxfId="14100" priority="9382" operator="containsText" text="FAC">
      <formula>NOT(ISERROR(SEARCH("FAC",CD121)))</formula>
    </cfRule>
  </conditionalFormatting>
  <conditionalFormatting sqref="CD121:CJ121">
    <cfRule type="containsText" dxfId="14099" priority="9375" operator="containsText" text="CE">
      <formula>NOT(ISERROR(SEARCH("CE",CD121)))</formula>
    </cfRule>
  </conditionalFormatting>
  <conditionalFormatting sqref="CD121:CJ121">
    <cfRule type="cellIs" dxfId="14098" priority="9368" operator="equal">
      <formula>"FAB"</formula>
    </cfRule>
    <cfRule type="containsText" dxfId="14097" priority="9369" operator="containsText" text="CC">
      <formula>NOT(ISERROR(SEARCH("CC",CD121)))</formula>
    </cfRule>
    <cfRule type="containsText" dxfId="14096" priority="9370" operator="containsText" text="ND">
      <formula>NOT(ISERROR(SEARCH("ND",CD121)))</formula>
    </cfRule>
    <cfRule type="containsText" dxfId="14095" priority="9371" operator="containsText" text="MANTTO">
      <formula>NOT(ISERROR(SEARCH("MANTTO",CD121)))</formula>
    </cfRule>
    <cfRule type="containsText" dxfId="14094" priority="9372" operator="containsText" text="PNC">
      <formula>NOT(ISERROR(SEARCH("PNC",CD121)))</formula>
    </cfRule>
    <cfRule type="containsText" dxfId="14093" priority="9373" operator="containsText" text="EJC">
      <formula>NOT(ISERROR(SEARCH("EJC",CD121)))</formula>
    </cfRule>
    <cfRule type="containsText" dxfId="14092" priority="9374" operator="containsText" text="FAC">
      <formula>NOT(ISERROR(SEARCH("FAC",CD121)))</formula>
    </cfRule>
  </conditionalFormatting>
  <conditionalFormatting sqref="CD121:CJ121">
    <cfRule type="containsText" dxfId="14091" priority="9367" operator="containsText" text="CE">
      <formula>NOT(ISERROR(SEARCH("CE",CD121)))</formula>
    </cfRule>
  </conditionalFormatting>
  <conditionalFormatting sqref="CD121:CJ121">
    <cfRule type="cellIs" dxfId="14090" priority="9360" operator="equal">
      <formula>"FAB"</formula>
    </cfRule>
    <cfRule type="containsText" dxfId="14089" priority="9361" operator="containsText" text="CC">
      <formula>NOT(ISERROR(SEARCH("CC",CD121)))</formula>
    </cfRule>
    <cfRule type="containsText" dxfId="14088" priority="9362" operator="containsText" text="ND">
      <formula>NOT(ISERROR(SEARCH("ND",CD121)))</formula>
    </cfRule>
    <cfRule type="containsText" dxfId="14087" priority="9363" operator="containsText" text="MANTTO">
      <formula>NOT(ISERROR(SEARCH("MANTTO",CD121)))</formula>
    </cfRule>
    <cfRule type="containsText" dxfId="14086" priority="9364" operator="containsText" text="PNC">
      <formula>NOT(ISERROR(SEARCH("PNC",CD121)))</formula>
    </cfRule>
    <cfRule type="containsText" dxfId="14085" priority="9365" operator="containsText" text="EJC">
      <formula>NOT(ISERROR(SEARCH("EJC",CD121)))</formula>
    </cfRule>
    <cfRule type="containsText" dxfId="14084" priority="9366" operator="containsText" text="FAC">
      <formula>NOT(ISERROR(SEARCH("FAC",CD121)))</formula>
    </cfRule>
  </conditionalFormatting>
  <conditionalFormatting sqref="CD121:CJ121">
    <cfRule type="containsText" dxfId="14083" priority="9359" operator="containsText" text="CE">
      <formula>NOT(ISERROR(SEARCH("CE",CD121)))</formula>
    </cfRule>
  </conditionalFormatting>
  <conditionalFormatting sqref="E126:AH126">
    <cfRule type="cellIs" dxfId="14082" priority="9352" operator="equal">
      <formula>"FAB"</formula>
    </cfRule>
    <cfRule type="containsText" dxfId="14081" priority="9353" operator="containsText" text="CC">
      <formula>NOT(ISERROR(SEARCH("CC",E126)))</formula>
    </cfRule>
    <cfRule type="containsText" dxfId="14080" priority="9354" operator="containsText" text="ND">
      <formula>NOT(ISERROR(SEARCH("ND",E126)))</formula>
    </cfRule>
    <cfRule type="containsText" dxfId="14079" priority="9355" operator="containsText" text="MANTTO">
      <formula>NOT(ISERROR(SEARCH("MANTTO",E126)))</formula>
    </cfRule>
    <cfRule type="containsText" dxfId="14078" priority="9356" operator="containsText" text="PNC">
      <formula>NOT(ISERROR(SEARCH("PNC",E126)))</formula>
    </cfRule>
    <cfRule type="containsText" dxfId="14077" priority="9357" operator="containsText" text="EJC">
      <formula>NOT(ISERROR(SEARCH("EJC",E126)))</formula>
    </cfRule>
    <cfRule type="containsText" dxfId="14076" priority="9358" operator="containsText" text="FAC">
      <formula>NOT(ISERROR(SEARCH("FAC",E126)))</formula>
    </cfRule>
  </conditionalFormatting>
  <conditionalFormatting sqref="E126:AH126">
    <cfRule type="containsText" dxfId="14075" priority="9351" operator="containsText" text="CE">
      <formula>NOT(ISERROR(SEARCH("CE",E126)))</formula>
    </cfRule>
  </conditionalFormatting>
  <conditionalFormatting sqref="E126:AH126">
    <cfRule type="containsText" dxfId="14074" priority="9350" operator="containsText" text="BAA">
      <formula>NOT(ISERROR(SEARCH("BAA",E126)))</formula>
    </cfRule>
  </conditionalFormatting>
  <conditionalFormatting sqref="AI106:AK107">
    <cfRule type="cellIs" dxfId="14073" priority="9299" operator="equal">
      <formula>"FAB"</formula>
    </cfRule>
    <cfRule type="containsText" dxfId="14072" priority="9300" operator="containsText" text="CC">
      <formula>NOT(ISERROR(SEARCH("CC",AI106)))</formula>
    </cfRule>
    <cfRule type="containsText" dxfId="14071" priority="9301" operator="containsText" text="ND">
      <formula>NOT(ISERROR(SEARCH("ND",AI106)))</formula>
    </cfRule>
    <cfRule type="containsText" dxfId="14070" priority="9302" operator="containsText" text="MANTTO">
      <formula>NOT(ISERROR(SEARCH("MANTTO",AI106)))</formula>
    </cfRule>
    <cfRule type="containsText" dxfId="14069" priority="9303" operator="containsText" text="PNC">
      <formula>NOT(ISERROR(SEARCH("PNC",AI106)))</formula>
    </cfRule>
    <cfRule type="containsText" dxfId="14068" priority="9304" operator="containsText" text="EJC">
      <formula>NOT(ISERROR(SEARCH("EJC",AI106)))</formula>
    </cfRule>
    <cfRule type="containsText" dxfId="14067" priority="9305" operator="containsText" text="FAC">
      <formula>NOT(ISERROR(SEARCH("FAC",AI106)))</formula>
    </cfRule>
  </conditionalFormatting>
  <conditionalFormatting sqref="AI106:AK107">
    <cfRule type="containsText" dxfId="14066" priority="9298" operator="containsText" text="CE">
      <formula>NOT(ISERROR(SEARCH("CE",AI106)))</formula>
    </cfRule>
  </conditionalFormatting>
  <conditionalFormatting sqref="AI106:AK107">
    <cfRule type="containsText" dxfId="14065" priority="9297" operator="containsText" text="BAA">
      <formula>NOT(ISERROR(SEARCH("BAA",AI106)))</formula>
    </cfRule>
  </conditionalFormatting>
  <conditionalFormatting sqref="DS135">
    <cfRule type="cellIs" dxfId="14064" priority="9218" operator="equal">
      <formula>"FAB"</formula>
    </cfRule>
    <cfRule type="containsText" dxfId="14063" priority="9219" operator="containsText" text="CC">
      <formula>NOT(ISERROR(SEARCH("CC",DS135)))</formula>
    </cfRule>
    <cfRule type="containsText" dxfId="14062" priority="9220" operator="containsText" text="ND">
      <formula>NOT(ISERROR(SEARCH("ND",DS135)))</formula>
    </cfRule>
    <cfRule type="containsText" dxfId="14061" priority="9221" operator="containsText" text="MANTTO">
      <formula>NOT(ISERROR(SEARCH("MANTTO",DS135)))</formula>
    </cfRule>
    <cfRule type="containsText" dxfId="14060" priority="9222" operator="containsText" text="PNC">
      <formula>NOT(ISERROR(SEARCH("PNC",DS135)))</formula>
    </cfRule>
    <cfRule type="containsText" dxfId="14059" priority="9223" operator="containsText" text="EJC">
      <formula>NOT(ISERROR(SEARCH("EJC",DS135)))</formula>
    </cfRule>
    <cfRule type="containsText" dxfId="14058" priority="9224" operator="containsText" text="FAC">
      <formula>NOT(ISERROR(SEARCH("FAC",DS135)))</formula>
    </cfRule>
  </conditionalFormatting>
  <conditionalFormatting sqref="DS135">
    <cfRule type="containsText" dxfId="14057" priority="9217" operator="containsText" text="CE">
      <formula>NOT(ISERROR(SEARCH("CE",DS135)))</formula>
    </cfRule>
  </conditionalFormatting>
  <conditionalFormatting sqref="DC135:DS135">
    <cfRule type="cellIs" dxfId="14056" priority="9210" operator="equal">
      <formula>"FAB"</formula>
    </cfRule>
    <cfRule type="containsText" dxfId="14055" priority="9211" operator="containsText" text="CC">
      <formula>NOT(ISERROR(SEARCH("CC",DC135)))</formula>
    </cfRule>
    <cfRule type="containsText" dxfId="14054" priority="9212" operator="containsText" text="ND">
      <formula>NOT(ISERROR(SEARCH("ND",DC135)))</formula>
    </cfRule>
    <cfRule type="containsText" dxfId="14053" priority="9213" operator="containsText" text="MANTTO">
      <formula>NOT(ISERROR(SEARCH("MANTTO",DC135)))</formula>
    </cfRule>
    <cfRule type="containsText" dxfId="14052" priority="9214" operator="containsText" text="PNC">
      <formula>NOT(ISERROR(SEARCH("PNC",DC135)))</formula>
    </cfRule>
    <cfRule type="containsText" dxfId="14051" priority="9215" operator="containsText" text="EJC">
      <formula>NOT(ISERROR(SEARCH("EJC",DC135)))</formula>
    </cfRule>
    <cfRule type="containsText" dxfId="14050" priority="9216" operator="containsText" text="FAC">
      <formula>NOT(ISERROR(SEARCH("FAC",DC135)))</formula>
    </cfRule>
  </conditionalFormatting>
  <conditionalFormatting sqref="DC135:DS135">
    <cfRule type="containsText" dxfId="14049" priority="9209" operator="containsText" text="CE">
      <formula>NOT(ISERROR(SEARCH("CE",DC135)))</formula>
    </cfRule>
  </conditionalFormatting>
  <conditionalFormatting sqref="DC135:DS135">
    <cfRule type="cellIs" dxfId="14048" priority="9202" operator="equal">
      <formula>"FAB"</formula>
    </cfRule>
    <cfRule type="containsText" dxfId="14047" priority="9203" operator="containsText" text="CC">
      <formula>NOT(ISERROR(SEARCH("CC",DC135)))</formula>
    </cfRule>
    <cfRule type="containsText" dxfId="14046" priority="9204" operator="containsText" text="ND">
      <formula>NOT(ISERROR(SEARCH("ND",DC135)))</formula>
    </cfRule>
    <cfRule type="containsText" dxfId="14045" priority="9205" operator="containsText" text="MANTTO">
      <formula>NOT(ISERROR(SEARCH("MANTTO",DC135)))</formula>
    </cfRule>
    <cfRule type="containsText" dxfId="14044" priority="9206" operator="containsText" text="PNC">
      <formula>NOT(ISERROR(SEARCH("PNC",DC135)))</formula>
    </cfRule>
    <cfRule type="containsText" dxfId="14043" priority="9207" operator="containsText" text="EJC">
      <formula>NOT(ISERROR(SEARCH("EJC",DC135)))</formula>
    </cfRule>
    <cfRule type="containsText" dxfId="14042" priority="9208" operator="containsText" text="FAC">
      <formula>NOT(ISERROR(SEARCH("FAC",DC135)))</formula>
    </cfRule>
  </conditionalFormatting>
  <conditionalFormatting sqref="DC135:DS135">
    <cfRule type="containsText" dxfId="14041" priority="9201" operator="containsText" text="CE">
      <formula>NOT(ISERROR(SEARCH("CE",DC135)))</formula>
    </cfRule>
  </conditionalFormatting>
  <conditionalFormatting sqref="DQ135:DS135">
    <cfRule type="cellIs" dxfId="14040" priority="9194" operator="equal">
      <formula>"FAB"</formula>
    </cfRule>
    <cfRule type="containsText" dxfId="14039" priority="9195" operator="containsText" text="CC">
      <formula>NOT(ISERROR(SEARCH("CC",DQ135)))</formula>
    </cfRule>
    <cfRule type="containsText" dxfId="14038" priority="9196" operator="containsText" text="ND">
      <formula>NOT(ISERROR(SEARCH("ND",DQ135)))</formula>
    </cfRule>
    <cfRule type="containsText" dxfId="14037" priority="9197" operator="containsText" text="MANTTO">
      <formula>NOT(ISERROR(SEARCH("MANTTO",DQ135)))</formula>
    </cfRule>
    <cfRule type="containsText" dxfId="14036" priority="9198" operator="containsText" text="PNC">
      <formula>NOT(ISERROR(SEARCH("PNC",DQ135)))</formula>
    </cfRule>
    <cfRule type="containsText" dxfId="14035" priority="9199" operator="containsText" text="EJC">
      <formula>NOT(ISERROR(SEARCH("EJC",DQ135)))</formula>
    </cfRule>
    <cfRule type="containsText" dxfId="14034" priority="9200" operator="containsText" text="FAC">
      <formula>NOT(ISERROR(SEARCH("FAC",DQ135)))</formula>
    </cfRule>
  </conditionalFormatting>
  <conditionalFormatting sqref="DQ135:DS135">
    <cfRule type="containsText" dxfId="14033" priority="9193" operator="containsText" text="CE">
      <formula>NOT(ISERROR(SEARCH("CE",DQ135)))</formula>
    </cfRule>
  </conditionalFormatting>
  <conditionalFormatting sqref="DQ135:DS135">
    <cfRule type="cellIs" dxfId="14032" priority="9186" operator="equal">
      <formula>"FAB"</formula>
    </cfRule>
    <cfRule type="containsText" dxfId="14031" priority="9187" operator="containsText" text="CC">
      <formula>NOT(ISERROR(SEARCH("CC",DQ135)))</formula>
    </cfRule>
    <cfRule type="containsText" dxfId="14030" priority="9188" operator="containsText" text="ND">
      <formula>NOT(ISERROR(SEARCH("ND",DQ135)))</formula>
    </cfRule>
    <cfRule type="containsText" dxfId="14029" priority="9189" operator="containsText" text="MANTTO">
      <formula>NOT(ISERROR(SEARCH("MANTTO",DQ135)))</formula>
    </cfRule>
    <cfRule type="containsText" dxfId="14028" priority="9190" operator="containsText" text="PNC">
      <formula>NOT(ISERROR(SEARCH("PNC",DQ135)))</formula>
    </cfRule>
    <cfRule type="containsText" dxfId="14027" priority="9191" operator="containsText" text="EJC">
      <formula>NOT(ISERROR(SEARCH("EJC",DQ135)))</formula>
    </cfRule>
    <cfRule type="containsText" dxfId="14026" priority="9192" operator="containsText" text="FAC">
      <formula>NOT(ISERROR(SEARCH("FAC",DQ135)))</formula>
    </cfRule>
  </conditionalFormatting>
  <conditionalFormatting sqref="DQ135:DS135">
    <cfRule type="containsText" dxfId="14025" priority="9185" operator="containsText" text="CE">
      <formula>NOT(ISERROR(SEARCH("CE",DQ135)))</formula>
    </cfRule>
  </conditionalFormatting>
  <conditionalFormatting sqref="DT135:EE135">
    <cfRule type="cellIs" dxfId="14024" priority="9178" operator="equal">
      <formula>"FAB"</formula>
    </cfRule>
    <cfRule type="containsText" dxfId="14023" priority="9179" operator="containsText" text="CC">
      <formula>NOT(ISERROR(SEARCH("CC",DT135)))</formula>
    </cfRule>
    <cfRule type="containsText" dxfId="14022" priority="9180" operator="containsText" text="ND">
      <formula>NOT(ISERROR(SEARCH("ND",DT135)))</formula>
    </cfRule>
    <cfRule type="containsText" dxfId="14021" priority="9181" operator="containsText" text="MANTTO">
      <formula>NOT(ISERROR(SEARCH("MANTTO",DT135)))</formula>
    </cfRule>
    <cfRule type="containsText" dxfId="14020" priority="9182" operator="containsText" text="PNC">
      <formula>NOT(ISERROR(SEARCH("PNC",DT135)))</formula>
    </cfRule>
    <cfRule type="containsText" dxfId="14019" priority="9183" operator="containsText" text="EJC">
      <formula>NOT(ISERROR(SEARCH("EJC",DT135)))</formula>
    </cfRule>
    <cfRule type="containsText" dxfId="14018" priority="9184" operator="containsText" text="FAC">
      <formula>NOT(ISERROR(SEARCH("FAC",DT135)))</formula>
    </cfRule>
  </conditionalFormatting>
  <conditionalFormatting sqref="DT135:EE135">
    <cfRule type="containsText" dxfId="14017" priority="9177" operator="containsText" text="CE">
      <formula>NOT(ISERROR(SEARCH("CE",DT135)))</formula>
    </cfRule>
  </conditionalFormatting>
  <conditionalFormatting sqref="DT135:EE135">
    <cfRule type="cellIs" dxfId="14016" priority="9170" operator="equal">
      <formula>"FAB"</formula>
    </cfRule>
    <cfRule type="containsText" dxfId="14015" priority="9171" operator="containsText" text="CC">
      <formula>NOT(ISERROR(SEARCH("CC",DT135)))</formula>
    </cfRule>
    <cfRule type="containsText" dxfId="14014" priority="9172" operator="containsText" text="ND">
      <formula>NOT(ISERROR(SEARCH("ND",DT135)))</formula>
    </cfRule>
    <cfRule type="containsText" dxfId="14013" priority="9173" operator="containsText" text="MANTTO">
      <formula>NOT(ISERROR(SEARCH("MANTTO",DT135)))</formula>
    </cfRule>
    <cfRule type="containsText" dxfId="14012" priority="9174" operator="containsText" text="PNC">
      <formula>NOT(ISERROR(SEARCH("PNC",DT135)))</formula>
    </cfRule>
    <cfRule type="containsText" dxfId="14011" priority="9175" operator="containsText" text="EJC">
      <formula>NOT(ISERROR(SEARCH("EJC",DT135)))</formula>
    </cfRule>
    <cfRule type="containsText" dxfId="14010" priority="9176" operator="containsText" text="FAC">
      <formula>NOT(ISERROR(SEARCH("FAC",DT135)))</formula>
    </cfRule>
  </conditionalFormatting>
  <conditionalFormatting sqref="DT135:EE135">
    <cfRule type="containsText" dxfId="14009" priority="9169" operator="containsText" text="CE">
      <formula>NOT(ISERROR(SEARCH("CE",DT135)))</formula>
    </cfRule>
  </conditionalFormatting>
  <conditionalFormatting sqref="ED135:EE135">
    <cfRule type="cellIs" dxfId="14008" priority="9162" operator="equal">
      <formula>"FAB"</formula>
    </cfRule>
    <cfRule type="containsText" dxfId="14007" priority="9163" operator="containsText" text="CC">
      <formula>NOT(ISERROR(SEARCH("CC",ED135)))</formula>
    </cfRule>
    <cfRule type="containsText" dxfId="14006" priority="9164" operator="containsText" text="ND">
      <formula>NOT(ISERROR(SEARCH("ND",ED135)))</formula>
    </cfRule>
    <cfRule type="containsText" dxfId="14005" priority="9165" operator="containsText" text="MANTTO">
      <formula>NOT(ISERROR(SEARCH("MANTTO",ED135)))</formula>
    </cfRule>
    <cfRule type="containsText" dxfId="14004" priority="9166" operator="containsText" text="PNC">
      <formula>NOT(ISERROR(SEARCH("PNC",ED135)))</formula>
    </cfRule>
    <cfRule type="containsText" dxfId="14003" priority="9167" operator="containsText" text="EJC">
      <formula>NOT(ISERROR(SEARCH("EJC",ED135)))</formula>
    </cfRule>
    <cfRule type="containsText" dxfId="14002" priority="9168" operator="containsText" text="FAC">
      <formula>NOT(ISERROR(SEARCH("FAC",ED135)))</formula>
    </cfRule>
  </conditionalFormatting>
  <conditionalFormatting sqref="ED135:EE135">
    <cfRule type="containsText" dxfId="14001" priority="9161" operator="containsText" text="CE">
      <formula>NOT(ISERROR(SEARCH("CE",ED135)))</formula>
    </cfRule>
  </conditionalFormatting>
  <conditionalFormatting sqref="ED135:EE135">
    <cfRule type="cellIs" dxfId="14000" priority="9154" operator="equal">
      <formula>"FAB"</formula>
    </cfRule>
    <cfRule type="containsText" dxfId="13999" priority="9155" operator="containsText" text="CC">
      <formula>NOT(ISERROR(SEARCH("CC",ED135)))</formula>
    </cfRule>
    <cfRule type="containsText" dxfId="13998" priority="9156" operator="containsText" text="ND">
      <formula>NOT(ISERROR(SEARCH("ND",ED135)))</formula>
    </cfRule>
    <cfRule type="containsText" dxfId="13997" priority="9157" operator="containsText" text="MANTTO">
      <formula>NOT(ISERROR(SEARCH("MANTTO",ED135)))</formula>
    </cfRule>
    <cfRule type="containsText" dxfId="13996" priority="9158" operator="containsText" text="PNC">
      <formula>NOT(ISERROR(SEARCH("PNC",ED135)))</formula>
    </cfRule>
    <cfRule type="containsText" dxfId="13995" priority="9159" operator="containsText" text="EJC">
      <formula>NOT(ISERROR(SEARCH("EJC",ED135)))</formula>
    </cfRule>
    <cfRule type="containsText" dxfId="13994" priority="9160" operator="containsText" text="FAC">
      <formula>NOT(ISERROR(SEARCH("FAC",ED135)))</formula>
    </cfRule>
  </conditionalFormatting>
  <conditionalFormatting sqref="ED135:EE135">
    <cfRule type="containsText" dxfId="13993" priority="9153" operator="containsText" text="CE">
      <formula>NOT(ISERROR(SEARCH("CE",ED135)))</formula>
    </cfRule>
  </conditionalFormatting>
  <conditionalFormatting sqref="AI126:BL126 E131:K131 F128:AN130 E127:AN127 E130">
    <cfRule type="cellIs" dxfId="13992" priority="9128" operator="equal">
      <formula>"FAB"</formula>
    </cfRule>
    <cfRule type="containsText" dxfId="13991" priority="9129" operator="containsText" text="CC">
      <formula>NOT(ISERROR(SEARCH("CC",E126)))</formula>
    </cfRule>
    <cfRule type="containsText" dxfId="13990" priority="9130" operator="containsText" text="ND">
      <formula>NOT(ISERROR(SEARCH("ND",E126)))</formula>
    </cfRule>
    <cfRule type="containsText" dxfId="13989" priority="9131" operator="containsText" text="MANTTO">
      <formula>NOT(ISERROR(SEARCH("MANTTO",E126)))</formula>
    </cfRule>
    <cfRule type="containsText" dxfId="13988" priority="9132" operator="containsText" text="PNC">
      <formula>NOT(ISERROR(SEARCH("PNC",E126)))</formula>
    </cfRule>
    <cfRule type="containsText" dxfId="13987" priority="9133" operator="containsText" text="EJC">
      <formula>NOT(ISERROR(SEARCH("EJC",E126)))</formula>
    </cfRule>
    <cfRule type="containsText" dxfId="13986" priority="9134" operator="containsText" text="FAC">
      <formula>NOT(ISERROR(SEARCH("FAC",E126)))</formula>
    </cfRule>
  </conditionalFormatting>
  <conditionalFormatting sqref="AI126:BL126 E131:K131 F128:AN130 E127:AN127 E130">
    <cfRule type="containsText" dxfId="13985" priority="9127" operator="containsText" text="CE">
      <formula>NOT(ISERROR(SEARCH("CE",E126)))</formula>
    </cfRule>
  </conditionalFormatting>
  <conditionalFormatting sqref="AI126:BL126 E131:K131 F128:AN130 E127:AN127 E130">
    <cfRule type="containsText" dxfId="13984" priority="9126" operator="containsText" text="BAA">
      <formula>NOT(ISERROR(SEARCH("BAA",E126)))</formula>
    </cfRule>
  </conditionalFormatting>
  <conditionalFormatting sqref="CY127:CY129">
    <cfRule type="cellIs" dxfId="13983" priority="9119" operator="equal">
      <formula>"FAB"</formula>
    </cfRule>
    <cfRule type="containsText" dxfId="13982" priority="9120" operator="containsText" text="CC">
      <formula>NOT(ISERROR(SEARCH("CC",CY127)))</formula>
    </cfRule>
    <cfRule type="containsText" dxfId="13981" priority="9121" operator="containsText" text="ND">
      <formula>NOT(ISERROR(SEARCH("ND",CY127)))</formula>
    </cfRule>
    <cfRule type="containsText" dxfId="13980" priority="9122" operator="containsText" text="MANTTO">
      <formula>NOT(ISERROR(SEARCH("MANTTO",CY127)))</formula>
    </cfRule>
    <cfRule type="containsText" dxfId="13979" priority="9123" operator="containsText" text="PNC">
      <formula>NOT(ISERROR(SEARCH("PNC",CY127)))</formula>
    </cfRule>
    <cfRule type="containsText" dxfId="13978" priority="9124" operator="containsText" text="EJC">
      <formula>NOT(ISERROR(SEARCH("EJC",CY127)))</formula>
    </cfRule>
    <cfRule type="containsText" dxfId="13977" priority="9125" operator="containsText" text="FAC">
      <formula>NOT(ISERROR(SEARCH("FAC",CY127)))</formula>
    </cfRule>
  </conditionalFormatting>
  <conditionalFormatting sqref="CY127:CY129">
    <cfRule type="containsText" dxfId="13976" priority="9118" operator="containsText" text="CE">
      <formula>NOT(ISERROR(SEARCH("CE",CY127)))</formula>
    </cfRule>
  </conditionalFormatting>
  <conditionalFormatting sqref="DI127">
    <cfRule type="cellIs" dxfId="13975" priority="9103" operator="equal">
      <formula>"FAB"</formula>
    </cfRule>
    <cfRule type="containsText" dxfId="13974" priority="9104" operator="containsText" text="CC">
      <formula>NOT(ISERROR(SEARCH("CC",DI127)))</formula>
    </cfRule>
    <cfRule type="containsText" dxfId="13973" priority="9105" operator="containsText" text="ND">
      <formula>NOT(ISERROR(SEARCH("ND",DI127)))</formula>
    </cfRule>
    <cfRule type="containsText" dxfId="13972" priority="9106" operator="containsText" text="MANTTO">
      <formula>NOT(ISERROR(SEARCH("MANTTO",DI127)))</formula>
    </cfRule>
    <cfRule type="containsText" dxfId="13971" priority="9107" operator="containsText" text="PNC">
      <formula>NOT(ISERROR(SEARCH("PNC",DI127)))</formula>
    </cfRule>
    <cfRule type="containsText" dxfId="13970" priority="9108" operator="containsText" text="EJC">
      <formula>NOT(ISERROR(SEARCH("EJC",DI127)))</formula>
    </cfRule>
    <cfRule type="containsText" dxfId="13969" priority="9109" operator="containsText" text="FAC">
      <formula>NOT(ISERROR(SEARCH("FAC",DI127)))</formula>
    </cfRule>
  </conditionalFormatting>
  <conditionalFormatting sqref="DI127">
    <cfRule type="containsText" dxfId="13968" priority="9102" operator="containsText" text="CE">
      <formula>NOT(ISERROR(SEARCH("CE",DI127)))</formula>
    </cfRule>
  </conditionalFormatting>
  <conditionalFormatting sqref="DI127">
    <cfRule type="cellIs" dxfId="13967" priority="9095" operator="equal">
      <formula>"FAB"</formula>
    </cfRule>
    <cfRule type="containsText" dxfId="13966" priority="9096" operator="containsText" text="CC">
      <formula>NOT(ISERROR(SEARCH("CC",DI127)))</formula>
    </cfRule>
    <cfRule type="containsText" dxfId="13965" priority="9097" operator="containsText" text="ND">
      <formula>NOT(ISERROR(SEARCH("ND",DI127)))</formula>
    </cfRule>
    <cfRule type="containsText" dxfId="13964" priority="9098" operator="containsText" text="MANTTO">
      <formula>NOT(ISERROR(SEARCH("MANTTO",DI127)))</formula>
    </cfRule>
    <cfRule type="containsText" dxfId="13963" priority="9099" operator="containsText" text="PNC">
      <formula>NOT(ISERROR(SEARCH("PNC",DI127)))</formula>
    </cfRule>
    <cfRule type="containsText" dxfId="13962" priority="9100" operator="containsText" text="EJC">
      <formula>NOT(ISERROR(SEARCH("EJC",DI127)))</formula>
    </cfRule>
    <cfRule type="containsText" dxfId="13961" priority="9101" operator="containsText" text="FAC">
      <formula>NOT(ISERROR(SEARCH("FAC",DI127)))</formula>
    </cfRule>
  </conditionalFormatting>
  <conditionalFormatting sqref="DI127">
    <cfRule type="containsText" dxfId="13960" priority="9094" operator="containsText" text="CE">
      <formula>NOT(ISERROR(SEARCH("CE",DI127)))</formula>
    </cfRule>
  </conditionalFormatting>
  <conditionalFormatting sqref="AV130:CK130 AU131:BF131">
    <cfRule type="cellIs" dxfId="13959" priority="9087" operator="equal">
      <formula>"FAB"</formula>
    </cfRule>
    <cfRule type="containsText" dxfId="13958" priority="9088" operator="containsText" text="CC">
      <formula>NOT(ISERROR(SEARCH("CC",AU130)))</formula>
    </cfRule>
    <cfRule type="containsText" dxfId="13957" priority="9089" operator="containsText" text="ND">
      <formula>NOT(ISERROR(SEARCH("ND",AU130)))</formula>
    </cfRule>
    <cfRule type="containsText" dxfId="13956" priority="9090" operator="containsText" text="MANTTO">
      <formula>NOT(ISERROR(SEARCH("MANTTO",AU130)))</formula>
    </cfRule>
    <cfRule type="containsText" dxfId="13955" priority="9091" operator="containsText" text="PNC">
      <formula>NOT(ISERROR(SEARCH("PNC",AU130)))</formula>
    </cfRule>
    <cfRule type="containsText" dxfId="13954" priority="9092" operator="containsText" text="EJC">
      <formula>NOT(ISERROR(SEARCH("EJC",AU130)))</formula>
    </cfRule>
    <cfRule type="containsText" dxfId="13953" priority="9093" operator="containsText" text="FAC">
      <formula>NOT(ISERROR(SEARCH("FAC",AU130)))</formula>
    </cfRule>
  </conditionalFormatting>
  <conditionalFormatting sqref="AV130:CK130 AU131:BF131">
    <cfRule type="containsText" dxfId="13952" priority="9086" operator="containsText" text="CE">
      <formula>NOT(ISERROR(SEARCH("CE",AU130)))</formula>
    </cfRule>
  </conditionalFormatting>
  <conditionalFormatting sqref="AV130:CK130 AU131:BF131">
    <cfRule type="cellIs" dxfId="13951" priority="9079" operator="equal">
      <formula>"FAB"</formula>
    </cfRule>
    <cfRule type="containsText" dxfId="13950" priority="9080" operator="containsText" text="CC">
      <formula>NOT(ISERROR(SEARCH("CC",AU130)))</formula>
    </cfRule>
    <cfRule type="containsText" dxfId="13949" priority="9081" operator="containsText" text="ND">
      <formula>NOT(ISERROR(SEARCH("ND",AU130)))</formula>
    </cfRule>
    <cfRule type="containsText" dxfId="13948" priority="9082" operator="containsText" text="MANTTO">
      <formula>NOT(ISERROR(SEARCH("MANTTO",AU130)))</formula>
    </cfRule>
    <cfRule type="containsText" dxfId="13947" priority="9083" operator="containsText" text="PNC">
      <formula>NOT(ISERROR(SEARCH("PNC",AU130)))</formula>
    </cfRule>
    <cfRule type="containsText" dxfId="13946" priority="9084" operator="containsText" text="EJC">
      <formula>NOT(ISERROR(SEARCH("EJC",AU130)))</formula>
    </cfRule>
    <cfRule type="containsText" dxfId="13945" priority="9085" operator="containsText" text="FAC">
      <formula>NOT(ISERROR(SEARCH("FAC",AU130)))</formula>
    </cfRule>
  </conditionalFormatting>
  <conditionalFormatting sqref="AV130:CK130 AU131:BF131">
    <cfRule type="containsText" dxfId="13944" priority="9078" operator="containsText" text="CE">
      <formula>NOT(ISERROR(SEARCH("CE",AU130)))</formula>
    </cfRule>
  </conditionalFormatting>
  <conditionalFormatting sqref="BB130:BR130 AV131:BF131">
    <cfRule type="cellIs" dxfId="13943" priority="9071" operator="equal">
      <formula>"FAB"</formula>
    </cfRule>
    <cfRule type="containsText" dxfId="13942" priority="9072" operator="containsText" text="CC">
      <formula>NOT(ISERROR(SEARCH("CC",AV130)))</formula>
    </cfRule>
    <cfRule type="containsText" dxfId="13941" priority="9073" operator="containsText" text="ND">
      <formula>NOT(ISERROR(SEARCH("ND",AV130)))</formula>
    </cfRule>
    <cfRule type="containsText" dxfId="13940" priority="9074" operator="containsText" text="MANTTO">
      <formula>NOT(ISERROR(SEARCH("MANTTO",AV130)))</formula>
    </cfRule>
    <cfRule type="containsText" dxfId="13939" priority="9075" operator="containsText" text="PNC">
      <formula>NOT(ISERROR(SEARCH("PNC",AV130)))</formula>
    </cfRule>
    <cfRule type="containsText" dxfId="13938" priority="9076" operator="containsText" text="EJC">
      <formula>NOT(ISERROR(SEARCH("EJC",AV130)))</formula>
    </cfRule>
    <cfRule type="containsText" dxfId="13937" priority="9077" operator="containsText" text="FAC">
      <formula>NOT(ISERROR(SEARCH("FAC",AV130)))</formula>
    </cfRule>
  </conditionalFormatting>
  <conditionalFormatting sqref="BB130:BR130 AV131:BF131">
    <cfRule type="containsText" dxfId="13936" priority="9070" operator="containsText" text="CE">
      <formula>NOT(ISERROR(SEARCH("CE",AV130)))</formula>
    </cfRule>
  </conditionalFormatting>
  <conditionalFormatting sqref="BB130:BR130 AV131:BF131">
    <cfRule type="cellIs" dxfId="13935" priority="9063" operator="equal">
      <formula>"FAB"</formula>
    </cfRule>
    <cfRule type="containsText" dxfId="13934" priority="9064" operator="containsText" text="CC">
      <formula>NOT(ISERROR(SEARCH("CC",AV130)))</formula>
    </cfRule>
    <cfRule type="containsText" dxfId="13933" priority="9065" operator="containsText" text="ND">
      <formula>NOT(ISERROR(SEARCH("ND",AV130)))</formula>
    </cfRule>
    <cfRule type="containsText" dxfId="13932" priority="9066" operator="containsText" text="MANTTO">
      <formula>NOT(ISERROR(SEARCH("MANTTO",AV130)))</formula>
    </cfRule>
    <cfRule type="containsText" dxfId="13931" priority="9067" operator="containsText" text="PNC">
      <formula>NOT(ISERROR(SEARCH("PNC",AV130)))</formula>
    </cfRule>
    <cfRule type="containsText" dxfId="13930" priority="9068" operator="containsText" text="EJC">
      <formula>NOT(ISERROR(SEARCH("EJC",AV130)))</formula>
    </cfRule>
    <cfRule type="containsText" dxfId="13929" priority="9069" operator="containsText" text="FAC">
      <formula>NOT(ISERROR(SEARCH("FAC",AV130)))</formula>
    </cfRule>
  </conditionalFormatting>
  <conditionalFormatting sqref="BB130:BR130 AV131:BF131">
    <cfRule type="containsText" dxfId="13928" priority="9062" operator="containsText" text="CE">
      <formula>NOT(ISERROR(SEARCH("CE",AV130)))</formula>
    </cfRule>
  </conditionalFormatting>
  <conditionalFormatting sqref="CE130">
    <cfRule type="cellIs" dxfId="13927" priority="9039" operator="equal">
      <formula>"FAB"</formula>
    </cfRule>
    <cfRule type="containsText" dxfId="13926" priority="9040" operator="containsText" text="CC">
      <formula>NOT(ISERROR(SEARCH("CC",CE130)))</formula>
    </cfRule>
    <cfRule type="containsText" dxfId="13925" priority="9041" operator="containsText" text="ND">
      <formula>NOT(ISERROR(SEARCH("ND",CE130)))</formula>
    </cfRule>
    <cfRule type="containsText" dxfId="13924" priority="9042" operator="containsText" text="MANTTO">
      <formula>NOT(ISERROR(SEARCH("MANTTO",CE130)))</formula>
    </cfRule>
    <cfRule type="containsText" dxfId="13923" priority="9043" operator="containsText" text="PNC">
      <formula>NOT(ISERROR(SEARCH("PNC",CE130)))</formula>
    </cfRule>
    <cfRule type="containsText" dxfId="13922" priority="9044" operator="containsText" text="EJC">
      <formula>NOT(ISERROR(SEARCH("EJC",CE130)))</formula>
    </cfRule>
    <cfRule type="containsText" dxfId="13921" priority="9045" operator="containsText" text="FAC">
      <formula>NOT(ISERROR(SEARCH("FAC",CE130)))</formula>
    </cfRule>
  </conditionalFormatting>
  <conditionalFormatting sqref="CE130">
    <cfRule type="containsText" dxfId="13920" priority="9038" operator="containsText" text="CE">
      <formula>NOT(ISERROR(SEARCH("CE",CE130)))</formula>
    </cfRule>
  </conditionalFormatting>
  <conditionalFormatting sqref="CE130">
    <cfRule type="cellIs" dxfId="13919" priority="9031" operator="equal">
      <formula>"FAB"</formula>
    </cfRule>
    <cfRule type="containsText" dxfId="13918" priority="9032" operator="containsText" text="CC">
      <formula>NOT(ISERROR(SEARCH("CC",CE130)))</formula>
    </cfRule>
    <cfRule type="containsText" dxfId="13917" priority="9033" operator="containsText" text="ND">
      <formula>NOT(ISERROR(SEARCH("ND",CE130)))</formula>
    </cfRule>
    <cfRule type="containsText" dxfId="13916" priority="9034" operator="containsText" text="MANTTO">
      <formula>NOT(ISERROR(SEARCH("MANTTO",CE130)))</formula>
    </cfRule>
    <cfRule type="containsText" dxfId="13915" priority="9035" operator="containsText" text="PNC">
      <formula>NOT(ISERROR(SEARCH("PNC",CE130)))</formula>
    </cfRule>
    <cfRule type="containsText" dxfId="13914" priority="9036" operator="containsText" text="EJC">
      <formula>NOT(ISERROR(SEARCH("EJC",CE130)))</formula>
    </cfRule>
    <cfRule type="containsText" dxfId="13913" priority="9037" operator="containsText" text="FAC">
      <formula>NOT(ISERROR(SEARCH("FAC",CE130)))</formula>
    </cfRule>
  </conditionalFormatting>
  <conditionalFormatting sqref="CE130">
    <cfRule type="containsText" dxfId="13912" priority="9030" operator="containsText" text="CE">
      <formula>NOT(ISERROR(SEARCH("CE",CE130)))</formula>
    </cfRule>
  </conditionalFormatting>
  <conditionalFormatting sqref="CE130">
    <cfRule type="cellIs" dxfId="13911" priority="9023" operator="equal">
      <formula>"FAB"</formula>
    </cfRule>
    <cfRule type="containsText" dxfId="13910" priority="9024" operator="containsText" text="CC">
      <formula>NOT(ISERROR(SEARCH("CC",CE130)))</formula>
    </cfRule>
    <cfRule type="containsText" dxfId="13909" priority="9025" operator="containsText" text="ND">
      <formula>NOT(ISERROR(SEARCH("ND",CE130)))</formula>
    </cfRule>
    <cfRule type="containsText" dxfId="13908" priority="9026" operator="containsText" text="MANTTO">
      <formula>NOT(ISERROR(SEARCH("MANTTO",CE130)))</formula>
    </cfRule>
    <cfRule type="containsText" dxfId="13907" priority="9027" operator="containsText" text="PNC">
      <formula>NOT(ISERROR(SEARCH("PNC",CE130)))</formula>
    </cfRule>
    <cfRule type="containsText" dxfId="13906" priority="9028" operator="containsText" text="EJC">
      <formula>NOT(ISERROR(SEARCH("EJC",CE130)))</formula>
    </cfRule>
    <cfRule type="containsText" dxfId="13905" priority="9029" operator="containsText" text="FAC">
      <formula>NOT(ISERROR(SEARCH("FAC",CE130)))</formula>
    </cfRule>
  </conditionalFormatting>
  <conditionalFormatting sqref="CE130">
    <cfRule type="containsText" dxfId="13904" priority="9022" operator="containsText" text="CE">
      <formula>NOT(ISERROR(SEARCH("CE",CE130)))</formula>
    </cfRule>
  </conditionalFormatting>
  <conditionalFormatting sqref="CE130">
    <cfRule type="cellIs" dxfId="13903" priority="9015" operator="equal">
      <formula>"FAB"</formula>
    </cfRule>
    <cfRule type="containsText" dxfId="13902" priority="9016" operator="containsText" text="CC">
      <formula>NOT(ISERROR(SEARCH("CC",CE130)))</formula>
    </cfRule>
    <cfRule type="containsText" dxfId="13901" priority="9017" operator="containsText" text="ND">
      <formula>NOT(ISERROR(SEARCH("ND",CE130)))</formula>
    </cfRule>
    <cfRule type="containsText" dxfId="13900" priority="9018" operator="containsText" text="MANTTO">
      <formula>NOT(ISERROR(SEARCH("MANTTO",CE130)))</formula>
    </cfRule>
    <cfRule type="containsText" dxfId="13899" priority="9019" operator="containsText" text="PNC">
      <formula>NOT(ISERROR(SEARCH("PNC",CE130)))</formula>
    </cfRule>
    <cfRule type="containsText" dxfId="13898" priority="9020" operator="containsText" text="EJC">
      <formula>NOT(ISERROR(SEARCH("EJC",CE130)))</formula>
    </cfRule>
    <cfRule type="containsText" dxfId="13897" priority="9021" operator="containsText" text="FAC">
      <formula>NOT(ISERROR(SEARCH("FAC",CE130)))</formula>
    </cfRule>
  </conditionalFormatting>
  <conditionalFormatting sqref="CE130">
    <cfRule type="containsText" dxfId="13896" priority="9014" operator="containsText" text="CE">
      <formula>NOT(ISERROR(SEARCH("CE",CE130)))</formula>
    </cfRule>
  </conditionalFormatting>
  <conditionalFormatting sqref="CE130">
    <cfRule type="cellIs" dxfId="13895" priority="9007" operator="equal">
      <formula>"FAB"</formula>
    </cfRule>
    <cfRule type="containsText" dxfId="13894" priority="9008" operator="containsText" text="CC">
      <formula>NOT(ISERROR(SEARCH("CC",CE130)))</formula>
    </cfRule>
    <cfRule type="containsText" dxfId="13893" priority="9009" operator="containsText" text="ND">
      <formula>NOT(ISERROR(SEARCH("ND",CE130)))</formula>
    </cfRule>
    <cfRule type="containsText" dxfId="13892" priority="9010" operator="containsText" text="MANTTO">
      <formula>NOT(ISERROR(SEARCH("MANTTO",CE130)))</formula>
    </cfRule>
    <cfRule type="containsText" dxfId="13891" priority="9011" operator="containsText" text="PNC">
      <formula>NOT(ISERROR(SEARCH("PNC",CE130)))</formula>
    </cfRule>
    <cfRule type="containsText" dxfId="13890" priority="9012" operator="containsText" text="EJC">
      <formula>NOT(ISERROR(SEARCH("EJC",CE130)))</formula>
    </cfRule>
    <cfRule type="containsText" dxfId="13889" priority="9013" operator="containsText" text="FAC">
      <formula>NOT(ISERROR(SEARCH("FAC",CE130)))</formula>
    </cfRule>
  </conditionalFormatting>
  <conditionalFormatting sqref="CE130">
    <cfRule type="containsText" dxfId="13888" priority="9006" operator="containsText" text="CE">
      <formula>NOT(ISERROR(SEARCH("CE",CE130)))</formula>
    </cfRule>
  </conditionalFormatting>
  <conditionalFormatting sqref="CF130:DC130">
    <cfRule type="cellIs" dxfId="13887" priority="8999" operator="equal">
      <formula>"FAB"</formula>
    </cfRule>
    <cfRule type="containsText" dxfId="13886" priority="9000" operator="containsText" text="CC">
      <formula>NOT(ISERROR(SEARCH("CC",CF130)))</formula>
    </cfRule>
    <cfRule type="containsText" dxfId="13885" priority="9001" operator="containsText" text="ND">
      <formula>NOT(ISERROR(SEARCH("ND",CF130)))</formula>
    </cfRule>
    <cfRule type="containsText" dxfId="13884" priority="9002" operator="containsText" text="MANTTO">
      <formula>NOT(ISERROR(SEARCH("MANTTO",CF130)))</formula>
    </cfRule>
    <cfRule type="containsText" dxfId="13883" priority="9003" operator="containsText" text="PNC">
      <formula>NOT(ISERROR(SEARCH("PNC",CF130)))</formula>
    </cfRule>
    <cfRule type="containsText" dxfId="13882" priority="9004" operator="containsText" text="EJC">
      <formula>NOT(ISERROR(SEARCH("EJC",CF130)))</formula>
    </cfRule>
    <cfRule type="containsText" dxfId="13881" priority="9005" operator="containsText" text="FAC">
      <formula>NOT(ISERROR(SEARCH("FAC",CF130)))</formula>
    </cfRule>
  </conditionalFormatting>
  <conditionalFormatting sqref="CF130:DC130">
    <cfRule type="containsText" dxfId="13880" priority="8998" operator="containsText" text="CE">
      <formula>NOT(ISERROR(SEARCH("CE",CF130)))</formula>
    </cfRule>
  </conditionalFormatting>
  <conditionalFormatting sqref="CF130:DC130">
    <cfRule type="cellIs" dxfId="13879" priority="8991" operator="equal">
      <formula>"FAB"</formula>
    </cfRule>
    <cfRule type="containsText" dxfId="13878" priority="8992" operator="containsText" text="CC">
      <formula>NOT(ISERROR(SEARCH("CC",CF130)))</formula>
    </cfRule>
    <cfRule type="containsText" dxfId="13877" priority="8993" operator="containsText" text="ND">
      <formula>NOT(ISERROR(SEARCH("ND",CF130)))</formula>
    </cfRule>
    <cfRule type="containsText" dxfId="13876" priority="8994" operator="containsText" text="MANTTO">
      <formula>NOT(ISERROR(SEARCH("MANTTO",CF130)))</formula>
    </cfRule>
    <cfRule type="containsText" dxfId="13875" priority="8995" operator="containsText" text="PNC">
      <formula>NOT(ISERROR(SEARCH("PNC",CF130)))</formula>
    </cfRule>
    <cfRule type="containsText" dxfId="13874" priority="8996" operator="containsText" text="EJC">
      <formula>NOT(ISERROR(SEARCH("EJC",CF130)))</formula>
    </cfRule>
    <cfRule type="containsText" dxfId="13873" priority="8997" operator="containsText" text="FAC">
      <formula>NOT(ISERROR(SEARCH("FAC",CF130)))</formula>
    </cfRule>
  </conditionalFormatting>
  <conditionalFormatting sqref="CF130:DC130">
    <cfRule type="containsText" dxfId="13872" priority="8990" operator="containsText" text="CE">
      <formula>NOT(ISERROR(SEARCH("CE",CF130)))</formula>
    </cfRule>
  </conditionalFormatting>
  <conditionalFormatting sqref="CF130:DC130">
    <cfRule type="cellIs" dxfId="13871" priority="8983" operator="equal">
      <formula>"FAB"</formula>
    </cfRule>
    <cfRule type="containsText" dxfId="13870" priority="8984" operator="containsText" text="CC">
      <formula>NOT(ISERROR(SEARCH("CC",CF130)))</formula>
    </cfRule>
    <cfRule type="containsText" dxfId="13869" priority="8985" operator="containsText" text="ND">
      <formula>NOT(ISERROR(SEARCH("ND",CF130)))</formula>
    </cfRule>
    <cfRule type="containsText" dxfId="13868" priority="8986" operator="containsText" text="MANTTO">
      <formula>NOT(ISERROR(SEARCH("MANTTO",CF130)))</formula>
    </cfRule>
    <cfRule type="containsText" dxfId="13867" priority="8987" operator="containsText" text="PNC">
      <formula>NOT(ISERROR(SEARCH("PNC",CF130)))</formula>
    </cfRule>
    <cfRule type="containsText" dxfId="13866" priority="8988" operator="containsText" text="EJC">
      <formula>NOT(ISERROR(SEARCH("EJC",CF130)))</formula>
    </cfRule>
    <cfRule type="containsText" dxfId="13865" priority="8989" operator="containsText" text="FAC">
      <formula>NOT(ISERROR(SEARCH("FAC",CF130)))</formula>
    </cfRule>
  </conditionalFormatting>
  <conditionalFormatting sqref="CF130:DC130">
    <cfRule type="containsText" dxfId="13864" priority="8982" operator="containsText" text="CE">
      <formula>NOT(ISERROR(SEARCH("CE",CF130)))</formula>
    </cfRule>
  </conditionalFormatting>
  <conditionalFormatting sqref="CF130:DC130">
    <cfRule type="cellIs" dxfId="13863" priority="8975" operator="equal">
      <formula>"FAB"</formula>
    </cfRule>
    <cfRule type="containsText" dxfId="13862" priority="8976" operator="containsText" text="CC">
      <formula>NOT(ISERROR(SEARCH("CC",CF130)))</formula>
    </cfRule>
    <cfRule type="containsText" dxfId="13861" priority="8977" operator="containsText" text="ND">
      <formula>NOT(ISERROR(SEARCH("ND",CF130)))</formula>
    </cfRule>
    <cfRule type="containsText" dxfId="13860" priority="8978" operator="containsText" text="MANTTO">
      <formula>NOT(ISERROR(SEARCH("MANTTO",CF130)))</formula>
    </cfRule>
    <cfRule type="containsText" dxfId="13859" priority="8979" operator="containsText" text="PNC">
      <formula>NOT(ISERROR(SEARCH("PNC",CF130)))</formula>
    </cfRule>
    <cfRule type="containsText" dxfId="13858" priority="8980" operator="containsText" text="EJC">
      <formula>NOT(ISERROR(SEARCH("EJC",CF130)))</formula>
    </cfRule>
    <cfRule type="containsText" dxfId="13857" priority="8981" operator="containsText" text="FAC">
      <formula>NOT(ISERROR(SEARCH("FAC",CF130)))</formula>
    </cfRule>
  </conditionalFormatting>
  <conditionalFormatting sqref="CF130:DC130">
    <cfRule type="containsText" dxfId="13856" priority="8974" operator="containsText" text="CE">
      <formula>NOT(ISERROR(SEARCH("CE",CF130)))</formula>
    </cfRule>
  </conditionalFormatting>
  <conditionalFormatting sqref="CR130:CS130">
    <cfRule type="cellIs" dxfId="13855" priority="8967" operator="equal">
      <formula>"FAB"</formula>
    </cfRule>
    <cfRule type="containsText" dxfId="13854" priority="8968" operator="containsText" text="CC">
      <formula>NOT(ISERROR(SEARCH("CC",CR130)))</formula>
    </cfRule>
    <cfRule type="containsText" dxfId="13853" priority="8969" operator="containsText" text="ND">
      <formula>NOT(ISERROR(SEARCH("ND",CR130)))</formula>
    </cfRule>
    <cfRule type="containsText" dxfId="13852" priority="8970" operator="containsText" text="MANTTO">
      <formula>NOT(ISERROR(SEARCH("MANTTO",CR130)))</formula>
    </cfRule>
    <cfRule type="containsText" dxfId="13851" priority="8971" operator="containsText" text="PNC">
      <formula>NOT(ISERROR(SEARCH("PNC",CR130)))</formula>
    </cfRule>
    <cfRule type="containsText" dxfId="13850" priority="8972" operator="containsText" text="EJC">
      <formula>NOT(ISERROR(SEARCH("EJC",CR130)))</formula>
    </cfRule>
    <cfRule type="containsText" dxfId="13849" priority="8973" operator="containsText" text="FAC">
      <formula>NOT(ISERROR(SEARCH("FAC",CR130)))</formula>
    </cfRule>
  </conditionalFormatting>
  <conditionalFormatting sqref="CR130:CS130">
    <cfRule type="containsText" dxfId="13848" priority="8966" operator="containsText" text="CE">
      <formula>NOT(ISERROR(SEARCH("CE",CR130)))</formula>
    </cfRule>
  </conditionalFormatting>
  <conditionalFormatting sqref="CR130:CS130">
    <cfRule type="cellIs" dxfId="13847" priority="8959" operator="equal">
      <formula>"FAB"</formula>
    </cfRule>
    <cfRule type="containsText" dxfId="13846" priority="8960" operator="containsText" text="CC">
      <formula>NOT(ISERROR(SEARCH("CC",CR130)))</formula>
    </cfRule>
    <cfRule type="containsText" dxfId="13845" priority="8961" operator="containsText" text="ND">
      <formula>NOT(ISERROR(SEARCH("ND",CR130)))</formula>
    </cfRule>
    <cfRule type="containsText" dxfId="13844" priority="8962" operator="containsText" text="MANTTO">
      <formula>NOT(ISERROR(SEARCH("MANTTO",CR130)))</formula>
    </cfRule>
    <cfRule type="containsText" dxfId="13843" priority="8963" operator="containsText" text="PNC">
      <formula>NOT(ISERROR(SEARCH("PNC",CR130)))</formula>
    </cfRule>
    <cfRule type="containsText" dxfId="13842" priority="8964" operator="containsText" text="EJC">
      <formula>NOT(ISERROR(SEARCH("EJC",CR130)))</formula>
    </cfRule>
    <cfRule type="containsText" dxfId="13841" priority="8965" operator="containsText" text="FAC">
      <formula>NOT(ISERROR(SEARCH("FAC",CR130)))</formula>
    </cfRule>
  </conditionalFormatting>
  <conditionalFormatting sqref="CR130:CS130">
    <cfRule type="containsText" dxfId="13840" priority="8958" operator="containsText" text="CE">
      <formula>NOT(ISERROR(SEARCH("CE",CR130)))</formula>
    </cfRule>
  </conditionalFormatting>
  <conditionalFormatting sqref="CK130:CP130 CT130">
    <cfRule type="cellIs" dxfId="13839" priority="8935" operator="equal">
      <formula>"FAB"</formula>
    </cfRule>
    <cfRule type="containsText" dxfId="13838" priority="8936" operator="containsText" text="CC">
      <formula>NOT(ISERROR(SEARCH("CC",CK130)))</formula>
    </cfRule>
    <cfRule type="containsText" dxfId="13837" priority="8937" operator="containsText" text="ND">
      <formula>NOT(ISERROR(SEARCH("ND",CK130)))</formula>
    </cfRule>
    <cfRule type="containsText" dxfId="13836" priority="8938" operator="containsText" text="MANTTO">
      <formula>NOT(ISERROR(SEARCH("MANTTO",CK130)))</formula>
    </cfRule>
    <cfRule type="containsText" dxfId="13835" priority="8939" operator="containsText" text="PNC">
      <formula>NOT(ISERROR(SEARCH("PNC",CK130)))</formula>
    </cfRule>
    <cfRule type="containsText" dxfId="13834" priority="8940" operator="containsText" text="EJC">
      <formula>NOT(ISERROR(SEARCH("EJC",CK130)))</formula>
    </cfRule>
    <cfRule type="containsText" dxfId="13833" priority="8941" operator="containsText" text="FAC">
      <formula>NOT(ISERROR(SEARCH("FAC",CK130)))</formula>
    </cfRule>
  </conditionalFormatting>
  <conditionalFormatting sqref="CK130:CP130 CT130">
    <cfRule type="containsText" dxfId="13832" priority="8934" operator="containsText" text="CE">
      <formula>NOT(ISERROR(SEARCH("CE",CK130)))</formula>
    </cfRule>
  </conditionalFormatting>
  <conditionalFormatting sqref="CK130:CP130 CT130">
    <cfRule type="cellIs" dxfId="13831" priority="8927" operator="equal">
      <formula>"FAB"</formula>
    </cfRule>
    <cfRule type="containsText" dxfId="13830" priority="8928" operator="containsText" text="CC">
      <formula>NOT(ISERROR(SEARCH("CC",CK130)))</formula>
    </cfRule>
    <cfRule type="containsText" dxfId="13829" priority="8929" operator="containsText" text="ND">
      <formula>NOT(ISERROR(SEARCH("ND",CK130)))</formula>
    </cfRule>
    <cfRule type="containsText" dxfId="13828" priority="8930" operator="containsText" text="MANTTO">
      <formula>NOT(ISERROR(SEARCH("MANTTO",CK130)))</formula>
    </cfRule>
    <cfRule type="containsText" dxfId="13827" priority="8931" operator="containsText" text="PNC">
      <formula>NOT(ISERROR(SEARCH("PNC",CK130)))</formula>
    </cfRule>
    <cfRule type="containsText" dxfId="13826" priority="8932" operator="containsText" text="EJC">
      <formula>NOT(ISERROR(SEARCH("EJC",CK130)))</formula>
    </cfRule>
    <cfRule type="containsText" dxfId="13825" priority="8933" operator="containsText" text="FAC">
      <formula>NOT(ISERROR(SEARCH("FAC",CK130)))</formula>
    </cfRule>
  </conditionalFormatting>
  <conditionalFormatting sqref="CK130:CP130 CT130">
    <cfRule type="containsText" dxfId="13824" priority="8926" operator="containsText" text="CE">
      <formula>NOT(ISERROR(SEARCH("CE",CK130)))</formula>
    </cfRule>
  </conditionalFormatting>
  <conditionalFormatting sqref="CQ130:CS130">
    <cfRule type="cellIs" dxfId="13823" priority="8919" operator="equal">
      <formula>"FAB"</formula>
    </cfRule>
    <cfRule type="containsText" dxfId="13822" priority="8920" operator="containsText" text="CC">
      <formula>NOT(ISERROR(SEARCH("CC",CQ130)))</formula>
    </cfRule>
    <cfRule type="containsText" dxfId="13821" priority="8921" operator="containsText" text="ND">
      <formula>NOT(ISERROR(SEARCH("ND",CQ130)))</formula>
    </cfRule>
    <cfRule type="containsText" dxfId="13820" priority="8922" operator="containsText" text="MANTTO">
      <formula>NOT(ISERROR(SEARCH("MANTTO",CQ130)))</formula>
    </cfRule>
    <cfRule type="containsText" dxfId="13819" priority="8923" operator="containsText" text="PNC">
      <formula>NOT(ISERROR(SEARCH("PNC",CQ130)))</formula>
    </cfRule>
    <cfRule type="containsText" dxfId="13818" priority="8924" operator="containsText" text="EJC">
      <formula>NOT(ISERROR(SEARCH("EJC",CQ130)))</formula>
    </cfRule>
    <cfRule type="containsText" dxfId="13817" priority="8925" operator="containsText" text="FAC">
      <formula>NOT(ISERROR(SEARCH("FAC",CQ130)))</formula>
    </cfRule>
  </conditionalFormatting>
  <conditionalFormatting sqref="CQ130:CS130">
    <cfRule type="containsText" dxfId="13816" priority="8918" operator="containsText" text="CE">
      <formula>NOT(ISERROR(SEARCH("CE",CQ130)))</formula>
    </cfRule>
  </conditionalFormatting>
  <conditionalFormatting sqref="CQ130:CS130">
    <cfRule type="cellIs" dxfId="13815" priority="8911" operator="equal">
      <formula>"FAB"</formula>
    </cfRule>
    <cfRule type="containsText" dxfId="13814" priority="8912" operator="containsText" text="CC">
      <formula>NOT(ISERROR(SEARCH("CC",CQ130)))</formula>
    </cfRule>
    <cfRule type="containsText" dxfId="13813" priority="8913" operator="containsText" text="ND">
      <formula>NOT(ISERROR(SEARCH("ND",CQ130)))</formula>
    </cfRule>
    <cfRule type="containsText" dxfId="13812" priority="8914" operator="containsText" text="MANTTO">
      <formula>NOT(ISERROR(SEARCH("MANTTO",CQ130)))</formula>
    </cfRule>
    <cfRule type="containsText" dxfId="13811" priority="8915" operator="containsText" text="PNC">
      <formula>NOT(ISERROR(SEARCH("PNC",CQ130)))</formula>
    </cfRule>
    <cfRule type="containsText" dxfId="13810" priority="8916" operator="containsText" text="EJC">
      <formula>NOT(ISERROR(SEARCH("EJC",CQ130)))</formula>
    </cfRule>
    <cfRule type="containsText" dxfId="13809" priority="8917" operator="containsText" text="FAC">
      <formula>NOT(ISERROR(SEARCH("FAC",CQ130)))</formula>
    </cfRule>
  </conditionalFormatting>
  <conditionalFormatting sqref="CQ130:CS130">
    <cfRule type="containsText" dxfId="13808" priority="8910" operator="containsText" text="CE">
      <formula>NOT(ISERROR(SEARCH("CE",CQ130)))</formula>
    </cfRule>
  </conditionalFormatting>
  <conditionalFormatting sqref="DO124:DZ124">
    <cfRule type="cellIs" dxfId="13807" priority="8887" operator="equal">
      <formula>"FAB"</formula>
    </cfRule>
    <cfRule type="containsText" dxfId="13806" priority="8888" operator="containsText" text="CC">
      <formula>NOT(ISERROR(SEARCH("CC",DO124)))</formula>
    </cfRule>
    <cfRule type="containsText" dxfId="13805" priority="8889" operator="containsText" text="ND">
      <formula>NOT(ISERROR(SEARCH("ND",DO124)))</formula>
    </cfRule>
    <cfRule type="containsText" dxfId="13804" priority="8890" operator="containsText" text="MANTTO">
      <formula>NOT(ISERROR(SEARCH("MANTTO",DO124)))</formula>
    </cfRule>
    <cfRule type="containsText" dxfId="13803" priority="8891" operator="containsText" text="PNC">
      <formula>NOT(ISERROR(SEARCH("PNC",DO124)))</formula>
    </cfRule>
    <cfRule type="containsText" dxfId="13802" priority="8892" operator="containsText" text="EJC">
      <formula>NOT(ISERROR(SEARCH("EJC",DO124)))</formula>
    </cfRule>
    <cfRule type="containsText" dxfId="13801" priority="8893" operator="containsText" text="FAC">
      <formula>NOT(ISERROR(SEARCH("FAC",DO124)))</formula>
    </cfRule>
  </conditionalFormatting>
  <conditionalFormatting sqref="DO124:DZ124">
    <cfRule type="containsText" dxfId="13800" priority="8886" operator="containsText" text="CE">
      <formula>NOT(ISERROR(SEARCH("CE",DO124)))</formula>
    </cfRule>
  </conditionalFormatting>
  <conditionalFormatting sqref="DO124:DZ124">
    <cfRule type="containsText" dxfId="13799" priority="8885" operator="containsText" text="BAA">
      <formula>NOT(ISERROR(SEARCH("BAA",DO124)))</formula>
    </cfRule>
  </conditionalFormatting>
  <conditionalFormatting sqref="DO124:DZ124">
    <cfRule type="cellIs" dxfId="13798" priority="8878" operator="equal">
      <formula>"FAB"</formula>
    </cfRule>
    <cfRule type="containsText" dxfId="13797" priority="8879" operator="containsText" text="CC">
      <formula>NOT(ISERROR(SEARCH("CC",DO124)))</formula>
    </cfRule>
    <cfRule type="containsText" dxfId="13796" priority="8880" operator="containsText" text="ND">
      <formula>NOT(ISERROR(SEARCH("ND",DO124)))</formula>
    </cfRule>
    <cfRule type="containsText" dxfId="13795" priority="8881" operator="containsText" text="MANTTO">
      <formula>NOT(ISERROR(SEARCH("MANTTO",DO124)))</formula>
    </cfRule>
    <cfRule type="containsText" dxfId="13794" priority="8882" operator="containsText" text="PNC">
      <formula>NOT(ISERROR(SEARCH("PNC",DO124)))</formula>
    </cfRule>
    <cfRule type="containsText" dxfId="13793" priority="8883" operator="containsText" text="EJC">
      <formula>NOT(ISERROR(SEARCH("EJC",DO124)))</formula>
    </cfRule>
    <cfRule type="containsText" dxfId="13792" priority="8884" operator="containsText" text="FAC">
      <formula>NOT(ISERROR(SEARCH("FAC",DO124)))</formula>
    </cfRule>
  </conditionalFormatting>
  <conditionalFormatting sqref="DO124:DZ124">
    <cfRule type="containsText" dxfId="13791" priority="8877" operator="containsText" text="CE">
      <formula>NOT(ISERROR(SEARCH("CE",DO124)))</formula>
    </cfRule>
  </conditionalFormatting>
  <conditionalFormatting sqref="DO124:DZ124">
    <cfRule type="cellIs" dxfId="13790" priority="8870" operator="equal">
      <formula>"FAB"</formula>
    </cfRule>
    <cfRule type="containsText" dxfId="13789" priority="8871" operator="containsText" text="CC">
      <formula>NOT(ISERROR(SEARCH("CC",DO124)))</formula>
    </cfRule>
    <cfRule type="containsText" dxfId="13788" priority="8872" operator="containsText" text="ND">
      <formula>NOT(ISERROR(SEARCH("ND",DO124)))</formula>
    </cfRule>
    <cfRule type="containsText" dxfId="13787" priority="8873" operator="containsText" text="MANTTO">
      <formula>NOT(ISERROR(SEARCH("MANTTO",DO124)))</formula>
    </cfRule>
    <cfRule type="containsText" dxfId="13786" priority="8874" operator="containsText" text="PNC">
      <formula>NOT(ISERROR(SEARCH("PNC",DO124)))</formula>
    </cfRule>
    <cfRule type="containsText" dxfId="13785" priority="8875" operator="containsText" text="EJC">
      <formula>NOT(ISERROR(SEARCH("EJC",DO124)))</formula>
    </cfRule>
    <cfRule type="containsText" dxfId="13784" priority="8876" operator="containsText" text="FAC">
      <formula>NOT(ISERROR(SEARCH("FAC",DO124)))</formula>
    </cfRule>
  </conditionalFormatting>
  <conditionalFormatting sqref="DO124:DZ124">
    <cfRule type="containsText" dxfId="13783" priority="8869" operator="containsText" text="CE">
      <formula>NOT(ISERROR(SEARCH("CE",DO124)))</formula>
    </cfRule>
  </conditionalFormatting>
  <conditionalFormatting sqref="DO124:DZ124">
    <cfRule type="cellIs" dxfId="13782" priority="8862" operator="equal">
      <formula>"FAB"</formula>
    </cfRule>
    <cfRule type="containsText" dxfId="13781" priority="8863" operator="containsText" text="CC">
      <formula>NOT(ISERROR(SEARCH("CC",DO124)))</formula>
    </cfRule>
    <cfRule type="containsText" dxfId="13780" priority="8864" operator="containsText" text="ND">
      <formula>NOT(ISERROR(SEARCH("ND",DO124)))</formula>
    </cfRule>
    <cfRule type="containsText" dxfId="13779" priority="8865" operator="containsText" text="MANTTO">
      <formula>NOT(ISERROR(SEARCH("MANTTO",DO124)))</formula>
    </cfRule>
    <cfRule type="containsText" dxfId="13778" priority="8866" operator="containsText" text="PNC">
      <formula>NOT(ISERROR(SEARCH("PNC",DO124)))</formula>
    </cfRule>
    <cfRule type="containsText" dxfId="13777" priority="8867" operator="containsText" text="EJC">
      <formula>NOT(ISERROR(SEARCH("EJC",DO124)))</formula>
    </cfRule>
    <cfRule type="containsText" dxfId="13776" priority="8868" operator="containsText" text="FAC">
      <formula>NOT(ISERROR(SEARCH("FAC",DO124)))</formula>
    </cfRule>
  </conditionalFormatting>
  <conditionalFormatting sqref="DO124:DZ124">
    <cfRule type="containsText" dxfId="13775" priority="8861" operator="containsText" text="CE">
      <formula>NOT(ISERROR(SEARCH("CE",DO124)))</formula>
    </cfRule>
  </conditionalFormatting>
  <conditionalFormatting sqref="DO124:DZ124">
    <cfRule type="cellIs" dxfId="13774" priority="8854" operator="equal">
      <formula>"FAB"</formula>
    </cfRule>
    <cfRule type="containsText" dxfId="13773" priority="8855" operator="containsText" text="CC">
      <formula>NOT(ISERROR(SEARCH("CC",DO124)))</formula>
    </cfRule>
    <cfRule type="containsText" dxfId="13772" priority="8856" operator="containsText" text="ND">
      <formula>NOT(ISERROR(SEARCH("ND",DO124)))</formula>
    </cfRule>
    <cfRule type="containsText" dxfId="13771" priority="8857" operator="containsText" text="MANTTO">
      <formula>NOT(ISERROR(SEARCH("MANTTO",DO124)))</formula>
    </cfRule>
    <cfRule type="containsText" dxfId="13770" priority="8858" operator="containsText" text="PNC">
      <formula>NOT(ISERROR(SEARCH("PNC",DO124)))</formula>
    </cfRule>
    <cfRule type="containsText" dxfId="13769" priority="8859" operator="containsText" text="EJC">
      <formula>NOT(ISERROR(SEARCH("EJC",DO124)))</formula>
    </cfRule>
    <cfRule type="containsText" dxfId="13768" priority="8860" operator="containsText" text="FAC">
      <formula>NOT(ISERROR(SEARCH("FAC",DO124)))</formula>
    </cfRule>
  </conditionalFormatting>
  <conditionalFormatting sqref="DO124:DZ124">
    <cfRule type="containsText" dxfId="13767" priority="8853" operator="containsText" text="CE">
      <formula>NOT(ISERROR(SEARCH("CE",DO124)))</formula>
    </cfRule>
  </conditionalFormatting>
  <conditionalFormatting sqref="DO124:DZ124">
    <cfRule type="cellIs" dxfId="13766" priority="8846" operator="equal">
      <formula>"FAB"</formula>
    </cfRule>
    <cfRule type="containsText" dxfId="13765" priority="8847" operator="containsText" text="CC">
      <formula>NOT(ISERROR(SEARCH("CC",DO124)))</formula>
    </cfRule>
    <cfRule type="containsText" dxfId="13764" priority="8848" operator="containsText" text="ND">
      <formula>NOT(ISERROR(SEARCH("ND",DO124)))</formula>
    </cfRule>
    <cfRule type="containsText" dxfId="13763" priority="8849" operator="containsText" text="MANTTO">
      <formula>NOT(ISERROR(SEARCH("MANTTO",DO124)))</formula>
    </cfRule>
    <cfRule type="containsText" dxfId="13762" priority="8850" operator="containsText" text="PNC">
      <formula>NOT(ISERROR(SEARCH("PNC",DO124)))</formula>
    </cfRule>
    <cfRule type="containsText" dxfId="13761" priority="8851" operator="containsText" text="EJC">
      <formula>NOT(ISERROR(SEARCH("EJC",DO124)))</formula>
    </cfRule>
    <cfRule type="containsText" dxfId="13760" priority="8852" operator="containsText" text="FAC">
      <formula>NOT(ISERROR(SEARCH("FAC",DO124)))</formula>
    </cfRule>
  </conditionalFormatting>
  <conditionalFormatting sqref="DO124:DZ124">
    <cfRule type="containsText" dxfId="13759" priority="8845" operator="containsText" text="CE">
      <formula>NOT(ISERROR(SEARCH("CE",DO124)))</formula>
    </cfRule>
  </conditionalFormatting>
  <conditionalFormatting sqref="DO124:DZ124">
    <cfRule type="cellIs" dxfId="13758" priority="8838" operator="equal">
      <formula>"FAB"</formula>
    </cfRule>
    <cfRule type="containsText" dxfId="13757" priority="8839" operator="containsText" text="CC">
      <formula>NOT(ISERROR(SEARCH("CC",DO124)))</formula>
    </cfRule>
    <cfRule type="containsText" dxfId="13756" priority="8840" operator="containsText" text="ND">
      <formula>NOT(ISERROR(SEARCH("ND",DO124)))</formula>
    </cfRule>
    <cfRule type="containsText" dxfId="13755" priority="8841" operator="containsText" text="MANTTO">
      <formula>NOT(ISERROR(SEARCH("MANTTO",DO124)))</formula>
    </cfRule>
    <cfRule type="containsText" dxfId="13754" priority="8842" operator="containsText" text="PNC">
      <formula>NOT(ISERROR(SEARCH("PNC",DO124)))</formula>
    </cfRule>
    <cfRule type="containsText" dxfId="13753" priority="8843" operator="containsText" text="EJC">
      <formula>NOT(ISERROR(SEARCH("EJC",DO124)))</formula>
    </cfRule>
    <cfRule type="containsText" dxfId="13752" priority="8844" operator="containsText" text="FAC">
      <formula>NOT(ISERROR(SEARCH("FAC",DO124)))</formula>
    </cfRule>
  </conditionalFormatting>
  <conditionalFormatting sqref="DO124:DZ124">
    <cfRule type="containsText" dxfId="13751" priority="8837" operator="containsText" text="CE">
      <formula>NOT(ISERROR(SEARCH("CE",DO124)))</formula>
    </cfRule>
  </conditionalFormatting>
  <conditionalFormatting sqref="DO124:DZ124">
    <cfRule type="cellIs" dxfId="13750" priority="8830" operator="equal">
      <formula>"FAB"</formula>
    </cfRule>
    <cfRule type="containsText" dxfId="13749" priority="8831" operator="containsText" text="CC">
      <formula>NOT(ISERROR(SEARCH("CC",DO124)))</formula>
    </cfRule>
    <cfRule type="containsText" dxfId="13748" priority="8832" operator="containsText" text="ND">
      <formula>NOT(ISERROR(SEARCH("ND",DO124)))</formula>
    </cfRule>
    <cfRule type="containsText" dxfId="13747" priority="8833" operator="containsText" text="MANTTO">
      <formula>NOT(ISERROR(SEARCH("MANTTO",DO124)))</formula>
    </cfRule>
    <cfRule type="containsText" dxfId="13746" priority="8834" operator="containsText" text="PNC">
      <formula>NOT(ISERROR(SEARCH("PNC",DO124)))</formula>
    </cfRule>
    <cfRule type="containsText" dxfId="13745" priority="8835" operator="containsText" text="EJC">
      <formula>NOT(ISERROR(SEARCH("EJC",DO124)))</formula>
    </cfRule>
    <cfRule type="containsText" dxfId="13744" priority="8836" operator="containsText" text="FAC">
      <formula>NOT(ISERROR(SEARCH("FAC",DO124)))</formula>
    </cfRule>
  </conditionalFormatting>
  <conditionalFormatting sqref="DO124:DZ124">
    <cfRule type="containsText" dxfId="13743" priority="8829" operator="containsText" text="CE">
      <formula>NOT(ISERROR(SEARCH("CE",DO124)))</formula>
    </cfRule>
  </conditionalFormatting>
  <conditionalFormatting sqref="BY124:CD124">
    <cfRule type="cellIs" dxfId="13742" priority="8822" operator="equal">
      <formula>"FAB"</formula>
    </cfRule>
    <cfRule type="containsText" dxfId="13741" priority="8823" operator="containsText" text="CC">
      <formula>NOT(ISERROR(SEARCH("CC",BY124)))</formula>
    </cfRule>
    <cfRule type="containsText" dxfId="13740" priority="8824" operator="containsText" text="ND">
      <formula>NOT(ISERROR(SEARCH("ND",BY124)))</formula>
    </cfRule>
    <cfRule type="containsText" dxfId="13739" priority="8825" operator="containsText" text="MANTTO">
      <formula>NOT(ISERROR(SEARCH("MANTTO",BY124)))</formula>
    </cfRule>
    <cfRule type="containsText" dxfId="13738" priority="8826" operator="containsText" text="PNC">
      <formula>NOT(ISERROR(SEARCH("PNC",BY124)))</formula>
    </cfRule>
    <cfRule type="containsText" dxfId="13737" priority="8827" operator="containsText" text="EJC">
      <formula>NOT(ISERROR(SEARCH("EJC",BY124)))</formula>
    </cfRule>
    <cfRule type="containsText" dxfId="13736" priority="8828" operator="containsText" text="FAC">
      <formula>NOT(ISERROR(SEARCH("FAC",BY124)))</formula>
    </cfRule>
  </conditionalFormatting>
  <conditionalFormatting sqref="BY124:CD124">
    <cfRule type="containsText" dxfId="13735" priority="8821" operator="containsText" text="CE">
      <formula>NOT(ISERROR(SEARCH("CE",BY124)))</formula>
    </cfRule>
  </conditionalFormatting>
  <conditionalFormatting sqref="BY124:CD124">
    <cfRule type="containsText" dxfId="13734" priority="8820" operator="containsText" text="BAA">
      <formula>NOT(ISERROR(SEARCH("BAA",BY124)))</formula>
    </cfRule>
  </conditionalFormatting>
  <conditionalFormatting sqref="BY124:CD124">
    <cfRule type="cellIs" dxfId="13733" priority="8813" operator="equal">
      <formula>"FAB"</formula>
    </cfRule>
    <cfRule type="containsText" dxfId="13732" priority="8814" operator="containsText" text="CC">
      <formula>NOT(ISERROR(SEARCH("CC",BY124)))</formula>
    </cfRule>
    <cfRule type="containsText" dxfId="13731" priority="8815" operator="containsText" text="ND">
      <formula>NOT(ISERROR(SEARCH("ND",BY124)))</formula>
    </cfRule>
    <cfRule type="containsText" dxfId="13730" priority="8816" operator="containsText" text="MANTTO">
      <formula>NOT(ISERROR(SEARCH("MANTTO",BY124)))</formula>
    </cfRule>
    <cfRule type="containsText" dxfId="13729" priority="8817" operator="containsText" text="PNC">
      <formula>NOT(ISERROR(SEARCH("PNC",BY124)))</formula>
    </cfRule>
    <cfRule type="containsText" dxfId="13728" priority="8818" operator="containsText" text="EJC">
      <formula>NOT(ISERROR(SEARCH("EJC",BY124)))</formula>
    </cfRule>
    <cfRule type="containsText" dxfId="13727" priority="8819" operator="containsText" text="FAC">
      <formula>NOT(ISERROR(SEARCH("FAC",BY124)))</formula>
    </cfRule>
  </conditionalFormatting>
  <conditionalFormatting sqref="BY124:CD124">
    <cfRule type="containsText" dxfId="13726" priority="8812" operator="containsText" text="CE">
      <formula>NOT(ISERROR(SEARCH("CE",BY124)))</formula>
    </cfRule>
  </conditionalFormatting>
  <conditionalFormatting sqref="BY124:CD124">
    <cfRule type="cellIs" dxfId="13725" priority="8805" operator="equal">
      <formula>"FAB"</formula>
    </cfRule>
    <cfRule type="containsText" dxfId="13724" priority="8806" operator="containsText" text="CC">
      <formula>NOT(ISERROR(SEARCH("CC",BY124)))</formula>
    </cfRule>
    <cfRule type="containsText" dxfId="13723" priority="8807" operator="containsText" text="ND">
      <formula>NOT(ISERROR(SEARCH("ND",BY124)))</formula>
    </cfRule>
    <cfRule type="containsText" dxfId="13722" priority="8808" operator="containsText" text="MANTTO">
      <formula>NOT(ISERROR(SEARCH("MANTTO",BY124)))</formula>
    </cfRule>
    <cfRule type="containsText" dxfId="13721" priority="8809" operator="containsText" text="PNC">
      <formula>NOT(ISERROR(SEARCH("PNC",BY124)))</formula>
    </cfRule>
    <cfRule type="containsText" dxfId="13720" priority="8810" operator="containsText" text="EJC">
      <formula>NOT(ISERROR(SEARCH("EJC",BY124)))</formula>
    </cfRule>
    <cfRule type="containsText" dxfId="13719" priority="8811" operator="containsText" text="FAC">
      <formula>NOT(ISERROR(SEARCH("FAC",BY124)))</formula>
    </cfRule>
  </conditionalFormatting>
  <conditionalFormatting sqref="BY124:CD124">
    <cfRule type="containsText" dxfId="13718" priority="8804" operator="containsText" text="CE">
      <formula>NOT(ISERROR(SEARCH("CE",BY124)))</formula>
    </cfRule>
  </conditionalFormatting>
  <conditionalFormatting sqref="BY124:CD124">
    <cfRule type="cellIs" dxfId="13717" priority="8797" operator="equal">
      <formula>"FAB"</formula>
    </cfRule>
    <cfRule type="containsText" dxfId="13716" priority="8798" operator="containsText" text="CC">
      <formula>NOT(ISERROR(SEARCH("CC",BY124)))</formula>
    </cfRule>
    <cfRule type="containsText" dxfId="13715" priority="8799" operator="containsText" text="ND">
      <formula>NOT(ISERROR(SEARCH("ND",BY124)))</formula>
    </cfRule>
    <cfRule type="containsText" dxfId="13714" priority="8800" operator="containsText" text="MANTTO">
      <formula>NOT(ISERROR(SEARCH("MANTTO",BY124)))</formula>
    </cfRule>
    <cfRule type="containsText" dxfId="13713" priority="8801" operator="containsText" text="PNC">
      <formula>NOT(ISERROR(SEARCH("PNC",BY124)))</formula>
    </cfRule>
    <cfRule type="containsText" dxfId="13712" priority="8802" operator="containsText" text="EJC">
      <formula>NOT(ISERROR(SEARCH("EJC",BY124)))</formula>
    </cfRule>
    <cfRule type="containsText" dxfId="13711" priority="8803" operator="containsText" text="FAC">
      <formula>NOT(ISERROR(SEARCH("FAC",BY124)))</formula>
    </cfRule>
  </conditionalFormatting>
  <conditionalFormatting sqref="BY124:CD124">
    <cfRule type="containsText" dxfId="13710" priority="8796" operator="containsText" text="CE">
      <formula>NOT(ISERROR(SEARCH("CE",BY124)))</formula>
    </cfRule>
  </conditionalFormatting>
  <conditionalFormatting sqref="BY124:CD124">
    <cfRule type="cellIs" dxfId="13709" priority="8789" operator="equal">
      <formula>"FAB"</formula>
    </cfRule>
    <cfRule type="containsText" dxfId="13708" priority="8790" operator="containsText" text="CC">
      <formula>NOT(ISERROR(SEARCH("CC",BY124)))</formula>
    </cfRule>
    <cfRule type="containsText" dxfId="13707" priority="8791" operator="containsText" text="ND">
      <formula>NOT(ISERROR(SEARCH("ND",BY124)))</formula>
    </cfRule>
    <cfRule type="containsText" dxfId="13706" priority="8792" operator="containsText" text="MANTTO">
      <formula>NOT(ISERROR(SEARCH("MANTTO",BY124)))</formula>
    </cfRule>
    <cfRule type="containsText" dxfId="13705" priority="8793" operator="containsText" text="PNC">
      <formula>NOT(ISERROR(SEARCH("PNC",BY124)))</formula>
    </cfRule>
    <cfRule type="containsText" dxfId="13704" priority="8794" operator="containsText" text="EJC">
      <formula>NOT(ISERROR(SEARCH("EJC",BY124)))</formula>
    </cfRule>
    <cfRule type="containsText" dxfId="13703" priority="8795" operator="containsText" text="FAC">
      <formula>NOT(ISERROR(SEARCH("FAC",BY124)))</formula>
    </cfRule>
  </conditionalFormatting>
  <conditionalFormatting sqref="BY124:CD124">
    <cfRule type="containsText" dxfId="13702" priority="8788" operator="containsText" text="CE">
      <formula>NOT(ISERROR(SEARCH("CE",BY124)))</formula>
    </cfRule>
  </conditionalFormatting>
  <conditionalFormatting sqref="BY124:CD124">
    <cfRule type="cellIs" dxfId="13701" priority="8781" operator="equal">
      <formula>"FAB"</formula>
    </cfRule>
    <cfRule type="containsText" dxfId="13700" priority="8782" operator="containsText" text="CC">
      <formula>NOT(ISERROR(SEARCH("CC",BY124)))</formula>
    </cfRule>
    <cfRule type="containsText" dxfId="13699" priority="8783" operator="containsText" text="ND">
      <formula>NOT(ISERROR(SEARCH("ND",BY124)))</formula>
    </cfRule>
    <cfRule type="containsText" dxfId="13698" priority="8784" operator="containsText" text="MANTTO">
      <formula>NOT(ISERROR(SEARCH("MANTTO",BY124)))</formula>
    </cfRule>
    <cfRule type="containsText" dxfId="13697" priority="8785" operator="containsText" text="PNC">
      <formula>NOT(ISERROR(SEARCH("PNC",BY124)))</formula>
    </cfRule>
    <cfRule type="containsText" dxfId="13696" priority="8786" operator="containsText" text="EJC">
      <formula>NOT(ISERROR(SEARCH("EJC",BY124)))</formula>
    </cfRule>
    <cfRule type="containsText" dxfId="13695" priority="8787" operator="containsText" text="FAC">
      <formula>NOT(ISERROR(SEARCH("FAC",BY124)))</formula>
    </cfRule>
  </conditionalFormatting>
  <conditionalFormatting sqref="BY124:CD124">
    <cfRule type="containsText" dxfId="13694" priority="8780" operator="containsText" text="CE">
      <formula>NOT(ISERROR(SEARCH("CE",BY124)))</formula>
    </cfRule>
  </conditionalFormatting>
  <conditionalFormatting sqref="BY124:CD124">
    <cfRule type="cellIs" dxfId="13693" priority="8773" operator="equal">
      <formula>"FAB"</formula>
    </cfRule>
    <cfRule type="containsText" dxfId="13692" priority="8774" operator="containsText" text="CC">
      <formula>NOT(ISERROR(SEARCH("CC",BY124)))</formula>
    </cfRule>
    <cfRule type="containsText" dxfId="13691" priority="8775" operator="containsText" text="ND">
      <formula>NOT(ISERROR(SEARCH("ND",BY124)))</formula>
    </cfRule>
    <cfRule type="containsText" dxfId="13690" priority="8776" operator="containsText" text="MANTTO">
      <formula>NOT(ISERROR(SEARCH("MANTTO",BY124)))</formula>
    </cfRule>
    <cfRule type="containsText" dxfId="13689" priority="8777" operator="containsText" text="PNC">
      <formula>NOT(ISERROR(SEARCH("PNC",BY124)))</formula>
    </cfRule>
    <cfRule type="containsText" dxfId="13688" priority="8778" operator="containsText" text="EJC">
      <formula>NOT(ISERROR(SEARCH("EJC",BY124)))</formula>
    </cfRule>
    <cfRule type="containsText" dxfId="13687" priority="8779" operator="containsText" text="FAC">
      <formula>NOT(ISERROR(SEARCH("FAC",BY124)))</formula>
    </cfRule>
  </conditionalFormatting>
  <conditionalFormatting sqref="BY124:CD124">
    <cfRule type="containsText" dxfId="13686" priority="8772" operator="containsText" text="CE">
      <formula>NOT(ISERROR(SEARCH("CE",BY124)))</formula>
    </cfRule>
  </conditionalFormatting>
  <conditionalFormatting sqref="BY124:CD124">
    <cfRule type="cellIs" dxfId="13685" priority="8765" operator="equal">
      <formula>"FAB"</formula>
    </cfRule>
    <cfRule type="containsText" dxfId="13684" priority="8766" operator="containsText" text="CC">
      <formula>NOT(ISERROR(SEARCH("CC",BY124)))</formula>
    </cfRule>
    <cfRule type="containsText" dxfId="13683" priority="8767" operator="containsText" text="ND">
      <formula>NOT(ISERROR(SEARCH("ND",BY124)))</formula>
    </cfRule>
    <cfRule type="containsText" dxfId="13682" priority="8768" operator="containsText" text="MANTTO">
      <formula>NOT(ISERROR(SEARCH("MANTTO",BY124)))</formula>
    </cfRule>
    <cfRule type="containsText" dxfId="13681" priority="8769" operator="containsText" text="PNC">
      <formula>NOT(ISERROR(SEARCH("PNC",BY124)))</formula>
    </cfRule>
    <cfRule type="containsText" dxfId="13680" priority="8770" operator="containsText" text="EJC">
      <formula>NOT(ISERROR(SEARCH("EJC",BY124)))</formula>
    </cfRule>
    <cfRule type="containsText" dxfId="13679" priority="8771" operator="containsText" text="FAC">
      <formula>NOT(ISERROR(SEARCH("FAC",BY124)))</formula>
    </cfRule>
  </conditionalFormatting>
  <conditionalFormatting sqref="BY124:CD124">
    <cfRule type="containsText" dxfId="13678" priority="8764" operator="containsText" text="CE">
      <formula>NOT(ISERROR(SEARCH("CE",BY124)))</formula>
    </cfRule>
  </conditionalFormatting>
  <conditionalFormatting sqref="CA130">
    <cfRule type="cellIs" dxfId="13677" priority="8757" operator="equal">
      <formula>"FAB"</formula>
    </cfRule>
    <cfRule type="containsText" dxfId="13676" priority="8758" operator="containsText" text="CC">
      <formula>NOT(ISERROR(SEARCH("CC",CA130)))</formula>
    </cfRule>
    <cfRule type="containsText" dxfId="13675" priority="8759" operator="containsText" text="ND">
      <formula>NOT(ISERROR(SEARCH("ND",CA130)))</formula>
    </cfRule>
    <cfRule type="containsText" dxfId="13674" priority="8760" operator="containsText" text="MANTTO">
      <formula>NOT(ISERROR(SEARCH("MANTTO",CA130)))</formula>
    </cfRule>
    <cfRule type="containsText" dxfId="13673" priority="8761" operator="containsText" text="PNC">
      <formula>NOT(ISERROR(SEARCH("PNC",CA130)))</formula>
    </cfRule>
    <cfRule type="containsText" dxfId="13672" priority="8762" operator="containsText" text="EJC">
      <formula>NOT(ISERROR(SEARCH("EJC",CA130)))</formula>
    </cfRule>
    <cfRule type="containsText" dxfId="13671" priority="8763" operator="containsText" text="FAC">
      <formula>NOT(ISERROR(SEARCH("FAC",CA130)))</formula>
    </cfRule>
  </conditionalFormatting>
  <conditionalFormatting sqref="CA130">
    <cfRule type="containsText" dxfId="13670" priority="8756" operator="containsText" text="CE">
      <formula>NOT(ISERROR(SEARCH("CE",CA130)))</formula>
    </cfRule>
  </conditionalFormatting>
  <conditionalFormatting sqref="BO130:BZ130">
    <cfRule type="cellIs" dxfId="13669" priority="8749" operator="equal">
      <formula>"FAB"</formula>
    </cfRule>
    <cfRule type="containsText" dxfId="13668" priority="8750" operator="containsText" text="CC">
      <formula>NOT(ISERROR(SEARCH("CC",BO130)))</formula>
    </cfRule>
    <cfRule type="containsText" dxfId="13667" priority="8751" operator="containsText" text="ND">
      <formula>NOT(ISERROR(SEARCH("ND",BO130)))</formula>
    </cfRule>
    <cfRule type="containsText" dxfId="13666" priority="8752" operator="containsText" text="MANTTO">
      <formula>NOT(ISERROR(SEARCH("MANTTO",BO130)))</formula>
    </cfRule>
    <cfRule type="containsText" dxfId="13665" priority="8753" operator="containsText" text="PNC">
      <formula>NOT(ISERROR(SEARCH("PNC",BO130)))</formula>
    </cfRule>
    <cfRule type="containsText" dxfId="13664" priority="8754" operator="containsText" text="EJC">
      <formula>NOT(ISERROR(SEARCH("EJC",BO130)))</formula>
    </cfRule>
    <cfRule type="containsText" dxfId="13663" priority="8755" operator="containsText" text="FAC">
      <formula>NOT(ISERROR(SEARCH("FAC",BO130)))</formula>
    </cfRule>
  </conditionalFormatting>
  <conditionalFormatting sqref="BO130:BZ130">
    <cfRule type="containsText" dxfId="13662" priority="8748" operator="containsText" text="CE">
      <formula>NOT(ISERROR(SEARCH("CE",BO130)))</formula>
    </cfRule>
  </conditionalFormatting>
  <conditionalFormatting sqref="BO130:BZ130">
    <cfRule type="cellIs" dxfId="13661" priority="8741" operator="equal">
      <formula>"FAB"</formula>
    </cfRule>
    <cfRule type="containsText" dxfId="13660" priority="8742" operator="containsText" text="CC">
      <formula>NOT(ISERROR(SEARCH("CC",BO130)))</formula>
    </cfRule>
    <cfRule type="containsText" dxfId="13659" priority="8743" operator="containsText" text="ND">
      <formula>NOT(ISERROR(SEARCH("ND",BO130)))</formula>
    </cfRule>
    <cfRule type="containsText" dxfId="13658" priority="8744" operator="containsText" text="MANTTO">
      <formula>NOT(ISERROR(SEARCH("MANTTO",BO130)))</formula>
    </cfRule>
    <cfRule type="containsText" dxfId="13657" priority="8745" operator="containsText" text="PNC">
      <formula>NOT(ISERROR(SEARCH("PNC",BO130)))</formula>
    </cfRule>
    <cfRule type="containsText" dxfId="13656" priority="8746" operator="containsText" text="EJC">
      <formula>NOT(ISERROR(SEARCH("EJC",BO130)))</formula>
    </cfRule>
    <cfRule type="containsText" dxfId="13655" priority="8747" operator="containsText" text="FAC">
      <formula>NOT(ISERROR(SEARCH("FAC",BO130)))</formula>
    </cfRule>
  </conditionalFormatting>
  <conditionalFormatting sqref="BO130:BZ130">
    <cfRule type="containsText" dxfId="13654" priority="8740" operator="containsText" text="CE">
      <formula>NOT(ISERROR(SEARCH("CE",BO130)))</formula>
    </cfRule>
  </conditionalFormatting>
  <conditionalFormatting sqref="BY130">
    <cfRule type="cellIs" dxfId="13653" priority="8733" operator="equal">
      <formula>"FAB"</formula>
    </cfRule>
    <cfRule type="containsText" dxfId="13652" priority="8734" operator="containsText" text="CC">
      <formula>NOT(ISERROR(SEARCH("CC",BY130)))</formula>
    </cfRule>
    <cfRule type="containsText" dxfId="13651" priority="8735" operator="containsText" text="ND">
      <formula>NOT(ISERROR(SEARCH("ND",BY130)))</formula>
    </cfRule>
    <cfRule type="containsText" dxfId="13650" priority="8736" operator="containsText" text="MANTTO">
      <formula>NOT(ISERROR(SEARCH("MANTTO",BY130)))</formula>
    </cfRule>
    <cfRule type="containsText" dxfId="13649" priority="8737" operator="containsText" text="PNC">
      <formula>NOT(ISERROR(SEARCH("PNC",BY130)))</formula>
    </cfRule>
    <cfRule type="containsText" dxfId="13648" priority="8738" operator="containsText" text="EJC">
      <formula>NOT(ISERROR(SEARCH("EJC",BY130)))</formula>
    </cfRule>
    <cfRule type="containsText" dxfId="13647" priority="8739" operator="containsText" text="FAC">
      <formula>NOT(ISERROR(SEARCH("FAC",BY130)))</formula>
    </cfRule>
  </conditionalFormatting>
  <conditionalFormatting sqref="BY130">
    <cfRule type="containsText" dxfId="13646" priority="8732" operator="containsText" text="CE">
      <formula>NOT(ISERROR(SEARCH("CE",BY130)))</formula>
    </cfRule>
  </conditionalFormatting>
  <conditionalFormatting sqref="BY130">
    <cfRule type="cellIs" dxfId="13645" priority="8725" operator="equal">
      <formula>"FAB"</formula>
    </cfRule>
    <cfRule type="containsText" dxfId="13644" priority="8726" operator="containsText" text="CC">
      <formula>NOT(ISERROR(SEARCH("CC",BY130)))</formula>
    </cfRule>
    <cfRule type="containsText" dxfId="13643" priority="8727" operator="containsText" text="ND">
      <formula>NOT(ISERROR(SEARCH("ND",BY130)))</formula>
    </cfRule>
    <cfRule type="containsText" dxfId="13642" priority="8728" operator="containsText" text="MANTTO">
      <formula>NOT(ISERROR(SEARCH("MANTTO",BY130)))</formula>
    </cfRule>
    <cfRule type="containsText" dxfId="13641" priority="8729" operator="containsText" text="PNC">
      <formula>NOT(ISERROR(SEARCH("PNC",BY130)))</formula>
    </cfRule>
    <cfRule type="containsText" dxfId="13640" priority="8730" operator="containsText" text="EJC">
      <formula>NOT(ISERROR(SEARCH("EJC",BY130)))</formula>
    </cfRule>
    <cfRule type="containsText" dxfId="13639" priority="8731" operator="containsText" text="FAC">
      <formula>NOT(ISERROR(SEARCH("FAC",BY130)))</formula>
    </cfRule>
  </conditionalFormatting>
  <conditionalFormatting sqref="BY130">
    <cfRule type="containsText" dxfId="13638" priority="8724" operator="containsText" text="CE">
      <formula>NOT(ISERROR(SEARCH("CE",BY130)))</formula>
    </cfRule>
  </conditionalFormatting>
  <conditionalFormatting sqref="CT130">
    <cfRule type="cellIs" dxfId="13637" priority="8708" operator="equal">
      <formula>"FAB"</formula>
    </cfRule>
    <cfRule type="containsText" dxfId="13636" priority="8709" operator="containsText" text="CC">
      <formula>NOT(ISERROR(SEARCH("CC",CT130)))</formula>
    </cfRule>
    <cfRule type="containsText" dxfId="13635" priority="8710" operator="containsText" text="ND">
      <formula>NOT(ISERROR(SEARCH("ND",CT130)))</formula>
    </cfRule>
    <cfRule type="containsText" dxfId="13634" priority="8711" operator="containsText" text="MANTTO">
      <formula>NOT(ISERROR(SEARCH("MANTTO",CT130)))</formula>
    </cfRule>
    <cfRule type="containsText" dxfId="13633" priority="8712" operator="containsText" text="PNC">
      <formula>NOT(ISERROR(SEARCH("PNC",CT130)))</formula>
    </cfRule>
    <cfRule type="containsText" dxfId="13632" priority="8713" operator="containsText" text="EJC">
      <formula>NOT(ISERROR(SEARCH("EJC",CT130)))</formula>
    </cfRule>
    <cfRule type="containsText" dxfId="13631" priority="8714" operator="containsText" text="FAC">
      <formula>NOT(ISERROR(SEARCH("FAC",CT130)))</formula>
    </cfRule>
  </conditionalFormatting>
  <conditionalFormatting sqref="CT130">
    <cfRule type="containsText" dxfId="13630" priority="8707" operator="containsText" text="CE">
      <formula>NOT(ISERROR(SEARCH("CE",CT130)))</formula>
    </cfRule>
  </conditionalFormatting>
  <conditionalFormatting sqref="CT130">
    <cfRule type="cellIs" dxfId="13629" priority="8700" operator="equal">
      <formula>"FAB"</formula>
    </cfRule>
    <cfRule type="containsText" dxfId="13628" priority="8701" operator="containsText" text="CC">
      <formula>NOT(ISERROR(SEARCH("CC",CT130)))</formula>
    </cfRule>
    <cfRule type="containsText" dxfId="13627" priority="8702" operator="containsText" text="ND">
      <formula>NOT(ISERROR(SEARCH("ND",CT130)))</formula>
    </cfRule>
    <cfRule type="containsText" dxfId="13626" priority="8703" operator="containsText" text="MANTTO">
      <formula>NOT(ISERROR(SEARCH("MANTTO",CT130)))</formula>
    </cfRule>
    <cfRule type="containsText" dxfId="13625" priority="8704" operator="containsText" text="PNC">
      <formula>NOT(ISERROR(SEARCH("PNC",CT130)))</formula>
    </cfRule>
    <cfRule type="containsText" dxfId="13624" priority="8705" operator="containsText" text="EJC">
      <formula>NOT(ISERROR(SEARCH("EJC",CT130)))</formula>
    </cfRule>
    <cfRule type="containsText" dxfId="13623" priority="8706" operator="containsText" text="FAC">
      <formula>NOT(ISERROR(SEARCH("FAC",CT130)))</formula>
    </cfRule>
  </conditionalFormatting>
  <conditionalFormatting sqref="CT130">
    <cfRule type="containsText" dxfId="13622" priority="8699" operator="containsText" text="CE">
      <formula>NOT(ISERROR(SEARCH("CE",CT130)))</formula>
    </cfRule>
  </conditionalFormatting>
  <conditionalFormatting sqref="CT130">
    <cfRule type="cellIs" dxfId="13621" priority="8692" operator="equal">
      <formula>"FAB"</formula>
    </cfRule>
    <cfRule type="containsText" dxfId="13620" priority="8693" operator="containsText" text="CC">
      <formula>NOT(ISERROR(SEARCH("CC",CT130)))</formula>
    </cfRule>
    <cfRule type="containsText" dxfId="13619" priority="8694" operator="containsText" text="ND">
      <formula>NOT(ISERROR(SEARCH("ND",CT130)))</formula>
    </cfRule>
    <cfRule type="containsText" dxfId="13618" priority="8695" operator="containsText" text="MANTTO">
      <formula>NOT(ISERROR(SEARCH("MANTTO",CT130)))</formula>
    </cfRule>
    <cfRule type="containsText" dxfId="13617" priority="8696" operator="containsText" text="PNC">
      <formula>NOT(ISERROR(SEARCH("PNC",CT130)))</formula>
    </cfRule>
    <cfRule type="containsText" dxfId="13616" priority="8697" operator="containsText" text="EJC">
      <formula>NOT(ISERROR(SEARCH("EJC",CT130)))</formula>
    </cfRule>
    <cfRule type="containsText" dxfId="13615" priority="8698" operator="containsText" text="FAC">
      <formula>NOT(ISERROR(SEARCH("FAC",CT130)))</formula>
    </cfRule>
  </conditionalFormatting>
  <conditionalFormatting sqref="CT130">
    <cfRule type="containsText" dxfId="13614" priority="8691" operator="containsText" text="CE">
      <formula>NOT(ISERROR(SEARCH("CE",CT130)))</formula>
    </cfRule>
  </conditionalFormatting>
  <conditionalFormatting sqref="CT130">
    <cfRule type="cellIs" dxfId="13613" priority="8684" operator="equal">
      <formula>"FAB"</formula>
    </cfRule>
    <cfRule type="containsText" dxfId="13612" priority="8685" operator="containsText" text="CC">
      <formula>NOT(ISERROR(SEARCH("CC",CT130)))</formula>
    </cfRule>
    <cfRule type="containsText" dxfId="13611" priority="8686" operator="containsText" text="ND">
      <formula>NOT(ISERROR(SEARCH("ND",CT130)))</formula>
    </cfRule>
    <cfRule type="containsText" dxfId="13610" priority="8687" operator="containsText" text="MANTTO">
      <formula>NOT(ISERROR(SEARCH("MANTTO",CT130)))</formula>
    </cfRule>
    <cfRule type="containsText" dxfId="13609" priority="8688" operator="containsText" text="PNC">
      <formula>NOT(ISERROR(SEARCH("PNC",CT130)))</formula>
    </cfRule>
    <cfRule type="containsText" dxfId="13608" priority="8689" operator="containsText" text="EJC">
      <formula>NOT(ISERROR(SEARCH("EJC",CT130)))</formula>
    </cfRule>
    <cfRule type="containsText" dxfId="13607" priority="8690" operator="containsText" text="FAC">
      <formula>NOT(ISERROR(SEARCH("FAC",CT130)))</formula>
    </cfRule>
  </conditionalFormatting>
  <conditionalFormatting sqref="CT130">
    <cfRule type="containsText" dxfId="13606" priority="8683" operator="containsText" text="CE">
      <formula>NOT(ISERROR(SEARCH("CE",CT130)))</formula>
    </cfRule>
  </conditionalFormatting>
  <conditionalFormatting sqref="CT130">
    <cfRule type="cellIs" dxfId="13605" priority="8676" operator="equal">
      <formula>"FAB"</formula>
    </cfRule>
    <cfRule type="containsText" dxfId="13604" priority="8677" operator="containsText" text="CC">
      <formula>NOT(ISERROR(SEARCH("CC",CT130)))</formula>
    </cfRule>
    <cfRule type="containsText" dxfId="13603" priority="8678" operator="containsText" text="ND">
      <formula>NOT(ISERROR(SEARCH("ND",CT130)))</formula>
    </cfRule>
    <cfRule type="containsText" dxfId="13602" priority="8679" operator="containsText" text="MANTTO">
      <formula>NOT(ISERROR(SEARCH("MANTTO",CT130)))</formula>
    </cfRule>
    <cfRule type="containsText" dxfId="13601" priority="8680" operator="containsText" text="PNC">
      <formula>NOT(ISERROR(SEARCH("PNC",CT130)))</formula>
    </cfRule>
    <cfRule type="containsText" dxfId="13600" priority="8681" operator="containsText" text="EJC">
      <formula>NOT(ISERROR(SEARCH("EJC",CT130)))</formula>
    </cfRule>
    <cfRule type="containsText" dxfId="13599" priority="8682" operator="containsText" text="FAC">
      <formula>NOT(ISERROR(SEARCH("FAC",CT130)))</formula>
    </cfRule>
  </conditionalFormatting>
  <conditionalFormatting sqref="CT130">
    <cfRule type="containsText" dxfId="13598" priority="8675" operator="containsText" text="CE">
      <formula>NOT(ISERROR(SEARCH("CE",CT130)))</formula>
    </cfRule>
  </conditionalFormatting>
  <conditionalFormatting sqref="CU130:DC130">
    <cfRule type="cellIs" dxfId="13597" priority="8668" operator="equal">
      <formula>"FAB"</formula>
    </cfRule>
    <cfRule type="containsText" dxfId="13596" priority="8669" operator="containsText" text="CC">
      <formula>NOT(ISERROR(SEARCH("CC",CU130)))</formula>
    </cfRule>
    <cfRule type="containsText" dxfId="13595" priority="8670" operator="containsText" text="ND">
      <formula>NOT(ISERROR(SEARCH("ND",CU130)))</formula>
    </cfRule>
    <cfRule type="containsText" dxfId="13594" priority="8671" operator="containsText" text="MANTTO">
      <formula>NOT(ISERROR(SEARCH("MANTTO",CU130)))</formula>
    </cfRule>
    <cfRule type="containsText" dxfId="13593" priority="8672" operator="containsText" text="PNC">
      <formula>NOT(ISERROR(SEARCH("PNC",CU130)))</formula>
    </cfRule>
    <cfRule type="containsText" dxfId="13592" priority="8673" operator="containsText" text="EJC">
      <formula>NOT(ISERROR(SEARCH("EJC",CU130)))</formula>
    </cfRule>
    <cfRule type="containsText" dxfId="13591" priority="8674" operator="containsText" text="FAC">
      <formula>NOT(ISERROR(SEARCH("FAC",CU130)))</formula>
    </cfRule>
  </conditionalFormatting>
  <conditionalFormatting sqref="CU130:DC130">
    <cfRule type="containsText" dxfId="13590" priority="8667" operator="containsText" text="CE">
      <formula>NOT(ISERROR(SEARCH("CE",CU130)))</formula>
    </cfRule>
  </conditionalFormatting>
  <conditionalFormatting sqref="CU130:DC130">
    <cfRule type="cellIs" dxfId="13589" priority="8660" operator="equal">
      <formula>"FAB"</formula>
    </cfRule>
    <cfRule type="containsText" dxfId="13588" priority="8661" operator="containsText" text="CC">
      <formula>NOT(ISERROR(SEARCH("CC",CU130)))</formula>
    </cfRule>
    <cfRule type="containsText" dxfId="13587" priority="8662" operator="containsText" text="ND">
      <formula>NOT(ISERROR(SEARCH("ND",CU130)))</formula>
    </cfRule>
    <cfRule type="containsText" dxfId="13586" priority="8663" operator="containsText" text="MANTTO">
      <formula>NOT(ISERROR(SEARCH("MANTTO",CU130)))</formula>
    </cfRule>
    <cfRule type="containsText" dxfId="13585" priority="8664" operator="containsText" text="PNC">
      <formula>NOT(ISERROR(SEARCH("PNC",CU130)))</formula>
    </cfRule>
    <cfRule type="containsText" dxfId="13584" priority="8665" operator="containsText" text="EJC">
      <formula>NOT(ISERROR(SEARCH("EJC",CU130)))</formula>
    </cfRule>
    <cfRule type="containsText" dxfId="13583" priority="8666" operator="containsText" text="FAC">
      <formula>NOT(ISERROR(SEARCH("FAC",CU130)))</formula>
    </cfRule>
  </conditionalFormatting>
  <conditionalFormatting sqref="CU130:DC130">
    <cfRule type="containsText" dxfId="13582" priority="8659" operator="containsText" text="CE">
      <formula>NOT(ISERROR(SEARCH("CE",CU130)))</formula>
    </cfRule>
  </conditionalFormatting>
  <conditionalFormatting sqref="CU130:DC130">
    <cfRule type="cellIs" dxfId="13581" priority="8652" operator="equal">
      <formula>"FAB"</formula>
    </cfRule>
    <cfRule type="containsText" dxfId="13580" priority="8653" operator="containsText" text="CC">
      <formula>NOT(ISERROR(SEARCH("CC",CU130)))</formula>
    </cfRule>
    <cfRule type="containsText" dxfId="13579" priority="8654" operator="containsText" text="ND">
      <formula>NOT(ISERROR(SEARCH("ND",CU130)))</formula>
    </cfRule>
    <cfRule type="containsText" dxfId="13578" priority="8655" operator="containsText" text="MANTTO">
      <formula>NOT(ISERROR(SEARCH("MANTTO",CU130)))</formula>
    </cfRule>
    <cfRule type="containsText" dxfId="13577" priority="8656" operator="containsText" text="PNC">
      <formula>NOT(ISERROR(SEARCH("PNC",CU130)))</formula>
    </cfRule>
    <cfRule type="containsText" dxfId="13576" priority="8657" operator="containsText" text="EJC">
      <formula>NOT(ISERROR(SEARCH("EJC",CU130)))</formula>
    </cfRule>
    <cfRule type="containsText" dxfId="13575" priority="8658" operator="containsText" text="FAC">
      <formula>NOT(ISERROR(SEARCH("FAC",CU130)))</formula>
    </cfRule>
  </conditionalFormatting>
  <conditionalFormatting sqref="CU130:DC130">
    <cfRule type="containsText" dxfId="13574" priority="8651" operator="containsText" text="CE">
      <formula>NOT(ISERROR(SEARCH("CE",CU130)))</formula>
    </cfRule>
  </conditionalFormatting>
  <conditionalFormatting sqref="CU130:DC130">
    <cfRule type="cellIs" dxfId="13573" priority="8644" operator="equal">
      <formula>"FAB"</formula>
    </cfRule>
    <cfRule type="containsText" dxfId="13572" priority="8645" operator="containsText" text="CC">
      <formula>NOT(ISERROR(SEARCH("CC",CU130)))</formula>
    </cfRule>
    <cfRule type="containsText" dxfId="13571" priority="8646" operator="containsText" text="ND">
      <formula>NOT(ISERROR(SEARCH("ND",CU130)))</formula>
    </cfRule>
    <cfRule type="containsText" dxfId="13570" priority="8647" operator="containsText" text="MANTTO">
      <formula>NOT(ISERROR(SEARCH("MANTTO",CU130)))</formula>
    </cfRule>
    <cfRule type="containsText" dxfId="13569" priority="8648" operator="containsText" text="PNC">
      <formula>NOT(ISERROR(SEARCH("PNC",CU130)))</formula>
    </cfRule>
    <cfRule type="containsText" dxfId="13568" priority="8649" operator="containsText" text="EJC">
      <formula>NOT(ISERROR(SEARCH("EJC",CU130)))</formula>
    </cfRule>
    <cfRule type="containsText" dxfId="13567" priority="8650" operator="containsText" text="FAC">
      <formula>NOT(ISERROR(SEARCH("FAC",CU130)))</formula>
    </cfRule>
  </conditionalFormatting>
  <conditionalFormatting sqref="CU130:DC130">
    <cfRule type="containsText" dxfId="13566" priority="8643" operator="containsText" text="CE">
      <formula>NOT(ISERROR(SEARCH("CE",CU130)))</formula>
    </cfRule>
  </conditionalFormatting>
  <conditionalFormatting sqref="CT130:DD130">
    <cfRule type="cellIs" dxfId="13565" priority="8323" operator="equal">
      <formula>"FAB"</formula>
    </cfRule>
    <cfRule type="containsText" dxfId="13564" priority="8324" operator="containsText" text="CC">
      <formula>NOT(ISERROR(SEARCH("CC",CT130)))</formula>
    </cfRule>
    <cfRule type="containsText" dxfId="13563" priority="8325" operator="containsText" text="ND">
      <formula>NOT(ISERROR(SEARCH("ND",CT130)))</formula>
    </cfRule>
    <cfRule type="containsText" dxfId="13562" priority="8326" operator="containsText" text="MANTTO">
      <formula>NOT(ISERROR(SEARCH("MANTTO",CT130)))</formula>
    </cfRule>
    <cfRule type="containsText" dxfId="13561" priority="8327" operator="containsText" text="PNC">
      <formula>NOT(ISERROR(SEARCH("PNC",CT130)))</formula>
    </cfRule>
    <cfRule type="containsText" dxfId="13560" priority="8328" operator="containsText" text="EJC">
      <formula>NOT(ISERROR(SEARCH("EJC",CT130)))</formula>
    </cfRule>
    <cfRule type="containsText" dxfId="13559" priority="8329" operator="containsText" text="FAC">
      <formula>NOT(ISERROR(SEARCH("FAC",CT130)))</formula>
    </cfRule>
  </conditionalFormatting>
  <conditionalFormatting sqref="CT130:DD130">
    <cfRule type="containsText" dxfId="13558" priority="8322" operator="containsText" text="CE">
      <formula>NOT(ISERROR(SEARCH("CE",CT130)))</formula>
    </cfRule>
  </conditionalFormatting>
  <conditionalFormatting sqref="DA130:DC130">
    <cfRule type="cellIs" dxfId="13557" priority="8540" operator="equal">
      <formula>"FAB"</formula>
    </cfRule>
    <cfRule type="containsText" dxfId="13556" priority="8541" operator="containsText" text="CC">
      <formula>NOT(ISERROR(SEARCH("CC",DA130)))</formula>
    </cfRule>
    <cfRule type="containsText" dxfId="13555" priority="8542" operator="containsText" text="ND">
      <formula>NOT(ISERROR(SEARCH("ND",DA130)))</formula>
    </cfRule>
    <cfRule type="containsText" dxfId="13554" priority="8543" operator="containsText" text="MANTTO">
      <formula>NOT(ISERROR(SEARCH("MANTTO",DA130)))</formula>
    </cfRule>
    <cfRule type="containsText" dxfId="13553" priority="8544" operator="containsText" text="PNC">
      <formula>NOT(ISERROR(SEARCH("PNC",DA130)))</formula>
    </cfRule>
    <cfRule type="containsText" dxfId="13552" priority="8545" operator="containsText" text="EJC">
      <formula>NOT(ISERROR(SEARCH("EJC",DA130)))</formula>
    </cfRule>
    <cfRule type="containsText" dxfId="13551" priority="8546" operator="containsText" text="FAC">
      <formula>NOT(ISERROR(SEARCH("FAC",DA130)))</formula>
    </cfRule>
  </conditionalFormatting>
  <conditionalFormatting sqref="DA130:DC130">
    <cfRule type="containsText" dxfId="13550" priority="8539" operator="containsText" text="CE">
      <formula>NOT(ISERROR(SEARCH("CE",DA130)))</formula>
    </cfRule>
  </conditionalFormatting>
  <conditionalFormatting sqref="DA130:DC130">
    <cfRule type="cellIs" dxfId="13549" priority="8532" operator="equal">
      <formula>"FAB"</formula>
    </cfRule>
    <cfRule type="containsText" dxfId="13548" priority="8533" operator="containsText" text="CC">
      <formula>NOT(ISERROR(SEARCH("CC",DA130)))</formula>
    </cfRule>
    <cfRule type="containsText" dxfId="13547" priority="8534" operator="containsText" text="ND">
      <formula>NOT(ISERROR(SEARCH("ND",DA130)))</formula>
    </cfRule>
    <cfRule type="containsText" dxfId="13546" priority="8535" operator="containsText" text="MANTTO">
      <formula>NOT(ISERROR(SEARCH("MANTTO",DA130)))</formula>
    </cfRule>
    <cfRule type="containsText" dxfId="13545" priority="8536" operator="containsText" text="PNC">
      <formula>NOT(ISERROR(SEARCH("PNC",DA130)))</formula>
    </cfRule>
    <cfRule type="containsText" dxfId="13544" priority="8537" operator="containsText" text="EJC">
      <formula>NOT(ISERROR(SEARCH("EJC",DA130)))</formula>
    </cfRule>
    <cfRule type="containsText" dxfId="13543" priority="8538" operator="containsText" text="FAC">
      <formula>NOT(ISERROR(SEARCH("FAC",DA130)))</formula>
    </cfRule>
  </conditionalFormatting>
  <conditionalFormatting sqref="DA130:DC130">
    <cfRule type="containsText" dxfId="13542" priority="8531" operator="containsText" text="CE">
      <formula>NOT(ISERROR(SEARCH("CE",DA130)))</formula>
    </cfRule>
  </conditionalFormatting>
  <conditionalFormatting sqref="CT130:DD130">
    <cfRule type="cellIs" dxfId="13541" priority="8211" operator="equal">
      <formula>"FAB"</formula>
    </cfRule>
    <cfRule type="containsText" dxfId="13540" priority="8212" operator="containsText" text="CC">
      <formula>NOT(ISERROR(SEARCH("CC",CT130)))</formula>
    </cfRule>
    <cfRule type="containsText" dxfId="13539" priority="8213" operator="containsText" text="ND">
      <formula>NOT(ISERROR(SEARCH("ND",CT130)))</formula>
    </cfRule>
    <cfRule type="containsText" dxfId="13538" priority="8214" operator="containsText" text="MANTTO">
      <formula>NOT(ISERROR(SEARCH("MANTTO",CT130)))</formula>
    </cfRule>
    <cfRule type="containsText" dxfId="13537" priority="8215" operator="containsText" text="PNC">
      <formula>NOT(ISERROR(SEARCH("PNC",CT130)))</formula>
    </cfRule>
    <cfRule type="containsText" dxfId="13536" priority="8216" operator="containsText" text="EJC">
      <formula>NOT(ISERROR(SEARCH("EJC",CT130)))</formula>
    </cfRule>
    <cfRule type="containsText" dxfId="13535" priority="8217" operator="containsText" text="FAC">
      <formula>NOT(ISERROR(SEARCH("FAC",CT130)))</formula>
    </cfRule>
  </conditionalFormatting>
  <conditionalFormatting sqref="CT130:DD130">
    <cfRule type="containsText" dxfId="13534" priority="8210" operator="containsText" text="CE">
      <formula>NOT(ISERROR(SEARCH("CE",CT130)))</formula>
    </cfRule>
  </conditionalFormatting>
  <conditionalFormatting sqref="CH130">
    <cfRule type="cellIs" dxfId="13533" priority="8460" operator="equal">
      <formula>"FAB"</formula>
    </cfRule>
    <cfRule type="containsText" dxfId="13532" priority="8461" operator="containsText" text="CC">
      <formula>NOT(ISERROR(SEARCH("CC",CH130)))</formula>
    </cfRule>
    <cfRule type="containsText" dxfId="13531" priority="8462" operator="containsText" text="ND">
      <formula>NOT(ISERROR(SEARCH("ND",CH130)))</formula>
    </cfRule>
    <cfRule type="containsText" dxfId="13530" priority="8463" operator="containsText" text="MANTTO">
      <formula>NOT(ISERROR(SEARCH("MANTTO",CH130)))</formula>
    </cfRule>
    <cfRule type="containsText" dxfId="13529" priority="8464" operator="containsText" text="PNC">
      <formula>NOT(ISERROR(SEARCH("PNC",CH130)))</formula>
    </cfRule>
    <cfRule type="containsText" dxfId="13528" priority="8465" operator="containsText" text="EJC">
      <formula>NOT(ISERROR(SEARCH("EJC",CH130)))</formula>
    </cfRule>
    <cfRule type="containsText" dxfId="13527" priority="8466" operator="containsText" text="FAC">
      <formula>NOT(ISERROR(SEARCH("FAC",CH130)))</formula>
    </cfRule>
  </conditionalFormatting>
  <conditionalFormatting sqref="CH130">
    <cfRule type="containsText" dxfId="13526" priority="8459" operator="containsText" text="CE">
      <formula>NOT(ISERROR(SEARCH("CE",CH130)))</formula>
    </cfRule>
  </conditionalFormatting>
  <conditionalFormatting sqref="CC130:CM130 CT130">
    <cfRule type="cellIs" dxfId="13525" priority="8452" operator="equal">
      <formula>"FAB"</formula>
    </cfRule>
    <cfRule type="containsText" dxfId="13524" priority="8453" operator="containsText" text="CC">
      <formula>NOT(ISERROR(SEARCH("CC",CC130)))</formula>
    </cfRule>
    <cfRule type="containsText" dxfId="13523" priority="8454" operator="containsText" text="ND">
      <formula>NOT(ISERROR(SEARCH("ND",CC130)))</formula>
    </cfRule>
    <cfRule type="containsText" dxfId="13522" priority="8455" operator="containsText" text="MANTTO">
      <formula>NOT(ISERROR(SEARCH("MANTTO",CC130)))</formula>
    </cfRule>
    <cfRule type="containsText" dxfId="13521" priority="8456" operator="containsText" text="PNC">
      <formula>NOT(ISERROR(SEARCH("PNC",CC130)))</formula>
    </cfRule>
    <cfRule type="containsText" dxfId="13520" priority="8457" operator="containsText" text="EJC">
      <formula>NOT(ISERROR(SEARCH("EJC",CC130)))</formula>
    </cfRule>
    <cfRule type="containsText" dxfId="13519" priority="8458" operator="containsText" text="FAC">
      <formula>NOT(ISERROR(SEARCH("FAC",CC130)))</formula>
    </cfRule>
  </conditionalFormatting>
  <conditionalFormatting sqref="CC130:CM130 CT130">
    <cfRule type="containsText" dxfId="13518" priority="8451" operator="containsText" text="CE">
      <formula>NOT(ISERROR(SEARCH("CE",CC130)))</formula>
    </cfRule>
  </conditionalFormatting>
  <conditionalFormatting sqref="CC130:CM130 CT130">
    <cfRule type="cellIs" dxfId="13517" priority="8444" operator="equal">
      <formula>"FAB"</formula>
    </cfRule>
    <cfRule type="containsText" dxfId="13516" priority="8445" operator="containsText" text="CC">
      <formula>NOT(ISERROR(SEARCH("CC",CC130)))</formula>
    </cfRule>
    <cfRule type="containsText" dxfId="13515" priority="8446" operator="containsText" text="ND">
      <formula>NOT(ISERROR(SEARCH("ND",CC130)))</formula>
    </cfRule>
    <cfRule type="containsText" dxfId="13514" priority="8447" operator="containsText" text="MANTTO">
      <formula>NOT(ISERROR(SEARCH("MANTTO",CC130)))</formula>
    </cfRule>
    <cfRule type="containsText" dxfId="13513" priority="8448" operator="containsText" text="PNC">
      <formula>NOT(ISERROR(SEARCH("PNC",CC130)))</formula>
    </cfRule>
    <cfRule type="containsText" dxfId="13512" priority="8449" operator="containsText" text="EJC">
      <formula>NOT(ISERROR(SEARCH("EJC",CC130)))</formula>
    </cfRule>
    <cfRule type="containsText" dxfId="13511" priority="8450" operator="containsText" text="FAC">
      <formula>NOT(ISERROR(SEARCH("FAC",CC130)))</formula>
    </cfRule>
  </conditionalFormatting>
  <conditionalFormatting sqref="CC130:CM130 CT130">
    <cfRule type="containsText" dxfId="13510" priority="8443" operator="containsText" text="CE">
      <formula>NOT(ISERROR(SEARCH("CE",CC130)))</formula>
    </cfRule>
  </conditionalFormatting>
  <conditionalFormatting sqref="CG130:CH130 CL130:CM130 CT130">
    <cfRule type="cellIs" dxfId="13509" priority="8436" operator="equal">
      <formula>"FAB"</formula>
    </cfRule>
    <cfRule type="containsText" dxfId="13508" priority="8437" operator="containsText" text="CC">
      <formula>NOT(ISERROR(SEARCH("CC",CG130)))</formula>
    </cfRule>
    <cfRule type="containsText" dxfId="13507" priority="8438" operator="containsText" text="ND">
      <formula>NOT(ISERROR(SEARCH("ND",CG130)))</formula>
    </cfRule>
    <cfRule type="containsText" dxfId="13506" priority="8439" operator="containsText" text="MANTTO">
      <formula>NOT(ISERROR(SEARCH("MANTTO",CG130)))</formula>
    </cfRule>
    <cfRule type="containsText" dxfId="13505" priority="8440" operator="containsText" text="PNC">
      <formula>NOT(ISERROR(SEARCH("PNC",CG130)))</formula>
    </cfRule>
    <cfRule type="containsText" dxfId="13504" priority="8441" operator="containsText" text="EJC">
      <formula>NOT(ISERROR(SEARCH("EJC",CG130)))</formula>
    </cfRule>
    <cfRule type="containsText" dxfId="13503" priority="8442" operator="containsText" text="FAC">
      <formula>NOT(ISERROR(SEARCH("FAC",CG130)))</formula>
    </cfRule>
  </conditionalFormatting>
  <conditionalFormatting sqref="CG130:CH130 CL130:CM130 CT130">
    <cfRule type="containsText" dxfId="13502" priority="8435" operator="containsText" text="CE">
      <formula>NOT(ISERROR(SEARCH("CE",CG130)))</formula>
    </cfRule>
  </conditionalFormatting>
  <conditionalFormatting sqref="CG130:CH130 CL130:CM130 CT130">
    <cfRule type="cellIs" dxfId="13501" priority="8428" operator="equal">
      <formula>"FAB"</formula>
    </cfRule>
    <cfRule type="containsText" dxfId="13500" priority="8429" operator="containsText" text="CC">
      <formula>NOT(ISERROR(SEARCH("CC",CG130)))</formula>
    </cfRule>
    <cfRule type="containsText" dxfId="13499" priority="8430" operator="containsText" text="ND">
      <formula>NOT(ISERROR(SEARCH("ND",CG130)))</formula>
    </cfRule>
    <cfRule type="containsText" dxfId="13498" priority="8431" operator="containsText" text="MANTTO">
      <formula>NOT(ISERROR(SEARCH("MANTTO",CG130)))</formula>
    </cfRule>
    <cfRule type="containsText" dxfId="13497" priority="8432" operator="containsText" text="PNC">
      <formula>NOT(ISERROR(SEARCH("PNC",CG130)))</formula>
    </cfRule>
    <cfRule type="containsText" dxfId="13496" priority="8433" operator="containsText" text="EJC">
      <formula>NOT(ISERROR(SEARCH("EJC",CG130)))</formula>
    </cfRule>
    <cfRule type="containsText" dxfId="13495" priority="8434" operator="containsText" text="FAC">
      <formula>NOT(ISERROR(SEARCH("FAC",CG130)))</formula>
    </cfRule>
  </conditionalFormatting>
  <conditionalFormatting sqref="CG130:CH130 CL130:CM130 CT130">
    <cfRule type="containsText" dxfId="13494" priority="8427" operator="containsText" text="CE">
      <formula>NOT(ISERROR(SEARCH("CE",CG130)))</formula>
    </cfRule>
  </conditionalFormatting>
  <conditionalFormatting sqref="CG130">
    <cfRule type="cellIs" dxfId="13493" priority="8420" operator="equal">
      <formula>"FAB"</formula>
    </cfRule>
    <cfRule type="containsText" dxfId="13492" priority="8421" operator="containsText" text="CC">
      <formula>NOT(ISERROR(SEARCH("CC",CG130)))</formula>
    </cfRule>
    <cfRule type="containsText" dxfId="13491" priority="8422" operator="containsText" text="ND">
      <formula>NOT(ISERROR(SEARCH("ND",CG130)))</formula>
    </cfRule>
    <cfRule type="containsText" dxfId="13490" priority="8423" operator="containsText" text="MANTTO">
      <formula>NOT(ISERROR(SEARCH("MANTTO",CG130)))</formula>
    </cfRule>
    <cfRule type="containsText" dxfId="13489" priority="8424" operator="containsText" text="PNC">
      <formula>NOT(ISERROR(SEARCH("PNC",CG130)))</formula>
    </cfRule>
    <cfRule type="containsText" dxfId="13488" priority="8425" operator="containsText" text="EJC">
      <formula>NOT(ISERROR(SEARCH("EJC",CG130)))</formula>
    </cfRule>
    <cfRule type="containsText" dxfId="13487" priority="8426" operator="containsText" text="FAC">
      <formula>NOT(ISERROR(SEARCH("FAC",CG130)))</formula>
    </cfRule>
  </conditionalFormatting>
  <conditionalFormatting sqref="CG130">
    <cfRule type="containsText" dxfId="13486" priority="8419" operator="containsText" text="CE">
      <formula>NOT(ISERROR(SEARCH("CE",CG130)))</formula>
    </cfRule>
  </conditionalFormatting>
  <conditionalFormatting sqref="CG130">
    <cfRule type="cellIs" dxfId="13485" priority="8412" operator="equal">
      <formula>"FAB"</formula>
    </cfRule>
    <cfRule type="containsText" dxfId="13484" priority="8413" operator="containsText" text="CC">
      <formula>NOT(ISERROR(SEARCH("CC",CG130)))</formula>
    </cfRule>
    <cfRule type="containsText" dxfId="13483" priority="8414" operator="containsText" text="ND">
      <formula>NOT(ISERROR(SEARCH("ND",CG130)))</formula>
    </cfRule>
    <cfRule type="containsText" dxfId="13482" priority="8415" operator="containsText" text="MANTTO">
      <formula>NOT(ISERROR(SEARCH("MANTTO",CG130)))</formula>
    </cfRule>
    <cfRule type="containsText" dxfId="13481" priority="8416" operator="containsText" text="PNC">
      <formula>NOT(ISERROR(SEARCH("PNC",CG130)))</formula>
    </cfRule>
    <cfRule type="containsText" dxfId="13480" priority="8417" operator="containsText" text="EJC">
      <formula>NOT(ISERROR(SEARCH("EJC",CG130)))</formula>
    </cfRule>
    <cfRule type="containsText" dxfId="13479" priority="8418" operator="containsText" text="FAC">
      <formula>NOT(ISERROR(SEARCH("FAC",CG130)))</formula>
    </cfRule>
  </conditionalFormatting>
  <conditionalFormatting sqref="CG130">
    <cfRule type="containsText" dxfId="13478" priority="8411" operator="containsText" text="CE">
      <formula>NOT(ISERROR(SEARCH("CE",CG130)))</formula>
    </cfRule>
  </conditionalFormatting>
  <conditionalFormatting sqref="CG130">
    <cfRule type="cellIs" dxfId="13477" priority="8404" operator="equal">
      <formula>"FAB"</formula>
    </cfRule>
    <cfRule type="containsText" dxfId="13476" priority="8405" operator="containsText" text="CC">
      <formula>NOT(ISERROR(SEARCH("CC",CG130)))</formula>
    </cfRule>
    <cfRule type="containsText" dxfId="13475" priority="8406" operator="containsText" text="ND">
      <formula>NOT(ISERROR(SEARCH("ND",CG130)))</formula>
    </cfRule>
    <cfRule type="containsText" dxfId="13474" priority="8407" operator="containsText" text="MANTTO">
      <formula>NOT(ISERROR(SEARCH("MANTTO",CG130)))</formula>
    </cfRule>
    <cfRule type="containsText" dxfId="13473" priority="8408" operator="containsText" text="PNC">
      <formula>NOT(ISERROR(SEARCH("PNC",CG130)))</formula>
    </cfRule>
    <cfRule type="containsText" dxfId="13472" priority="8409" operator="containsText" text="EJC">
      <formula>NOT(ISERROR(SEARCH("EJC",CG130)))</formula>
    </cfRule>
    <cfRule type="containsText" dxfId="13471" priority="8410" operator="containsText" text="FAC">
      <formula>NOT(ISERROR(SEARCH("FAC",CG130)))</formula>
    </cfRule>
  </conditionalFormatting>
  <conditionalFormatting sqref="CG130">
    <cfRule type="containsText" dxfId="13470" priority="8403" operator="containsText" text="CE">
      <formula>NOT(ISERROR(SEARCH("CE",CG130)))</formula>
    </cfRule>
  </conditionalFormatting>
  <conditionalFormatting sqref="CM130">
    <cfRule type="cellIs" dxfId="13469" priority="8396" operator="equal">
      <formula>"FAB"</formula>
    </cfRule>
    <cfRule type="containsText" dxfId="13468" priority="8397" operator="containsText" text="CC">
      <formula>NOT(ISERROR(SEARCH("CC",CM130)))</formula>
    </cfRule>
    <cfRule type="containsText" dxfId="13467" priority="8398" operator="containsText" text="ND">
      <formula>NOT(ISERROR(SEARCH("ND",CM130)))</formula>
    </cfRule>
    <cfRule type="containsText" dxfId="13466" priority="8399" operator="containsText" text="MANTTO">
      <formula>NOT(ISERROR(SEARCH("MANTTO",CM130)))</formula>
    </cfRule>
    <cfRule type="containsText" dxfId="13465" priority="8400" operator="containsText" text="PNC">
      <formula>NOT(ISERROR(SEARCH("PNC",CM130)))</formula>
    </cfRule>
    <cfRule type="containsText" dxfId="13464" priority="8401" operator="containsText" text="EJC">
      <formula>NOT(ISERROR(SEARCH("EJC",CM130)))</formula>
    </cfRule>
    <cfRule type="containsText" dxfId="13463" priority="8402" operator="containsText" text="FAC">
      <formula>NOT(ISERROR(SEARCH("FAC",CM130)))</formula>
    </cfRule>
  </conditionalFormatting>
  <conditionalFormatting sqref="CM130">
    <cfRule type="containsText" dxfId="13462" priority="8395" operator="containsText" text="CE">
      <formula>NOT(ISERROR(SEARCH("CE",CM130)))</formula>
    </cfRule>
  </conditionalFormatting>
  <conditionalFormatting sqref="CB130:CL130 CT130">
    <cfRule type="cellIs" dxfId="13461" priority="8388" operator="equal">
      <formula>"FAB"</formula>
    </cfRule>
    <cfRule type="containsText" dxfId="13460" priority="8389" operator="containsText" text="CC">
      <formula>NOT(ISERROR(SEARCH("CC",CB130)))</formula>
    </cfRule>
    <cfRule type="containsText" dxfId="13459" priority="8390" operator="containsText" text="ND">
      <formula>NOT(ISERROR(SEARCH("ND",CB130)))</formula>
    </cfRule>
    <cfRule type="containsText" dxfId="13458" priority="8391" operator="containsText" text="MANTTO">
      <formula>NOT(ISERROR(SEARCH("MANTTO",CB130)))</formula>
    </cfRule>
    <cfRule type="containsText" dxfId="13457" priority="8392" operator="containsText" text="PNC">
      <formula>NOT(ISERROR(SEARCH("PNC",CB130)))</formula>
    </cfRule>
    <cfRule type="containsText" dxfId="13456" priority="8393" operator="containsText" text="EJC">
      <formula>NOT(ISERROR(SEARCH("EJC",CB130)))</formula>
    </cfRule>
    <cfRule type="containsText" dxfId="13455" priority="8394" operator="containsText" text="FAC">
      <formula>NOT(ISERROR(SEARCH("FAC",CB130)))</formula>
    </cfRule>
  </conditionalFormatting>
  <conditionalFormatting sqref="CB130:CL130 CT130">
    <cfRule type="containsText" dxfId="13454" priority="8387" operator="containsText" text="CE">
      <formula>NOT(ISERROR(SEARCH("CE",CB130)))</formula>
    </cfRule>
  </conditionalFormatting>
  <conditionalFormatting sqref="CB130:CL130 CT130">
    <cfRule type="cellIs" dxfId="13453" priority="8380" operator="equal">
      <formula>"FAB"</formula>
    </cfRule>
    <cfRule type="containsText" dxfId="13452" priority="8381" operator="containsText" text="CC">
      <formula>NOT(ISERROR(SEARCH("CC",CB130)))</formula>
    </cfRule>
    <cfRule type="containsText" dxfId="13451" priority="8382" operator="containsText" text="ND">
      <formula>NOT(ISERROR(SEARCH("ND",CB130)))</formula>
    </cfRule>
    <cfRule type="containsText" dxfId="13450" priority="8383" operator="containsText" text="MANTTO">
      <formula>NOT(ISERROR(SEARCH("MANTTO",CB130)))</formula>
    </cfRule>
    <cfRule type="containsText" dxfId="13449" priority="8384" operator="containsText" text="PNC">
      <formula>NOT(ISERROR(SEARCH("PNC",CB130)))</formula>
    </cfRule>
    <cfRule type="containsText" dxfId="13448" priority="8385" operator="containsText" text="EJC">
      <formula>NOT(ISERROR(SEARCH("EJC",CB130)))</formula>
    </cfRule>
    <cfRule type="containsText" dxfId="13447" priority="8386" operator="containsText" text="FAC">
      <formula>NOT(ISERROR(SEARCH("FAC",CB130)))</formula>
    </cfRule>
  </conditionalFormatting>
  <conditionalFormatting sqref="CB130:CL130 CT130">
    <cfRule type="containsText" dxfId="13446" priority="8379" operator="containsText" text="CE">
      <formula>NOT(ISERROR(SEARCH("CE",CB130)))</formula>
    </cfRule>
  </conditionalFormatting>
  <conditionalFormatting sqref="CK130">
    <cfRule type="cellIs" dxfId="13445" priority="8372" operator="equal">
      <formula>"FAB"</formula>
    </cfRule>
    <cfRule type="containsText" dxfId="13444" priority="8373" operator="containsText" text="CC">
      <formula>NOT(ISERROR(SEARCH("CC",CK130)))</formula>
    </cfRule>
    <cfRule type="containsText" dxfId="13443" priority="8374" operator="containsText" text="ND">
      <formula>NOT(ISERROR(SEARCH("ND",CK130)))</formula>
    </cfRule>
    <cfRule type="containsText" dxfId="13442" priority="8375" operator="containsText" text="MANTTO">
      <formula>NOT(ISERROR(SEARCH("MANTTO",CK130)))</formula>
    </cfRule>
    <cfRule type="containsText" dxfId="13441" priority="8376" operator="containsText" text="PNC">
      <formula>NOT(ISERROR(SEARCH("PNC",CK130)))</formula>
    </cfRule>
    <cfRule type="containsText" dxfId="13440" priority="8377" operator="containsText" text="EJC">
      <formula>NOT(ISERROR(SEARCH("EJC",CK130)))</formula>
    </cfRule>
    <cfRule type="containsText" dxfId="13439" priority="8378" operator="containsText" text="FAC">
      <formula>NOT(ISERROR(SEARCH("FAC",CK130)))</formula>
    </cfRule>
  </conditionalFormatting>
  <conditionalFormatting sqref="CK130">
    <cfRule type="containsText" dxfId="13438" priority="8371" operator="containsText" text="CE">
      <formula>NOT(ISERROR(SEARCH("CE",CK130)))</formula>
    </cfRule>
  </conditionalFormatting>
  <conditionalFormatting sqref="CK130">
    <cfRule type="cellIs" dxfId="13437" priority="8364" operator="equal">
      <formula>"FAB"</formula>
    </cfRule>
    <cfRule type="containsText" dxfId="13436" priority="8365" operator="containsText" text="CC">
      <formula>NOT(ISERROR(SEARCH("CC",CK130)))</formula>
    </cfRule>
    <cfRule type="containsText" dxfId="13435" priority="8366" operator="containsText" text="ND">
      <formula>NOT(ISERROR(SEARCH("ND",CK130)))</formula>
    </cfRule>
    <cfRule type="containsText" dxfId="13434" priority="8367" operator="containsText" text="MANTTO">
      <formula>NOT(ISERROR(SEARCH("MANTTO",CK130)))</formula>
    </cfRule>
    <cfRule type="containsText" dxfId="13433" priority="8368" operator="containsText" text="PNC">
      <formula>NOT(ISERROR(SEARCH("PNC",CK130)))</formula>
    </cfRule>
    <cfRule type="containsText" dxfId="13432" priority="8369" operator="containsText" text="EJC">
      <formula>NOT(ISERROR(SEARCH("EJC",CK130)))</formula>
    </cfRule>
    <cfRule type="containsText" dxfId="13431" priority="8370" operator="containsText" text="FAC">
      <formula>NOT(ISERROR(SEARCH("FAC",CK130)))</formula>
    </cfRule>
  </conditionalFormatting>
  <conditionalFormatting sqref="CK130">
    <cfRule type="containsText" dxfId="13430" priority="8363" operator="containsText" text="CE">
      <formula>NOT(ISERROR(SEARCH("CE",CK130)))</formula>
    </cfRule>
  </conditionalFormatting>
  <conditionalFormatting sqref="CT130:DD130">
    <cfRule type="cellIs" dxfId="13429" priority="8347" operator="equal">
      <formula>"FAB"</formula>
    </cfRule>
    <cfRule type="containsText" dxfId="13428" priority="8348" operator="containsText" text="CC">
      <formula>NOT(ISERROR(SEARCH("CC",CT130)))</formula>
    </cfRule>
    <cfRule type="containsText" dxfId="13427" priority="8349" operator="containsText" text="ND">
      <formula>NOT(ISERROR(SEARCH("ND",CT130)))</formula>
    </cfRule>
    <cfRule type="containsText" dxfId="13426" priority="8350" operator="containsText" text="MANTTO">
      <formula>NOT(ISERROR(SEARCH("MANTTO",CT130)))</formula>
    </cfRule>
    <cfRule type="containsText" dxfId="13425" priority="8351" operator="containsText" text="PNC">
      <formula>NOT(ISERROR(SEARCH("PNC",CT130)))</formula>
    </cfRule>
    <cfRule type="containsText" dxfId="13424" priority="8352" operator="containsText" text="EJC">
      <formula>NOT(ISERROR(SEARCH("EJC",CT130)))</formula>
    </cfRule>
    <cfRule type="containsText" dxfId="13423" priority="8353" operator="containsText" text="FAC">
      <formula>NOT(ISERROR(SEARCH("FAC",CT130)))</formula>
    </cfRule>
  </conditionalFormatting>
  <conditionalFormatting sqref="CT130:DD130">
    <cfRule type="containsText" dxfId="13422" priority="8346" operator="containsText" text="CE">
      <formula>NOT(ISERROR(SEARCH("CE",CT130)))</formula>
    </cfRule>
  </conditionalFormatting>
  <conditionalFormatting sqref="CT130:DD130">
    <cfRule type="cellIs" dxfId="13421" priority="8339" operator="equal">
      <formula>"FAB"</formula>
    </cfRule>
    <cfRule type="containsText" dxfId="13420" priority="8340" operator="containsText" text="CC">
      <formula>NOT(ISERROR(SEARCH("CC",CT130)))</formula>
    </cfRule>
    <cfRule type="containsText" dxfId="13419" priority="8341" operator="containsText" text="ND">
      <formula>NOT(ISERROR(SEARCH("ND",CT130)))</formula>
    </cfRule>
    <cfRule type="containsText" dxfId="13418" priority="8342" operator="containsText" text="MANTTO">
      <formula>NOT(ISERROR(SEARCH("MANTTO",CT130)))</formula>
    </cfRule>
    <cfRule type="containsText" dxfId="13417" priority="8343" operator="containsText" text="PNC">
      <formula>NOT(ISERROR(SEARCH("PNC",CT130)))</formula>
    </cfRule>
    <cfRule type="containsText" dxfId="13416" priority="8344" operator="containsText" text="EJC">
      <formula>NOT(ISERROR(SEARCH("EJC",CT130)))</formula>
    </cfRule>
    <cfRule type="containsText" dxfId="13415" priority="8345" operator="containsText" text="FAC">
      <formula>NOT(ISERROR(SEARCH("FAC",CT130)))</formula>
    </cfRule>
  </conditionalFormatting>
  <conditionalFormatting sqref="CT130:DD130">
    <cfRule type="containsText" dxfId="13414" priority="8338" operator="containsText" text="CE">
      <formula>NOT(ISERROR(SEARCH("CE",CT130)))</formula>
    </cfRule>
  </conditionalFormatting>
  <conditionalFormatting sqref="CT130:DD130">
    <cfRule type="cellIs" dxfId="13413" priority="8331" operator="equal">
      <formula>"FAB"</formula>
    </cfRule>
    <cfRule type="containsText" dxfId="13412" priority="8332" operator="containsText" text="CC">
      <formula>NOT(ISERROR(SEARCH("CC",CT130)))</formula>
    </cfRule>
    <cfRule type="containsText" dxfId="13411" priority="8333" operator="containsText" text="ND">
      <formula>NOT(ISERROR(SEARCH("ND",CT130)))</formula>
    </cfRule>
    <cfRule type="containsText" dxfId="13410" priority="8334" operator="containsText" text="MANTTO">
      <formula>NOT(ISERROR(SEARCH("MANTTO",CT130)))</formula>
    </cfRule>
    <cfRule type="containsText" dxfId="13409" priority="8335" operator="containsText" text="PNC">
      <formula>NOT(ISERROR(SEARCH("PNC",CT130)))</formula>
    </cfRule>
    <cfRule type="containsText" dxfId="13408" priority="8336" operator="containsText" text="EJC">
      <formula>NOT(ISERROR(SEARCH("EJC",CT130)))</formula>
    </cfRule>
    <cfRule type="containsText" dxfId="13407" priority="8337" operator="containsText" text="FAC">
      <formula>NOT(ISERROR(SEARCH("FAC",CT130)))</formula>
    </cfRule>
  </conditionalFormatting>
  <conditionalFormatting sqref="CT130:DD130">
    <cfRule type="containsText" dxfId="13406" priority="8330" operator="containsText" text="CE">
      <formula>NOT(ISERROR(SEARCH("CE",CT130)))</formula>
    </cfRule>
  </conditionalFormatting>
  <conditionalFormatting sqref="CT130:DD130">
    <cfRule type="cellIs" dxfId="13405" priority="8219" operator="equal">
      <formula>"FAB"</formula>
    </cfRule>
    <cfRule type="containsText" dxfId="13404" priority="8220" operator="containsText" text="CC">
      <formula>NOT(ISERROR(SEARCH("CC",CT130)))</formula>
    </cfRule>
    <cfRule type="containsText" dxfId="13403" priority="8221" operator="containsText" text="ND">
      <formula>NOT(ISERROR(SEARCH("ND",CT130)))</formula>
    </cfRule>
    <cfRule type="containsText" dxfId="13402" priority="8222" operator="containsText" text="MANTTO">
      <formula>NOT(ISERROR(SEARCH("MANTTO",CT130)))</formula>
    </cfRule>
    <cfRule type="containsText" dxfId="13401" priority="8223" operator="containsText" text="PNC">
      <formula>NOT(ISERROR(SEARCH("PNC",CT130)))</formula>
    </cfRule>
    <cfRule type="containsText" dxfId="13400" priority="8224" operator="containsText" text="EJC">
      <formula>NOT(ISERROR(SEARCH("EJC",CT130)))</formula>
    </cfRule>
    <cfRule type="containsText" dxfId="13399" priority="8225" operator="containsText" text="FAC">
      <formula>NOT(ISERROR(SEARCH("FAC",CT130)))</formula>
    </cfRule>
  </conditionalFormatting>
  <conditionalFormatting sqref="CT130:DD130">
    <cfRule type="containsText" dxfId="13398" priority="8218" operator="containsText" text="CE">
      <formula>NOT(ISERROR(SEARCH("CE",CT130)))</formula>
    </cfRule>
  </conditionalFormatting>
  <conditionalFormatting sqref="BN130">
    <cfRule type="cellIs" dxfId="13397" priority="8131" operator="equal">
      <formula>"FAB"</formula>
    </cfRule>
    <cfRule type="containsText" dxfId="13396" priority="8132" operator="containsText" text="CC">
      <formula>NOT(ISERROR(SEARCH("CC",BN130)))</formula>
    </cfRule>
    <cfRule type="containsText" dxfId="13395" priority="8133" operator="containsText" text="ND">
      <formula>NOT(ISERROR(SEARCH("ND",BN130)))</formula>
    </cfRule>
    <cfRule type="containsText" dxfId="13394" priority="8134" operator="containsText" text="MANTTO">
      <formula>NOT(ISERROR(SEARCH("MANTTO",BN130)))</formula>
    </cfRule>
    <cfRule type="containsText" dxfId="13393" priority="8135" operator="containsText" text="PNC">
      <formula>NOT(ISERROR(SEARCH("PNC",BN130)))</formula>
    </cfRule>
    <cfRule type="containsText" dxfId="13392" priority="8136" operator="containsText" text="EJC">
      <formula>NOT(ISERROR(SEARCH("EJC",BN130)))</formula>
    </cfRule>
    <cfRule type="containsText" dxfId="13391" priority="8137" operator="containsText" text="FAC">
      <formula>NOT(ISERROR(SEARCH("FAC",BN130)))</formula>
    </cfRule>
  </conditionalFormatting>
  <conditionalFormatting sqref="BN130">
    <cfRule type="containsText" dxfId="13390" priority="8130" operator="containsText" text="CE">
      <formula>NOT(ISERROR(SEARCH("CE",BN130)))</formula>
    </cfRule>
  </conditionalFormatting>
  <conditionalFormatting sqref="BN130">
    <cfRule type="cellIs" dxfId="13389" priority="8123" operator="equal">
      <formula>"FAB"</formula>
    </cfRule>
    <cfRule type="containsText" dxfId="13388" priority="8124" operator="containsText" text="CC">
      <formula>NOT(ISERROR(SEARCH("CC",BN130)))</formula>
    </cfRule>
    <cfRule type="containsText" dxfId="13387" priority="8125" operator="containsText" text="ND">
      <formula>NOT(ISERROR(SEARCH("ND",BN130)))</formula>
    </cfRule>
    <cfRule type="containsText" dxfId="13386" priority="8126" operator="containsText" text="MANTTO">
      <formula>NOT(ISERROR(SEARCH("MANTTO",BN130)))</formula>
    </cfRule>
    <cfRule type="containsText" dxfId="13385" priority="8127" operator="containsText" text="PNC">
      <formula>NOT(ISERROR(SEARCH("PNC",BN130)))</formula>
    </cfRule>
    <cfRule type="containsText" dxfId="13384" priority="8128" operator="containsText" text="EJC">
      <formula>NOT(ISERROR(SEARCH("EJC",BN130)))</formula>
    </cfRule>
    <cfRule type="containsText" dxfId="13383" priority="8129" operator="containsText" text="FAC">
      <formula>NOT(ISERROR(SEARCH("FAC",BN130)))</formula>
    </cfRule>
  </conditionalFormatting>
  <conditionalFormatting sqref="BN130">
    <cfRule type="containsText" dxfId="13382" priority="8122" operator="containsText" text="CE">
      <formula>NOT(ISERROR(SEARCH("CE",BN130)))</formula>
    </cfRule>
  </conditionalFormatting>
  <conditionalFormatting sqref="BN130">
    <cfRule type="cellIs" dxfId="13381" priority="8115" operator="equal">
      <formula>"FAB"</formula>
    </cfRule>
    <cfRule type="containsText" dxfId="13380" priority="8116" operator="containsText" text="CC">
      <formula>NOT(ISERROR(SEARCH("CC",BN130)))</formula>
    </cfRule>
    <cfRule type="containsText" dxfId="13379" priority="8117" operator="containsText" text="ND">
      <formula>NOT(ISERROR(SEARCH("ND",BN130)))</formula>
    </cfRule>
    <cfRule type="containsText" dxfId="13378" priority="8118" operator="containsText" text="MANTTO">
      <formula>NOT(ISERROR(SEARCH("MANTTO",BN130)))</formula>
    </cfRule>
    <cfRule type="containsText" dxfId="13377" priority="8119" operator="containsText" text="PNC">
      <formula>NOT(ISERROR(SEARCH("PNC",BN130)))</formula>
    </cfRule>
    <cfRule type="containsText" dxfId="13376" priority="8120" operator="containsText" text="EJC">
      <formula>NOT(ISERROR(SEARCH("EJC",BN130)))</formula>
    </cfRule>
    <cfRule type="containsText" dxfId="13375" priority="8121" operator="containsText" text="FAC">
      <formula>NOT(ISERROR(SEARCH("FAC",BN130)))</formula>
    </cfRule>
  </conditionalFormatting>
  <conditionalFormatting sqref="BN130">
    <cfRule type="containsText" dxfId="13374" priority="8114" operator="containsText" text="CE">
      <formula>NOT(ISERROR(SEARCH("CE",BN130)))</formula>
    </cfRule>
  </conditionalFormatting>
  <conditionalFormatting sqref="BN130">
    <cfRule type="cellIs" dxfId="13373" priority="8107" operator="equal">
      <formula>"FAB"</formula>
    </cfRule>
    <cfRule type="containsText" dxfId="13372" priority="8108" operator="containsText" text="CC">
      <formula>NOT(ISERROR(SEARCH("CC",BN130)))</formula>
    </cfRule>
    <cfRule type="containsText" dxfId="13371" priority="8109" operator="containsText" text="ND">
      <formula>NOT(ISERROR(SEARCH("ND",BN130)))</formula>
    </cfRule>
    <cfRule type="containsText" dxfId="13370" priority="8110" operator="containsText" text="MANTTO">
      <formula>NOT(ISERROR(SEARCH("MANTTO",BN130)))</formula>
    </cfRule>
    <cfRule type="containsText" dxfId="13369" priority="8111" operator="containsText" text="PNC">
      <formula>NOT(ISERROR(SEARCH("PNC",BN130)))</formula>
    </cfRule>
    <cfRule type="containsText" dxfId="13368" priority="8112" operator="containsText" text="EJC">
      <formula>NOT(ISERROR(SEARCH("EJC",BN130)))</formula>
    </cfRule>
    <cfRule type="containsText" dxfId="13367" priority="8113" operator="containsText" text="FAC">
      <formula>NOT(ISERROR(SEARCH("FAC",BN130)))</formula>
    </cfRule>
  </conditionalFormatting>
  <conditionalFormatting sqref="BN130">
    <cfRule type="containsText" dxfId="13366" priority="8106" operator="containsText" text="CE">
      <formula>NOT(ISERROR(SEARCH("CE",BN130)))</formula>
    </cfRule>
  </conditionalFormatting>
  <conditionalFormatting sqref="BN130">
    <cfRule type="cellIs" dxfId="13365" priority="8099" operator="equal">
      <formula>"FAB"</formula>
    </cfRule>
    <cfRule type="containsText" dxfId="13364" priority="8100" operator="containsText" text="CC">
      <formula>NOT(ISERROR(SEARCH("CC",BN130)))</formula>
    </cfRule>
    <cfRule type="containsText" dxfId="13363" priority="8101" operator="containsText" text="ND">
      <formula>NOT(ISERROR(SEARCH("ND",BN130)))</formula>
    </cfRule>
    <cfRule type="containsText" dxfId="13362" priority="8102" operator="containsText" text="MANTTO">
      <formula>NOT(ISERROR(SEARCH("MANTTO",BN130)))</formula>
    </cfRule>
    <cfRule type="containsText" dxfId="13361" priority="8103" operator="containsText" text="PNC">
      <formula>NOT(ISERROR(SEARCH("PNC",BN130)))</formula>
    </cfRule>
    <cfRule type="containsText" dxfId="13360" priority="8104" operator="containsText" text="EJC">
      <formula>NOT(ISERROR(SEARCH("EJC",BN130)))</formula>
    </cfRule>
    <cfRule type="containsText" dxfId="13359" priority="8105" operator="containsText" text="FAC">
      <formula>NOT(ISERROR(SEARCH("FAC",BN130)))</formula>
    </cfRule>
  </conditionalFormatting>
  <conditionalFormatting sqref="BN130">
    <cfRule type="containsText" dxfId="13358" priority="8098" operator="containsText" text="CE">
      <formula>NOT(ISERROR(SEARCH("CE",BN130)))</formula>
    </cfRule>
  </conditionalFormatting>
  <conditionalFormatting sqref="CK130">
    <cfRule type="cellIs" dxfId="13357" priority="8091" operator="equal">
      <formula>"FAB"</formula>
    </cfRule>
    <cfRule type="containsText" dxfId="13356" priority="8092" operator="containsText" text="CC">
      <formula>NOT(ISERROR(SEARCH("CC",CK130)))</formula>
    </cfRule>
    <cfRule type="containsText" dxfId="13355" priority="8093" operator="containsText" text="ND">
      <formula>NOT(ISERROR(SEARCH("ND",CK130)))</formula>
    </cfRule>
    <cfRule type="containsText" dxfId="13354" priority="8094" operator="containsText" text="MANTTO">
      <formula>NOT(ISERROR(SEARCH("MANTTO",CK130)))</formula>
    </cfRule>
    <cfRule type="containsText" dxfId="13353" priority="8095" operator="containsText" text="PNC">
      <formula>NOT(ISERROR(SEARCH("PNC",CK130)))</formula>
    </cfRule>
    <cfRule type="containsText" dxfId="13352" priority="8096" operator="containsText" text="EJC">
      <formula>NOT(ISERROR(SEARCH("EJC",CK130)))</formula>
    </cfRule>
    <cfRule type="containsText" dxfId="13351" priority="8097" operator="containsText" text="FAC">
      <formula>NOT(ISERROR(SEARCH("FAC",CK130)))</formula>
    </cfRule>
  </conditionalFormatting>
  <conditionalFormatting sqref="CK130">
    <cfRule type="containsText" dxfId="13350" priority="8090" operator="containsText" text="CE">
      <formula>NOT(ISERROR(SEARCH("CE",CK130)))</formula>
    </cfRule>
  </conditionalFormatting>
  <conditionalFormatting sqref="CK130">
    <cfRule type="cellIs" dxfId="13349" priority="8083" operator="equal">
      <formula>"FAB"</formula>
    </cfRule>
    <cfRule type="containsText" dxfId="13348" priority="8084" operator="containsText" text="CC">
      <formula>NOT(ISERROR(SEARCH("CC",CK130)))</formula>
    </cfRule>
    <cfRule type="containsText" dxfId="13347" priority="8085" operator="containsText" text="ND">
      <formula>NOT(ISERROR(SEARCH("ND",CK130)))</formula>
    </cfRule>
    <cfRule type="containsText" dxfId="13346" priority="8086" operator="containsText" text="MANTTO">
      <formula>NOT(ISERROR(SEARCH("MANTTO",CK130)))</formula>
    </cfRule>
    <cfRule type="containsText" dxfId="13345" priority="8087" operator="containsText" text="PNC">
      <formula>NOT(ISERROR(SEARCH("PNC",CK130)))</formula>
    </cfRule>
    <cfRule type="containsText" dxfId="13344" priority="8088" operator="containsText" text="EJC">
      <formula>NOT(ISERROR(SEARCH("EJC",CK130)))</formula>
    </cfRule>
    <cfRule type="containsText" dxfId="13343" priority="8089" operator="containsText" text="FAC">
      <formula>NOT(ISERROR(SEARCH("FAC",CK130)))</formula>
    </cfRule>
  </conditionalFormatting>
  <conditionalFormatting sqref="CK130">
    <cfRule type="containsText" dxfId="13342" priority="8082" operator="containsText" text="CE">
      <formula>NOT(ISERROR(SEARCH("CE",CK130)))</formula>
    </cfRule>
  </conditionalFormatting>
  <conditionalFormatting sqref="CA130:CK130">
    <cfRule type="cellIs" dxfId="13341" priority="8075" operator="equal">
      <formula>"FAB"</formula>
    </cfRule>
    <cfRule type="containsText" dxfId="13340" priority="8076" operator="containsText" text="CC">
      <formula>NOT(ISERROR(SEARCH("CC",CA130)))</formula>
    </cfRule>
    <cfRule type="containsText" dxfId="13339" priority="8077" operator="containsText" text="ND">
      <formula>NOT(ISERROR(SEARCH("ND",CA130)))</formula>
    </cfRule>
    <cfRule type="containsText" dxfId="13338" priority="8078" operator="containsText" text="MANTTO">
      <formula>NOT(ISERROR(SEARCH("MANTTO",CA130)))</formula>
    </cfRule>
    <cfRule type="containsText" dxfId="13337" priority="8079" operator="containsText" text="PNC">
      <formula>NOT(ISERROR(SEARCH("PNC",CA130)))</formula>
    </cfRule>
    <cfRule type="containsText" dxfId="13336" priority="8080" operator="containsText" text="EJC">
      <formula>NOT(ISERROR(SEARCH("EJC",CA130)))</formula>
    </cfRule>
    <cfRule type="containsText" dxfId="13335" priority="8081" operator="containsText" text="FAC">
      <formula>NOT(ISERROR(SEARCH("FAC",CA130)))</formula>
    </cfRule>
  </conditionalFormatting>
  <conditionalFormatting sqref="CA130:CK130">
    <cfRule type="containsText" dxfId="13334" priority="8074" operator="containsText" text="CE">
      <formula>NOT(ISERROR(SEARCH("CE",CA130)))</formula>
    </cfRule>
  </conditionalFormatting>
  <conditionalFormatting sqref="CA130:CK130">
    <cfRule type="cellIs" dxfId="13333" priority="8067" operator="equal">
      <formula>"FAB"</formula>
    </cfRule>
    <cfRule type="containsText" dxfId="13332" priority="8068" operator="containsText" text="CC">
      <formula>NOT(ISERROR(SEARCH("CC",CA130)))</formula>
    </cfRule>
    <cfRule type="containsText" dxfId="13331" priority="8069" operator="containsText" text="ND">
      <formula>NOT(ISERROR(SEARCH("ND",CA130)))</formula>
    </cfRule>
    <cfRule type="containsText" dxfId="13330" priority="8070" operator="containsText" text="MANTTO">
      <formula>NOT(ISERROR(SEARCH("MANTTO",CA130)))</formula>
    </cfRule>
    <cfRule type="containsText" dxfId="13329" priority="8071" operator="containsText" text="PNC">
      <formula>NOT(ISERROR(SEARCH("PNC",CA130)))</formula>
    </cfRule>
    <cfRule type="containsText" dxfId="13328" priority="8072" operator="containsText" text="EJC">
      <formula>NOT(ISERROR(SEARCH("EJC",CA130)))</formula>
    </cfRule>
    <cfRule type="containsText" dxfId="13327" priority="8073" operator="containsText" text="FAC">
      <formula>NOT(ISERROR(SEARCH("FAC",CA130)))</formula>
    </cfRule>
  </conditionalFormatting>
  <conditionalFormatting sqref="CA130:CK130">
    <cfRule type="containsText" dxfId="13326" priority="8066" operator="containsText" text="CE">
      <formula>NOT(ISERROR(SEARCH("CE",CA130)))</formula>
    </cfRule>
  </conditionalFormatting>
  <conditionalFormatting sqref="E128:E129">
    <cfRule type="cellIs" dxfId="13325" priority="8043" operator="equal">
      <formula>"FAB"</formula>
    </cfRule>
    <cfRule type="containsText" dxfId="13324" priority="8044" operator="containsText" text="CC">
      <formula>NOT(ISERROR(SEARCH("CC",E128)))</formula>
    </cfRule>
    <cfRule type="containsText" dxfId="13323" priority="8045" operator="containsText" text="ND">
      <formula>NOT(ISERROR(SEARCH("ND",E128)))</formula>
    </cfRule>
    <cfRule type="containsText" dxfId="13322" priority="8046" operator="containsText" text="MANTTO">
      <formula>NOT(ISERROR(SEARCH("MANTTO",E128)))</formula>
    </cfRule>
    <cfRule type="containsText" dxfId="13321" priority="8047" operator="containsText" text="PNC">
      <formula>NOT(ISERROR(SEARCH("PNC",E128)))</formula>
    </cfRule>
    <cfRule type="containsText" dxfId="13320" priority="8048" operator="containsText" text="EJC">
      <formula>NOT(ISERROR(SEARCH("EJC",E128)))</formula>
    </cfRule>
    <cfRule type="containsText" dxfId="13319" priority="8049" operator="containsText" text="FAC">
      <formula>NOT(ISERROR(SEARCH("FAC",E128)))</formula>
    </cfRule>
  </conditionalFormatting>
  <conditionalFormatting sqref="E128:E129">
    <cfRule type="containsText" dxfId="13318" priority="8042" operator="containsText" text="CE">
      <formula>NOT(ISERROR(SEARCH("CE",E128)))</formula>
    </cfRule>
  </conditionalFormatting>
  <conditionalFormatting sqref="E128:E129">
    <cfRule type="containsText" dxfId="13317" priority="8041" operator="containsText" text="BAA">
      <formula>NOT(ISERROR(SEARCH("BAA",E128)))</formula>
    </cfRule>
  </conditionalFormatting>
  <conditionalFormatting sqref="DQ120:EC120">
    <cfRule type="cellIs" dxfId="13316" priority="8034" operator="equal">
      <formula>"FAB"</formula>
    </cfRule>
    <cfRule type="containsText" dxfId="13315" priority="8035" operator="containsText" text="CC">
      <formula>NOT(ISERROR(SEARCH("CC",DQ120)))</formula>
    </cfRule>
    <cfRule type="containsText" dxfId="13314" priority="8036" operator="containsText" text="ND">
      <formula>NOT(ISERROR(SEARCH("ND",DQ120)))</formula>
    </cfRule>
    <cfRule type="containsText" dxfId="13313" priority="8037" operator="containsText" text="MANTTO">
      <formula>NOT(ISERROR(SEARCH("MANTTO",DQ120)))</formula>
    </cfRule>
    <cfRule type="containsText" dxfId="13312" priority="8038" operator="containsText" text="PNC">
      <formula>NOT(ISERROR(SEARCH("PNC",DQ120)))</formula>
    </cfRule>
    <cfRule type="containsText" dxfId="13311" priority="8039" operator="containsText" text="EJC">
      <formula>NOT(ISERROR(SEARCH("EJC",DQ120)))</formula>
    </cfRule>
    <cfRule type="containsText" dxfId="13310" priority="8040" operator="containsText" text="FAC">
      <formula>NOT(ISERROR(SEARCH("FAC",DQ120)))</formula>
    </cfRule>
  </conditionalFormatting>
  <conditionalFormatting sqref="DQ120:EC120">
    <cfRule type="containsText" dxfId="13309" priority="8033" operator="containsText" text="CE">
      <formula>NOT(ISERROR(SEARCH("CE",DQ120)))</formula>
    </cfRule>
  </conditionalFormatting>
  <conditionalFormatting sqref="DQ120:EC120">
    <cfRule type="containsText" dxfId="13308" priority="8032" operator="containsText" text="BAA">
      <formula>NOT(ISERROR(SEARCH("BAA",DQ120)))</formula>
    </cfRule>
  </conditionalFormatting>
  <conditionalFormatting sqref="DQ120:EC120">
    <cfRule type="cellIs" dxfId="13307" priority="8025" operator="equal">
      <formula>"FAB"</formula>
    </cfRule>
    <cfRule type="containsText" dxfId="13306" priority="8026" operator="containsText" text="CC">
      <formula>NOT(ISERROR(SEARCH("CC",DQ120)))</formula>
    </cfRule>
    <cfRule type="containsText" dxfId="13305" priority="8027" operator="containsText" text="ND">
      <formula>NOT(ISERROR(SEARCH("ND",DQ120)))</formula>
    </cfRule>
    <cfRule type="containsText" dxfId="13304" priority="8028" operator="containsText" text="MANTTO">
      <formula>NOT(ISERROR(SEARCH("MANTTO",DQ120)))</formula>
    </cfRule>
    <cfRule type="containsText" dxfId="13303" priority="8029" operator="containsText" text="PNC">
      <formula>NOT(ISERROR(SEARCH("PNC",DQ120)))</formula>
    </cfRule>
    <cfRule type="containsText" dxfId="13302" priority="8030" operator="containsText" text="EJC">
      <formula>NOT(ISERROR(SEARCH("EJC",DQ120)))</formula>
    </cfRule>
    <cfRule type="containsText" dxfId="13301" priority="8031" operator="containsText" text="FAC">
      <formula>NOT(ISERROR(SEARCH("FAC",DQ120)))</formula>
    </cfRule>
  </conditionalFormatting>
  <conditionalFormatting sqref="DQ120:EC120">
    <cfRule type="containsText" dxfId="13300" priority="8024" operator="containsText" text="CE">
      <formula>NOT(ISERROR(SEARCH("CE",DQ120)))</formula>
    </cfRule>
  </conditionalFormatting>
  <conditionalFormatting sqref="DQ120:EC120">
    <cfRule type="cellIs" dxfId="13299" priority="8017" operator="equal">
      <formula>"FAB"</formula>
    </cfRule>
    <cfRule type="containsText" dxfId="13298" priority="8018" operator="containsText" text="CC">
      <formula>NOT(ISERROR(SEARCH("CC",DQ120)))</formula>
    </cfRule>
    <cfRule type="containsText" dxfId="13297" priority="8019" operator="containsText" text="ND">
      <formula>NOT(ISERROR(SEARCH("ND",DQ120)))</formula>
    </cfRule>
    <cfRule type="containsText" dxfId="13296" priority="8020" operator="containsText" text="MANTTO">
      <formula>NOT(ISERROR(SEARCH("MANTTO",DQ120)))</formula>
    </cfRule>
    <cfRule type="containsText" dxfId="13295" priority="8021" operator="containsText" text="PNC">
      <formula>NOT(ISERROR(SEARCH("PNC",DQ120)))</formula>
    </cfRule>
    <cfRule type="containsText" dxfId="13294" priority="8022" operator="containsText" text="EJC">
      <formula>NOT(ISERROR(SEARCH("EJC",DQ120)))</formula>
    </cfRule>
    <cfRule type="containsText" dxfId="13293" priority="8023" operator="containsText" text="FAC">
      <formula>NOT(ISERROR(SEARCH("FAC",DQ120)))</formula>
    </cfRule>
  </conditionalFormatting>
  <conditionalFormatting sqref="DQ120:EC120">
    <cfRule type="containsText" dxfId="13292" priority="8016" operator="containsText" text="CE">
      <formula>NOT(ISERROR(SEARCH("CE",DQ120)))</formula>
    </cfRule>
  </conditionalFormatting>
  <conditionalFormatting sqref="DQ120:EC120">
    <cfRule type="cellIs" dxfId="13291" priority="8009" operator="equal">
      <formula>"FAB"</formula>
    </cfRule>
    <cfRule type="containsText" dxfId="13290" priority="8010" operator="containsText" text="CC">
      <formula>NOT(ISERROR(SEARCH("CC",DQ120)))</formula>
    </cfRule>
    <cfRule type="containsText" dxfId="13289" priority="8011" operator="containsText" text="ND">
      <formula>NOT(ISERROR(SEARCH("ND",DQ120)))</formula>
    </cfRule>
    <cfRule type="containsText" dxfId="13288" priority="8012" operator="containsText" text="MANTTO">
      <formula>NOT(ISERROR(SEARCH("MANTTO",DQ120)))</formula>
    </cfRule>
    <cfRule type="containsText" dxfId="13287" priority="8013" operator="containsText" text="PNC">
      <formula>NOT(ISERROR(SEARCH("PNC",DQ120)))</formula>
    </cfRule>
    <cfRule type="containsText" dxfId="13286" priority="8014" operator="containsText" text="EJC">
      <formula>NOT(ISERROR(SEARCH("EJC",DQ120)))</formula>
    </cfRule>
    <cfRule type="containsText" dxfId="13285" priority="8015" operator="containsText" text="FAC">
      <formula>NOT(ISERROR(SEARCH("FAC",DQ120)))</formula>
    </cfRule>
  </conditionalFormatting>
  <conditionalFormatting sqref="DQ120:EC120">
    <cfRule type="containsText" dxfId="13284" priority="8008" operator="containsText" text="CE">
      <formula>NOT(ISERROR(SEARCH("CE",DQ120)))</formula>
    </cfRule>
  </conditionalFormatting>
  <conditionalFormatting sqref="DQ120:EC120">
    <cfRule type="cellIs" dxfId="13283" priority="8001" operator="equal">
      <formula>"FAB"</formula>
    </cfRule>
    <cfRule type="containsText" dxfId="13282" priority="8002" operator="containsText" text="CC">
      <formula>NOT(ISERROR(SEARCH("CC",DQ120)))</formula>
    </cfRule>
    <cfRule type="containsText" dxfId="13281" priority="8003" operator="containsText" text="ND">
      <formula>NOT(ISERROR(SEARCH("ND",DQ120)))</formula>
    </cfRule>
    <cfRule type="containsText" dxfId="13280" priority="8004" operator="containsText" text="MANTTO">
      <formula>NOT(ISERROR(SEARCH("MANTTO",DQ120)))</formula>
    </cfRule>
    <cfRule type="containsText" dxfId="13279" priority="8005" operator="containsText" text="PNC">
      <formula>NOT(ISERROR(SEARCH("PNC",DQ120)))</formula>
    </cfRule>
    <cfRule type="containsText" dxfId="13278" priority="8006" operator="containsText" text="EJC">
      <formula>NOT(ISERROR(SEARCH("EJC",DQ120)))</formula>
    </cfRule>
    <cfRule type="containsText" dxfId="13277" priority="8007" operator="containsText" text="FAC">
      <formula>NOT(ISERROR(SEARCH("FAC",DQ120)))</formula>
    </cfRule>
  </conditionalFormatting>
  <conditionalFormatting sqref="DQ120:EC120">
    <cfRule type="containsText" dxfId="13276" priority="8000" operator="containsText" text="CE">
      <formula>NOT(ISERROR(SEARCH("CE",DQ120)))</formula>
    </cfRule>
  </conditionalFormatting>
  <conditionalFormatting sqref="DQ120:EC120">
    <cfRule type="cellIs" dxfId="13275" priority="7993" operator="equal">
      <formula>"FAB"</formula>
    </cfRule>
    <cfRule type="containsText" dxfId="13274" priority="7994" operator="containsText" text="CC">
      <formula>NOT(ISERROR(SEARCH("CC",DQ120)))</formula>
    </cfRule>
    <cfRule type="containsText" dxfId="13273" priority="7995" operator="containsText" text="ND">
      <formula>NOT(ISERROR(SEARCH("ND",DQ120)))</formula>
    </cfRule>
    <cfRule type="containsText" dxfId="13272" priority="7996" operator="containsText" text="MANTTO">
      <formula>NOT(ISERROR(SEARCH("MANTTO",DQ120)))</formula>
    </cfRule>
    <cfRule type="containsText" dxfId="13271" priority="7997" operator="containsText" text="PNC">
      <formula>NOT(ISERROR(SEARCH("PNC",DQ120)))</formula>
    </cfRule>
    <cfRule type="containsText" dxfId="13270" priority="7998" operator="containsText" text="EJC">
      <formula>NOT(ISERROR(SEARCH("EJC",DQ120)))</formula>
    </cfRule>
    <cfRule type="containsText" dxfId="13269" priority="7999" operator="containsText" text="FAC">
      <formula>NOT(ISERROR(SEARCH("FAC",DQ120)))</formula>
    </cfRule>
  </conditionalFormatting>
  <conditionalFormatting sqref="DQ120:EC120">
    <cfRule type="containsText" dxfId="13268" priority="7992" operator="containsText" text="CE">
      <formula>NOT(ISERROR(SEARCH("CE",DQ120)))</formula>
    </cfRule>
  </conditionalFormatting>
  <conditionalFormatting sqref="DQ120:EC120">
    <cfRule type="cellIs" dxfId="13267" priority="7985" operator="equal">
      <formula>"FAB"</formula>
    </cfRule>
    <cfRule type="containsText" dxfId="13266" priority="7986" operator="containsText" text="CC">
      <formula>NOT(ISERROR(SEARCH("CC",DQ120)))</formula>
    </cfRule>
    <cfRule type="containsText" dxfId="13265" priority="7987" operator="containsText" text="ND">
      <formula>NOT(ISERROR(SEARCH("ND",DQ120)))</formula>
    </cfRule>
    <cfRule type="containsText" dxfId="13264" priority="7988" operator="containsText" text="MANTTO">
      <formula>NOT(ISERROR(SEARCH("MANTTO",DQ120)))</formula>
    </cfRule>
    <cfRule type="containsText" dxfId="13263" priority="7989" operator="containsText" text="PNC">
      <formula>NOT(ISERROR(SEARCH("PNC",DQ120)))</formula>
    </cfRule>
    <cfRule type="containsText" dxfId="13262" priority="7990" operator="containsText" text="EJC">
      <formula>NOT(ISERROR(SEARCH("EJC",DQ120)))</formula>
    </cfRule>
    <cfRule type="containsText" dxfId="13261" priority="7991" operator="containsText" text="FAC">
      <formula>NOT(ISERROR(SEARCH("FAC",DQ120)))</formula>
    </cfRule>
  </conditionalFormatting>
  <conditionalFormatting sqref="DQ120:EC120">
    <cfRule type="containsText" dxfId="13260" priority="7984" operator="containsText" text="CE">
      <formula>NOT(ISERROR(SEARCH("CE",DQ120)))</formula>
    </cfRule>
  </conditionalFormatting>
  <conditionalFormatting sqref="DQ120:EC120">
    <cfRule type="cellIs" dxfId="13259" priority="7977" operator="equal">
      <formula>"FAB"</formula>
    </cfRule>
    <cfRule type="containsText" dxfId="13258" priority="7978" operator="containsText" text="CC">
      <formula>NOT(ISERROR(SEARCH("CC",DQ120)))</formula>
    </cfRule>
    <cfRule type="containsText" dxfId="13257" priority="7979" operator="containsText" text="ND">
      <formula>NOT(ISERROR(SEARCH("ND",DQ120)))</formula>
    </cfRule>
    <cfRule type="containsText" dxfId="13256" priority="7980" operator="containsText" text="MANTTO">
      <formula>NOT(ISERROR(SEARCH("MANTTO",DQ120)))</formula>
    </cfRule>
    <cfRule type="containsText" dxfId="13255" priority="7981" operator="containsText" text="PNC">
      <formula>NOT(ISERROR(SEARCH("PNC",DQ120)))</formula>
    </cfRule>
    <cfRule type="containsText" dxfId="13254" priority="7982" operator="containsText" text="EJC">
      <formula>NOT(ISERROR(SEARCH("EJC",DQ120)))</formula>
    </cfRule>
    <cfRule type="containsText" dxfId="13253" priority="7983" operator="containsText" text="FAC">
      <formula>NOT(ISERROR(SEARCH("FAC",DQ120)))</formula>
    </cfRule>
  </conditionalFormatting>
  <conditionalFormatting sqref="DQ120:EC120">
    <cfRule type="containsText" dxfId="13252" priority="7976" operator="containsText" text="CE">
      <formula>NOT(ISERROR(SEARCH("CE",DQ120)))</formula>
    </cfRule>
  </conditionalFormatting>
  <conditionalFormatting sqref="AO140:BX140">
    <cfRule type="cellIs" dxfId="13251" priority="7969" operator="equal">
      <formula>"FAB"</formula>
    </cfRule>
    <cfRule type="containsText" dxfId="13250" priority="7970" operator="containsText" text="CC">
      <formula>NOT(ISERROR(SEARCH("CC",AO140)))</formula>
    </cfRule>
    <cfRule type="containsText" dxfId="13249" priority="7971" operator="containsText" text="ND">
      <formula>NOT(ISERROR(SEARCH("ND",AO140)))</formula>
    </cfRule>
    <cfRule type="containsText" dxfId="13248" priority="7972" operator="containsText" text="MANTTO">
      <formula>NOT(ISERROR(SEARCH("MANTTO",AO140)))</formula>
    </cfRule>
    <cfRule type="containsText" dxfId="13247" priority="7973" operator="containsText" text="PNC">
      <formula>NOT(ISERROR(SEARCH("PNC",AO140)))</formula>
    </cfRule>
    <cfRule type="containsText" dxfId="13246" priority="7974" operator="containsText" text="EJC">
      <formula>NOT(ISERROR(SEARCH("EJC",AO140)))</formula>
    </cfRule>
    <cfRule type="containsText" dxfId="13245" priority="7975" operator="containsText" text="FAC">
      <formula>NOT(ISERROR(SEARCH("FAC",AO140)))</formula>
    </cfRule>
  </conditionalFormatting>
  <conditionalFormatting sqref="AO140:BX140">
    <cfRule type="containsText" dxfId="13244" priority="7968" operator="containsText" text="CE">
      <formula>NOT(ISERROR(SEARCH("CE",AO140)))</formula>
    </cfRule>
  </conditionalFormatting>
  <conditionalFormatting sqref="AO140:BD140">
    <cfRule type="cellIs" dxfId="13243" priority="7961" operator="equal">
      <formula>"FAB"</formula>
    </cfRule>
    <cfRule type="containsText" dxfId="13242" priority="7962" operator="containsText" text="CC">
      <formula>NOT(ISERROR(SEARCH("CC",AO140)))</formula>
    </cfRule>
    <cfRule type="containsText" dxfId="13241" priority="7963" operator="containsText" text="ND">
      <formula>NOT(ISERROR(SEARCH("ND",AO140)))</formula>
    </cfRule>
    <cfRule type="containsText" dxfId="13240" priority="7964" operator="containsText" text="MANTTO">
      <formula>NOT(ISERROR(SEARCH("MANTTO",AO140)))</formula>
    </cfRule>
    <cfRule type="containsText" dxfId="13239" priority="7965" operator="containsText" text="PNC">
      <formula>NOT(ISERROR(SEARCH("PNC",AO140)))</formula>
    </cfRule>
    <cfRule type="containsText" dxfId="13238" priority="7966" operator="containsText" text="EJC">
      <formula>NOT(ISERROR(SEARCH("EJC",AO140)))</formula>
    </cfRule>
    <cfRule type="containsText" dxfId="13237" priority="7967" operator="containsText" text="FAC">
      <formula>NOT(ISERROR(SEARCH("FAC",AO140)))</formula>
    </cfRule>
  </conditionalFormatting>
  <conditionalFormatting sqref="AO140:BD140">
    <cfRule type="containsText" dxfId="13236" priority="7960" operator="containsText" text="CE">
      <formula>NOT(ISERROR(SEARCH("CE",AO140)))</formula>
    </cfRule>
  </conditionalFormatting>
  <conditionalFormatting sqref="AO140:BH140">
    <cfRule type="cellIs" dxfId="13235" priority="7953" operator="equal">
      <formula>"FAB"</formula>
    </cfRule>
    <cfRule type="containsText" dxfId="13234" priority="7954" operator="containsText" text="CC">
      <formula>NOT(ISERROR(SEARCH("CC",AO140)))</formula>
    </cfRule>
    <cfRule type="containsText" dxfId="13233" priority="7955" operator="containsText" text="ND">
      <formula>NOT(ISERROR(SEARCH("ND",AO140)))</formula>
    </cfRule>
    <cfRule type="containsText" dxfId="13232" priority="7956" operator="containsText" text="MANTTO">
      <formula>NOT(ISERROR(SEARCH("MANTTO",AO140)))</formula>
    </cfRule>
    <cfRule type="containsText" dxfId="13231" priority="7957" operator="containsText" text="PNC">
      <formula>NOT(ISERROR(SEARCH("PNC",AO140)))</formula>
    </cfRule>
    <cfRule type="containsText" dxfId="13230" priority="7958" operator="containsText" text="EJC">
      <formula>NOT(ISERROR(SEARCH("EJC",AO140)))</formula>
    </cfRule>
    <cfRule type="containsText" dxfId="13229" priority="7959" operator="containsText" text="FAC">
      <formula>NOT(ISERROR(SEARCH("FAC",AO140)))</formula>
    </cfRule>
  </conditionalFormatting>
  <conditionalFormatting sqref="AO140:BH140">
    <cfRule type="containsText" dxfId="13228" priority="7952" operator="containsText" text="CE">
      <formula>NOT(ISERROR(SEARCH("CE",AO140)))</formula>
    </cfRule>
  </conditionalFormatting>
  <conditionalFormatting sqref="AO140:BX140">
    <cfRule type="containsText" dxfId="13227" priority="7951" operator="containsText" text="BAA">
      <formula>NOT(ISERROR(SEARCH("BAA",AO140)))</formula>
    </cfRule>
  </conditionalFormatting>
  <conditionalFormatting sqref="AO140:AT140">
    <cfRule type="cellIs" dxfId="13226" priority="7944" operator="equal">
      <formula>"FAB"</formula>
    </cfRule>
    <cfRule type="containsText" dxfId="13225" priority="7945" operator="containsText" text="CC">
      <formula>NOT(ISERROR(SEARCH("CC",AO140)))</formula>
    </cfRule>
    <cfRule type="containsText" dxfId="13224" priority="7946" operator="containsText" text="ND">
      <formula>NOT(ISERROR(SEARCH("ND",AO140)))</formula>
    </cfRule>
    <cfRule type="containsText" dxfId="13223" priority="7947" operator="containsText" text="MANTTO">
      <formula>NOT(ISERROR(SEARCH("MANTTO",AO140)))</formula>
    </cfRule>
    <cfRule type="containsText" dxfId="13222" priority="7948" operator="containsText" text="PNC">
      <formula>NOT(ISERROR(SEARCH("PNC",AO140)))</formula>
    </cfRule>
    <cfRule type="containsText" dxfId="13221" priority="7949" operator="containsText" text="EJC">
      <formula>NOT(ISERROR(SEARCH("EJC",AO140)))</formula>
    </cfRule>
    <cfRule type="containsText" dxfId="13220" priority="7950" operator="containsText" text="FAC">
      <formula>NOT(ISERROR(SEARCH("FAC",AO140)))</formula>
    </cfRule>
  </conditionalFormatting>
  <conditionalFormatting sqref="AO140:AT140">
    <cfRule type="containsText" dxfId="13219" priority="7943" operator="containsText" text="CE">
      <formula>NOT(ISERROR(SEARCH("CE",AO140)))</formula>
    </cfRule>
  </conditionalFormatting>
  <conditionalFormatting sqref="CD137:CJ137 CW137:DE137">
    <cfRule type="cellIs" dxfId="13218" priority="7936" operator="equal">
      <formula>"FAB"</formula>
    </cfRule>
    <cfRule type="containsText" dxfId="13217" priority="7937" operator="containsText" text="CC">
      <formula>NOT(ISERROR(SEARCH("CC",CD137)))</formula>
    </cfRule>
    <cfRule type="containsText" dxfId="13216" priority="7938" operator="containsText" text="ND">
      <formula>NOT(ISERROR(SEARCH("ND",CD137)))</formula>
    </cfRule>
    <cfRule type="containsText" dxfId="13215" priority="7939" operator="containsText" text="MANTTO">
      <formula>NOT(ISERROR(SEARCH("MANTTO",CD137)))</formula>
    </cfRule>
    <cfRule type="containsText" dxfId="13214" priority="7940" operator="containsText" text="PNC">
      <formula>NOT(ISERROR(SEARCH("PNC",CD137)))</formula>
    </cfRule>
    <cfRule type="containsText" dxfId="13213" priority="7941" operator="containsText" text="EJC">
      <formula>NOT(ISERROR(SEARCH("EJC",CD137)))</formula>
    </cfRule>
    <cfRule type="containsText" dxfId="13212" priority="7942" operator="containsText" text="FAC">
      <formula>NOT(ISERROR(SEARCH("FAC",CD137)))</formula>
    </cfRule>
  </conditionalFormatting>
  <conditionalFormatting sqref="CD137:CJ137 CW137:DE137">
    <cfRule type="containsText" dxfId="13211" priority="7935" operator="containsText" text="CE">
      <formula>NOT(ISERROR(SEARCH("CE",CD137)))</formula>
    </cfRule>
  </conditionalFormatting>
  <conditionalFormatting sqref="CD137:CJ137 CW137:DE137">
    <cfRule type="containsText" dxfId="13210" priority="7934" operator="containsText" text="BAA">
      <formula>NOT(ISERROR(SEARCH("BAA",CD137)))</formula>
    </cfRule>
  </conditionalFormatting>
  <conditionalFormatting sqref="CD137:CJ137 CW137:DE137">
    <cfRule type="cellIs" dxfId="13209" priority="7927" operator="equal">
      <formula>"FAB"</formula>
    </cfRule>
    <cfRule type="containsText" dxfId="13208" priority="7928" operator="containsText" text="CC">
      <formula>NOT(ISERROR(SEARCH("CC",CD137)))</formula>
    </cfRule>
    <cfRule type="containsText" dxfId="13207" priority="7929" operator="containsText" text="ND">
      <formula>NOT(ISERROR(SEARCH("ND",CD137)))</formula>
    </cfRule>
    <cfRule type="containsText" dxfId="13206" priority="7930" operator="containsText" text="MANTTO">
      <formula>NOT(ISERROR(SEARCH("MANTTO",CD137)))</formula>
    </cfRule>
    <cfRule type="containsText" dxfId="13205" priority="7931" operator="containsText" text="PNC">
      <formula>NOT(ISERROR(SEARCH("PNC",CD137)))</formula>
    </cfRule>
    <cfRule type="containsText" dxfId="13204" priority="7932" operator="containsText" text="EJC">
      <formula>NOT(ISERROR(SEARCH("EJC",CD137)))</formula>
    </cfRule>
    <cfRule type="containsText" dxfId="13203" priority="7933" operator="containsText" text="FAC">
      <formula>NOT(ISERROR(SEARCH("FAC",CD137)))</formula>
    </cfRule>
  </conditionalFormatting>
  <conditionalFormatting sqref="CD137:CJ137 CW137:DE137">
    <cfRule type="containsText" dxfId="13202" priority="7926" operator="containsText" text="CE">
      <formula>NOT(ISERROR(SEARCH("CE",CD137)))</formula>
    </cfRule>
  </conditionalFormatting>
  <conditionalFormatting sqref="CD137:CJ137 CW137:DE137">
    <cfRule type="cellIs" dxfId="13201" priority="7919" operator="equal">
      <formula>"FAB"</formula>
    </cfRule>
    <cfRule type="containsText" dxfId="13200" priority="7920" operator="containsText" text="CC">
      <formula>NOT(ISERROR(SEARCH("CC",CD137)))</formula>
    </cfRule>
    <cfRule type="containsText" dxfId="13199" priority="7921" operator="containsText" text="ND">
      <formula>NOT(ISERROR(SEARCH("ND",CD137)))</formula>
    </cfRule>
    <cfRule type="containsText" dxfId="13198" priority="7922" operator="containsText" text="MANTTO">
      <formula>NOT(ISERROR(SEARCH("MANTTO",CD137)))</formula>
    </cfRule>
    <cfRule type="containsText" dxfId="13197" priority="7923" operator="containsText" text="PNC">
      <formula>NOT(ISERROR(SEARCH("PNC",CD137)))</formula>
    </cfRule>
    <cfRule type="containsText" dxfId="13196" priority="7924" operator="containsText" text="EJC">
      <formula>NOT(ISERROR(SEARCH("EJC",CD137)))</formula>
    </cfRule>
    <cfRule type="containsText" dxfId="13195" priority="7925" operator="containsText" text="FAC">
      <formula>NOT(ISERROR(SEARCH("FAC",CD137)))</formula>
    </cfRule>
  </conditionalFormatting>
  <conditionalFormatting sqref="CD137:CJ137 CW137:DE137">
    <cfRule type="containsText" dxfId="13194" priority="7918" operator="containsText" text="CE">
      <formula>NOT(ISERROR(SEARCH("CE",CD137)))</formula>
    </cfRule>
  </conditionalFormatting>
  <conditionalFormatting sqref="CD137:CJ137 CW137:DE137">
    <cfRule type="cellIs" dxfId="13193" priority="7911" operator="equal">
      <formula>"FAB"</formula>
    </cfRule>
    <cfRule type="containsText" dxfId="13192" priority="7912" operator="containsText" text="CC">
      <formula>NOT(ISERROR(SEARCH("CC",CD137)))</formula>
    </cfRule>
    <cfRule type="containsText" dxfId="13191" priority="7913" operator="containsText" text="ND">
      <formula>NOT(ISERROR(SEARCH("ND",CD137)))</formula>
    </cfRule>
    <cfRule type="containsText" dxfId="13190" priority="7914" operator="containsText" text="MANTTO">
      <formula>NOT(ISERROR(SEARCH("MANTTO",CD137)))</formula>
    </cfRule>
    <cfRule type="containsText" dxfId="13189" priority="7915" operator="containsText" text="PNC">
      <formula>NOT(ISERROR(SEARCH("PNC",CD137)))</formula>
    </cfRule>
    <cfRule type="containsText" dxfId="13188" priority="7916" operator="containsText" text="EJC">
      <formula>NOT(ISERROR(SEARCH("EJC",CD137)))</formula>
    </cfRule>
    <cfRule type="containsText" dxfId="13187" priority="7917" operator="containsText" text="FAC">
      <formula>NOT(ISERROR(SEARCH("FAC",CD137)))</formula>
    </cfRule>
  </conditionalFormatting>
  <conditionalFormatting sqref="CD137:CJ137 CW137:DE137">
    <cfRule type="containsText" dxfId="13186" priority="7910" operator="containsText" text="CE">
      <formula>NOT(ISERROR(SEARCH("CE",CD137)))</formula>
    </cfRule>
  </conditionalFormatting>
  <conditionalFormatting sqref="CD137:CJ137 CW137:DE137">
    <cfRule type="cellIs" dxfId="13185" priority="7903" operator="equal">
      <formula>"FAB"</formula>
    </cfRule>
    <cfRule type="containsText" dxfId="13184" priority="7904" operator="containsText" text="CC">
      <formula>NOT(ISERROR(SEARCH("CC",CD137)))</formula>
    </cfRule>
    <cfRule type="containsText" dxfId="13183" priority="7905" operator="containsText" text="ND">
      <formula>NOT(ISERROR(SEARCH("ND",CD137)))</formula>
    </cfRule>
    <cfRule type="containsText" dxfId="13182" priority="7906" operator="containsText" text="MANTTO">
      <formula>NOT(ISERROR(SEARCH("MANTTO",CD137)))</formula>
    </cfRule>
    <cfRule type="containsText" dxfId="13181" priority="7907" operator="containsText" text="PNC">
      <formula>NOT(ISERROR(SEARCH("PNC",CD137)))</formula>
    </cfRule>
    <cfRule type="containsText" dxfId="13180" priority="7908" operator="containsText" text="EJC">
      <formula>NOT(ISERROR(SEARCH("EJC",CD137)))</formula>
    </cfRule>
    <cfRule type="containsText" dxfId="13179" priority="7909" operator="containsText" text="FAC">
      <formula>NOT(ISERROR(SEARCH("FAC",CD137)))</formula>
    </cfRule>
  </conditionalFormatting>
  <conditionalFormatting sqref="CD137:CJ137 CW137:DE137">
    <cfRule type="containsText" dxfId="13178" priority="7902" operator="containsText" text="CE">
      <formula>NOT(ISERROR(SEARCH("CE",CD137)))</formula>
    </cfRule>
  </conditionalFormatting>
  <conditionalFormatting sqref="CD137:CJ137 CW137:DE137">
    <cfRule type="cellIs" dxfId="13177" priority="7895" operator="equal">
      <formula>"FAB"</formula>
    </cfRule>
    <cfRule type="containsText" dxfId="13176" priority="7896" operator="containsText" text="CC">
      <formula>NOT(ISERROR(SEARCH("CC",CD137)))</formula>
    </cfRule>
    <cfRule type="containsText" dxfId="13175" priority="7897" operator="containsText" text="ND">
      <formula>NOT(ISERROR(SEARCH("ND",CD137)))</formula>
    </cfRule>
    <cfRule type="containsText" dxfId="13174" priority="7898" operator="containsText" text="MANTTO">
      <formula>NOT(ISERROR(SEARCH("MANTTO",CD137)))</formula>
    </cfRule>
    <cfRule type="containsText" dxfId="13173" priority="7899" operator="containsText" text="PNC">
      <formula>NOT(ISERROR(SEARCH("PNC",CD137)))</formula>
    </cfRule>
    <cfRule type="containsText" dxfId="13172" priority="7900" operator="containsText" text="EJC">
      <formula>NOT(ISERROR(SEARCH("EJC",CD137)))</formula>
    </cfRule>
    <cfRule type="containsText" dxfId="13171" priority="7901" operator="containsText" text="FAC">
      <formula>NOT(ISERROR(SEARCH("FAC",CD137)))</formula>
    </cfRule>
  </conditionalFormatting>
  <conditionalFormatting sqref="CD137:CJ137 CW137:DE137">
    <cfRule type="containsText" dxfId="13170" priority="7894" operator="containsText" text="CE">
      <formula>NOT(ISERROR(SEARCH("CE",CD137)))</formula>
    </cfRule>
  </conditionalFormatting>
  <conditionalFormatting sqref="CD137:CJ137 CW137:DE137">
    <cfRule type="cellIs" dxfId="13169" priority="7887" operator="equal">
      <formula>"FAB"</formula>
    </cfRule>
    <cfRule type="containsText" dxfId="13168" priority="7888" operator="containsText" text="CC">
      <formula>NOT(ISERROR(SEARCH("CC",CD137)))</formula>
    </cfRule>
    <cfRule type="containsText" dxfId="13167" priority="7889" operator="containsText" text="ND">
      <formula>NOT(ISERROR(SEARCH("ND",CD137)))</formula>
    </cfRule>
    <cfRule type="containsText" dxfId="13166" priority="7890" operator="containsText" text="MANTTO">
      <formula>NOT(ISERROR(SEARCH("MANTTO",CD137)))</formula>
    </cfRule>
    <cfRule type="containsText" dxfId="13165" priority="7891" operator="containsText" text="PNC">
      <formula>NOT(ISERROR(SEARCH("PNC",CD137)))</formula>
    </cfRule>
    <cfRule type="containsText" dxfId="13164" priority="7892" operator="containsText" text="EJC">
      <formula>NOT(ISERROR(SEARCH("EJC",CD137)))</formula>
    </cfRule>
    <cfRule type="containsText" dxfId="13163" priority="7893" operator="containsText" text="FAC">
      <formula>NOT(ISERROR(SEARCH("FAC",CD137)))</formula>
    </cfRule>
  </conditionalFormatting>
  <conditionalFormatting sqref="CD137:CJ137 CW137:DE137">
    <cfRule type="containsText" dxfId="13162" priority="7886" operator="containsText" text="CE">
      <formula>NOT(ISERROR(SEARCH("CE",CD137)))</formula>
    </cfRule>
  </conditionalFormatting>
  <conditionalFormatting sqref="CD137:CJ137 CW137:DE137">
    <cfRule type="cellIs" dxfId="13161" priority="7879" operator="equal">
      <formula>"FAB"</formula>
    </cfRule>
    <cfRule type="containsText" dxfId="13160" priority="7880" operator="containsText" text="CC">
      <formula>NOT(ISERROR(SEARCH("CC",CD137)))</formula>
    </cfRule>
    <cfRule type="containsText" dxfId="13159" priority="7881" operator="containsText" text="ND">
      <formula>NOT(ISERROR(SEARCH("ND",CD137)))</formula>
    </cfRule>
    <cfRule type="containsText" dxfId="13158" priority="7882" operator="containsText" text="MANTTO">
      <formula>NOT(ISERROR(SEARCH("MANTTO",CD137)))</formula>
    </cfRule>
    <cfRule type="containsText" dxfId="13157" priority="7883" operator="containsText" text="PNC">
      <formula>NOT(ISERROR(SEARCH("PNC",CD137)))</formula>
    </cfRule>
    <cfRule type="containsText" dxfId="13156" priority="7884" operator="containsText" text="EJC">
      <formula>NOT(ISERROR(SEARCH("EJC",CD137)))</formula>
    </cfRule>
    <cfRule type="containsText" dxfId="13155" priority="7885" operator="containsText" text="FAC">
      <formula>NOT(ISERROR(SEARCH("FAC",CD137)))</formula>
    </cfRule>
  </conditionalFormatting>
  <conditionalFormatting sqref="CD137:CJ137 CW137:DE137">
    <cfRule type="containsText" dxfId="13154" priority="7878" operator="containsText" text="CE">
      <formula>NOT(ISERROR(SEARCH("CE",CD137)))</formula>
    </cfRule>
  </conditionalFormatting>
  <conditionalFormatting sqref="EH126:ER126">
    <cfRule type="cellIs" dxfId="13153" priority="7862" operator="equal">
      <formula>"FAB"</formula>
    </cfRule>
    <cfRule type="containsText" dxfId="13152" priority="7863" operator="containsText" text="CC">
      <formula>NOT(ISERROR(SEARCH("CC",EH126)))</formula>
    </cfRule>
    <cfRule type="containsText" dxfId="13151" priority="7864" operator="containsText" text="ND">
      <formula>NOT(ISERROR(SEARCH("ND",EH126)))</formula>
    </cfRule>
    <cfRule type="containsText" dxfId="13150" priority="7865" operator="containsText" text="MANTTO">
      <formula>NOT(ISERROR(SEARCH("MANTTO",EH126)))</formula>
    </cfRule>
    <cfRule type="containsText" dxfId="13149" priority="7866" operator="containsText" text="PNC">
      <formula>NOT(ISERROR(SEARCH("PNC",EH126)))</formula>
    </cfRule>
    <cfRule type="containsText" dxfId="13148" priority="7867" operator="containsText" text="EJC">
      <formula>NOT(ISERROR(SEARCH("EJC",EH126)))</formula>
    </cfRule>
    <cfRule type="containsText" dxfId="13147" priority="7868" operator="containsText" text="FAC">
      <formula>NOT(ISERROR(SEARCH("FAC",EH126)))</formula>
    </cfRule>
  </conditionalFormatting>
  <conditionalFormatting sqref="EH126:ER126">
    <cfRule type="containsText" dxfId="13146" priority="7861" operator="containsText" text="CE">
      <formula>NOT(ISERROR(SEARCH("CE",EH126)))</formula>
    </cfRule>
  </conditionalFormatting>
  <conditionalFormatting sqref="EH126:ER126">
    <cfRule type="containsText" dxfId="13145" priority="7860" operator="containsText" text="BAA">
      <formula>NOT(ISERROR(SEARCH("BAA",EH126)))</formula>
    </cfRule>
  </conditionalFormatting>
  <conditionalFormatting sqref="EH126:ER126">
    <cfRule type="cellIs" dxfId="13144" priority="7853" operator="equal">
      <formula>"FAB"</formula>
    </cfRule>
    <cfRule type="containsText" dxfId="13143" priority="7854" operator="containsText" text="CC">
      <formula>NOT(ISERROR(SEARCH("CC",EH126)))</formula>
    </cfRule>
    <cfRule type="containsText" dxfId="13142" priority="7855" operator="containsText" text="ND">
      <formula>NOT(ISERROR(SEARCH("ND",EH126)))</formula>
    </cfRule>
    <cfRule type="containsText" dxfId="13141" priority="7856" operator="containsText" text="MANTTO">
      <formula>NOT(ISERROR(SEARCH("MANTTO",EH126)))</formula>
    </cfRule>
    <cfRule type="containsText" dxfId="13140" priority="7857" operator="containsText" text="PNC">
      <formula>NOT(ISERROR(SEARCH("PNC",EH126)))</formula>
    </cfRule>
    <cfRule type="containsText" dxfId="13139" priority="7858" operator="containsText" text="EJC">
      <formula>NOT(ISERROR(SEARCH("EJC",EH126)))</formula>
    </cfRule>
    <cfRule type="containsText" dxfId="13138" priority="7859" operator="containsText" text="FAC">
      <formula>NOT(ISERROR(SEARCH("FAC",EH126)))</formula>
    </cfRule>
  </conditionalFormatting>
  <conditionalFormatting sqref="EH126:ER126">
    <cfRule type="containsText" dxfId="13137" priority="7852" operator="containsText" text="CE">
      <formula>NOT(ISERROR(SEARCH("CE",EH126)))</formula>
    </cfRule>
  </conditionalFormatting>
  <conditionalFormatting sqref="EH126:ER126">
    <cfRule type="cellIs" dxfId="13136" priority="7845" operator="equal">
      <formula>"FAB"</formula>
    </cfRule>
    <cfRule type="containsText" dxfId="13135" priority="7846" operator="containsText" text="CC">
      <formula>NOT(ISERROR(SEARCH("CC",EH126)))</formula>
    </cfRule>
    <cfRule type="containsText" dxfId="13134" priority="7847" operator="containsText" text="ND">
      <formula>NOT(ISERROR(SEARCH("ND",EH126)))</formula>
    </cfRule>
    <cfRule type="containsText" dxfId="13133" priority="7848" operator="containsText" text="MANTTO">
      <formula>NOT(ISERROR(SEARCH("MANTTO",EH126)))</formula>
    </cfRule>
    <cfRule type="containsText" dxfId="13132" priority="7849" operator="containsText" text="PNC">
      <formula>NOT(ISERROR(SEARCH("PNC",EH126)))</formula>
    </cfRule>
    <cfRule type="containsText" dxfId="13131" priority="7850" operator="containsText" text="EJC">
      <formula>NOT(ISERROR(SEARCH("EJC",EH126)))</formula>
    </cfRule>
    <cfRule type="containsText" dxfId="13130" priority="7851" operator="containsText" text="FAC">
      <formula>NOT(ISERROR(SEARCH("FAC",EH126)))</formula>
    </cfRule>
  </conditionalFormatting>
  <conditionalFormatting sqref="EH126:ER126">
    <cfRule type="containsText" dxfId="13129" priority="7844" operator="containsText" text="CE">
      <formula>NOT(ISERROR(SEARCH("CE",EH126)))</formula>
    </cfRule>
  </conditionalFormatting>
  <conditionalFormatting sqref="EH126:ER126">
    <cfRule type="cellIs" dxfId="13128" priority="7837" operator="equal">
      <formula>"FAB"</formula>
    </cfRule>
    <cfRule type="containsText" dxfId="13127" priority="7838" operator="containsText" text="CC">
      <formula>NOT(ISERROR(SEARCH("CC",EH126)))</formula>
    </cfRule>
    <cfRule type="containsText" dxfId="13126" priority="7839" operator="containsText" text="ND">
      <formula>NOT(ISERROR(SEARCH("ND",EH126)))</formula>
    </cfRule>
    <cfRule type="containsText" dxfId="13125" priority="7840" operator="containsText" text="MANTTO">
      <formula>NOT(ISERROR(SEARCH("MANTTO",EH126)))</formula>
    </cfRule>
    <cfRule type="containsText" dxfId="13124" priority="7841" operator="containsText" text="PNC">
      <formula>NOT(ISERROR(SEARCH("PNC",EH126)))</formula>
    </cfRule>
    <cfRule type="containsText" dxfId="13123" priority="7842" operator="containsText" text="EJC">
      <formula>NOT(ISERROR(SEARCH("EJC",EH126)))</formula>
    </cfRule>
    <cfRule type="containsText" dxfId="13122" priority="7843" operator="containsText" text="FAC">
      <formula>NOT(ISERROR(SEARCH("FAC",EH126)))</formula>
    </cfRule>
  </conditionalFormatting>
  <conditionalFormatting sqref="EH126:ER126">
    <cfRule type="containsText" dxfId="13121" priority="7836" operator="containsText" text="CE">
      <formula>NOT(ISERROR(SEARCH("CE",EH126)))</formula>
    </cfRule>
  </conditionalFormatting>
  <conditionalFormatting sqref="EH126:ER126">
    <cfRule type="cellIs" dxfId="13120" priority="7829" operator="equal">
      <formula>"FAB"</formula>
    </cfRule>
    <cfRule type="containsText" dxfId="13119" priority="7830" operator="containsText" text="CC">
      <formula>NOT(ISERROR(SEARCH("CC",EH126)))</formula>
    </cfRule>
    <cfRule type="containsText" dxfId="13118" priority="7831" operator="containsText" text="ND">
      <formula>NOT(ISERROR(SEARCH("ND",EH126)))</formula>
    </cfRule>
    <cfRule type="containsText" dxfId="13117" priority="7832" operator="containsText" text="MANTTO">
      <formula>NOT(ISERROR(SEARCH("MANTTO",EH126)))</formula>
    </cfRule>
    <cfRule type="containsText" dxfId="13116" priority="7833" operator="containsText" text="PNC">
      <formula>NOT(ISERROR(SEARCH("PNC",EH126)))</formula>
    </cfRule>
    <cfRule type="containsText" dxfId="13115" priority="7834" operator="containsText" text="EJC">
      <formula>NOT(ISERROR(SEARCH("EJC",EH126)))</formula>
    </cfRule>
    <cfRule type="containsText" dxfId="13114" priority="7835" operator="containsText" text="FAC">
      <formula>NOT(ISERROR(SEARCH("FAC",EH126)))</formula>
    </cfRule>
  </conditionalFormatting>
  <conditionalFormatting sqref="EH126:ER126">
    <cfRule type="containsText" dxfId="13113" priority="7828" operator="containsText" text="CE">
      <formula>NOT(ISERROR(SEARCH("CE",EH126)))</formula>
    </cfRule>
  </conditionalFormatting>
  <conditionalFormatting sqref="EH126:ER126">
    <cfRule type="cellIs" dxfId="13112" priority="7821" operator="equal">
      <formula>"FAB"</formula>
    </cfRule>
    <cfRule type="containsText" dxfId="13111" priority="7822" operator="containsText" text="CC">
      <formula>NOT(ISERROR(SEARCH("CC",EH126)))</formula>
    </cfRule>
    <cfRule type="containsText" dxfId="13110" priority="7823" operator="containsText" text="ND">
      <formula>NOT(ISERROR(SEARCH("ND",EH126)))</formula>
    </cfRule>
    <cfRule type="containsText" dxfId="13109" priority="7824" operator="containsText" text="MANTTO">
      <formula>NOT(ISERROR(SEARCH("MANTTO",EH126)))</formula>
    </cfRule>
    <cfRule type="containsText" dxfId="13108" priority="7825" operator="containsText" text="PNC">
      <formula>NOT(ISERROR(SEARCH("PNC",EH126)))</formula>
    </cfRule>
    <cfRule type="containsText" dxfId="13107" priority="7826" operator="containsText" text="EJC">
      <formula>NOT(ISERROR(SEARCH("EJC",EH126)))</formula>
    </cfRule>
    <cfRule type="containsText" dxfId="13106" priority="7827" operator="containsText" text="FAC">
      <formula>NOT(ISERROR(SEARCH("FAC",EH126)))</formula>
    </cfRule>
  </conditionalFormatting>
  <conditionalFormatting sqref="EH126:ER126">
    <cfRule type="containsText" dxfId="13105" priority="7820" operator="containsText" text="CE">
      <formula>NOT(ISERROR(SEARCH("CE",EH126)))</formula>
    </cfRule>
  </conditionalFormatting>
  <conditionalFormatting sqref="EH126:ER126">
    <cfRule type="cellIs" dxfId="13104" priority="7813" operator="equal">
      <formula>"FAB"</formula>
    </cfRule>
    <cfRule type="containsText" dxfId="13103" priority="7814" operator="containsText" text="CC">
      <formula>NOT(ISERROR(SEARCH("CC",EH126)))</formula>
    </cfRule>
    <cfRule type="containsText" dxfId="13102" priority="7815" operator="containsText" text="ND">
      <formula>NOT(ISERROR(SEARCH("ND",EH126)))</formula>
    </cfRule>
    <cfRule type="containsText" dxfId="13101" priority="7816" operator="containsText" text="MANTTO">
      <formula>NOT(ISERROR(SEARCH("MANTTO",EH126)))</formula>
    </cfRule>
    <cfRule type="containsText" dxfId="13100" priority="7817" operator="containsText" text="PNC">
      <formula>NOT(ISERROR(SEARCH("PNC",EH126)))</formula>
    </cfRule>
    <cfRule type="containsText" dxfId="13099" priority="7818" operator="containsText" text="EJC">
      <formula>NOT(ISERROR(SEARCH("EJC",EH126)))</formula>
    </cfRule>
    <cfRule type="containsText" dxfId="13098" priority="7819" operator="containsText" text="FAC">
      <formula>NOT(ISERROR(SEARCH("FAC",EH126)))</formula>
    </cfRule>
  </conditionalFormatting>
  <conditionalFormatting sqref="EH126:ER126">
    <cfRule type="containsText" dxfId="13097" priority="7812" operator="containsText" text="CE">
      <formula>NOT(ISERROR(SEARCH("CE",EH126)))</formula>
    </cfRule>
  </conditionalFormatting>
  <conditionalFormatting sqref="EH126:ER126">
    <cfRule type="cellIs" dxfId="13096" priority="7805" operator="equal">
      <formula>"FAB"</formula>
    </cfRule>
    <cfRule type="containsText" dxfId="13095" priority="7806" operator="containsText" text="CC">
      <formula>NOT(ISERROR(SEARCH("CC",EH126)))</formula>
    </cfRule>
    <cfRule type="containsText" dxfId="13094" priority="7807" operator="containsText" text="ND">
      <formula>NOT(ISERROR(SEARCH("ND",EH126)))</formula>
    </cfRule>
    <cfRule type="containsText" dxfId="13093" priority="7808" operator="containsText" text="MANTTO">
      <formula>NOT(ISERROR(SEARCH("MANTTO",EH126)))</formula>
    </cfRule>
    <cfRule type="containsText" dxfId="13092" priority="7809" operator="containsText" text="PNC">
      <formula>NOT(ISERROR(SEARCH("PNC",EH126)))</formula>
    </cfRule>
    <cfRule type="containsText" dxfId="13091" priority="7810" operator="containsText" text="EJC">
      <formula>NOT(ISERROR(SEARCH("EJC",EH126)))</formula>
    </cfRule>
    <cfRule type="containsText" dxfId="13090" priority="7811" operator="containsText" text="FAC">
      <formula>NOT(ISERROR(SEARCH("FAC",EH126)))</formula>
    </cfRule>
  </conditionalFormatting>
  <conditionalFormatting sqref="EH126:ER126">
    <cfRule type="containsText" dxfId="13089" priority="7804" operator="containsText" text="CE">
      <formula>NOT(ISERROR(SEARCH("CE",EH126)))</formula>
    </cfRule>
  </conditionalFormatting>
  <conditionalFormatting sqref="BH131:BS131">
    <cfRule type="cellIs" dxfId="13088" priority="7797" operator="equal">
      <formula>"FAB"</formula>
    </cfRule>
    <cfRule type="containsText" dxfId="13087" priority="7798" operator="containsText" text="CC">
      <formula>NOT(ISERROR(SEARCH("CC",BH131)))</formula>
    </cfRule>
    <cfRule type="containsText" dxfId="13086" priority="7799" operator="containsText" text="ND">
      <formula>NOT(ISERROR(SEARCH("ND",BH131)))</formula>
    </cfRule>
    <cfRule type="containsText" dxfId="13085" priority="7800" operator="containsText" text="MANTTO">
      <formula>NOT(ISERROR(SEARCH("MANTTO",BH131)))</formula>
    </cfRule>
    <cfRule type="containsText" dxfId="13084" priority="7801" operator="containsText" text="PNC">
      <formula>NOT(ISERROR(SEARCH("PNC",BH131)))</formula>
    </cfRule>
    <cfRule type="containsText" dxfId="13083" priority="7802" operator="containsText" text="EJC">
      <formula>NOT(ISERROR(SEARCH("EJC",BH131)))</formula>
    </cfRule>
    <cfRule type="containsText" dxfId="13082" priority="7803" operator="containsText" text="FAC">
      <formula>NOT(ISERROR(SEARCH("FAC",BH131)))</formula>
    </cfRule>
  </conditionalFormatting>
  <conditionalFormatting sqref="BH131:BS131">
    <cfRule type="containsText" dxfId="13081" priority="7796" operator="containsText" text="CE">
      <formula>NOT(ISERROR(SEARCH("CE",BH131)))</formula>
    </cfRule>
  </conditionalFormatting>
  <conditionalFormatting sqref="BH131:BS131">
    <cfRule type="cellIs" dxfId="13080" priority="7789" operator="equal">
      <formula>"FAB"</formula>
    </cfRule>
    <cfRule type="containsText" dxfId="13079" priority="7790" operator="containsText" text="CC">
      <formula>NOT(ISERROR(SEARCH("CC",BH131)))</formula>
    </cfRule>
    <cfRule type="containsText" dxfId="13078" priority="7791" operator="containsText" text="ND">
      <formula>NOT(ISERROR(SEARCH("ND",BH131)))</formula>
    </cfRule>
    <cfRule type="containsText" dxfId="13077" priority="7792" operator="containsText" text="MANTTO">
      <formula>NOT(ISERROR(SEARCH("MANTTO",BH131)))</formula>
    </cfRule>
    <cfRule type="containsText" dxfId="13076" priority="7793" operator="containsText" text="PNC">
      <formula>NOT(ISERROR(SEARCH("PNC",BH131)))</formula>
    </cfRule>
    <cfRule type="containsText" dxfId="13075" priority="7794" operator="containsText" text="EJC">
      <formula>NOT(ISERROR(SEARCH("EJC",BH131)))</formula>
    </cfRule>
    <cfRule type="containsText" dxfId="13074" priority="7795" operator="containsText" text="FAC">
      <formula>NOT(ISERROR(SEARCH("FAC",BH131)))</formula>
    </cfRule>
  </conditionalFormatting>
  <conditionalFormatting sqref="BH131:BS131">
    <cfRule type="containsText" dxfId="13073" priority="7788" operator="containsText" text="CE">
      <formula>NOT(ISERROR(SEARCH("CE",BH131)))</formula>
    </cfRule>
  </conditionalFormatting>
  <conditionalFormatting sqref="BH131:BS131">
    <cfRule type="cellIs" dxfId="13072" priority="7781" operator="equal">
      <formula>"FAB"</formula>
    </cfRule>
    <cfRule type="containsText" dxfId="13071" priority="7782" operator="containsText" text="CC">
      <formula>NOT(ISERROR(SEARCH("CC",BH131)))</formula>
    </cfRule>
    <cfRule type="containsText" dxfId="13070" priority="7783" operator="containsText" text="ND">
      <formula>NOT(ISERROR(SEARCH("ND",BH131)))</formula>
    </cfRule>
    <cfRule type="containsText" dxfId="13069" priority="7784" operator="containsText" text="MANTTO">
      <formula>NOT(ISERROR(SEARCH("MANTTO",BH131)))</formula>
    </cfRule>
    <cfRule type="containsText" dxfId="13068" priority="7785" operator="containsText" text="PNC">
      <formula>NOT(ISERROR(SEARCH("PNC",BH131)))</formula>
    </cfRule>
    <cfRule type="containsText" dxfId="13067" priority="7786" operator="containsText" text="EJC">
      <formula>NOT(ISERROR(SEARCH("EJC",BH131)))</formula>
    </cfRule>
    <cfRule type="containsText" dxfId="13066" priority="7787" operator="containsText" text="FAC">
      <formula>NOT(ISERROR(SEARCH("FAC",BH131)))</formula>
    </cfRule>
  </conditionalFormatting>
  <conditionalFormatting sqref="BH131:BS131">
    <cfRule type="containsText" dxfId="13065" priority="7780" operator="containsText" text="CE">
      <formula>NOT(ISERROR(SEARCH("CE",BH131)))</formula>
    </cfRule>
  </conditionalFormatting>
  <conditionalFormatting sqref="BH131:BS131">
    <cfRule type="cellIs" dxfId="13064" priority="7773" operator="equal">
      <formula>"FAB"</formula>
    </cfRule>
    <cfRule type="containsText" dxfId="13063" priority="7774" operator="containsText" text="CC">
      <formula>NOT(ISERROR(SEARCH("CC",BH131)))</formula>
    </cfRule>
    <cfRule type="containsText" dxfId="13062" priority="7775" operator="containsText" text="ND">
      <formula>NOT(ISERROR(SEARCH("ND",BH131)))</formula>
    </cfRule>
    <cfRule type="containsText" dxfId="13061" priority="7776" operator="containsText" text="MANTTO">
      <formula>NOT(ISERROR(SEARCH("MANTTO",BH131)))</formula>
    </cfRule>
    <cfRule type="containsText" dxfId="13060" priority="7777" operator="containsText" text="PNC">
      <formula>NOT(ISERROR(SEARCH("PNC",BH131)))</formula>
    </cfRule>
    <cfRule type="containsText" dxfId="13059" priority="7778" operator="containsText" text="EJC">
      <formula>NOT(ISERROR(SEARCH("EJC",BH131)))</formula>
    </cfRule>
    <cfRule type="containsText" dxfId="13058" priority="7779" operator="containsText" text="FAC">
      <formula>NOT(ISERROR(SEARCH("FAC",BH131)))</formula>
    </cfRule>
  </conditionalFormatting>
  <conditionalFormatting sqref="BH131:BS131">
    <cfRule type="containsText" dxfId="13057" priority="7772" operator="containsText" text="CE">
      <formula>NOT(ISERROR(SEARCH("CE",BH131)))</formula>
    </cfRule>
  </conditionalFormatting>
  <conditionalFormatting sqref="BJ131:BS131">
    <cfRule type="cellIs" dxfId="13056" priority="7765" operator="equal">
      <formula>"FAB"</formula>
    </cfRule>
    <cfRule type="containsText" dxfId="13055" priority="7766" operator="containsText" text="CC">
      <formula>NOT(ISERROR(SEARCH("CC",BJ131)))</formula>
    </cfRule>
    <cfRule type="containsText" dxfId="13054" priority="7767" operator="containsText" text="ND">
      <formula>NOT(ISERROR(SEARCH("ND",BJ131)))</formula>
    </cfRule>
    <cfRule type="containsText" dxfId="13053" priority="7768" operator="containsText" text="MANTTO">
      <formula>NOT(ISERROR(SEARCH("MANTTO",BJ131)))</formula>
    </cfRule>
    <cfRule type="containsText" dxfId="13052" priority="7769" operator="containsText" text="PNC">
      <formula>NOT(ISERROR(SEARCH("PNC",BJ131)))</formula>
    </cfRule>
    <cfRule type="containsText" dxfId="13051" priority="7770" operator="containsText" text="EJC">
      <formula>NOT(ISERROR(SEARCH("EJC",BJ131)))</formula>
    </cfRule>
    <cfRule type="containsText" dxfId="13050" priority="7771" operator="containsText" text="FAC">
      <formula>NOT(ISERROR(SEARCH("FAC",BJ131)))</formula>
    </cfRule>
  </conditionalFormatting>
  <conditionalFormatting sqref="BJ131:BS131">
    <cfRule type="containsText" dxfId="13049" priority="7764" operator="containsText" text="CE">
      <formula>NOT(ISERROR(SEARCH("CE",BJ131)))</formula>
    </cfRule>
  </conditionalFormatting>
  <conditionalFormatting sqref="BJ131:BS131">
    <cfRule type="cellIs" dxfId="13048" priority="7757" operator="equal">
      <formula>"FAB"</formula>
    </cfRule>
    <cfRule type="containsText" dxfId="13047" priority="7758" operator="containsText" text="CC">
      <formula>NOT(ISERROR(SEARCH("CC",BJ131)))</formula>
    </cfRule>
    <cfRule type="containsText" dxfId="13046" priority="7759" operator="containsText" text="ND">
      <formula>NOT(ISERROR(SEARCH("ND",BJ131)))</formula>
    </cfRule>
    <cfRule type="containsText" dxfId="13045" priority="7760" operator="containsText" text="MANTTO">
      <formula>NOT(ISERROR(SEARCH("MANTTO",BJ131)))</formula>
    </cfRule>
    <cfRule type="containsText" dxfId="13044" priority="7761" operator="containsText" text="PNC">
      <formula>NOT(ISERROR(SEARCH("PNC",BJ131)))</formula>
    </cfRule>
    <cfRule type="containsText" dxfId="13043" priority="7762" operator="containsText" text="EJC">
      <formula>NOT(ISERROR(SEARCH("EJC",BJ131)))</formula>
    </cfRule>
    <cfRule type="containsText" dxfId="13042" priority="7763" operator="containsText" text="FAC">
      <formula>NOT(ISERROR(SEARCH("FAC",BJ131)))</formula>
    </cfRule>
  </conditionalFormatting>
  <conditionalFormatting sqref="BJ131:BS131">
    <cfRule type="containsText" dxfId="13041" priority="7756" operator="containsText" text="CE">
      <formula>NOT(ISERROR(SEARCH("CE",BJ131)))</formula>
    </cfRule>
  </conditionalFormatting>
  <conditionalFormatting sqref="BH131:BS131">
    <cfRule type="cellIs" dxfId="13040" priority="7749" operator="equal">
      <formula>"FAB"</formula>
    </cfRule>
    <cfRule type="containsText" dxfId="13039" priority="7750" operator="containsText" text="CC">
      <formula>NOT(ISERROR(SEARCH("CC",BH131)))</formula>
    </cfRule>
    <cfRule type="containsText" dxfId="13038" priority="7751" operator="containsText" text="ND">
      <formula>NOT(ISERROR(SEARCH("ND",BH131)))</formula>
    </cfRule>
    <cfRule type="containsText" dxfId="13037" priority="7752" operator="containsText" text="MANTTO">
      <formula>NOT(ISERROR(SEARCH("MANTTO",BH131)))</formula>
    </cfRule>
    <cfRule type="containsText" dxfId="13036" priority="7753" operator="containsText" text="PNC">
      <formula>NOT(ISERROR(SEARCH("PNC",BH131)))</formula>
    </cfRule>
    <cfRule type="containsText" dxfId="13035" priority="7754" operator="containsText" text="EJC">
      <formula>NOT(ISERROR(SEARCH("EJC",BH131)))</formula>
    </cfRule>
    <cfRule type="containsText" dxfId="13034" priority="7755" operator="containsText" text="FAC">
      <formula>NOT(ISERROR(SEARCH("FAC",BH131)))</formula>
    </cfRule>
  </conditionalFormatting>
  <conditionalFormatting sqref="BH131:BS131">
    <cfRule type="containsText" dxfId="13033" priority="7748" operator="containsText" text="CE">
      <formula>NOT(ISERROR(SEARCH("CE",BH131)))</formula>
    </cfRule>
  </conditionalFormatting>
  <conditionalFormatting sqref="BH131:BS131">
    <cfRule type="cellIs" dxfId="13032" priority="7741" operator="equal">
      <formula>"FAB"</formula>
    </cfRule>
    <cfRule type="containsText" dxfId="13031" priority="7742" operator="containsText" text="CC">
      <formula>NOT(ISERROR(SEARCH("CC",BH131)))</formula>
    </cfRule>
    <cfRule type="containsText" dxfId="13030" priority="7743" operator="containsText" text="ND">
      <formula>NOT(ISERROR(SEARCH("ND",BH131)))</formula>
    </cfRule>
    <cfRule type="containsText" dxfId="13029" priority="7744" operator="containsText" text="MANTTO">
      <formula>NOT(ISERROR(SEARCH("MANTTO",BH131)))</formula>
    </cfRule>
    <cfRule type="containsText" dxfId="13028" priority="7745" operator="containsText" text="PNC">
      <formula>NOT(ISERROR(SEARCH("PNC",BH131)))</formula>
    </cfRule>
    <cfRule type="containsText" dxfId="13027" priority="7746" operator="containsText" text="EJC">
      <formula>NOT(ISERROR(SEARCH("EJC",BH131)))</formula>
    </cfRule>
    <cfRule type="containsText" dxfId="13026" priority="7747" operator="containsText" text="FAC">
      <formula>NOT(ISERROR(SEARCH("FAC",BH131)))</formula>
    </cfRule>
  </conditionalFormatting>
  <conditionalFormatting sqref="BH131:BS131">
    <cfRule type="containsText" dxfId="13025" priority="7740" operator="containsText" text="CE">
      <formula>NOT(ISERROR(SEARCH("CE",BH131)))</formula>
    </cfRule>
  </conditionalFormatting>
  <conditionalFormatting sqref="BI131:BS131">
    <cfRule type="cellIs" dxfId="13024" priority="7733" operator="equal">
      <formula>"FAB"</formula>
    </cfRule>
    <cfRule type="containsText" dxfId="13023" priority="7734" operator="containsText" text="CC">
      <formula>NOT(ISERROR(SEARCH("CC",BI131)))</formula>
    </cfRule>
    <cfRule type="containsText" dxfId="13022" priority="7735" operator="containsText" text="ND">
      <formula>NOT(ISERROR(SEARCH("ND",BI131)))</formula>
    </cfRule>
    <cfRule type="containsText" dxfId="13021" priority="7736" operator="containsText" text="MANTTO">
      <formula>NOT(ISERROR(SEARCH("MANTTO",BI131)))</formula>
    </cfRule>
    <cfRule type="containsText" dxfId="13020" priority="7737" operator="containsText" text="PNC">
      <formula>NOT(ISERROR(SEARCH("PNC",BI131)))</formula>
    </cfRule>
    <cfRule type="containsText" dxfId="13019" priority="7738" operator="containsText" text="EJC">
      <formula>NOT(ISERROR(SEARCH("EJC",BI131)))</formula>
    </cfRule>
    <cfRule type="containsText" dxfId="13018" priority="7739" operator="containsText" text="FAC">
      <formula>NOT(ISERROR(SEARCH("FAC",BI131)))</formula>
    </cfRule>
  </conditionalFormatting>
  <conditionalFormatting sqref="BI131:BS131">
    <cfRule type="containsText" dxfId="13017" priority="7732" operator="containsText" text="CE">
      <formula>NOT(ISERROR(SEARCH("CE",BI131)))</formula>
    </cfRule>
  </conditionalFormatting>
  <conditionalFormatting sqref="BI131:BS131">
    <cfRule type="cellIs" dxfId="13016" priority="7725" operator="equal">
      <formula>"FAB"</formula>
    </cfRule>
    <cfRule type="containsText" dxfId="13015" priority="7726" operator="containsText" text="CC">
      <formula>NOT(ISERROR(SEARCH("CC",BI131)))</formula>
    </cfRule>
    <cfRule type="containsText" dxfId="13014" priority="7727" operator="containsText" text="ND">
      <formula>NOT(ISERROR(SEARCH("ND",BI131)))</formula>
    </cfRule>
    <cfRule type="containsText" dxfId="13013" priority="7728" operator="containsText" text="MANTTO">
      <formula>NOT(ISERROR(SEARCH("MANTTO",BI131)))</formula>
    </cfRule>
    <cfRule type="containsText" dxfId="13012" priority="7729" operator="containsText" text="PNC">
      <formula>NOT(ISERROR(SEARCH("PNC",BI131)))</formula>
    </cfRule>
    <cfRule type="containsText" dxfId="13011" priority="7730" operator="containsText" text="EJC">
      <formula>NOT(ISERROR(SEARCH("EJC",BI131)))</formula>
    </cfRule>
    <cfRule type="containsText" dxfId="13010" priority="7731" operator="containsText" text="FAC">
      <formula>NOT(ISERROR(SEARCH("FAC",BI131)))</formula>
    </cfRule>
  </conditionalFormatting>
  <conditionalFormatting sqref="BI131:BS131">
    <cfRule type="containsText" dxfId="13009" priority="7724" operator="containsText" text="CE">
      <formula>NOT(ISERROR(SEARCH("CE",BI131)))</formula>
    </cfRule>
  </conditionalFormatting>
  <conditionalFormatting sqref="BS131">
    <cfRule type="cellIs" dxfId="13008" priority="7717" operator="equal">
      <formula>"FAB"</formula>
    </cfRule>
    <cfRule type="containsText" dxfId="13007" priority="7718" operator="containsText" text="CC">
      <formula>NOT(ISERROR(SEARCH("CC",BS131)))</formula>
    </cfRule>
    <cfRule type="containsText" dxfId="13006" priority="7719" operator="containsText" text="ND">
      <formula>NOT(ISERROR(SEARCH("ND",BS131)))</formula>
    </cfRule>
    <cfRule type="containsText" dxfId="13005" priority="7720" operator="containsText" text="MANTTO">
      <formula>NOT(ISERROR(SEARCH("MANTTO",BS131)))</formula>
    </cfRule>
    <cfRule type="containsText" dxfId="13004" priority="7721" operator="containsText" text="PNC">
      <formula>NOT(ISERROR(SEARCH("PNC",BS131)))</formula>
    </cfRule>
    <cfRule type="containsText" dxfId="13003" priority="7722" operator="containsText" text="EJC">
      <formula>NOT(ISERROR(SEARCH("EJC",BS131)))</formula>
    </cfRule>
    <cfRule type="containsText" dxfId="13002" priority="7723" operator="containsText" text="FAC">
      <formula>NOT(ISERROR(SEARCH("FAC",BS131)))</formula>
    </cfRule>
  </conditionalFormatting>
  <conditionalFormatting sqref="BS131">
    <cfRule type="containsText" dxfId="13001" priority="7716" operator="containsText" text="CE">
      <formula>NOT(ISERROR(SEARCH("CE",BS131)))</formula>
    </cfRule>
  </conditionalFormatting>
  <conditionalFormatting sqref="BS131">
    <cfRule type="cellIs" dxfId="13000" priority="7709" operator="equal">
      <formula>"FAB"</formula>
    </cfRule>
    <cfRule type="containsText" dxfId="12999" priority="7710" operator="containsText" text="CC">
      <formula>NOT(ISERROR(SEARCH("CC",BS131)))</formula>
    </cfRule>
    <cfRule type="containsText" dxfId="12998" priority="7711" operator="containsText" text="ND">
      <formula>NOT(ISERROR(SEARCH("ND",BS131)))</formula>
    </cfRule>
    <cfRule type="containsText" dxfId="12997" priority="7712" operator="containsText" text="MANTTO">
      <formula>NOT(ISERROR(SEARCH("MANTTO",BS131)))</formula>
    </cfRule>
    <cfRule type="containsText" dxfId="12996" priority="7713" operator="containsText" text="PNC">
      <formula>NOT(ISERROR(SEARCH("PNC",BS131)))</formula>
    </cfRule>
    <cfRule type="containsText" dxfId="12995" priority="7714" operator="containsText" text="EJC">
      <formula>NOT(ISERROR(SEARCH("EJC",BS131)))</formula>
    </cfRule>
    <cfRule type="containsText" dxfId="12994" priority="7715" operator="containsText" text="FAC">
      <formula>NOT(ISERROR(SEARCH("FAC",BS131)))</formula>
    </cfRule>
  </conditionalFormatting>
  <conditionalFormatting sqref="BS131">
    <cfRule type="containsText" dxfId="12993" priority="7708" operator="containsText" text="CE">
      <formula>NOT(ISERROR(SEARCH("CE",BS131)))</formula>
    </cfRule>
  </conditionalFormatting>
  <conditionalFormatting sqref="BU131:CF131">
    <cfRule type="cellIs" dxfId="12992" priority="7701" operator="equal">
      <formula>"FAB"</formula>
    </cfRule>
    <cfRule type="containsText" dxfId="12991" priority="7702" operator="containsText" text="CC">
      <formula>NOT(ISERROR(SEARCH("CC",BU131)))</formula>
    </cfRule>
    <cfRule type="containsText" dxfId="12990" priority="7703" operator="containsText" text="ND">
      <formula>NOT(ISERROR(SEARCH("ND",BU131)))</formula>
    </cfRule>
    <cfRule type="containsText" dxfId="12989" priority="7704" operator="containsText" text="MANTTO">
      <formula>NOT(ISERROR(SEARCH("MANTTO",BU131)))</formula>
    </cfRule>
    <cfRule type="containsText" dxfId="12988" priority="7705" operator="containsText" text="PNC">
      <formula>NOT(ISERROR(SEARCH("PNC",BU131)))</formula>
    </cfRule>
    <cfRule type="containsText" dxfId="12987" priority="7706" operator="containsText" text="EJC">
      <formula>NOT(ISERROR(SEARCH("EJC",BU131)))</formula>
    </cfRule>
    <cfRule type="containsText" dxfId="12986" priority="7707" operator="containsText" text="FAC">
      <formula>NOT(ISERROR(SEARCH("FAC",BU131)))</formula>
    </cfRule>
  </conditionalFormatting>
  <conditionalFormatting sqref="BU131:CF131">
    <cfRule type="containsText" dxfId="12985" priority="7700" operator="containsText" text="CE">
      <formula>NOT(ISERROR(SEARCH("CE",BU131)))</formula>
    </cfRule>
  </conditionalFormatting>
  <conditionalFormatting sqref="BU131:CF131">
    <cfRule type="cellIs" dxfId="12984" priority="7693" operator="equal">
      <formula>"FAB"</formula>
    </cfRule>
    <cfRule type="containsText" dxfId="12983" priority="7694" operator="containsText" text="CC">
      <formula>NOT(ISERROR(SEARCH("CC",BU131)))</formula>
    </cfRule>
    <cfRule type="containsText" dxfId="12982" priority="7695" operator="containsText" text="ND">
      <formula>NOT(ISERROR(SEARCH("ND",BU131)))</formula>
    </cfRule>
    <cfRule type="containsText" dxfId="12981" priority="7696" operator="containsText" text="MANTTO">
      <formula>NOT(ISERROR(SEARCH("MANTTO",BU131)))</formula>
    </cfRule>
    <cfRule type="containsText" dxfId="12980" priority="7697" operator="containsText" text="PNC">
      <formula>NOT(ISERROR(SEARCH("PNC",BU131)))</formula>
    </cfRule>
    <cfRule type="containsText" dxfId="12979" priority="7698" operator="containsText" text="EJC">
      <formula>NOT(ISERROR(SEARCH("EJC",BU131)))</formula>
    </cfRule>
    <cfRule type="containsText" dxfId="12978" priority="7699" operator="containsText" text="FAC">
      <formula>NOT(ISERROR(SEARCH("FAC",BU131)))</formula>
    </cfRule>
  </conditionalFormatting>
  <conditionalFormatting sqref="BU131:CF131">
    <cfRule type="containsText" dxfId="12977" priority="7692" operator="containsText" text="CE">
      <formula>NOT(ISERROR(SEARCH("CE",BU131)))</formula>
    </cfRule>
  </conditionalFormatting>
  <conditionalFormatting sqref="BU131:CF131">
    <cfRule type="cellIs" dxfId="12976" priority="7685" operator="equal">
      <formula>"FAB"</formula>
    </cfRule>
    <cfRule type="containsText" dxfId="12975" priority="7686" operator="containsText" text="CC">
      <formula>NOT(ISERROR(SEARCH("CC",BU131)))</formula>
    </cfRule>
    <cfRule type="containsText" dxfId="12974" priority="7687" operator="containsText" text="ND">
      <formula>NOT(ISERROR(SEARCH("ND",BU131)))</formula>
    </cfRule>
    <cfRule type="containsText" dxfId="12973" priority="7688" operator="containsText" text="MANTTO">
      <formula>NOT(ISERROR(SEARCH("MANTTO",BU131)))</formula>
    </cfRule>
    <cfRule type="containsText" dxfId="12972" priority="7689" operator="containsText" text="PNC">
      <formula>NOT(ISERROR(SEARCH("PNC",BU131)))</formula>
    </cfRule>
    <cfRule type="containsText" dxfId="12971" priority="7690" operator="containsText" text="EJC">
      <formula>NOT(ISERROR(SEARCH("EJC",BU131)))</formula>
    </cfRule>
    <cfRule type="containsText" dxfId="12970" priority="7691" operator="containsText" text="FAC">
      <formula>NOT(ISERROR(SEARCH("FAC",BU131)))</formula>
    </cfRule>
  </conditionalFormatting>
  <conditionalFormatting sqref="BU131:CF131">
    <cfRule type="containsText" dxfId="12969" priority="7684" operator="containsText" text="CE">
      <formula>NOT(ISERROR(SEARCH("CE",BU131)))</formula>
    </cfRule>
  </conditionalFormatting>
  <conditionalFormatting sqref="BU131:CF131">
    <cfRule type="cellIs" dxfId="12968" priority="7677" operator="equal">
      <formula>"FAB"</formula>
    </cfRule>
    <cfRule type="containsText" dxfId="12967" priority="7678" operator="containsText" text="CC">
      <formula>NOT(ISERROR(SEARCH("CC",BU131)))</formula>
    </cfRule>
    <cfRule type="containsText" dxfId="12966" priority="7679" operator="containsText" text="ND">
      <formula>NOT(ISERROR(SEARCH("ND",BU131)))</formula>
    </cfRule>
    <cfRule type="containsText" dxfId="12965" priority="7680" operator="containsText" text="MANTTO">
      <formula>NOT(ISERROR(SEARCH("MANTTO",BU131)))</formula>
    </cfRule>
    <cfRule type="containsText" dxfId="12964" priority="7681" operator="containsText" text="PNC">
      <formula>NOT(ISERROR(SEARCH("PNC",BU131)))</formula>
    </cfRule>
    <cfRule type="containsText" dxfId="12963" priority="7682" operator="containsText" text="EJC">
      <formula>NOT(ISERROR(SEARCH("EJC",BU131)))</formula>
    </cfRule>
    <cfRule type="containsText" dxfId="12962" priority="7683" operator="containsText" text="FAC">
      <formula>NOT(ISERROR(SEARCH("FAC",BU131)))</formula>
    </cfRule>
  </conditionalFormatting>
  <conditionalFormatting sqref="BU131:CF131">
    <cfRule type="containsText" dxfId="12961" priority="7676" operator="containsText" text="CE">
      <formula>NOT(ISERROR(SEARCH("CE",BU131)))</formula>
    </cfRule>
  </conditionalFormatting>
  <conditionalFormatting sqref="BW131:CF131">
    <cfRule type="cellIs" dxfId="12960" priority="7669" operator="equal">
      <formula>"FAB"</formula>
    </cfRule>
    <cfRule type="containsText" dxfId="12959" priority="7670" operator="containsText" text="CC">
      <formula>NOT(ISERROR(SEARCH("CC",BW131)))</formula>
    </cfRule>
    <cfRule type="containsText" dxfId="12958" priority="7671" operator="containsText" text="ND">
      <formula>NOT(ISERROR(SEARCH("ND",BW131)))</formula>
    </cfRule>
    <cfRule type="containsText" dxfId="12957" priority="7672" operator="containsText" text="MANTTO">
      <formula>NOT(ISERROR(SEARCH("MANTTO",BW131)))</formula>
    </cfRule>
    <cfRule type="containsText" dxfId="12956" priority="7673" operator="containsText" text="PNC">
      <formula>NOT(ISERROR(SEARCH("PNC",BW131)))</formula>
    </cfRule>
    <cfRule type="containsText" dxfId="12955" priority="7674" operator="containsText" text="EJC">
      <formula>NOT(ISERROR(SEARCH("EJC",BW131)))</formula>
    </cfRule>
    <cfRule type="containsText" dxfId="12954" priority="7675" operator="containsText" text="FAC">
      <formula>NOT(ISERROR(SEARCH("FAC",BW131)))</formula>
    </cfRule>
  </conditionalFormatting>
  <conditionalFormatting sqref="BW131:CF131">
    <cfRule type="containsText" dxfId="12953" priority="7668" operator="containsText" text="CE">
      <formula>NOT(ISERROR(SEARCH("CE",BW131)))</formula>
    </cfRule>
  </conditionalFormatting>
  <conditionalFormatting sqref="BW131:CF131">
    <cfRule type="cellIs" dxfId="12952" priority="7661" operator="equal">
      <formula>"FAB"</formula>
    </cfRule>
    <cfRule type="containsText" dxfId="12951" priority="7662" operator="containsText" text="CC">
      <formula>NOT(ISERROR(SEARCH("CC",BW131)))</formula>
    </cfRule>
    <cfRule type="containsText" dxfId="12950" priority="7663" operator="containsText" text="ND">
      <formula>NOT(ISERROR(SEARCH("ND",BW131)))</formula>
    </cfRule>
    <cfRule type="containsText" dxfId="12949" priority="7664" operator="containsText" text="MANTTO">
      <formula>NOT(ISERROR(SEARCH("MANTTO",BW131)))</formula>
    </cfRule>
    <cfRule type="containsText" dxfId="12948" priority="7665" operator="containsText" text="PNC">
      <formula>NOT(ISERROR(SEARCH("PNC",BW131)))</formula>
    </cfRule>
    <cfRule type="containsText" dxfId="12947" priority="7666" operator="containsText" text="EJC">
      <formula>NOT(ISERROR(SEARCH("EJC",BW131)))</formula>
    </cfRule>
    <cfRule type="containsText" dxfId="12946" priority="7667" operator="containsText" text="FAC">
      <formula>NOT(ISERROR(SEARCH("FAC",BW131)))</formula>
    </cfRule>
  </conditionalFormatting>
  <conditionalFormatting sqref="BW131:CF131">
    <cfRule type="containsText" dxfId="12945" priority="7660" operator="containsText" text="CE">
      <formula>NOT(ISERROR(SEARCH("CE",BW131)))</formula>
    </cfRule>
  </conditionalFormatting>
  <conditionalFormatting sqref="BU131:CF131">
    <cfRule type="cellIs" dxfId="12944" priority="7653" operator="equal">
      <formula>"FAB"</formula>
    </cfRule>
    <cfRule type="containsText" dxfId="12943" priority="7654" operator="containsText" text="CC">
      <formula>NOT(ISERROR(SEARCH("CC",BU131)))</formula>
    </cfRule>
    <cfRule type="containsText" dxfId="12942" priority="7655" operator="containsText" text="ND">
      <formula>NOT(ISERROR(SEARCH("ND",BU131)))</formula>
    </cfRule>
    <cfRule type="containsText" dxfId="12941" priority="7656" operator="containsText" text="MANTTO">
      <formula>NOT(ISERROR(SEARCH("MANTTO",BU131)))</formula>
    </cfRule>
    <cfRule type="containsText" dxfId="12940" priority="7657" operator="containsText" text="PNC">
      <formula>NOT(ISERROR(SEARCH("PNC",BU131)))</formula>
    </cfRule>
    <cfRule type="containsText" dxfId="12939" priority="7658" operator="containsText" text="EJC">
      <formula>NOT(ISERROR(SEARCH("EJC",BU131)))</formula>
    </cfRule>
    <cfRule type="containsText" dxfId="12938" priority="7659" operator="containsText" text="FAC">
      <formula>NOT(ISERROR(SEARCH("FAC",BU131)))</formula>
    </cfRule>
  </conditionalFormatting>
  <conditionalFormatting sqref="BU131:CF131">
    <cfRule type="containsText" dxfId="12937" priority="7652" operator="containsText" text="CE">
      <formula>NOT(ISERROR(SEARCH("CE",BU131)))</formula>
    </cfRule>
  </conditionalFormatting>
  <conditionalFormatting sqref="BU131:CF131">
    <cfRule type="cellIs" dxfId="12936" priority="7645" operator="equal">
      <formula>"FAB"</formula>
    </cfRule>
    <cfRule type="containsText" dxfId="12935" priority="7646" operator="containsText" text="CC">
      <formula>NOT(ISERROR(SEARCH("CC",BU131)))</formula>
    </cfRule>
    <cfRule type="containsText" dxfId="12934" priority="7647" operator="containsText" text="ND">
      <formula>NOT(ISERROR(SEARCH("ND",BU131)))</formula>
    </cfRule>
    <cfRule type="containsText" dxfId="12933" priority="7648" operator="containsText" text="MANTTO">
      <formula>NOT(ISERROR(SEARCH("MANTTO",BU131)))</formula>
    </cfRule>
    <cfRule type="containsText" dxfId="12932" priority="7649" operator="containsText" text="PNC">
      <formula>NOT(ISERROR(SEARCH("PNC",BU131)))</formula>
    </cfRule>
    <cfRule type="containsText" dxfId="12931" priority="7650" operator="containsText" text="EJC">
      <formula>NOT(ISERROR(SEARCH("EJC",BU131)))</formula>
    </cfRule>
    <cfRule type="containsText" dxfId="12930" priority="7651" operator="containsText" text="FAC">
      <formula>NOT(ISERROR(SEARCH("FAC",BU131)))</formula>
    </cfRule>
  </conditionalFormatting>
  <conditionalFormatting sqref="BU131:CF131">
    <cfRule type="containsText" dxfId="12929" priority="7644" operator="containsText" text="CE">
      <formula>NOT(ISERROR(SEARCH("CE",BU131)))</formula>
    </cfRule>
  </conditionalFormatting>
  <conditionalFormatting sqref="BV131:CF131">
    <cfRule type="cellIs" dxfId="12928" priority="7637" operator="equal">
      <formula>"FAB"</formula>
    </cfRule>
    <cfRule type="containsText" dxfId="12927" priority="7638" operator="containsText" text="CC">
      <formula>NOT(ISERROR(SEARCH("CC",BV131)))</formula>
    </cfRule>
    <cfRule type="containsText" dxfId="12926" priority="7639" operator="containsText" text="ND">
      <formula>NOT(ISERROR(SEARCH("ND",BV131)))</formula>
    </cfRule>
    <cfRule type="containsText" dxfId="12925" priority="7640" operator="containsText" text="MANTTO">
      <formula>NOT(ISERROR(SEARCH("MANTTO",BV131)))</formula>
    </cfRule>
    <cfRule type="containsText" dxfId="12924" priority="7641" operator="containsText" text="PNC">
      <formula>NOT(ISERROR(SEARCH("PNC",BV131)))</formula>
    </cfRule>
    <cfRule type="containsText" dxfId="12923" priority="7642" operator="containsText" text="EJC">
      <formula>NOT(ISERROR(SEARCH("EJC",BV131)))</formula>
    </cfRule>
    <cfRule type="containsText" dxfId="12922" priority="7643" operator="containsText" text="FAC">
      <formula>NOT(ISERROR(SEARCH("FAC",BV131)))</formula>
    </cfRule>
  </conditionalFormatting>
  <conditionalFormatting sqref="BV131:CF131">
    <cfRule type="containsText" dxfId="12921" priority="7636" operator="containsText" text="CE">
      <formula>NOT(ISERROR(SEARCH("CE",BV131)))</formula>
    </cfRule>
  </conditionalFormatting>
  <conditionalFormatting sqref="BV131:CF131">
    <cfRule type="cellIs" dxfId="12920" priority="7629" operator="equal">
      <formula>"FAB"</formula>
    </cfRule>
    <cfRule type="containsText" dxfId="12919" priority="7630" operator="containsText" text="CC">
      <formula>NOT(ISERROR(SEARCH("CC",BV131)))</formula>
    </cfRule>
    <cfRule type="containsText" dxfId="12918" priority="7631" operator="containsText" text="ND">
      <formula>NOT(ISERROR(SEARCH("ND",BV131)))</formula>
    </cfRule>
    <cfRule type="containsText" dxfId="12917" priority="7632" operator="containsText" text="MANTTO">
      <formula>NOT(ISERROR(SEARCH("MANTTO",BV131)))</formula>
    </cfRule>
    <cfRule type="containsText" dxfId="12916" priority="7633" operator="containsText" text="PNC">
      <formula>NOT(ISERROR(SEARCH("PNC",BV131)))</formula>
    </cfRule>
    <cfRule type="containsText" dxfId="12915" priority="7634" operator="containsText" text="EJC">
      <formula>NOT(ISERROR(SEARCH("EJC",BV131)))</formula>
    </cfRule>
    <cfRule type="containsText" dxfId="12914" priority="7635" operator="containsText" text="FAC">
      <formula>NOT(ISERROR(SEARCH("FAC",BV131)))</formula>
    </cfRule>
  </conditionalFormatting>
  <conditionalFormatting sqref="BV131:CF131">
    <cfRule type="containsText" dxfId="12913" priority="7628" operator="containsText" text="CE">
      <formula>NOT(ISERROR(SEARCH("CE",BV131)))</formula>
    </cfRule>
  </conditionalFormatting>
  <conditionalFormatting sqref="CF131">
    <cfRule type="cellIs" dxfId="12912" priority="7621" operator="equal">
      <formula>"FAB"</formula>
    </cfRule>
    <cfRule type="containsText" dxfId="12911" priority="7622" operator="containsText" text="CC">
      <formula>NOT(ISERROR(SEARCH("CC",CF131)))</formula>
    </cfRule>
    <cfRule type="containsText" dxfId="12910" priority="7623" operator="containsText" text="ND">
      <formula>NOT(ISERROR(SEARCH("ND",CF131)))</formula>
    </cfRule>
    <cfRule type="containsText" dxfId="12909" priority="7624" operator="containsText" text="MANTTO">
      <formula>NOT(ISERROR(SEARCH("MANTTO",CF131)))</formula>
    </cfRule>
    <cfRule type="containsText" dxfId="12908" priority="7625" operator="containsText" text="PNC">
      <formula>NOT(ISERROR(SEARCH("PNC",CF131)))</formula>
    </cfRule>
    <cfRule type="containsText" dxfId="12907" priority="7626" operator="containsText" text="EJC">
      <formula>NOT(ISERROR(SEARCH("EJC",CF131)))</formula>
    </cfRule>
    <cfRule type="containsText" dxfId="12906" priority="7627" operator="containsText" text="FAC">
      <formula>NOT(ISERROR(SEARCH("FAC",CF131)))</formula>
    </cfRule>
  </conditionalFormatting>
  <conditionalFormatting sqref="CF131">
    <cfRule type="containsText" dxfId="12905" priority="7620" operator="containsText" text="CE">
      <formula>NOT(ISERROR(SEARCH("CE",CF131)))</formula>
    </cfRule>
  </conditionalFormatting>
  <conditionalFormatting sqref="CF131">
    <cfRule type="cellIs" dxfId="12904" priority="7613" operator="equal">
      <formula>"FAB"</formula>
    </cfRule>
    <cfRule type="containsText" dxfId="12903" priority="7614" operator="containsText" text="CC">
      <formula>NOT(ISERROR(SEARCH("CC",CF131)))</formula>
    </cfRule>
    <cfRule type="containsText" dxfId="12902" priority="7615" operator="containsText" text="ND">
      <formula>NOT(ISERROR(SEARCH("ND",CF131)))</formula>
    </cfRule>
    <cfRule type="containsText" dxfId="12901" priority="7616" operator="containsText" text="MANTTO">
      <formula>NOT(ISERROR(SEARCH("MANTTO",CF131)))</formula>
    </cfRule>
    <cfRule type="containsText" dxfId="12900" priority="7617" operator="containsText" text="PNC">
      <formula>NOT(ISERROR(SEARCH("PNC",CF131)))</formula>
    </cfRule>
    <cfRule type="containsText" dxfId="12899" priority="7618" operator="containsText" text="EJC">
      <formula>NOT(ISERROR(SEARCH("EJC",CF131)))</formula>
    </cfRule>
    <cfRule type="containsText" dxfId="12898" priority="7619" operator="containsText" text="FAC">
      <formula>NOT(ISERROR(SEARCH("FAC",CF131)))</formula>
    </cfRule>
  </conditionalFormatting>
  <conditionalFormatting sqref="CF131">
    <cfRule type="containsText" dxfId="12897" priority="7612" operator="containsText" text="CE">
      <formula>NOT(ISERROR(SEARCH("CE",CF131)))</formula>
    </cfRule>
  </conditionalFormatting>
  <conditionalFormatting sqref="BA132:CC132">
    <cfRule type="cellIs" dxfId="12896" priority="7605" operator="equal">
      <formula>"FAB"</formula>
    </cfRule>
    <cfRule type="containsText" dxfId="12895" priority="7606" operator="containsText" text="CC">
      <formula>NOT(ISERROR(SEARCH("CC",BA132)))</formula>
    </cfRule>
    <cfRule type="containsText" dxfId="12894" priority="7607" operator="containsText" text="ND">
      <formula>NOT(ISERROR(SEARCH("ND",BA132)))</formula>
    </cfRule>
    <cfRule type="containsText" dxfId="12893" priority="7608" operator="containsText" text="MANTTO">
      <formula>NOT(ISERROR(SEARCH("MANTTO",BA132)))</formula>
    </cfRule>
    <cfRule type="containsText" dxfId="12892" priority="7609" operator="containsText" text="PNC">
      <formula>NOT(ISERROR(SEARCH("PNC",BA132)))</formula>
    </cfRule>
    <cfRule type="containsText" dxfId="12891" priority="7610" operator="containsText" text="EJC">
      <formula>NOT(ISERROR(SEARCH("EJC",BA132)))</formula>
    </cfRule>
    <cfRule type="containsText" dxfId="12890" priority="7611" operator="containsText" text="FAC">
      <formula>NOT(ISERROR(SEARCH("FAC",BA132)))</formula>
    </cfRule>
  </conditionalFormatting>
  <conditionalFormatting sqref="BA132:CC132">
    <cfRule type="containsText" dxfId="12889" priority="7604" operator="containsText" text="CE">
      <formula>NOT(ISERROR(SEARCH("CE",BA132)))</formula>
    </cfRule>
  </conditionalFormatting>
  <conditionalFormatting sqref="BA132:CC132">
    <cfRule type="containsText" dxfId="12888" priority="7603" operator="containsText" text="BAA">
      <formula>NOT(ISERROR(SEARCH("BAA",BA132)))</formula>
    </cfRule>
  </conditionalFormatting>
  <conditionalFormatting sqref="CD132:CL132 CP135:CW135">
    <cfRule type="cellIs" dxfId="12887" priority="7569" operator="equal">
      <formula>"FAB"</formula>
    </cfRule>
    <cfRule type="containsText" dxfId="12886" priority="7570" operator="containsText" text="CC">
      <formula>NOT(ISERROR(SEARCH("CC",CD132)))</formula>
    </cfRule>
    <cfRule type="containsText" dxfId="12885" priority="7571" operator="containsText" text="ND">
      <formula>NOT(ISERROR(SEARCH("ND",CD132)))</formula>
    </cfRule>
    <cfRule type="containsText" dxfId="12884" priority="7572" operator="containsText" text="MANTTO">
      <formula>NOT(ISERROR(SEARCH("MANTTO",CD132)))</formula>
    </cfRule>
    <cfRule type="containsText" dxfId="12883" priority="7573" operator="containsText" text="PNC">
      <formula>NOT(ISERROR(SEARCH("PNC",CD132)))</formula>
    </cfRule>
    <cfRule type="containsText" dxfId="12882" priority="7574" operator="containsText" text="EJC">
      <formula>NOT(ISERROR(SEARCH("EJC",CD132)))</formula>
    </cfRule>
    <cfRule type="containsText" dxfId="12881" priority="7575" operator="containsText" text="FAC">
      <formula>NOT(ISERROR(SEARCH("FAC",CD132)))</formula>
    </cfRule>
  </conditionalFormatting>
  <conditionalFormatting sqref="CD132:CL132 CP135:CW135">
    <cfRule type="containsText" dxfId="12880" priority="7568" operator="containsText" text="CE">
      <formula>NOT(ISERROR(SEARCH("CE",CD132)))</formula>
    </cfRule>
  </conditionalFormatting>
  <conditionalFormatting sqref="CD132:CL132 CP135:CW135">
    <cfRule type="containsText" dxfId="12879" priority="7567" operator="containsText" text="BAA">
      <formula>NOT(ISERROR(SEARCH("BAA",CD132)))</formula>
    </cfRule>
  </conditionalFormatting>
  <conditionalFormatting sqref="CD132:CL132 CP135:CW135">
    <cfRule type="cellIs" dxfId="12878" priority="7560" operator="equal">
      <formula>"FAB"</formula>
    </cfRule>
    <cfRule type="containsText" dxfId="12877" priority="7561" operator="containsText" text="CC">
      <formula>NOT(ISERROR(SEARCH("CC",CD132)))</formula>
    </cfRule>
    <cfRule type="containsText" dxfId="12876" priority="7562" operator="containsText" text="ND">
      <formula>NOT(ISERROR(SEARCH("ND",CD132)))</formula>
    </cfRule>
    <cfRule type="containsText" dxfId="12875" priority="7563" operator="containsText" text="MANTTO">
      <formula>NOT(ISERROR(SEARCH("MANTTO",CD132)))</formula>
    </cfRule>
    <cfRule type="containsText" dxfId="12874" priority="7564" operator="containsText" text="PNC">
      <formula>NOT(ISERROR(SEARCH("PNC",CD132)))</formula>
    </cfRule>
    <cfRule type="containsText" dxfId="12873" priority="7565" operator="containsText" text="EJC">
      <formula>NOT(ISERROR(SEARCH("EJC",CD132)))</formula>
    </cfRule>
    <cfRule type="containsText" dxfId="12872" priority="7566" operator="containsText" text="FAC">
      <formula>NOT(ISERROR(SEARCH("FAC",CD132)))</formula>
    </cfRule>
  </conditionalFormatting>
  <conditionalFormatting sqref="CD132:CL132 CP135:CW135">
    <cfRule type="containsText" dxfId="12871" priority="7559" operator="containsText" text="CE">
      <formula>NOT(ISERROR(SEARCH("CE",CD132)))</formula>
    </cfRule>
  </conditionalFormatting>
  <conditionalFormatting sqref="CD132:CL132 CP135:CW135">
    <cfRule type="cellIs" dxfId="12870" priority="7552" operator="equal">
      <formula>"FAB"</formula>
    </cfRule>
    <cfRule type="containsText" dxfId="12869" priority="7553" operator="containsText" text="CC">
      <formula>NOT(ISERROR(SEARCH("CC",CD132)))</formula>
    </cfRule>
    <cfRule type="containsText" dxfId="12868" priority="7554" operator="containsText" text="ND">
      <formula>NOT(ISERROR(SEARCH("ND",CD132)))</formula>
    </cfRule>
    <cfRule type="containsText" dxfId="12867" priority="7555" operator="containsText" text="MANTTO">
      <formula>NOT(ISERROR(SEARCH("MANTTO",CD132)))</formula>
    </cfRule>
    <cfRule type="containsText" dxfId="12866" priority="7556" operator="containsText" text="PNC">
      <formula>NOT(ISERROR(SEARCH("PNC",CD132)))</formula>
    </cfRule>
    <cfRule type="containsText" dxfId="12865" priority="7557" operator="containsText" text="EJC">
      <formula>NOT(ISERROR(SEARCH("EJC",CD132)))</formula>
    </cfRule>
    <cfRule type="containsText" dxfId="12864" priority="7558" operator="containsText" text="FAC">
      <formula>NOT(ISERROR(SEARCH("FAC",CD132)))</formula>
    </cfRule>
  </conditionalFormatting>
  <conditionalFormatting sqref="CD132:CL132 CP135:CW135">
    <cfRule type="containsText" dxfId="12863" priority="7551" operator="containsText" text="CE">
      <formula>NOT(ISERROR(SEARCH("CE",CD132)))</formula>
    </cfRule>
  </conditionalFormatting>
  <conditionalFormatting sqref="CD132:CL132 CP135:CW135">
    <cfRule type="cellIs" dxfId="12862" priority="7544" operator="equal">
      <formula>"FAB"</formula>
    </cfRule>
    <cfRule type="containsText" dxfId="12861" priority="7545" operator="containsText" text="CC">
      <formula>NOT(ISERROR(SEARCH("CC",CD132)))</formula>
    </cfRule>
    <cfRule type="containsText" dxfId="12860" priority="7546" operator="containsText" text="ND">
      <formula>NOT(ISERROR(SEARCH("ND",CD132)))</formula>
    </cfRule>
    <cfRule type="containsText" dxfId="12859" priority="7547" operator="containsText" text="MANTTO">
      <formula>NOT(ISERROR(SEARCH("MANTTO",CD132)))</formula>
    </cfRule>
    <cfRule type="containsText" dxfId="12858" priority="7548" operator="containsText" text="PNC">
      <formula>NOT(ISERROR(SEARCH("PNC",CD132)))</formula>
    </cfRule>
    <cfRule type="containsText" dxfId="12857" priority="7549" operator="containsText" text="EJC">
      <formula>NOT(ISERROR(SEARCH("EJC",CD132)))</formula>
    </cfRule>
    <cfRule type="containsText" dxfId="12856" priority="7550" operator="containsText" text="FAC">
      <formula>NOT(ISERROR(SEARCH("FAC",CD132)))</formula>
    </cfRule>
  </conditionalFormatting>
  <conditionalFormatting sqref="CD132:CL132 CP135:CW135">
    <cfRule type="containsText" dxfId="12855" priority="7543" operator="containsText" text="CE">
      <formula>NOT(ISERROR(SEARCH("CE",CD132)))</formula>
    </cfRule>
  </conditionalFormatting>
  <conditionalFormatting sqref="CD132:CL132 CP135:CW135">
    <cfRule type="cellIs" dxfId="12854" priority="7536" operator="equal">
      <formula>"FAB"</formula>
    </cfRule>
    <cfRule type="containsText" dxfId="12853" priority="7537" operator="containsText" text="CC">
      <formula>NOT(ISERROR(SEARCH("CC",CD132)))</formula>
    </cfRule>
    <cfRule type="containsText" dxfId="12852" priority="7538" operator="containsText" text="ND">
      <formula>NOT(ISERROR(SEARCH("ND",CD132)))</formula>
    </cfRule>
    <cfRule type="containsText" dxfId="12851" priority="7539" operator="containsText" text="MANTTO">
      <formula>NOT(ISERROR(SEARCH("MANTTO",CD132)))</formula>
    </cfRule>
    <cfRule type="containsText" dxfId="12850" priority="7540" operator="containsText" text="PNC">
      <formula>NOT(ISERROR(SEARCH("PNC",CD132)))</formula>
    </cfRule>
    <cfRule type="containsText" dxfId="12849" priority="7541" operator="containsText" text="EJC">
      <formula>NOT(ISERROR(SEARCH("EJC",CD132)))</formula>
    </cfRule>
    <cfRule type="containsText" dxfId="12848" priority="7542" operator="containsText" text="FAC">
      <formula>NOT(ISERROR(SEARCH("FAC",CD132)))</formula>
    </cfRule>
  </conditionalFormatting>
  <conditionalFormatting sqref="CD132:CL132 CP135:CW135">
    <cfRule type="containsText" dxfId="12847" priority="7535" operator="containsText" text="CE">
      <formula>NOT(ISERROR(SEARCH("CE",CD132)))</formula>
    </cfRule>
  </conditionalFormatting>
  <conditionalFormatting sqref="CD132:CL132 CP135:CW135">
    <cfRule type="cellIs" dxfId="12846" priority="7528" operator="equal">
      <formula>"FAB"</formula>
    </cfRule>
    <cfRule type="containsText" dxfId="12845" priority="7529" operator="containsText" text="CC">
      <formula>NOT(ISERROR(SEARCH("CC",CD132)))</formula>
    </cfRule>
    <cfRule type="containsText" dxfId="12844" priority="7530" operator="containsText" text="ND">
      <formula>NOT(ISERROR(SEARCH("ND",CD132)))</formula>
    </cfRule>
    <cfRule type="containsText" dxfId="12843" priority="7531" operator="containsText" text="MANTTO">
      <formula>NOT(ISERROR(SEARCH("MANTTO",CD132)))</formula>
    </cfRule>
    <cfRule type="containsText" dxfId="12842" priority="7532" operator="containsText" text="PNC">
      <formula>NOT(ISERROR(SEARCH("PNC",CD132)))</formula>
    </cfRule>
    <cfRule type="containsText" dxfId="12841" priority="7533" operator="containsText" text="EJC">
      <formula>NOT(ISERROR(SEARCH("EJC",CD132)))</formula>
    </cfRule>
    <cfRule type="containsText" dxfId="12840" priority="7534" operator="containsText" text="FAC">
      <formula>NOT(ISERROR(SEARCH("FAC",CD132)))</formula>
    </cfRule>
  </conditionalFormatting>
  <conditionalFormatting sqref="CD132:CL132 CP135:CW135">
    <cfRule type="containsText" dxfId="12839" priority="7527" operator="containsText" text="CE">
      <formula>NOT(ISERROR(SEARCH("CE",CD132)))</formula>
    </cfRule>
  </conditionalFormatting>
  <conditionalFormatting sqref="CD132:CL132 CP135:CW135">
    <cfRule type="cellIs" dxfId="12838" priority="7520" operator="equal">
      <formula>"FAB"</formula>
    </cfRule>
    <cfRule type="containsText" dxfId="12837" priority="7521" operator="containsText" text="CC">
      <formula>NOT(ISERROR(SEARCH("CC",CD132)))</formula>
    </cfRule>
    <cfRule type="containsText" dxfId="12836" priority="7522" operator="containsText" text="ND">
      <formula>NOT(ISERROR(SEARCH("ND",CD132)))</formula>
    </cfRule>
    <cfRule type="containsText" dxfId="12835" priority="7523" operator="containsText" text="MANTTO">
      <formula>NOT(ISERROR(SEARCH("MANTTO",CD132)))</formula>
    </cfRule>
    <cfRule type="containsText" dxfId="12834" priority="7524" operator="containsText" text="PNC">
      <formula>NOT(ISERROR(SEARCH("PNC",CD132)))</formula>
    </cfRule>
    <cfRule type="containsText" dxfId="12833" priority="7525" operator="containsText" text="EJC">
      <formula>NOT(ISERROR(SEARCH("EJC",CD132)))</formula>
    </cfRule>
    <cfRule type="containsText" dxfId="12832" priority="7526" operator="containsText" text="FAC">
      <formula>NOT(ISERROR(SEARCH("FAC",CD132)))</formula>
    </cfRule>
  </conditionalFormatting>
  <conditionalFormatting sqref="CD132:CL132 CP135:CW135">
    <cfRule type="containsText" dxfId="12831" priority="7519" operator="containsText" text="CE">
      <formula>NOT(ISERROR(SEARCH("CE",CD132)))</formula>
    </cfRule>
  </conditionalFormatting>
  <conditionalFormatting sqref="CD132:CL132 CP135:CW135">
    <cfRule type="cellIs" dxfId="12830" priority="7512" operator="equal">
      <formula>"FAB"</formula>
    </cfRule>
    <cfRule type="containsText" dxfId="12829" priority="7513" operator="containsText" text="CC">
      <formula>NOT(ISERROR(SEARCH("CC",CD132)))</formula>
    </cfRule>
    <cfRule type="containsText" dxfId="12828" priority="7514" operator="containsText" text="ND">
      <formula>NOT(ISERROR(SEARCH("ND",CD132)))</formula>
    </cfRule>
    <cfRule type="containsText" dxfId="12827" priority="7515" operator="containsText" text="MANTTO">
      <formula>NOT(ISERROR(SEARCH("MANTTO",CD132)))</formula>
    </cfRule>
    <cfRule type="containsText" dxfId="12826" priority="7516" operator="containsText" text="PNC">
      <formula>NOT(ISERROR(SEARCH("PNC",CD132)))</formula>
    </cfRule>
    <cfRule type="containsText" dxfId="12825" priority="7517" operator="containsText" text="EJC">
      <formula>NOT(ISERROR(SEARCH("EJC",CD132)))</formula>
    </cfRule>
    <cfRule type="containsText" dxfId="12824" priority="7518" operator="containsText" text="FAC">
      <formula>NOT(ISERROR(SEARCH("FAC",CD132)))</formula>
    </cfRule>
  </conditionalFormatting>
  <conditionalFormatting sqref="CD132:CL132 CP135:CW135">
    <cfRule type="containsText" dxfId="12823" priority="7511" operator="containsText" text="CE">
      <formula>NOT(ISERROR(SEARCH("CE",CD132)))</formula>
    </cfRule>
  </conditionalFormatting>
  <conditionalFormatting sqref="CN161:EO161">
    <cfRule type="cellIs" dxfId="12822" priority="7504" operator="equal">
      <formula>"FAB"</formula>
    </cfRule>
    <cfRule type="containsText" dxfId="12821" priority="7505" operator="containsText" text="CC">
      <formula>NOT(ISERROR(SEARCH("CC",CN161)))</formula>
    </cfRule>
    <cfRule type="containsText" dxfId="12820" priority="7506" operator="containsText" text="ND">
      <formula>NOT(ISERROR(SEARCH("ND",CN161)))</formula>
    </cfRule>
    <cfRule type="containsText" dxfId="12819" priority="7507" operator="containsText" text="MANTTO">
      <formula>NOT(ISERROR(SEARCH("MANTTO",CN161)))</formula>
    </cfRule>
    <cfRule type="containsText" dxfId="12818" priority="7508" operator="containsText" text="PNC">
      <formula>NOT(ISERROR(SEARCH("PNC",CN161)))</formula>
    </cfRule>
    <cfRule type="containsText" dxfId="12817" priority="7509" operator="containsText" text="EJC">
      <formula>NOT(ISERROR(SEARCH("EJC",CN161)))</formula>
    </cfRule>
    <cfRule type="containsText" dxfId="12816" priority="7510" operator="containsText" text="FAC">
      <formula>NOT(ISERROR(SEARCH("FAC",CN161)))</formula>
    </cfRule>
  </conditionalFormatting>
  <conditionalFormatting sqref="CN161:EO161">
    <cfRule type="containsText" dxfId="12815" priority="7503" operator="containsText" text="CE">
      <formula>NOT(ISERROR(SEARCH("CE",CN161)))</formula>
    </cfRule>
  </conditionalFormatting>
  <conditionalFormatting sqref="CN161:EO161">
    <cfRule type="containsText" dxfId="12814" priority="7502" operator="containsText" text="BAA">
      <formula>NOT(ISERROR(SEARCH("BAA",CN161)))</formula>
    </cfRule>
  </conditionalFormatting>
  <conditionalFormatting sqref="CN161:EO161">
    <cfRule type="cellIs" dxfId="12813" priority="7495" operator="equal">
      <formula>"FAB"</formula>
    </cfRule>
    <cfRule type="containsText" dxfId="12812" priority="7496" operator="containsText" text="CC">
      <formula>NOT(ISERROR(SEARCH("CC",CN161)))</formula>
    </cfRule>
    <cfRule type="containsText" dxfId="12811" priority="7497" operator="containsText" text="ND">
      <formula>NOT(ISERROR(SEARCH("ND",CN161)))</formula>
    </cfRule>
    <cfRule type="containsText" dxfId="12810" priority="7498" operator="containsText" text="MANTTO">
      <formula>NOT(ISERROR(SEARCH("MANTTO",CN161)))</formula>
    </cfRule>
    <cfRule type="containsText" dxfId="12809" priority="7499" operator="containsText" text="PNC">
      <formula>NOT(ISERROR(SEARCH("PNC",CN161)))</formula>
    </cfRule>
    <cfRule type="containsText" dxfId="12808" priority="7500" operator="containsText" text="EJC">
      <formula>NOT(ISERROR(SEARCH("EJC",CN161)))</formula>
    </cfRule>
    <cfRule type="containsText" dxfId="12807" priority="7501" operator="containsText" text="FAC">
      <formula>NOT(ISERROR(SEARCH("FAC",CN161)))</formula>
    </cfRule>
  </conditionalFormatting>
  <conditionalFormatting sqref="CN161:EO161">
    <cfRule type="containsText" dxfId="12806" priority="7494" operator="containsText" text="CE">
      <formula>NOT(ISERROR(SEARCH("CE",CN161)))</formula>
    </cfRule>
  </conditionalFormatting>
  <conditionalFormatting sqref="CN161:EO161">
    <cfRule type="cellIs" dxfId="12805" priority="7487" operator="equal">
      <formula>"FAB"</formula>
    </cfRule>
    <cfRule type="containsText" dxfId="12804" priority="7488" operator="containsText" text="CC">
      <formula>NOT(ISERROR(SEARCH("CC",CN161)))</formula>
    </cfRule>
    <cfRule type="containsText" dxfId="12803" priority="7489" operator="containsText" text="ND">
      <formula>NOT(ISERROR(SEARCH("ND",CN161)))</formula>
    </cfRule>
    <cfRule type="containsText" dxfId="12802" priority="7490" operator="containsText" text="MANTTO">
      <formula>NOT(ISERROR(SEARCH("MANTTO",CN161)))</formula>
    </cfRule>
    <cfRule type="containsText" dxfId="12801" priority="7491" operator="containsText" text="PNC">
      <formula>NOT(ISERROR(SEARCH("PNC",CN161)))</formula>
    </cfRule>
    <cfRule type="containsText" dxfId="12800" priority="7492" operator="containsText" text="EJC">
      <formula>NOT(ISERROR(SEARCH("EJC",CN161)))</formula>
    </cfRule>
    <cfRule type="containsText" dxfId="12799" priority="7493" operator="containsText" text="FAC">
      <formula>NOT(ISERROR(SEARCH("FAC",CN161)))</formula>
    </cfRule>
  </conditionalFormatting>
  <conditionalFormatting sqref="CN161:EO161">
    <cfRule type="containsText" dxfId="12798" priority="7486" operator="containsText" text="CE">
      <formula>NOT(ISERROR(SEARCH("CE",CN161)))</formula>
    </cfRule>
  </conditionalFormatting>
  <conditionalFormatting sqref="CN161:EO161">
    <cfRule type="cellIs" dxfId="12797" priority="7479" operator="equal">
      <formula>"FAB"</formula>
    </cfRule>
    <cfRule type="containsText" dxfId="12796" priority="7480" operator="containsText" text="CC">
      <formula>NOT(ISERROR(SEARCH("CC",CN161)))</formula>
    </cfRule>
    <cfRule type="containsText" dxfId="12795" priority="7481" operator="containsText" text="ND">
      <formula>NOT(ISERROR(SEARCH("ND",CN161)))</formula>
    </cfRule>
    <cfRule type="containsText" dxfId="12794" priority="7482" operator="containsText" text="MANTTO">
      <formula>NOT(ISERROR(SEARCH("MANTTO",CN161)))</formula>
    </cfRule>
    <cfRule type="containsText" dxfId="12793" priority="7483" operator="containsText" text="PNC">
      <formula>NOT(ISERROR(SEARCH("PNC",CN161)))</formula>
    </cfRule>
    <cfRule type="containsText" dxfId="12792" priority="7484" operator="containsText" text="EJC">
      <formula>NOT(ISERROR(SEARCH("EJC",CN161)))</formula>
    </cfRule>
    <cfRule type="containsText" dxfId="12791" priority="7485" operator="containsText" text="FAC">
      <formula>NOT(ISERROR(SEARCH("FAC",CN161)))</formula>
    </cfRule>
  </conditionalFormatting>
  <conditionalFormatting sqref="CN161:EO161">
    <cfRule type="containsText" dxfId="12790" priority="7478" operator="containsText" text="CE">
      <formula>NOT(ISERROR(SEARCH("CE",CN161)))</formula>
    </cfRule>
  </conditionalFormatting>
  <conditionalFormatting sqref="CN161:EO161">
    <cfRule type="cellIs" dxfId="12789" priority="7471" operator="equal">
      <formula>"FAB"</formula>
    </cfRule>
    <cfRule type="containsText" dxfId="12788" priority="7472" operator="containsText" text="CC">
      <formula>NOT(ISERROR(SEARCH("CC",CN161)))</formula>
    </cfRule>
    <cfRule type="containsText" dxfId="12787" priority="7473" operator="containsText" text="ND">
      <formula>NOT(ISERROR(SEARCH("ND",CN161)))</formula>
    </cfRule>
    <cfRule type="containsText" dxfId="12786" priority="7474" operator="containsText" text="MANTTO">
      <formula>NOT(ISERROR(SEARCH("MANTTO",CN161)))</formula>
    </cfRule>
    <cfRule type="containsText" dxfId="12785" priority="7475" operator="containsText" text="PNC">
      <formula>NOT(ISERROR(SEARCH("PNC",CN161)))</formula>
    </cfRule>
    <cfRule type="containsText" dxfId="12784" priority="7476" operator="containsText" text="EJC">
      <formula>NOT(ISERROR(SEARCH("EJC",CN161)))</formula>
    </cfRule>
    <cfRule type="containsText" dxfId="12783" priority="7477" operator="containsText" text="FAC">
      <formula>NOT(ISERROR(SEARCH("FAC",CN161)))</formula>
    </cfRule>
  </conditionalFormatting>
  <conditionalFormatting sqref="CN161:EO161">
    <cfRule type="containsText" dxfId="12782" priority="7470" operator="containsText" text="CE">
      <formula>NOT(ISERROR(SEARCH("CE",CN161)))</formula>
    </cfRule>
  </conditionalFormatting>
  <conditionalFormatting sqref="CN161:EO161">
    <cfRule type="cellIs" dxfId="12781" priority="7463" operator="equal">
      <formula>"FAB"</formula>
    </cfRule>
    <cfRule type="containsText" dxfId="12780" priority="7464" operator="containsText" text="CC">
      <formula>NOT(ISERROR(SEARCH("CC",CN161)))</formula>
    </cfRule>
    <cfRule type="containsText" dxfId="12779" priority="7465" operator="containsText" text="ND">
      <formula>NOT(ISERROR(SEARCH("ND",CN161)))</formula>
    </cfRule>
    <cfRule type="containsText" dxfId="12778" priority="7466" operator="containsText" text="MANTTO">
      <formula>NOT(ISERROR(SEARCH("MANTTO",CN161)))</formula>
    </cfRule>
    <cfRule type="containsText" dxfId="12777" priority="7467" operator="containsText" text="PNC">
      <formula>NOT(ISERROR(SEARCH("PNC",CN161)))</formula>
    </cfRule>
    <cfRule type="containsText" dxfId="12776" priority="7468" operator="containsText" text="EJC">
      <formula>NOT(ISERROR(SEARCH("EJC",CN161)))</formula>
    </cfRule>
    <cfRule type="containsText" dxfId="12775" priority="7469" operator="containsText" text="FAC">
      <formula>NOT(ISERROR(SEARCH("FAC",CN161)))</formula>
    </cfRule>
  </conditionalFormatting>
  <conditionalFormatting sqref="CN161:EO161">
    <cfRule type="containsText" dxfId="12774" priority="7462" operator="containsText" text="CE">
      <formula>NOT(ISERROR(SEARCH("CE",CN161)))</formula>
    </cfRule>
  </conditionalFormatting>
  <conditionalFormatting sqref="CN161:EO161">
    <cfRule type="cellIs" dxfId="12773" priority="7455" operator="equal">
      <formula>"FAB"</formula>
    </cfRule>
    <cfRule type="containsText" dxfId="12772" priority="7456" operator="containsText" text="CC">
      <formula>NOT(ISERROR(SEARCH("CC",CN161)))</formula>
    </cfRule>
    <cfRule type="containsText" dxfId="12771" priority="7457" operator="containsText" text="ND">
      <formula>NOT(ISERROR(SEARCH("ND",CN161)))</formula>
    </cfRule>
    <cfRule type="containsText" dxfId="12770" priority="7458" operator="containsText" text="MANTTO">
      <formula>NOT(ISERROR(SEARCH("MANTTO",CN161)))</formula>
    </cfRule>
    <cfRule type="containsText" dxfId="12769" priority="7459" operator="containsText" text="PNC">
      <formula>NOT(ISERROR(SEARCH("PNC",CN161)))</formula>
    </cfRule>
    <cfRule type="containsText" dxfId="12768" priority="7460" operator="containsText" text="EJC">
      <formula>NOT(ISERROR(SEARCH("EJC",CN161)))</formula>
    </cfRule>
    <cfRule type="containsText" dxfId="12767" priority="7461" operator="containsText" text="FAC">
      <formula>NOT(ISERROR(SEARCH("FAC",CN161)))</formula>
    </cfRule>
  </conditionalFormatting>
  <conditionalFormatting sqref="CN161:EO161">
    <cfRule type="containsText" dxfId="12766" priority="7454" operator="containsText" text="CE">
      <formula>NOT(ISERROR(SEARCH("CE",CN161)))</formula>
    </cfRule>
  </conditionalFormatting>
  <conditionalFormatting sqref="CN161:EO161">
    <cfRule type="cellIs" dxfId="12765" priority="7447" operator="equal">
      <formula>"FAB"</formula>
    </cfRule>
    <cfRule type="containsText" dxfId="12764" priority="7448" operator="containsText" text="CC">
      <formula>NOT(ISERROR(SEARCH("CC",CN161)))</formula>
    </cfRule>
    <cfRule type="containsText" dxfId="12763" priority="7449" operator="containsText" text="ND">
      <formula>NOT(ISERROR(SEARCH("ND",CN161)))</formula>
    </cfRule>
    <cfRule type="containsText" dxfId="12762" priority="7450" operator="containsText" text="MANTTO">
      <formula>NOT(ISERROR(SEARCH("MANTTO",CN161)))</formula>
    </cfRule>
    <cfRule type="containsText" dxfId="12761" priority="7451" operator="containsText" text="PNC">
      <formula>NOT(ISERROR(SEARCH("PNC",CN161)))</formula>
    </cfRule>
    <cfRule type="containsText" dxfId="12760" priority="7452" operator="containsText" text="EJC">
      <formula>NOT(ISERROR(SEARCH("EJC",CN161)))</formula>
    </cfRule>
    <cfRule type="containsText" dxfId="12759" priority="7453" operator="containsText" text="FAC">
      <formula>NOT(ISERROR(SEARCH("FAC",CN161)))</formula>
    </cfRule>
  </conditionalFormatting>
  <conditionalFormatting sqref="CN161:EO161">
    <cfRule type="containsText" dxfId="12758" priority="7446" operator="containsText" text="CE">
      <formula>NOT(ISERROR(SEARCH("CE",CN161)))</formula>
    </cfRule>
  </conditionalFormatting>
  <conditionalFormatting sqref="AI162:DB164">
    <cfRule type="cellIs" dxfId="12757" priority="7439" operator="equal">
      <formula>"FAB"</formula>
    </cfRule>
    <cfRule type="containsText" dxfId="12756" priority="7440" operator="containsText" text="CC">
      <formula>NOT(ISERROR(SEARCH("CC",AI162)))</formula>
    </cfRule>
    <cfRule type="containsText" dxfId="12755" priority="7441" operator="containsText" text="ND">
      <formula>NOT(ISERROR(SEARCH("ND",AI162)))</formula>
    </cfRule>
    <cfRule type="containsText" dxfId="12754" priority="7442" operator="containsText" text="MANTTO">
      <formula>NOT(ISERROR(SEARCH("MANTTO",AI162)))</formula>
    </cfRule>
    <cfRule type="containsText" dxfId="12753" priority="7443" operator="containsText" text="PNC">
      <formula>NOT(ISERROR(SEARCH("PNC",AI162)))</formula>
    </cfRule>
    <cfRule type="containsText" dxfId="12752" priority="7444" operator="containsText" text="EJC">
      <formula>NOT(ISERROR(SEARCH("EJC",AI162)))</formula>
    </cfRule>
    <cfRule type="containsText" dxfId="12751" priority="7445" operator="containsText" text="FAC">
      <formula>NOT(ISERROR(SEARCH("FAC",AI162)))</formula>
    </cfRule>
  </conditionalFormatting>
  <conditionalFormatting sqref="AI162:DB164">
    <cfRule type="containsText" dxfId="12750" priority="7438" operator="containsText" text="CE">
      <formula>NOT(ISERROR(SEARCH("CE",AI162)))</formula>
    </cfRule>
  </conditionalFormatting>
  <conditionalFormatting sqref="AI162:DB164">
    <cfRule type="containsText" dxfId="12749" priority="7437" operator="containsText" text="BAA">
      <formula>NOT(ISERROR(SEARCH("BAA",AI162)))</formula>
    </cfRule>
  </conditionalFormatting>
  <conditionalFormatting sqref="AI162:DB164">
    <cfRule type="cellIs" dxfId="12748" priority="7430" operator="equal">
      <formula>"FAB"</formula>
    </cfRule>
    <cfRule type="containsText" dxfId="12747" priority="7431" operator="containsText" text="CC">
      <formula>NOT(ISERROR(SEARCH("CC",AI162)))</formula>
    </cfRule>
    <cfRule type="containsText" dxfId="12746" priority="7432" operator="containsText" text="ND">
      <formula>NOT(ISERROR(SEARCH("ND",AI162)))</formula>
    </cfRule>
    <cfRule type="containsText" dxfId="12745" priority="7433" operator="containsText" text="MANTTO">
      <formula>NOT(ISERROR(SEARCH("MANTTO",AI162)))</formula>
    </cfRule>
    <cfRule type="containsText" dxfId="12744" priority="7434" operator="containsText" text="PNC">
      <formula>NOT(ISERROR(SEARCH("PNC",AI162)))</formula>
    </cfRule>
    <cfRule type="containsText" dxfId="12743" priority="7435" operator="containsText" text="EJC">
      <formula>NOT(ISERROR(SEARCH("EJC",AI162)))</formula>
    </cfRule>
    <cfRule type="containsText" dxfId="12742" priority="7436" operator="containsText" text="FAC">
      <formula>NOT(ISERROR(SEARCH("FAC",AI162)))</formula>
    </cfRule>
  </conditionalFormatting>
  <conditionalFormatting sqref="AI162:DB164">
    <cfRule type="containsText" dxfId="12741" priority="7429" operator="containsText" text="CE">
      <formula>NOT(ISERROR(SEARCH("CE",AI162)))</formula>
    </cfRule>
  </conditionalFormatting>
  <conditionalFormatting sqref="AI162:DB164">
    <cfRule type="cellIs" dxfId="12740" priority="7422" operator="equal">
      <formula>"FAB"</formula>
    </cfRule>
    <cfRule type="containsText" dxfId="12739" priority="7423" operator="containsText" text="CC">
      <formula>NOT(ISERROR(SEARCH("CC",AI162)))</formula>
    </cfRule>
    <cfRule type="containsText" dxfId="12738" priority="7424" operator="containsText" text="ND">
      <formula>NOT(ISERROR(SEARCH("ND",AI162)))</formula>
    </cfRule>
    <cfRule type="containsText" dxfId="12737" priority="7425" operator="containsText" text="MANTTO">
      <formula>NOT(ISERROR(SEARCH("MANTTO",AI162)))</formula>
    </cfRule>
    <cfRule type="containsText" dxfId="12736" priority="7426" operator="containsText" text="PNC">
      <formula>NOT(ISERROR(SEARCH("PNC",AI162)))</formula>
    </cfRule>
    <cfRule type="containsText" dxfId="12735" priority="7427" operator="containsText" text="EJC">
      <formula>NOT(ISERROR(SEARCH("EJC",AI162)))</formula>
    </cfRule>
    <cfRule type="containsText" dxfId="12734" priority="7428" operator="containsText" text="FAC">
      <formula>NOT(ISERROR(SEARCH("FAC",AI162)))</formula>
    </cfRule>
  </conditionalFormatting>
  <conditionalFormatting sqref="AI162:DB164">
    <cfRule type="containsText" dxfId="12733" priority="7421" operator="containsText" text="CE">
      <formula>NOT(ISERROR(SEARCH("CE",AI162)))</formula>
    </cfRule>
  </conditionalFormatting>
  <conditionalFormatting sqref="AI162:DB164">
    <cfRule type="cellIs" dxfId="12732" priority="7414" operator="equal">
      <formula>"FAB"</formula>
    </cfRule>
    <cfRule type="containsText" dxfId="12731" priority="7415" operator="containsText" text="CC">
      <formula>NOT(ISERROR(SEARCH("CC",AI162)))</formula>
    </cfRule>
    <cfRule type="containsText" dxfId="12730" priority="7416" operator="containsText" text="ND">
      <formula>NOT(ISERROR(SEARCH("ND",AI162)))</formula>
    </cfRule>
    <cfRule type="containsText" dxfId="12729" priority="7417" operator="containsText" text="MANTTO">
      <formula>NOT(ISERROR(SEARCH("MANTTO",AI162)))</formula>
    </cfRule>
    <cfRule type="containsText" dxfId="12728" priority="7418" operator="containsText" text="PNC">
      <formula>NOT(ISERROR(SEARCH("PNC",AI162)))</formula>
    </cfRule>
    <cfRule type="containsText" dxfId="12727" priority="7419" operator="containsText" text="EJC">
      <formula>NOT(ISERROR(SEARCH("EJC",AI162)))</formula>
    </cfRule>
    <cfRule type="containsText" dxfId="12726" priority="7420" operator="containsText" text="FAC">
      <formula>NOT(ISERROR(SEARCH("FAC",AI162)))</formula>
    </cfRule>
  </conditionalFormatting>
  <conditionalFormatting sqref="AI162:DB164">
    <cfRule type="containsText" dxfId="12725" priority="7413" operator="containsText" text="CE">
      <formula>NOT(ISERROR(SEARCH("CE",AI162)))</formula>
    </cfRule>
  </conditionalFormatting>
  <conditionalFormatting sqref="AI162:DB164">
    <cfRule type="cellIs" dxfId="12724" priority="7406" operator="equal">
      <formula>"FAB"</formula>
    </cfRule>
    <cfRule type="containsText" dxfId="12723" priority="7407" operator="containsText" text="CC">
      <formula>NOT(ISERROR(SEARCH("CC",AI162)))</formula>
    </cfRule>
    <cfRule type="containsText" dxfId="12722" priority="7408" operator="containsText" text="ND">
      <formula>NOT(ISERROR(SEARCH("ND",AI162)))</formula>
    </cfRule>
    <cfRule type="containsText" dxfId="12721" priority="7409" operator="containsText" text="MANTTO">
      <formula>NOT(ISERROR(SEARCH("MANTTO",AI162)))</formula>
    </cfRule>
    <cfRule type="containsText" dxfId="12720" priority="7410" operator="containsText" text="PNC">
      <formula>NOT(ISERROR(SEARCH("PNC",AI162)))</formula>
    </cfRule>
    <cfRule type="containsText" dxfId="12719" priority="7411" operator="containsText" text="EJC">
      <formula>NOT(ISERROR(SEARCH("EJC",AI162)))</formula>
    </cfRule>
    <cfRule type="containsText" dxfId="12718" priority="7412" operator="containsText" text="FAC">
      <formula>NOT(ISERROR(SEARCH("FAC",AI162)))</formula>
    </cfRule>
  </conditionalFormatting>
  <conditionalFormatting sqref="AI162:DB164">
    <cfRule type="containsText" dxfId="12717" priority="7405" operator="containsText" text="CE">
      <formula>NOT(ISERROR(SEARCH("CE",AI162)))</formula>
    </cfRule>
  </conditionalFormatting>
  <conditionalFormatting sqref="AI162:DB164">
    <cfRule type="cellIs" dxfId="12716" priority="7398" operator="equal">
      <formula>"FAB"</formula>
    </cfRule>
    <cfRule type="containsText" dxfId="12715" priority="7399" operator="containsText" text="CC">
      <formula>NOT(ISERROR(SEARCH("CC",AI162)))</formula>
    </cfRule>
    <cfRule type="containsText" dxfId="12714" priority="7400" operator="containsText" text="ND">
      <formula>NOT(ISERROR(SEARCH("ND",AI162)))</formula>
    </cfRule>
    <cfRule type="containsText" dxfId="12713" priority="7401" operator="containsText" text="MANTTO">
      <formula>NOT(ISERROR(SEARCH("MANTTO",AI162)))</formula>
    </cfRule>
    <cfRule type="containsText" dxfId="12712" priority="7402" operator="containsText" text="PNC">
      <formula>NOT(ISERROR(SEARCH("PNC",AI162)))</formula>
    </cfRule>
    <cfRule type="containsText" dxfId="12711" priority="7403" operator="containsText" text="EJC">
      <formula>NOT(ISERROR(SEARCH("EJC",AI162)))</formula>
    </cfRule>
    <cfRule type="containsText" dxfId="12710" priority="7404" operator="containsText" text="FAC">
      <formula>NOT(ISERROR(SEARCH("FAC",AI162)))</formula>
    </cfRule>
  </conditionalFormatting>
  <conditionalFormatting sqref="AI162:DB164">
    <cfRule type="containsText" dxfId="12709" priority="7397" operator="containsText" text="CE">
      <formula>NOT(ISERROR(SEARCH("CE",AI162)))</formula>
    </cfRule>
  </conditionalFormatting>
  <conditionalFormatting sqref="AI162:DB164">
    <cfRule type="cellIs" dxfId="12708" priority="7390" operator="equal">
      <formula>"FAB"</formula>
    </cfRule>
    <cfRule type="containsText" dxfId="12707" priority="7391" operator="containsText" text="CC">
      <formula>NOT(ISERROR(SEARCH("CC",AI162)))</formula>
    </cfRule>
    <cfRule type="containsText" dxfId="12706" priority="7392" operator="containsText" text="ND">
      <formula>NOT(ISERROR(SEARCH("ND",AI162)))</formula>
    </cfRule>
    <cfRule type="containsText" dxfId="12705" priority="7393" operator="containsText" text="MANTTO">
      <formula>NOT(ISERROR(SEARCH("MANTTO",AI162)))</formula>
    </cfRule>
    <cfRule type="containsText" dxfId="12704" priority="7394" operator="containsText" text="PNC">
      <formula>NOT(ISERROR(SEARCH("PNC",AI162)))</formula>
    </cfRule>
    <cfRule type="containsText" dxfId="12703" priority="7395" operator="containsText" text="EJC">
      <formula>NOT(ISERROR(SEARCH("EJC",AI162)))</formula>
    </cfRule>
    <cfRule type="containsText" dxfId="12702" priority="7396" operator="containsText" text="FAC">
      <formula>NOT(ISERROR(SEARCH("FAC",AI162)))</formula>
    </cfRule>
  </conditionalFormatting>
  <conditionalFormatting sqref="AI162:DB164">
    <cfRule type="containsText" dxfId="12701" priority="7389" operator="containsText" text="CE">
      <formula>NOT(ISERROR(SEARCH("CE",AI162)))</formula>
    </cfRule>
  </conditionalFormatting>
  <conditionalFormatting sqref="AI162:DB164">
    <cfRule type="cellIs" dxfId="12700" priority="7382" operator="equal">
      <formula>"FAB"</formula>
    </cfRule>
    <cfRule type="containsText" dxfId="12699" priority="7383" operator="containsText" text="CC">
      <formula>NOT(ISERROR(SEARCH("CC",AI162)))</formula>
    </cfRule>
    <cfRule type="containsText" dxfId="12698" priority="7384" operator="containsText" text="ND">
      <formula>NOT(ISERROR(SEARCH("ND",AI162)))</formula>
    </cfRule>
    <cfRule type="containsText" dxfId="12697" priority="7385" operator="containsText" text="MANTTO">
      <formula>NOT(ISERROR(SEARCH("MANTTO",AI162)))</formula>
    </cfRule>
    <cfRule type="containsText" dxfId="12696" priority="7386" operator="containsText" text="PNC">
      <formula>NOT(ISERROR(SEARCH("PNC",AI162)))</formula>
    </cfRule>
    <cfRule type="containsText" dxfId="12695" priority="7387" operator="containsText" text="EJC">
      <formula>NOT(ISERROR(SEARCH("EJC",AI162)))</formula>
    </cfRule>
    <cfRule type="containsText" dxfId="12694" priority="7388" operator="containsText" text="FAC">
      <formula>NOT(ISERROR(SEARCH("FAC",AI162)))</formula>
    </cfRule>
  </conditionalFormatting>
  <conditionalFormatting sqref="AI162:DB164">
    <cfRule type="containsText" dxfId="12693" priority="7381" operator="containsText" text="CE">
      <formula>NOT(ISERROR(SEARCH("CE",AI162)))</formula>
    </cfRule>
  </conditionalFormatting>
  <conditionalFormatting sqref="DW164:EO164 DW163:EG163 EI162:EQ162">
    <cfRule type="cellIs" dxfId="12692" priority="7309" operator="equal">
      <formula>"FAB"</formula>
    </cfRule>
    <cfRule type="containsText" dxfId="12691" priority="7310" operator="containsText" text="CC">
      <formula>NOT(ISERROR(SEARCH("CC",DW162)))</formula>
    </cfRule>
    <cfRule type="containsText" dxfId="12690" priority="7311" operator="containsText" text="ND">
      <formula>NOT(ISERROR(SEARCH("ND",DW162)))</formula>
    </cfRule>
    <cfRule type="containsText" dxfId="12689" priority="7312" operator="containsText" text="MANTTO">
      <formula>NOT(ISERROR(SEARCH("MANTTO",DW162)))</formula>
    </cfRule>
    <cfRule type="containsText" dxfId="12688" priority="7313" operator="containsText" text="PNC">
      <formula>NOT(ISERROR(SEARCH("PNC",DW162)))</formula>
    </cfRule>
    <cfRule type="containsText" dxfId="12687" priority="7314" operator="containsText" text="EJC">
      <formula>NOT(ISERROR(SEARCH("EJC",DW162)))</formula>
    </cfRule>
    <cfRule type="containsText" dxfId="12686" priority="7315" operator="containsText" text="FAC">
      <formula>NOT(ISERROR(SEARCH("FAC",DW162)))</formula>
    </cfRule>
  </conditionalFormatting>
  <conditionalFormatting sqref="DW164:EO164 DW163:EG163 EI162:EQ162">
    <cfRule type="containsText" dxfId="12685" priority="7308" operator="containsText" text="CE">
      <formula>NOT(ISERROR(SEARCH("CE",DW162)))</formula>
    </cfRule>
  </conditionalFormatting>
  <conditionalFormatting sqref="DW165:EN165">
    <cfRule type="cellIs" dxfId="12684" priority="7301" operator="equal">
      <formula>"FAB"</formula>
    </cfRule>
    <cfRule type="containsText" dxfId="12683" priority="7302" operator="containsText" text="CC">
      <formula>NOT(ISERROR(SEARCH("CC",DW165)))</formula>
    </cfRule>
    <cfRule type="containsText" dxfId="12682" priority="7303" operator="containsText" text="ND">
      <formula>NOT(ISERROR(SEARCH("ND",DW165)))</formula>
    </cfRule>
    <cfRule type="containsText" dxfId="12681" priority="7304" operator="containsText" text="MANTTO">
      <formula>NOT(ISERROR(SEARCH("MANTTO",DW165)))</formula>
    </cfRule>
    <cfRule type="containsText" dxfId="12680" priority="7305" operator="containsText" text="PNC">
      <formula>NOT(ISERROR(SEARCH("PNC",DW165)))</formula>
    </cfRule>
    <cfRule type="containsText" dxfId="12679" priority="7306" operator="containsText" text="EJC">
      <formula>NOT(ISERROR(SEARCH("EJC",DW165)))</formula>
    </cfRule>
    <cfRule type="containsText" dxfId="12678" priority="7307" operator="containsText" text="FAC">
      <formula>NOT(ISERROR(SEARCH("FAC",DW165)))</formula>
    </cfRule>
  </conditionalFormatting>
  <conditionalFormatting sqref="DW165:EN165">
    <cfRule type="containsText" dxfId="12677" priority="7300" operator="containsText" text="CE">
      <formula>NOT(ISERROR(SEARCH("CE",DW165)))</formula>
    </cfRule>
  </conditionalFormatting>
  <conditionalFormatting sqref="CN136">
    <cfRule type="cellIs" dxfId="12676" priority="7285" operator="equal">
      <formula>"FAB"</formula>
    </cfRule>
    <cfRule type="containsText" dxfId="12675" priority="7286" operator="containsText" text="CC">
      <formula>NOT(ISERROR(SEARCH("CC",CN136)))</formula>
    </cfRule>
    <cfRule type="containsText" dxfId="12674" priority="7287" operator="containsText" text="ND">
      <formula>NOT(ISERROR(SEARCH("ND",CN136)))</formula>
    </cfRule>
    <cfRule type="containsText" dxfId="12673" priority="7288" operator="containsText" text="MANTTO">
      <formula>NOT(ISERROR(SEARCH("MANTTO",CN136)))</formula>
    </cfRule>
    <cfRule type="containsText" dxfId="12672" priority="7289" operator="containsText" text="PNC">
      <formula>NOT(ISERROR(SEARCH("PNC",CN136)))</formula>
    </cfRule>
    <cfRule type="containsText" dxfId="12671" priority="7290" operator="containsText" text="EJC">
      <formula>NOT(ISERROR(SEARCH("EJC",CN136)))</formula>
    </cfRule>
    <cfRule type="containsText" dxfId="12670" priority="7291" operator="containsText" text="FAC">
      <formula>NOT(ISERROR(SEARCH("FAC",CN136)))</formula>
    </cfRule>
  </conditionalFormatting>
  <conditionalFormatting sqref="CN136">
    <cfRule type="containsText" dxfId="12669" priority="7284" operator="containsText" text="CE">
      <formula>NOT(ISERROR(SEARCH("CE",CN136)))</formula>
    </cfRule>
  </conditionalFormatting>
  <conditionalFormatting sqref="CN136">
    <cfRule type="containsText" dxfId="12668" priority="7283" operator="containsText" text="BAA">
      <formula>NOT(ISERROR(SEARCH("BAA",CN136)))</formula>
    </cfRule>
  </conditionalFormatting>
  <conditionalFormatting sqref="CO136:CW136">
    <cfRule type="cellIs" dxfId="12667" priority="7276" operator="equal">
      <formula>"FAB"</formula>
    </cfRule>
    <cfRule type="containsText" dxfId="12666" priority="7277" operator="containsText" text="CC">
      <formula>NOT(ISERROR(SEARCH("CC",CO136)))</formula>
    </cfRule>
    <cfRule type="containsText" dxfId="12665" priority="7278" operator="containsText" text="ND">
      <formula>NOT(ISERROR(SEARCH("ND",CO136)))</formula>
    </cfRule>
    <cfRule type="containsText" dxfId="12664" priority="7279" operator="containsText" text="MANTTO">
      <formula>NOT(ISERROR(SEARCH("MANTTO",CO136)))</formula>
    </cfRule>
    <cfRule type="containsText" dxfId="12663" priority="7280" operator="containsText" text="PNC">
      <formula>NOT(ISERROR(SEARCH("PNC",CO136)))</formula>
    </cfRule>
    <cfRule type="containsText" dxfId="12662" priority="7281" operator="containsText" text="EJC">
      <formula>NOT(ISERROR(SEARCH("EJC",CO136)))</formula>
    </cfRule>
    <cfRule type="containsText" dxfId="12661" priority="7282" operator="containsText" text="FAC">
      <formula>NOT(ISERROR(SEARCH("FAC",CO136)))</formula>
    </cfRule>
  </conditionalFormatting>
  <conditionalFormatting sqref="CO136:CW136">
    <cfRule type="containsText" dxfId="12660" priority="7275" operator="containsText" text="CE">
      <formula>NOT(ISERROR(SEARCH("CE",CO136)))</formula>
    </cfRule>
  </conditionalFormatting>
  <conditionalFormatting sqref="CO136:CW136">
    <cfRule type="containsText" dxfId="12659" priority="7274" operator="containsText" text="BAA">
      <formula>NOT(ISERROR(SEARCH("BAA",CO136)))</formula>
    </cfRule>
  </conditionalFormatting>
  <conditionalFormatting sqref="CK133:CV133">
    <cfRule type="cellIs" dxfId="12658" priority="7267" operator="equal">
      <formula>"FAB"</formula>
    </cfRule>
    <cfRule type="containsText" dxfId="12657" priority="7268" operator="containsText" text="CC">
      <formula>NOT(ISERROR(SEARCH("CC",CK133)))</formula>
    </cfRule>
    <cfRule type="containsText" dxfId="12656" priority="7269" operator="containsText" text="ND">
      <formula>NOT(ISERROR(SEARCH("ND",CK133)))</formula>
    </cfRule>
    <cfRule type="containsText" dxfId="12655" priority="7270" operator="containsText" text="MANTTO">
      <formula>NOT(ISERROR(SEARCH("MANTTO",CK133)))</formula>
    </cfRule>
    <cfRule type="containsText" dxfId="12654" priority="7271" operator="containsText" text="PNC">
      <formula>NOT(ISERROR(SEARCH("PNC",CK133)))</formula>
    </cfRule>
    <cfRule type="containsText" dxfId="12653" priority="7272" operator="containsText" text="EJC">
      <formula>NOT(ISERROR(SEARCH("EJC",CK133)))</formula>
    </cfRule>
    <cfRule type="containsText" dxfId="12652" priority="7273" operator="containsText" text="FAC">
      <formula>NOT(ISERROR(SEARCH("FAC",CK133)))</formula>
    </cfRule>
  </conditionalFormatting>
  <conditionalFormatting sqref="CK133:CV133">
    <cfRule type="containsText" dxfId="12651" priority="7266" operator="containsText" text="CE">
      <formula>NOT(ISERROR(SEARCH("CE",CK133)))</formula>
    </cfRule>
  </conditionalFormatting>
  <conditionalFormatting sqref="CK133:CV133">
    <cfRule type="containsText" dxfId="12650" priority="7265" operator="containsText" text="BAA">
      <formula>NOT(ISERROR(SEARCH("BAA",CK133)))</formula>
    </cfRule>
  </conditionalFormatting>
  <conditionalFormatting sqref="CK133:CV133">
    <cfRule type="cellIs" dxfId="12649" priority="7258" operator="equal">
      <formula>"FAB"</formula>
    </cfRule>
    <cfRule type="containsText" dxfId="12648" priority="7259" operator="containsText" text="CC">
      <formula>NOT(ISERROR(SEARCH("CC",CK133)))</formula>
    </cfRule>
    <cfRule type="containsText" dxfId="12647" priority="7260" operator="containsText" text="ND">
      <formula>NOT(ISERROR(SEARCH("ND",CK133)))</formula>
    </cfRule>
    <cfRule type="containsText" dxfId="12646" priority="7261" operator="containsText" text="MANTTO">
      <formula>NOT(ISERROR(SEARCH("MANTTO",CK133)))</formula>
    </cfRule>
    <cfRule type="containsText" dxfId="12645" priority="7262" operator="containsText" text="PNC">
      <formula>NOT(ISERROR(SEARCH("PNC",CK133)))</formula>
    </cfRule>
    <cfRule type="containsText" dxfId="12644" priority="7263" operator="containsText" text="EJC">
      <formula>NOT(ISERROR(SEARCH("EJC",CK133)))</formula>
    </cfRule>
    <cfRule type="containsText" dxfId="12643" priority="7264" operator="containsText" text="FAC">
      <formula>NOT(ISERROR(SEARCH("FAC",CK133)))</formula>
    </cfRule>
  </conditionalFormatting>
  <conditionalFormatting sqref="CK133:CV133">
    <cfRule type="containsText" dxfId="12642" priority="7257" operator="containsText" text="CE">
      <formula>NOT(ISERROR(SEARCH("CE",CK133)))</formula>
    </cfRule>
  </conditionalFormatting>
  <conditionalFormatting sqref="CK133:CV133">
    <cfRule type="cellIs" dxfId="12641" priority="7250" operator="equal">
      <formula>"FAB"</formula>
    </cfRule>
    <cfRule type="containsText" dxfId="12640" priority="7251" operator="containsText" text="CC">
      <formula>NOT(ISERROR(SEARCH("CC",CK133)))</formula>
    </cfRule>
    <cfRule type="containsText" dxfId="12639" priority="7252" operator="containsText" text="ND">
      <formula>NOT(ISERROR(SEARCH("ND",CK133)))</formula>
    </cfRule>
    <cfRule type="containsText" dxfId="12638" priority="7253" operator="containsText" text="MANTTO">
      <formula>NOT(ISERROR(SEARCH("MANTTO",CK133)))</formula>
    </cfRule>
    <cfRule type="containsText" dxfId="12637" priority="7254" operator="containsText" text="PNC">
      <formula>NOT(ISERROR(SEARCH("PNC",CK133)))</formula>
    </cfRule>
    <cfRule type="containsText" dxfId="12636" priority="7255" operator="containsText" text="EJC">
      <formula>NOT(ISERROR(SEARCH("EJC",CK133)))</formula>
    </cfRule>
    <cfRule type="containsText" dxfId="12635" priority="7256" operator="containsText" text="FAC">
      <formula>NOT(ISERROR(SEARCH("FAC",CK133)))</formula>
    </cfRule>
  </conditionalFormatting>
  <conditionalFormatting sqref="CK133:CV133">
    <cfRule type="containsText" dxfId="12634" priority="7249" operator="containsText" text="CE">
      <formula>NOT(ISERROR(SEARCH("CE",CK133)))</formula>
    </cfRule>
  </conditionalFormatting>
  <conditionalFormatting sqref="CK133:CV133">
    <cfRule type="cellIs" dxfId="12633" priority="7242" operator="equal">
      <formula>"FAB"</formula>
    </cfRule>
    <cfRule type="containsText" dxfId="12632" priority="7243" operator="containsText" text="CC">
      <formula>NOT(ISERROR(SEARCH("CC",CK133)))</formula>
    </cfRule>
    <cfRule type="containsText" dxfId="12631" priority="7244" operator="containsText" text="ND">
      <formula>NOT(ISERROR(SEARCH("ND",CK133)))</formula>
    </cfRule>
    <cfRule type="containsText" dxfId="12630" priority="7245" operator="containsText" text="MANTTO">
      <formula>NOT(ISERROR(SEARCH("MANTTO",CK133)))</formula>
    </cfRule>
    <cfRule type="containsText" dxfId="12629" priority="7246" operator="containsText" text="PNC">
      <formula>NOT(ISERROR(SEARCH("PNC",CK133)))</formula>
    </cfRule>
    <cfRule type="containsText" dxfId="12628" priority="7247" operator="containsText" text="EJC">
      <formula>NOT(ISERROR(SEARCH("EJC",CK133)))</formula>
    </cfRule>
    <cfRule type="containsText" dxfId="12627" priority="7248" operator="containsText" text="FAC">
      <formula>NOT(ISERROR(SEARCH("FAC",CK133)))</formula>
    </cfRule>
  </conditionalFormatting>
  <conditionalFormatting sqref="CK133:CV133">
    <cfRule type="containsText" dxfId="12626" priority="7241" operator="containsText" text="CE">
      <formula>NOT(ISERROR(SEARCH("CE",CK133)))</formula>
    </cfRule>
  </conditionalFormatting>
  <conditionalFormatting sqref="CK133:CV133">
    <cfRule type="cellIs" dxfId="12625" priority="7234" operator="equal">
      <formula>"FAB"</formula>
    </cfRule>
    <cfRule type="containsText" dxfId="12624" priority="7235" operator="containsText" text="CC">
      <formula>NOT(ISERROR(SEARCH("CC",CK133)))</formula>
    </cfRule>
    <cfRule type="containsText" dxfId="12623" priority="7236" operator="containsText" text="ND">
      <formula>NOT(ISERROR(SEARCH("ND",CK133)))</formula>
    </cfRule>
    <cfRule type="containsText" dxfId="12622" priority="7237" operator="containsText" text="MANTTO">
      <formula>NOT(ISERROR(SEARCH("MANTTO",CK133)))</formula>
    </cfRule>
    <cfRule type="containsText" dxfId="12621" priority="7238" operator="containsText" text="PNC">
      <formula>NOT(ISERROR(SEARCH("PNC",CK133)))</formula>
    </cfRule>
    <cfRule type="containsText" dxfId="12620" priority="7239" operator="containsText" text="EJC">
      <formula>NOT(ISERROR(SEARCH("EJC",CK133)))</formula>
    </cfRule>
    <cfRule type="containsText" dxfId="12619" priority="7240" operator="containsText" text="FAC">
      <formula>NOT(ISERROR(SEARCH("FAC",CK133)))</formula>
    </cfRule>
  </conditionalFormatting>
  <conditionalFormatting sqref="CK133:CV133">
    <cfRule type="containsText" dxfId="12618" priority="7233" operator="containsText" text="CE">
      <formula>NOT(ISERROR(SEARCH("CE",CK133)))</formula>
    </cfRule>
  </conditionalFormatting>
  <conditionalFormatting sqref="CK133 CR133">
    <cfRule type="cellIs" dxfId="12617" priority="7226" operator="equal">
      <formula>"FAB"</formula>
    </cfRule>
    <cfRule type="containsText" dxfId="12616" priority="7227" operator="containsText" text="CC">
      <formula>NOT(ISERROR(SEARCH("CC",CK133)))</formula>
    </cfRule>
    <cfRule type="containsText" dxfId="12615" priority="7228" operator="containsText" text="ND">
      <formula>NOT(ISERROR(SEARCH("ND",CK133)))</formula>
    </cfRule>
    <cfRule type="containsText" dxfId="12614" priority="7229" operator="containsText" text="MANTTO">
      <formula>NOT(ISERROR(SEARCH("MANTTO",CK133)))</formula>
    </cfRule>
    <cfRule type="containsText" dxfId="12613" priority="7230" operator="containsText" text="PNC">
      <formula>NOT(ISERROR(SEARCH("PNC",CK133)))</formula>
    </cfRule>
    <cfRule type="containsText" dxfId="12612" priority="7231" operator="containsText" text="EJC">
      <formula>NOT(ISERROR(SEARCH("EJC",CK133)))</formula>
    </cfRule>
    <cfRule type="containsText" dxfId="12611" priority="7232" operator="containsText" text="FAC">
      <formula>NOT(ISERROR(SEARCH("FAC",CK133)))</formula>
    </cfRule>
  </conditionalFormatting>
  <conditionalFormatting sqref="CK133 CR133">
    <cfRule type="containsText" dxfId="12610" priority="7225" operator="containsText" text="CE">
      <formula>NOT(ISERROR(SEARCH("CE",CK133)))</formula>
    </cfRule>
  </conditionalFormatting>
  <conditionalFormatting sqref="CK133:CV133">
    <cfRule type="cellIs" dxfId="12609" priority="7218" operator="equal">
      <formula>"FAB"</formula>
    </cfRule>
    <cfRule type="containsText" dxfId="12608" priority="7219" operator="containsText" text="CC">
      <formula>NOT(ISERROR(SEARCH("CC",CK133)))</formula>
    </cfRule>
    <cfRule type="containsText" dxfId="12607" priority="7220" operator="containsText" text="ND">
      <formula>NOT(ISERROR(SEARCH("ND",CK133)))</formula>
    </cfRule>
    <cfRule type="containsText" dxfId="12606" priority="7221" operator="containsText" text="MANTTO">
      <formula>NOT(ISERROR(SEARCH("MANTTO",CK133)))</formula>
    </cfRule>
    <cfRule type="containsText" dxfId="12605" priority="7222" operator="containsText" text="PNC">
      <formula>NOT(ISERROR(SEARCH("PNC",CK133)))</formula>
    </cfRule>
    <cfRule type="containsText" dxfId="12604" priority="7223" operator="containsText" text="EJC">
      <formula>NOT(ISERROR(SEARCH("EJC",CK133)))</formula>
    </cfRule>
    <cfRule type="containsText" dxfId="12603" priority="7224" operator="containsText" text="FAC">
      <formula>NOT(ISERROR(SEARCH("FAC",CK133)))</formula>
    </cfRule>
  </conditionalFormatting>
  <conditionalFormatting sqref="CK133:CV133">
    <cfRule type="containsText" dxfId="12602" priority="7217" operator="containsText" text="CE">
      <formula>NOT(ISERROR(SEARCH("CE",CK133)))</formula>
    </cfRule>
  </conditionalFormatting>
  <conditionalFormatting sqref="CK133:CV133">
    <cfRule type="cellIs" dxfId="12601" priority="7210" operator="equal">
      <formula>"FAB"</formula>
    </cfRule>
    <cfRule type="containsText" dxfId="12600" priority="7211" operator="containsText" text="CC">
      <formula>NOT(ISERROR(SEARCH("CC",CK133)))</formula>
    </cfRule>
    <cfRule type="containsText" dxfId="12599" priority="7212" operator="containsText" text="ND">
      <formula>NOT(ISERROR(SEARCH("ND",CK133)))</formula>
    </cfRule>
    <cfRule type="containsText" dxfId="12598" priority="7213" operator="containsText" text="MANTTO">
      <formula>NOT(ISERROR(SEARCH("MANTTO",CK133)))</formula>
    </cfRule>
    <cfRule type="containsText" dxfId="12597" priority="7214" operator="containsText" text="PNC">
      <formula>NOT(ISERROR(SEARCH("PNC",CK133)))</formula>
    </cfRule>
    <cfRule type="containsText" dxfId="12596" priority="7215" operator="containsText" text="EJC">
      <formula>NOT(ISERROR(SEARCH("EJC",CK133)))</formula>
    </cfRule>
    <cfRule type="containsText" dxfId="12595" priority="7216" operator="containsText" text="FAC">
      <formula>NOT(ISERROR(SEARCH("FAC",CK133)))</formula>
    </cfRule>
  </conditionalFormatting>
  <conditionalFormatting sqref="CK133:CV133">
    <cfRule type="containsText" dxfId="12594" priority="7209" operator="containsText" text="CE">
      <formula>NOT(ISERROR(SEARCH("CE",CK133)))</formula>
    </cfRule>
  </conditionalFormatting>
  <conditionalFormatting sqref="CK133 CP133:CR133">
    <cfRule type="cellIs" dxfId="12593" priority="7202" operator="equal">
      <formula>"FAB"</formula>
    </cfRule>
    <cfRule type="containsText" dxfId="12592" priority="7203" operator="containsText" text="CC">
      <formula>NOT(ISERROR(SEARCH("CC",CK133)))</formula>
    </cfRule>
    <cfRule type="containsText" dxfId="12591" priority="7204" operator="containsText" text="ND">
      <formula>NOT(ISERROR(SEARCH("ND",CK133)))</formula>
    </cfRule>
    <cfRule type="containsText" dxfId="12590" priority="7205" operator="containsText" text="MANTTO">
      <formula>NOT(ISERROR(SEARCH("MANTTO",CK133)))</formula>
    </cfRule>
    <cfRule type="containsText" dxfId="12589" priority="7206" operator="containsText" text="PNC">
      <formula>NOT(ISERROR(SEARCH("PNC",CK133)))</formula>
    </cfRule>
    <cfRule type="containsText" dxfId="12588" priority="7207" operator="containsText" text="EJC">
      <formula>NOT(ISERROR(SEARCH("EJC",CK133)))</formula>
    </cfRule>
    <cfRule type="containsText" dxfId="12587" priority="7208" operator="containsText" text="FAC">
      <formula>NOT(ISERROR(SEARCH("FAC",CK133)))</formula>
    </cfRule>
  </conditionalFormatting>
  <conditionalFormatting sqref="CK133 CP133:CR133">
    <cfRule type="containsText" dxfId="12586" priority="7201" operator="containsText" text="CE">
      <formula>NOT(ISERROR(SEARCH("CE",CK133)))</formula>
    </cfRule>
  </conditionalFormatting>
  <conditionalFormatting sqref="CK133 CP133:CR133">
    <cfRule type="cellIs" dxfId="12585" priority="7194" operator="equal">
      <formula>"FAB"</formula>
    </cfRule>
    <cfRule type="containsText" dxfId="12584" priority="7195" operator="containsText" text="CC">
      <formula>NOT(ISERROR(SEARCH("CC",CK133)))</formula>
    </cfRule>
    <cfRule type="containsText" dxfId="12583" priority="7196" operator="containsText" text="ND">
      <formula>NOT(ISERROR(SEARCH("ND",CK133)))</formula>
    </cfRule>
    <cfRule type="containsText" dxfId="12582" priority="7197" operator="containsText" text="MANTTO">
      <formula>NOT(ISERROR(SEARCH("MANTTO",CK133)))</formula>
    </cfRule>
    <cfRule type="containsText" dxfId="12581" priority="7198" operator="containsText" text="PNC">
      <formula>NOT(ISERROR(SEARCH("PNC",CK133)))</formula>
    </cfRule>
    <cfRule type="containsText" dxfId="12580" priority="7199" operator="containsText" text="EJC">
      <formula>NOT(ISERROR(SEARCH("EJC",CK133)))</formula>
    </cfRule>
    <cfRule type="containsText" dxfId="12579" priority="7200" operator="containsText" text="FAC">
      <formula>NOT(ISERROR(SEARCH("FAC",CK133)))</formula>
    </cfRule>
  </conditionalFormatting>
  <conditionalFormatting sqref="CK133 CP133:CR133">
    <cfRule type="containsText" dxfId="12578" priority="7193" operator="containsText" text="CE">
      <formula>NOT(ISERROR(SEARCH("CE",CK133)))</formula>
    </cfRule>
  </conditionalFormatting>
  <conditionalFormatting sqref="CK133:CV133">
    <cfRule type="cellIs" dxfId="12577" priority="7186" operator="equal">
      <formula>"FAB"</formula>
    </cfRule>
    <cfRule type="containsText" dxfId="12576" priority="7187" operator="containsText" text="CC">
      <formula>NOT(ISERROR(SEARCH("CC",CK133)))</formula>
    </cfRule>
    <cfRule type="containsText" dxfId="12575" priority="7188" operator="containsText" text="ND">
      <formula>NOT(ISERROR(SEARCH("ND",CK133)))</formula>
    </cfRule>
    <cfRule type="containsText" dxfId="12574" priority="7189" operator="containsText" text="MANTTO">
      <formula>NOT(ISERROR(SEARCH("MANTTO",CK133)))</formula>
    </cfRule>
    <cfRule type="containsText" dxfId="12573" priority="7190" operator="containsText" text="PNC">
      <formula>NOT(ISERROR(SEARCH("PNC",CK133)))</formula>
    </cfRule>
    <cfRule type="containsText" dxfId="12572" priority="7191" operator="containsText" text="EJC">
      <formula>NOT(ISERROR(SEARCH("EJC",CK133)))</formula>
    </cfRule>
    <cfRule type="containsText" dxfId="12571" priority="7192" operator="containsText" text="FAC">
      <formula>NOT(ISERROR(SEARCH("FAC",CK133)))</formula>
    </cfRule>
  </conditionalFormatting>
  <conditionalFormatting sqref="CK133:CV133">
    <cfRule type="containsText" dxfId="12570" priority="7185" operator="containsText" text="CE">
      <formula>NOT(ISERROR(SEARCH("CE",CK133)))</formula>
    </cfRule>
  </conditionalFormatting>
  <conditionalFormatting sqref="CK133:CV133">
    <cfRule type="cellIs" dxfId="12569" priority="7178" operator="equal">
      <formula>"FAB"</formula>
    </cfRule>
    <cfRule type="containsText" dxfId="12568" priority="7179" operator="containsText" text="CC">
      <formula>NOT(ISERROR(SEARCH("CC",CK133)))</formula>
    </cfRule>
    <cfRule type="containsText" dxfId="12567" priority="7180" operator="containsText" text="ND">
      <formula>NOT(ISERROR(SEARCH("ND",CK133)))</formula>
    </cfRule>
    <cfRule type="containsText" dxfId="12566" priority="7181" operator="containsText" text="MANTTO">
      <formula>NOT(ISERROR(SEARCH("MANTTO",CK133)))</formula>
    </cfRule>
    <cfRule type="containsText" dxfId="12565" priority="7182" operator="containsText" text="PNC">
      <formula>NOT(ISERROR(SEARCH("PNC",CK133)))</formula>
    </cfRule>
    <cfRule type="containsText" dxfId="12564" priority="7183" operator="containsText" text="EJC">
      <formula>NOT(ISERROR(SEARCH("EJC",CK133)))</formula>
    </cfRule>
    <cfRule type="containsText" dxfId="12563" priority="7184" operator="containsText" text="FAC">
      <formula>NOT(ISERROR(SEARCH("FAC",CK133)))</formula>
    </cfRule>
  </conditionalFormatting>
  <conditionalFormatting sqref="CK133:CV133">
    <cfRule type="containsText" dxfId="12562" priority="7177" operator="containsText" text="CE">
      <formula>NOT(ISERROR(SEARCH("CE",CK133)))</formula>
    </cfRule>
  </conditionalFormatting>
  <conditionalFormatting sqref="CV133">
    <cfRule type="cellIs" dxfId="12561" priority="7170" operator="equal">
      <formula>"FAB"</formula>
    </cfRule>
    <cfRule type="containsText" dxfId="12560" priority="7171" operator="containsText" text="CC">
      <formula>NOT(ISERROR(SEARCH("CC",CV133)))</formula>
    </cfRule>
    <cfRule type="containsText" dxfId="12559" priority="7172" operator="containsText" text="ND">
      <formula>NOT(ISERROR(SEARCH("ND",CV133)))</formula>
    </cfRule>
    <cfRule type="containsText" dxfId="12558" priority="7173" operator="containsText" text="MANTTO">
      <formula>NOT(ISERROR(SEARCH("MANTTO",CV133)))</formula>
    </cfRule>
    <cfRule type="containsText" dxfId="12557" priority="7174" operator="containsText" text="PNC">
      <formula>NOT(ISERROR(SEARCH("PNC",CV133)))</formula>
    </cfRule>
    <cfRule type="containsText" dxfId="12556" priority="7175" operator="containsText" text="EJC">
      <formula>NOT(ISERROR(SEARCH("EJC",CV133)))</formula>
    </cfRule>
    <cfRule type="containsText" dxfId="12555" priority="7176" operator="containsText" text="FAC">
      <formula>NOT(ISERROR(SEARCH("FAC",CV133)))</formula>
    </cfRule>
  </conditionalFormatting>
  <conditionalFormatting sqref="CV133">
    <cfRule type="containsText" dxfId="12554" priority="7169" operator="containsText" text="CE">
      <formula>NOT(ISERROR(SEARCH("CE",CV133)))</formula>
    </cfRule>
  </conditionalFormatting>
  <conditionalFormatting sqref="CK133:CV133">
    <cfRule type="cellIs" dxfId="12553" priority="7162" operator="equal">
      <formula>"FAB"</formula>
    </cfRule>
    <cfRule type="containsText" dxfId="12552" priority="7163" operator="containsText" text="CC">
      <formula>NOT(ISERROR(SEARCH("CC",CK133)))</formula>
    </cfRule>
    <cfRule type="containsText" dxfId="12551" priority="7164" operator="containsText" text="ND">
      <formula>NOT(ISERROR(SEARCH("ND",CK133)))</formula>
    </cfRule>
    <cfRule type="containsText" dxfId="12550" priority="7165" operator="containsText" text="MANTTO">
      <formula>NOT(ISERROR(SEARCH("MANTTO",CK133)))</formula>
    </cfRule>
    <cfRule type="containsText" dxfId="12549" priority="7166" operator="containsText" text="PNC">
      <formula>NOT(ISERROR(SEARCH("PNC",CK133)))</formula>
    </cfRule>
    <cfRule type="containsText" dxfId="12548" priority="7167" operator="containsText" text="EJC">
      <formula>NOT(ISERROR(SEARCH("EJC",CK133)))</formula>
    </cfRule>
    <cfRule type="containsText" dxfId="12547" priority="7168" operator="containsText" text="FAC">
      <formula>NOT(ISERROR(SEARCH("FAC",CK133)))</formula>
    </cfRule>
  </conditionalFormatting>
  <conditionalFormatting sqref="CK133:CV133">
    <cfRule type="containsText" dxfId="12546" priority="7161" operator="containsText" text="CE">
      <formula>NOT(ISERROR(SEARCH("CE",CK133)))</formula>
    </cfRule>
  </conditionalFormatting>
  <conditionalFormatting sqref="CK133:CV133">
    <cfRule type="cellIs" dxfId="12545" priority="7154" operator="equal">
      <formula>"FAB"</formula>
    </cfRule>
    <cfRule type="containsText" dxfId="12544" priority="7155" operator="containsText" text="CC">
      <formula>NOT(ISERROR(SEARCH("CC",CK133)))</formula>
    </cfRule>
    <cfRule type="containsText" dxfId="12543" priority="7156" operator="containsText" text="ND">
      <formula>NOT(ISERROR(SEARCH("ND",CK133)))</formula>
    </cfRule>
    <cfRule type="containsText" dxfId="12542" priority="7157" operator="containsText" text="MANTTO">
      <formula>NOT(ISERROR(SEARCH("MANTTO",CK133)))</formula>
    </cfRule>
    <cfRule type="containsText" dxfId="12541" priority="7158" operator="containsText" text="PNC">
      <formula>NOT(ISERROR(SEARCH("PNC",CK133)))</formula>
    </cfRule>
    <cfRule type="containsText" dxfId="12540" priority="7159" operator="containsText" text="EJC">
      <formula>NOT(ISERROR(SEARCH("EJC",CK133)))</formula>
    </cfRule>
    <cfRule type="containsText" dxfId="12539" priority="7160" operator="containsText" text="FAC">
      <formula>NOT(ISERROR(SEARCH("FAC",CK133)))</formula>
    </cfRule>
  </conditionalFormatting>
  <conditionalFormatting sqref="CK133:CV133">
    <cfRule type="containsText" dxfId="12538" priority="7153" operator="containsText" text="CE">
      <formula>NOT(ISERROR(SEARCH("CE",CK133)))</formula>
    </cfRule>
  </conditionalFormatting>
  <conditionalFormatting sqref="CU133:CV133">
    <cfRule type="cellIs" dxfId="12537" priority="7146" operator="equal">
      <formula>"FAB"</formula>
    </cfRule>
    <cfRule type="containsText" dxfId="12536" priority="7147" operator="containsText" text="CC">
      <formula>NOT(ISERROR(SEARCH("CC",CU133)))</formula>
    </cfRule>
    <cfRule type="containsText" dxfId="12535" priority="7148" operator="containsText" text="ND">
      <formula>NOT(ISERROR(SEARCH("ND",CU133)))</formula>
    </cfRule>
    <cfRule type="containsText" dxfId="12534" priority="7149" operator="containsText" text="MANTTO">
      <formula>NOT(ISERROR(SEARCH("MANTTO",CU133)))</formula>
    </cfRule>
    <cfRule type="containsText" dxfId="12533" priority="7150" operator="containsText" text="PNC">
      <formula>NOT(ISERROR(SEARCH("PNC",CU133)))</formula>
    </cfRule>
    <cfRule type="containsText" dxfId="12532" priority="7151" operator="containsText" text="EJC">
      <formula>NOT(ISERROR(SEARCH("EJC",CU133)))</formula>
    </cfRule>
    <cfRule type="containsText" dxfId="12531" priority="7152" operator="containsText" text="FAC">
      <formula>NOT(ISERROR(SEARCH("FAC",CU133)))</formula>
    </cfRule>
  </conditionalFormatting>
  <conditionalFormatting sqref="CU133:CV133">
    <cfRule type="containsText" dxfId="12530" priority="7145" operator="containsText" text="CE">
      <formula>NOT(ISERROR(SEARCH("CE",CU133)))</formula>
    </cfRule>
  </conditionalFormatting>
  <conditionalFormatting sqref="CU133:CV133">
    <cfRule type="cellIs" dxfId="12529" priority="7138" operator="equal">
      <formula>"FAB"</formula>
    </cfRule>
    <cfRule type="containsText" dxfId="12528" priority="7139" operator="containsText" text="CC">
      <formula>NOT(ISERROR(SEARCH("CC",CU133)))</formula>
    </cfRule>
    <cfRule type="containsText" dxfId="12527" priority="7140" operator="containsText" text="ND">
      <formula>NOT(ISERROR(SEARCH("ND",CU133)))</formula>
    </cfRule>
    <cfRule type="containsText" dxfId="12526" priority="7141" operator="containsText" text="MANTTO">
      <formula>NOT(ISERROR(SEARCH("MANTTO",CU133)))</formula>
    </cfRule>
    <cfRule type="containsText" dxfId="12525" priority="7142" operator="containsText" text="PNC">
      <formula>NOT(ISERROR(SEARCH("PNC",CU133)))</formula>
    </cfRule>
    <cfRule type="containsText" dxfId="12524" priority="7143" operator="containsText" text="EJC">
      <formula>NOT(ISERROR(SEARCH("EJC",CU133)))</formula>
    </cfRule>
    <cfRule type="containsText" dxfId="12523" priority="7144" operator="containsText" text="FAC">
      <formula>NOT(ISERROR(SEARCH("FAC",CU133)))</formula>
    </cfRule>
  </conditionalFormatting>
  <conditionalFormatting sqref="CU133:CV133">
    <cfRule type="containsText" dxfId="12522" priority="7137" operator="containsText" text="CE">
      <formula>NOT(ISERROR(SEARCH("CE",CU133)))</formula>
    </cfRule>
  </conditionalFormatting>
  <conditionalFormatting sqref="CK133:CV133">
    <cfRule type="cellIs" dxfId="12521" priority="7130" operator="equal">
      <formula>"FAB"</formula>
    </cfRule>
    <cfRule type="containsText" dxfId="12520" priority="7131" operator="containsText" text="CC">
      <formula>NOT(ISERROR(SEARCH("CC",CK133)))</formula>
    </cfRule>
    <cfRule type="containsText" dxfId="12519" priority="7132" operator="containsText" text="ND">
      <formula>NOT(ISERROR(SEARCH("ND",CK133)))</formula>
    </cfRule>
    <cfRule type="containsText" dxfId="12518" priority="7133" operator="containsText" text="MANTTO">
      <formula>NOT(ISERROR(SEARCH("MANTTO",CK133)))</formula>
    </cfRule>
    <cfRule type="containsText" dxfId="12517" priority="7134" operator="containsText" text="PNC">
      <formula>NOT(ISERROR(SEARCH("PNC",CK133)))</formula>
    </cfRule>
    <cfRule type="containsText" dxfId="12516" priority="7135" operator="containsText" text="EJC">
      <formula>NOT(ISERROR(SEARCH("EJC",CK133)))</formula>
    </cfRule>
    <cfRule type="containsText" dxfId="12515" priority="7136" operator="containsText" text="FAC">
      <formula>NOT(ISERROR(SEARCH("FAC",CK133)))</formula>
    </cfRule>
  </conditionalFormatting>
  <conditionalFormatting sqref="CK133:CV133">
    <cfRule type="containsText" dxfId="12514" priority="7129" operator="containsText" text="CE">
      <formula>NOT(ISERROR(SEARCH("CE",CK133)))</formula>
    </cfRule>
  </conditionalFormatting>
  <conditionalFormatting sqref="CK133:CV133">
    <cfRule type="cellIs" dxfId="12513" priority="7122" operator="equal">
      <formula>"FAB"</formula>
    </cfRule>
    <cfRule type="containsText" dxfId="12512" priority="7123" operator="containsText" text="CC">
      <formula>NOT(ISERROR(SEARCH("CC",CK133)))</formula>
    </cfRule>
    <cfRule type="containsText" dxfId="12511" priority="7124" operator="containsText" text="ND">
      <formula>NOT(ISERROR(SEARCH("ND",CK133)))</formula>
    </cfRule>
    <cfRule type="containsText" dxfId="12510" priority="7125" operator="containsText" text="MANTTO">
      <formula>NOT(ISERROR(SEARCH("MANTTO",CK133)))</formula>
    </cfRule>
    <cfRule type="containsText" dxfId="12509" priority="7126" operator="containsText" text="PNC">
      <formula>NOT(ISERROR(SEARCH("PNC",CK133)))</formula>
    </cfRule>
    <cfRule type="containsText" dxfId="12508" priority="7127" operator="containsText" text="EJC">
      <formula>NOT(ISERROR(SEARCH("EJC",CK133)))</formula>
    </cfRule>
    <cfRule type="containsText" dxfId="12507" priority="7128" operator="containsText" text="FAC">
      <formula>NOT(ISERROR(SEARCH("FAC",CK133)))</formula>
    </cfRule>
  </conditionalFormatting>
  <conditionalFormatting sqref="CK133:CV133">
    <cfRule type="containsText" dxfId="12506" priority="7121" operator="containsText" text="CE">
      <formula>NOT(ISERROR(SEARCH("CE",CK133)))</formula>
    </cfRule>
  </conditionalFormatting>
  <conditionalFormatting sqref="CU133">
    <cfRule type="cellIs" dxfId="12505" priority="7114" operator="equal">
      <formula>"FAB"</formula>
    </cfRule>
    <cfRule type="containsText" dxfId="12504" priority="7115" operator="containsText" text="CC">
      <formula>NOT(ISERROR(SEARCH("CC",CU133)))</formula>
    </cfRule>
    <cfRule type="containsText" dxfId="12503" priority="7116" operator="containsText" text="ND">
      <formula>NOT(ISERROR(SEARCH("ND",CU133)))</formula>
    </cfRule>
    <cfRule type="containsText" dxfId="12502" priority="7117" operator="containsText" text="MANTTO">
      <formula>NOT(ISERROR(SEARCH("MANTTO",CU133)))</formula>
    </cfRule>
    <cfRule type="containsText" dxfId="12501" priority="7118" operator="containsText" text="PNC">
      <formula>NOT(ISERROR(SEARCH("PNC",CU133)))</formula>
    </cfRule>
    <cfRule type="containsText" dxfId="12500" priority="7119" operator="containsText" text="EJC">
      <formula>NOT(ISERROR(SEARCH("EJC",CU133)))</formula>
    </cfRule>
    <cfRule type="containsText" dxfId="12499" priority="7120" operator="containsText" text="FAC">
      <formula>NOT(ISERROR(SEARCH("FAC",CU133)))</formula>
    </cfRule>
  </conditionalFormatting>
  <conditionalFormatting sqref="CU133">
    <cfRule type="containsText" dxfId="12498" priority="7113" operator="containsText" text="CE">
      <formula>NOT(ISERROR(SEARCH("CE",CU133)))</formula>
    </cfRule>
  </conditionalFormatting>
  <conditionalFormatting sqref="CU133">
    <cfRule type="cellIs" dxfId="12497" priority="7106" operator="equal">
      <formula>"FAB"</formula>
    </cfRule>
    <cfRule type="containsText" dxfId="12496" priority="7107" operator="containsText" text="CC">
      <formula>NOT(ISERROR(SEARCH("CC",CU133)))</formula>
    </cfRule>
    <cfRule type="containsText" dxfId="12495" priority="7108" operator="containsText" text="ND">
      <formula>NOT(ISERROR(SEARCH("ND",CU133)))</formula>
    </cfRule>
    <cfRule type="containsText" dxfId="12494" priority="7109" operator="containsText" text="MANTTO">
      <formula>NOT(ISERROR(SEARCH("MANTTO",CU133)))</formula>
    </cfRule>
    <cfRule type="containsText" dxfId="12493" priority="7110" operator="containsText" text="PNC">
      <formula>NOT(ISERROR(SEARCH("PNC",CU133)))</formula>
    </cfRule>
    <cfRule type="containsText" dxfId="12492" priority="7111" operator="containsText" text="EJC">
      <formula>NOT(ISERROR(SEARCH("EJC",CU133)))</formula>
    </cfRule>
    <cfRule type="containsText" dxfId="12491" priority="7112" operator="containsText" text="FAC">
      <formula>NOT(ISERROR(SEARCH("FAC",CU133)))</formula>
    </cfRule>
  </conditionalFormatting>
  <conditionalFormatting sqref="CU133">
    <cfRule type="containsText" dxfId="12490" priority="7105" operator="containsText" text="CE">
      <formula>NOT(ISERROR(SEARCH("CE",CU133)))</formula>
    </cfRule>
  </conditionalFormatting>
  <conditionalFormatting sqref="CU133">
    <cfRule type="cellIs" dxfId="12489" priority="7098" operator="equal">
      <formula>"FAB"</formula>
    </cfRule>
    <cfRule type="containsText" dxfId="12488" priority="7099" operator="containsText" text="CC">
      <formula>NOT(ISERROR(SEARCH("CC",CU133)))</formula>
    </cfRule>
    <cfRule type="containsText" dxfId="12487" priority="7100" operator="containsText" text="ND">
      <formula>NOT(ISERROR(SEARCH("ND",CU133)))</formula>
    </cfRule>
    <cfRule type="containsText" dxfId="12486" priority="7101" operator="containsText" text="MANTTO">
      <formula>NOT(ISERROR(SEARCH("MANTTO",CU133)))</formula>
    </cfRule>
    <cfRule type="containsText" dxfId="12485" priority="7102" operator="containsText" text="PNC">
      <formula>NOT(ISERROR(SEARCH("PNC",CU133)))</formula>
    </cfRule>
    <cfRule type="containsText" dxfId="12484" priority="7103" operator="containsText" text="EJC">
      <formula>NOT(ISERROR(SEARCH("EJC",CU133)))</formula>
    </cfRule>
    <cfRule type="containsText" dxfId="12483" priority="7104" operator="containsText" text="FAC">
      <formula>NOT(ISERROR(SEARCH("FAC",CU133)))</formula>
    </cfRule>
  </conditionalFormatting>
  <conditionalFormatting sqref="CU133">
    <cfRule type="containsText" dxfId="12482" priority="7097" operator="containsText" text="CE">
      <formula>NOT(ISERROR(SEARCH("CE",CU133)))</formula>
    </cfRule>
  </conditionalFormatting>
  <conditionalFormatting sqref="CU133">
    <cfRule type="cellIs" dxfId="12481" priority="7090" operator="equal">
      <formula>"FAB"</formula>
    </cfRule>
    <cfRule type="containsText" dxfId="12480" priority="7091" operator="containsText" text="CC">
      <formula>NOT(ISERROR(SEARCH("CC",CU133)))</formula>
    </cfRule>
    <cfRule type="containsText" dxfId="12479" priority="7092" operator="containsText" text="ND">
      <formula>NOT(ISERROR(SEARCH("ND",CU133)))</formula>
    </cfRule>
    <cfRule type="containsText" dxfId="12478" priority="7093" operator="containsText" text="MANTTO">
      <formula>NOT(ISERROR(SEARCH("MANTTO",CU133)))</formula>
    </cfRule>
    <cfRule type="containsText" dxfId="12477" priority="7094" operator="containsText" text="PNC">
      <formula>NOT(ISERROR(SEARCH("PNC",CU133)))</formula>
    </cfRule>
    <cfRule type="containsText" dxfId="12476" priority="7095" operator="containsText" text="EJC">
      <formula>NOT(ISERROR(SEARCH("EJC",CU133)))</formula>
    </cfRule>
    <cfRule type="containsText" dxfId="12475" priority="7096" operator="containsText" text="FAC">
      <formula>NOT(ISERROR(SEARCH("FAC",CU133)))</formula>
    </cfRule>
  </conditionalFormatting>
  <conditionalFormatting sqref="CU133">
    <cfRule type="containsText" dxfId="12474" priority="7089" operator="containsText" text="CE">
      <formula>NOT(ISERROR(SEARCH("CE",CU133)))</formula>
    </cfRule>
  </conditionalFormatting>
  <conditionalFormatting sqref="CU133">
    <cfRule type="cellIs" dxfId="12473" priority="7082" operator="equal">
      <formula>"FAB"</formula>
    </cfRule>
    <cfRule type="containsText" dxfId="12472" priority="7083" operator="containsText" text="CC">
      <formula>NOT(ISERROR(SEARCH("CC",CU133)))</formula>
    </cfRule>
    <cfRule type="containsText" dxfId="12471" priority="7084" operator="containsText" text="ND">
      <formula>NOT(ISERROR(SEARCH("ND",CU133)))</formula>
    </cfRule>
    <cfRule type="containsText" dxfId="12470" priority="7085" operator="containsText" text="MANTTO">
      <formula>NOT(ISERROR(SEARCH("MANTTO",CU133)))</formula>
    </cfRule>
    <cfRule type="containsText" dxfId="12469" priority="7086" operator="containsText" text="PNC">
      <formula>NOT(ISERROR(SEARCH("PNC",CU133)))</formula>
    </cfRule>
    <cfRule type="containsText" dxfId="12468" priority="7087" operator="containsText" text="EJC">
      <formula>NOT(ISERROR(SEARCH("EJC",CU133)))</formula>
    </cfRule>
    <cfRule type="containsText" dxfId="12467" priority="7088" operator="containsText" text="FAC">
      <formula>NOT(ISERROR(SEARCH("FAC",CU133)))</formula>
    </cfRule>
  </conditionalFormatting>
  <conditionalFormatting sqref="CU133">
    <cfRule type="containsText" dxfId="12466" priority="7081" operator="containsText" text="CE">
      <formula>NOT(ISERROR(SEARCH("CE",CU133)))</formula>
    </cfRule>
  </conditionalFormatting>
  <conditionalFormatting sqref="CV133">
    <cfRule type="cellIs" dxfId="12465" priority="7074" operator="equal">
      <formula>"FAB"</formula>
    </cfRule>
    <cfRule type="containsText" dxfId="12464" priority="7075" operator="containsText" text="CC">
      <formula>NOT(ISERROR(SEARCH("CC",CV133)))</formula>
    </cfRule>
    <cfRule type="containsText" dxfId="12463" priority="7076" operator="containsText" text="ND">
      <formula>NOT(ISERROR(SEARCH("ND",CV133)))</formula>
    </cfRule>
    <cfRule type="containsText" dxfId="12462" priority="7077" operator="containsText" text="MANTTO">
      <formula>NOT(ISERROR(SEARCH("MANTTO",CV133)))</formula>
    </cfRule>
    <cfRule type="containsText" dxfId="12461" priority="7078" operator="containsText" text="PNC">
      <formula>NOT(ISERROR(SEARCH("PNC",CV133)))</formula>
    </cfRule>
    <cfRule type="containsText" dxfId="12460" priority="7079" operator="containsText" text="EJC">
      <formula>NOT(ISERROR(SEARCH("EJC",CV133)))</formula>
    </cfRule>
    <cfRule type="containsText" dxfId="12459" priority="7080" operator="containsText" text="FAC">
      <formula>NOT(ISERROR(SEARCH("FAC",CV133)))</formula>
    </cfRule>
  </conditionalFormatting>
  <conditionalFormatting sqref="CV133">
    <cfRule type="containsText" dxfId="12458" priority="7073" operator="containsText" text="CE">
      <formula>NOT(ISERROR(SEARCH("CE",CV133)))</formula>
    </cfRule>
  </conditionalFormatting>
  <conditionalFormatting sqref="CV133">
    <cfRule type="cellIs" dxfId="12457" priority="7066" operator="equal">
      <formula>"FAB"</formula>
    </cfRule>
    <cfRule type="containsText" dxfId="12456" priority="7067" operator="containsText" text="CC">
      <formula>NOT(ISERROR(SEARCH("CC",CV133)))</formula>
    </cfRule>
    <cfRule type="containsText" dxfId="12455" priority="7068" operator="containsText" text="ND">
      <formula>NOT(ISERROR(SEARCH("ND",CV133)))</formula>
    </cfRule>
    <cfRule type="containsText" dxfId="12454" priority="7069" operator="containsText" text="MANTTO">
      <formula>NOT(ISERROR(SEARCH("MANTTO",CV133)))</formula>
    </cfRule>
    <cfRule type="containsText" dxfId="12453" priority="7070" operator="containsText" text="PNC">
      <formula>NOT(ISERROR(SEARCH("PNC",CV133)))</formula>
    </cfRule>
    <cfRule type="containsText" dxfId="12452" priority="7071" operator="containsText" text="EJC">
      <formula>NOT(ISERROR(SEARCH("EJC",CV133)))</formula>
    </cfRule>
    <cfRule type="containsText" dxfId="12451" priority="7072" operator="containsText" text="FAC">
      <formula>NOT(ISERROR(SEARCH("FAC",CV133)))</formula>
    </cfRule>
  </conditionalFormatting>
  <conditionalFormatting sqref="CV133">
    <cfRule type="containsText" dxfId="12450" priority="7065" operator="containsText" text="CE">
      <formula>NOT(ISERROR(SEARCH("CE",CV133)))</formula>
    </cfRule>
  </conditionalFormatting>
  <conditionalFormatting sqref="CV133">
    <cfRule type="cellIs" dxfId="12449" priority="7058" operator="equal">
      <formula>"FAB"</formula>
    </cfRule>
    <cfRule type="containsText" dxfId="12448" priority="7059" operator="containsText" text="CC">
      <formula>NOT(ISERROR(SEARCH("CC",CV133)))</formula>
    </cfRule>
    <cfRule type="containsText" dxfId="12447" priority="7060" operator="containsText" text="ND">
      <formula>NOT(ISERROR(SEARCH("ND",CV133)))</formula>
    </cfRule>
    <cfRule type="containsText" dxfId="12446" priority="7061" operator="containsText" text="MANTTO">
      <formula>NOT(ISERROR(SEARCH("MANTTO",CV133)))</formula>
    </cfRule>
    <cfRule type="containsText" dxfId="12445" priority="7062" operator="containsText" text="PNC">
      <formula>NOT(ISERROR(SEARCH("PNC",CV133)))</formula>
    </cfRule>
    <cfRule type="containsText" dxfId="12444" priority="7063" operator="containsText" text="EJC">
      <formula>NOT(ISERROR(SEARCH("EJC",CV133)))</formula>
    </cfRule>
    <cfRule type="containsText" dxfId="12443" priority="7064" operator="containsText" text="FAC">
      <formula>NOT(ISERROR(SEARCH("FAC",CV133)))</formula>
    </cfRule>
  </conditionalFormatting>
  <conditionalFormatting sqref="CV133">
    <cfRule type="containsText" dxfId="12442" priority="7057" operator="containsText" text="CE">
      <formula>NOT(ISERROR(SEARCH("CE",CV133)))</formula>
    </cfRule>
  </conditionalFormatting>
  <conditionalFormatting sqref="CV133">
    <cfRule type="cellIs" dxfId="12441" priority="7050" operator="equal">
      <formula>"FAB"</formula>
    </cfRule>
    <cfRule type="containsText" dxfId="12440" priority="7051" operator="containsText" text="CC">
      <formula>NOT(ISERROR(SEARCH("CC",CV133)))</formula>
    </cfRule>
    <cfRule type="containsText" dxfId="12439" priority="7052" operator="containsText" text="ND">
      <formula>NOT(ISERROR(SEARCH("ND",CV133)))</formula>
    </cfRule>
    <cfRule type="containsText" dxfId="12438" priority="7053" operator="containsText" text="MANTTO">
      <formula>NOT(ISERROR(SEARCH("MANTTO",CV133)))</formula>
    </cfRule>
    <cfRule type="containsText" dxfId="12437" priority="7054" operator="containsText" text="PNC">
      <formula>NOT(ISERROR(SEARCH("PNC",CV133)))</formula>
    </cfRule>
    <cfRule type="containsText" dxfId="12436" priority="7055" operator="containsText" text="EJC">
      <formula>NOT(ISERROR(SEARCH("EJC",CV133)))</formula>
    </cfRule>
    <cfRule type="containsText" dxfId="12435" priority="7056" operator="containsText" text="FAC">
      <formula>NOT(ISERROR(SEARCH("FAC",CV133)))</formula>
    </cfRule>
  </conditionalFormatting>
  <conditionalFormatting sqref="CV133">
    <cfRule type="containsText" dxfId="12434" priority="7049" operator="containsText" text="CE">
      <formula>NOT(ISERROR(SEARCH("CE",CV133)))</formula>
    </cfRule>
  </conditionalFormatting>
  <conditionalFormatting sqref="CQ133">
    <cfRule type="cellIs" dxfId="12433" priority="7042" operator="equal">
      <formula>"FAB"</formula>
    </cfRule>
    <cfRule type="containsText" dxfId="12432" priority="7043" operator="containsText" text="CC">
      <formula>NOT(ISERROR(SEARCH("CC",CQ133)))</formula>
    </cfRule>
    <cfRule type="containsText" dxfId="12431" priority="7044" operator="containsText" text="ND">
      <formula>NOT(ISERROR(SEARCH("ND",CQ133)))</formula>
    </cfRule>
    <cfRule type="containsText" dxfId="12430" priority="7045" operator="containsText" text="MANTTO">
      <formula>NOT(ISERROR(SEARCH("MANTTO",CQ133)))</formula>
    </cfRule>
    <cfRule type="containsText" dxfId="12429" priority="7046" operator="containsText" text="PNC">
      <formula>NOT(ISERROR(SEARCH("PNC",CQ133)))</formula>
    </cfRule>
    <cfRule type="containsText" dxfId="12428" priority="7047" operator="containsText" text="EJC">
      <formula>NOT(ISERROR(SEARCH("EJC",CQ133)))</formula>
    </cfRule>
    <cfRule type="containsText" dxfId="12427" priority="7048" operator="containsText" text="FAC">
      <formula>NOT(ISERROR(SEARCH("FAC",CQ133)))</formula>
    </cfRule>
  </conditionalFormatting>
  <conditionalFormatting sqref="CQ133">
    <cfRule type="containsText" dxfId="12426" priority="7041" operator="containsText" text="CE">
      <formula>NOT(ISERROR(SEARCH("CE",CQ133)))</formula>
    </cfRule>
  </conditionalFormatting>
  <conditionalFormatting sqref="CK133:CP133">
    <cfRule type="cellIs" dxfId="12425" priority="7034" operator="equal">
      <formula>"FAB"</formula>
    </cfRule>
    <cfRule type="containsText" dxfId="12424" priority="7035" operator="containsText" text="CC">
      <formula>NOT(ISERROR(SEARCH("CC",CK133)))</formula>
    </cfRule>
    <cfRule type="containsText" dxfId="12423" priority="7036" operator="containsText" text="ND">
      <formula>NOT(ISERROR(SEARCH("ND",CK133)))</formula>
    </cfRule>
    <cfRule type="containsText" dxfId="12422" priority="7037" operator="containsText" text="MANTTO">
      <formula>NOT(ISERROR(SEARCH("MANTTO",CK133)))</formula>
    </cfRule>
    <cfRule type="containsText" dxfId="12421" priority="7038" operator="containsText" text="PNC">
      <formula>NOT(ISERROR(SEARCH("PNC",CK133)))</formula>
    </cfRule>
    <cfRule type="containsText" dxfId="12420" priority="7039" operator="containsText" text="EJC">
      <formula>NOT(ISERROR(SEARCH("EJC",CK133)))</formula>
    </cfRule>
    <cfRule type="containsText" dxfId="12419" priority="7040" operator="containsText" text="FAC">
      <formula>NOT(ISERROR(SEARCH("FAC",CK133)))</formula>
    </cfRule>
  </conditionalFormatting>
  <conditionalFormatting sqref="CK133:CP133">
    <cfRule type="containsText" dxfId="12418" priority="7033" operator="containsText" text="CE">
      <formula>NOT(ISERROR(SEARCH("CE",CK133)))</formula>
    </cfRule>
  </conditionalFormatting>
  <conditionalFormatting sqref="CK133:CP133">
    <cfRule type="cellIs" dxfId="12417" priority="7026" operator="equal">
      <formula>"FAB"</formula>
    </cfRule>
    <cfRule type="containsText" dxfId="12416" priority="7027" operator="containsText" text="CC">
      <formula>NOT(ISERROR(SEARCH("CC",CK133)))</formula>
    </cfRule>
    <cfRule type="containsText" dxfId="12415" priority="7028" operator="containsText" text="ND">
      <formula>NOT(ISERROR(SEARCH("ND",CK133)))</formula>
    </cfRule>
    <cfRule type="containsText" dxfId="12414" priority="7029" operator="containsText" text="MANTTO">
      <formula>NOT(ISERROR(SEARCH("MANTTO",CK133)))</formula>
    </cfRule>
    <cfRule type="containsText" dxfId="12413" priority="7030" operator="containsText" text="PNC">
      <formula>NOT(ISERROR(SEARCH("PNC",CK133)))</formula>
    </cfRule>
    <cfRule type="containsText" dxfId="12412" priority="7031" operator="containsText" text="EJC">
      <formula>NOT(ISERROR(SEARCH("EJC",CK133)))</formula>
    </cfRule>
    <cfRule type="containsText" dxfId="12411" priority="7032" operator="containsText" text="FAC">
      <formula>NOT(ISERROR(SEARCH("FAC",CK133)))</formula>
    </cfRule>
  </conditionalFormatting>
  <conditionalFormatting sqref="CK133:CP133">
    <cfRule type="containsText" dxfId="12410" priority="7025" operator="containsText" text="CE">
      <formula>NOT(ISERROR(SEARCH("CE",CK133)))</formula>
    </cfRule>
  </conditionalFormatting>
  <conditionalFormatting sqref="CO133">
    <cfRule type="cellIs" dxfId="12409" priority="7018" operator="equal">
      <formula>"FAB"</formula>
    </cfRule>
    <cfRule type="containsText" dxfId="12408" priority="7019" operator="containsText" text="CC">
      <formula>NOT(ISERROR(SEARCH("CC",CO133)))</formula>
    </cfRule>
    <cfRule type="containsText" dxfId="12407" priority="7020" operator="containsText" text="ND">
      <formula>NOT(ISERROR(SEARCH("ND",CO133)))</formula>
    </cfRule>
    <cfRule type="containsText" dxfId="12406" priority="7021" operator="containsText" text="MANTTO">
      <formula>NOT(ISERROR(SEARCH("MANTTO",CO133)))</formula>
    </cfRule>
    <cfRule type="containsText" dxfId="12405" priority="7022" operator="containsText" text="PNC">
      <formula>NOT(ISERROR(SEARCH("PNC",CO133)))</formula>
    </cfRule>
    <cfRule type="containsText" dxfId="12404" priority="7023" operator="containsText" text="EJC">
      <formula>NOT(ISERROR(SEARCH("EJC",CO133)))</formula>
    </cfRule>
    <cfRule type="containsText" dxfId="12403" priority="7024" operator="containsText" text="FAC">
      <formula>NOT(ISERROR(SEARCH("FAC",CO133)))</formula>
    </cfRule>
  </conditionalFormatting>
  <conditionalFormatting sqref="CO133">
    <cfRule type="containsText" dxfId="12402" priority="7017" operator="containsText" text="CE">
      <formula>NOT(ISERROR(SEARCH("CE",CO133)))</formula>
    </cfRule>
  </conditionalFormatting>
  <conditionalFormatting sqref="CO133">
    <cfRule type="cellIs" dxfId="12401" priority="7010" operator="equal">
      <formula>"FAB"</formula>
    </cfRule>
    <cfRule type="containsText" dxfId="12400" priority="7011" operator="containsText" text="CC">
      <formula>NOT(ISERROR(SEARCH("CC",CO133)))</formula>
    </cfRule>
    <cfRule type="containsText" dxfId="12399" priority="7012" operator="containsText" text="ND">
      <formula>NOT(ISERROR(SEARCH("ND",CO133)))</formula>
    </cfRule>
    <cfRule type="containsText" dxfId="12398" priority="7013" operator="containsText" text="MANTTO">
      <formula>NOT(ISERROR(SEARCH("MANTTO",CO133)))</formula>
    </cfRule>
    <cfRule type="containsText" dxfId="12397" priority="7014" operator="containsText" text="PNC">
      <formula>NOT(ISERROR(SEARCH("PNC",CO133)))</formula>
    </cfRule>
    <cfRule type="containsText" dxfId="12396" priority="7015" operator="containsText" text="EJC">
      <formula>NOT(ISERROR(SEARCH("EJC",CO133)))</formula>
    </cfRule>
    <cfRule type="containsText" dxfId="12395" priority="7016" operator="containsText" text="FAC">
      <formula>NOT(ISERROR(SEARCH("FAC",CO133)))</formula>
    </cfRule>
  </conditionalFormatting>
  <conditionalFormatting sqref="CO133">
    <cfRule type="containsText" dxfId="12394" priority="7009" operator="containsText" text="CE">
      <formula>NOT(ISERROR(SEARCH("CE",CO133)))</formula>
    </cfRule>
  </conditionalFormatting>
  <conditionalFormatting sqref="CS133:CV133">
    <cfRule type="cellIs" dxfId="12393" priority="7002" operator="equal">
      <formula>"FAB"</formula>
    </cfRule>
    <cfRule type="containsText" dxfId="12392" priority="7003" operator="containsText" text="CC">
      <formula>NOT(ISERROR(SEARCH("CC",CS133)))</formula>
    </cfRule>
    <cfRule type="containsText" dxfId="12391" priority="7004" operator="containsText" text="ND">
      <formula>NOT(ISERROR(SEARCH("ND",CS133)))</formula>
    </cfRule>
    <cfRule type="containsText" dxfId="12390" priority="7005" operator="containsText" text="MANTTO">
      <formula>NOT(ISERROR(SEARCH("MANTTO",CS133)))</formula>
    </cfRule>
    <cfRule type="containsText" dxfId="12389" priority="7006" operator="containsText" text="PNC">
      <formula>NOT(ISERROR(SEARCH("PNC",CS133)))</formula>
    </cfRule>
    <cfRule type="containsText" dxfId="12388" priority="7007" operator="containsText" text="EJC">
      <formula>NOT(ISERROR(SEARCH("EJC",CS133)))</formula>
    </cfRule>
    <cfRule type="containsText" dxfId="12387" priority="7008" operator="containsText" text="FAC">
      <formula>NOT(ISERROR(SEARCH("FAC",CS133)))</formula>
    </cfRule>
  </conditionalFormatting>
  <conditionalFormatting sqref="CS133:CV133">
    <cfRule type="containsText" dxfId="12386" priority="7001" operator="containsText" text="CE">
      <formula>NOT(ISERROR(SEARCH("CE",CS133)))</formula>
    </cfRule>
  </conditionalFormatting>
  <conditionalFormatting sqref="CS133:CV133">
    <cfRule type="cellIs" dxfId="12385" priority="6994" operator="equal">
      <formula>"FAB"</formula>
    </cfRule>
    <cfRule type="containsText" dxfId="12384" priority="6995" operator="containsText" text="CC">
      <formula>NOT(ISERROR(SEARCH("CC",CS133)))</formula>
    </cfRule>
    <cfRule type="containsText" dxfId="12383" priority="6996" operator="containsText" text="ND">
      <formula>NOT(ISERROR(SEARCH("ND",CS133)))</formula>
    </cfRule>
    <cfRule type="containsText" dxfId="12382" priority="6997" operator="containsText" text="MANTTO">
      <formula>NOT(ISERROR(SEARCH("MANTTO",CS133)))</formula>
    </cfRule>
    <cfRule type="containsText" dxfId="12381" priority="6998" operator="containsText" text="PNC">
      <formula>NOT(ISERROR(SEARCH("PNC",CS133)))</formula>
    </cfRule>
    <cfRule type="containsText" dxfId="12380" priority="6999" operator="containsText" text="EJC">
      <formula>NOT(ISERROR(SEARCH("EJC",CS133)))</formula>
    </cfRule>
    <cfRule type="containsText" dxfId="12379" priority="7000" operator="containsText" text="FAC">
      <formula>NOT(ISERROR(SEARCH("FAC",CS133)))</formula>
    </cfRule>
  </conditionalFormatting>
  <conditionalFormatting sqref="CS133:CV133">
    <cfRule type="containsText" dxfId="12378" priority="6993" operator="containsText" text="CE">
      <formula>NOT(ISERROR(SEARCH("CE",CS133)))</formula>
    </cfRule>
  </conditionalFormatting>
  <conditionalFormatting sqref="CR133:CV133">
    <cfRule type="cellIs" dxfId="12377" priority="6986" operator="equal">
      <formula>"FAB"</formula>
    </cfRule>
    <cfRule type="containsText" dxfId="12376" priority="6987" operator="containsText" text="CC">
      <formula>NOT(ISERROR(SEARCH("CC",CR133)))</formula>
    </cfRule>
    <cfRule type="containsText" dxfId="12375" priority="6988" operator="containsText" text="ND">
      <formula>NOT(ISERROR(SEARCH("ND",CR133)))</formula>
    </cfRule>
    <cfRule type="containsText" dxfId="12374" priority="6989" operator="containsText" text="MANTTO">
      <formula>NOT(ISERROR(SEARCH("MANTTO",CR133)))</formula>
    </cfRule>
    <cfRule type="containsText" dxfId="12373" priority="6990" operator="containsText" text="PNC">
      <formula>NOT(ISERROR(SEARCH("PNC",CR133)))</formula>
    </cfRule>
    <cfRule type="containsText" dxfId="12372" priority="6991" operator="containsText" text="EJC">
      <formula>NOT(ISERROR(SEARCH("EJC",CR133)))</formula>
    </cfRule>
    <cfRule type="containsText" dxfId="12371" priority="6992" operator="containsText" text="FAC">
      <formula>NOT(ISERROR(SEARCH("FAC",CR133)))</formula>
    </cfRule>
  </conditionalFormatting>
  <conditionalFormatting sqref="CR133:CV133">
    <cfRule type="containsText" dxfId="12370" priority="6985" operator="containsText" text="CE">
      <formula>NOT(ISERROR(SEARCH("CE",CR133)))</formula>
    </cfRule>
  </conditionalFormatting>
  <conditionalFormatting sqref="CR133:CV133">
    <cfRule type="cellIs" dxfId="12369" priority="6978" operator="equal">
      <formula>"FAB"</formula>
    </cfRule>
    <cfRule type="containsText" dxfId="12368" priority="6979" operator="containsText" text="CC">
      <formula>NOT(ISERROR(SEARCH("CC",CR133)))</formula>
    </cfRule>
    <cfRule type="containsText" dxfId="12367" priority="6980" operator="containsText" text="ND">
      <formula>NOT(ISERROR(SEARCH("ND",CR133)))</formula>
    </cfRule>
    <cfRule type="containsText" dxfId="12366" priority="6981" operator="containsText" text="MANTTO">
      <formula>NOT(ISERROR(SEARCH("MANTTO",CR133)))</formula>
    </cfRule>
    <cfRule type="containsText" dxfId="12365" priority="6982" operator="containsText" text="PNC">
      <formula>NOT(ISERROR(SEARCH("PNC",CR133)))</formula>
    </cfRule>
    <cfRule type="containsText" dxfId="12364" priority="6983" operator="containsText" text="EJC">
      <formula>NOT(ISERROR(SEARCH("EJC",CR133)))</formula>
    </cfRule>
    <cfRule type="containsText" dxfId="12363" priority="6984" operator="containsText" text="FAC">
      <formula>NOT(ISERROR(SEARCH("FAC",CR133)))</formula>
    </cfRule>
  </conditionalFormatting>
  <conditionalFormatting sqref="CR133:CV133">
    <cfRule type="containsText" dxfId="12362" priority="6977" operator="containsText" text="CE">
      <formula>NOT(ISERROR(SEARCH("CE",CR133)))</formula>
    </cfRule>
  </conditionalFormatting>
  <conditionalFormatting sqref="CQ133:CV133">
    <cfRule type="cellIs" dxfId="12361" priority="6970" operator="equal">
      <formula>"FAB"</formula>
    </cfRule>
    <cfRule type="containsText" dxfId="12360" priority="6971" operator="containsText" text="CC">
      <formula>NOT(ISERROR(SEARCH("CC",CQ133)))</formula>
    </cfRule>
    <cfRule type="containsText" dxfId="12359" priority="6972" operator="containsText" text="ND">
      <formula>NOT(ISERROR(SEARCH("ND",CQ133)))</formula>
    </cfRule>
    <cfRule type="containsText" dxfId="12358" priority="6973" operator="containsText" text="MANTTO">
      <formula>NOT(ISERROR(SEARCH("MANTTO",CQ133)))</formula>
    </cfRule>
    <cfRule type="containsText" dxfId="12357" priority="6974" operator="containsText" text="PNC">
      <formula>NOT(ISERROR(SEARCH("PNC",CQ133)))</formula>
    </cfRule>
    <cfRule type="containsText" dxfId="12356" priority="6975" operator="containsText" text="EJC">
      <formula>NOT(ISERROR(SEARCH("EJC",CQ133)))</formula>
    </cfRule>
    <cfRule type="containsText" dxfId="12355" priority="6976" operator="containsText" text="FAC">
      <formula>NOT(ISERROR(SEARCH("FAC",CQ133)))</formula>
    </cfRule>
  </conditionalFormatting>
  <conditionalFormatting sqref="CQ133:CV133">
    <cfRule type="containsText" dxfId="12354" priority="6969" operator="containsText" text="CE">
      <formula>NOT(ISERROR(SEARCH("CE",CQ133)))</formula>
    </cfRule>
  </conditionalFormatting>
  <conditionalFormatting sqref="CQ133:CV133">
    <cfRule type="cellIs" dxfId="12353" priority="6962" operator="equal">
      <formula>"FAB"</formula>
    </cfRule>
    <cfRule type="containsText" dxfId="12352" priority="6963" operator="containsText" text="CC">
      <formula>NOT(ISERROR(SEARCH("CC",CQ133)))</formula>
    </cfRule>
    <cfRule type="containsText" dxfId="12351" priority="6964" operator="containsText" text="ND">
      <formula>NOT(ISERROR(SEARCH("ND",CQ133)))</formula>
    </cfRule>
    <cfRule type="containsText" dxfId="12350" priority="6965" operator="containsText" text="MANTTO">
      <formula>NOT(ISERROR(SEARCH("MANTTO",CQ133)))</formula>
    </cfRule>
    <cfRule type="containsText" dxfId="12349" priority="6966" operator="containsText" text="PNC">
      <formula>NOT(ISERROR(SEARCH("PNC",CQ133)))</formula>
    </cfRule>
    <cfRule type="containsText" dxfId="12348" priority="6967" operator="containsText" text="EJC">
      <formula>NOT(ISERROR(SEARCH("EJC",CQ133)))</formula>
    </cfRule>
    <cfRule type="containsText" dxfId="12347" priority="6968" operator="containsText" text="FAC">
      <formula>NOT(ISERROR(SEARCH("FAC",CQ133)))</formula>
    </cfRule>
  </conditionalFormatting>
  <conditionalFormatting sqref="CQ133:CV133">
    <cfRule type="containsText" dxfId="12346" priority="6961" operator="containsText" text="CE">
      <formula>NOT(ISERROR(SEARCH("CE",CQ133)))</formula>
    </cfRule>
  </conditionalFormatting>
  <conditionalFormatting sqref="DG133:DS133">
    <cfRule type="cellIs" dxfId="12345" priority="6945" operator="equal">
      <formula>"FAB"</formula>
    </cfRule>
    <cfRule type="containsText" dxfId="12344" priority="6946" operator="containsText" text="CC">
      <formula>NOT(ISERROR(SEARCH("CC",DG133)))</formula>
    </cfRule>
    <cfRule type="containsText" dxfId="12343" priority="6947" operator="containsText" text="ND">
      <formula>NOT(ISERROR(SEARCH("ND",DG133)))</formula>
    </cfRule>
    <cfRule type="containsText" dxfId="12342" priority="6948" operator="containsText" text="MANTTO">
      <formula>NOT(ISERROR(SEARCH("MANTTO",DG133)))</formula>
    </cfRule>
    <cfRule type="containsText" dxfId="12341" priority="6949" operator="containsText" text="PNC">
      <formula>NOT(ISERROR(SEARCH("PNC",DG133)))</formula>
    </cfRule>
    <cfRule type="containsText" dxfId="12340" priority="6950" operator="containsText" text="EJC">
      <formula>NOT(ISERROR(SEARCH("EJC",DG133)))</formula>
    </cfRule>
    <cfRule type="containsText" dxfId="12339" priority="6951" operator="containsText" text="FAC">
      <formula>NOT(ISERROR(SEARCH("FAC",DG133)))</formula>
    </cfRule>
  </conditionalFormatting>
  <conditionalFormatting sqref="DG133:DS133">
    <cfRule type="containsText" dxfId="12338" priority="6944" operator="containsText" text="CE">
      <formula>NOT(ISERROR(SEARCH("CE",DG133)))</formula>
    </cfRule>
  </conditionalFormatting>
  <conditionalFormatting sqref="DG133:DS133">
    <cfRule type="containsText" dxfId="12337" priority="6943" operator="containsText" text="BAA">
      <formula>NOT(ISERROR(SEARCH("BAA",DG133)))</formula>
    </cfRule>
  </conditionalFormatting>
  <conditionalFormatting sqref="DG133:DS133">
    <cfRule type="cellIs" dxfId="12336" priority="6936" operator="equal">
      <formula>"FAB"</formula>
    </cfRule>
    <cfRule type="containsText" dxfId="12335" priority="6937" operator="containsText" text="CC">
      <formula>NOT(ISERROR(SEARCH("CC",DG133)))</formula>
    </cfRule>
    <cfRule type="containsText" dxfId="12334" priority="6938" operator="containsText" text="ND">
      <formula>NOT(ISERROR(SEARCH("ND",DG133)))</formula>
    </cfRule>
    <cfRule type="containsText" dxfId="12333" priority="6939" operator="containsText" text="MANTTO">
      <formula>NOT(ISERROR(SEARCH("MANTTO",DG133)))</formula>
    </cfRule>
    <cfRule type="containsText" dxfId="12332" priority="6940" operator="containsText" text="PNC">
      <formula>NOT(ISERROR(SEARCH("PNC",DG133)))</formula>
    </cfRule>
    <cfRule type="containsText" dxfId="12331" priority="6941" operator="containsText" text="EJC">
      <formula>NOT(ISERROR(SEARCH("EJC",DG133)))</formula>
    </cfRule>
    <cfRule type="containsText" dxfId="12330" priority="6942" operator="containsText" text="FAC">
      <formula>NOT(ISERROR(SEARCH("FAC",DG133)))</formula>
    </cfRule>
  </conditionalFormatting>
  <conditionalFormatting sqref="DG133:DS133">
    <cfRule type="containsText" dxfId="12329" priority="6935" operator="containsText" text="CE">
      <formula>NOT(ISERROR(SEARCH("CE",DG133)))</formula>
    </cfRule>
  </conditionalFormatting>
  <conditionalFormatting sqref="DG133:DS133">
    <cfRule type="cellIs" dxfId="12328" priority="6928" operator="equal">
      <formula>"FAB"</formula>
    </cfRule>
    <cfRule type="containsText" dxfId="12327" priority="6929" operator="containsText" text="CC">
      <formula>NOT(ISERROR(SEARCH("CC",DG133)))</formula>
    </cfRule>
    <cfRule type="containsText" dxfId="12326" priority="6930" operator="containsText" text="ND">
      <formula>NOT(ISERROR(SEARCH("ND",DG133)))</formula>
    </cfRule>
    <cfRule type="containsText" dxfId="12325" priority="6931" operator="containsText" text="MANTTO">
      <formula>NOT(ISERROR(SEARCH("MANTTO",DG133)))</formula>
    </cfRule>
    <cfRule type="containsText" dxfId="12324" priority="6932" operator="containsText" text="PNC">
      <formula>NOT(ISERROR(SEARCH("PNC",DG133)))</formula>
    </cfRule>
    <cfRule type="containsText" dxfId="12323" priority="6933" operator="containsText" text="EJC">
      <formula>NOT(ISERROR(SEARCH("EJC",DG133)))</formula>
    </cfRule>
    <cfRule type="containsText" dxfId="12322" priority="6934" operator="containsText" text="FAC">
      <formula>NOT(ISERROR(SEARCH("FAC",DG133)))</formula>
    </cfRule>
  </conditionalFormatting>
  <conditionalFormatting sqref="DG133:DS133">
    <cfRule type="containsText" dxfId="12321" priority="6927" operator="containsText" text="CE">
      <formula>NOT(ISERROR(SEARCH("CE",DG133)))</formula>
    </cfRule>
  </conditionalFormatting>
  <conditionalFormatting sqref="DG133:DS133">
    <cfRule type="cellIs" dxfId="12320" priority="6920" operator="equal">
      <formula>"FAB"</formula>
    </cfRule>
    <cfRule type="containsText" dxfId="12319" priority="6921" operator="containsText" text="CC">
      <formula>NOT(ISERROR(SEARCH("CC",DG133)))</formula>
    </cfRule>
    <cfRule type="containsText" dxfId="12318" priority="6922" operator="containsText" text="ND">
      <formula>NOT(ISERROR(SEARCH("ND",DG133)))</formula>
    </cfRule>
    <cfRule type="containsText" dxfId="12317" priority="6923" operator="containsText" text="MANTTO">
      <formula>NOT(ISERROR(SEARCH("MANTTO",DG133)))</formula>
    </cfRule>
    <cfRule type="containsText" dxfId="12316" priority="6924" operator="containsText" text="PNC">
      <formula>NOT(ISERROR(SEARCH("PNC",DG133)))</formula>
    </cfRule>
    <cfRule type="containsText" dxfId="12315" priority="6925" operator="containsText" text="EJC">
      <formula>NOT(ISERROR(SEARCH("EJC",DG133)))</formula>
    </cfRule>
    <cfRule type="containsText" dxfId="12314" priority="6926" operator="containsText" text="FAC">
      <formula>NOT(ISERROR(SEARCH("FAC",DG133)))</formula>
    </cfRule>
  </conditionalFormatting>
  <conditionalFormatting sqref="DG133:DS133">
    <cfRule type="containsText" dxfId="12313" priority="6919" operator="containsText" text="CE">
      <formula>NOT(ISERROR(SEARCH("CE",DG133)))</formula>
    </cfRule>
  </conditionalFormatting>
  <conditionalFormatting sqref="DG133:DS133">
    <cfRule type="cellIs" dxfId="12312" priority="6912" operator="equal">
      <formula>"FAB"</formula>
    </cfRule>
    <cfRule type="containsText" dxfId="12311" priority="6913" operator="containsText" text="CC">
      <formula>NOT(ISERROR(SEARCH("CC",DG133)))</formula>
    </cfRule>
    <cfRule type="containsText" dxfId="12310" priority="6914" operator="containsText" text="ND">
      <formula>NOT(ISERROR(SEARCH("ND",DG133)))</formula>
    </cfRule>
    <cfRule type="containsText" dxfId="12309" priority="6915" operator="containsText" text="MANTTO">
      <formula>NOT(ISERROR(SEARCH("MANTTO",DG133)))</formula>
    </cfRule>
    <cfRule type="containsText" dxfId="12308" priority="6916" operator="containsText" text="PNC">
      <formula>NOT(ISERROR(SEARCH("PNC",DG133)))</formula>
    </cfRule>
    <cfRule type="containsText" dxfId="12307" priority="6917" operator="containsText" text="EJC">
      <formula>NOT(ISERROR(SEARCH("EJC",DG133)))</formula>
    </cfRule>
    <cfRule type="containsText" dxfId="12306" priority="6918" operator="containsText" text="FAC">
      <formula>NOT(ISERROR(SEARCH("FAC",DG133)))</formula>
    </cfRule>
  </conditionalFormatting>
  <conditionalFormatting sqref="DG133:DS133">
    <cfRule type="containsText" dxfId="12305" priority="6911" operator="containsText" text="CE">
      <formula>NOT(ISERROR(SEARCH("CE",DG133)))</formula>
    </cfRule>
  </conditionalFormatting>
  <conditionalFormatting sqref="DG133 DN133">
    <cfRule type="cellIs" dxfId="12304" priority="6904" operator="equal">
      <formula>"FAB"</formula>
    </cfRule>
    <cfRule type="containsText" dxfId="12303" priority="6905" operator="containsText" text="CC">
      <formula>NOT(ISERROR(SEARCH("CC",DG133)))</formula>
    </cfRule>
    <cfRule type="containsText" dxfId="12302" priority="6906" operator="containsText" text="ND">
      <formula>NOT(ISERROR(SEARCH("ND",DG133)))</formula>
    </cfRule>
    <cfRule type="containsText" dxfId="12301" priority="6907" operator="containsText" text="MANTTO">
      <formula>NOT(ISERROR(SEARCH("MANTTO",DG133)))</formula>
    </cfRule>
    <cfRule type="containsText" dxfId="12300" priority="6908" operator="containsText" text="PNC">
      <formula>NOT(ISERROR(SEARCH("PNC",DG133)))</formula>
    </cfRule>
    <cfRule type="containsText" dxfId="12299" priority="6909" operator="containsText" text="EJC">
      <formula>NOT(ISERROR(SEARCH("EJC",DG133)))</formula>
    </cfRule>
    <cfRule type="containsText" dxfId="12298" priority="6910" operator="containsText" text="FAC">
      <formula>NOT(ISERROR(SEARCH("FAC",DG133)))</formula>
    </cfRule>
  </conditionalFormatting>
  <conditionalFormatting sqref="DG133 DN133">
    <cfRule type="containsText" dxfId="12297" priority="6903" operator="containsText" text="CE">
      <formula>NOT(ISERROR(SEARCH("CE",DG133)))</formula>
    </cfRule>
  </conditionalFormatting>
  <conditionalFormatting sqref="DG133:DS133">
    <cfRule type="cellIs" dxfId="12296" priority="6896" operator="equal">
      <formula>"FAB"</formula>
    </cfRule>
    <cfRule type="containsText" dxfId="12295" priority="6897" operator="containsText" text="CC">
      <formula>NOT(ISERROR(SEARCH("CC",DG133)))</formula>
    </cfRule>
    <cfRule type="containsText" dxfId="12294" priority="6898" operator="containsText" text="ND">
      <formula>NOT(ISERROR(SEARCH("ND",DG133)))</formula>
    </cfRule>
    <cfRule type="containsText" dxfId="12293" priority="6899" operator="containsText" text="MANTTO">
      <formula>NOT(ISERROR(SEARCH("MANTTO",DG133)))</formula>
    </cfRule>
    <cfRule type="containsText" dxfId="12292" priority="6900" operator="containsText" text="PNC">
      <formula>NOT(ISERROR(SEARCH("PNC",DG133)))</formula>
    </cfRule>
    <cfRule type="containsText" dxfId="12291" priority="6901" operator="containsText" text="EJC">
      <formula>NOT(ISERROR(SEARCH("EJC",DG133)))</formula>
    </cfRule>
    <cfRule type="containsText" dxfId="12290" priority="6902" operator="containsText" text="FAC">
      <formula>NOT(ISERROR(SEARCH("FAC",DG133)))</formula>
    </cfRule>
  </conditionalFormatting>
  <conditionalFormatting sqref="DG133:DS133">
    <cfRule type="containsText" dxfId="12289" priority="6895" operator="containsText" text="CE">
      <formula>NOT(ISERROR(SEARCH("CE",DG133)))</formula>
    </cfRule>
  </conditionalFormatting>
  <conditionalFormatting sqref="DG133:DS133">
    <cfRule type="cellIs" dxfId="12288" priority="6888" operator="equal">
      <formula>"FAB"</formula>
    </cfRule>
    <cfRule type="containsText" dxfId="12287" priority="6889" operator="containsText" text="CC">
      <formula>NOT(ISERROR(SEARCH("CC",DG133)))</formula>
    </cfRule>
    <cfRule type="containsText" dxfId="12286" priority="6890" operator="containsText" text="ND">
      <formula>NOT(ISERROR(SEARCH("ND",DG133)))</formula>
    </cfRule>
    <cfRule type="containsText" dxfId="12285" priority="6891" operator="containsText" text="MANTTO">
      <formula>NOT(ISERROR(SEARCH("MANTTO",DG133)))</formula>
    </cfRule>
    <cfRule type="containsText" dxfId="12284" priority="6892" operator="containsText" text="PNC">
      <formula>NOT(ISERROR(SEARCH("PNC",DG133)))</formula>
    </cfRule>
    <cfRule type="containsText" dxfId="12283" priority="6893" operator="containsText" text="EJC">
      <formula>NOT(ISERROR(SEARCH("EJC",DG133)))</formula>
    </cfRule>
    <cfRule type="containsText" dxfId="12282" priority="6894" operator="containsText" text="FAC">
      <formula>NOT(ISERROR(SEARCH("FAC",DG133)))</formula>
    </cfRule>
  </conditionalFormatting>
  <conditionalFormatting sqref="DG133:DS133">
    <cfRule type="containsText" dxfId="12281" priority="6887" operator="containsText" text="CE">
      <formula>NOT(ISERROR(SEARCH("CE",DG133)))</formula>
    </cfRule>
  </conditionalFormatting>
  <conditionalFormatting sqref="DG133 DL133:DN133">
    <cfRule type="cellIs" dxfId="12280" priority="6880" operator="equal">
      <formula>"FAB"</formula>
    </cfRule>
    <cfRule type="containsText" dxfId="12279" priority="6881" operator="containsText" text="CC">
      <formula>NOT(ISERROR(SEARCH("CC",DG133)))</formula>
    </cfRule>
    <cfRule type="containsText" dxfId="12278" priority="6882" operator="containsText" text="ND">
      <formula>NOT(ISERROR(SEARCH("ND",DG133)))</formula>
    </cfRule>
    <cfRule type="containsText" dxfId="12277" priority="6883" operator="containsText" text="MANTTO">
      <formula>NOT(ISERROR(SEARCH("MANTTO",DG133)))</formula>
    </cfRule>
    <cfRule type="containsText" dxfId="12276" priority="6884" operator="containsText" text="PNC">
      <formula>NOT(ISERROR(SEARCH("PNC",DG133)))</formula>
    </cfRule>
    <cfRule type="containsText" dxfId="12275" priority="6885" operator="containsText" text="EJC">
      <formula>NOT(ISERROR(SEARCH("EJC",DG133)))</formula>
    </cfRule>
    <cfRule type="containsText" dxfId="12274" priority="6886" operator="containsText" text="FAC">
      <formula>NOT(ISERROR(SEARCH("FAC",DG133)))</formula>
    </cfRule>
  </conditionalFormatting>
  <conditionalFormatting sqref="DG133 DL133:DN133">
    <cfRule type="containsText" dxfId="12273" priority="6879" operator="containsText" text="CE">
      <formula>NOT(ISERROR(SEARCH("CE",DG133)))</formula>
    </cfRule>
  </conditionalFormatting>
  <conditionalFormatting sqref="DG133 DL133:DN133">
    <cfRule type="cellIs" dxfId="12272" priority="6872" operator="equal">
      <formula>"FAB"</formula>
    </cfRule>
    <cfRule type="containsText" dxfId="12271" priority="6873" operator="containsText" text="CC">
      <formula>NOT(ISERROR(SEARCH("CC",DG133)))</formula>
    </cfRule>
    <cfRule type="containsText" dxfId="12270" priority="6874" operator="containsText" text="ND">
      <formula>NOT(ISERROR(SEARCH("ND",DG133)))</formula>
    </cfRule>
    <cfRule type="containsText" dxfId="12269" priority="6875" operator="containsText" text="MANTTO">
      <formula>NOT(ISERROR(SEARCH("MANTTO",DG133)))</formula>
    </cfRule>
    <cfRule type="containsText" dxfId="12268" priority="6876" operator="containsText" text="PNC">
      <formula>NOT(ISERROR(SEARCH("PNC",DG133)))</formula>
    </cfRule>
    <cfRule type="containsText" dxfId="12267" priority="6877" operator="containsText" text="EJC">
      <formula>NOT(ISERROR(SEARCH("EJC",DG133)))</formula>
    </cfRule>
    <cfRule type="containsText" dxfId="12266" priority="6878" operator="containsText" text="FAC">
      <formula>NOT(ISERROR(SEARCH("FAC",DG133)))</formula>
    </cfRule>
  </conditionalFormatting>
  <conditionalFormatting sqref="DG133 DL133:DN133">
    <cfRule type="containsText" dxfId="12265" priority="6871" operator="containsText" text="CE">
      <formula>NOT(ISERROR(SEARCH("CE",DG133)))</formula>
    </cfRule>
  </conditionalFormatting>
  <conditionalFormatting sqref="DG133:DS133">
    <cfRule type="cellIs" dxfId="12264" priority="6864" operator="equal">
      <formula>"FAB"</formula>
    </cfRule>
    <cfRule type="containsText" dxfId="12263" priority="6865" operator="containsText" text="CC">
      <formula>NOT(ISERROR(SEARCH("CC",DG133)))</formula>
    </cfRule>
    <cfRule type="containsText" dxfId="12262" priority="6866" operator="containsText" text="ND">
      <formula>NOT(ISERROR(SEARCH("ND",DG133)))</formula>
    </cfRule>
    <cfRule type="containsText" dxfId="12261" priority="6867" operator="containsText" text="MANTTO">
      <formula>NOT(ISERROR(SEARCH("MANTTO",DG133)))</formula>
    </cfRule>
    <cfRule type="containsText" dxfId="12260" priority="6868" operator="containsText" text="PNC">
      <formula>NOT(ISERROR(SEARCH("PNC",DG133)))</formula>
    </cfRule>
    <cfRule type="containsText" dxfId="12259" priority="6869" operator="containsText" text="EJC">
      <formula>NOT(ISERROR(SEARCH("EJC",DG133)))</formula>
    </cfRule>
    <cfRule type="containsText" dxfId="12258" priority="6870" operator="containsText" text="FAC">
      <formula>NOT(ISERROR(SEARCH("FAC",DG133)))</formula>
    </cfRule>
  </conditionalFormatting>
  <conditionalFormatting sqref="DG133:DS133">
    <cfRule type="containsText" dxfId="12257" priority="6863" operator="containsText" text="CE">
      <formula>NOT(ISERROR(SEARCH("CE",DG133)))</formula>
    </cfRule>
  </conditionalFormatting>
  <conditionalFormatting sqref="DG133:DS133">
    <cfRule type="cellIs" dxfId="12256" priority="6856" operator="equal">
      <formula>"FAB"</formula>
    </cfRule>
    <cfRule type="containsText" dxfId="12255" priority="6857" operator="containsText" text="CC">
      <formula>NOT(ISERROR(SEARCH("CC",DG133)))</formula>
    </cfRule>
    <cfRule type="containsText" dxfId="12254" priority="6858" operator="containsText" text="ND">
      <formula>NOT(ISERROR(SEARCH("ND",DG133)))</formula>
    </cfRule>
    <cfRule type="containsText" dxfId="12253" priority="6859" operator="containsText" text="MANTTO">
      <formula>NOT(ISERROR(SEARCH("MANTTO",DG133)))</formula>
    </cfRule>
    <cfRule type="containsText" dxfId="12252" priority="6860" operator="containsText" text="PNC">
      <formula>NOT(ISERROR(SEARCH("PNC",DG133)))</formula>
    </cfRule>
    <cfRule type="containsText" dxfId="12251" priority="6861" operator="containsText" text="EJC">
      <formula>NOT(ISERROR(SEARCH("EJC",DG133)))</formula>
    </cfRule>
    <cfRule type="containsText" dxfId="12250" priority="6862" operator="containsText" text="FAC">
      <formula>NOT(ISERROR(SEARCH("FAC",DG133)))</formula>
    </cfRule>
  </conditionalFormatting>
  <conditionalFormatting sqref="DG133:DS133">
    <cfRule type="containsText" dxfId="12249" priority="6855" operator="containsText" text="CE">
      <formula>NOT(ISERROR(SEARCH("CE",DG133)))</formula>
    </cfRule>
  </conditionalFormatting>
  <conditionalFormatting sqref="DR133">
    <cfRule type="cellIs" dxfId="12248" priority="6848" operator="equal">
      <formula>"FAB"</formula>
    </cfRule>
    <cfRule type="containsText" dxfId="12247" priority="6849" operator="containsText" text="CC">
      <formula>NOT(ISERROR(SEARCH("CC",DR133)))</formula>
    </cfRule>
    <cfRule type="containsText" dxfId="12246" priority="6850" operator="containsText" text="ND">
      <formula>NOT(ISERROR(SEARCH("ND",DR133)))</formula>
    </cfRule>
    <cfRule type="containsText" dxfId="12245" priority="6851" operator="containsText" text="MANTTO">
      <formula>NOT(ISERROR(SEARCH("MANTTO",DR133)))</formula>
    </cfRule>
    <cfRule type="containsText" dxfId="12244" priority="6852" operator="containsText" text="PNC">
      <formula>NOT(ISERROR(SEARCH("PNC",DR133)))</formula>
    </cfRule>
    <cfRule type="containsText" dxfId="12243" priority="6853" operator="containsText" text="EJC">
      <formula>NOT(ISERROR(SEARCH("EJC",DR133)))</formula>
    </cfRule>
    <cfRule type="containsText" dxfId="12242" priority="6854" operator="containsText" text="FAC">
      <formula>NOT(ISERROR(SEARCH("FAC",DR133)))</formula>
    </cfRule>
  </conditionalFormatting>
  <conditionalFormatting sqref="DR133">
    <cfRule type="containsText" dxfId="12241" priority="6847" operator="containsText" text="CE">
      <formula>NOT(ISERROR(SEARCH("CE",DR133)))</formula>
    </cfRule>
  </conditionalFormatting>
  <conditionalFormatting sqref="DG133:DS133">
    <cfRule type="cellIs" dxfId="12240" priority="6840" operator="equal">
      <formula>"FAB"</formula>
    </cfRule>
    <cfRule type="containsText" dxfId="12239" priority="6841" operator="containsText" text="CC">
      <formula>NOT(ISERROR(SEARCH("CC",DG133)))</formula>
    </cfRule>
    <cfRule type="containsText" dxfId="12238" priority="6842" operator="containsText" text="ND">
      <formula>NOT(ISERROR(SEARCH("ND",DG133)))</formula>
    </cfRule>
    <cfRule type="containsText" dxfId="12237" priority="6843" operator="containsText" text="MANTTO">
      <formula>NOT(ISERROR(SEARCH("MANTTO",DG133)))</formula>
    </cfRule>
    <cfRule type="containsText" dxfId="12236" priority="6844" operator="containsText" text="PNC">
      <formula>NOT(ISERROR(SEARCH("PNC",DG133)))</formula>
    </cfRule>
    <cfRule type="containsText" dxfId="12235" priority="6845" operator="containsText" text="EJC">
      <formula>NOT(ISERROR(SEARCH("EJC",DG133)))</formula>
    </cfRule>
    <cfRule type="containsText" dxfId="12234" priority="6846" operator="containsText" text="FAC">
      <formula>NOT(ISERROR(SEARCH("FAC",DG133)))</formula>
    </cfRule>
  </conditionalFormatting>
  <conditionalFormatting sqref="DG133:DS133">
    <cfRule type="containsText" dxfId="12233" priority="6839" operator="containsText" text="CE">
      <formula>NOT(ISERROR(SEARCH("CE",DG133)))</formula>
    </cfRule>
  </conditionalFormatting>
  <conditionalFormatting sqref="DG133:DS133">
    <cfRule type="cellIs" dxfId="12232" priority="6832" operator="equal">
      <formula>"FAB"</formula>
    </cfRule>
    <cfRule type="containsText" dxfId="12231" priority="6833" operator="containsText" text="CC">
      <formula>NOT(ISERROR(SEARCH("CC",DG133)))</formula>
    </cfRule>
    <cfRule type="containsText" dxfId="12230" priority="6834" operator="containsText" text="ND">
      <formula>NOT(ISERROR(SEARCH("ND",DG133)))</formula>
    </cfRule>
    <cfRule type="containsText" dxfId="12229" priority="6835" operator="containsText" text="MANTTO">
      <formula>NOT(ISERROR(SEARCH("MANTTO",DG133)))</formula>
    </cfRule>
    <cfRule type="containsText" dxfId="12228" priority="6836" operator="containsText" text="PNC">
      <formula>NOT(ISERROR(SEARCH("PNC",DG133)))</formula>
    </cfRule>
    <cfRule type="containsText" dxfId="12227" priority="6837" operator="containsText" text="EJC">
      <formula>NOT(ISERROR(SEARCH("EJC",DG133)))</formula>
    </cfRule>
    <cfRule type="containsText" dxfId="12226" priority="6838" operator="containsText" text="FAC">
      <formula>NOT(ISERROR(SEARCH("FAC",DG133)))</formula>
    </cfRule>
  </conditionalFormatting>
  <conditionalFormatting sqref="DG133:DS133">
    <cfRule type="containsText" dxfId="12225" priority="6831" operator="containsText" text="CE">
      <formula>NOT(ISERROR(SEARCH("CE",DG133)))</formula>
    </cfRule>
  </conditionalFormatting>
  <conditionalFormatting sqref="DQ133:DR133">
    <cfRule type="cellIs" dxfId="12224" priority="6824" operator="equal">
      <formula>"FAB"</formula>
    </cfRule>
    <cfRule type="containsText" dxfId="12223" priority="6825" operator="containsText" text="CC">
      <formula>NOT(ISERROR(SEARCH("CC",DQ133)))</formula>
    </cfRule>
    <cfRule type="containsText" dxfId="12222" priority="6826" operator="containsText" text="ND">
      <formula>NOT(ISERROR(SEARCH("ND",DQ133)))</formula>
    </cfRule>
    <cfRule type="containsText" dxfId="12221" priority="6827" operator="containsText" text="MANTTO">
      <formula>NOT(ISERROR(SEARCH("MANTTO",DQ133)))</formula>
    </cfRule>
    <cfRule type="containsText" dxfId="12220" priority="6828" operator="containsText" text="PNC">
      <formula>NOT(ISERROR(SEARCH("PNC",DQ133)))</formula>
    </cfRule>
    <cfRule type="containsText" dxfId="12219" priority="6829" operator="containsText" text="EJC">
      <formula>NOT(ISERROR(SEARCH("EJC",DQ133)))</formula>
    </cfRule>
    <cfRule type="containsText" dxfId="12218" priority="6830" operator="containsText" text="FAC">
      <formula>NOT(ISERROR(SEARCH("FAC",DQ133)))</formula>
    </cfRule>
  </conditionalFormatting>
  <conditionalFormatting sqref="DQ133:DR133">
    <cfRule type="containsText" dxfId="12217" priority="6823" operator="containsText" text="CE">
      <formula>NOT(ISERROR(SEARCH("CE",DQ133)))</formula>
    </cfRule>
  </conditionalFormatting>
  <conditionalFormatting sqref="DQ133:DR133">
    <cfRule type="cellIs" dxfId="12216" priority="6816" operator="equal">
      <formula>"FAB"</formula>
    </cfRule>
    <cfRule type="containsText" dxfId="12215" priority="6817" operator="containsText" text="CC">
      <formula>NOT(ISERROR(SEARCH("CC",DQ133)))</formula>
    </cfRule>
    <cfRule type="containsText" dxfId="12214" priority="6818" operator="containsText" text="ND">
      <formula>NOT(ISERROR(SEARCH("ND",DQ133)))</formula>
    </cfRule>
    <cfRule type="containsText" dxfId="12213" priority="6819" operator="containsText" text="MANTTO">
      <formula>NOT(ISERROR(SEARCH("MANTTO",DQ133)))</formula>
    </cfRule>
    <cfRule type="containsText" dxfId="12212" priority="6820" operator="containsText" text="PNC">
      <formula>NOT(ISERROR(SEARCH("PNC",DQ133)))</formula>
    </cfRule>
    <cfRule type="containsText" dxfId="12211" priority="6821" operator="containsText" text="EJC">
      <formula>NOT(ISERROR(SEARCH("EJC",DQ133)))</formula>
    </cfRule>
    <cfRule type="containsText" dxfId="12210" priority="6822" operator="containsText" text="FAC">
      <formula>NOT(ISERROR(SEARCH("FAC",DQ133)))</formula>
    </cfRule>
  </conditionalFormatting>
  <conditionalFormatting sqref="DQ133:DR133">
    <cfRule type="containsText" dxfId="12209" priority="6815" operator="containsText" text="CE">
      <formula>NOT(ISERROR(SEARCH("CE",DQ133)))</formula>
    </cfRule>
  </conditionalFormatting>
  <conditionalFormatting sqref="DG133:DS133">
    <cfRule type="cellIs" dxfId="12208" priority="6808" operator="equal">
      <formula>"FAB"</formula>
    </cfRule>
    <cfRule type="containsText" dxfId="12207" priority="6809" operator="containsText" text="CC">
      <formula>NOT(ISERROR(SEARCH("CC",DG133)))</formula>
    </cfRule>
    <cfRule type="containsText" dxfId="12206" priority="6810" operator="containsText" text="ND">
      <formula>NOT(ISERROR(SEARCH("ND",DG133)))</formula>
    </cfRule>
    <cfRule type="containsText" dxfId="12205" priority="6811" operator="containsText" text="MANTTO">
      <formula>NOT(ISERROR(SEARCH("MANTTO",DG133)))</formula>
    </cfRule>
    <cfRule type="containsText" dxfId="12204" priority="6812" operator="containsText" text="PNC">
      <formula>NOT(ISERROR(SEARCH("PNC",DG133)))</formula>
    </cfRule>
    <cfRule type="containsText" dxfId="12203" priority="6813" operator="containsText" text="EJC">
      <formula>NOT(ISERROR(SEARCH("EJC",DG133)))</formula>
    </cfRule>
    <cfRule type="containsText" dxfId="12202" priority="6814" operator="containsText" text="FAC">
      <formula>NOT(ISERROR(SEARCH("FAC",DG133)))</formula>
    </cfRule>
  </conditionalFormatting>
  <conditionalFormatting sqref="DG133:DS133">
    <cfRule type="containsText" dxfId="12201" priority="6807" operator="containsText" text="CE">
      <formula>NOT(ISERROR(SEARCH("CE",DG133)))</formula>
    </cfRule>
  </conditionalFormatting>
  <conditionalFormatting sqref="DG133:DS133">
    <cfRule type="cellIs" dxfId="12200" priority="6800" operator="equal">
      <formula>"FAB"</formula>
    </cfRule>
    <cfRule type="containsText" dxfId="12199" priority="6801" operator="containsText" text="CC">
      <formula>NOT(ISERROR(SEARCH("CC",DG133)))</formula>
    </cfRule>
    <cfRule type="containsText" dxfId="12198" priority="6802" operator="containsText" text="ND">
      <formula>NOT(ISERROR(SEARCH("ND",DG133)))</formula>
    </cfRule>
    <cfRule type="containsText" dxfId="12197" priority="6803" operator="containsText" text="MANTTO">
      <formula>NOT(ISERROR(SEARCH("MANTTO",DG133)))</formula>
    </cfRule>
    <cfRule type="containsText" dxfId="12196" priority="6804" operator="containsText" text="PNC">
      <formula>NOT(ISERROR(SEARCH("PNC",DG133)))</formula>
    </cfRule>
    <cfRule type="containsText" dxfId="12195" priority="6805" operator="containsText" text="EJC">
      <formula>NOT(ISERROR(SEARCH("EJC",DG133)))</formula>
    </cfRule>
    <cfRule type="containsText" dxfId="12194" priority="6806" operator="containsText" text="FAC">
      <formula>NOT(ISERROR(SEARCH("FAC",DG133)))</formula>
    </cfRule>
  </conditionalFormatting>
  <conditionalFormatting sqref="DG133:DS133">
    <cfRule type="containsText" dxfId="12193" priority="6799" operator="containsText" text="CE">
      <formula>NOT(ISERROR(SEARCH("CE",DG133)))</formula>
    </cfRule>
  </conditionalFormatting>
  <conditionalFormatting sqref="DQ133">
    <cfRule type="cellIs" dxfId="12192" priority="6792" operator="equal">
      <formula>"FAB"</formula>
    </cfRule>
    <cfRule type="containsText" dxfId="12191" priority="6793" operator="containsText" text="CC">
      <formula>NOT(ISERROR(SEARCH("CC",DQ133)))</formula>
    </cfRule>
    <cfRule type="containsText" dxfId="12190" priority="6794" operator="containsText" text="ND">
      <formula>NOT(ISERROR(SEARCH("ND",DQ133)))</formula>
    </cfRule>
    <cfRule type="containsText" dxfId="12189" priority="6795" operator="containsText" text="MANTTO">
      <formula>NOT(ISERROR(SEARCH("MANTTO",DQ133)))</formula>
    </cfRule>
    <cfRule type="containsText" dxfId="12188" priority="6796" operator="containsText" text="PNC">
      <formula>NOT(ISERROR(SEARCH("PNC",DQ133)))</formula>
    </cfRule>
    <cfRule type="containsText" dxfId="12187" priority="6797" operator="containsText" text="EJC">
      <formula>NOT(ISERROR(SEARCH("EJC",DQ133)))</formula>
    </cfRule>
    <cfRule type="containsText" dxfId="12186" priority="6798" operator="containsText" text="FAC">
      <formula>NOT(ISERROR(SEARCH("FAC",DQ133)))</formula>
    </cfRule>
  </conditionalFormatting>
  <conditionalFormatting sqref="DQ133">
    <cfRule type="containsText" dxfId="12185" priority="6791" operator="containsText" text="CE">
      <formula>NOT(ISERROR(SEARCH("CE",DQ133)))</formula>
    </cfRule>
  </conditionalFormatting>
  <conditionalFormatting sqref="DQ133">
    <cfRule type="cellIs" dxfId="12184" priority="6784" operator="equal">
      <formula>"FAB"</formula>
    </cfRule>
    <cfRule type="containsText" dxfId="12183" priority="6785" operator="containsText" text="CC">
      <formula>NOT(ISERROR(SEARCH("CC",DQ133)))</formula>
    </cfRule>
    <cfRule type="containsText" dxfId="12182" priority="6786" operator="containsText" text="ND">
      <formula>NOT(ISERROR(SEARCH("ND",DQ133)))</formula>
    </cfRule>
    <cfRule type="containsText" dxfId="12181" priority="6787" operator="containsText" text="MANTTO">
      <formula>NOT(ISERROR(SEARCH("MANTTO",DQ133)))</formula>
    </cfRule>
    <cfRule type="containsText" dxfId="12180" priority="6788" operator="containsText" text="PNC">
      <formula>NOT(ISERROR(SEARCH("PNC",DQ133)))</formula>
    </cfRule>
    <cfRule type="containsText" dxfId="12179" priority="6789" operator="containsText" text="EJC">
      <formula>NOT(ISERROR(SEARCH("EJC",DQ133)))</formula>
    </cfRule>
    <cfRule type="containsText" dxfId="12178" priority="6790" operator="containsText" text="FAC">
      <formula>NOT(ISERROR(SEARCH("FAC",DQ133)))</formula>
    </cfRule>
  </conditionalFormatting>
  <conditionalFormatting sqref="DQ133">
    <cfRule type="containsText" dxfId="12177" priority="6783" operator="containsText" text="CE">
      <formula>NOT(ISERROR(SEARCH("CE",DQ133)))</formula>
    </cfRule>
  </conditionalFormatting>
  <conditionalFormatting sqref="DQ133">
    <cfRule type="cellIs" dxfId="12176" priority="6776" operator="equal">
      <formula>"FAB"</formula>
    </cfRule>
    <cfRule type="containsText" dxfId="12175" priority="6777" operator="containsText" text="CC">
      <formula>NOT(ISERROR(SEARCH("CC",DQ133)))</formula>
    </cfRule>
    <cfRule type="containsText" dxfId="12174" priority="6778" operator="containsText" text="ND">
      <formula>NOT(ISERROR(SEARCH("ND",DQ133)))</formula>
    </cfRule>
    <cfRule type="containsText" dxfId="12173" priority="6779" operator="containsText" text="MANTTO">
      <formula>NOT(ISERROR(SEARCH("MANTTO",DQ133)))</formula>
    </cfRule>
    <cfRule type="containsText" dxfId="12172" priority="6780" operator="containsText" text="PNC">
      <formula>NOT(ISERROR(SEARCH("PNC",DQ133)))</formula>
    </cfRule>
    <cfRule type="containsText" dxfId="12171" priority="6781" operator="containsText" text="EJC">
      <formula>NOT(ISERROR(SEARCH("EJC",DQ133)))</formula>
    </cfRule>
    <cfRule type="containsText" dxfId="12170" priority="6782" operator="containsText" text="FAC">
      <formula>NOT(ISERROR(SEARCH("FAC",DQ133)))</formula>
    </cfRule>
  </conditionalFormatting>
  <conditionalFormatting sqref="DQ133">
    <cfRule type="containsText" dxfId="12169" priority="6775" operator="containsText" text="CE">
      <formula>NOT(ISERROR(SEARCH("CE",DQ133)))</formula>
    </cfRule>
  </conditionalFormatting>
  <conditionalFormatting sqref="DQ133">
    <cfRule type="cellIs" dxfId="12168" priority="6768" operator="equal">
      <formula>"FAB"</formula>
    </cfRule>
    <cfRule type="containsText" dxfId="12167" priority="6769" operator="containsText" text="CC">
      <formula>NOT(ISERROR(SEARCH("CC",DQ133)))</formula>
    </cfRule>
    <cfRule type="containsText" dxfId="12166" priority="6770" operator="containsText" text="ND">
      <formula>NOT(ISERROR(SEARCH("ND",DQ133)))</formula>
    </cfRule>
    <cfRule type="containsText" dxfId="12165" priority="6771" operator="containsText" text="MANTTO">
      <formula>NOT(ISERROR(SEARCH("MANTTO",DQ133)))</formula>
    </cfRule>
    <cfRule type="containsText" dxfId="12164" priority="6772" operator="containsText" text="PNC">
      <formula>NOT(ISERROR(SEARCH("PNC",DQ133)))</formula>
    </cfRule>
    <cfRule type="containsText" dxfId="12163" priority="6773" operator="containsText" text="EJC">
      <formula>NOT(ISERROR(SEARCH("EJC",DQ133)))</formula>
    </cfRule>
    <cfRule type="containsText" dxfId="12162" priority="6774" operator="containsText" text="FAC">
      <formula>NOT(ISERROR(SEARCH("FAC",DQ133)))</formula>
    </cfRule>
  </conditionalFormatting>
  <conditionalFormatting sqref="DQ133">
    <cfRule type="containsText" dxfId="12161" priority="6767" operator="containsText" text="CE">
      <formula>NOT(ISERROR(SEARCH("CE",DQ133)))</formula>
    </cfRule>
  </conditionalFormatting>
  <conditionalFormatting sqref="DQ133">
    <cfRule type="cellIs" dxfId="12160" priority="6760" operator="equal">
      <formula>"FAB"</formula>
    </cfRule>
    <cfRule type="containsText" dxfId="12159" priority="6761" operator="containsText" text="CC">
      <formula>NOT(ISERROR(SEARCH("CC",DQ133)))</formula>
    </cfRule>
    <cfRule type="containsText" dxfId="12158" priority="6762" operator="containsText" text="ND">
      <formula>NOT(ISERROR(SEARCH("ND",DQ133)))</formula>
    </cfRule>
    <cfRule type="containsText" dxfId="12157" priority="6763" operator="containsText" text="MANTTO">
      <formula>NOT(ISERROR(SEARCH("MANTTO",DQ133)))</formula>
    </cfRule>
    <cfRule type="containsText" dxfId="12156" priority="6764" operator="containsText" text="PNC">
      <formula>NOT(ISERROR(SEARCH("PNC",DQ133)))</formula>
    </cfRule>
    <cfRule type="containsText" dxfId="12155" priority="6765" operator="containsText" text="EJC">
      <formula>NOT(ISERROR(SEARCH("EJC",DQ133)))</formula>
    </cfRule>
    <cfRule type="containsText" dxfId="12154" priority="6766" operator="containsText" text="FAC">
      <formula>NOT(ISERROR(SEARCH("FAC",DQ133)))</formula>
    </cfRule>
  </conditionalFormatting>
  <conditionalFormatting sqref="DQ133">
    <cfRule type="containsText" dxfId="12153" priority="6759" operator="containsText" text="CE">
      <formula>NOT(ISERROR(SEARCH("CE",DQ133)))</formula>
    </cfRule>
  </conditionalFormatting>
  <conditionalFormatting sqref="DR133">
    <cfRule type="cellIs" dxfId="12152" priority="6752" operator="equal">
      <formula>"FAB"</formula>
    </cfRule>
    <cfRule type="containsText" dxfId="12151" priority="6753" operator="containsText" text="CC">
      <formula>NOT(ISERROR(SEARCH("CC",DR133)))</formula>
    </cfRule>
    <cfRule type="containsText" dxfId="12150" priority="6754" operator="containsText" text="ND">
      <formula>NOT(ISERROR(SEARCH("ND",DR133)))</formula>
    </cfRule>
    <cfRule type="containsText" dxfId="12149" priority="6755" operator="containsText" text="MANTTO">
      <formula>NOT(ISERROR(SEARCH("MANTTO",DR133)))</formula>
    </cfRule>
    <cfRule type="containsText" dxfId="12148" priority="6756" operator="containsText" text="PNC">
      <formula>NOT(ISERROR(SEARCH("PNC",DR133)))</formula>
    </cfRule>
    <cfRule type="containsText" dxfId="12147" priority="6757" operator="containsText" text="EJC">
      <formula>NOT(ISERROR(SEARCH("EJC",DR133)))</formula>
    </cfRule>
    <cfRule type="containsText" dxfId="12146" priority="6758" operator="containsText" text="FAC">
      <formula>NOT(ISERROR(SEARCH("FAC",DR133)))</formula>
    </cfRule>
  </conditionalFormatting>
  <conditionalFormatting sqref="DR133">
    <cfRule type="containsText" dxfId="12145" priority="6751" operator="containsText" text="CE">
      <formula>NOT(ISERROR(SEARCH("CE",DR133)))</formula>
    </cfRule>
  </conditionalFormatting>
  <conditionalFormatting sqref="DR133">
    <cfRule type="cellIs" dxfId="12144" priority="6744" operator="equal">
      <formula>"FAB"</formula>
    </cfRule>
    <cfRule type="containsText" dxfId="12143" priority="6745" operator="containsText" text="CC">
      <formula>NOT(ISERROR(SEARCH("CC",DR133)))</formula>
    </cfRule>
    <cfRule type="containsText" dxfId="12142" priority="6746" operator="containsText" text="ND">
      <formula>NOT(ISERROR(SEARCH("ND",DR133)))</formula>
    </cfRule>
    <cfRule type="containsText" dxfId="12141" priority="6747" operator="containsText" text="MANTTO">
      <formula>NOT(ISERROR(SEARCH("MANTTO",DR133)))</formula>
    </cfRule>
    <cfRule type="containsText" dxfId="12140" priority="6748" operator="containsText" text="PNC">
      <formula>NOT(ISERROR(SEARCH("PNC",DR133)))</formula>
    </cfRule>
    <cfRule type="containsText" dxfId="12139" priority="6749" operator="containsText" text="EJC">
      <formula>NOT(ISERROR(SEARCH("EJC",DR133)))</formula>
    </cfRule>
    <cfRule type="containsText" dxfId="12138" priority="6750" operator="containsText" text="FAC">
      <formula>NOT(ISERROR(SEARCH("FAC",DR133)))</formula>
    </cfRule>
  </conditionalFormatting>
  <conditionalFormatting sqref="DR133">
    <cfRule type="containsText" dxfId="12137" priority="6743" operator="containsText" text="CE">
      <formula>NOT(ISERROR(SEARCH("CE",DR133)))</formula>
    </cfRule>
  </conditionalFormatting>
  <conditionalFormatting sqref="DR133">
    <cfRule type="cellIs" dxfId="12136" priority="6736" operator="equal">
      <formula>"FAB"</formula>
    </cfRule>
    <cfRule type="containsText" dxfId="12135" priority="6737" operator="containsText" text="CC">
      <formula>NOT(ISERROR(SEARCH("CC",DR133)))</formula>
    </cfRule>
    <cfRule type="containsText" dxfId="12134" priority="6738" operator="containsText" text="ND">
      <formula>NOT(ISERROR(SEARCH("ND",DR133)))</formula>
    </cfRule>
    <cfRule type="containsText" dxfId="12133" priority="6739" operator="containsText" text="MANTTO">
      <formula>NOT(ISERROR(SEARCH("MANTTO",DR133)))</formula>
    </cfRule>
    <cfRule type="containsText" dxfId="12132" priority="6740" operator="containsText" text="PNC">
      <formula>NOT(ISERROR(SEARCH("PNC",DR133)))</formula>
    </cfRule>
    <cfRule type="containsText" dxfId="12131" priority="6741" operator="containsText" text="EJC">
      <formula>NOT(ISERROR(SEARCH("EJC",DR133)))</formula>
    </cfRule>
    <cfRule type="containsText" dxfId="12130" priority="6742" operator="containsText" text="FAC">
      <formula>NOT(ISERROR(SEARCH("FAC",DR133)))</formula>
    </cfRule>
  </conditionalFormatting>
  <conditionalFormatting sqref="DR133">
    <cfRule type="containsText" dxfId="12129" priority="6735" operator="containsText" text="CE">
      <formula>NOT(ISERROR(SEARCH("CE",DR133)))</formula>
    </cfRule>
  </conditionalFormatting>
  <conditionalFormatting sqref="DR133">
    <cfRule type="cellIs" dxfId="12128" priority="6728" operator="equal">
      <formula>"FAB"</formula>
    </cfRule>
    <cfRule type="containsText" dxfId="12127" priority="6729" operator="containsText" text="CC">
      <formula>NOT(ISERROR(SEARCH("CC",DR133)))</formula>
    </cfRule>
    <cfRule type="containsText" dxfId="12126" priority="6730" operator="containsText" text="ND">
      <formula>NOT(ISERROR(SEARCH("ND",DR133)))</formula>
    </cfRule>
    <cfRule type="containsText" dxfId="12125" priority="6731" operator="containsText" text="MANTTO">
      <formula>NOT(ISERROR(SEARCH("MANTTO",DR133)))</formula>
    </cfRule>
    <cfRule type="containsText" dxfId="12124" priority="6732" operator="containsText" text="PNC">
      <formula>NOT(ISERROR(SEARCH("PNC",DR133)))</formula>
    </cfRule>
    <cfRule type="containsText" dxfId="12123" priority="6733" operator="containsText" text="EJC">
      <formula>NOT(ISERROR(SEARCH("EJC",DR133)))</formula>
    </cfRule>
    <cfRule type="containsText" dxfId="12122" priority="6734" operator="containsText" text="FAC">
      <formula>NOT(ISERROR(SEARCH("FAC",DR133)))</formula>
    </cfRule>
  </conditionalFormatting>
  <conditionalFormatting sqref="DR133">
    <cfRule type="containsText" dxfId="12121" priority="6727" operator="containsText" text="CE">
      <formula>NOT(ISERROR(SEARCH("CE",DR133)))</formula>
    </cfRule>
  </conditionalFormatting>
  <conditionalFormatting sqref="DM133">
    <cfRule type="cellIs" dxfId="12120" priority="6720" operator="equal">
      <formula>"FAB"</formula>
    </cfRule>
    <cfRule type="containsText" dxfId="12119" priority="6721" operator="containsText" text="CC">
      <formula>NOT(ISERROR(SEARCH("CC",DM133)))</formula>
    </cfRule>
    <cfRule type="containsText" dxfId="12118" priority="6722" operator="containsText" text="ND">
      <formula>NOT(ISERROR(SEARCH("ND",DM133)))</formula>
    </cfRule>
    <cfRule type="containsText" dxfId="12117" priority="6723" operator="containsText" text="MANTTO">
      <formula>NOT(ISERROR(SEARCH("MANTTO",DM133)))</formula>
    </cfRule>
    <cfRule type="containsText" dxfId="12116" priority="6724" operator="containsText" text="PNC">
      <formula>NOT(ISERROR(SEARCH("PNC",DM133)))</formula>
    </cfRule>
    <cfRule type="containsText" dxfId="12115" priority="6725" operator="containsText" text="EJC">
      <formula>NOT(ISERROR(SEARCH("EJC",DM133)))</formula>
    </cfRule>
    <cfRule type="containsText" dxfId="12114" priority="6726" operator="containsText" text="FAC">
      <formula>NOT(ISERROR(SEARCH("FAC",DM133)))</formula>
    </cfRule>
  </conditionalFormatting>
  <conditionalFormatting sqref="DM133">
    <cfRule type="containsText" dxfId="12113" priority="6719" operator="containsText" text="CE">
      <formula>NOT(ISERROR(SEARCH("CE",DM133)))</formula>
    </cfRule>
  </conditionalFormatting>
  <conditionalFormatting sqref="DG133:DL133 DS133">
    <cfRule type="cellIs" dxfId="12112" priority="6712" operator="equal">
      <formula>"FAB"</formula>
    </cfRule>
    <cfRule type="containsText" dxfId="12111" priority="6713" operator="containsText" text="CC">
      <formula>NOT(ISERROR(SEARCH("CC",DG133)))</formula>
    </cfRule>
    <cfRule type="containsText" dxfId="12110" priority="6714" operator="containsText" text="ND">
      <formula>NOT(ISERROR(SEARCH("ND",DG133)))</formula>
    </cfRule>
    <cfRule type="containsText" dxfId="12109" priority="6715" operator="containsText" text="MANTTO">
      <formula>NOT(ISERROR(SEARCH("MANTTO",DG133)))</formula>
    </cfRule>
    <cfRule type="containsText" dxfId="12108" priority="6716" operator="containsText" text="PNC">
      <formula>NOT(ISERROR(SEARCH("PNC",DG133)))</formula>
    </cfRule>
    <cfRule type="containsText" dxfId="12107" priority="6717" operator="containsText" text="EJC">
      <formula>NOT(ISERROR(SEARCH("EJC",DG133)))</formula>
    </cfRule>
    <cfRule type="containsText" dxfId="12106" priority="6718" operator="containsText" text="FAC">
      <formula>NOT(ISERROR(SEARCH("FAC",DG133)))</formula>
    </cfRule>
  </conditionalFormatting>
  <conditionalFormatting sqref="DG133:DL133 DS133">
    <cfRule type="containsText" dxfId="12105" priority="6711" operator="containsText" text="CE">
      <formula>NOT(ISERROR(SEARCH("CE",DG133)))</formula>
    </cfRule>
  </conditionalFormatting>
  <conditionalFormatting sqref="DG133:DL133 DS133">
    <cfRule type="cellIs" dxfId="12104" priority="6704" operator="equal">
      <formula>"FAB"</formula>
    </cfRule>
    <cfRule type="containsText" dxfId="12103" priority="6705" operator="containsText" text="CC">
      <formula>NOT(ISERROR(SEARCH("CC",DG133)))</formula>
    </cfRule>
    <cfRule type="containsText" dxfId="12102" priority="6706" operator="containsText" text="ND">
      <formula>NOT(ISERROR(SEARCH("ND",DG133)))</formula>
    </cfRule>
    <cfRule type="containsText" dxfId="12101" priority="6707" operator="containsText" text="MANTTO">
      <formula>NOT(ISERROR(SEARCH("MANTTO",DG133)))</formula>
    </cfRule>
    <cfRule type="containsText" dxfId="12100" priority="6708" operator="containsText" text="PNC">
      <formula>NOT(ISERROR(SEARCH("PNC",DG133)))</formula>
    </cfRule>
    <cfRule type="containsText" dxfId="12099" priority="6709" operator="containsText" text="EJC">
      <formula>NOT(ISERROR(SEARCH("EJC",DG133)))</formula>
    </cfRule>
    <cfRule type="containsText" dxfId="12098" priority="6710" operator="containsText" text="FAC">
      <formula>NOT(ISERROR(SEARCH("FAC",DG133)))</formula>
    </cfRule>
  </conditionalFormatting>
  <conditionalFormatting sqref="DG133:DL133 DS133">
    <cfRule type="containsText" dxfId="12097" priority="6703" operator="containsText" text="CE">
      <formula>NOT(ISERROR(SEARCH("CE",DG133)))</formula>
    </cfRule>
  </conditionalFormatting>
  <conditionalFormatting sqref="DK133">
    <cfRule type="cellIs" dxfId="12096" priority="6696" operator="equal">
      <formula>"FAB"</formula>
    </cfRule>
    <cfRule type="containsText" dxfId="12095" priority="6697" operator="containsText" text="CC">
      <formula>NOT(ISERROR(SEARCH("CC",DK133)))</formula>
    </cfRule>
    <cfRule type="containsText" dxfId="12094" priority="6698" operator="containsText" text="ND">
      <formula>NOT(ISERROR(SEARCH("ND",DK133)))</formula>
    </cfRule>
    <cfRule type="containsText" dxfId="12093" priority="6699" operator="containsText" text="MANTTO">
      <formula>NOT(ISERROR(SEARCH("MANTTO",DK133)))</formula>
    </cfRule>
    <cfRule type="containsText" dxfId="12092" priority="6700" operator="containsText" text="PNC">
      <formula>NOT(ISERROR(SEARCH("PNC",DK133)))</formula>
    </cfRule>
    <cfRule type="containsText" dxfId="12091" priority="6701" operator="containsText" text="EJC">
      <formula>NOT(ISERROR(SEARCH("EJC",DK133)))</formula>
    </cfRule>
    <cfRule type="containsText" dxfId="12090" priority="6702" operator="containsText" text="FAC">
      <formula>NOT(ISERROR(SEARCH("FAC",DK133)))</formula>
    </cfRule>
  </conditionalFormatting>
  <conditionalFormatting sqref="DK133">
    <cfRule type="containsText" dxfId="12089" priority="6695" operator="containsText" text="CE">
      <formula>NOT(ISERROR(SEARCH("CE",DK133)))</formula>
    </cfRule>
  </conditionalFormatting>
  <conditionalFormatting sqref="DK133">
    <cfRule type="cellIs" dxfId="12088" priority="6688" operator="equal">
      <formula>"FAB"</formula>
    </cfRule>
    <cfRule type="containsText" dxfId="12087" priority="6689" operator="containsText" text="CC">
      <formula>NOT(ISERROR(SEARCH("CC",DK133)))</formula>
    </cfRule>
    <cfRule type="containsText" dxfId="12086" priority="6690" operator="containsText" text="ND">
      <formula>NOT(ISERROR(SEARCH("ND",DK133)))</formula>
    </cfRule>
    <cfRule type="containsText" dxfId="12085" priority="6691" operator="containsText" text="MANTTO">
      <formula>NOT(ISERROR(SEARCH("MANTTO",DK133)))</formula>
    </cfRule>
    <cfRule type="containsText" dxfId="12084" priority="6692" operator="containsText" text="PNC">
      <formula>NOT(ISERROR(SEARCH("PNC",DK133)))</formula>
    </cfRule>
    <cfRule type="containsText" dxfId="12083" priority="6693" operator="containsText" text="EJC">
      <formula>NOT(ISERROR(SEARCH("EJC",DK133)))</formula>
    </cfRule>
    <cfRule type="containsText" dxfId="12082" priority="6694" operator="containsText" text="FAC">
      <formula>NOT(ISERROR(SEARCH("FAC",DK133)))</formula>
    </cfRule>
  </conditionalFormatting>
  <conditionalFormatting sqref="DK133">
    <cfRule type="containsText" dxfId="12081" priority="6687" operator="containsText" text="CE">
      <formula>NOT(ISERROR(SEARCH("CE",DK133)))</formula>
    </cfRule>
  </conditionalFormatting>
  <conditionalFormatting sqref="DO133:DR133">
    <cfRule type="cellIs" dxfId="12080" priority="6680" operator="equal">
      <formula>"FAB"</formula>
    </cfRule>
    <cfRule type="containsText" dxfId="12079" priority="6681" operator="containsText" text="CC">
      <formula>NOT(ISERROR(SEARCH("CC",DO133)))</formula>
    </cfRule>
    <cfRule type="containsText" dxfId="12078" priority="6682" operator="containsText" text="ND">
      <formula>NOT(ISERROR(SEARCH("ND",DO133)))</formula>
    </cfRule>
    <cfRule type="containsText" dxfId="12077" priority="6683" operator="containsText" text="MANTTO">
      <formula>NOT(ISERROR(SEARCH("MANTTO",DO133)))</formula>
    </cfRule>
    <cfRule type="containsText" dxfId="12076" priority="6684" operator="containsText" text="PNC">
      <formula>NOT(ISERROR(SEARCH("PNC",DO133)))</formula>
    </cfRule>
    <cfRule type="containsText" dxfId="12075" priority="6685" operator="containsText" text="EJC">
      <formula>NOT(ISERROR(SEARCH("EJC",DO133)))</formula>
    </cfRule>
    <cfRule type="containsText" dxfId="12074" priority="6686" operator="containsText" text="FAC">
      <formula>NOT(ISERROR(SEARCH("FAC",DO133)))</formula>
    </cfRule>
  </conditionalFormatting>
  <conditionalFormatting sqref="DO133:DR133">
    <cfRule type="containsText" dxfId="12073" priority="6679" operator="containsText" text="CE">
      <formula>NOT(ISERROR(SEARCH("CE",DO133)))</formula>
    </cfRule>
  </conditionalFormatting>
  <conditionalFormatting sqref="DO133:DR133">
    <cfRule type="cellIs" dxfId="12072" priority="6672" operator="equal">
      <formula>"FAB"</formula>
    </cfRule>
    <cfRule type="containsText" dxfId="12071" priority="6673" operator="containsText" text="CC">
      <formula>NOT(ISERROR(SEARCH("CC",DO133)))</formula>
    </cfRule>
    <cfRule type="containsText" dxfId="12070" priority="6674" operator="containsText" text="ND">
      <formula>NOT(ISERROR(SEARCH("ND",DO133)))</formula>
    </cfRule>
    <cfRule type="containsText" dxfId="12069" priority="6675" operator="containsText" text="MANTTO">
      <formula>NOT(ISERROR(SEARCH("MANTTO",DO133)))</formula>
    </cfRule>
    <cfRule type="containsText" dxfId="12068" priority="6676" operator="containsText" text="PNC">
      <formula>NOT(ISERROR(SEARCH("PNC",DO133)))</formula>
    </cfRule>
    <cfRule type="containsText" dxfId="12067" priority="6677" operator="containsText" text="EJC">
      <formula>NOT(ISERROR(SEARCH("EJC",DO133)))</formula>
    </cfRule>
    <cfRule type="containsText" dxfId="12066" priority="6678" operator="containsText" text="FAC">
      <formula>NOT(ISERROR(SEARCH("FAC",DO133)))</formula>
    </cfRule>
  </conditionalFormatting>
  <conditionalFormatting sqref="DO133:DR133">
    <cfRule type="containsText" dxfId="12065" priority="6671" operator="containsText" text="CE">
      <formula>NOT(ISERROR(SEARCH("CE",DO133)))</formula>
    </cfRule>
  </conditionalFormatting>
  <conditionalFormatting sqref="DN133:DR133">
    <cfRule type="cellIs" dxfId="12064" priority="6664" operator="equal">
      <formula>"FAB"</formula>
    </cfRule>
    <cfRule type="containsText" dxfId="12063" priority="6665" operator="containsText" text="CC">
      <formula>NOT(ISERROR(SEARCH("CC",DN133)))</formula>
    </cfRule>
    <cfRule type="containsText" dxfId="12062" priority="6666" operator="containsText" text="ND">
      <formula>NOT(ISERROR(SEARCH("ND",DN133)))</formula>
    </cfRule>
    <cfRule type="containsText" dxfId="12061" priority="6667" operator="containsText" text="MANTTO">
      <formula>NOT(ISERROR(SEARCH("MANTTO",DN133)))</formula>
    </cfRule>
    <cfRule type="containsText" dxfId="12060" priority="6668" operator="containsText" text="PNC">
      <formula>NOT(ISERROR(SEARCH("PNC",DN133)))</formula>
    </cfRule>
    <cfRule type="containsText" dxfId="12059" priority="6669" operator="containsText" text="EJC">
      <formula>NOT(ISERROR(SEARCH("EJC",DN133)))</formula>
    </cfRule>
    <cfRule type="containsText" dxfId="12058" priority="6670" operator="containsText" text="FAC">
      <formula>NOT(ISERROR(SEARCH("FAC",DN133)))</formula>
    </cfRule>
  </conditionalFormatting>
  <conditionalFormatting sqref="DN133:DR133">
    <cfRule type="containsText" dxfId="12057" priority="6663" operator="containsText" text="CE">
      <formula>NOT(ISERROR(SEARCH("CE",DN133)))</formula>
    </cfRule>
  </conditionalFormatting>
  <conditionalFormatting sqref="DN133:DR133">
    <cfRule type="cellIs" dxfId="12056" priority="6656" operator="equal">
      <formula>"FAB"</formula>
    </cfRule>
    <cfRule type="containsText" dxfId="12055" priority="6657" operator="containsText" text="CC">
      <formula>NOT(ISERROR(SEARCH("CC",DN133)))</formula>
    </cfRule>
    <cfRule type="containsText" dxfId="12054" priority="6658" operator="containsText" text="ND">
      <formula>NOT(ISERROR(SEARCH("ND",DN133)))</formula>
    </cfRule>
    <cfRule type="containsText" dxfId="12053" priority="6659" operator="containsText" text="MANTTO">
      <formula>NOT(ISERROR(SEARCH("MANTTO",DN133)))</formula>
    </cfRule>
    <cfRule type="containsText" dxfId="12052" priority="6660" operator="containsText" text="PNC">
      <formula>NOT(ISERROR(SEARCH("PNC",DN133)))</formula>
    </cfRule>
    <cfRule type="containsText" dxfId="12051" priority="6661" operator="containsText" text="EJC">
      <formula>NOT(ISERROR(SEARCH("EJC",DN133)))</formula>
    </cfRule>
    <cfRule type="containsText" dxfId="12050" priority="6662" operator="containsText" text="FAC">
      <formula>NOT(ISERROR(SEARCH("FAC",DN133)))</formula>
    </cfRule>
  </conditionalFormatting>
  <conditionalFormatting sqref="DN133:DR133">
    <cfRule type="containsText" dxfId="12049" priority="6655" operator="containsText" text="CE">
      <formula>NOT(ISERROR(SEARCH("CE",DN133)))</formula>
    </cfRule>
  </conditionalFormatting>
  <conditionalFormatting sqref="DM133:DR133">
    <cfRule type="cellIs" dxfId="12048" priority="6648" operator="equal">
      <formula>"FAB"</formula>
    </cfRule>
    <cfRule type="containsText" dxfId="12047" priority="6649" operator="containsText" text="CC">
      <formula>NOT(ISERROR(SEARCH("CC",DM133)))</formula>
    </cfRule>
    <cfRule type="containsText" dxfId="12046" priority="6650" operator="containsText" text="ND">
      <formula>NOT(ISERROR(SEARCH("ND",DM133)))</formula>
    </cfRule>
    <cfRule type="containsText" dxfId="12045" priority="6651" operator="containsText" text="MANTTO">
      <formula>NOT(ISERROR(SEARCH("MANTTO",DM133)))</formula>
    </cfRule>
    <cfRule type="containsText" dxfId="12044" priority="6652" operator="containsText" text="PNC">
      <formula>NOT(ISERROR(SEARCH("PNC",DM133)))</formula>
    </cfRule>
    <cfRule type="containsText" dxfId="12043" priority="6653" operator="containsText" text="EJC">
      <formula>NOT(ISERROR(SEARCH("EJC",DM133)))</formula>
    </cfRule>
    <cfRule type="containsText" dxfId="12042" priority="6654" operator="containsText" text="FAC">
      <formula>NOT(ISERROR(SEARCH("FAC",DM133)))</formula>
    </cfRule>
  </conditionalFormatting>
  <conditionalFormatting sqref="DM133:DR133">
    <cfRule type="containsText" dxfId="12041" priority="6647" operator="containsText" text="CE">
      <formula>NOT(ISERROR(SEARCH("CE",DM133)))</formula>
    </cfRule>
  </conditionalFormatting>
  <conditionalFormatting sqref="DM133:DR133">
    <cfRule type="cellIs" dxfId="12040" priority="6640" operator="equal">
      <formula>"FAB"</formula>
    </cfRule>
    <cfRule type="containsText" dxfId="12039" priority="6641" operator="containsText" text="CC">
      <formula>NOT(ISERROR(SEARCH("CC",DM133)))</formula>
    </cfRule>
    <cfRule type="containsText" dxfId="12038" priority="6642" operator="containsText" text="ND">
      <formula>NOT(ISERROR(SEARCH("ND",DM133)))</formula>
    </cfRule>
    <cfRule type="containsText" dxfId="12037" priority="6643" operator="containsText" text="MANTTO">
      <formula>NOT(ISERROR(SEARCH("MANTTO",DM133)))</formula>
    </cfRule>
    <cfRule type="containsText" dxfId="12036" priority="6644" operator="containsText" text="PNC">
      <formula>NOT(ISERROR(SEARCH("PNC",DM133)))</formula>
    </cfRule>
    <cfRule type="containsText" dxfId="12035" priority="6645" operator="containsText" text="EJC">
      <formula>NOT(ISERROR(SEARCH("EJC",DM133)))</formula>
    </cfRule>
    <cfRule type="containsText" dxfId="12034" priority="6646" operator="containsText" text="FAC">
      <formula>NOT(ISERROR(SEARCH("FAC",DM133)))</formula>
    </cfRule>
  </conditionalFormatting>
  <conditionalFormatting sqref="DM133:DR133">
    <cfRule type="containsText" dxfId="12033" priority="6639" operator="containsText" text="CE">
      <formula>NOT(ISERROR(SEARCH("CE",DM133)))</formula>
    </cfRule>
  </conditionalFormatting>
  <conditionalFormatting sqref="CJ133">
    <cfRule type="cellIs" dxfId="12032" priority="6632" operator="equal">
      <formula>"FAB"</formula>
    </cfRule>
    <cfRule type="containsText" dxfId="12031" priority="6633" operator="containsText" text="CC">
      <formula>NOT(ISERROR(SEARCH("CC",CJ133)))</formula>
    </cfRule>
    <cfRule type="containsText" dxfId="12030" priority="6634" operator="containsText" text="ND">
      <formula>NOT(ISERROR(SEARCH("ND",CJ133)))</formula>
    </cfRule>
    <cfRule type="containsText" dxfId="12029" priority="6635" operator="containsText" text="MANTTO">
      <formula>NOT(ISERROR(SEARCH("MANTTO",CJ133)))</formula>
    </cfRule>
    <cfRule type="containsText" dxfId="12028" priority="6636" operator="containsText" text="PNC">
      <formula>NOT(ISERROR(SEARCH("PNC",CJ133)))</formula>
    </cfRule>
    <cfRule type="containsText" dxfId="12027" priority="6637" operator="containsText" text="EJC">
      <formula>NOT(ISERROR(SEARCH("EJC",CJ133)))</formula>
    </cfRule>
    <cfRule type="containsText" dxfId="12026" priority="6638" operator="containsText" text="FAC">
      <formula>NOT(ISERROR(SEARCH("FAC",CJ133)))</formula>
    </cfRule>
  </conditionalFormatting>
  <conditionalFormatting sqref="CJ133">
    <cfRule type="containsText" dxfId="12025" priority="6631" operator="containsText" text="CE">
      <formula>NOT(ISERROR(SEARCH("CE",CJ133)))</formula>
    </cfRule>
  </conditionalFormatting>
  <conditionalFormatting sqref="CJ133">
    <cfRule type="containsText" dxfId="12024" priority="6630" operator="containsText" text="BAA">
      <formula>NOT(ISERROR(SEARCH("BAA",CJ133)))</formula>
    </cfRule>
  </conditionalFormatting>
  <conditionalFormatting sqref="CW133:DF133">
    <cfRule type="cellIs" dxfId="12023" priority="6623" operator="equal">
      <formula>"FAB"</formula>
    </cfRule>
    <cfRule type="containsText" dxfId="12022" priority="6624" operator="containsText" text="CC">
      <formula>NOT(ISERROR(SEARCH("CC",CW133)))</formula>
    </cfRule>
    <cfRule type="containsText" dxfId="12021" priority="6625" operator="containsText" text="ND">
      <formula>NOT(ISERROR(SEARCH("ND",CW133)))</formula>
    </cfRule>
    <cfRule type="containsText" dxfId="12020" priority="6626" operator="containsText" text="MANTTO">
      <formula>NOT(ISERROR(SEARCH("MANTTO",CW133)))</formula>
    </cfRule>
    <cfRule type="containsText" dxfId="12019" priority="6627" operator="containsText" text="PNC">
      <formula>NOT(ISERROR(SEARCH("PNC",CW133)))</formula>
    </cfRule>
    <cfRule type="containsText" dxfId="12018" priority="6628" operator="containsText" text="EJC">
      <formula>NOT(ISERROR(SEARCH("EJC",CW133)))</formula>
    </cfRule>
    <cfRule type="containsText" dxfId="12017" priority="6629" operator="containsText" text="FAC">
      <formula>NOT(ISERROR(SEARCH("FAC",CW133)))</formula>
    </cfRule>
  </conditionalFormatting>
  <conditionalFormatting sqref="CW133:DF133">
    <cfRule type="containsText" dxfId="12016" priority="6622" operator="containsText" text="CE">
      <formula>NOT(ISERROR(SEARCH("CE",CW133)))</formula>
    </cfRule>
  </conditionalFormatting>
  <conditionalFormatting sqref="CW133:DF133">
    <cfRule type="containsText" dxfId="12015" priority="6621" operator="containsText" text="BAA">
      <formula>NOT(ISERROR(SEARCH("BAA",CW133)))</formula>
    </cfRule>
  </conditionalFormatting>
  <conditionalFormatting sqref="AU135:CO135">
    <cfRule type="cellIs" dxfId="12014" priority="6614" operator="equal">
      <formula>"FAB"</formula>
    </cfRule>
    <cfRule type="containsText" dxfId="12013" priority="6615" operator="containsText" text="CC">
      <formula>NOT(ISERROR(SEARCH("CC",AU135)))</formula>
    </cfRule>
    <cfRule type="containsText" dxfId="12012" priority="6616" operator="containsText" text="ND">
      <formula>NOT(ISERROR(SEARCH("ND",AU135)))</formula>
    </cfRule>
    <cfRule type="containsText" dxfId="12011" priority="6617" operator="containsText" text="MANTTO">
      <formula>NOT(ISERROR(SEARCH("MANTTO",AU135)))</formula>
    </cfRule>
    <cfRule type="containsText" dxfId="12010" priority="6618" operator="containsText" text="PNC">
      <formula>NOT(ISERROR(SEARCH("PNC",AU135)))</formula>
    </cfRule>
    <cfRule type="containsText" dxfId="12009" priority="6619" operator="containsText" text="EJC">
      <formula>NOT(ISERROR(SEARCH("EJC",AU135)))</formula>
    </cfRule>
    <cfRule type="containsText" dxfId="12008" priority="6620" operator="containsText" text="FAC">
      <formula>NOT(ISERROR(SEARCH("FAC",AU135)))</formula>
    </cfRule>
  </conditionalFormatting>
  <conditionalFormatting sqref="AU135:CO135">
    <cfRule type="containsText" dxfId="12007" priority="6613" operator="containsText" text="CE">
      <formula>NOT(ISERROR(SEARCH("CE",AU135)))</formula>
    </cfRule>
  </conditionalFormatting>
  <conditionalFormatting sqref="AU135:CO135">
    <cfRule type="containsText" dxfId="12006" priority="6612" operator="containsText" text="BAA">
      <formula>NOT(ISERROR(SEARCH("BAA",AU135)))</formula>
    </cfRule>
  </conditionalFormatting>
  <conditionalFormatting sqref="CX134:DU134">
    <cfRule type="cellIs" dxfId="12005" priority="6596" operator="equal">
      <formula>"FAB"</formula>
    </cfRule>
    <cfRule type="containsText" dxfId="12004" priority="6597" operator="containsText" text="CC">
      <formula>NOT(ISERROR(SEARCH("CC",CX134)))</formula>
    </cfRule>
    <cfRule type="containsText" dxfId="12003" priority="6598" operator="containsText" text="ND">
      <formula>NOT(ISERROR(SEARCH("ND",CX134)))</formula>
    </cfRule>
    <cfRule type="containsText" dxfId="12002" priority="6599" operator="containsText" text="MANTTO">
      <formula>NOT(ISERROR(SEARCH("MANTTO",CX134)))</formula>
    </cfRule>
    <cfRule type="containsText" dxfId="12001" priority="6600" operator="containsText" text="PNC">
      <formula>NOT(ISERROR(SEARCH("PNC",CX134)))</formula>
    </cfRule>
    <cfRule type="containsText" dxfId="12000" priority="6601" operator="containsText" text="EJC">
      <formula>NOT(ISERROR(SEARCH("EJC",CX134)))</formula>
    </cfRule>
    <cfRule type="containsText" dxfId="11999" priority="6602" operator="containsText" text="FAC">
      <formula>NOT(ISERROR(SEARCH("FAC",CX134)))</formula>
    </cfRule>
  </conditionalFormatting>
  <conditionalFormatting sqref="CX134:DU134">
    <cfRule type="containsText" dxfId="11998" priority="6595" operator="containsText" text="CE">
      <formula>NOT(ISERROR(SEARCH("CE",CX134)))</formula>
    </cfRule>
  </conditionalFormatting>
  <conditionalFormatting sqref="CX134:DU134">
    <cfRule type="containsText" dxfId="11997" priority="6594" operator="containsText" text="BAA">
      <formula>NOT(ISERROR(SEARCH("BAA",CX134)))</formula>
    </cfRule>
  </conditionalFormatting>
  <conditionalFormatting sqref="CX134:DU134">
    <cfRule type="cellIs" dxfId="11996" priority="6587" operator="equal">
      <formula>"FAB"</formula>
    </cfRule>
    <cfRule type="containsText" dxfId="11995" priority="6588" operator="containsText" text="CC">
      <formula>NOT(ISERROR(SEARCH("CC",CX134)))</formula>
    </cfRule>
    <cfRule type="containsText" dxfId="11994" priority="6589" operator="containsText" text="ND">
      <formula>NOT(ISERROR(SEARCH("ND",CX134)))</formula>
    </cfRule>
    <cfRule type="containsText" dxfId="11993" priority="6590" operator="containsText" text="MANTTO">
      <formula>NOT(ISERROR(SEARCH("MANTTO",CX134)))</formula>
    </cfRule>
    <cfRule type="containsText" dxfId="11992" priority="6591" operator="containsText" text="PNC">
      <formula>NOT(ISERROR(SEARCH("PNC",CX134)))</formula>
    </cfRule>
    <cfRule type="containsText" dxfId="11991" priority="6592" operator="containsText" text="EJC">
      <formula>NOT(ISERROR(SEARCH("EJC",CX134)))</formula>
    </cfRule>
    <cfRule type="containsText" dxfId="11990" priority="6593" operator="containsText" text="FAC">
      <formula>NOT(ISERROR(SEARCH("FAC",CX134)))</formula>
    </cfRule>
  </conditionalFormatting>
  <conditionalFormatting sqref="CX134:DU134">
    <cfRule type="containsText" dxfId="11989" priority="6586" operator="containsText" text="CE">
      <formula>NOT(ISERROR(SEARCH("CE",CX134)))</formula>
    </cfRule>
  </conditionalFormatting>
  <conditionalFormatting sqref="CX134:DU134">
    <cfRule type="cellIs" dxfId="11988" priority="6579" operator="equal">
      <formula>"FAB"</formula>
    </cfRule>
    <cfRule type="containsText" dxfId="11987" priority="6580" operator="containsText" text="CC">
      <formula>NOT(ISERROR(SEARCH("CC",CX134)))</formula>
    </cfRule>
    <cfRule type="containsText" dxfId="11986" priority="6581" operator="containsText" text="ND">
      <formula>NOT(ISERROR(SEARCH("ND",CX134)))</formula>
    </cfRule>
    <cfRule type="containsText" dxfId="11985" priority="6582" operator="containsText" text="MANTTO">
      <formula>NOT(ISERROR(SEARCH("MANTTO",CX134)))</formula>
    </cfRule>
    <cfRule type="containsText" dxfId="11984" priority="6583" operator="containsText" text="PNC">
      <formula>NOT(ISERROR(SEARCH("PNC",CX134)))</formula>
    </cfRule>
    <cfRule type="containsText" dxfId="11983" priority="6584" operator="containsText" text="EJC">
      <formula>NOT(ISERROR(SEARCH("EJC",CX134)))</formula>
    </cfRule>
    <cfRule type="containsText" dxfId="11982" priority="6585" operator="containsText" text="FAC">
      <formula>NOT(ISERROR(SEARCH("FAC",CX134)))</formula>
    </cfRule>
  </conditionalFormatting>
  <conditionalFormatting sqref="CX134:DU134">
    <cfRule type="containsText" dxfId="11981" priority="6578" operator="containsText" text="CE">
      <formula>NOT(ISERROR(SEARCH("CE",CX134)))</formula>
    </cfRule>
  </conditionalFormatting>
  <conditionalFormatting sqref="CX134:DU134">
    <cfRule type="cellIs" dxfId="11980" priority="6571" operator="equal">
      <formula>"FAB"</formula>
    </cfRule>
    <cfRule type="containsText" dxfId="11979" priority="6572" operator="containsText" text="CC">
      <formula>NOT(ISERROR(SEARCH("CC",CX134)))</formula>
    </cfRule>
    <cfRule type="containsText" dxfId="11978" priority="6573" operator="containsText" text="ND">
      <formula>NOT(ISERROR(SEARCH("ND",CX134)))</formula>
    </cfRule>
    <cfRule type="containsText" dxfId="11977" priority="6574" operator="containsText" text="MANTTO">
      <formula>NOT(ISERROR(SEARCH("MANTTO",CX134)))</formula>
    </cfRule>
    <cfRule type="containsText" dxfId="11976" priority="6575" operator="containsText" text="PNC">
      <formula>NOT(ISERROR(SEARCH("PNC",CX134)))</formula>
    </cfRule>
    <cfRule type="containsText" dxfId="11975" priority="6576" operator="containsText" text="EJC">
      <formula>NOT(ISERROR(SEARCH("EJC",CX134)))</formula>
    </cfRule>
    <cfRule type="containsText" dxfId="11974" priority="6577" operator="containsText" text="FAC">
      <formula>NOT(ISERROR(SEARCH("FAC",CX134)))</formula>
    </cfRule>
  </conditionalFormatting>
  <conditionalFormatting sqref="CX134:DU134">
    <cfRule type="containsText" dxfId="11973" priority="6570" operator="containsText" text="CE">
      <formula>NOT(ISERROR(SEARCH("CE",CX134)))</formula>
    </cfRule>
  </conditionalFormatting>
  <conditionalFormatting sqref="CX134:DU134">
    <cfRule type="cellIs" dxfId="11972" priority="6563" operator="equal">
      <formula>"FAB"</formula>
    </cfRule>
    <cfRule type="containsText" dxfId="11971" priority="6564" operator="containsText" text="CC">
      <formula>NOT(ISERROR(SEARCH("CC",CX134)))</formula>
    </cfRule>
    <cfRule type="containsText" dxfId="11970" priority="6565" operator="containsText" text="ND">
      <formula>NOT(ISERROR(SEARCH("ND",CX134)))</formula>
    </cfRule>
    <cfRule type="containsText" dxfId="11969" priority="6566" operator="containsText" text="MANTTO">
      <formula>NOT(ISERROR(SEARCH("MANTTO",CX134)))</formula>
    </cfRule>
    <cfRule type="containsText" dxfId="11968" priority="6567" operator="containsText" text="PNC">
      <formula>NOT(ISERROR(SEARCH("PNC",CX134)))</formula>
    </cfRule>
    <cfRule type="containsText" dxfId="11967" priority="6568" operator="containsText" text="EJC">
      <formula>NOT(ISERROR(SEARCH("EJC",CX134)))</formula>
    </cfRule>
    <cfRule type="containsText" dxfId="11966" priority="6569" operator="containsText" text="FAC">
      <formula>NOT(ISERROR(SEARCH("FAC",CX134)))</formula>
    </cfRule>
  </conditionalFormatting>
  <conditionalFormatting sqref="CX134:DU134">
    <cfRule type="containsText" dxfId="11965" priority="6562" operator="containsText" text="CE">
      <formula>NOT(ISERROR(SEARCH("CE",CX134)))</formula>
    </cfRule>
  </conditionalFormatting>
  <conditionalFormatting sqref="DD134 DP134">
    <cfRule type="cellIs" dxfId="11964" priority="6555" operator="equal">
      <formula>"FAB"</formula>
    </cfRule>
    <cfRule type="containsText" dxfId="11963" priority="6556" operator="containsText" text="CC">
      <formula>NOT(ISERROR(SEARCH("CC",DD134)))</formula>
    </cfRule>
    <cfRule type="containsText" dxfId="11962" priority="6557" operator="containsText" text="ND">
      <formula>NOT(ISERROR(SEARCH("ND",DD134)))</formula>
    </cfRule>
    <cfRule type="containsText" dxfId="11961" priority="6558" operator="containsText" text="MANTTO">
      <formula>NOT(ISERROR(SEARCH("MANTTO",DD134)))</formula>
    </cfRule>
    <cfRule type="containsText" dxfId="11960" priority="6559" operator="containsText" text="PNC">
      <formula>NOT(ISERROR(SEARCH("PNC",DD134)))</formula>
    </cfRule>
    <cfRule type="containsText" dxfId="11959" priority="6560" operator="containsText" text="EJC">
      <formula>NOT(ISERROR(SEARCH("EJC",DD134)))</formula>
    </cfRule>
    <cfRule type="containsText" dxfId="11958" priority="6561" operator="containsText" text="FAC">
      <formula>NOT(ISERROR(SEARCH("FAC",DD134)))</formula>
    </cfRule>
  </conditionalFormatting>
  <conditionalFormatting sqref="DD134 DP134">
    <cfRule type="containsText" dxfId="11957" priority="6554" operator="containsText" text="CE">
      <formula>NOT(ISERROR(SEARCH("CE",DD134)))</formula>
    </cfRule>
  </conditionalFormatting>
  <conditionalFormatting sqref="CX134:DU134">
    <cfRule type="cellIs" dxfId="11956" priority="6547" operator="equal">
      <formula>"FAB"</formula>
    </cfRule>
    <cfRule type="containsText" dxfId="11955" priority="6548" operator="containsText" text="CC">
      <formula>NOT(ISERROR(SEARCH("CC",CX134)))</formula>
    </cfRule>
    <cfRule type="containsText" dxfId="11954" priority="6549" operator="containsText" text="ND">
      <formula>NOT(ISERROR(SEARCH("ND",CX134)))</formula>
    </cfRule>
    <cfRule type="containsText" dxfId="11953" priority="6550" operator="containsText" text="MANTTO">
      <formula>NOT(ISERROR(SEARCH("MANTTO",CX134)))</formula>
    </cfRule>
    <cfRule type="containsText" dxfId="11952" priority="6551" operator="containsText" text="PNC">
      <formula>NOT(ISERROR(SEARCH("PNC",CX134)))</formula>
    </cfRule>
    <cfRule type="containsText" dxfId="11951" priority="6552" operator="containsText" text="EJC">
      <formula>NOT(ISERROR(SEARCH("EJC",CX134)))</formula>
    </cfRule>
    <cfRule type="containsText" dxfId="11950" priority="6553" operator="containsText" text="FAC">
      <formula>NOT(ISERROR(SEARCH("FAC",CX134)))</formula>
    </cfRule>
  </conditionalFormatting>
  <conditionalFormatting sqref="CX134:DU134">
    <cfRule type="containsText" dxfId="11949" priority="6546" operator="containsText" text="CE">
      <formula>NOT(ISERROR(SEARCH("CE",CX134)))</formula>
    </cfRule>
  </conditionalFormatting>
  <conditionalFormatting sqref="CX134:DU134">
    <cfRule type="cellIs" dxfId="11948" priority="6539" operator="equal">
      <formula>"FAB"</formula>
    </cfRule>
    <cfRule type="containsText" dxfId="11947" priority="6540" operator="containsText" text="CC">
      <formula>NOT(ISERROR(SEARCH("CC",CX134)))</formula>
    </cfRule>
    <cfRule type="containsText" dxfId="11946" priority="6541" operator="containsText" text="ND">
      <formula>NOT(ISERROR(SEARCH("ND",CX134)))</formula>
    </cfRule>
    <cfRule type="containsText" dxfId="11945" priority="6542" operator="containsText" text="MANTTO">
      <formula>NOT(ISERROR(SEARCH("MANTTO",CX134)))</formula>
    </cfRule>
    <cfRule type="containsText" dxfId="11944" priority="6543" operator="containsText" text="PNC">
      <formula>NOT(ISERROR(SEARCH("PNC",CX134)))</formula>
    </cfRule>
    <cfRule type="containsText" dxfId="11943" priority="6544" operator="containsText" text="EJC">
      <formula>NOT(ISERROR(SEARCH("EJC",CX134)))</formula>
    </cfRule>
    <cfRule type="containsText" dxfId="11942" priority="6545" operator="containsText" text="FAC">
      <formula>NOT(ISERROR(SEARCH("FAC",CX134)))</formula>
    </cfRule>
  </conditionalFormatting>
  <conditionalFormatting sqref="CX134:DU134">
    <cfRule type="containsText" dxfId="11941" priority="6538" operator="containsText" text="CE">
      <formula>NOT(ISERROR(SEARCH("CE",CX134)))</formula>
    </cfRule>
  </conditionalFormatting>
  <conditionalFormatting sqref="DB134:DD134 DN134:DP134">
    <cfRule type="cellIs" dxfId="11940" priority="6531" operator="equal">
      <formula>"FAB"</formula>
    </cfRule>
    <cfRule type="containsText" dxfId="11939" priority="6532" operator="containsText" text="CC">
      <formula>NOT(ISERROR(SEARCH("CC",DB134)))</formula>
    </cfRule>
    <cfRule type="containsText" dxfId="11938" priority="6533" operator="containsText" text="ND">
      <formula>NOT(ISERROR(SEARCH("ND",DB134)))</formula>
    </cfRule>
    <cfRule type="containsText" dxfId="11937" priority="6534" operator="containsText" text="MANTTO">
      <formula>NOT(ISERROR(SEARCH("MANTTO",DB134)))</formula>
    </cfRule>
    <cfRule type="containsText" dxfId="11936" priority="6535" operator="containsText" text="PNC">
      <formula>NOT(ISERROR(SEARCH("PNC",DB134)))</formula>
    </cfRule>
    <cfRule type="containsText" dxfId="11935" priority="6536" operator="containsText" text="EJC">
      <formula>NOT(ISERROR(SEARCH("EJC",DB134)))</formula>
    </cfRule>
    <cfRule type="containsText" dxfId="11934" priority="6537" operator="containsText" text="FAC">
      <formula>NOT(ISERROR(SEARCH("FAC",DB134)))</formula>
    </cfRule>
  </conditionalFormatting>
  <conditionalFormatting sqref="DB134:DD134 DN134:DP134">
    <cfRule type="containsText" dxfId="11933" priority="6530" operator="containsText" text="CE">
      <formula>NOT(ISERROR(SEARCH("CE",DB134)))</formula>
    </cfRule>
  </conditionalFormatting>
  <conditionalFormatting sqref="DB134:DD134 DN134:DP134">
    <cfRule type="cellIs" dxfId="11932" priority="6523" operator="equal">
      <formula>"FAB"</formula>
    </cfRule>
    <cfRule type="containsText" dxfId="11931" priority="6524" operator="containsText" text="CC">
      <formula>NOT(ISERROR(SEARCH("CC",DB134)))</formula>
    </cfRule>
    <cfRule type="containsText" dxfId="11930" priority="6525" operator="containsText" text="ND">
      <formula>NOT(ISERROR(SEARCH("ND",DB134)))</formula>
    </cfRule>
    <cfRule type="containsText" dxfId="11929" priority="6526" operator="containsText" text="MANTTO">
      <formula>NOT(ISERROR(SEARCH("MANTTO",DB134)))</formula>
    </cfRule>
    <cfRule type="containsText" dxfId="11928" priority="6527" operator="containsText" text="PNC">
      <formula>NOT(ISERROR(SEARCH("PNC",DB134)))</formula>
    </cfRule>
    <cfRule type="containsText" dxfId="11927" priority="6528" operator="containsText" text="EJC">
      <formula>NOT(ISERROR(SEARCH("EJC",DB134)))</formula>
    </cfRule>
    <cfRule type="containsText" dxfId="11926" priority="6529" operator="containsText" text="FAC">
      <formula>NOT(ISERROR(SEARCH("FAC",DB134)))</formula>
    </cfRule>
  </conditionalFormatting>
  <conditionalFormatting sqref="DB134:DD134 DN134:DP134">
    <cfRule type="containsText" dxfId="11925" priority="6522" operator="containsText" text="CE">
      <formula>NOT(ISERROR(SEARCH("CE",DB134)))</formula>
    </cfRule>
  </conditionalFormatting>
  <conditionalFormatting sqref="CX134:DU134">
    <cfRule type="cellIs" dxfId="11924" priority="6515" operator="equal">
      <formula>"FAB"</formula>
    </cfRule>
    <cfRule type="containsText" dxfId="11923" priority="6516" operator="containsText" text="CC">
      <formula>NOT(ISERROR(SEARCH("CC",CX134)))</formula>
    </cfRule>
    <cfRule type="containsText" dxfId="11922" priority="6517" operator="containsText" text="ND">
      <formula>NOT(ISERROR(SEARCH("ND",CX134)))</formula>
    </cfRule>
    <cfRule type="containsText" dxfId="11921" priority="6518" operator="containsText" text="MANTTO">
      <formula>NOT(ISERROR(SEARCH("MANTTO",CX134)))</formula>
    </cfRule>
    <cfRule type="containsText" dxfId="11920" priority="6519" operator="containsText" text="PNC">
      <formula>NOT(ISERROR(SEARCH("PNC",CX134)))</formula>
    </cfRule>
    <cfRule type="containsText" dxfId="11919" priority="6520" operator="containsText" text="EJC">
      <formula>NOT(ISERROR(SEARCH("EJC",CX134)))</formula>
    </cfRule>
    <cfRule type="containsText" dxfId="11918" priority="6521" operator="containsText" text="FAC">
      <formula>NOT(ISERROR(SEARCH("FAC",CX134)))</formula>
    </cfRule>
  </conditionalFormatting>
  <conditionalFormatting sqref="CX134:DU134">
    <cfRule type="containsText" dxfId="11917" priority="6514" operator="containsText" text="CE">
      <formula>NOT(ISERROR(SEARCH("CE",CX134)))</formula>
    </cfRule>
  </conditionalFormatting>
  <conditionalFormatting sqref="CX134:DU134">
    <cfRule type="cellIs" dxfId="11916" priority="6507" operator="equal">
      <formula>"FAB"</formula>
    </cfRule>
    <cfRule type="containsText" dxfId="11915" priority="6508" operator="containsText" text="CC">
      <formula>NOT(ISERROR(SEARCH("CC",CX134)))</formula>
    </cfRule>
    <cfRule type="containsText" dxfId="11914" priority="6509" operator="containsText" text="ND">
      <formula>NOT(ISERROR(SEARCH("ND",CX134)))</formula>
    </cfRule>
    <cfRule type="containsText" dxfId="11913" priority="6510" operator="containsText" text="MANTTO">
      <formula>NOT(ISERROR(SEARCH("MANTTO",CX134)))</formula>
    </cfRule>
    <cfRule type="containsText" dxfId="11912" priority="6511" operator="containsText" text="PNC">
      <formula>NOT(ISERROR(SEARCH("PNC",CX134)))</formula>
    </cfRule>
    <cfRule type="containsText" dxfId="11911" priority="6512" operator="containsText" text="EJC">
      <formula>NOT(ISERROR(SEARCH("EJC",CX134)))</formula>
    </cfRule>
    <cfRule type="containsText" dxfId="11910" priority="6513" operator="containsText" text="FAC">
      <formula>NOT(ISERROR(SEARCH("FAC",CX134)))</formula>
    </cfRule>
  </conditionalFormatting>
  <conditionalFormatting sqref="CX134:DU134">
    <cfRule type="containsText" dxfId="11909" priority="6506" operator="containsText" text="CE">
      <formula>NOT(ISERROR(SEARCH("CE",CX134)))</formula>
    </cfRule>
  </conditionalFormatting>
  <conditionalFormatting sqref="DH134 DT134">
    <cfRule type="cellIs" dxfId="11908" priority="6499" operator="equal">
      <formula>"FAB"</formula>
    </cfRule>
    <cfRule type="containsText" dxfId="11907" priority="6500" operator="containsText" text="CC">
      <formula>NOT(ISERROR(SEARCH("CC",DH134)))</formula>
    </cfRule>
    <cfRule type="containsText" dxfId="11906" priority="6501" operator="containsText" text="ND">
      <formula>NOT(ISERROR(SEARCH("ND",DH134)))</formula>
    </cfRule>
    <cfRule type="containsText" dxfId="11905" priority="6502" operator="containsText" text="MANTTO">
      <formula>NOT(ISERROR(SEARCH("MANTTO",DH134)))</formula>
    </cfRule>
    <cfRule type="containsText" dxfId="11904" priority="6503" operator="containsText" text="PNC">
      <formula>NOT(ISERROR(SEARCH("PNC",DH134)))</formula>
    </cfRule>
    <cfRule type="containsText" dxfId="11903" priority="6504" operator="containsText" text="EJC">
      <formula>NOT(ISERROR(SEARCH("EJC",DH134)))</formula>
    </cfRule>
    <cfRule type="containsText" dxfId="11902" priority="6505" operator="containsText" text="FAC">
      <formula>NOT(ISERROR(SEARCH("FAC",DH134)))</formula>
    </cfRule>
  </conditionalFormatting>
  <conditionalFormatting sqref="DH134 DT134">
    <cfRule type="containsText" dxfId="11901" priority="6498" operator="containsText" text="CE">
      <formula>NOT(ISERROR(SEARCH("CE",DH134)))</formula>
    </cfRule>
  </conditionalFormatting>
  <conditionalFormatting sqref="CX134:DU134">
    <cfRule type="cellIs" dxfId="11900" priority="6491" operator="equal">
      <formula>"FAB"</formula>
    </cfRule>
    <cfRule type="containsText" dxfId="11899" priority="6492" operator="containsText" text="CC">
      <formula>NOT(ISERROR(SEARCH("CC",CX134)))</formula>
    </cfRule>
    <cfRule type="containsText" dxfId="11898" priority="6493" operator="containsText" text="ND">
      <formula>NOT(ISERROR(SEARCH("ND",CX134)))</formula>
    </cfRule>
    <cfRule type="containsText" dxfId="11897" priority="6494" operator="containsText" text="MANTTO">
      <formula>NOT(ISERROR(SEARCH("MANTTO",CX134)))</formula>
    </cfRule>
    <cfRule type="containsText" dxfId="11896" priority="6495" operator="containsText" text="PNC">
      <formula>NOT(ISERROR(SEARCH("PNC",CX134)))</formula>
    </cfRule>
    <cfRule type="containsText" dxfId="11895" priority="6496" operator="containsText" text="EJC">
      <formula>NOT(ISERROR(SEARCH("EJC",CX134)))</formula>
    </cfRule>
    <cfRule type="containsText" dxfId="11894" priority="6497" operator="containsText" text="FAC">
      <formula>NOT(ISERROR(SEARCH("FAC",CX134)))</formula>
    </cfRule>
  </conditionalFormatting>
  <conditionalFormatting sqref="CX134:DU134">
    <cfRule type="containsText" dxfId="11893" priority="6490" operator="containsText" text="CE">
      <formula>NOT(ISERROR(SEARCH("CE",CX134)))</formula>
    </cfRule>
  </conditionalFormatting>
  <conditionalFormatting sqref="CX134:DU134">
    <cfRule type="cellIs" dxfId="11892" priority="6483" operator="equal">
      <formula>"FAB"</formula>
    </cfRule>
    <cfRule type="containsText" dxfId="11891" priority="6484" operator="containsText" text="CC">
      <formula>NOT(ISERROR(SEARCH("CC",CX134)))</formula>
    </cfRule>
    <cfRule type="containsText" dxfId="11890" priority="6485" operator="containsText" text="ND">
      <formula>NOT(ISERROR(SEARCH("ND",CX134)))</formula>
    </cfRule>
    <cfRule type="containsText" dxfId="11889" priority="6486" operator="containsText" text="MANTTO">
      <formula>NOT(ISERROR(SEARCH("MANTTO",CX134)))</formula>
    </cfRule>
    <cfRule type="containsText" dxfId="11888" priority="6487" operator="containsText" text="PNC">
      <formula>NOT(ISERROR(SEARCH("PNC",CX134)))</formula>
    </cfRule>
    <cfRule type="containsText" dxfId="11887" priority="6488" operator="containsText" text="EJC">
      <formula>NOT(ISERROR(SEARCH("EJC",CX134)))</formula>
    </cfRule>
    <cfRule type="containsText" dxfId="11886" priority="6489" operator="containsText" text="FAC">
      <formula>NOT(ISERROR(SEARCH("FAC",CX134)))</formula>
    </cfRule>
  </conditionalFormatting>
  <conditionalFormatting sqref="CX134:DU134">
    <cfRule type="containsText" dxfId="11885" priority="6482" operator="containsText" text="CE">
      <formula>NOT(ISERROR(SEARCH("CE",CX134)))</formula>
    </cfRule>
  </conditionalFormatting>
  <conditionalFormatting sqref="DG134:DH134 DS134:DT134">
    <cfRule type="cellIs" dxfId="11884" priority="6475" operator="equal">
      <formula>"FAB"</formula>
    </cfRule>
    <cfRule type="containsText" dxfId="11883" priority="6476" operator="containsText" text="CC">
      <formula>NOT(ISERROR(SEARCH("CC",DG134)))</formula>
    </cfRule>
    <cfRule type="containsText" dxfId="11882" priority="6477" operator="containsText" text="ND">
      <formula>NOT(ISERROR(SEARCH("ND",DG134)))</formula>
    </cfRule>
    <cfRule type="containsText" dxfId="11881" priority="6478" operator="containsText" text="MANTTO">
      <formula>NOT(ISERROR(SEARCH("MANTTO",DG134)))</formula>
    </cfRule>
    <cfRule type="containsText" dxfId="11880" priority="6479" operator="containsText" text="PNC">
      <formula>NOT(ISERROR(SEARCH("PNC",DG134)))</formula>
    </cfRule>
    <cfRule type="containsText" dxfId="11879" priority="6480" operator="containsText" text="EJC">
      <formula>NOT(ISERROR(SEARCH("EJC",DG134)))</formula>
    </cfRule>
    <cfRule type="containsText" dxfId="11878" priority="6481" operator="containsText" text="FAC">
      <formula>NOT(ISERROR(SEARCH("FAC",DG134)))</formula>
    </cfRule>
  </conditionalFormatting>
  <conditionalFormatting sqref="DG134:DH134 DS134:DT134">
    <cfRule type="containsText" dxfId="11877" priority="6474" operator="containsText" text="CE">
      <formula>NOT(ISERROR(SEARCH("CE",DG134)))</formula>
    </cfRule>
  </conditionalFormatting>
  <conditionalFormatting sqref="DG134:DH134 DS134:DT134">
    <cfRule type="cellIs" dxfId="11876" priority="6467" operator="equal">
      <formula>"FAB"</formula>
    </cfRule>
    <cfRule type="containsText" dxfId="11875" priority="6468" operator="containsText" text="CC">
      <formula>NOT(ISERROR(SEARCH("CC",DG134)))</formula>
    </cfRule>
    <cfRule type="containsText" dxfId="11874" priority="6469" operator="containsText" text="ND">
      <formula>NOT(ISERROR(SEARCH("ND",DG134)))</formula>
    </cfRule>
    <cfRule type="containsText" dxfId="11873" priority="6470" operator="containsText" text="MANTTO">
      <formula>NOT(ISERROR(SEARCH("MANTTO",DG134)))</formula>
    </cfRule>
    <cfRule type="containsText" dxfId="11872" priority="6471" operator="containsText" text="PNC">
      <formula>NOT(ISERROR(SEARCH("PNC",DG134)))</formula>
    </cfRule>
    <cfRule type="containsText" dxfId="11871" priority="6472" operator="containsText" text="EJC">
      <formula>NOT(ISERROR(SEARCH("EJC",DG134)))</formula>
    </cfRule>
    <cfRule type="containsText" dxfId="11870" priority="6473" operator="containsText" text="FAC">
      <formula>NOT(ISERROR(SEARCH("FAC",DG134)))</formula>
    </cfRule>
  </conditionalFormatting>
  <conditionalFormatting sqref="DG134:DH134 DS134:DT134">
    <cfRule type="containsText" dxfId="11869" priority="6466" operator="containsText" text="CE">
      <formula>NOT(ISERROR(SEARCH("CE",DG134)))</formula>
    </cfRule>
  </conditionalFormatting>
  <conditionalFormatting sqref="CX134:DU134">
    <cfRule type="cellIs" dxfId="11868" priority="6459" operator="equal">
      <formula>"FAB"</formula>
    </cfRule>
    <cfRule type="containsText" dxfId="11867" priority="6460" operator="containsText" text="CC">
      <formula>NOT(ISERROR(SEARCH("CC",CX134)))</formula>
    </cfRule>
    <cfRule type="containsText" dxfId="11866" priority="6461" operator="containsText" text="ND">
      <formula>NOT(ISERROR(SEARCH("ND",CX134)))</formula>
    </cfRule>
    <cfRule type="containsText" dxfId="11865" priority="6462" operator="containsText" text="MANTTO">
      <formula>NOT(ISERROR(SEARCH("MANTTO",CX134)))</formula>
    </cfRule>
    <cfRule type="containsText" dxfId="11864" priority="6463" operator="containsText" text="PNC">
      <formula>NOT(ISERROR(SEARCH("PNC",CX134)))</formula>
    </cfRule>
    <cfRule type="containsText" dxfId="11863" priority="6464" operator="containsText" text="EJC">
      <formula>NOT(ISERROR(SEARCH("EJC",CX134)))</formula>
    </cfRule>
    <cfRule type="containsText" dxfId="11862" priority="6465" operator="containsText" text="FAC">
      <formula>NOT(ISERROR(SEARCH("FAC",CX134)))</formula>
    </cfRule>
  </conditionalFormatting>
  <conditionalFormatting sqref="CX134:DU134">
    <cfRule type="containsText" dxfId="11861" priority="6458" operator="containsText" text="CE">
      <formula>NOT(ISERROR(SEARCH("CE",CX134)))</formula>
    </cfRule>
  </conditionalFormatting>
  <conditionalFormatting sqref="CX134:DU134">
    <cfRule type="cellIs" dxfId="11860" priority="6451" operator="equal">
      <formula>"FAB"</formula>
    </cfRule>
    <cfRule type="containsText" dxfId="11859" priority="6452" operator="containsText" text="CC">
      <formula>NOT(ISERROR(SEARCH("CC",CX134)))</formula>
    </cfRule>
    <cfRule type="containsText" dxfId="11858" priority="6453" operator="containsText" text="ND">
      <formula>NOT(ISERROR(SEARCH("ND",CX134)))</formula>
    </cfRule>
    <cfRule type="containsText" dxfId="11857" priority="6454" operator="containsText" text="MANTTO">
      <formula>NOT(ISERROR(SEARCH("MANTTO",CX134)))</formula>
    </cfRule>
    <cfRule type="containsText" dxfId="11856" priority="6455" operator="containsText" text="PNC">
      <formula>NOT(ISERROR(SEARCH("PNC",CX134)))</formula>
    </cfRule>
    <cfRule type="containsText" dxfId="11855" priority="6456" operator="containsText" text="EJC">
      <formula>NOT(ISERROR(SEARCH("EJC",CX134)))</formula>
    </cfRule>
    <cfRule type="containsText" dxfId="11854" priority="6457" operator="containsText" text="FAC">
      <formula>NOT(ISERROR(SEARCH("FAC",CX134)))</formula>
    </cfRule>
  </conditionalFormatting>
  <conditionalFormatting sqref="CX134:DU134">
    <cfRule type="containsText" dxfId="11853" priority="6450" operator="containsText" text="CE">
      <formula>NOT(ISERROR(SEARCH("CE",CX134)))</formula>
    </cfRule>
  </conditionalFormatting>
  <conditionalFormatting sqref="DG134 DS134">
    <cfRule type="cellIs" dxfId="11852" priority="6443" operator="equal">
      <formula>"FAB"</formula>
    </cfRule>
    <cfRule type="containsText" dxfId="11851" priority="6444" operator="containsText" text="CC">
      <formula>NOT(ISERROR(SEARCH("CC",DG134)))</formula>
    </cfRule>
    <cfRule type="containsText" dxfId="11850" priority="6445" operator="containsText" text="ND">
      <formula>NOT(ISERROR(SEARCH("ND",DG134)))</formula>
    </cfRule>
    <cfRule type="containsText" dxfId="11849" priority="6446" operator="containsText" text="MANTTO">
      <formula>NOT(ISERROR(SEARCH("MANTTO",DG134)))</formula>
    </cfRule>
    <cfRule type="containsText" dxfId="11848" priority="6447" operator="containsText" text="PNC">
      <formula>NOT(ISERROR(SEARCH("PNC",DG134)))</formula>
    </cfRule>
    <cfRule type="containsText" dxfId="11847" priority="6448" operator="containsText" text="EJC">
      <formula>NOT(ISERROR(SEARCH("EJC",DG134)))</formula>
    </cfRule>
    <cfRule type="containsText" dxfId="11846" priority="6449" operator="containsText" text="FAC">
      <formula>NOT(ISERROR(SEARCH("FAC",DG134)))</formula>
    </cfRule>
  </conditionalFormatting>
  <conditionalFormatting sqref="DG134 DS134">
    <cfRule type="containsText" dxfId="11845" priority="6442" operator="containsText" text="CE">
      <formula>NOT(ISERROR(SEARCH("CE",DG134)))</formula>
    </cfRule>
  </conditionalFormatting>
  <conditionalFormatting sqref="DG134 DS134">
    <cfRule type="cellIs" dxfId="11844" priority="6435" operator="equal">
      <formula>"FAB"</formula>
    </cfRule>
    <cfRule type="containsText" dxfId="11843" priority="6436" operator="containsText" text="CC">
      <formula>NOT(ISERROR(SEARCH("CC",DG134)))</formula>
    </cfRule>
    <cfRule type="containsText" dxfId="11842" priority="6437" operator="containsText" text="ND">
      <formula>NOT(ISERROR(SEARCH("ND",DG134)))</formula>
    </cfRule>
    <cfRule type="containsText" dxfId="11841" priority="6438" operator="containsText" text="MANTTO">
      <formula>NOT(ISERROR(SEARCH("MANTTO",DG134)))</formula>
    </cfRule>
    <cfRule type="containsText" dxfId="11840" priority="6439" operator="containsText" text="PNC">
      <formula>NOT(ISERROR(SEARCH("PNC",DG134)))</formula>
    </cfRule>
    <cfRule type="containsText" dxfId="11839" priority="6440" operator="containsText" text="EJC">
      <formula>NOT(ISERROR(SEARCH("EJC",DG134)))</formula>
    </cfRule>
    <cfRule type="containsText" dxfId="11838" priority="6441" operator="containsText" text="FAC">
      <formula>NOT(ISERROR(SEARCH("FAC",DG134)))</formula>
    </cfRule>
  </conditionalFormatting>
  <conditionalFormatting sqref="DG134 DS134">
    <cfRule type="containsText" dxfId="11837" priority="6434" operator="containsText" text="CE">
      <formula>NOT(ISERROR(SEARCH("CE",DG134)))</formula>
    </cfRule>
  </conditionalFormatting>
  <conditionalFormatting sqref="DG134 DS134">
    <cfRule type="cellIs" dxfId="11836" priority="6427" operator="equal">
      <formula>"FAB"</formula>
    </cfRule>
    <cfRule type="containsText" dxfId="11835" priority="6428" operator="containsText" text="CC">
      <formula>NOT(ISERROR(SEARCH("CC",DG134)))</formula>
    </cfRule>
    <cfRule type="containsText" dxfId="11834" priority="6429" operator="containsText" text="ND">
      <formula>NOT(ISERROR(SEARCH("ND",DG134)))</formula>
    </cfRule>
    <cfRule type="containsText" dxfId="11833" priority="6430" operator="containsText" text="MANTTO">
      <formula>NOT(ISERROR(SEARCH("MANTTO",DG134)))</formula>
    </cfRule>
    <cfRule type="containsText" dxfId="11832" priority="6431" operator="containsText" text="PNC">
      <formula>NOT(ISERROR(SEARCH("PNC",DG134)))</formula>
    </cfRule>
    <cfRule type="containsText" dxfId="11831" priority="6432" operator="containsText" text="EJC">
      <formula>NOT(ISERROR(SEARCH("EJC",DG134)))</formula>
    </cfRule>
    <cfRule type="containsText" dxfId="11830" priority="6433" operator="containsText" text="FAC">
      <formula>NOT(ISERROR(SEARCH("FAC",DG134)))</formula>
    </cfRule>
  </conditionalFormatting>
  <conditionalFormatting sqref="DG134 DS134">
    <cfRule type="containsText" dxfId="11829" priority="6426" operator="containsText" text="CE">
      <formula>NOT(ISERROR(SEARCH("CE",DG134)))</formula>
    </cfRule>
  </conditionalFormatting>
  <conditionalFormatting sqref="DG134 DS134">
    <cfRule type="cellIs" dxfId="11828" priority="6419" operator="equal">
      <formula>"FAB"</formula>
    </cfRule>
    <cfRule type="containsText" dxfId="11827" priority="6420" operator="containsText" text="CC">
      <formula>NOT(ISERROR(SEARCH("CC",DG134)))</formula>
    </cfRule>
    <cfRule type="containsText" dxfId="11826" priority="6421" operator="containsText" text="ND">
      <formula>NOT(ISERROR(SEARCH("ND",DG134)))</formula>
    </cfRule>
    <cfRule type="containsText" dxfId="11825" priority="6422" operator="containsText" text="MANTTO">
      <formula>NOT(ISERROR(SEARCH("MANTTO",DG134)))</formula>
    </cfRule>
    <cfRule type="containsText" dxfId="11824" priority="6423" operator="containsText" text="PNC">
      <formula>NOT(ISERROR(SEARCH("PNC",DG134)))</formula>
    </cfRule>
    <cfRule type="containsText" dxfId="11823" priority="6424" operator="containsText" text="EJC">
      <formula>NOT(ISERROR(SEARCH("EJC",DG134)))</formula>
    </cfRule>
    <cfRule type="containsText" dxfId="11822" priority="6425" operator="containsText" text="FAC">
      <formula>NOT(ISERROR(SEARCH("FAC",DG134)))</formula>
    </cfRule>
  </conditionalFormatting>
  <conditionalFormatting sqref="DG134 DS134">
    <cfRule type="containsText" dxfId="11821" priority="6418" operator="containsText" text="CE">
      <formula>NOT(ISERROR(SEARCH("CE",DG134)))</formula>
    </cfRule>
  </conditionalFormatting>
  <conditionalFormatting sqref="DG134 DS134">
    <cfRule type="cellIs" dxfId="11820" priority="6411" operator="equal">
      <formula>"FAB"</formula>
    </cfRule>
    <cfRule type="containsText" dxfId="11819" priority="6412" operator="containsText" text="CC">
      <formula>NOT(ISERROR(SEARCH("CC",DG134)))</formula>
    </cfRule>
    <cfRule type="containsText" dxfId="11818" priority="6413" operator="containsText" text="ND">
      <formula>NOT(ISERROR(SEARCH("ND",DG134)))</formula>
    </cfRule>
    <cfRule type="containsText" dxfId="11817" priority="6414" operator="containsText" text="MANTTO">
      <formula>NOT(ISERROR(SEARCH("MANTTO",DG134)))</formula>
    </cfRule>
    <cfRule type="containsText" dxfId="11816" priority="6415" operator="containsText" text="PNC">
      <formula>NOT(ISERROR(SEARCH("PNC",DG134)))</formula>
    </cfRule>
    <cfRule type="containsText" dxfId="11815" priority="6416" operator="containsText" text="EJC">
      <formula>NOT(ISERROR(SEARCH("EJC",DG134)))</formula>
    </cfRule>
    <cfRule type="containsText" dxfId="11814" priority="6417" operator="containsText" text="FAC">
      <formula>NOT(ISERROR(SEARCH("FAC",DG134)))</formula>
    </cfRule>
  </conditionalFormatting>
  <conditionalFormatting sqref="DG134 DS134">
    <cfRule type="containsText" dxfId="11813" priority="6410" operator="containsText" text="CE">
      <formula>NOT(ISERROR(SEARCH("CE",DG134)))</formula>
    </cfRule>
  </conditionalFormatting>
  <conditionalFormatting sqref="DH134 DT134">
    <cfRule type="cellIs" dxfId="11812" priority="6403" operator="equal">
      <formula>"FAB"</formula>
    </cfRule>
    <cfRule type="containsText" dxfId="11811" priority="6404" operator="containsText" text="CC">
      <formula>NOT(ISERROR(SEARCH("CC",DH134)))</formula>
    </cfRule>
    <cfRule type="containsText" dxfId="11810" priority="6405" operator="containsText" text="ND">
      <formula>NOT(ISERROR(SEARCH("ND",DH134)))</formula>
    </cfRule>
    <cfRule type="containsText" dxfId="11809" priority="6406" operator="containsText" text="MANTTO">
      <formula>NOT(ISERROR(SEARCH("MANTTO",DH134)))</formula>
    </cfRule>
    <cfRule type="containsText" dxfId="11808" priority="6407" operator="containsText" text="PNC">
      <formula>NOT(ISERROR(SEARCH("PNC",DH134)))</formula>
    </cfRule>
    <cfRule type="containsText" dxfId="11807" priority="6408" operator="containsText" text="EJC">
      <formula>NOT(ISERROR(SEARCH("EJC",DH134)))</formula>
    </cfRule>
    <cfRule type="containsText" dxfId="11806" priority="6409" operator="containsText" text="FAC">
      <formula>NOT(ISERROR(SEARCH("FAC",DH134)))</formula>
    </cfRule>
  </conditionalFormatting>
  <conditionalFormatting sqref="DH134 DT134">
    <cfRule type="containsText" dxfId="11805" priority="6402" operator="containsText" text="CE">
      <formula>NOT(ISERROR(SEARCH("CE",DH134)))</formula>
    </cfRule>
  </conditionalFormatting>
  <conditionalFormatting sqref="DH134 DT134">
    <cfRule type="cellIs" dxfId="11804" priority="6395" operator="equal">
      <formula>"FAB"</formula>
    </cfRule>
    <cfRule type="containsText" dxfId="11803" priority="6396" operator="containsText" text="CC">
      <formula>NOT(ISERROR(SEARCH("CC",DH134)))</formula>
    </cfRule>
    <cfRule type="containsText" dxfId="11802" priority="6397" operator="containsText" text="ND">
      <formula>NOT(ISERROR(SEARCH("ND",DH134)))</formula>
    </cfRule>
    <cfRule type="containsText" dxfId="11801" priority="6398" operator="containsText" text="MANTTO">
      <formula>NOT(ISERROR(SEARCH("MANTTO",DH134)))</formula>
    </cfRule>
    <cfRule type="containsText" dxfId="11800" priority="6399" operator="containsText" text="PNC">
      <formula>NOT(ISERROR(SEARCH("PNC",DH134)))</formula>
    </cfRule>
    <cfRule type="containsText" dxfId="11799" priority="6400" operator="containsText" text="EJC">
      <formula>NOT(ISERROR(SEARCH("EJC",DH134)))</formula>
    </cfRule>
    <cfRule type="containsText" dxfId="11798" priority="6401" operator="containsText" text="FAC">
      <formula>NOT(ISERROR(SEARCH("FAC",DH134)))</formula>
    </cfRule>
  </conditionalFormatting>
  <conditionalFormatting sqref="DH134 DT134">
    <cfRule type="containsText" dxfId="11797" priority="6394" operator="containsText" text="CE">
      <formula>NOT(ISERROR(SEARCH("CE",DH134)))</formula>
    </cfRule>
  </conditionalFormatting>
  <conditionalFormatting sqref="DH134 DT134">
    <cfRule type="cellIs" dxfId="11796" priority="6387" operator="equal">
      <formula>"FAB"</formula>
    </cfRule>
    <cfRule type="containsText" dxfId="11795" priority="6388" operator="containsText" text="CC">
      <formula>NOT(ISERROR(SEARCH("CC",DH134)))</formula>
    </cfRule>
    <cfRule type="containsText" dxfId="11794" priority="6389" operator="containsText" text="ND">
      <formula>NOT(ISERROR(SEARCH("ND",DH134)))</formula>
    </cfRule>
    <cfRule type="containsText" dxfId="11793" priority="6390" operator="containsText" text="MANTTO">
      <formula>NOT(ISERROR(SEARCH("MANTTO",DH134)))</formula>
    </cfRule>
    <cfRule type="containsText" dxfId="11792" priority="6391" operator="containsText" text="PNC">
      <formula>NOT(ISERROR(SEARCH("PNC",DH134)))</formula>
    </cfRule>
    <cfRule type="containsText" dxfId="11791" priority="6392" operator="containsText" text="EJC">
      <formula>NOT(ISERROR(SEARCH("EJC",DH134)))</formula>
    </cfRule>
    <cfRule type="containsText" dxfId="11790" priority="6393" operator="containsText" text="FAC">
      <formula>NOT(ISERROR(SEARCH("FAC",DH134)))</formula>
    </cfRule>
  </conditionalFormatting>
  <conditionalFormatting sqref="DH134 DT134">
    <cfRule type="containsText" dxfId="11789" priority="6386" operator="containsText" text="CE">
      <formula>NOT(ISERROR(SEARCH("CE",DH134)))</formula>
    </cfRule>
  </conditionalFormatting>
  <conditionalFormatting sqref="DH134 DT134">
    <cfRule type="cellIs" dxfId="11788" priority="6379" operator="equal">
      <formula>"FAB"</formula>
    </cfRule>
    <cfRule type="containsText" dxfId="11787" priority="6380" operator="containsText" text="CC">
      <formula>NOT(ISERROR(SEARCH("CC",DH134)))</formula>
    </cfRule>
    <cfRule type="containsText" dxfId="11786" priority="6381" operator="containsText" text="ND">
      <formula>NOT(ISERROR(SEARCH("ND",DH134)))</formula>
    </cfRule>
    <cfRule type="containsText" dxfId="11785" priority="6382" operator="containsText" text="MANTTO">
      <formula>NOT(ISERROR(SEARCH("MANTTO",DH134)))</formula>
    </cfRule>
    <cfRule type="containsText" dxfId="11784" priority="6383" operator="containsText" text="PNC">
      <formula>NOT(ISERROR(SEARCH("PNC",DH134)))</formula>
    </cfRule>
    <cfRule type="containsText" dxfId="11783" priority="6384" operator="containsText" text="EJC">
      <formula>NOT(ISERROR(SEARCH("EJC",DH134)))</formula>
    </cfRule>
    <cfRule type="containsText" dxfId="11782" priority="6385" operator="containsText" text="FAC">
      <formula>NOT(ISERROR(SEARCH("FAC",DH134)))</formula>
    </cfRule>
  </conditionalFormatting>
  <conditionalFormatting sqref="DH134 DT134">
    <cfRule type="containsText" dxfId="11781" priority="6378" operator="containsText" text="CE">
      <formula>NOT(ISERROR(SEARCH("CE",DH134)))</formula>
    </cfRule>
  </conditionalFormatting>
  <conditionalFormatting sqref="DC134 DO134">
    <cfRule type="cellIs" dxfId="11780" priority="6371" operator="equal">
      <formula>"FAB"</formula>
    </cfRule>
    <cfRule type="containsText" dxfId="11779" priority="6372" operator="containsText" text="CC">
      <formula>NOT(ISERROR(SEARCH("CC",DC134)))</formula>
    </cfRule>
    <cfRule type="containsText" dxfId="11778" priority="6373" operator="containsText" text="ND">
      <formula>NOT(ISERROR(SEARCH("ND",DC134)))</formula>
    </cfRule>
    <cfRule type="containsText" dxfId="11777" priority="6374" operator="containsText" text="MANTTO">
      <formula>NOT(ISERROR(SEARCH("MANTTO",DC134)))</formula>
    </cfRule>
    <cfRule type="containsText" dxfId="11776" priority="6375" operator="containsText" text="PNC">
      <formula>NOT(ISERROR(SEARCH("PNC",DC134)))</formula>
    </cfRule>
    <cfRule type="containsText" dxfId="11775" priority="6376" operator="containsText" text="EJC">
      <formula>NOT(ISERROR(SEARCH("EJC",DC134)))</formula>
    </cfRule>
    <cfRule type="containsText" dxfId="11774" priority="6377" operator="containsText" text="FAC">
      <formula>NOT(ISERROR(SEARCH("FAC",DC134)))</formula>
    </cfRule>
  </conditionalFormatting>
  <conditionalFormatting sqref="DC134 DO134">
    <cfRule type="containsText" dxfId="11773" priority="6370" operator="containsText" text="CE">
      <formula>NOT(ISERROR(SEARCH("CE",DC134)))</formula>
    </cfRule>
  </conditionalFormatting>
  <conditionalFormatting sqref="CX134:DB134 DI134:DN134 DU134">
    <cfRule type="cellIs" dxfId="11772" priority="6363" operator="equal">
      <formula>"FAB"</formula>
    </cfRule>
    <cfRule type="containsText" dxfId="11771" priority="6364" operator="containsText" text="CC">
      <formula>NOT(ISERROR(SEARCH("CC",CX134)))</formula>
    </cfRule>
    <cfRule type="containsText" dxfId="11770" priority="6365" operator="containsText" text="ND">
      <formula>NOT(ISERROR(SEARCH("ND",CX134)))</formula>
    </cfRule>
    <cfRule type="containsText" dxfId="11769" priority="6366" operator="containsText" text="MANTTO">
      <formula>NOT(ISERROR(SEARCH("MANTTO",CX134)))</formula>
    </cfRule>
    <cfRule type="containsText" dxfId="11768" priority="6367" operator="containsText" text="PNC">
      <formula>NOT(ISERROR(SEARCH("PNC",CX134)))</formula>
    </cfRule>
    <cfRule type="containsText" dxfId="11767" priority="6368" operator="containsText" text="EJC">
      <formula>NOT(ISERROR(SEARCH("EJC",CX134)))</formula>
    </cfRule>
    <cfRule type="containsText" dxfId="11766" priority="6369" operator="containsText" text="FAC">
      <formula>NOT(ISERROR(SEARCH("FAC",CX134)))</formula>
    </cfRule>
  </conditionalFormatting>
  <conditionalFormatting sqref="CX134:DB134 DI134:DN134 DU134">
    <cfRule type="containsText" dxfId="11765" priority="6362" operator="containsText" text="CE">
      <formula>NOT(ISERROR(SEARCH("CE",CX134)))</formula>
    </cfRule>
  </conditionalFormatting>
  <conditionalFormatting sqref="CX134:DB134 DI134:DN134 DU134">
    <cfRule type="cellIs" dxfId="11764" priority="6355" operator="equal">
      <formula>"FAB"</formula>
    </cfRule>
    <cfRule type="containsText" dxfId="11763" priority="6356" operator="containsText" text="CC">
      <formula>NOT(ISERROR(SEARCH("CC",CX134)))</formula>
    </cfRule>
    <cfRule type="containsText" dxfId="11762" priority="6357" operator="containsText" text="ND">
      <formula>NOT(ISERROR(SEARCH("ND",CX134)))</formula>
    </cfRule>
    <cfRule type="containsText" dxfId="11761" priority="6358" operator="containsText" text="MANTTO">
      <formula>NOT(ISERROR(SEARCH("MANTTO",CX134)))</formula>
    </cfRule>
    <cfRule type="containsText" dxfId="11760" priority="6359" operator="containsText" text="PNC">
      <formula>NOT(ISERROR(SEARCH("PNC",CX134)))</formula>
    </cfRule>
    <cfRule type="containsText" dxfId="11759" priority="6360" operator="containsText" text="EJC">
      <formula>NOT(ISERROR(SEARCH("EJC",CX134)))</formula>
    </cfRule>
    <cfRule type="containsText" dxfId="11758" priority="6361" operator="containsText" text="FAC">
      <formula>NOT(ISERROR(SEARCH("FAC",CX134)))</formula>
    </cfRule>
  </conditionalFormatting>
  <conditionalFormatting sqref="CX134:DB134 DI134:DN134 DU134">
    <cfRule type="containsText" dxfId="11757" priority="6354" operator="containsText" text="CE">
      <formula>NOT(ISERROR(SEARCH("CE",CX134)))</formula>
    </cfRule>
  </conditionalFormatting>
  <conditionalFormatting sqref="DA134 DM134">
    <cfRule type="cellIs" dxfId="11756" priority="6347" operator="equal">
      <formula>"FAB"</formula>
    </cfRule>
    <cfRule type="containsText" dxfId="11755" priority="6348" operator="containsText" text="CC">
      <formula>NOT(ISERROR(SEARCH("CC",DA134)))</formula>
    </cfRule>
    <cfRule type="containsText" dxfId="11754" priority="6349" operator="containsText" text="ND">
      <formula>NOT(ISERROR(SEARCH("ND",DA134)))</formula>
    </cfRule>
    <cfRule type="containsText" dxfId="11753" priority="6350" operator="containsText" text="MANTTO">
      <formula>NOT(ISERROR(SEARCH("MANTTO",DA134)))</formula>
    </cfRule>
    <cfRule type="containsText" dxfId="11752" priority="6351" operator="containsText" text="PNC">
      <formula>NOT(ISERROR(SEARCH("PNC",DA134)))</formula>
    </cfRule>
    <cfRule type="containsText" dxfId="11751" priority="6352" operator="containsText" text="EJC">
      <formula>NOT(ISERROR(SEARCH("EJC",DA134)))</formula>
    </cfRule>
    <cfRule type="containsText" dxfId="11750" priority="6353" operator="containsText" text="FAC">
      <formula>NOT(ISERROR(SEARCH("FAC",DA134)))</formula>
    </cfRule>
  </conditionalFormatting>
  <conditionalFormatting sqref="DA134 DM134">
    <cfRule type="containsText" dxfId="11749" priority="6346" operator="containsText" text="CE">
      <formula>NOT(ISERROR(SEARCH("CE",DA134)))</formula>
    </cfRule>
  </conditionalFormatting>
  <conditionalFormatting sqref="DA134 DM134">
    <cfRule type="cellIs" dxfId="11748" priority="6339" operator="equal">
      <formula>"FAB"</formula>
    </cfRule>
    <cfRule type="containsText" dxfId="11747" priority="6340" operator="containsText" text="CC">
      <formula>NOT(ISERROR(SEARCH("CC",DA134)))</formula>
    </cfRule>
    <cfRule type="containsText" dxfId="11746" priority="6341" operator="containsText" text="ND">
      <formula>NOT(ISERROR(SEARCH("ND",DA134)))</formula>
    </cfRule>
    <cfRule type="containsText" dxfId="11745" priority="6342" operator="containsText" text="MANTTO">
      <formula>NOT(ISERROR(SEARCH("MANTTO",DA134)))</formula>
    </cfRule>
    <cfRule type="containsText" dxfId="11744" priority="6343" operator="containsText" text="PNC">
      <formula>NOT(ISERROR(SEARCH("PNC",DA134)))</formula>
    </cfRule>
    <cfRule type="containsText" dxfId="11743" priority="6344" operator="containsText" text="EJC">
      <formula>NOT(ISERROR(SEARCH("EJC",DA134)))</formula>
    </cfRule>
    <cfRule type="containsText" dxfId="11742" priority="6345" operator="containsText" text="FAC">
      <formula>NOT(ISERROR(SEARCH("FAC",DA134)))</formula>
    </cfRule>
  </conditionalFormatting>
  <conditionalFormatting sqref="DA134 DM134">
    <cfRule type="containsText" dxfId="11741" priority="6338" operator="containsText" text="CE">
      <formula>NOT(ISERROR(SEARCH("CE",DA134)))</formula>
    </cfRule>
  </conditionalFormatting>
  <conditionalFormatting sqref="DE134:DH134 DQ134:DT134">
    <cfRule type="cellIs" dxfId="11740" priority="6331" operator="equal">
      <formula>"FAB"</formula>
    </cfRule>
    <cfRule type="containsText" dxfId="11739" priority="6332" operator="containsText" text="CC">
      <formula>NOT(ISERROR(SEARCH("CC",DE134)))</formula>
    </cfRule>
    <cfRule type="containsText" dxfId="11738" priority="6333" operator="containsText" text="ND">
      <formula>NOT(ISERROR(SEARCH("ND",DE134)))</formula>
    </cfRule>
    <cfRule type="containsText" dxfId="11737" priority="6334" operator="containsText" text="MANTTO">
      <formula>NOT(ISERROR(SEARCH("MANTTO",DE134)))</formula>
    </cfRule>
    <cfRule type="containsText" dxfId="11736" priority="6335" operator="containsText" text="PNC">
      <formula>NOT(ISERROR(SEARCH("PNC",DE134)))</formula>
    </cfRule>
    <cfRule type="containsText" dxfId="11735" priority="6336" operator="containsText" text="EJC">
      <formula>NOT(ISERROR(SEARCH("EJC",DE134)))</formula>
    </cfRule>
    <cfRule type="containsText" dxfId="11734" priority="6337" operator="containsText" text="FAC">
      <formula>NOT(ISERROR(SEARCH("FAC",DE134)))</formula>
    </cfRule>
  </conditionalFormatting>
  <conditionalFormatting sqref="DE134:DH134 DQ134:DT134">
    <cfRule type="containsText" dxfId="11733" priority="6330" operator="containsText" text="CE">
      <formula>NOT(ISERROR(SEARCH("CE",DE134)))</formula>
    </cfRule>
  </conditionalFormatting>
  <conditionalFormatting sqref="DE134:DH134 DQ134:DT134">
    <cfRule type="cellIs" dxfId="11732" priority="6323" operator="equal">
      <formula>"FAB"</formula>
    </cfRule>
    <cfRule type="containsText" dxfId="11731" priority="6324" operator="containsText" text="CC">
      <formula>NOT(ISERROR(SEARCH("CC",DE134)))</formula>
    </cfRule>
    <cfRule type="containsText" dxfId="11730" priority="6325" operator="containsText" text="ND">
      <formula>NOT(ISERROR(SEARCH("ND",DE134)))</formula>
    </cfRule>
    <cfRule type="containsText" dxfId="11729" priority="6326" operator="containsText" text="MANTTO">
      <formula>NOT(ISERROR(SEARCH("MANTTO",DE134)))</formula>
    </cfRule>
    <cfRule type="containsText" dxfId="11728" priority="6327" operator="containsText" text="PNC">
      <formula>NOT(ISERROR(SEARCH("PNC",DE134)))</formula>
    </cfRule>
    <cfRule type="containsText" dxfId="11727" priority="6328" operator="containsText" text="EJC">
      <formula>NOT(ISERROR(SEARCH("EJC",DE134)))</formula>
    </cfRule>
    <cfRule type="containsText" dxfId="11726" priority="6329" operator="containsText" text="FAC">
      <formula>NOT(ISERROR(SEARCH("FAC",DE134)))</formula>
    </cfRule>
  </conditionalFormatting>
  <conditionalFormatting sqref="DE134:DH134 DQ134:DT134">
    <cfRule type="containsText" dxfId="11725" priority="6322" operator="containsText" text="CE">
      <formula>NOT(ISERROR(SEARCH("CE",DE134)))</formula>
    </cfRule>
  </conditionalFormatting>
  <conditionalFormatting sqref="DD134:DH134 DP134:DT134">
    <cfRule type="cellIs" dxfId="11724" priority="6315" operator="equal">
      <formula>"FAB"</formula>
    </cfRule>
    <cfRule type="containsText" dxfId="11723" priority="6316" operator="containsText" text="CC">
      <formula>NOT(ISERROR(SEARCH("CC",DD134)))</formula>
    </cfRule>
    <cfRule type="containsText" dxfId="11722" priority="6317" operator="containsText" text="ND">
      <formula>NOT(ISERROR(SEARCH("ND",DD134)))</formula>
    </cfRule>
    <cfRule type="containsText" dxfId="11721" priority="6318" operator="containsText" text="MANTTO">
      <formula>NOT(ISERROR(SEARCH("MANTTO",DD134)))</formula>
    </cfRule>
    <cfRule type="containsText" dxfId="11720" priority="6319" operator="containsText" text="PNC">
      <formula>NOT(ISERROR(SEARCH("PNC",DD134)))</formula>
    </cfRule>
    <cfRule type="containsText" dxfId="11719" priority="6320" operator="containsText" text="EJC">
      <formula>NOT(ISERROR(SEARCH("EJC",DD134)))</formula>
    </cfRule>
    <cfRule type="containsText" dxfId="11718" priority="6321" operator="containsText" text="FAC">
      <formula>NOT(ISERROR(SEARCH("FAC",DD134)))</formula>
    </cfRule>
  </conditionalFormatting>
  <conditionalFormatting sqref="DD134:DH134 DP134:DT134">
    <cfRule type="containsText" dxfId="11717" priority="6314" operator="containsText" text="CE">
      <formula>NOT(ISERROR(SEARCH("CE",DD134)))</formula>
    </cfRule>
  </conditionalFormatting>
  <conditionalFormatting sqref="DD134:DH134 DP134:DT134">
    <cfRule type="cellIs" dxfId="11716" priority="6307" operator="equal">
      <formula>"FAB"</formula>
    </cfRule>
    <cfRule type="containsText" dxfId="11715" priority="6308" operator="containsText" text="CC">
      <formula>NOT(ISERROR(SEARCH("CC",DD134)))</formula>
    </cfRule>
    <cfRule type="containsText" dxfId="11714" priority="6309" operator="containsText" text="ND">
      <formula>NOT(ISERROR(SEARCH("ND",DD134)))</formula>
    </cfRule>
    <cfRule type="containsText" dxfId="11713" priority="6310" operator="containsText" text="MANTTO">
      <formula>NOT(ISERROR(SEARCH("MANTTO",DD134)))</formula>
    </cfRule>
    <cfRule type="containsText" dxfId="11712" priority="6311" operator="containsText" text="PNC">
      <formula>NOT(ISERROR(SEARCH("PNC",DD134)))</formula>
    </cfRule>
    <cfRule type="containsText" dxfId="11711" priority="6312" operator="containsText" text="EJC">
      <formula>NOT(ISERROR(SEARCH("EJC",DD134)))</formula>
    </cfRule>
    <cfRule type="containsText" dxfId="11710" priority="6313" operator="containsText" text="FAC">
      <formula>NOT(ISERROR(SEARCH("FAC",DD134)))</formula>
    </cfRule>
  </conditionalFormatting>
  <conditionalFormatting sqref="DD134:DH134 DP134:DT134">
    <cfRule type="containsText" dxfId="11709" priority="6306" operator="containsText" text="CE">
      <formula>NOT(ISERROR(SEARCH("CE",DD134)))</formula>
    </cfRule>
  </conditionalFormatting>
  <conditionalFormatting sqref="DC134:DH134 DO134:DT134">
    <cfRule type="cellIs" dxfId="11708" priority="6299" operator="equal">
      <formula>"FAB"</formula>
    </cfRule>
    <cfRule type="containsText" dxfId="11707" priority="6300" operator="containsText" text="CC">
      <formula>NOT(ISERROR(SEARCH("CC",DC134)))</formula>
    </cfRule>
    <cfRule type="containsText" dxfId="11706" priority="6301" operator="containsText" text="ND">
      <formula>NOT(ISERROR(SEARCH("ND",DC134)))</formula>
    </cfRule>
    <cfRule type="containsText" dxfId="11705" priority="6302" operator="containsText" text="MANTTO">
      <formula>NOT(ISERROR(SEARCH("MANTTO",DC134)))</formula>
    </cfRule>
    <cfRule type="containsText" dxfId="11704" priority="6303" operator="containsText" text="PNC">
      <formula>NOT(ISERROR(SEARCH("PNC",DC134)))</formula>
    </cfRule>
    <cfRule type="containsText" dxfId="11703" priority="6304" operator="containsText" text="EJC">
      <formula>NOT(ISERROR(SEARCH("EJC",DC134)))</formula>
    </cfRule>
    <cfRule type="containsText" dxfId="11702" priority="6305" operator="containsText" text="FAC">
      <formula>NOT(ISERROR(SEARCH("FAC",DC134)))</formula>
    </cfRule>
  </conditionalFormatting>
  <conditionalFormatting sqref="DC134:DH134 DO134:DT134">
    <cfRule type="containsText" dxfId="11701" priority="6298" operator="containsText" text="CE">
      <formula>NOT(ISERROR(SEARCH("CE",DC134)))</formula>
    </cfRule>
  </conditionalFormatting>
  <conditionalFormatting sqref="DC134:DH134 DO134:DT134">
    <cfRule type="cellIs" dxfId="11700" priority="6291" operator="equal">
      <formula>"FAB"</formula>
    </cfRule>
    <cfRule type="containsText" dxfId="11699" priority="6292" operator="containsText" text="CC">
      <formula>NOT(ISERROR(SEARCH("CC",DC134)))</formula>
    </cfRule>
    <cfRule type="containsText" dxfId="11698" priority="6293" operator="containsText" text="ND">
      <formula>NOT(ISERROR(SEARCH("ND",DC134)))</formula>
    </cfRule>
    <cfRule type="containsText" dxfId="11697" priority="6294" operator="containsText" text="MANTTO">
      <formula>NOT(ISERROR(SEARCH("MANTTO",DC134)))</formula>
    </cfRule>
    <cfRule type="containsText" dxfId="11696" priority="6295" operator="containsText" text="PNC">
      <formula>NOT(ISERROR(SEARCH("PNC",DC134)))</formula>
    </cfRule>
    <cfRule type="containsText" dxfId="11695" priority="6296" operator="containsText" text="EJC">
      <formula>NOT(ISERROR(SEARCH("EJC",DC134)))</formula>
    </cfRule>
    <cfRule type="containsText" dxfId="11694" priority="6297" operator="containsText" text="FAC">
      <formula>NOT(ISERROR(SEARCH("FAC",DC134)))</formula>
    </cfRule>
  </conditionalFormatting>
  <conditionalFormatting sqref="DC134:DH134 DO134:DT134">
    <cfRule type="containsText" dxfId="11693" priority="6290" operator="containsText" text="CE">
      <formula>NOT(ISERROR(SEARCH("CE",DC134)))</formula>
    </cfRule>
  </conditionalFormatting>
  <conditionalFormatting sqref="AO137:AZ137">
    <cfRule type="cellIs" dxfId="11692" priority="6283" operator="equal">
      <formula>"FAB"</formula>
    </cfRule>
    <cfRule type="containsText" dxfId="11691" priority="6284" operator="containsText" text="CC">
      <formula>NOT(ISERROR(SEARCH("CC",AO137)))</formula>
    </cfRule>
    <cfRule type="containsText" dxfId="11690" priority="6285" operator="containsText" text="ND">
      <formula>NOT(ISERROR(SEARCH("ND",AO137)))</formula>
    </cfRule>
    <cfRule type="containsText" dxfId="11689" priority="6286" operator="containsText" text="MANTTO">
      <formula>NOT(ISERROR(SEARCH("MANTTO",AO137)))</formula>
    </cfRule>
    <cfRule type="containsText" dxfId="11688" priority="6287" operator="containsText" text="PNC">
      <formula>NOT(ISERROR(SEARCH("PNC",AO137)))</formula>
    </cfRule>
    <cfRule type="containsText" dxfId="11687" priority="6288" operator="containsText" text="EJC">
      <formula>NOT(ISERROR(SEARCH("EJC",AO137)))</formula>
    </cfRule>
    <cfRule type="containsText" dxfId="11686" priority="6289" operator="containsText" text="FAC">
      <formula>NOT(ISERROR(SEARCH("FAC",AO137)))</formula>
    </cfRule>
  </conditionalFormatting>
  <conditionalFormatting sqref="AO137:AZ137">
    <cfRule type="containsText" dxfId="11685" priority="6282" operator="containsText" text="CE">
      <formula>NOT(ISERROR(SEARCH("CE",AO137)))</formula>
    </cfRule>
  </conditionalFormatting>
  <conditionalFormatting sqref="AO137:AZ137">
    <cfRule type="containsText" dxfId="11684" priority="6281" operator="containsText" text="BAA">
      <formula>NOT(ISERROR(SEARCH("BAA",AO137)))</formula>
    </cfRule>
  </conditionalFormatting>
  <conditionalFormatting sqref="AO137">
    <cfRule type="cellIs" dxfId="11683" priority="6274" operator="equal">
      <formula>"FAB"</formula>
    </cfRule>
    <cfRule type="containsText" dxfId="11682" priority="6275" operator="containsText" text="CC">
      <formula>NOT(ISERROR(SEARCH("CC",AO137)))</formula>
    </cfRule>
    <cfRule type="containsText" dxfId="11681" priority="6276" operator="containsText" text="ND">
      <formula>NOT(ISERROR(SEARCH("ND",AO137)))</formula>
    </cfRule>
    <cfRule type="containsText" dxfId="11680" priority="6277" operator="containsText" text="MANTTO">
      <formula>NOT(ISERROR(SEARCH("MANTTO",AO137)))</formula>
    </cfRule>
    <cfRule type="containsText" dxfId="11679" priority="6278" operator="containsText" text="PNC">
      <formula>NOT(ISERROR(SEARCH("PNC",AO137)))</formula>
    </cfRule>
    <cfRule type="containsText" dxfId="11678" priority="6279" operator="containsText" text="EJC">
      <formula>NOT(ISERROR(SEARCH("EJC",AO137)))</formula>
    </cfRule>
    <cfRule type="containsText" dxfId="11677" priority="6280" operator="containsText" text="FAC">
      <formula>NOT(ISERROR(SEARCH("FAC",AO137)))</formula>
    </cfRule>
  </conditionalFormatting>
  <conditionalFormatting sqref="AO137">
    <cfRule type="containsText" dxfId="11676" priority="6273" operator="containsText" text="CE">
      <formula>NOT(ISERROR(SEARCH("CE",AO137)))</formula>
    </cfRule>
  </conditionalFormatting>
  <conditionalFormatting sqref="AO137">
    <cfRule type="cellIs" dxfId="11675" priority="6266" operator="equal">
      <formula>"FAB"</formula>
    </cfRule>
    <cfRule type="containsText" dxfId="11674" priority="6267" operator="containsText" text="CC">
      <formula>NOT(ISERROR(SEARCH("CC",AO137)))</formula>
    </cfRule>
    <cfRule type="containsText" dxfId="11673" priority="6268" operator="containsText" text="ND">
      <formula>NOT(ISERROR(SEARCH("ND",AO137)))</formula>
    </cfRule>
    <cfRule type="containsText" dxfId="11672" priority="6269" operator="containsText" text="MANTTO">
      <formula>NOT(ISERROR(SEARCH("MANTTO",AO137)))</formula>
    </cfRule>
    <cfRule type="containsText" dxfId="11671" priority="6270" operator="containsText" text="PNC">
      <formula>NOT(ISERROR(SEARCH("PNC",AO137)))</formula>
    </cfRule>
    <cfRule type="containsText" dxfId="11670" priority="6271" operator="containsText" text="EJC">
      <formula>NOT(ISERROR(SEARCH("EJC",AO137)))</formula>
    </cfRule>
    <cfRule type="containsText" dxfId="11669" priority="6272" operator="containsText" text="FAC">
      <formula>NOT(ISERROR(SEARCH("FAC",AO137)))</formula>
    </cfRule>
  </conditionalFormatting>
  <conditionalFormatting sqref="AO137">
    <cfRule type="containsText" dxfId="11668" priority="6265" operator="containsText" text="CE">
      <formula>NOT(ISERROR(SEARCH("CE",AO137)))</formula>
    </cfRule>
  </conditionalFormatting>
  <conditionalFormatting sqref="AO137">
    <cfRule type="cellIs" dxfId="11667" priority="6258" operator="equal">
      <formula>"FAB"</formula>
    </cfRule>
    <cfRule type="containsText" dxfId="11666" priority="6259" operator="containsText" text="CC">
      <formula>NOT(ISERROR(SEARCH("CC",AO137)))</formula>
    </cfRule>
    <cfRule type="containsText" dxfId="11665" priority="6260" operator="containsText" text="ND">
      <formula>NOT(ISERROR(SEARCH("ND",AO137)))</formula>
    </cfRule>
    <cfRule type="containsText" dxfId="11664" priority="6261" operator="containsText" text="MANTTO">
      <formula>NOT(ISERROR(SEARCH("MANTTO",AO137)))</formula>
    </cfRule>
    <cfRule type="containsText" dxfId="11663" priority="6262" operator="containsText" text="PNC">
      <formula>NOT(ISERROR(SEARCH("PNC",AO137)))</formula>
    </cfRule>
    <cfRule type="containsText" dxfId="11662" priority="6263" operator="containsText" text="EJC">
      <formula>NOT(ISERROR(SEARCH("EJC",AO137)))</formula>
    </cfRule>
    <cfRule type="containsText" dxfId="11661" priority="6264" operator="containsText" text="FAC">
      <formula>NOT(ISERROR(SEARCH("FAC",AO137)))</formula>
    </cfRule>
  </conditionalFormatting>
  <conditionalFormatting sqref="AO137">
    <cfRule type="containsText" dxfId="11660" priority="6257" operator="containsText" text="CE">
      <formula>NOT(ISERROR(SEARCH("CE",AO137)))</formula>
    </cfRule>
  </conditionalFormatting>
  <conditionalFormatting sqref="AO137">
    <cfRule type="cellIs" dxfId="11659" priority="6250" operator="equal">
      <formula>"FAB"</formula>
    </cfRule>
    <cfRule type="containsText" dxfId="11658" priority="6251" operator="containsText" text="CC">
      <formula>NOT(ISERROR(SEARCH("CC",AO137)))</formula>
    </cfRule>
    <cfRule type="containsText" dxfId="11657" priority="6252" operator="containsText" text="ND">
      <formula>NOT(ISERROR(SEARCH("ND",AO137)))</formula>
    </cfRule>
    <cfRule type="containsText" dxfId="11656" priority="6253" operator="containsText" text="MANTTO">
      <formula>NOT(ISERROR(SEARCH("MANTTO",AO137)))</formula>
    </cfRule>
    <cfRule type="containsText" dxfId="11655" priority="6254" operator="containsText" text="PNC">
      <formula>NOT(ISERROR(SEARCH("PNC",AO137)))</formula>
    </cfRule>
    <cfRule type="containsText" dxfId="11654" priority="6255" operator="containsText" text="EJC">
      <formula>NOT(ISERROR(SEARCH("EJC",AO137)))</formula>
    </cfRule>
    <cfRule type="containsText" dxfId="11653" priority="6256" operator="containsText" text="FAC">
      <formula>NOT(ISERROR(SEARCH("FAC",AO137)))</formula>
    </cfRule>
  </conditionalFormatting>
  <conditionalFormatting sqref="AO137">
    <cfRule type="containsText" dxfId="11652" priority="6249" operator="containsText" text="CE">
      <formula>NOT(ISERROR(SEARCH("CE",AO137)))</formula>
    </cfRule>
  </conditionalFormatting>
  <conditionalFormatting sqref="AO137">
    <cfRule type="cellIs" dxfId="11651" priority="6242" operator="equal">
      <formula>"FAB"</formula>
    </cfRule>
    <cfRule type="containsText" dxfId="11650" priority="6243" operator="containsText" text="CC">
      <formula>NOT(ISERROR(SEARCH("CC",AO137)))</formula>
    </cfRule>
    <cfRule type="containsText" dxfId="11649" priority="6244" operator="containsText" text="ND">
      <formula>NOT(ISERROR(SEARCH("ND",AO137)))</formula>
    </cfRule>
    <cfRule type="containsText" dxfId="11648" priority="6245" operator="containsText" text="MANTTO">
      <formula>NOT(ISERROR(SEARCH("MANTTO",AO137)))</formula>
    </cfRule>
    <cfRule type="containsText" dxfId="11647" priority="6246" operator="containsText" text="PNC">
      <formula>NOT(ISERROR(SEARCH("PNC",AO137)))</formula>
    </cfRule>
    <cfRule type="containsText" dxfId="11646" priority="6247" operator="containsText" text="EJC">
      <formula>NOT(ISERROR(SEARCH("EJC",AO137)))</formula>
    </cfRule>
    <cfRule type="containsText" dxfId="11645" priority="6248" operator="containsText" text="FAC">
      <formula>NOT(ISERROR(SEARCH("FAC",AO137)))</formula>
    </cfRule>
  </conditionalFormatting>
  <conditionalFormatting sqref="AO137">
    <cfRule type="containsText" dxfId="11644" priority="6241" operator="containsText" text="CE">
      <formula>NOT(ISERROR(SEARCH("CE",AO137)))</formula>
    </cfRule>
  </conditionalFormatting>
  <conditionalFormatting sqref="AP137:AZ137">
    <cfRule type="cellIs" dxfId="11643" priority="6234" operator="equal">
      <formula>"FAB"</formula>
    </cfRule>
    <cfRule type="containsText" dxfId="11642" priority="6235" operator="containsText" text="CC">
      <formula>NOT(ISERROR(SEARCH("CC",AP137)))</formula>
    </cfRule>
    <cfRule type="containsText" dxfId="11641" priority="6236" operator="containsText" text="ND">
      <formula>NOT(ISERROR(SEARCH("ND",AP137)))</formula>
    </cfRule>
    <cfRule type="containsText" dxfId="11640" priority="6237" operator="containsText" text="MANTTO">
      <formula>NOT(ISERROR(SEARCH("MANTTO",AP137)))</formula>
    </cfRule>
    <cfRule type="containsText" dxfId="11639" priority="6238" operator="containsText" text="PNC">
      <formula>NOT(ISERROR(SEARCH("PNC",AP137)))</formula>
    </cfRule>
    <cfRule type="containsText" dxfId="11638" priority="6239" operator="containsText" text="EJC">
      <formula>NOT(ISERROR(SEARCH("EJC",AP137)))</formula>
    </cfRule>
    <cfRule type="containsText" dxfId="11637" priority="6240" operator="containsText" text="FAC">
      <formula>NOT(ISERROR(SEARCH("FAC",AP137)))</formula>
    </cfRule>
  </conditionalFormatting>
  <conditionalFormatting sqref="AP137:AZ137">
    <cfRule type="containsText" dxfId="11636" priority="6233" operator="containsText" text="CE">
      <formula>NOT(ISERROR(SEARCH("CE",AP137)))</formula>
    </cfRule>
  </conditionalFormatting>
  <conditionalFormatting sqref="AP137:AZ137">
    <cfRule type="cellIs" dxfId="11635" priority="6226" operator="equal">
      <formula>"FAB"</formula>
    </cfRule>
    <cfRule type="containsText" dxfId="11634" priority="6227" operator="containsText" text="CC">
      <formula>NOT(ISERROR(SEARCH("CC",AP137)))</formula>
    </cfRule>
    <cfRule type="containsText" dxfId="11633" priority="6228" operator="containsText" text="ND">
      <formula>NOT(ISERROR(SEARCH("ND",AP137)))</formula>
    </cfRule>
    <cfRule type="containsText" dxfId="11632" priority="6229" operator="containsText" text="MANTTO">
      <formula>NOT(ISERROR(SEARCH("MANTTO",AP137)))</formula>
    </cfRule>
    <cfRule type="containsText" dxfId="11631" priority="6230" operator="containsText" text="PNC">
      <formula>NOT(ISERROR(SEARCH("PNC",AP137)))</formula>
    </cfRule>
    <cfRule type="containsText" dxfId="11630" priority="6231" operator="containsText" text="EJC">
      <formula>NOT(ISERROR(SEARCH("EJC",AP137)))</formula>
    </cfRule>
    <cfRule type="containsText" dxfId="11629" priority="6232" operator="containsText" text="FAC">
      <formula>NOT(ISERROR(SEARCH("FAC",AP137)))</formula>
    </cfRule>
  </conditionalFormatting>
  <conditionalFormatting sqref="AP137:AZ137">
    <cfRule type="containsText" dxfId="11628" priority="6225" operator="containsText" text="CE">
      <formula>NOT(ISERROR(SEARCH("CE",AP137)))</formula>
    </cfRule>
  </conditionalFormatting>
  <conditionalFormatting sqref="AP137:AZ137">
    <cfRule type="cellIs" dxfId="11627" priority="6218" operator="equal">
      <formula>"FAB"</formula>
    </cfRule>
    <cfRule type="containsText" dxfId="11626" priority="6219" operator="containsText" text="CC">
      <formula>NOT(ISERROR(SEARCH("CC",AP137)))</formula>
    </cfRule>
    <cfRule type="containsText" dxfId="11625" priority="6220" operator="containsText" text="ND">
      <formula>NOT(ISERROR(SEARCH("ND",AP137)))</formula>
    </cfRule>
    <cfRule type="containsText" dxfId="11624" priority="6221" operator="containsText" text="MANTTO">
      <formula>NOT(ISERROR(SEARCH("MANTTO",AP137)))</formula>
    </cfRule>
    <cfRule type="containsText" dxfId="11623" priority="6222" operator="containsText" text="PNC">
      <formula>NOT(ISERROR(SEARCH("PNC",AP137)))</formula>
    </cfRule>
    <cfRule type="containsText" dxfId="11622" priority="6223" operator="containsText" text="EJC">
      <formula>NOT(ISERROR(SEARCH("EJC",AP137)))</formula>
    </cfRule>
    <cfRule type="containsText" dxfId="11621" priority="6224" operator="containsText" text="FAC">
      <formula>NOT(ISERROR(SEARCH("FAC",AP137)))</formula>
    </cfRule>
  </conditionalFormatting>
  <conditionalFormatting sqref="AP137:AZ137">
    <cfRule type="containsText" dxfId="11620" priority="6217" operator="containsText" text="CE">
      <formula>NOT(ISERROR(SEARCH("CE",AP137)))</formula>
    </cfRule>
  </conditionalFormatting>
  <conditionalFormatting sqref="AP137:AZ137">
    <cfRule type="cellIs" dxfId="11619" priority="6210" operator="equal">
      <formula>"FAB"</formula>
    </cfRule>
    <cfRule type="containsText" dxfId="11618" priority="6211" operator="containsText" text="CC">
      <formula>NOT(ISERROR(SEARCH("CC",AP137)))</formula>
    </cfRule>
    <cfRule type="containsText" dxfId="11617" priority="6212" operator="containsText" text="ND">
      <formula>NOT(ISERROR(SEARCH("ND",AP137)))</formula>
    </cfRule>
    <cfRule type="containsText" dxfId="11616" priority="6213" operator="containsText" text="MANTTO">
      <formula>NOT(ISERROR(SEARCH("MANTTO",AP137)))</formula>
    </cfRule>
    <cfRule type="containsText" dxfId="11615" priority="6214" operator="containsText" text="PNC">
      <formula>NOT(ISERROR(SEARCH("PNC",AP137)))</formula>
    </cfRule>
    <cfRule type="containsText" dxfId="11614" priority="6215" operator="containsText" text="EJC">
      <formula>NOT(ISERROR(SEARCH("EJC",AP137)))</formula>
    </cfRule>
    <cfRule type="containsText" dxfId="11613" priority="6216" operator="containsText" text="FAC">
      <formula>NOT(ISERROR(SEARCH("FAC",AP137)))</formula>
    </cfRule>
  </conditionalFormatting>
  <conditionalFormatting sqref="AP137:AZ137">
    <cfRule type="containsText" dxfId="11612" priority="6209" operator="containsText" text="CE">
      <formula>NOT(ISERROR(SEARCH("CE",AP137)))</formula>
    </cfRule>
  </conditionalFormatting>
  <conditionalFormatting sqref="AV137:AZ137">
    <cfRule type="cellIs" dxfId="11611" priority="6202" operator="equal">
      <formula>"FAB"</formula>
    </cfRule>
    <cfRule type="containsText" dxfId="11610" priority="6203" operator="containsText" text="CC">
      <formula>NOT(ISERROR(SEARCH("CC",AV137)))</formula>
    </cfRule>
    <cfRule type="containsText" dxfId="11609" priority="6204" operator="containsText" text="ND">
      <formula>NOT(ISERROR(SEARCH("ND",AV137)))</formula>
    </cfRule>
    <cfRule type="containsText" dxfId="11608" priority="6205" operator="containsText" text="MANTTO">
      <formula>NOT(ISERROR(SEARCH("MANTTO",AV137)))</formula>
    </cfRule>
    <cfRule type="containsText" dxfId="11607" priority="6206" operator="containsText" text="PNC">
      <formula>NOT(ISERROR(SEARCH("PNC",AV137)))</formula>
    </cfRule>
    <cfRule type="containsText" dxfId="11606" priority="6207" operator="containsText" text="EJC">
      <formula>NOT(ISERROR(SEARCH("EJC",AV137)))</formula>
    </cfRule>
    <cfRule type="containsText" dxfId="11605" priority="6208" operator="containsText" text="FAC">
      <formula>NOT(ISERROR(SEARCH("FAC",AV137)))</formula>
    </cfRule>
  </conditionalFormatting>
  <conditionalFormatting sqref="AV137:AZ137">
    <cfRule type="containsText" dxfId="11604" priority="6201" operator="containsText" text="CE">
      <formula>NOT(ISERROR(SEARCH("CE",AV137)))</formula>
    </cfRule>
  </conditionalFormatting>
  <conditionalFormatting sqref="AV137:AZ137">
    <cfRule type="cellIs" dxfId="11603" priority="6194" operator="equal">
      <formula>"FAB"</formula>
    </cfRule>
    <cfRule type="containsText" dxfId="11602" priority="6195" operator="containsText" text="CC">
      <formula>NOT(ISERROR(SEARCH("CC",AV137)))</formula>
    </cfRule>
    <cfRule type="containsText" dxfId="11601" priority="6196" operator="containsText" text="ND">
      <formula>NOT(ISERROR(SEARCH("ND",AV137)))</formula>
    </cfRule>
    <cfRule type="containsText" dxfId="11600" priority="6197" operator="containsText" text="MANTTO">
      <formula>NOT(ISERROR(SEARCH("MANTTO",AV137)))</formula>
    </cfRule>
    <cfRule type="containsText" dxfId="11599" priority="6198" operator="containsText" text="PNC">
      <formula>NOT(ISERROR(SEARCH("PNC",AV137)))</formula>
    </cfRule>
    <cfRule type="containsText" dxfId="11598" priority="6199" operator="containsText" text="EJC">
      <formula>NOT(ISERROR(SEARCH("EJC",AV137)))</formula>
    </cfRule>
    <cfRule type="containsText" dxfId="11597" priority="6200" operator="containsText" text="FAC">
      <formula>NOT(ISERROR(SEARCH("FAC",AV137)))</formula>
    </cfRule>
  </conditionalFormatting>
  <conditionalFormatting sqref="AV137:AZ137">
    <cfRule type="containsText" dxfId="11596" priority="6193" operator="containsText" text="CE">
      <formula>NOT(ISERROR(SEARCH("CE",AV137)))</formula>
    </cfRule>
  </conditionalFormatting>
  <conditionalFormatting sqref="AO138:AZ138">
    <cfRule type="cellIs" dxfId="11595" priority="5731" operator="equal">
      <formula>"FAB"</formula>
    </cfRule>
    <cfRule type="containsText" dxfId="11594" priority="5732" operator="containsText" text="CC">
      <formula>NOT(ISERROR(SEARCH("CC",AO138)))</formula>
    </cfRule>
    <cfRule type="containsText" dxfId="11593" priority="5733" operator="containsText" text="ND">
      <formula>NOT(ISERROR(SEARCH("ND",AO138)))</formula>
    </cfRule>
    <cfRule type="containsText" dxfId="11592" priority="5734" operator="containsText" text="MANTTO">
      <formula>NOT(ISERROR(SEARCH("MANTTO",AO138)))</formula>
    </cfRule>
    <cfRule type="containsText" dxfId="11591" priority="5735" operator="containsText" text="PNC">
      <formula>NOT(ISERROR(SEARCH("PNC",AO138)))</formula>
    </cfRule>
    <cfRule type="containsText" dxfId="11590" priority="5736" operator="containsText" text="EJC">
      <formula>NOT(ISERROR(SEARCH("EJC",AO138)))</formula>
    </cfRule>
    <cfRule type="containsText" dxfId="11589" priority="5737" operator="containsText" text="FAC">
      <formula>NOT(ISERROR(SEARCH("FAC",AO138)))</formula>
    </cfRule>
  </conditionalFormatting>
  <conditionalFormatting sqref="AO138:AZ138">
    <cfRule type="containsText" dxfId="11588" priority="5730" operator="containsText" text="CE">
      <formula>NOT(ISERROR(SEARCH("CE",AO138)))</formula>
    </cfRule>
  </conditionalFormatting>
  <conditionalFormatting sqref="AO138:AZ138">
    <cfRule type="containsText" dxfId="11587" priority="5729" operator="containsText" text="BAA">
      <formula>NOT(ISERROR(SEARCH("BAA",AO138)))</formula>
    </cfRule>
  </conditionalFormatting>
  <conditionalFormatting sqref="CE138:CJ138">
    <cfRule type="cellIs" dxfId="11586" priority="5852" operator="equal">
      <formula>"FAB"</formula>
    </cfRule>
    <cfRule type="containsText" dxfId="11585" priority="5853" operator="containsText" text="CC">
      <formula>NOT(ISERROR(SEARCH("CC",CE138)))</formula>
    </cfRule>
    <cfRule type="containsText" dxfId="11584" priority="5854" operator="containsText" text="ND">
      <formula>NOT(ISERROR(SEARCH("ND",CE138)))</formula>
    </cfRule>
    <cfRule type="containsText" dxfId="11583" priority="5855" operator="containsText" text="MANTTO">
      <formula>NOT(ISERROR(SEARCH("MANTTO",CE138)))</formula>
    </cfRule>
    <cfRule type="containsText" dxfId="11582" priority="5856" operator="containsText" text="PNC">
      <formula>NOT(ISERROR(SEARCH("PNC",CE138)))</formula>
    </cfRule>
    <cfRule type="containsText" dxfId="11581" priority="5857" operator="containsText" text="EJC">
      <formula>NOT(ISERROR(SEARCH("EJC",CE138)))</formula>
    </cfRule>
    <cfRule type="containsText" dxfId="11580" priority="5858" operator="containsText" text="FAC">
      <formula>NOT(ISERROR(SEARCH("FAC",CE138)))</formula>
    </cfRule>
  </conditionalFormatting>
  <conditionalFormatting sqref="CE138:CJ138">
    <cfRule type="containsText" dxfId="11579" priority="5851" operator="containsText" text="CE">
      <formula>NOT(ISERROR(SEARCH("CE",CE138)))</formula>
    </cfRule>
  </conditionalFormatting>
  <conditionalFormatting sqref="CK138:DC138">
    <cfRule type="cellIs" dxfId="11578" priority="5844" operator="equal">
      <formula>"FAB"</formula>
    </cfRule>
    <cfRule type="containsText" dxfId="11577" priority="5845" operator="containsText" text="CC">
      <formula>NOT(ISERROR(SEARCH("CC",CK138)))</formula>
    </cfRule>
    <cfRule type="containsText" dxfId="11576" priority="5846" operator="containsText" text="ND">
      <formula>NOT(ISERROR(SEARCH("ND",CK138)))</formula>
    </cfRule>
    <cfRule type="containsText" dxfId="11575" priority="5847" operator="containsText" text="MANTTO">
      <formula>NOT(ISERROR(SEARCH("MANTTO",CK138)))</formula>
    </cfRule>
    <cfRule type="containsText" dxfId="11574" priority="5848" operator="containsText" text="PNC">
      <formula>NOT(ISERROR(SEARCH("PNC",CK138)))</formula>
    </cfRule>
    <cfRule type="containsText" dxfId="11573" priority="5849" operator="containsText" text="EJC">
      <formula>NOT(ISERROR(SEARCH("EJC",CK138)))</formula>
    </cfRule>
    <cfRule type="containsText" dxfId="11572" priority="5850" operator="containsText" text="FAC">
      <formula>NOT(ISERROR(SEARCH("FAC",CK138)))</formula>
    </cfRule>
  </conditionalFormatting>
  <conditionalFormatting sqref="CK138:DC138">
    <cfRule type="containsText" dxfId="11571" priority="5843" operator="containsText" text="CE">
      <formula>NOT(ISERROR(SEARCH("CE",CK138)))</formula>
    </cfRule>
  </conditionalFormatting>
  <conditionalFormatting sqref="CK138:DC138">
    <cfRule type="cellIs" dxfId="11570" priority="5836" operator="equal">
      <formula>"FAB"</formula>
    </cfRule>
    <cfRule type="containsText" dxfId="11569" priority="5837" operator="containsText" text="CC">
      <formula>NOT(ISERROR(SEARCH("CC",CK138)))</formula>
    </cfRule>
    <cfRule type="containsText" dxfId="11568" priority="5838" operator="containsText" text="ND">
      <formula>NOT(ISERROR(SEARCH("ND",CK138)))</formula>
    </cfRule>
    <cfRule type="containsText" dxfId="11567" priority="5839" operator="containsText" text="MANTTO">
      <formula>NOT(ISERROR(SEARCH("MANTTO",CK138)))</formula>
    </cfRule>
    <cfRule type="containsText" dxfId="11566" priority="5840" operator="containsText" text="PNC">
      <formula>NOT(ISERROR(SEARCH("PNC",CK138)))</formula>
    </cfRule>
    <cfRule type="containsText" dxfId="11565" priority="5841" operator="containsText" text="EJC">
      <formula>NOT(ISERROR(SEARCH("EJC",CK138)))</formula>
    </cfRule>
    <cfRule type="containsText" dxfId="11564" priority="5842" operator="containsText" text="FAC">
      <formula>NOT(ISERROR(SEARCH("FAC",CK138)))</formula>
    </cfRule>
  </conditionalFormatting>
  <conditionalFormatting sqref="CK138:DC138">
    <cfRule type="containsText" dxfId="11563" priority="5835" operator="containsText" text="CE">
      <formula>NOT(ISERROR(SEARCH("CE",CK138)))</formula>
    </cfRule>
  </conditionalFormatting>
  <conditionalFormatting sqref="CK138:DC138">
    <cfRule type="cellIs" dxfId="11562" priority="5828" operator="equal">
      <formula>"FAB"</formula>
    </cfRule>
    <cfRule type="containsText" dxfId="11561" priority="5829" operator="containsText" text="CC">
      <formula>NOT(ISERROR(SEARCH("CC",CK138)))</formula>
    </cfRule>
    <cfRule type="containsText" dxfId="11560" priority="5830" operator="containsText" text="ND">
      <formula>NOT(ISERROR(SEARCH("ND",CK138)))</formula>
    </cfRule>
    <cfRule type="containsText" dxfId="11559" priority="5831" operator="containsText" text="MANTTO">
      <formula>NOT(ISERROR(SEARCH("MANTTO",CK138)))</formula>
    </cfRule>
    <cfRule type="containsText" dxfId="11558" priority="5832" operator="containsText" text="PNC">
      <formula>NOT(ISERROR(SEARCH("PNC",CK138)))</formula>
    </cfRule>
    <cfRule type="containsText" dxfId="11557" priority="5833" operator="containsText" text="EJC">
      <formula>NOT(ISERROR(SEARCH("EJC",CK138)))</formula>
    </cfRule>
    <cfRule type="containsText" dxfId="11556" priority="5834" operator="containsText" text="FAC">
      <formula>NOT(ISERROR(SEARCH("FAC",CK138)))</formula>
    </cfRule>
  </conditionalFormatting>
  <conditionalFormatting sqref="CK138:DC138">
    <cfRule type="containsText" dxfId="11555" priority="5827" operator="containsText" text="CE">
      <formula>NOT(ISERROR(SEARCH("CE",CK138)))</formula>
    </cfRule>
  </conditionalFormatting>
  <conditionalFormatting sqref="CK138:DC138">
    <cfRule type="cellIs" dxfId="11554" priority="5820" operator="equal">
      <formula>"FAB"</formula>
    </cfRule>
    <cfRule type="containsText" dxfId="11553" priority="5821" operator="containsText" text="CC">
      <formula>NOT(ISERROR(SEARCH("CC",CK138)))</formula>
    </cfRule>
    <cfRule type="containsText" dxfId="11552" priority="5822" operator="containsText" text="ND">
      <formula>NOT(ISERROR(SEARCH("ND",CK138)))</formula>
    </cfRule>
    <cfRule type="containsText" dxfId="11551" priority="5823" operator="containsText" text="MANTTO">
      <formula>NOT(ISERROR(SEARCH("MANTTO",CK138)))</formula>
    </cfRule>
    <cfRule type="containsText" dxfId="11550" priority="5824" operator="containsText" text="PNC">
      <formula>NOT(ISERROR(SEARCH("PNC",CK138)))</formula>
    </cfRule>
    <cfRule type="containsText" dxfId="11549" priority="5825" operator="containsText" text="EJC">
      <formula>NOT(ISERROR(SEARCH("EJC",CK138)))</formula>
    </cfRule>
    <cfRule type="containsText" dxfId="11548" priority="5826" operator="containsText" text="FAC">
      <formula>NOT(ISERROR(SEARCH("FAC",CK138)))</formula>
    </cfRule>
  </conditionalFormatting>
  <conditionalFormatting sqref="CK138:DC138">
    <cfRule type="containsText" dxfId="11547" priority="5819" operator="containsText" text="CE">
      <formula>NOT(ISERROR(SEARCH("CE",CK138)))</formula>
    </cfRule>
  </conditionalFormatting>
  <conditionalFormatting sqref="CQ138:DC138">
    <cfRule type="cellIs" dxfId="11546" priority="5812" operator="equal">
      <formula>"FAB"</formula>
    </cfRule>
    <cfRule type="containsText" dxfId="11545" priority="5813" operator="containsText" text="CC">
      <formula>NOT(ISERROR(SEARCH("CC",CQ138)))</formula>
    </cfRule>
    <cfRule type="containsText" dxfId="11544" priority="5814" operator="containsText" text="ND">
      <formula>NOT(ISERROR(SEARCH("ND",CQ138)))</formula>
    </cfRule>
    <cfRule type="containsText" dxfId="11543" priority="5815" operator="containsText" text="MANTTO">
      <formula>NOT(ISERROR(SEARCH("MANTTO",CQ138)))</formula>
    </cfRule>
    <cfRule type="containsText" dxfId="11542" priority="5816" operator="containsText" text="PNC">
      <formula>NOT(ISERROR(SEARCH("PNC",CQ138)))</formula>
    </cfRule>
    <cfRule type="containsText" dxfId="11541" priority="5817" operator="containsText" text="EJC">
      <formula>NOT(ISERROR(SEARCH("EJC",CQ138)))</formula>
    </cfRule>
    <cfRule type="containsText" dxfId="11540" priority="5818" operator="containsText" text="FAC">
      <formula>NOT(ISERROR(SEARCH("FAC",CQ138)))</formula>
    </cfRule>
  </conditionalFormatting>
  <conditionalFormatting sqref="CQ138:DC138">
    <cfRule type="containsText" dxfId="11539" priority="5811" operator="containsText" text="CE">
      <formula>NOT(ISERROR(SEARCH("CE",CQ138)))</formula>
    </cfRule>
  </conditionalFormatting>
  <conditionalFormatting sqref="CQ138:DC138">
    <cfRule type="cellIs" dxfId="11538" priority="5804" operator="equal">
      <formula>"FAB"</formula>
    </cfRule>
    <cfRule type="containsText" dxfId="11537" priority="5805" operator="containsText" text="CC">
      <formula>NOT(ISERROR(SEARCH("CC",CQ138)))</formula>
    </cfRule>
    <cfRule type="containsText" dxfId="11536" priority="5806" operator="containsText" text="ND">
      <formula>NOT(ISERROR(SEARCH("ND",CQ138)))</formula>
    </cfRule>
    <cfRule type="containsText" dxfId="11535" priority="5807" operator="containsText" text="MANTTO">
      <formula>NOT(ISERROR(SEARCH("MANTTO",CQ138)))</formula>
    </cfRule>
    <cfRule type="containsText" dxfId="11534" priority="5808" operator="containsText" text="PNC">
      <formula>NOT(ISERROR(SEARCH("PNC",CQ138)))</formula>
    </cfRule>
    <cfRule type="containsText" dxfId="11533" priority="5809" operator="containsText" text="EJC">
      <formula>NOT(ISERROR(SEARCH("EJC",CQ138)))</formula>
    </cfRule>
    <cfRule type="containsText" dxfId="11532" priority="5810" operator="containsText" text="FAC">
      <formula>NOT(ISERROR(SEARCH("FAC",CQ138)))</formula>
    </cfRule>
  </conditionalFormatting>
  <conditionalFormatting sqref="CQ138:DC138">
    <cfRule type="containsText" dxfId="11531" priority="5803" operator="containsText" text="CE">
      <formula>NOT(ISERROR(SEARCH("CE",CQ138)))</formula>
    </cfRule>
  </conditionalFormatting>
  <conditionalFormatting sqref="BA138:BL138">
    <cfRule type="cellIs" dxfId="11530" priority="6121" operator="equal">
      <formula>"FAB"</formula>
    </cfRule>
    <cfRule type="containsText" dxfId="11529" priority="6122" operator="containsText" text="CC">
      <formula>NOT(ISERROR(SEARCH("CC",BA138)))</formula>
    </cfRule>
    <cfRule type="containsText" dxfId="11528" priority="6123" operator="containsText" text="ND">
      <formula>NOT(ISERROR(SEARCH("ND",BA138)))</formula>
    </cfRule>
    <cfRule type="containsText" dxfId="11527" priority="6124" operator="containsText" text="MANTTO">
      <formula>NOT(ISERROR(SEARCH("MANTTO",BA138)))</formula>
    </cfRule>
    <cfRule type="containsText" dxfId="11526" priority="6125" operator="containsText" text="PNC">
      <formula>NOT(ISERROR(SEARCH("PNC",BA138)))</formula>
    </cfRule>
    <cfRule type="containsText" dxfId="11525" priority="6126" operator="containsText" text="EJC">
      <formula>NOT(ISERROR(SEARCH("EJC",BA138)))</formula>
    </cfRule>
    <cfRule type="containsText" dxfId="11524" priority="6127" operator="containsText" text="FAC">
      <formula>NOT(ISERROR(SEARCH("FAC",BA138)))</formula>
    </cfRule>
  </conditionalFormatting>
  <conditionalFormatting sqref="BA138:BL138">
    <cfRule type="containsText" dxfId="11523" priority="6120" operator="containsText" text="CE">
      <formula>NOT(ISERROR(SEARCH("CE",BA138)))</formula>
    </cfRule>
  </conditionalFormatting>
  <conditionalFormatting sqref="BA138:BL138">
    <cfRule type="containsText" dxfId="11522" priority="6119" operator="containsText" text="BAA">
      <formula>NOT(ISERROR(SEARCH("BAA",BA138)))</formula>
    </cfRule>
  </conditionalFormatting>
  <conditionalFormatting sqref="BA138">
    <cfRule type="cellIs" dxfId="11521" priority="6112" operator="equal">
      <formula>"FAB"</formula>
    </cfRule>
    <cfRule type="containsText" dxfId="11520" priority="6113" operator="containsText" text="CC">
      <formula>NOT(ISERROR(SEARCH("CC",BA138)))</formula>
    </cfRule>
    <cfRule type="containsText" dxfId="11519" priority="6114" operator="containsText" text="ND">
      <formula>NOT(ISERROR(SEARCH("ND",BA138)))</formula>
    </cfRule>
    <cfRule type="containsText" dxfId="11518" priority="6115" operator="containsText" text="MANTTO">
      <formula>NOT(ISERROR(SEARCH("MANTTO",BA138)))</formula>
    </cfRule>
    <cfRule type="containsText" dxfId="11517" priority="6116" operator="containsText" text="PNC">
      <formula>NOT(ISERROR(SEARCH("PNC",BA138)))</formula>
    </cfRule>
    <cfRule type="containsText" dxfId="11516" priority="6117" operator="containsText" text="EJC">
      <formula>NOT(ISERROR(SEARCH("EJC",BA138)))</formula>
    </cfRule>
    <cfRule type="containsText" dxfId="11515" priority="6118" operator="containsText" text="FAC">
      <formula>NOT(ISERROR(SEARCH("FAC",BA138)))</formula>
    </cfRule>
  </conditionalFormatting>
  <conditionalFormatting sqref="BA138">
    <cfRule type="containsText" dxfId="11514" priority="6111" operator="containsText" text="CE">
      <formula>NOT(ISERROR(SEARCH("CE",BA138)))</formula>
    </cfRule>
  </conditionalFormatting>
  <conditionalFormatting sqref="BA138">
    <cfRule type="cellIs" dxfId="11513" priority="6104" operator="equal">
      <formula>"FAB"</formula>
    </cfRule>
    <cfRule type="containsText" dxfId="11512" priority="6105" operator="containsText" text="CC">
      <formula>NOT(ISERROR(SEARCH("CC",BA138)))</formula>
    </cfRule>
    <cfRule type="containsText" dxfId="11511" priority="6106" operator="containsText" text="ND">
      <formula>NOT(ISERROR(SEARCH("ND",BA138)))</formula>
    </cfRule>
    <cfRule type="containsText" dxfId="11510" priority="6107" operator="containsText" text="MANTTO">
      <formula>NOT(ISERROR(SEARCH("MANTTO",BA138)))</formula>
    </cfRule>
    <cfRule type="containsText" dxfId="11509" priority="6108" operator="containsText" text="PNC">
      <formula>NOT(ISERROR(SEARCH("PNC",BA138)))</formula>
    </cfRule>
    <cfRule type="containsText" dxfId="11508" priority="6109" operator="containsText" text="EJC">
      <formula>NOT(ISERROR(SEARCH("EJC",BA138)))</formula>
    </cfRule>
    <cfRule type="containsText" dxfId="11507" priority="6110" operator="containsText" text="FAC">
      <formula>NOT(ISERROR(SEARCH("FAC",BA138)))</formula>
    </cfRule>
  </conditionalFormatting>
  <conditionalFormatting sqref="BA138">
    <cfRule type="containsText" dxfId="11506" priority="6103" operator="containsText" text="CE">
      <formula>NOT(ISERROR(SEARCH("CE",BA138)))</formula>
    </cfRule>
  </conditionalFormatting>
  <conditionalFormatting sqref="BA138">
    <cfRule type="cellIs" dxfId="11505" priority="6096" operator="equal">
      <formula>"FAB"</formula>
    </cfRule>
    <cfRule type="containsText" dxfId="11504" priority="6097" operator="containsText" text="CC">
      <formula>NOT(ISERROR(SEARCH("CC",BA138)))</formula>
    </cfRule>
    <cfRule type="containsText" dxfId="11503" priority="6098" operator="containsText" text="ND">
      <formula>NOT(ISERROR(SEARCH("ND",BA138)))</formula>
    </cfRule>
    <cfRule type="containsText" dxfId="11502" priority="6099" operator="containsText" text="MANTTO">
      <formula>NOT(ISERROR(SEARCH("MANTTO",BA138)))</formula>
    </cfRule>
    <cfRule type="containsText" dxfId="11501" priority="6100" operator="containsText" text="PNC">
      <formula>NOT(ISERROR(SEARCH("PNC",BA138)))</formula>
    </cfRule>
    <cfRule type="containsText" dxfId="11500" priority="6101" operator="containsText" text="EJC">
      <formula>NOT(ISERROR(SEARCH("EJC",BA138)))</formula>
    </cfRule>
    <cfRule type="containsText" dxfId="11499" priority="6102" operator="containsText" text="FAC">
      <formula>NOT(ISERROR(SEARCH("FAC",BA138)))</formula>
    </cfRule>
  </conditionalFormatting>
  <conditionalFormatting sqref="BA138">
    <cfRule type="containsText" dxfId="11498" priority="6095" operator="containsText" text="CE">
      <formula>NOT(ISERROR(SEARCH("CE",BA138)))</formula>
    </cfRule>
  </conditionalFormatting>
  <conditionalFormatting sqref="BA138">
    <cfRule type="cellIs" dxfId="11497" priority="6088" operator="equal">
      <formula>"FAB"</formula>
    </cfRule>
    <cfRule type="containsText" dxfId="11496" priority="6089" operator="containsText" text="CC">
      <formula>NOT(ISERROR(SEARCH("CC",BA138)))</formula>
    </cfRule>
    <cfRule type="containsText" dxfId="11495" priority="6090" operator="containsText" text="ND">
      <formula>NOT(ISERROR(SEARCH("ND",BA138)))</formula>
    </cfRule>
    <cfRule type="containsText" dxfId="11494" priority="6091" operator="containsText" text="MANTTO">
      <formula>NOT(ISERROR(SEARCH("MANTTO",BA138)))</formula>
    </cfRule>
    <cfRule type="containsText" dxfId="11493" priority="6092" operator="containsText" text="PNC">
      <formula>NOT(ISERROR(SEARCH("PNC",BA138)))</formula>
    </cfRule>
    <cfRule type="containsText" dxfId="11492" priority="6093" operator="containsText" text="EJC">
      <formula>NOT(ISERROR(SEARCH("EJC",BA138)))</formula>
    </cfRule>
    <cfRule type="containsText" dxfId="11491" priority="6094" operator="containsText" text="FAC">
      <formula>NOT(ISERROR(SEARCH("FAC",BA138)))</formula>
    </cfRule>
  </conditionalFormatting>
  <conditionalFormatting sqref="BA138">
    <cfRule type="containsText" dxfId="11490" priority="6087" operator="containsText" text="CE">
      <formula>NOT(ISERROR(SEARCH("CE",BA138)))</formula>
    </cfRule>
  </conditionalFormatting>
  <conditionalFormatting sqref="BA138">
    <cfRule type="cellIs" dxfId="11489" priority="6080" operator="equal">
      <formula>"FAB"</formula>
    </cfRule>
    <cfRule type="containsText" dxfId="11488" priority="6081" operator="containsText" text="CC">
      <formula>NOT(ISERROR(SEARCH("CC",BA138)))</formula>
    </cfRule>
    <cfRule type="containsText" dxfId="11487" priority="6082" operator="containsText" text="ND">
      <formula>NOT(ISERROR(SEARCH("ND",BA138)))</formula>
    </cfRule>
    <cfRule type="containsText" dxfId="11486" priority="6083" operator="containsText" text="MANTTO">
      <formula>NOT(ISERROR(SEARCH("MANTTO",BA138)))</formula>
    </cfRule>
    <cfRule type="containsText" dxfId="11485" priority="6084" operator="containsText" text="PNC">
      <formula>NOT(ISERROR(SEARCH("PNC",BA138)))</formula>
    </cfRule>
    <cfRule type="containsText" dxfId="11484" priority="6085" operator="containsText" text="EJC">
      <formula>NOT(ISERROR(SEARCH("EJC",BA138)))</formula>
    </cfRule>
    <cfRule type="containsText" dxfId="11483" priority="6086" operator="containsText" text="FAC">
      <formula>NOT(ISERROR(SEARCH("FAC",BA138)))</formula>
    </cfRule>
  </conditionalFormatting>
  <conditionalFormatting sqref="BA138">
    <cfRule type="containsText" dxfId="11482" priority="6079" operator="containsText" text="CE">
      <formula>NOT(ISERROR(SEARCH("CE",BA138)))</formula>
    </cfRule>
  </conditionalFormatting>
  <conditionalFormatting sqref="BB138:BL138">
    <cfRule type="cellIs" dxfId="11481" priority="6072" operator="equal">
      <formula>"FAB"</formula>
    </cfRule>
    <cfRule type="containsText" dxfId="11480" priority="6073" operator="containsText" text="CC">
      <formula>NOT(ISERROR(SEARCH("CC",BB138)))</formula>
    </cfRule>
    <cfRule type="containsText" dxfId="11479" priority="6074" operator="containsText" text="ND">
      <formula>NOT(ISERROR(SEARCH("ND",BB138)))</formula>
    </cfRule>
    <cfRule type="containsText" dxfId="11478" priority="6075" operator="containsText" text="MANTTO">
      <formula>NOT(ISERROR(SEARCH("MANTTO",BB138)))</formula>
    </cfRule>
    <cfRule type="containsText" dxfId="11477" priority="6076" operator="containsText" text="PNC">
      <formula>NOT(ISERROR(SEARCH("PNC",BB138)))</formula>
    </cfRule>
    <cfRule type="containsText" dxfId="11476" priority="6077" operator="containsText" text="EJC">
      <formula>NOT(ISERROR(SEARCH("EJC",BB138)))</formula>
    </cfRule>
    <cfRule type="containsText" dxfId="11475" priority="6078" operator="containsText" text="FAC">
      <formula>NOT(ISERROR(SEARCH("FAC",BB138)))</formula>
    </cfRule>
  </conditionalFormatting>
  <conditionalFormatting sqref="BB138:BL138">
    <cfRule type="containsText" dxfId="11474" priority="6071" operator="containsText" text="CE">
      <formula>NOT(ISERROR(SEARCH("CE",BB138)))</formula>
    </cfRule>
  </conditionalFormatting>
  <conditionalFormatting sqref="BB138:BL138">
    <cfRule type="cellIs" dxfId="11473" priority="6064" operator="equal">
      <formula>"FAB"</formula>
    </cfRule>
    <cfRule type="containsText" dxfId="11472" priority="6065" operator="containsText" text="CC">
      <formula>NOT(ISERROR(SEARCH("CC",BB138)))</formula>
    </cfRule>
    <cfRule type="containsText" dxfId="11471" priority="6066" operator="containsText" text="ND">
      <formula>NOT(ISERROR(SEARCH("ND",BB138)))</formula>
    </cfRule>
    <cfRule type="containsText" dxfId="11470" priority="6067" operator="containsText" text="MANTTO">
      <formula>NOT(ISERROR(SEARCH("MANTTO",BB138)))</formula>
    </cfRule>
    <cfRule type="containsText" dxfId="11469" priority="6068" operator="containsText" text="PNC">
      <formula>NOT(ISERROR(SEARCH("PNC",BB138)))</formula>
    </cfRule>
    <cfRule type="containsText" dxfId="11468" priority="6069" operator="containsText" text="EJC">
      <formula>NOT(ISERROR(SEARCH("EJC",BB138)))</formula>
    </cfRule>
    <cfRule type="containsText" dxfId="11467" priority="6070" operator="containsText" text="FAC">
      <formula>NOT(ISERROR(SEARCH("FAC",BB138)))</formula>
    </cfRule>
  </conditionalFormatting>
  <conditionalFormatting sqref="BB138:BL138">
    <cfRule type="containsText" dxfId="11466" priority="6063" operator="containsText" text="CE">
      <formula>NOT(ISERROR(SEARCH("CE",BB138)))</formula>
    </cfRule>
  </conditionalFormatting>
  <conditionalFormatting sqref="BB138:BL138">
    <cfRule type="cellIs" dxfId="11465" priority="6056" operator="equal">
      <formula>"FAB"</formula>
    </cfRule>
    <cfRule type="containsText" dxfId="11464" priority="6057" operator="containsText" text="CC">
      <formula>NOT(ISERROR(SEARCH("CC",BB138)))</formula>
    </cfRule>
    <cfRule type="containsText" dxfId="11463" priority="6058" operator="containsText" text="ND">
      <formula>NOT(ISERROR(SEARCH("ND",BB138)))</formula>
    </cfRule>
    <cfRule type="containsText" dxfId="11462" priority="6059" operator="containsText" text="MANTTO">
      <formula>NOT(ISERROR(SEARCH("MANTTO",BB138)))</formula>
    </cfRule>
    <cfRule type="containsText" dxfId="11461" priority="6060" operator="containsText" text="PNC">
      <formula>NOT(ISERROR(SEARCH("PNC",BB138)))</formula>
    </cfRule>
    <cfRule type="containsText" dxfId="11460" priority="6061" operator="containsText" text="EJC">
      <formula>NOT(ISERROR(SEARCH("EJC",BB138)))</formula>
    </cfRule>
    <cfRule type="containsText" dxfId="11459" priority="6062" operator="containsText" text="FAC">
      <formula>NOT(ISERROR(SEARCH("FAC",BB138)))</formula>
    </cfRule>
  </conditionalFormatting>
  <conditionalFormatting sqref="BB138:BL138">
    <cfRule type="containsText" dxfId="11458" priority="6055" operator="containsText" text="CE">
      <formula>NOT(ISERROR(SEARCH("CE",BB138)))</formula>
    </cfRule>
  </conditionalFormatting>
  <conditionalFormatting sqref="BB138:BL138">
    <cfRule type="cellIs" dxfId="11457" priority="6048" operator="equal">
      <formula>"FAB"</formula>
    </cfRule>
    <cfRule type="containsText" dxfId="11456" priority="6049" operator="containsText" text="CC">
      <formula>NOT(ISERROR(SEARCH("CC",BB138)))</formula>
    </cfRule>
    <cfRule type="containsText" dxfId="11455" priority="6050" operator="containsText" text="ND">
      <formula>NOT(ISERROR(SEARCH("ND",BB138)))</formula>
    </cfRule>
    <cfRule type="containsText" dxfId="11454" priority="6051" operator="containsText" text="MANTTO">
      <formula>NOT(ISERROR(SEARCH("MANTTO",BB138)))</formula>
    </cfRule>
    <cfRule type="containsText" dxfId="11453" priority="6052" operator="containsText" text="PNC">
      <formula>NOT(ISERROR(SEARCH("PNC",BB138)))</formula>
    </cfRule>
    <cfRule type="containsText" dxfId="11452" priority="6053" operator="containsText" text="EJC">
      <formula>NOT(ISERROR(SEARCH("EJC",BB138)))</formula>
    </cfRule>
    <cfRule type="containsText" dxfId="11451" priority="6054" operator="containsText" text="FAC">
      <formula>NOT(ISERROR(SEARCH("FAC",BB138)))</formula>
    </cfRule>
  </conditionalFormatting>
  <conditionalFormatting sqref="BB138:BL138">
    <cfRule type="containsText" dxfId="11450" priority="6047" operator="containsText" text="CE">
      <formula>NOT(ISERROR(SEARCH("CE",BB138)))</formula>
    </cfRule>
  </conditionalFormatting>
  <conditionalFormatting sqref="BH138:BL138">
    <cfRule type="cellIs" dxfId="11449" priority="6040" operator="equal">
      <formula>"FAB"</formula>
    </cfRule>
    <cfRule type="containsText" dxfId="11448" priority="6041" operator="containsText" text="CC">
      <formula>NOT(ISERROR(SEARCH("CC",BH138)))</formula>
    </cfRule>
    <cfRule type="containsText" dxfId="11447" priority="6042" operator="containsText" text="ND">
      <formula>NOT(ISERROR(SEARCH("ND",BH138)))</formula>
    </cfRule>
    <cfRule type="containsText" dxfId="11446" priority="6043" operator="containsText" text="MANTTO">
      <formula>NOT(ISERROR(SEARCH("MANTTO",BH138)))</formula>
    </cfRule>
    <cfRule type="containsText" dxfId="11445" priority="6044" operator="containsText" text="PNC">
      <formula>NOT(ISERROR(SEARCH("PNC",BH138)))</formula>
    </cfRule>
    <cfRule type="containsText" dxfId="11444" priority="6045" operator="containsText" text="EJC">
      <formula>NOT(ISERROR(SEARCH("EJC",BH138)))</formula>
    </cfRule>
    <cfRule type="containsText" dxfId="11443" priority="6046" operator="containsText" text="FAC">
      <formula>NOT(ISERROR(SEARCH("FAC",BH138)))</formula>
    </cfRule>
  </conditionalFormatting>
  <conditionalFormatting sqref="BH138:BL138">
    <cfRule type="containsText" dxfId="11442" priority="6039" operator="containsText" text="CE">
      <formula>NOT(ISERROR(SEARCH("CE",BH138)))</formula>
    </cfRule>
  </conditionalFormatting>
  <conditionalFormatting sqref="BH138:BL138">
    <cfRule type="cellIs" dxfId="11441" priority="6032" operator="equal">
      <formula>"FAB"</formula>
    </cfRule>
    <cfRule type="containsText" dxfId="11440" priority="6033" operator="containsText" text="CC">
      <formula>NOT(ISERROR(SEARCH("CC",BH138)))</formula>
    </cfRule>
    <cfRule type="containsText" dxfId="11439" priority="6034" operator="containsText" text="ND">
      <formula>NOT(ISERROR(SEARCH("ND",BH138)))</formula>
    </cfRule>
    <cfRule type="containsText" dxfId="11438" priority="6035" operator="containsText" text="MANTTO">
      <formula>NOT(ISERROR(SEARCH("MANTTO",BH138)))</formula>
    </cfRule>
    <cfRule type="containsText" dxfId="11437" priority="6036" operator="containsText" text="PNC">
      <formula>NOT(ISERROR(SEARCH("PNC",BH138)))</formula>
    </cfRule>
    <cfRule type="containsText" dxfId="11436" priority="6037" operator="containsText" text="EJC">
      <formula>NOT(ISERROR(SEARCH("EJC",BH138)))</formula>
    </cfRule>
    <cfRule type="containsText" dxfId="11435" priority="6038" operator="containsText" text="FAC">
      <formula>NOT(ISERROR(SEARCH("FAC",BH138)))</formula>
    </cfRule>
  </conditionalFormatting>
  <conditionalFormatting sqref="BH138:BL138">
    <cfRule type="containsText" dxfId="11434" priority="6031" operator="containsText" text="CE">
      <formula>NOT(ISERROR(SEARCH("CE",BH138)))</formula>
    </cfRule>
  </conditionalFormatting>
  <conditionalFormatting sqref="BZ138:CD138">
    <cfRule type="cellIs" dxfId="11433" priority="6024" operator="equal">
      <formula>"FAB"</formula>
    </cfRule>
    <cfRule type="containsText" dxfId="11432" priority="6025" operator="containsText" text="CC">
      <formula>NOT(ISERROR(SEARCH("CC",BZ138)))</formula>
    </cfRule>
    <cfRule type="containsText" dxfId="11431" priority="6026" operator="containsText" text="ND">
      <formula>NOT(ISERROR(SEARCH("ND",BZ138)))</formula>
    </cfRule>
    <cfRule type="containsText" dxfId="11430" priority="6027" operator="containsText" text="MANTTO">
      <formula>NOT(ISERROR(SEARCH("MANTTO",BZ138)))</formula>
    </cfRule>
    <cfRule type="containsText" dxfId="11429" priority="6028" operator="containsText" text="PNC">
      <formula>NOT(ISERROR(SEARCH("PNC",BZ138)))</formula>
    </cfRule>
    <cfRule type="containsText" dxfId="11428" priority="6029" operator="containsText" text="EJC">
      <formula>NOT(ISERROR(SEARCH("EJC",BZ138)))</formula>
    </cfRule>
    <cfRule type="containsText" dxfId="11427" priority="6030" operator="containsText" text="FAC">
      <formula>NOT(ISERROR(SEARCH("FAC",BZ138)))</formula>
    </cfRule>
  </conditionalFormatting>
  <conditionalFormatting sqref="BZ138:CD138">
    <cfRule type="containsText" dxfId="11426" priority="6023" operator="containsText" text="CE">
      <formula>NOT(ISERROR(SEARCH("CE",BZ138)))</formula>
    </cfRule>
  </conditionalFormatting>
  <conditionalFormatting sqref="BZ138:CD138">
    <cfRule type="cellIs" dxfId="11425" priority="6016" operator="equal">
      <formula>"FAB"</formula>
    </cfRule>
    <cfRule type="containsText" dxfId="11424" priority="6017" operator="containsText" text="CC">
      <formula>NOT(ISERROR(SEARCH("CC",BZ138)))</formula>
    </cfRule>
    <cfRule type="containsText" dxfId="11423" priority="6018" operator="containsText" text="ND">
      <formula>NOT(ISERROR(SEARCH("ND",BZ138)))</formula>
    </cfRule>
    <cfRule type="containsText" dxfId="11422" priority="6019" operator="containsText" text="MANTTO">
      <formula>NOT(ISERROR(SEARCH("MANTTO",BZ138)))</formula>
    </cfRule>
    <cfRule type="containsText" dxfId="11421" priority="6020" operator="containsText" text="PNC">
      <formula>NOT(ISERROR(SEARCH("PNC",BZ138)))</formula>
    </cfRule>
    <cfRule type="containsText" dxfId="11420" priority="6021" operator="containsText" text="EJC">
      <formula>NOT(ISERROR(SEARCH("EJC",BZ138)))</formula>
    </cfRule>
    <cfRule type="containsText" dxfId="11419" priority="6022" operator="containsText" text="FAC">
      <formula>NOT(ISERROR(SEARCH("FAC",BZ138)))</formula>
    </cfRule>
  </conditionalFormatting>
  <conditionalFormatting sqref="BZ138:CD138">
    <cfRule type="containsText" dxfId="11418" priority="6015" operator="containsText" text="CE">
      <formula>NOT(ISERROR(SEARCH("CE",BZ138)))</formula>
    </cfRule>
  </conditionalFormatting>
  <conditionalFormatting sqref="BZ138:CD138">
    <cfRule type="containsText" dxfId="11417" priority="6014" operator="containsText" text="BAA">
      <formula>NOT(ISERROR(SEARCH("BAA",BZ138)))</formula>
    </cfRule>
  </conditionalFormatting>
  <conditionalFormatting sqref="BN138:BY138">
    <cfRule type="cellIs" dxfId="11416" priority="6007" operator="equal">
      <formula>"FAB"</formula>
    </cfRule>
    <cfRule type="containsText" dxfId="11415" priority="6008" operator="containsText" text="CC">
      <formula>NOT(ISERROR(SEARCH("CC",BN138)))</formula>
    </cfRule>
    <cfRule type="containsText" dxfId="11414" priority="6009" operator="containsText" text="ND">
      <formula>NOT(ISERROR(SEARCH("ND",BN138)))</formula>
    </cfRule>
    <cfRule type="containsText" dxfId="11413" priority="6010" operator="containsText" text="MANTTO">
      <formula>NOT(ISERROR(SEARCH("MANTTO",BN138)))</formula>
    </cfRule>
    <cfRule type="containsText" dxfId="11412" priority="6011" operator="containsText" text="PNC">
      <formula>NOT(ISERROR(SEARCH("PNC",BN138)))</formula>
    </cfRule>
    <cfRule type="containsText" dxfId="11411" priority="6012" operator="containsText" text="EJC">
      <formula>NOT(ISERROR(SEARCH("EJC",BN138)))</formula>
    </cfRule>
    <cfRule type="containsText" dxfId="11410" priority="6013" operator="containsText" text="FAC">
      <formula>NOT(ISERROR(SEARCH("FAC",BN138)))</formula>
    </cfRule>
  </conditionalFormatting>
  <conditionalFormatting sqref="BN138:BY138">
    <cfRule type="containsText" dxfId="11409" priority="6006" operator="containsText" text="CE">
      <formula>NOT(ISERROR(SEARCH("CE",BN138)))</formula>
    </cfRule>
  </conditionalFormatting>
  <conditionalFormatting sqref="BN138:BY138">
    <cfRule type="containsText" dxfId="11408" priority="6005" operator="containsText" text="BAA">
      <formula>NOT(ISERROR(SEARCH("BAA",BN138)))</formula>
    </cfRule>
  </conditionalFormatting>
  <conditionalFormatting sqref="BN138">
    <cfRule type="cellIs" dxfId="11407" priority="5998" operator="equal">
      <formula>"FAB"</formula>
    </cfRule>
    <cfRule type="containsText" dxfId="11406" priority="5999" operator="containsText" text="CC">
      <formula>NOT(ISERROR(SEARCH("CC",BN138)))</formula>
    </cfRule>
    <cfRule type="containsText" dxfId="11405" priority="6000" operator="containsText" text="ND">
      <formula>NOT(ISERROR(SEARCH("ND",BN138)))</formula>
    </cfRule>
    <cfRule type="containsText" dxfId="11404" priority="6001" operator="containsText" text="MANTTO">
      <formula>NOT(ISERROR(SEARCH("MANTTO",BN138)))</formula>
    </cfRule>
    <cfRule type="containsText" dxfId="11403" priority="6002" operator="containsText" text="PNC">
      <formula>NOT(ISERROR(SEARCH("PNC",BN138)))</formula>
    </cfRule>
    <cfRule type="containsText" dxfId="11402" priority="6003" operator="containsText" text="EJC">
      <formula>NOT(ISERROR(SEARCH("EJC",BN138)))</formula>
    </cfRule>
    <cfRule type="containsText" dxfId="11401" priority="6004" operator="containsText" text="FAC">
      <formula>NOT(ISERROR(SEARCH("FAC",BN138)))</formula>
    </cfRule>
  </conditionalFormatting>
  <conditionalFormatting sqref="BN138">
    <cfRule type="containsText" dxfId="11400" priority="5997" operator="containsText" text="CE">
      <formula>NOT(ISERROR(SEARCH("CE",BN138)))</formula>
    </cfRule>
  </conditionalFormatting>
  <conditionalFormatting sqref="BN138">
    <cfRule type="cellIs" dxfId="11399" priority="5990" operator="equal">
      <formula>"FAB"</formula>
    </cfRule>
    <cfRule type="containsText" dxfId="11398" priority="5991" operator="containsText" text="CC">
      <formula>NOT(ISERROR(SEARCH("CC",BN138)))</formula>
    </cfRule>
    <cfRule type="containsText" dxfId="11397" priority="5992" operator="containsText" text="ND">
      <formula>NOT(ISERROR(SEARCH("ND",BN138)))</formula>
    </cfRule>
    <cfRule type="containsText" dxfId="11396" priority="5993" operator="containsText" text="MANTTO">
      <formula>NOT(ISERROR(SEARCH("MANTTO",BN138)))</formula>
    </cfRule>
    <cfRule type="containsText" dxfId="11395" priority="5994" operator="containsText" text="PNC">
      <formula>NOT(ISERROR(SEARCH("PNC",BN138)))</formula>
    </cfRule>
    <cfRule type="containsText" dxfId="11394" priority="5995" operator="containsText" text="EJC">
      <formula>NOT(ISERROR(SEARCH("EJC",BN138)))</formula>
    </cfRule>
    <cfRule type="containsText" dxfId="11393" priority="5996" operator="containsText" text="FAC">
      <formula>NOT(ISERROR(SEARCH("FAC",BN138)))</formula>
    </cfRule>
  </conditionalFormatting>
  <conditionalFormatting sqref="BN138">
    <cfRule type="containsText" dxfId="11392" priority="5989" operator="containsText" text="CE">
      <formula>NOT(ISERROR(SEARCH("CE",BN138)))</formula>
    </cfRule>
  </conditionalFormatting>
  <conditionalFormatting sqref="BN138">
    <cfRule type="cellIs" dxfId="11391" priority="5982" operator="equal">
      <formula>"FAB"</formula>
    </cfRule>
    <cfRule type="containsText" dxfId="11390" priority="5983" operator="containsText" text="CC">
      <formula>NOT(ISERROR(SEARCH("CC",BN138)))</formula>
    </cfRule>
    <cfRule type="containsText" dxfId="11389" priority="5984" operator="containsText" text="ND">
      <formula>NOT(ISERROR(SEARCH("ND",BN138)))</formula>
    </cfRule>
    <cfRule type="containsText" dxfId="11388" priority="5985" operator="containsText" text="MANTTO">
      <formula>NOT(ISERROR(SEARCH("MANTTO",BN138)))</formula>
    </cfRule>
    <cfRule type="containsText" dxfId="11387" priority="5986" operator="containsText" text="PNC">
      <formula>NOT(ISERROR(SEARCH("PNC",BN138)))</formula>
    </cfRule>
    <cfRule type="containsText" dxfId="11386" priority="5987" operator="containsText" text="EJC">
      <formula>NOT(ISERROR(SEARCH("EJC",BN138)))</formula>
    </cfRule>
    <cfRule type="containsText" dxfId="11385" priority="5988" operator="containsText" text="FAC">
      <formula>NOT(ISERROR(SEARCH("FAC",BN138)))</formula>
    </cfRule>
  </conditionalFormatting>
  <conditionalFormatting sqref="BN138">
    <cfRule type="containsText" dxfId="11384" priority="5981" operator="containsText" text="CE">
      <formula>NOT(ISERROR(SEARCH("CE",BN138)))</formula>
    </cfRule>
  </conditionalFormatting>
  <conditionalFormatting sqref="BN138">
    <cfRule type="cellIs" dxfId="11383" priority="5974" operator="equal">
      <formula>"FAB"</formula>
    </cfRule>
    <cfRule type="containsText" dxfId="11382" priority="5975" operator="containsText" text="CC">
      <formula>NOT(ISERROR(SEARCH("CC",BN138)))</formula>
    </cfRule>
    <cfRule type="containsText" dxfId="11381" priority="5976" operator="containsText" text="ND">
      <formula>NOT(ISERROR(SEARCH("ND",BN138)))</formula>
    </cfRule>
    <cfRule type="containsText" dxfId="11380" priority="5977" operator="containsText" text="MANTTO">
      <formula>NOT(ISERROR(SEARCH("MANTTO",BN138)))</formula>
    </cfRule>
    <cfRule type="containsText" dxfId="11379" priority="5978" operator="containsText" text="PNC">
      <formula>NOT(ISERROR(SEARCH("PNC",BN138)))</formula>
    </cfRule>
    <cfRule type="containsText" dxfId="11378" priority="5979" operator="containsText" text="EJC">
      <formula>NOT(ISERROR(SEARCH("EJC",BN138)))</formula>
    </cfRule>
    <cfRule type="containsText" dxfId="11377" priority="5980" operator="containsText" text="FAC">
      <formula>NOT(ISERROR(SEARCH("FAC",BN138)))</formula>
    </cfRule>
  </conditionalFormatting>
  <conditionalFormatting sqref="BN138">
    <cfRule type="containsText" dxfId="11376" priority="5973" operator="containsText" text="CE">
      <formula>NOT(ISERROR(SEARCH("CE",BN138)))</formula>
    </cfRule>
  </conditionalFormatting>
  <conditionalFormatting sqref="BN138">
    <cfRule type="cellIs" dxfId="11375" priority="5966" operator="equal">
      <formula>"FAB"</formula>
    </cfRule>
    <cfRule type="containsText" dxfId="11374" priority="5967" operator="containsText" text="CC">
      <formula>NOT(ISERROR(SEARCH("CC",BN138)))</formula>
    </cfRule>
    <cfRule type="containsText" dxfId="11373" priority="5968" operator="containsText" text="ND">
      <formula>NOT(ISERROR(SEARCH("ND",BN138)))</formula>
    </cfRule>
    <cfRule type="containsText" dxfId="11372" priority="5969" operator="containsText" text="MANTTO">
      <formula>NOT(ISERROR(SEARCH("MANTTO",BN138)))</formula>
    </cfRule>
    <cfRule type="containsText" dxfId="11371" priority="5970" operator="containsText" text="PNC">
      <formula>NOT(ISERROR(SEARCH("PNC",BN138)))</formula>
    </cfRule>
    <cfRule type="containsText" dxfId="11370" priority="5971" operator="containsText" text="EJC">
      <formula>NOT(ISERROR(SEARCH("EJC",BN138)))</formula>
    </cfRule>
    <cfRule type="containsText" dxfId="11369" priority="5972" operator="containsText" text="FAC">
      <formula>NOT(ISERROR(SEARCH("FAC",BN138)))</formula>
    </cfRule>
  </conditionalFormatting>
  <conditionalFormatting sqref="BN138">
    <cfRule type="containsText" dxfId="11368" priority="5965" operator="containsText" text="CE">
      <formula>NOT(ISERROR(SEARCH("CE",BN138)))</formula>
    </cfRule>
  </conditionalFormatting>
  <conditionalFormatting sqref="BO138:BY138">
    <cfRule type="cellIs" dxfId="11367" priority="5958" operator="equal">
      <formula>"FAB"</formula>
    </cfRule>
    <cfRule type="containsText" dxfId="11366" priority="5959" operator="containsText" text="CC">
      <formula>NOT(ISERROR(SEARCH("CC",BO138)))</formula>
    </cfRule>
    <cfRule type="containsText" dxfId="11365" priority="5960" operator="containsText" text="ND">
      <formula>NOT(ISERROR(SEARCH("ND",BO138)))</formula>
    </cfRule>
    <cfRule type="containsText" dxfId="11364" priority="5961" operator="containsText" text="MANTTO">
      <formula>NOT(ISERROR(SEARCH("MANTTO",BO138)))</formula>
    </cfRule>
    <cfRule type="containsText" dxfId="11363" priority="5962" operator="containsText" text="PNC">
      <formula>NOT(ISERROR(SEARCH("PNC",BO138)))</formula>
    </cfRule>
    <cfRule type="containsText" dxfId="11362" priority="5963" operator="containsText" text="EJC">
      <formula>NOT(ISERROR(SEARCH("EJC",BO138)))</formula>
    </cfRule>
    <cfRule type="containsText" dxfId="11361" priority="5964" operator="containsText" text="FAC">
      <formula>NOT(ISERROR(SEARCH("FAC",BO138)))</formula>
    </cfRule>
  </conditionalFormatting>
  <conditionalFormatting sqref="BO138:BY138">
    <cfRule type="containsText" dxfId="11360" priority="5957" operator="containsText" text="CE">
      <formula>NOT(ISERROR(SEARCH("CE",BO138)))</formula>
    </cfRule>
  </conditionalFormatting>
  <conditionalFormatting sqref="BO138:BY138">
    <cfRule type="cellIs" dxfId="11359" priority="5950" operator="equal">
      <formula>"FAB"</formula>
    </cfRule>
    <cfRule type="containsText" dxfId="11358" priority="5951" operator="containsText" text="CC">
      <formula>NOT(ISERROR(SEARCH("CC",BO138)))</formula>
    </cfRule>
    <cfRule type="containsText" dxfId="11357" priority="5952" operator="containsText" text="ND">
      <formula>NOT(ISERROR(SEARCH("ND",BO138)))</formula>
    </cfRule>
    <cfRule type="containsText" dxfId="11356" priority="5953" operator="containsText" text="MANTTO">
      <formula>NOT(ISERROR(SEARCH("MANTTO",BO138)))</formula>
    </cfRule>
    <cfRule type="containsText" dxfId="11355" priority="5954" operator="containsText" text="PNC">
      <formula>NOT(ISERROR(SEARCH("PNC",BO138)))</formula>
    </cfRule>
    <cfRule type="containsText" dxfId="11354" priority="5955" operator="containsText" text="EJC">
      <formula>NOT(ISERROR(SEARCH("EJC",BO138)))</formula>
    </cfRule>
    <cfRule type="containsText" dxfId="11353" priority="5956" operator="containsText" text="FAC">
      <formula>NOT(ISERROR(SEARCH("FAC",BO138)))</formula>
    </cfRule>
  </conditionalFormatting>
  <conditionalFormatting sqref="BO138:BY138">
    <cfRule type="containsText" dxfId="11352" priority="5949" operator="containsText" text="CE">
      <formula>NOT(ISERROR(SEARCH("CE",BO138)))</formula>
    </cfRule>
  </conditionalFormatting>
  <conditionalFormatting sqref="BO138:BY138">
    <cfRule type="cellIs" dxfId="11351" priority="5942" operator="equal">
      <formula>"FAB"</formula>
    </cfRule>
    <cfRule type="containsText" dxfId="11350" priority="5943" operator="containsText" text="CC">
      <formula>NOT(ISERROR(SEARCH("CC",BO138)))</formula>
    </cfRule>
    <cfRule type="containsText" dxfId="11349" priority="5944" operator="containsText" text="ND">
      <formula>NOT(ISERROR(SEARCH("ND",BO138)))</formula>
    </cfRule>
    <cfRule type="containsText" dxfId="11348" priority="5945" operator="containsText" text="MANTTO">
      <formula>NOT(ISERROR(SEARCH("MANTTO",BO138)))</formula>
    </cfRule>
    <cfRule type="containsText" dxfId="11347" priority="5946" operator="containsText" text="PNC">
      <formula>NOT(ISERROR(SEARCH("PNC",BO138)))</formula>
    </cfRule>
    <cfRule type="containsText" dxfId="11346" priority="5947" operator="containsText" text="EJC">
      <formula>NOT(ISERROR(SEARCH("EJC",BO138)))</formula>
    </cfRule>
    <cfRule type="containsText" dxfId="11345" priority="5948" operator="containsText" text="FAC">
      <formula>NOT(ISERROR(SEARCH("FAC",BO138)))</formula>
    </cfRule>
  </conditionalFormatting>
  <conditionalFormatting sqref="BO138:BY138">
    <cfRule type="containsText" dxfId="11344" priority="5941" operator="containsText" text="CE">
      <formula>NOT(ISERROR(SEARCH("CE",BO138)))</formula>
    </cfRule>
  </conditionalFormatting>
  <conditionalFormatting sqref="BO138:BY138">
    <cfRule type="cellIs" dxfId="11343" priority="5934" operator="equal">
      <formula>"FAB"</formula>
    </cfRule>
    <cfRule type="containsText" dxfId="11342" priority="5935" operator="containsText" text="CC">
      <formula>NOT(ISERROR(SEARCH("CC",BO138)))</formula>
    </cfRule>
    <cfRule type="containsText" dxfId="11341" priority="5936" operator="containsText" text="ND">
      <formula>NOT(ISERROR(SEARCH("ND",BO138)))</formula>
    </cfRule>
    <cfRule type="containsText" dxfId="11340" priority="5937" operator="containsText" text="MANTTO">
      <formula>NOT(ISERROR(SEARCH("MANTTO",BO138)))</formula>
    </cfRule>
    <cfRule type="containsText" dxfId="11339" priority="5938" operator="containsText" text="PNC">
      <formula>NOT(ISERROR(SEARCH("PNC",BO138)))</formula>
    </cfRule>
    <cfRule type="containsText" dxfId="11338" priority="5939" operator="containsText" text="EJC">
      <formula>NOT(ISERROR(SEARCH("EJC",BO138)))</formula>
    </cfRule>
    <cfRule type="containsText" dxfId="11337" priority="5940" operator="containsText" text="FAC">
      <formula>NOT(ISERROR(SEARCH("FAC",BO138)))</formula>
    </cfRule>
  </conditionalFormatting>
  <conditionalFormatting sqref="BO138:BY138">
    <cfRule type="containsText" dxfId="11336" priority="5933" operator="containsText" text="CE">
      <formula>NOT(ISERROR(SEARCH("CE",BO138)))</formula>
    </cfRule>
  </conditionalFormatting>
  <conditionalFormatting sqref="BU138:BY138">
    <cfRule type="cellIs" dxfId="11335" priority="5926" operator="equal">
      <formula>"FAB"</formula>
    </cfRule>
    <cfRule type="containsText" dxfId="11334" priority="5927" operator="containsText" text="CC">
      <formula>NOT(ISERROR(SEARCH("CC",BU138)))</formula>
    </cfRule>
    <cfRule type="containsText" dxfId="11333" priority="5928" operator="containsText" text="ND">
      <formula>NOT(ISERROR(SEARCH("ND",BU138)))</formula>
    </cfRule>
    <cfRule type="containsText" dxfId="11332" priority="5929" operator="containsText" text="MANTTO">
      <formula>NOT(ISERROR(SEARCH("MANTTO",BU138)))</formula>
    </cfRule>
    <cfRule type="containsText" dxfId="11331" priority="5930" operator="containsText" text="PNC">
      <formula>NOT(ISERROR(SEARCH("PNC",BU138)))</formula>
    </cfRule>
    <cfRule type="containsText" dxfId="11330" priority="5931" operator="containsText" text="EJC">
      <formula>NOT(ISERROR(SEARCH("EJC",BU138)))</formula>
    </cfRule>
    <cfRule type="containsText" dxfId="11329" priority="5932" operator="containsText" text="FAC">
      <formula>NOT(ISERROR(SEARCH("FAC",BU138)))</formula>
    </cfRule>
  </conditionalFormatting>
  <conditionalFormatting sqref="BU138:BY138">
    <cfRule type="containsText" dxfId="11328" priority="5925" operator="containsText" text="CE">
      <formula>NOT(ISERROR(SEARCH("CE",BU138)))</formula>
    </cfRule>
  </conditionalFormatting>
  <conditionalFormatting sqref="BU138:BY138">
    <cfRule type="cellIs" dxfId="11327" priority="5918" operator="equal">
      <formula>"FAB"</formula>
    </cfRule>
    <cfRule type="containsText" dxfId="11326" priority="5919" operator="containsText" text="CC">
      <formula>NOT(ISERROR(SEARCH("CC",BU138)))</formula>
    </cfRule>
    <cfRule type="containsText" dxfId="11325" priority="5920" operator="containsText" text="ND">
      <formula>NOT(ISERROR(SEARCH("ND",BU138)))</formula>
    </cfRule>
    <cfRule type="containsText" dxfId="11324" priority="5921" operator="containsText" text="MANTTO">
      <formula>NOT(ISERROR(SEARCH("MANTTO",BU138)))</formula>
    </cfRule>
    <cfRule type="containsText" dxfId="11323" priority="5922" operator="containsText" text="PNC">
      <formula>NOT(ISERROR(SEARCH("PNC",BU138)))</formula>
    </cfRule>
    <cfRule type="containsText" dxfId="11322" priority="5923" operator="containsText" text="EJC">
      <formula>NOT(ISERROR(SEARCH("EJC",BU138)))</formula>
    </cfRule>
    <cfRule type="containsText" dxfId="11321" priority="5924" operator="containsText" text="FAC">
      <formula>NOT(ISERROR(SEARCH("FAC",BU138)))</formula>
    </cfRule>
  </conditionalFormatting>
  <conditionalFormatting sqref="BU138:BY138">
    <cfRule type="containsText" dxfId="11320" priority="5917" operator="containsText" text="CE">
      <formula>NOT(ISERROR(SEARCH("CE",BU138)))</formula>
    </cfRule>
  </conditionalFormatting>
  <conditionalFormatting sqref="CE138:DC138">
    <cfRule type="cellIs" dxfId="11319" priority="5893" operator="equal">
      <formula>"FAB"</formula>
    </cfRule>
    <cfRule type="containsText" dxfId="11318" priority="5894" operator="containsText" text="CC">
      <formula>NOT(ISERROR(SEARCH("CC",CE138)))</formula>
    </cfRule>
    <cfRule type="containsText" dxfId="11317" priority="5895" operator="containsText" text="ND">
      <formula>NOT(ISERROR(SEARCH("ND",CE138)))</formula>
    </cfRule>
    <cfRule type="containsText" dxfId="11316" priority="5896" operator="containsText" text="MANTTO">
      <formula>NOT(ISERROR(SEARCH("MANTTO",CE138)))</formula>
    </cfRule>
    <cfRule type="containsText" dxfId="11315" priority="5897" operator="containsText" text="PNC">
      <formula>NOT(ISERROR(SEARCH("PNC",CE138)))</formula>
    </cfRule>
    <cfRule type="containsText" dxfId="11314" priority="5898" operator="containsText" text="EJC">
      <formula>NOT(ISERROR(SEARCH("EJC",CE138)))</formula>
    </cfRule>
    <cfRule type="containsText" dxfId="11313" priority="5899" operator="containsText" text="FAC">
      <formula>NOT(ISERROR(SEARCH("FAC",CE138)))</formula>
    </cfRule>
  </conditionalFormatting>
  <conditionalFormatting sqref="CE138:DC138">
    <cfRule type="containsText" dxfId="11312" priority="5892" operator="containsText" text="CE">
      <formula>NOT(ISERROR(SEARCH("CE",CE138)))</formula>
    </cfRule>
  </conditionalFormatting>
  <conditionalFormatting sqref="CE138:DC138">
    <cfRule type="containsText" dxfId="11311" priority="5891" operator="containsText" text="BAA">
      <formula>NOT(ISERROR(SEARCH("BAA",CE138)))</formula>
    </cfRule>
  </conditionalFormatting>
  <conditionalFormatting sqref="CE138:CJ138">
    <cfRule type="cellIs" dxfId="11310" priority="5884" operator="equal">
      <formula>"FAB"</formula>
    </cfRule>
    <cfRule type="containsText" dxfId="11309" priority="5885" operator="containsText" text="CC">
      <formula>NOT(ISERROR(SEARCH("CC",CE138)))</formula>
    </cfRule>
    <cfRule type="containsText" dxfId="11308" priority="5886" operator="containsText" text="ND">
      <formula>NOT(ISERROR(SEARCH("ND",CE138)))</formula>
    </cfRule>
    <cfRule type="containsText" dxfId="11307" priority="5887" operator="containsText" text="MANTTO">
      <formula>NOT(ISERROR(SEARCH("MANTTO",CE138)))</formula>
    </cfRule>
    <cfRule type="containsText" dxfId="11306" priority="5888" operator="containsText" text="PNC">
      <formula>NOT(ISERROR(SEARCH("PNC",CE138)))</formula>
    </cfRule>
    <cfRule type="containsText" dxfId="11305" priority="5889" operator="containsText" text="EJC">
      <formula>NOT(ISERROR(SEARCH("EJC",CE138)))</formula>
    </cfRule>
    <cfRule type="containsText" dxfId="11304" priority="5890" operator="containsText" text="FAC">
      <formula>NOT(ISERROR(SEARCH("FAC",CE138)))</formula>
    </cfRule>
  </conditionalFormatting>
  <conditionalFormatting sqref="CE138:CJ138">
    <cfRule type="containsText" dxfId="11303" priority="5883" operator="containsText" text="CE">
      <formula>NOT(ISERROR(SEARCH("CE",CE138)))</formula>
    </cfRule>
  </conditionalFormatting>
  <conditionalFormatting sqref="CE138:CJ138">
    <cfRule type="cellIs" dxfId="11302" priority="5876" operator="equal">
      <formula>"FAB"</formula>
    </cfRule>
    <cfRule type="containsText" dxfId="11301" priority="5877" operator="containsText" text="CC">
      <formula>NOT(ISERROR(SEARCH("CC",CE138)))</formula>
    </cfRule>
    <cfRule type="containsText" dxfId="11300" priority="5878" operator="containsText" text="ND">
      <formula>NOT(ISERROR(SEARCH("ND",CE138)))</formula>
    </cfRule>
    <cfRule type="containsText" dxfId="11299" priority="5879" operator="containsText" text="MANTTO">
      <formula>NOT(ISERROR(SEARCH("MANTTO",CE138)))</formula>
    </cfRule>
    <cfRule type="containsText" dxfId="11298" priority="5880" operator="containsText" text="PNC">
      <formula>NOT(ISERROR(SEARCH("PNC",CE138)))</formula>
    </cfRule>
    <cfRule type="containsText" dxfId="11297" priority="5881" operator="containsText" text="EJC">
      <formula>NOT(ISERROR(SEARCH("EJC",CE138)))</formula>
    </cfRule>
    <cfRule type="containsText" dxfId="11296" priority="5882" operator="containsText" text="FAC">
      <formula>NOT(ISERROR(SEARCH("FAC",CE138)))</formula>
    </cfRule>
  </conditionalFormatting>
  <conditionalFormatting sqref="CE138:CJ138">
    <cfRule type="containsText" dxfId="11295" priority="5875" operator="containsText" text="CE">
      <formula>NOT(ISERROR(SEARCH("CE",CE138)))</formula>
    </cfRule>
  </conditionalFormatting>
  <conditionalFormatting sqref="CE138:CJ138">
    <cfRule type="cellIs" dxfId="11294" priority="5868" operator="equal">
      <formula>"FAB"</formula>
    </cfRule>
    <cfRule type="containsText" dxfId="11293" priority="5869" operator="containsText" text="CC">
      <formula>NOT(ISERROR(SEARCH("CC",CE138)))</formula>
    </cfRule>
    <cfRule type="containsText" dxfId="11292" priority="5870" operator="containsText" text="ND">
      <formula>NOT(ISERROR(SEARCH("ND",CE138)))</formula>
    </cfRule>
    <cfRule type="containsText" dxfId="11291" priority="5871" operator="containsText" text="MANTTO">
      <formula>NOT(ISERROR(SEARCH("MANTTO",CE138)))</formula>
    </cfRule>
    <cfRule type="containsText" dxfId="11290" priority="5872" operator="containsText" text="PNC">
      <formula>NOT(ISERROR(SEARCH("PNC",CE138)))</formula>
    </cfRule>
    <cfRule type="containsText" dxfId="11289" priority="5873" operator="containsText" text="EJC">
      <formula>NOT(ISERROR(SEARCH("EJC",CE138)))</formula>
    </cfRule>
    <cfRule type="containsText" dxfId="11288" priority="5874" operator="containsText" text="FAC">
      <formula>NOT(ISERROR(SEARCH("FAC",CE138)))</formula>
    </cfRule>
  </conditionalFormatting>
  <conditionalFormatting sqref="CE138:CJ138">
    <cfRule type="containsText" dxfId="11287" priority="5867" operator="containsText" text="CE">
      <formula>NOT(ISERROR(SEARCH("CE",CE138)))</formula>
    </cfRule>
  </conditionalFormatting>
  <conditionalFormatting sqref="CE138:CJ138">
    <cfRule type="cellIs" dxfId="11286" priority="5860" operator="equal">
      <formula>"FAB"</formula>
    </cfRule>
    <cfRule type="containsText" dxfId="11285" priority="5861" operator="containsText" text="CC">
      <formula>NOT(ISERROR(SEARCH("CC",CE138)))</formula>
    </cfRule>
    <cfRule type="containsText" dxfId="11284" priority="5862" operator="containsText" text="ND">
      <formula>NOT(ISERROR(SEARCH("ND",CE138)))</formula>
    </cfRule>
    <cfRule type="containsText" dxfId="11283" priority="5863" operator="containsText" text="MANTTO">
      <formula>NOT(ISERROR(SEARCH("MANTTO",CE138)))</formula>
    </cfRule>
    <cfRule type="containsText" dxfId="11282" priority="5864" operator="containsText" text="PNC">
      <formula>NOT(ISERROR(SEARCH("PNC",CE138)))</formula>
    </cfRule>
    <cfRule type="containsText" dxfId="11281" priority="5865" operator="containsText" text="EJC">
      <formula>NOT(ISERROR(SEARCH("EJC",CE138)))</formula>
    </cfRule>
    <cfRule type="containsText" dxfId="11280" priority="5866" operator="containsText" text="FAC">
      <formula>NOT(ISERROR(SEARCH("FAC",CE138)))</formula>
    </cfRule>
  </conditionalFormatting>
  <conditionalFormatting sqref="CE138:CJ138">
    <cfRule type="containsText" dxfId="11279" priority="5859" operator="containsText" text="CE">
      <formula>NOT(ISERROR(SEARCH("CE",CE138)))</formula>
    </cfRule>
  </conditionalFormatting>
  <conditionalFormatting sqref="AO138:AZ138">
    <cfRule type="cellIs" dxfId="11278" priority="5722" operator="equal">
      <formula>"FAB"</formula>
    </cfRule>
    <cfRule type="containsText" dxfId="11277" priority="5723" operator="containsText" text="CC">
      <formula>NOT(ISERROR(SEARCH("CC",AO138)))</formula>
    </cfRule>
    <cfRule type="containsText" dxfId="11276" priority="5724" operator="containsText" text="ND">
      <formula>NOT(ISERROR(SEARCH("ND",AO138)))</formula>
    </cfRule>
    <cfRule type="containsText" dxfId="11275" priority="5725" operator="containsText" text="MANTTO">
      <formula>NOT(ISERROR(SEARCH("MANTTO",AO138)))</formula>
    </cfRule>
    <cfRule type="containsText" dxfId="11274" priority="5726" operator="containsText" text="PNC">
      <formula>NOT(ISERROR(SEARCH("PNC",AO138)))</formula>
    </cfRule>
    <cfRule type="containsText" dxfId="11273" priority="5727" operator="containsText" text="EJC">
      <formula>NOT(ISERROR(SEARCH("EJC",AO138)))</formula>
    </cfRule>
    <cfRule type="containsText" dxfId="11272" priority="5728" operator="containsText" text="FAC">
      <formula>NOT(ISERROR(SEARCH("FAC",AO138)))</formula>
    </cfRule>
  </conditionalFormatting>
  <conditionalFormatting sqref="AO138:AZ138">
    <cfRule type="containsText" dxfId="11271" priority="5721" operator="containsText" text="CE">
      <formula>NOT(ISERROR(SEARCH("CE",AO138)))</formula>
    </cfRule>
  </conditionalFormatting>
  <conditionalFormatting sqref="AO138:AZ138">
    <cfRule type="cellIs" dxfId="11270" priority="5714" operator="equal">
      <formula>"FAB"</formula>
    </cfRule>
    <cfRule type="containsText" dxfId="11269" priority="5715" operator="containsText" text="CC">
      <formula>NOT(ISERROR(SEARCH("CC",AO138)))</formula>
    </cfRule>
    <cfRule type="containsText" dxfId="11268" priority="5716" operator="containsText" text="ND">
      <formula>NOT(ISERROR(SEARCH("ND",AO138)))</formula>
    </cfRule>
    <cfRule type="containsText" dxfId="11267" priority="5717" operator="containsText" text="MANTTO">
      <formula>NOT(ISERROR(SEARCH("MANTTO",AO138)))</formula>
    </cfRule>
    <cfRule type="containsText" dxfId="11266" priority="5718" operator="containsText" text="PNC">
      <formula>NOT(ISERROR(SEARCH("PNC",AO138)))</formula>
    </cfRule>
    <cfRule type="containsText" dxfId="11265" priority="5719" operator="containsText" text="EJC">
      <formula>NOT(ISERROR(SEARCH("EJC",AO138)))</formula>
    </cfRule>
    <cfRule type="containsText" dxfId="11264" priority="5720" operator="containsText" text="FAC">
      <formula>NOT(ISERROR(SEARCH("FAC",AO138)))</formula>
    </cfRule>
  </conditionalFormatting>
  <conditionalFormatting sqref="AO138:AZ138">
    <cfRule type="containsText" dxfId="11263" priority="5713" operator="containsText" text="CE">
      <formula>NOT(ISERROR(SEARCH("CE",AO138)))</formula>
    </cfRule>
  </conditionalFormatting>
  <conditionalFormatting sqref="AO138:AZ138">
    <cfRule type="cellIs" dxfId="11262" priority="5706" operator="equal">
      <formula>"FAB"</formula>
    </cfRule>
    <cfRule type="containsText" dxfId="11261" priority="5707" operator="containsText" text="CC">
      <formula>NOT(ISERROR(SEARCH("CC",AO138)))</formula>
    </cfRule>
    <cfRule type="containsText" dxfId="11260" priority="5708" operator="containsText" text="ND">
      <formula>NOT(ISERROR(SEARCH("ND",AO138)))</formula>
    </cfRule>
    <cfRule type="containsText" dxfId="11259" priority="5709" operator="containsText" text="MANTTO">
      <formula>NOT(ISERROR(SEARCH("MANTTO",AO138)))</formula>
    </cfRule>
    <cfRule type="containsText" dxfId="11258" priority="5710" operator="containsText" text="PNC">
      <formula>NOT(ISERROR(SEARCH("PNC",AO138)))</formula>
    </cfRule>
    <cfRule type="containsText" dxfId="11257" priority="5711" operator="containsText" text="EJC">
      <formula>NOT(ISERROR(SEARCH("EJC",AO138)))</formula>
    </cfRule>
    <cfRule type="containsText" dxfId="11256" priority="5712" operator="containsText" text="FAC">
      <formula>NOT(ISERROR(SEARCH("FAC",AO138)))</formula>
    </cfRule>
  </conditionalFormatting>
  <conditionalFormatting sqref="AO138:AZ138">
    <cfRule type="containsText" dxfId="11255" priority="5705" operator="containsText" text="CE">
      <formula>NOT(ISERROR(SEARCH("CE",AO138)))</formula>
    </cfRule>
  </conditionalFormatting>
  <conditionalFormatting sqref="AO138:AZ138">
    <cfRule type="cellIs" dxfId="11254" priority="5698" operator="equal">
      <formula>"FAB"</formula>
    </cfRule>
    <cfRule type="containsText" dxfId="11253" priority="5699" operator="containsText" text="CC">
      <formula>NOT(ISERROR(SEARCH("CC",AO138)))</formula>
    </cfRule>
    <cfRule type="containsText" dxfId="11252" priority="5700" operator="containsText" text="ND">
      <formula>NOT(ISERROR(SEARCH("ND",AO138)))</formula>
    </cfRule>
    <cfRule type="containsText" dxfId="11251" priority="5701" operator="containsText" text="MANTTO">
      <formula>NOT(ISERROR(SEARCH("MANTTO",AO138)))</formula>
    </cfRule>
    <cfRule type="containsText" dxfId="11250" priority="5702" operator="containsText" text="PNC">
      <formula>NOT(ISERROR(SEARCH("PNC",AO138)))</formula>
    </cfRule>
    <cfRule type="containsText" dxfId="11249" priority="5703" operator="containsText" text="EJC">
      <formula>NOT(ISERROR(SEARCH("EJC",AO138)))</formula>
    </cfRule>
    <cfRule type="containsText" dxfId="11248" priority="5704" operator="containsText" text="FAC">
      <formula>NOT(ISERROR(SEARCH("FAC",AO138)))</formula>
    </cfRule>
  </conditionalFormatting>
  <conditionalFormatting sqref="AO138:AZ138">
    <cfRule type="containsText" dxfId="11247" priority="5697" operator="containsText" text="CE">
      <formula>NOT(ISERROR(SEARCH("CE",AO138)))</formula>
    </cfRule>
  </conditionalFormatting>
  <conditionalFormatting sqref="AO138:AZ138">
    <cfRule type="cellIs" dxfId="11246" priority="5690" operator="equal">
      <formula>"FAB"</formula>
    </cfRule>
    <cfRule type="containsText" dxfId="11245" priority="5691" operator="containsText" text="CC">
      <formula>NOT(ISERROR(SEARCH("CC",AO138)))</formula>
    </cfRule>
    <cfRule type="containsText" dxfId="11244" priority="5692" operator="containsText" text="ND">
      <formula>NOT(ISERROR(SEARCH("ND",AO138)))</formula>
    </cfRule>
    <cfRule type="containsText" dxfId="11243" priority="5693" operator="containsText" text="MANTTO">
      <formula>NOT(ISERROR(SEARCH("MANTTO",AO138)))</formula>
    </cfRule>
    <cfRule type="containsText" dxfId="11242" priority="5694" operator="containsText" text="PNC">
      <formula>NOT(ISERROR(SEARCH("PNC",AO138)))</formula>
    </cfRule>
    <cfRule type="containsText" dxfId="11241" priority="5695" operator="containsText" text="EJC">
      <formula>NOT(ISERROR(SEARCH("EJC",AO138)))</formula>
    </cfRule>
    <cfRule type="containsText" dxfId="11240" priority="5696" operator="containsText" text="FAC">
      <formula>NOT(ISERROR(SEARCH("FAC",AO138)))</formula>
    </cfRule>
  </conditionalFormatting>
  <conditionalFormatting sqref="AO138:AZ138">
    <cfRule type="containsText" dxfId="11239" priority="5689" operator="containsText" text="CE">
      <formula>NOT(ISERROR(SEARCH("CE",AO138)))</formula>
    </cfRule>
  </conditionalFormatting>
  <conditionalFormatting sqref="AO138:AZ138">
    <cfRule type="cellIs" dxfId="11238" priority="5682" operator="equal">
      <formula>"FAB"</formula>
    </cfRule>
    <cfRule type="containsText" dxfId="11237" priority="5683" operator="containsText" text="CC">
      <formula>NOT(ISERROR(SEARCH("CC",AO138)))</formula>
    </cfRule>
    <cfRule type="containsText" dxfId="11236" priority="5684" operator="containsText" text="ND">
      <formula>NOT(ISERROR(SEARCH("ND",AO138)))</formula>
    </cfRule>
    <cfRule type="containsText" dxfId="11235" priority="5685" operator="containsText" text="MANTTO">
      <formula>NOT(ISERROR(SEARCH("MANTTO",AO138)))</formula>
    </cfRule>
    <cfRule type="containsText" dxfId="11234" priority="5686" operator="containsText" text="PNC">
      <formula>NOT(ISERROR(SEARCH("PNC",AO138)))</formula>
    </cfRule>
    <cfRule type="containsText" dxfId="11233" priority="5687" operator="containsText" text="EJC">
      <formula>NOT(ISERROR(SEARCH("EJC",AO138)))</formula>
    </cfRule>
    <cfRule type="containsText" dxfId="11232" priority="5688" operator="containsText" text="FAC">
      <formula>NOT(ISERROR(SEARCH("FAC",AO138)))</formula>
    </cfRule>
  </conditionalFormatting>
  <conditionalFormatting sqref="AO138:AZ138">
    <cfRule type="containsText" dxfId="11231" priority="5681" operator="containsText" text="CE">
      <formula>NOT(ISERROR(SEARCH("CE",AO138)))</formula>
    </cfRule>
  </conditionalFormatting>
  <conditionalFormatting sqref="AO138:AZ138">
    <cfRule type="cellIs" dxfId="11230" priority="5674" operator="equal">
      <formula>"FAB"</formula>
    </cfRule>
    <cfRule type="containsText" dxfId="11229" priority="5675" operator="containsText" text="CC">
      <formula>NOT(ISERROR(SEARCH("CC",AO138)))</formula>
    </cfRule>
    <cfRule type="containsText" dxfId="11228" priority="5676" operator="containsText" text="ND">
      <formula>NOT(ISERROR(SEARCH("ND",AO138)))</formula>
    </cfRule>
    <cfRule type="containsText" dxfId="11227" priority="5677" operator="containsText" text="MANTTO">
      <formula>NOT(ISERROR(SEARCH("MANTTO",AO138)))</formula>
    </cfRule>
    <cfRule type="containsText" dxfId="11226" priority="5678" operator="containsText" text="PNC">
      <formula>NOT(ISERROR(SEARCH("PNC",AO138)))</formula>
    </cfRule>
    <cfRule type="containsText" dxfId="11225" priority="5679" operator="containsText" text="EJC">
      <formula>NOT(ISERROR(SEARCH("EJC",AO138)))</formula>
    </cfRule>
    <cfRule type="containsText" dxfId="11224" priority="5680" operator="containsText" text="FAC">
      <formula>NOT(ISERROR(SEARCH("FAC",AO138)))</formula>
    </cfRule>
  </conditionalFormatting>
  <conditionalFormatting sqref="AO138:AZ138">
    <cfRule type="containsText" dxfId="11223" priority="5673" operator="containsText" text="CE">
      <formula>NOT(ISERROR(SEARCH("CE",AO138)))</formula>
    </cfRule>
  </conditionalFormatting>
  <conditionalFormatting sqref="DD138:DL138">
    <cfRule type="cellIs" dxfId="11222" priority="5796" operator="equal">
      <formula>"FAB"</formula>
    </cfRule>
    <cfRule type="containsText" dxfId="11221" priority="5797" operator="containsText" text="CC">
      <formula>NOT(ISERROR(SEARCH("CC",DD138)))</formula>
    </cfRule>
    <cfRule type="containsText" dxfId="11220" priority="5798" operator="containsText" text="ND">
      <formula>NOT(ISERROR(SEARCH("ND",DD138)))</formula>
    </cfRule>
    <cfRule type="containsText" dxfId="11219" priority="5799" operator="containsText" text="MANTTO">
      <formula>NOT(ISERROR(SEARCH("MANTTO",DD138)))</formula>
    </cfRule>
    <cfRule type="containsText" dxfId="11218" priority="5800" operator="containsText" text="PNC">
      <formula>NOT(ISERROR(SEARCH("PNC",DD138)))</formula>
    </cfRule>
    <cfRule type="containsText" dxfId="11217" priority="5801" operator="containsText" text="EJC">
      <formula>NOT(ISERROR(SEARCH("EJC",DD138)))</formula>
    </cfRule>
    <cfRule type="containsText" dxfId="11216" priority="5802" operator="containsText" text="FAC">
      <formula>NOT(ISERROR(SEARCH("FAC",DD138)))</formula>
    </cfRule>
  </conditionalFormatting>
  <conditionalFormatting sqref="DD138:DL138">
    <cfRule type="containsText" dxfId="11215" priority="5795" operator="containsText" text="CE">
      <formula>NOT(ISERROR(SEARCH("CE",DD138)))</formula>
    </cfRule>
  </conditionalFormatting>
  <conditionalFormatting sqref="DD138:DL138">
    <cfRule type="containsText" dxfId="11214" priority="5794" operator="containsText" text="BAA">
      <formula>NOT(ISERROR(SEARCH("BAA",DD138)))</formula>
    </cfRule>
  </conditionalFormatting>
  <conditionalFormatting sqref="DD138:DL138">
    <cfRule type="cellIs" dxfId="11213" priority="5787" operator="equal">
      <formula>"FAB"</formula>
    </cfRule>
    <cfRule type="containsText" dxfId="11212" priority="5788" operator="containsText" text="CC">
      <formula>NOT(ISERROR(SEARCH("CC",DD138)))</formula>
    </cfRule>
    <cfRule type="containsText" dxfId="11211" priority="5789" operator="containsText" text="ND">
      <formula>NOT(ISERROR(SEARCH("ND",DD138)))</formula>
    </cfRule>
    <cfRule type="containsText" dxfId="11210" priority="5790" operator="containsText" text="MANTTO">
      <formula>NOT(ISERROR(SEARCH("MANTTO",DD138)))</formula>
    </cfRule>
    <cfRule type="containsText" dxfId="11209" priority="5791" operator="containsText" text="PNC">
      <formula>NOT(ISERROR(SEARCH("PNC",DD138)))</formula>
    </cfRule>
    <cfRule type="containsText" dxfId="11208" priority="5792" operator="containsText" text="EJC">
      <formula>NOT(ISERROR(SEARCH("EJC",DD138)))</formula>
    </cfRule>
    <cfRule type="containsText" dxfId="11207" priority="5793" operator="containsText" text="FAC">
      <formula>NOT(ISERROR(SEARCH("FAC",DD138)))</formula>
    </cfRule>
  </conditionalFormatting>
  <conditionalFormatting sqref="DD138:DL138">
    <cfRule type="containsText" dxfId="11206" priority="5786" operator="containsText" text="CE">
      <formula>NOT(ISERROR(SEARCH("CE",DD138)))</formula>
    </cfRule>
  </conditionalFormatting>
  <conditionalFormatting sqref="DD138:DL138">
    <cfRule type="cellIs" dxfId="11205" priority="5779" operator="equal">
      <formula>"FAB"</formula>
    </cfRule>
    <cfRule type="containsText" dxfId="11204" priority="5780" operator="containsText" text="CC">
      <formula>NOT(ISERROR(SEARCH("CC",DD138)))</formula>
    </cfRule>
    <cfRule type="containsText" dxfId="11203" priority="5781" operator="containsText" text="ND">
      <formula>NOT(ISERROR(SEARCH("ND",DD138)))</formula>
    </cfRule>
    <cfRule type="containsText" dxfId="11202" priority="5782" operator="containsText" text="MANTTO">
      <formula>NOT(ISERROR(SEARCH("MANTTO",DD138)))</formula>
    </cfRule>
    <cfRule type="containsText" dxfId="11201" priority="5783" operator="containsText" text="PNC">
      <formula>NOT(ISERROR(SEARCH("PNC",DD138)))</formula>
    </cfRule>
    <cfRule type="containsText" dxfId="11200" priority="5784" operator="containsText" text="EJC">
      <formula>NOT(ISERROR(SEARCH("EJC",DD138)))</formula>
    </cfRule>
    <cfRule type="containsText" dxfId="11199" priority="5785" operator="containsText" text="FAC">
      <formula>NOT(ISERROR(SEARCH("FAC",DD138)))</formula>
    </cfRule>
  </conditionalFormatting>
  <conditionalFormatting sqref="DD138:DL138">
    <cfRule type="containsText" dxfId="11198" priority="5778" operator="containsText" text="CE">
      <formula>NOT(ISERROR(SEARCH("CE",DD138)))</formula>
    </cfRule>
  </conditionalFormatting>
  <conditionalFormatting sqref="DD138:DL138">
    <cfRule type="cellIs" dxfId="11197" priority="5771" operator="equal">
      <formula>"FAB"</formula>
    </cfRule>
    <cfRule type="containsText" dxfId="11196" priority="5772" operator="containsText" text="CC">
      <formula>NOT(ISERROR(SEARCH("CC",DD138)))</formula>
    </cfRule>
    <cfRule type="containsText" dxfId="11195" priority="5773" operator="containsText" text="ND">
      <formula>NOT(ISERROR(SEARCH("ND",DD138)))</formula>
    </cfRule>
    <cfRule type="containsText" dxfId="11194" priority="5774" operator="containsText" text="MANTTO">
      <formula>NOT(ISERROR(SEARCH("MANTTO",DD138)))</formula>
    </cfRule>
    <cfRule type="containsText" dxfId="11193" priority="5775" operator="containsText" text="PNC">
      <formula>NOT(ISERROR(SEARCH("PNC",DD138)))</formula>
    </cfRule>
    <cfRule type="containsText" dxfId="11192" priority="5776" operator="containsText" text="EJC">
      <formula>NOT(ISERROR(SEARCH("EJC",DD138)))</formula>
    </cfRule>
    <cfRule type="containsText" dxfId="11191" priority="5777" operator="containsText" text="FAC">
      <formula>NOT(ISERROR(SEARCH("FAC",DD138)))</formula>
    </cfRule>
  </conditionalFormatting>
  <conditionalFormatting sqref="DD138:DL138">
    <cfRule type="containsText" dxfId="11190" priority="5770" operator="containsText" text="CE">
      <formula>NOT(ISERROR(SEARCH("CE",DD138)))</formula>
    </cfRule>
  </conditionalFormatting>
  <conditionalFormatting sqref="DD138:DL138">
    <cfRule type="cellIs" dxfId="11189" priority="5763" operator="equal">
      <formula>"FAB"</formula>
    </cfRule>
    <cfRule type="containsText" dxfId="11188" priority="5764" operator="containsText" text="CC">
      <formula>NOT(ISERROR(SEARCH("CC",DD138)))</formula>
    </cfRule>
    <cfRule type="containsText" dxfId="11187" priority="5765" operator="containsText" text="ND">
      <formula>NOT(ISERROR(SEARCH("ND",DD138)))</formula>
    </cfRule>
    <cfRule type="containsText" dxfId="11186" priority="5766" operator="containsText" text="MANTTO">
      <formula>NOT(ISERROR(SEARCH("MANTTO",DD138)))</formula>
    </cfRule>
    <cfRule type="containsText" dxfId="11185" priority="5767" operator="containsText" text="PNC">
      <formula>NOT(ISERROR(SEARCH("PNC",DD138)))</formula>
    </cfRule>
    <cfRule type="containsText" dxfId="11184" priority="5768" operator="containsText" text="EJC">
      <formula>NOT(ISERROR(SEARCH("EJC",DD138)))</formula>
    </cfRule>
    <cfRule type="containsText" dxfId="11183" priority="5769" operator="containsText" text="FAC">
      <formula>NOT(ISERROR(SEARCH("FAC",DD138)))</formula>
    </cfRule>
  </conditionalFormatting>
  <conditionalFormatting sqref="DD138:DL138">
    <cfRule type="containsText" dxfId="11182" priority="5762" operator="containsText" text="CE">
      <formula>NOT(ISERROR(SEARCH("CE",DD138)))</formula>
    </cfRule>
  </conditionalFormatting>
  <conditionalFormatting sqref="DD138:DL138">
    <cfRule type="cellIs" dxfId="11181" priority="5755" operator="equal">
      <formula>"FAB"</formula>
    </cfRule>
    <cfRule type="containsText" dxfId="11180" priority="5756" operator="containsText" text="CC">
      <formula>NOT(ISERROR(SEARCH("CC",DD138)))</formula>
    </cfRule>
    <cfRule type="containsText" dxfId="11179" priority="5757" operator="containsText" text="ND">
      <formula>NOT(ISERROR(SEARCH("ND",DD138)))</formula>
    </cfRule>
    <cfRule type="containsText" dxfId="11178" priority="5758" operator="containsText" text="MANTTO">
      <formula>NOT(ISERROR(SEARCH("MANTTO",DD138)))</formula>
    </cfRule>
    <cfRule type="containsText" dxfId="11177" priority="5759" operator="containsText" text="PNC">
      <formula>NOT(ISERROR(SEARCH("PNC",DD138)))</formula>
    </cfRule>
    <cfRule type="containsText" dxfId="11176" priority="5760" operator="containsText" text="EJC">
      <formula>NOT(ISERROR(SEARCH("EJC",DD138)))</formula>
    </cfRule>
    <cfRule type="containsText" dxfId="11175" priority="5761" operator="containsText" text="FAC">
      <formula>NOT(ISERROR(SEARCH("FAC",DD138)))</formula>
    </cfRule>
  </conditionalFormatting>
  <conditionalFormatting sqref="DD138:DL138">
    <cfRule type="containsText" dxfId="11174" priority="5754" operator="containsText" text="CE">
      <formula>NOT(ISERROR(SEARCH("CE",DD138)))</formula>
    </cfRule>
  </conditionalFormatting>
  <conditionalFormatting sqref="DD138:DL138">
    <cfRule type="cellIs" dxfId="11173" priority="5747" operator="equal">
      <formula>"FAB"</formula>
    </cfRule>
    <cfRule type="containsText" dxfId="11172" priority="5748" operator="containsText" text="CC">
      <formula>NOT(ISERROR(SEARCH("CC",DD138)))</formula>
    </cfRule>
    <cfRule type="containsText" dxfId="11171" priority="5749" operator="containsText" text="ND">
      <formula>NOT(ISERROR(SEARCH("ND",DD138)))</formula>
    </cfRule>
    <cfRule type="containsText" dxfId="11170" priority="5750" operator="containsText" text="MANTTO">
      <formula>NOT(ISERROR(SEARCH("MANTTO",DD138)))</formula>
    </cfRule>
    <cfRule type="containsText" dxfId="11169" priority="5751" operator="containsText" text="PNC">
      <formula>NOT(ISERROR(SEARCH("PNC",DD138)))</formula>
    </cfRule>
    <cfRule type="containsText" dxfId="11168" priority="5752" operator="containsText" text="EJC">
      <formula>NOT(ISERROR(SEARCH("EJC",DD138)))</formula>
    </cfRule>
    <cfRule type="containsText" dxfId="11167" priority="5753" operator="containsText" text="FAC">
      <formula>NOT(ISERROR(SEARCH("FAC",DD138)))</formula>
    </cfRule>
  </conditionalFormatting>
  <conditionalFormatting sqref="DD138:DL138">
    <cfRule type="containsText" dxfId="11166" priority="5746" operator="containsText" text="CE">
      <formula>NOT(ISERROR(SEARCH("CE",DD138)))</formula>
    </cfRule>
  </conditionalFormatting>
  <conditionalFormatting sqref="DD138:DL138">
    <cfRule type="cellIs" dxfId="11165" priority="5739" operator="equal">
      <formula>"FAB"</formula>
    </cfRule>
    <cfRule type="containsText" dxfId="11164" priority="5740" operator="containsText" text="CC">
      <formula>NOT(ISERROR(SEARCH("CC",DD138)))</formula>
    </cfRule>
    <cfRule type="containsText" dxfId="11163" priority="5741" operator="containsText" text="ND">
      <formula>NOT(ISERROR(SEARCH("ND",DD138)))</formula>
    </cfRule>
    <cfRule type="containsText" dxfId="11162" priority="5742" operator="containsText" text="MANTTO">
      <formula>NOT(ISERROR(SEARCH("MANTTO",DD138)))</formula>
    </cfRule>
    <cfRule type="containsText" dxfId="11161" priority="5743" operator="containsText" text="PNC">
      <formula>NOT(ISERROR(SEARCH("PNC",DD138)))</formula>
    </cfRule>
    <cfRule type="containsText" dxfId="11160" priority="5744" operator="containsText" text="EJC">
      <formula>NOT(ISERROR(SEARCH("EJC",DD138)))</formula>
    </cfRule>
    <cfRule type="containsText" dxfId="11159" priority="5745" operator="containsText" text="FAC">
      <formula>NOT(ISERROR(SEARCH("FAC",DD138)))</formula>
    </cfRule>
  </conditionalFormatting>
  <conditionalFormatting sqref="DD138:DL138">
    <cfRule type="containsText" dxfId="11158" priority="5738" operator="containsText" text="CE">
      <formula>NOT(ISERROR(SEARCH("CE",DD138)))</formula>
    </cfRule>
  </conditionalFormatting>
  <conditionalFormatting sqref="CK137:CV137">
    <cfRule type="cellIs" dxfId="11157" priority="5666" operator="equal">
      <formula>"FAB"</formula>
    </cfRule>
    <cfRule type="containsText" dxfId="11156" priority="5667" operator="containsText" text="CC">
      <formula>NOT(ISERROR(SEARCH("CC",CK137)))</formula>
    </cfRule>
    <cfRule type="containsText" dxfId="11155" priority="5668" operator="containsText" text="ND">
      <formula>NOT(ISERROR(SEARCH("ND",CK137)))</formula>
    </cfRule>
    <cfRule type="containsText" dxfId="11154" priority="5669" operator="containsText" text="MANTTO">
      <formula>NOT(ISERROR(SEARCH("MANTTO",CK137)))</formula>
    </cfRule>
    <cfRule type="containsText" dxfId="11153" priority="5670" operator="containsText" text="PNC">
      <formula>NOT(ISERROR(SEARCH("PNC",CK137)))</formula>
    </cfRule>
    <cfRule type="containsText" dxfId="11152" priority="5671" operator="containsText" text="EJC">
      <formula>NOT(ISERROR(SEARCH("EJC",CK137)))</formula>
    </cfRule>
    <cfRule type="containsText" dxfId="11151" priority="5672" operator="containsText" text="FAC">
      <formula>NOT(ISERROR(SEARCH("FAC",CK137)))</formula>
    </cfRule>
  </conditionalFormatting>
  <conditionalFormatting sqref="CK137:CV137">
    <cfRule type="containsText" dxfId="11150" priority="5665" operator="containsText" text="CE">
      <formula>NOT(ISERROR(SEARCH("CE",CK137)))</formula>
    </cfRule>
  </conditionalFormatting>
  <conditionalFormatting sqref="CK137:CV137">
    <cfRule type="containsText" dxfId="11149" priority="5664" operator="containsText" text="BAA">
      <formula>NOT(ISERROR(SEARCH("BAA",CK137)))</formula>
    </cfRule>
  </conditionalFormatting>
  <conditionalFormatting sqref="CK137:CV137">
    <cfRule type="cellIs" dxfId="11148" priority="5657" operator="equal">
      <formula>"FAB"</formula>
    </cfRule>
    <cfRule type="containsText" dxfId="11147" priority="5658" operator="containsText" text="CC">
      <formula>NOT(ISERROR(SEARCH("CC",CK137)))</formula>
    </cfRule>
    <cfRule type="containsText" dxfId="11146" priority="5659" operator="containsText" text="ND">
      <formula>NOT(ISERROR(SEARCH("ND",CK137)))</formula>
    </cfRule>
    <cfRule type="containsText" dxfId="11145" priority="5660" operator="containsText" text="MANTTO">
      <formula>NOT(ISERROR(SEARCH("MANTTO",CK137)))</formula>
    </cfRule>
    <cfRule type="containsText" dxfId="11144" priority="5661" operator="containsText" text="PNC">
      <formula>NOT(ISERROR(SEARCH("PNC",CK137)))</formula>
    </cfRule>
    <cfRule type="containsText" dxfId="11143" priority="5662" operator="containsText" text="EJC">
      <formula>NOT(ISERROR(SEARCH("EJC",CK137)))</formula>
    </cfRule>
    <cfRule type="containsText" dxfId="11142" priority="5663" operator="containsText" text="FAC">
      <formula>NOT(ISERROR(SEARCH("FAC",CK137)))</formula>
    </cfRule>
  </conditionalFormatting>
  <conditionalFormatting sqref="CK137:CV137">
    <cfRule type="containsText" dxfId="11141" priority="5656" operator="containsText" text="CE">
      <formula>NOT(ISERROR(SEARCH("CE",CK137)))</formula>
    </cfRule>
  </conditionalFormatting>
  <conditionalFormatting sqref="CK137:CV137">
    <cfRule type="cellIs" dxfId="11140" priority="5649" operator="equal">
      <formula>"FAB"</formula>
    </cfRule>
    <cfRule type="containsText" dxfId="11139" priority="5650" operator="containsText" text="CC">
      <formula>NOT(ISERROR(SEARCH("CC",CK137)))</formula>
    </cfRule>
    <cfRule type="containsText" dxfId="11138" priority="5651" operator="containsText" text="ND">
      <formula>NOT(ISERROR(SEARCH("ND",CK137)))</formula>
    </cfRule>
    <cfRule type="containsText" dxfId="11137" priority="5652" operator="containsText" text="MANTTO">
      <formula>NOT(ISERROR(SEARCH("MANTTO",CK137)))</formula>
    </cfRule>
    <cfRule type="containsText" dxfId="11136" priority="5653" operator="containsText" text="PNC">
      <formula>NOT(ISERROR(SEARCH("PNC",CK137)))</formula>
    </cfRule>
    <cfRule type="containsText" dxfId="11135" priority="5654" operator="containsText" text="EJC">
      <formula>NOT(ISERROR(SEARCH("EJC",CK137)))</formula>
    </cfRule>
    <cfRule type="containsText" dxfId="11134" priority="5655" operator="containsText" text="FAC">
      <formula>NOT(ISERROR(SEARCH("FAC",CK137)))</formula>
    </cfRule>
  </conditionalFormatting>
  <conditionalFormatting sqref="CK137:CV137">
    <cfRule type="containsText" dxfId="11133" priority="5648" operator="containsText" text="CE">
      <formula>NOT(ISERROR(SEARCH("CE",CK137)))</formula>
    </cfRule>
  </conditionalFormatting>
  <conditionalFormatting sqref="CK137:CL137">
    <cfRule type="cellIs" dxfId="11132" priority="5641" operator="equal">
      <formula>"FAB"</formula>
    </cfRule>
    <cfRule type="containsText" dxfId="11131" priority="5642" operator="containsText" text="CC">
      <formula>NOT(ISERROR(SEARCH("CC",CK137)))</formula>
    </cfRule>
    <cfRule type="containsText" dxfId="11130" priority="5643" operator="containsText" text="ND">
      <formula>NOT(ISERROR(SEARCH("ND",CK137)))</formula>
    </cfRule>
    <cfRule type="containsText" dxfId="11129" priority="5644" operator="containsText" text="MANTTO">
      <formula>NOT(ISERROR(SEARCH("MANTTO",CK137)))</formula>
    </cfRule>
    <cfRule type="containsText" dxfId="11128" priority="5645" operator="containsText" text="PNC">
      <formula>NOT(ISERROR(SEARCH("PNC",CK137)))</formula>
    </cfRule>
    <cfRule type="containsText" dxfId="11127" priority="5646" operator="containsText" text="EJC">
      <formula>NOT(ISERROR(SEARCH("EJC",CK137)))</formula>
    </cfRule>
    <cfRule type="containsText" dxfId="11126" priority="5647" operator="containsText" text="FAC">
      <formula>NOT(ISERROR(SEARCH("FAC",CK137)))</formula>
    </cfRule>
  </conditionalFormatting>
  <conditionalFormatting sqref="CK137:CL137">
    <cfRule type="containsText" dxfId="11125" priority="5640" operator="containsText" text="CE">
      <formula>NOT(ISERROR(SEARCH("CE",CK137)))</formula>
    </cfRule>
  </conditionalFormatting>
  <conditionalFormatting sqref="DI141:DM141">
    <cfRule type="cellIs" dxfId="11124" priority="4740" operator="equal">
      <formula>"FAB"</formula>
    </cfRule>
    <cfRule type="containsText" dxfId="11123" priority="4741" operator="containsText" text="CC">
      <formula>NOT(ISERROR(SEARCH("CC",DI141)))</formula>
    </cfRule>
    <cfRule type="containsText" dxfId="11122" priority="4742" operator="containsText" text="ND">
      <formula>NOT(ISERROR(SEARCH("ND",DI141)))</formula>
    </cfRule>
    <cfRule type="containsText" dxfId="11121" priority="4743" operator="containsText" text="MANTTO">
      <formula>NOT(ISERROR(SEARCH("MANTTO",DI141)))</formula>
    </cfRule>
    <cfRule type="containsText" dxfId="11120" priority="4744" operator="containsText" text="PNC">
      <formula>NOT(ISERROR(SEARCH("PNC",DI141)))</formula>
    </cfRule>
    <cfRule type="containsText" dxfId="11119" priority="4745" operator="containsText" text="EJC">
      <formula>NOT(ISERROR(SEARCH("EJC",DI141)))</formula>
    </cfRule>
    <cfRule type="containsText" dxfId="11118" priority="4746" operator="containsText" text="FAC">
      <formula>NOT(ISERROR(SEARCH("FAC",DI141)))</formula>
    </cfRule>
  </conditionalFormatting>
  <conditionalFormatting sqref="DI141:DM141">
    <cfRule type="containsText" dxfId="11117" priority="4739" operator="containsText" text="CE">
      <formula>NOT(ISERROR(SEARCH("CE",DI141)))</formula>
    </cfRule>
  </conditionalFormatting>
  <conditionalFormatting sqref="CB145:DK145">
    <cfRule type="cellIs" dxfId="11116" priority="4480" operator="equal">
      <formula>"FAB"</formula>
    </cfRule>
    <cfRule type="containsText" dxfId="11115" priority="4481" operator="containsText" text="CC">
      <formula>NOT(ISERROR(SEARCH("CC",CB145)))</formula>
    </cfRule>
    <cfRule type="containsText" dxfId="11114" priority="4482" operator="containsText" text="ND">
      <formula>NOT(ISERROR(SEARCH("ND",CB145)))</formula>
    </cfRule>
    <cfRule type="containsText" dxfId="11113" priority="4483" operator="containsText" text="MANTTO">
      <formula>NOT(ISERROR(SEARCH("MANTTO",CB145)))</formula>
    </cfRule>
    <cfRule type="containsText" dxfId="11112" priority="4484" operator="containsText" text="PNC">
      <formula>NOT(ISERROR(SEARCH("PNC",CB145)))</formula>
    </cfRule>
    <cfRule type="containsText" dxfId="11111" priority="4485" operator="containsText" text="EJC">
      <formula>NOT(ISERROR(SEARCH("EJC",CB145)))</formula>
    </cfRule>
    <cfRule type="containsText" dxfId="11110" priority="4486" operator="containsText" text="FAC">
      <formula>NOT(ISERROR(SEARCH("FAC",CB145)))</formula>
    </cfRule>
  </conditionalFormatting>
  <conditionalFormatting sqref="CB145:DK145">
    <cfRule type="containsText" dxfId="11109" priority="4479" operator="containsText" text="CE">
      <formula>NOT(ISERROR(SEARCH("CE",CB145)))</formula>
    </cfRule>
  </conditionalFormatting>
  <conditionalFormatting sqref="CB145:DK145">
    <cfRule type="containsText" dxfId="11108" priority="4478" operator="containsText" text="BAA">
      <formula>NOT(ISERROR(SEARCH("BAA",CB145)))</formula>
    </cfRule>
  </conditionalFormatting>
  <conditionalFormatting sqref="AU141:CM141 BA142:BR142">
    <cfRule type="cellIs" dxfId="11107" priority="5503" operator="equal">
      <formula>"FAB"</formula>
    </cfRule>
    <cfRule type="containsText" dxfId="11106" priority="5504" operator="containsText" text="CC">
      <formula>NOT(ISERROR(SEARCH("CC",AU141)))</formula>
    </cfRule>
    <cfRule type="containsText" dxfId="11105" priority="5505" operator="containsText" text="ND">
      <formula>NOT(ISERROR(SEARCH("ND",AU141)))</formula>
    </cfRule>
    <cfRule type="containsText" dxfId="11104" priority="5506" operator="containsText" text="MANTTO">
      <formula>NOT(ISERROR(SEARCH("MANTTO",AU141)))</formula>
    </cfRule>
    <cfRule type="containsText" dxfId="11103" priority="5507" operator="containsText" text="PNC">
      <formula>NOT(ISERROR(SEARCH("PNC",AU141)))</formula>
    </cfRule>
    <cfRule type="containsText" dxfId="11102" priority="5508" operator="containsText" text="EJC">
      <formula>NOT(ISERROR(SEARCH("EJC",AU141)))</formula>
    </cfRule>
    <cfRule type="containsText" dxfId="11101" priority="5509" operator="containsText" text="FAC">
      <formula>NOT(ISERROR(SEARCH("FAC",AU141)))</formula>
    </cfRule>
  </conditionalFormatting>
  <conditionalFormatting sqref="AU141:CM141 BA142:BR142">
    <cfRule type="containsText" dxfId="11100" priority="5502" operator="containsText" text="CE">
      <formula>NOT(ISERROR(SEARCH("CE",AU141)))</formula>
    </cfRule>
  </conditionalFormatting>
  <conditionalFormatting sqref="AU141:CM141 BA142:BR142">
    <cfRule type="containsText" dxfId="11099" priority="5501" operator="containsText" text="BAA">
      <formula>NOT(ISERROR(SEARCH("BAA",AU141)))</formula>
    </cfRule>
  </conditionalFormatting>
  <conditionalFormatting sqref="AU141:CM141 BA142:BR142">
    <cfRule type="cellIs" dxfId="11098" priority="5494" operator="equal">
      <formula>"FAB"</formula>
    </cfRule>
    <cfRule type="containsText" dxfId="11097" priority="5495" operator="containsText" text="CC">
      <formula>NOT(ISERROR(SEARCH("CC",AU141)))</formula>
    </cfRule>
    <cfRule type="containsText" dxfId="11096" priority="5496" operator="containsText" text="ND">
      <formula>NOT(ISERROR(SEARCH("ND",AU141)))</formula>
    </cfRule>
    <cfRule type="containsText" dxfId="11095" priority="5497" operator="containsText" text="MANTTO">
      <formula>NOT(ISERROR(SEARCH("MANTTO",AU141)))</formula>
    </cfRule>
    <cfRule type="containsText" dxfId="11094" priority="5498" operator="containsText" text="PNC">
      <formula>NOT(ISERROR(SEARCH("PNC",AU141)))</formula>
    </cfRule>
    <cfRule type="containsText" dxfId="11093" priority="5499" operator="containsText" text="EJC">
      <formula>NOT(ISERROR(SEARCH("EJC",AU141)))</formula>
    </cfRule>
    <cfRule type="containsText" dxfId="11092" priority="5500" operator="containsText" text="FAC">
      <formula>NOT(ISERROR(SEARCH("FAC",AU141)))</formula>
    </cfRule>
  </conditionalFormatting>
  <conditionalFormatting sqref="AU141:CM141 BA142:BR142">
    <cfRule type="containsText" dxfId="11091" priority="5493" operator="containsText" text="CE">
      <formula>NOT(ISERROR(SEARCH("CE",AU141)))</formula>
    </cfRule>
  </conditionalFormatting>
  <conditionalFormatting sqref="AU141:CM141 BA142:BR142">
    <cfRule type="cellIs" dxfId="11090" priority="5486" operator="equal">
      <formula>"FAB"</formula>
    </cfRule>
    <cfRule type="containsText" dxfId="11089" priority="5487" operator="containsText" text="CC">
      <formula>NOT(ISERROR(SEARCH("CC",AU141)))</formula>
    </cfRule>
    <cfRule type="containsText" dxfId="11088" priority="5488" operator="containsText" text="ND">
      <formula>NOT(ISERROR(SEARCH("ND",AU141)))</formula>
    </cfRule>
    <cfRule type="containsText" dxfId="11087" priority="5489" operator="containsText" text="MANTTO">
      <formula>NOT(ISERROR(SEARCH("MANTTO",AU141)))</formula>
    </cfRule>
    <cfRule type="containsText" dxfId="11086" priority="5490" operator="containsText" text="PNC">
      <formula>NOT(ISERROR(SEARCH("PNC",AU141)))</formula>
    </cfRule>
    <cfRule type="containsText" dxfId="11085" priority="5491" operator="containsText" text="EJC">
      <formula>NOT(ISERROR(SEARCH("EJC",AU141)))</formula>
    </cfRule>
    <cfRule type="containsText" dxfId="11084" priority="5492" operator="containsText" text="FAC">
      <formula>NOT(ISERROR(SEARCH("FAC",AU141)))</formula>
    </cfRule>
  </conditionalFormatting>
  <conditionalFormatting sqref="AU141:CM141 BA142:BR142">
    <cfRule type="containsText" dxfId="11083" priority="5485" operator="containsText" text="CE">
      <formula>NOT(ISERROR(SEARCH("CE",AU141)))</formula>
    </cfRule>
  </conditionalFormatting>
  <conditionalFormatting sqref="AU141:CM141 BA142:BR142">
    <cfRule type="cellIs" dxfId="11082" priority="5478" operator="equal">
      <formula>"FAB"</formula>
    </cfRule>
    <cfRule type="containsText" dxfId="11081" priority="5479" operator="containsText" text="CC">
      <formula>NOT(ISERROR(SEARCH("CC",AU141)))</formula>
    </cfRule>
    <cfRule type="containsText" dxfId="11080" priority="5480" operator="containsText" text="ND">
      <formula>NOT(ISERROR(SEARCH("ND",AU141)))</formula>
    </cfRule>
    <cfRule type="containsText" dxfId="11079" priority="5481" operator="containsText" text="MANTTO">
      <formula>NOT(ISERROR(SEARCH("MANTTO",AU141)))</formula>
    </cfRule>
    <cfRule type="containsText" dxfId="11078" priority="5482" operator="containsText" text="PNC">
      <formula>NOT(ISERROR(SEARCH("PNC",AU141)))</formula>
    </cfRule>
    <cfRule type="containsText" dxfId="11077" priority="5483" operator="containsText" text="EJC">
      <formula>NOT(ISERROR(SEARCH("EJC",AU141)))</formula>
    </cfRule>
    <cfRule type="containsText" dxfId="11076" priority="5484" operator="containsText" text="FAC">
      <formula>NOT(ISERROR(SEARCH("FAC",AU141)))</formula>
    </cfRule>
  </conditionalFormatting>
  <conditionalFormatting sqref="AU141:CM141 BA142:BR142">
    <cfRule type="containsText" dxfId="11075" priority="5477" operator="containsText" text="CE">
      <formula>NOT(ISERROR(SEARCH("CE",AU141)))</formula>
    </cfRule>
  </conditionalFormatting>
  <conditionalFormatting sqref="AU141:CM141 BA142:BR142">
    <cfRule type="cellIs" dxfId="11074" priority="5470" operator="equal">
      <formula>"FAB"</formula>
    </cfRule>
    <cfRule type="containsText" dxfId="11073" priority="5471" operator="containsText" text="CC">
      <formula>NOT(ISERROR(SEARCH("CC",AU141)))</formula>
    </cfRule>
    <cfRule type="containsText" dxfId="11072" priority="5472" operator="containsText" text="ND">
      <formula>NOT(ISERROR(SEARCH("ND",AU141)))</formula>
    </cfRule>
    <cfRule type="containsText" dxfId="11071" priority="5473" operator="containsText" text="MANTTO">
      <formula>NOT(ISERROR(SEARCH("MANTTO",AU141)))</formula>
    </cfRule>
    <cfRule type="containsText" dxfId="11070" priority="5474" operator="containsText" text="PNC">
      <formula>NOT(ISERROR(SEARCH("PNC",AU141)))</formula>
    </cfRule>
    <cfRule type="containsText" dxfId="11069" priority="5475" operator="containsText" text="EJC">
      <formula>NOT(ISERROR(SEARCH("EJC",AU141)))</formula>
    </cfRule>
    <cfRule type="containsText" dxfId="11068" priority="5476" operator="containsText" text="FAC">
      <formula>NOT(ISERROR(SEARCH("FAC",AU141)))</formula>
    </cfRule>
  </conditionalFormatting>
  <conditionalFormatting sqref="AU141:CM141 BA142:BR142">
    <cfRule type="containsText" dxfId="11067" priority="5469" operator="containsText" text="CE">
      <formula>NOT(ISERROR(SEARCH("CE",AU141)))</formula>
    </cfRule>
  </conditionalFormatting>
  <conditionalFormatting sqref="AU141:CM141 BA142:BR142">
    <cfRule type="cellIs" dxfId="11066" priority="5462" operator="equal">
      <formula>"FAB"</formula>
    </cfRule>
    <cfRule type="containsText" dxfId="11065" priority="5463" operator="containsText" text="CC">
      <formula>NOT(ISERROR(SEARCH("CC",AU141)))</formula>
    </cfRule>
    <cfRule type="containsText" dxfId="11064" priority="5464" operator="containsText" text="ND">
      <formula>NOT(ISERROR(SEARCH("ND",AU141)))</formula>
    </cfRule>
    <cfRule type="containsText" dxfId="11063" priority="5465" operator="containsText" text="MANTTO">
      <formula>NOT(ISERROR(SEARCH("MANTTO",AU141)))</formula>
    </cfRule>
    <cfRule type="containsText" dxfId="11062" priority="5466" operator="containsText" text="PNC">
      <formula>NOT(ISERROR(SEARCH("PNC",AU141)))</formula>
    </cfRule>
    <cfRule type="containsText" dxfId="11061" priority="5467" operator="containsText" text="EJC">
      <formula>NOT(ISERROR(SEARCH("EJC",AU141)))</formula>
    </cfRule>
    <cfRule type="containsText" dxfId="11060" priority="5468" operator="containsText" text="FAC">
      <formula>NOT(ISERROR(SEARCH("FAC",AU141)))</formula>
    </cfRule>
  </conditionalFormatting>
  <conditionalFormatting sqref="AU141:CM141 BA142:BR142">
    <cfRule type="containsText" dxfId="11059" priority="5461" operator="containsText" text="CE">
      <formula>NOT(ISERROR(SEARCH("CE",AU141)))</formula>
    </cfRule>
  </conditionalFormatting>
  <conditionalFormatting sqref="AU141:CM141 BA142:BR142">
    <cfRule type="cellIs" dxfId="11058" priority="5454" operator="equal">
      <formula>"FAB"</formula>
    </cfRule>
    <cfRule type="containsText" dxfId="11057" priority="5455" operator="containsText" text="CC">
      <formula>NOT(ISERROR(SEARCH("CC",AU141)))</formula>
    </cfRule>
    <cfRule type="containsText" dxfId="11056" priority="5456" operator="containsText" text="ND">
      <formula>NOT(ISERROR(SEARCH("ND",AU141)))</formula>
    </cfRule>
    <cfRule type="containsText" dxfId="11055" priority="5457" operator="containsText" text="MANTTO">
      <formula>NOT(ISERROR(SEARCH("MANTTO",AU141)))</formula>
    </cfRule>
    <cfRule type="containsText" dxfId="11054" priority="5458" operator="containsText" text="PNC">
      <formula>NOT(ISERROR(SEARCH("PNC",AU141)))</formula>
    </cfRule>
    <cfRule type="containsText" dxfId="11053" priority="5459" operator="containsText" text="EJC">
      <formula>NOT(ISERROR(SEARCH("EJC",AU141)))</formula>
    </cfRule>
    <cfRule type="containsText" dxfId="11052" priority="5460" operator="containsText" text="FAC">
      <formula>NOT(ISERROR(SEARCH("FAC",AU141)))</formula>
    </cfRule>
  </conditionalFormatting>
  <conditionalFormatting sqref="AU141:CM141 BA142:BR142">
    <cfRule type="containsText" dxfId="11051" priority="5453" operator="containsText" text="CE">
      <formula>NOT(ISERROR(SEARCH("CE",AU141)))</formula>
    </cfRule>
  </conditionalFormatting>
  <conditionalFormatting sqref="AU141:CM141 BA142:BR142">
    <cfRule type="cellIs" dxfId="11050" priority="5446" operator="equal">
      <formula>"FAB"</formula>
    </cfRule>
    <cfRule type="containsText" dxfId="11049" priority="5447" operator="containsText" text="CC">
      <formula>NOT(ISERROR(SEARCH("CC",AU141)))</formula>
    </cfRule>
    <cfRule type="containsText" dxfId="11048" priority="5448" operator="containsText" text="ND">
      <formula>NOT(ISERROR(SEARCH("ND",AU141)))</formula>
    </cfRule>
    <cfRule type="containsText" dxfId="11047" priority="5449" operator="containsText" text="MANTTO">
      <formula>NOT(ISERROR(SEARCH("MANTTO",AU141)))</formula>
    </cfRule>
    <cfRule type="containsText" dxfId="11046" priority="5450" operator="containsText" text="PNC">
      <formula>NOT(ISERROR(SEARCH("PNC",AU141)))</formula>
    </cfRule>
    <cfRule type="containsText" dxfId="11045" priority="5451" operator="containsText" text="EJC">
      <formula>NOT(ISERROR(SEARCH("EJC",AU141)))</formula>
    </cfRule>
    <cfRule type="containsText" dxfId="11044" priority="5452" operator="containsText" text="FAC">
      <formula>NOT(ISERROR(SEARCH("FAC",AU141)))</formula>
    </cfRule>
  </conditionalFormatting>
  <conditionalFormatting sqref="AU141:CM141 BA142:BR142">
    <cfRule type="containsText" dxfId="11043" priority="5445" operator="containsText" text="CE">
      <formula>NOT(ISERROR(SEARCH("CE",AU141)))</formula>
    </cfRule>
  </conditionalFormatting>
  <conditionalFormatting sqref="CB144:CJ144">
    <cfRule type="cellIs" dxfId="11042" priority="5438" operator="equal">
      <formula>"FAB"</formula>
    </cfRule>
    <cfRule type="containsText" dxfId="11041" priority="5439" operator="containsText" text="CC">
      <formula>NOT(ISERROR(SEARCH("CC",CB144)))</formula>
    </cfRule>
    <cfRule type="containsText" dxfId="11040" priority="5440" operator="containsText" text="ND">
      <formula>NOT(ISERROR(SEARCH("ND",CB144)))</formula>
    </cfRule>
    <cfRule type="containsText" dxfId="11039" priority="5441" operator="containsText" text="MANTTO">
      <formula>NOT(ISERROR(SEARCH("MANTTO",CB144)))</formula>
    </cfRule>
    <cfRule type="containsText" dxfId="11038" priority="5442" operator="containsText" text="PNC">
      <formula>NOT(ISERROR(SEARCH("PNC",CB144)))</formula>
    </cfRule>
    <cfRule type="containsText" dxfId="11037" priority="5443" operator="containsText" text="EJC">
      <formula>NOT(ISERROR(SEARCH("EJC",CB144)))</formula>
    </cfRule>
    <cfRule type="containsText" dxfId="11036" priority="5444" operator="containsText" text="FAC">
      <formula>NOT(ISERROR(SEARCH("FAC",CB144)))</formula>
    </cfRule>
  </conditionalFormatting>
  <conditionalFormatting sqref="CB144:CJ144">
    <cfRule type="containsText" dxfId="11035" priority="5437" operator="containsText" text="CE">
      <formula>NOT(ISERROR(SEARCH("CE",CB144)))</formula>
    </cfRule>
  </conditionalFormatting>
  <conditionalFormatting sqref="CB144:CJ144">
    <cfRule type="containsText" dxfId="11034" priority="5436" operator="containsText" text="BAA">
      <formula>NOT(ISERROR(SEARCH("BAA",CB144)))</formula>
    </cfRule>
  </conditionalFormatting>
  <conditionalFormatting sqref="CB144:CJ144">
    <cfRule type="cellIs" dxfId="11033" priority="5429" operator="equal">
      <formula>"FAB"</formula>
    </cfRule>
    <cfRule type="containsText" dxfId="11032" priority="5430" operator="containsText" text="CC">
      <formula>NOT(ISERROR(SEARCH("CC",CB144)))</formula>
    </cfRule>
    <cfRule type="containsText" dxfId="11031" priority="5431" operator="containsText" text="ND">
      <formula>NOT(ISERROR(SEARCH("ND",CB144)))</formula>
    </cfRule>
    <cfRule type="containsText" dxfId="11030" priority="5432" operator="containsText" text="MANTTO">
      <formula>NOT(ISERROR(SEARCH("MANTTO",CB144)))</formula>
    </cfRule>
    <cfRule type="containsText" dxfId="11029" priority="5433" operator="containsText" text="PNC">
      <formula>NOT(ISERROR(SEARCH("PNC",CB144)))</formula>
    </cfRule>
    <cfRule type="containsText" dxfId="11028" priority="5434" operator="containsText" text="EJC">
      <formula>NOT(ISERROR(SEARCH("EJC",CB144)))</formula>
    </cfRule>
    <cfRule type="containsText" dxfId="11027" priority="5435" operator="containsText" text="FAC">
      <formula>NOT(ISERROR(SEARCH("FAC",CB144)))</formula>
    </cfRule>
  </conditionalFormatting>
  <conditionalFormatting sqref="CB144:CJ144">
    <cfRule type="containsText" dxfId="11026" priority="5428" operator="containsText" text="CE">
      <formula>NOT(ISERROR(SEARCH("CE",CB144)))</formula>
    </cfRule>
  </conditionalFormatting>
  <conditionalFormatting sqref="CB144:CJ144">
    <cfRule type="cellIs" dxfId="11025" priority="5421" operator="equal">
      <formula>"FAB"</formula>
    </cfRule>
    <cfRule type="containsText" dxfId="11024" priority="5422" operator="containsText" text="CC">
      <formula>NOT(ISERROR(SEARCH("CC",CB144)))</formula>
    </cfRule>
    <cfRule type="containsText" dxfId="11023" priority="5423" operator="containsText" text="ND">
      <formula>NOT(ISERROR(SEARCH("ND",CB144)))</formula>
    </cfRule>
    <cfRule type="containsText" dxfId="11022" priority="5424" operator="containsText" text="MANTTO">
      <formula>NOT(ISERROR(SEARCH("MANTTO",CB144)))</formula>
    </cfRule>
    <cfRule type="containsText" dxfId="11021" priority="5425" operator="containsText" text="PNC">
      <formula>NOT(ISERROR(SEARCH("PNC",CB144)))</formula>
    </cfRule>
    <cfRule type="containsText" dxfId="11020" priority="5426" operator="containsText" text="EJC">
      <formula>NOT(ISERROR(SEARCH("EJC",CB144)))</formula>
    </cfRule>
    <cfRule type="containsText" dxfId="11019" priority="5427" operator="containsText" text="FAC">
      <formula>NOT(ISERROR(SEARCH("FAC",CB144)))</formula>
    </cfRule>
  </conditionalFormatting>
  <conditionalFormatting sqref="CB144:CJ144">
    <cfRule type="containsText" dxfId="11018" priority="5420" operator="containsText" text="CE">
      <formula>NOT(ISERROR(SEARCH("CE",CB144)))</formula>
    </cfRule>
  </conditionalFormatting>
  <conditionalFormatting sqref="CB144:CJ144">
    <cfRule type="cellIs" dxfId="11017" priority="5413" operator="equal">
      <formula>"FAB"</formula>
    </cfRule>
    <cfRule type="containsText" dxfId="11016" priority="5414" operator="containsText" text="CC">
      <formula>NOT(ISERROR(SEARCH("CC",CB144)))</formula>
    </cfRule>
    <cfRule type="containsText" dxfId="11015" priority="5415" operator="containsText" text="ND">
      <formula>NOT(ISERROR(SEARCH("ND",CB144)))</formula>
    </cfRule>
    <cfRule type="containsText" dxfId="11014" priority="5416" operator="containsText" text="MANTTO">
      <formula>NOT(ISERROR(SEARCH("MANTTO",CB144)))</formula>
    </cfRule>
    <cfRule type="containsText" dxfId="11013" priority="5417" operator="containsText" text="PNC">
      <formula>NOT(ISERROR(SEARCH("PNC",CB144)))</formula>
    </cfRule>
    <cfRule type="containsText" dxfId="11012" priority="5418" operator="containsText" text="EJC">
      <formula>NOT(ISERROR(SEARCH("EJC",CB144)))</formula>
    </cfRule>
    <cfRule type="containsText" dxfId="11011" priority="5419" operator="containsText" text="FAC">
      <formula>NOT(ISERROR(SEARCH("FAC",CB144)))</formula>
    </cfRule>
  </conditionalFormatting>
  <conditionalFormatting sqref="CB144:CJ144">
    <cfRule type="containsText" dxfId="11010" priority="5412" operator="containsText" text="CE">
      <formula>NOT(ISERROR(SEARCH("CE",CB144)))</formula>
    </cfRule>
  </conditionalFormatting>
  <conditionalFormatting sqref="CB144:CJ144">
    <cfRule type="cellIs" dxfId="11009" priority="5405" operator="equal">
      <formula>"FAB"</formula>
    </cfRule>
    <cfRule type="containsText" dxfId="11008" priority="5406" operator="containsText" text="CC">
      <formula>NOT(ISERROR(SEARCH("CC",CB144)))</formula>
    </cfRule>
    <cfRule type="containsText" dxfId="11007" priority="5407" operator="containsText" text="ND">
      <formula>NOT(ISERROR(SEARCH("ND",CB144)))</formula>
    </cfRule>
    <cfRule type="containsText" dxfId="11006" priority="5408" operator="containsText" text="MANTTO">
      <formula>NOT(ISERROR(SEARCH("MANTTO",CB144)))</formula>
    </cfRule>
    <cfRule type="containsText" dxfId="11005" priority="5409" operator="containsText" text="PNC">
      <formula>NOT(ISERROR(SEARCH("PNC",CB144)))</formula>
    </cfRule>
    <cfRule type="containsText" dxfId="11004" priority="5410" operator="containsText" text="EJC">
      <formula>NOT(ISERROR(SEARCH("EJC",CB144)))</formula>
    </cfRule>
    <cfRule type="containsText" dxfId="11003" priority="5411" operator="containsText" text="FAC">
      <formula>NOT(ISERROR(SEARCH("FAC",CB144)))</formula>
    </cfRule>
  </conditionalFormatting>
  <conditionalFormatting sqref="CB144:CJ144">
    <cfRule type="containsText" dxfId="11002" priority="5404" operator="containsText" text="CE">
      <formula>NOT(ISERROR(SEARCH("CE",CB144)))</formula>
    </cfRule>
  </conditionalFormatting>
  <conditionalFormatting sqref="CB144:CJ144">
    <cfRule type="cellIs" dxfId="11001" priority="5397" operator="equal">
      <formula>"FAB"</formula>
    </cfRule>
    <cfRule type="containsText" dxfId="11000" priority="5398" operator="containsText" text="CC">
      <formula>NOT(ISERROR(SEARCH("CC",CB144)))</formula>
    </cfRule>
    <cfRule type="containsText" dxfId="10999" priority="5399" operator="containsText" text="ND">
      <formula>NOT(ISERROR(SEARCH("ND",CB144)))</formula>
    </cfRule>
    <cfRule type="containsText" dxfId="10998" priority="5400" operator="containsText" text="MANTTO">
      <formula>NOT(ISERROR(SEARCH("MANTTO",CB144)))</formula>
    </cfRule>
    <cfRule type="containsText" dxfId="10997" priority="5401" operator="containsText" text="PNC">
      <formula>NOT(ISERROR(SEARCH("PNC",CB144)))</formula>
    </cfRule>
    <cfRule type="containsText" dxfId="10996" priority="5402" operator="containsText" text="EJC">
      <formula>NOT(ISERROR(SEARCH("EJC",CB144)))</formula>
    </cfRule>
    <cfRule type="containsText" dxfId="10995" priority="5403" operator="containsText" text="FAC">
      <formula>NOT(ISERROR(SEARCH("FAC",CB144)))</formula>
    </cfRule>
  </conditionalFormatting>
  <conditionalFormatting sqref="CB144:CJ144">
    <cfRule type="containsText" dxfId="10994" priority="5396" operator="containsText" text="CE">
      <formula>NOT(ISERROR(SEARCH("CE",CB144)))</formula>
    </cfRule>
  </conditionalFormatting>
  <conditionalFormatting sqref="CB144:CJ144">
    <cfRule type="cellIs" dxfId="10993" priority="5389" operator="equal">
      <formula>"FAB"</formula>
    </cfRule>
    <cfRule type="containsText" dxfId="10992" priority="5390" operator="containsText" text="CC">
      <formula>NOT(ISERROR(SEARCH("CC",CB144)))</formula>
    </cfRule>
    <cfRule type="containsText" dxfId="10991" priority="5391" operator="containsText" text="ND">
      <formula>NOT(ISERROR(SEARCH("ND",CB144)))</formula>
    </cfRule>
    <cfRule type="containsText" dxfId="10990" priority="5392" operator="containsText" text="MANTTO">
      <formula>NOT(ISERROR(SEARCH("MANTTO",CB144)))</formula>
    </cfRule>
    <cfRule type="containsText" dxfId="10989" priority="5393" operator="containsText" text="PNC">
      <formula>NOT(ISERROR(SEARCH("PNC",CB144)))</formula>
    </cfRule>
    <cfRule type="containsText" dxfId="10988" priority="5394" operator="containsText" text="EJC">
      <formula>NOT(ISERROR(SEARCH("EJC",CB144)))</formula>
    </cfRule>
    <cfRule type="containsText" dxfId="10987" priority="5395" operator="containsText" text="FAC">
      <formula>NOT(ISERROR(SEARCH("FAC",CB144)))</formula>
    </cfRule>
  </conditionalFormatting>
  <conditionalFormatting sqref="CB144:CJ144">
    <cfRule type="containsText" dxfId="10986" priority="5388" operator="containsText" text="CE">
      <formula>NOT(ISERROR(SEARCH("CE",CB144)))</formula>
    </cfRule>
  </conditionalFormatting>
  <conditionalFormatting sqref="CB144:CJ144">
    <cfRule type="cellIs" dxfId="10985" priority="5381" operator="equal">
      <formula>"FAB"</formula>
    </cfRule>
    <cfRule type="containsText" dxfId="10984" priority="5382" operator="containsText" text="CC">
      <formula>NOT(ISERROR(SEARCH("CC",CB144)))</formula>
    </cfRule>
    <cfRule type="containsText" dxfId="10983" priority="5383" operator="containsText" text="ND">
      <formula>NOT(ISERROR(SEARCH("ND",CB144)))</formula>
    </cfRule>
    <cfRule type="containsText" dxfId="10982" priority="5384" operator="containsText" text="MANTTO">
      <formula>NOT(ISERROR(SEARCH("MANTTO",CB144)))</formula>
    </cfRule>
    <cfRule type="containsText" dxfId="10981" priority="5385" operator="containsText" text="PNC">
      <formula>NOT(ISERROR(SEARCH("PNC",CB144)))</formula>
    </cfRule>
    <cfRule type="containsText" dxfId="10980" priority="5386" operator="containsText" text="EJC">
      <formula>NOT(ISERROR(SEARCH("EJC",CB144)))</formula>
    </cfRule>
    <cfRule type="containsText" dxfId="10979" priority="5387" operator="containsText" text="FAC">
      <formula>NOT(ISERROR(SEARCH("FAC",CB144)))</formula>
    </cfRule>
  </conditionalFormatting>
  <conditionalFormatting sqref="CB144:CJ144">
    <cfRule type="containsText" dxfId="10978" priority="5380" operator="containsText" text="CE">
      <formula>NOT(ISERROR(SEARCH("CE",CB144)))</formula>
    </cfRule>
  </conditionalFormatting>
  <conditionalFormatting sqref="DT140:DY140">
    <cfRule type="cellIs" dxfId="10977" priority="5267" operator="equal">
      <formula>"FAB"</formula>
    </cfRule>
    <cfRule type="containsText" dxfId="10976" priority="5268" operator="containsText" text="CC">
      <formula>NOT(ISERROR(SEARCH("CC",DT140)))</formula>
    </cfRule>
    <cfRule type="containsText" dxfId="10975" priority="5269" operator="containsText" text="ND">
      <formula>NOT(ISERROR(SEARCH("ND",DT140)))</formula>
    </cfRule>
    <cfRule type="containsText" dxfId="10974" priority="5270" operator="containsText" text="MANTTO">
      <formula>NOT(ISERROR(SEARCH("MANTTO",DT140)))</formula>
    </cfRule>
    <cfRule type="containsText" dxfId="10973" priority="5271" operator="containsText" text="PNC">
      <formula>NOT(ISERROR(SEARCH("PNC",DT140)))</formula>
    </cfRule>
    <cfRule type="containsText" dxfId="10972" priority="5272" operator="containsText" text="EJC">
      <formula>NOT(ISERROR(SEARCH("EJC",DT140)))</formula>
    </cfRule>
    <cfRule type="containsText" dxfId="10971" priority="5273" operator="containsText" text="FAC">
      <formula>NOT(ISERROR(SEARCH("FAC",DT140)))</formula>
    </cfRule>
  </conditionalFormatting>
  <conditionalFormatting sqref="DT140:DY140">
    <cfRule type="containsText" dxfId="10970" priority="5266" operator="containsText" text="CE">
      <formula>NOT(ISERROR(SEARCH("CE",DT140)))</formula>
    </cfRule>
  </conditionalFormatting>
  <conditionalFormatting sqref="DZ140:ER140">
    <cfRule type="cellIs" dxfId="10969" priority="5259" operator="equal">
      <formula>"FAB"</formula>
    </cfRule>
    <cfRule type="containsText" dxfId="10968" priority="5260" operator="containsText" text="CC">
      <formula>NOT(ISERROR(SEARCH("CC",DZ140)))</formula>
    </cfRule>
    <cfRule type="containsText" dxfId="10967" priority="5261" operator="containsText" text="ND">
      <formula>NOT(ISERROR(SEARCH("ND",DZ140)))</formula>
    </cfRule>
    <cfRule type="containsText" dxfId="10966" priority="5262" operator="containsText" text="MANTTO">
      <formula>NOT(ISERROR(SEARCH("MANTTO",DZ140)))</formula>
    </cfRule>
    <cfRule type="containsText" dxfId="10965" priority="5263" operator="containsText" text="PNC">
      <formula>NOT(ISERROR(SEARCH("PNC",DZ140)))</formula>
    </cfRule>
    <cfRule type="containsText" dxfId="10964" priority="5264" operator="containsText" text="EJC">
      <formula>NOT(ISERROR(SEARCH("EJC",DZ140)))</formula>
    </cfRule>
    <cfRule type="containsText" dxfId="10963" priority="5265" operator="containsText" text="FAC">
      <formula>NOT(ISERROR(SEARCH("FAC",DZ140)))</formula>
    </cfRule>
  </conditionalFormatting>
  <conditionalFormatting sqref="DZ140:ER140">
    <cfRule type="containsText" dxfId="10962" priority="5258" operator="containsText" text="CE">
      <formula>NOT(ISERROR(SEARCH("CE",DZ140)))</formula>
    </cfRule>
  </conditionalFormatting>
  <conditionalFormatting sqref="DZ140:ER140">
    <cfRule type="cellIs" dxfId="10961" priority="5251" operator="equal">
      <formula>"FAB"</formula>
    </cfRule>
    <cfRule type="containsText" dxfId="10960" priority="5252" operator="containsText" text="CC">
      <formula>NOT(ISERROR(SEARCH("CC",DZ140)))</formula>
    </cfRule>
    <cfRule type="containsText" dxfId="10959" priority="5253" operator="containsText" text="ND">
      <formula>NOT(ISERROR(SEARCH("ND",DZ140)))</formula>
    </cfRule>
    <cfRule type="containsText" dxfId="10958" priority="5254" operator="containsText" text="MANTTO">
      <formula>NOT(ISERROR(SEARCH("MANTTO",DZ140)))</formula>
    </cfRule>
    <cfRule type="containsText" dxfId="10957" priority="5255" operator="containsText" text="PNC">
      <formula>NOT(ISERROR(SEARCH("PNC",DZ140)))</formula>
    </cfRule>
    <cfRule type="containsText" dxfId="10956" priority="5256" operator="containsText" text="EJC">
      <formula>NOT(ISERROR(SEARCH("EJC",DZ140)))</formula>
    </cfRule>
    <cfRule type="containsText" dxfId="10955" priority="5257" operator="containsText" text="FAC">
      <formula>NOT(ISERROR(SEARCH("FAC",DZ140)))</formula>
    </cfRule>
  </conditionalFormatting>
  <conditionalFormatting sqref="DZ140:ER140">
    <cfRule type="containsText" dxfId="10954" priority="5250" operator="containsText" text="CE">
      <formula>NOT(ISERROR(SEARCH("CE",DZ140)))</formula>
    </cfRule>
  </conditionalFormatting>
  <conditionalFormatting sqref="DZ140:ER140">
    <cfRule type="cellIs" dxfId="10953" priority="5243" operator="equal">
      <formula>"FAB"</formula>
    </cfRule>
    <cfRule type="containsText" dxfId="10952" priority="5244" operator="containsText" text="CC">
      <formula>NOT(ISERROR(SEARCH("CC",DZ140)))</formula>
    </cfRule>
    <cfRule type="containsText" dxfId="10951" priority="5245" operator="containsText" text="ND">
      <formula>NOT(ISERROR(SEARCH("ND",DZ140)))</formula>
    </cfRule>
    <cfRule type="containsText" dxfId="10950" priority="5246" operator="containsText" text="MANTTO">
      <formula>NOT(ISERROR(SEARCH("MANTTO",DZ140)))</formula>
    </cfRule>
    <cfRule type="containsText" dxfId="10949" priority="5247" operator="containsText" text="PNC">
      <formula>NOT(ISERROR(SEARCH("PNC",DZ140)))</formula>
    </cfRule>
    <cfRule type="containsText" dxfId="10948" priority="5248" operator="containsText" text="EJC">
      <formula>NOT(ISERROR(SEARCH("EJC",DZ140)))</formula>
    </cfRule>
    <cfRule type="containsText" dxfId="10947" priority="5249" operator="containsText" text="FAC">
      <formula>NOT(ISERROR(SEARCH("FAC",DZ140)))</formula>
    </cfRule>
  </conditionalFormatting>
  <conditionalFormatting sqref="DZ140:ER140">
    <cfRule type="containsText" dxfId="10946" priority="5242" operator="containsText" text="CE">
      <formula>NOT(ISERROR(SEARCH("CE",DZ140)))</formula>
    </cfRule>
  </conditionalFormatting>
  <conditionalFormatting sqref="DZ140:ER140">
    <cfRule type="cellIs" dxfId="10945" priority="5235" operator="equal">
      <formula>"FAB"</formula>
    </cfRule>
    <cfRule type="containsText" dxfId="10944" priority="5236" operator="containsText" text="CC">
      <formula>NOT(ISERROR(SEARCH("CC",DZ140)))</formula>
    </cfRule>
    <cfRule type="containsText" dxfId="10943" priority="5237" operator="containsText" text="ND">
      <formula>NOT(ISERROR(SEARCH("ND",DZ140)))</formula>
    </cfRule>
    <cfRule type="containsText" dxfId="10942" priority="5238" operator="containsText" text="MANTTO">
      <formula>NOT(ISERROR(SEARCH("MANTTO",DZ140)))</formula>
    </cfRule>
    <cfRule type="containsText" dxfId="10941" priority="5239" operator="containsText" text="PNC">
      <formula>NOT(ISERROR(SEARCH("PNC",DZ140)))</formula>
    </cfRule>
    <cfRule type="containsText" dxfId="10940" priority="5240" operator="containsText" text="EJC">
      <formula>NOT(ISERROR(SEARCH("EJC",DZ140)))</formula>
    </cfRule>
    <cfRule type="containsText" dxfId="10939" priority="5241" operator="containsText" text="FAC">
      <formula>NOT(ISERROR(SEARCH("FAC",DZ140)))</formula>
    </cfRule>
  </conditionalFormatting>
  <conditionalFormatting sqref="DZ140:ER140">
    <cfRule type="containsText" dxfId="10938" priority="5234" operator="containsText" text="CE">
      <formula>NOT(ISERROR(SEARCH("CE",DZ140)))</formula>
    </cfRule>
  </conditionalFormatting>
  <conditionalFormatting sqref="EF140:ER140">
    <cfRule type="cellIs" dxfId="10937" priority="5227" operator="equal">
      <formula>"FAB"</formula>
    </cfRule>
    <cfRule type="containsText" dxfId="10936" priority="5228" operator="containsText" text="CC">
      <formula>NOT(ISERROR(SEARCH("CC",EF140)))</formula>
    </cfRule>
    <cfRule type="containsText" dxfId="10935" priority="5229" operator="containsText" text="ND">
      <formula>NOT(ISERROR(SEARCH("ND",EF140)))</formula>
    </cfRule>
    <cfRule type="containsText" dxfId="10934" priority="5230" operator="containsText" text="MANTTO">
      <formula>NOT(ISERROR(SEARCH("MANTTO",EF140)))</formula>
    </cfRule>
    <cfRule type="containsText" dxfId="10933" priority="5231" operator="containsText" text="PNC">
      <formula>NOT(ISERROR(SEARCH("PNC",EF140)))</formula>
    </cfRule>
    <cfRule type="containsText" dxfId="10932" priority="5232" operator="containsText" text="EJC">
      <formula>NOT(ISERROR(SEARCH("EJC",EF140)))</formula>
    </cfRule>
    <cfRule type="containsText" dxfId="10931" priority="5233" operator="containsText" text="FAC">
      <formula>NOT(ISERROR(SEARCH("FAC",EF140)))</formula>
    </cfRule>
  </conditionalFormatting>
  <conditionalFormatting sqref="EF140:ER140">
    <cfRule type="containsText" dxfId="10930" priority="5226" operator="containsText" text="CE">
      <formula>NOT(ISERROR(SEARCH("CE",EF140)))</formula>
    </cfRule>
  </conditionalFormatting>
  <conditionalFormatting sqref="EF140:ER140">
    <cfRule type="cellIs" dxfId="10929" priority="5219" operator="equal">
      <formula>"FAB"</formula>
    </cfRule>
    <cfRule type="containsText" dxfId="10928" priority="5220" operator="containsText" text="CC">
      <formula>NOT(ISERROR(SEARCH("CC",EF140)))</formula>
    </cfRule>
    <cfRule type="containsText" dxfId="10927" priority="5221" operator="containsText" text="ND">
      <formula>NOT(ISERROR(SEARCH("ND",EF140)))</formula>
    </cfRule>
    <cfRule type="containsText" dxfId="10926" priority="5222" operator="containsText" text="MANTTO">
      <formula>NOT(ISERROR(SEARCH("MANTTO",EF140)))</formula>
    </cfRule>
    <cfRule type="containsText" dxfId="10925" priority="5223" operator="containsText" text="PNC">
      <formula>NOT(ISERROR(SEARCH("PNC",EF140)))</formula>
    </cfRule>
    <cfRule type="containsText" dxfId="10924" priority="5224" operator="containsText" text="EJC">
      <formula>NOT(ISERROR(SEARCH("EJC",EF140)))</formula>
    </cfRule>
    <cfRule type="containsText" dxfId="10923" priority="5225" operator="containsText" text="FAC">
      <formula>NOT(ISERROR(SEARCH("FAC",EF140)))</formula>
    </cfRule>
  </conditionalFormatting>
  <conditionalFormatting sqref="EF140:ER140">
    <cfRule type="containsText" dxfId="10922" priority="5218" operator="containsText" text="CE">
      <formula>NOT(ISERROR(SEARCH("CE",EF140)))</formula>
    </cfRule>
  </conditionalFormatting>
  <conditionalFormatting sqref="DT140:ER140">
    <cfRule type="cellIs" dxfId="10921" priority="5308" operator="equal">
      <formula>"FAB"</formula>
    </cfRule>
    <cfRule type="containsText" dxfId="10920" priority="5309" operator="containsText" text="CC">
      <formula>NOT(ISERROR(SEARCH("CC",DT140)))</formula>
    </cfRule>
    <cfRule type="containsText" dxfId="10919" priority="5310" operator="containsText" text="ND">
      <formula>NOT(ISERROR(SEARCH("ND",DT140)))</formula>
    </cfRule>
    <cfRule type="containsText" dxfId="10918" priority="5311" operator="containsText" text="MANTTO">
      <formula>NOT(ISERROR(SEARCH("MANTTO",DT140)))</formula>
    </cfRule>
    <cfRule type="containsText" dxfId="10917" priority="5312" operator="containsText" text="PNC">
      <formula>NOT(ISERROR(SEARCH("PNC",DT140)))</formula>
    </cfRule>
    <cfRule type="containsText" dxfId="10916" priority="5313" operator="containsText" text="EJC">
      <formula>NOT(ISERROR(SEARCH("EJC",DT140)))</formula>
    </cfRule>
    <cfRule type="containsText" dxfId="10915" priority="5314" operator="containsText" text="FAC">
      <formula>NOT(ISERROR(SEARCH("FAC",DT140)))</formula>
    </cfRule>
  </conditionalFormatting>
  <conditionalFormatting sqref="DT140:ER140">
    <cfRule type="containsText" dxfId="10914" priority="5307" operator="containsText" text="CE">
      <formula>NOT(ISERROR(SEARCH("CE",DT140)))</formula>
    </cfRule>
  </conditionalFormatting>
  <conditionalFormatting sqref="DT140:ER140">
    <cfRule type="containsText" dxfId="10913" priority="5306" operator="containsText" text="BAA">
      <formula>NOT(ISERROR(SEARCH("BAA",DT140)))</formula>
    </cfRule>
  </conditionalFormatting>
  <conditionalFormatting sqref="DT140:DY140">
    <cfRule type="cellIs" dxfId="10912" priority="5299" operator="equal">
      <formula>"FAB"</formula>
    </cfRule>
    <cfRule type="containsText" dxfId="10911" priority="5300" operator="containsText" text="CC">
      <formula>NOT(ISERROR(SEARCH("CC",DT140)))</formula>
    </cfRule>
    <cfRule type="containsText" dxfId="10910" priority="5301" operator="containsText" text="ND">
      <formula>NOT(ISERROR(SEARCH("ND",DT140)))</formula>
    </cfRule>
    <cfRule type="containsText" dxfId="10909" priority="5302" operator="containsText" text="MANTTO">
      <formula>NOT(ISERROR(SEARCH("MANTTO",DT140)))</formula>
    </cfRule>
    <cfRule type="containsText" dxfId="10908" priority="5303" operator="containsText" text="PNC">
      <formula>NOT(ISERROR(SEARCH("PNC",DT140)))</formula>
    </cfRule>
    <cfRule type="containsText" dxfId="10907" priority="5304" operator="containsText" text="EJC">
      <formula>NOT(ISERROR(SEARCH("EJC",DT140)))</formula>
    </cfRule>
    <cfRule type="containsText" dxfId="10906" priority="5305" operator="containsText" text="FAC">
      <formula>NOT(ISERROR(SEARCH("FAC",DT140)))</formula>
    </cfRule>
  </conditionalFormatting>
  <conditionalFormatting sqref="DT140:DY140">
    <cfRule type="containsText" dxfId="10905" priority="5298" operator="containsText" text="CE">
      <formula>NOT(ISERROR(SEARCH("CE",DT140)))</formula>
    </cfRule>
  </conditionalFormatting>
  <conditionalFormatting sqref="DT140:DY140">
    <cfRule type="cellIs" dxfId="10904" priority="5291" operator="equal">
      <formula>"FAB"</formula>
    </cfRule>
    <cfRule type="containsText" dxfId="10903" priority="5292" operator="containsText" text="CC">
      <formula>NOT(ISERROR(SEARCH("CC",DT140)))</formula>
    </cfRule>
    <cfRule type="containsText" dxfId="10902" priority="5293" operator="containsText" text="ND">
      <formula>NOT(ISERROR(SEARCH("ND",DT140)))</formula>
    </cfRule>
    <cfRule type="containsText" dxfId="10901" priority="5294" operator="containsText" text="MANTTO">
      <formula>NOT(ISERROR(SEARCH("MANTTO",DT140)))</formula>
    </cfRule>
    <cfRule type="containsText" dxfId="10900" priority="5295" operator="containsText" text="PNC">
      <formula>NOT(ISERROR(SEARCH("PNC",DT140)))</formula>
    </cfRule>
    <cfRule type="containsText" dxfId="10899" priority="5296" operator="containsText" text="EJC">
      <formula>NOT(ISERROR(SEARCH("EJC",DT140)))</formula>
    </cfRule>
    <cfRule type="containsText" dxfId="10898" priority="5297" operator="containsText" text="FAC">
      <formula>NOT(ISERROR(SEARCH("FAC",DT140)))</formula>
    </cfRule>
  </conditionalFormatting>
  <conditionalFormatting sqref="DT140:DY140">
    <cfRule type="containsText" dxfId="10897" priority="5290" operator="containsText" text="CE">
      <formula>NOT(ISERROR(SEARCH("CE",DT140)))</formula>
    </cfRule>
  </conditionalFormatting>
  <conditionalFormatting sqref="DT140:DY140">
    <cfRule type="cellIs" dxfId="10896" priority="5283" operator="equal">
      <formula>"FAB"</formula>
    </cfRule>
    <cfRule type="containsText" dxfId="10895" priority="5284" operator="containsText" text="CC">
      <formula>NOT(ISERROR(SEARCH("CC",DT140)))</formula>
    </cfRule>
    <cfRule type="containsText" dxfId="10894" priority="5285" operator="containsText" text="ND">
      <formula>NOT(ISERROR(SEARCH("ND",DT140)))</formula>
    </cfRule>
    <cfRule type="containsText" dxfId="10893" priority="5286" operator="containsText" text="MANTTO">
      <formula>NOT(ISERROR(SEARCH("MANTTO",DT140)))</formula>
    </cfRule>
    <cfRule type="containsText" dxfId="10892" priority="5287" operator="containsText" text="PNC">
      <formula>NOT(ISERROR(SEARCH("PNC",DT140)))</formula>
    </cfRule>
    <cfRule type="containsText" dxfId="10891" priority="5288" operator="containsText" text="EJC">
      <formula>NOT(ISERROR(SEARCH("EJC",DT140)))</formula>
    </cfRule>
    <cfRule type="containsText" dxfId="10890" priority="5289" operator="containsText" text="FAC">
      <formula>NOT(ISERROR(SEARCH("FAC",DT140)))</formula>
    </cfRule>
  </conditionalFormatting>
  <conditionalFormatting sqref="DT140:DY140">
    <cfRule type="containsText" dxfId="10889" priority="5282" operator="containsText" text="CE">
      <formula>NOT(ISERROR(SEARCH("CE",DT140)))</formula>
    </cfRule>
  </conditionalFormatting>
  <conditionalFormatting sqref="DT140:DY140">
    <cfRule type="cellIs" dxfId="10888" priority="5275" operator="equal">
      <formula>"FAB"</formula>
    </cfRule>
    <cfRule type="containsText" dxfId="10887" priority="5276" operator="containsText" text="CC">
      <formula>NOT(ISERROR(SEARCH("CC",DT140)))</formula>
    </cfRule>
    <cfRule type="containsText" dxfId="10886" priority="5277" operator="containsText" text="ND">
      <formula>NOT(ISERROR(SEARCH("ND",DT140)))</formula>
    </cfRule>
    <cfRule type="containsText" dxfId="10885" priority="5278" operator="containsText" text="MANTTO">
      <formula>NOT(ISERROR(SEARCH("MANTTO",DT140)))</formula>
    </cfRule>
    <cfRule type="containsText" dxfId="10884" priority="5279" operator="containsText" text="PNC">
      <formula>NOT(ISERROR(SEARCH("PNC",DT140)))</formula>
    </cfRule>
    <cfRule type="containsText" dxfId="10883" priority="5280" operator="containsText" text="EJC">
      <formula>NOT(ISERROR(SEARCH("EJC",DT140)))</formula>
    </cfRule>
    <cfRule type="containsText" dxfId="10882" priority="5281" operator="containsText" text="FAC">
      <formula>NOT(ISERROR(SEARCH("FAC",DT140)))</formula>
    </cfRule>
  </conditionalFormatting>
  <conditionalFormatting sqref="DT140:DY140">
    <cfRule type="containsText" dxfId="10881" priority="5274" operator="containsText" text="CE">
      <formula>NOT(ISERROR(SEARCH("CE",DT140)))</formula>
    </cfRule>
  </conditionalFormatting>
  <conditionalFormatting sqref="CN141">
    <cfRule type="cellIs" dxfId="10880" priority="5000" operator="equal">
      <formula>"FAB"</formula>
    </cfRule>
    <cfRule type="containsText" dxfId="10879" priority="5001" operator="containsText" text="CC">
      <formula>NOT(ISERROR(SEARCH("CC",CN141)))</formula>
    </cfRule>
    <cfRule type="containsText" dxfId="10878" priority="5002" operator="containsText" text="ND">
      <formula>NOT(ISERROR(SEARCH("ND",CN141)))</formula>
    </cfRule>
    <cfRule type="containsText" dxfId="10877" priority="5003" operator="containsText" text="MANTTO">
      <formula>NOT(ISERROR(SEARCH("MANTTO",CN141)))</formula>
    </cfRule>
    <cfRule type="containsText" dxfId="10876" priority="5004" operator="containsText" text="PNC">
      <formula>NOT(ISERROR(SEARCH("PNC",CN141)))</formula>
    </cfRule>
    <cfRule type="containsText" dxfId="10875" priority="5005" operator="containsText" text="EJC">
      <formula>NOT(ISERROR(SEARCH("EJC",CN141)))</formula>
    </cfRule>
    <cfRule type="containsText" dxfId="10874" priority="5006" operator="containsText" text="FAC">
      <formula>NOT(ISERROR(SEARCH("FAC",CN141)))</formula>
    </cfRule>
  </conditionalFormatting>
  <conditionalFormatting sqref="CN141">
    <cfRule type="containsText" dxfId="10873" priority="4999" operator="containsText" text="CE">
      <formula>NOT(ISERROR(SEARCH("CE",CN141)))</formula>
    </cfRule>
  </conditionalFormatting>
  <conditionalFormatting sqref="CN141">
    <cfRule type="containsText" dxfId="10872" priority="4998" operator="containsText" text="BAA">
      <formula>NOT(ISERROR(SEARCH("BAA",CN141)))</formula>
    </cfRule>
  </conditionalFormatting>
  <conditionalFormatting sqref="CN141">
    <cfRule type="cellIs" dxfId="10871" priority="4991" operator="equal">
      <formula>"FAB"</formula>
    </cfRule>
    <cfRule type="containsText" dxfId="10870" priority="4992" operator="containsText" text="CC">
      <formula>NOT(ISERROR(SEARCH("CC",CN141)))</formula>
    </cfRule>
    <cfRule type="containsText" dxfId="10869" priority="4993" operator="containsText" text="ND">
      <formula>NOT(ISERROR(SEARCH("ND",CN141)))</formula>
    </cfRule>
    <cfRule type="containsText" dxfId="10868" priority="4994" operator="containsText" text="MANTTO">
      <formula>NOT(ISERROR(SEARCH("MANTTO",CN141)))</formula>
    </cfRule>
    <cfRule type="containsText" dxfId="10867" priority="4995" operator="containsText" text="PNC">
      <formula>NOT(ISERROR(SEARCH("PNC",CN141)))</formula>
    </cfRule>
    <cfRule type="containsText" dxfId="10866" priority="4996" operator="containsText" text="EJC">
      <formula>NOT(ISERROR(SEARCH("EJC",CN141)))</formula>
    </cfRule>
    <cfRule type="containsText" dxfId="10865" priority="4997" operator="containsText" text="FAC">
      <formula>NOT(ISERROR(SEARCH("FAC",CN141)))</formula>
    </cfRule>
  </conditionalFormatting>
  <conditionalFormatting sqref="CN141">
    <cfRule type="containsText" dxfId="10864" priority="4990" operator="containsText" text="CE">
      <formula>NOT(ISERROR(SEARCH("CE",CN141)))</formula>
    </cfRule>
  </conditionalFormatting>
  <conditionalFormatting sqref="CN141">
    <cfRule type="cellIs" dxfId="10863" priority="4983" operator="equal">
      <formula>"FAB"</formula>
    </cfRule>
    <cfRule type="containsText" dxfId="10862" priority="4984" operator="containsText" text="CC">
      <formula>NOT(ISERROR(SEARCH("CC",CN141)))</formula>
    </cfRule>
    <cfRule type="containsText" dxfId="10861" priority="4985" operator="containsText" text="ND">
      <formula>NOT(ISERROR(SEARCH("ND",CN141)))</formula>
    </cfRule>
    <cfRule type="containsText" dxfId="10860" priority="4986" operator="containsText" text="MANTTO">
      <formula>NOT(ISERROR(SEARCH("MANTTO",CN141)))</formula>
    </cfRule>
    <cfRule type="containsText" dxfId="10859" priority="4987" operator="containsText" text="PNC">
      <formula>NOT(ISERROR(SEARCH("PNC",CN141)))</formula>
    </cfRule>
    <cfRule type="containsText" dxfId="10858" priority="4988" operator="containsText" text="EJC">
      <formula>NOT(ISERROR(SEARCH("EJC",CN141)))</formula>
    </cfRule>
    <cfRule type="containsText" dxfId="10857" priority="4989" operator="containsText" text="FAC">
      <formula>NOT(ISERROR(SEARCH("FAC",CN141)))</formula>
    </cfRule>
  </conditionalFormatting>
  <conditionalFormatting sqref="CN141">
    <cfRule type="containsText" dxfId="10856" priority="4982" operator="containsText" text="CE">
      <formula>NOT(ISERROR(SEARCH("CE",CN141)))</formula>
    </cfRule>
  </conditionalFormatting>
  <conditionalFormatting sqref="CN141">
    <cfRule type="cellIs" dxfId="10855" priority="4975" operator="equal">
      <formula>"FAB"</formula>
    </cfRule>
    <cfRule type="containsText" dxfId="10854" priority="4976" operator="containsText" text="CC">
      <formula>NOT(ISERROR(SEARCH("CC",CN141)))</formula>
    </cfRule>
    <cfRule type="containsText" dxfId="10853" priority="4977" operator="containsText" text="ND">
      <formula>NOT(ISERROR(SEARCH("ND",CN141)))</formula>
    </cfRule>
    <cfRule type="containsText" dxfId="10852" priority="4978" operator="containsText" text="MANTTO">
      <formula>NOT(ISERROR(SEARCH("MANTTO",CN141)))</formula>
    </cfRule>
    <cfRule type="containsText" dxfId="10851" priority="4979" operator="containsText" text="PNC">
      <formula>NOT(ISERROR(SEARCH("PNC",CN141)))</formula>
    </cfRule>
    <cfRule type="containsText" dxfId="10850" priority="4980" operator="containsText" text="EJC">
      <formula>NOT(ISERROR(SEARCH("EJC",CN141)))</formula>
    </cfRule>
    <cfRule type="containsText" dxfId="10849" priority="4981" operator="containsText" text="FAC">
      <formula>NOT(ISERROR(SEARCH("FAC",CN141)))</formula>
    </cfRule>
  </conditionalFormatting>
  <conditionalFormatting sqref="CN141">
    <cfRule type="containsText" dxfId="10848" priority="4974" operator="containsText" text="CE">
      <formula>NOT(ISERROR(SEARCH("CE",CN141)))</formula>
    </cfRule>
  </conditionalFormatting>
  <conditionalFormatting sqref="CN141">
    <cfRule type="cellIs" dxfId="10847" priority="4967" operator="equal">
      <formula>"FAB"</formula>
    </cfRule>
    <cfRule type="containsText" dxfId="10846" priority="4968" operator="containsText" text="CC">
      <formula>NOT(ISERROR(SEARCH("CC",CN141)))</formula>
    </cfRule>
    <cfRule type="containsText" dxfId="10845" priority="4969" operator="containsText" text="ND">
      <formula>NOT(ISERROR(SEARCH("ND",CN141)))</formula>
    </cfRule>
    <cfRule type="containsText" dxfId="10844" priority="4970" operator="containsText" text="MANTTO">
      <formula>NOT(ISERROR(SEARCH("MANTTO",CN141)))</formula>
    </cfRule>
    <cfRule type="containsText" dxfId="10843" priority="4971" operator="containsText" text="PNC">
      <formula>NOT(ISERROR(SEARCH("PNC",CN141)))</formula>
    </cfRule>
    <cfRule type="containsText" dxfId="10842" priority="4972" operator="containsText" text="EJC">
      <formula>NOT(ISERROR(SEARCH("EJC",CN141)))</formula>
    </cfRule>
    <cfRule type="containsText" dxfId="10841" priority="4973" operator="containsText" text="FAC">
      <formula>NOT(ISERROR(SEARCH("FAC",CN141)))</formula>
    </cfRule>
  </conditionalFormatting>
  <conditionalFormatting sqref="CN141">
    <cfRule type="containsText" dxfId="10840" priority="4966" operator="containsText" text="CE">
      <formula>NOT(ISERROR(SEARCH("CE",CN141)))</formula>
    </cfRule>
  </conditionalFormatting>
  <conditionalFormatting sqref="CN141">
    <cfRule type="cellIs" dxfId="10839" priority="4959" operator="equal">
      <formula>"FAB"</formula>
    </cfRule>
    <cfRule type="containsText" dxfId="10838" priority="4960" operator="containsText" text="CC">
      <formula>NOT(ISERROR(SEARCH("CC",CN141)))</formula>
    </cfRule>
    <cfRule type="containsText" dxfId="10837" priority="4961" operator="containsText" text="ND">
      <formula>NOT(ISERROR(SEARCH("ND",CN141)))</formula>
    </cfRule>
    <cfRule type="containsText" dxfId="10836" priority="4962" operator="containsText" text="MANTTO">
      <formula>NOT(ISERROR(SEARCH("MANTTO",CN141)))</formula>
    </cfRule>
    <cfRule type="containsText" dxfId="10835" priority="4963" operator="containsText" text="PNC">
      <formula>NOT(ISERROR(SEARCH("PNC",CN141)))</formula>
    </cfRule>
    <cfRule type="containsText" dxfId="10834" priority="4964" operator="containsText" text="EJC">
      <formula>NOT(ISERROR(SEARCH("EJC",CN141)))</formula>
    </cfRule>
    <cfRule type="containsText" dxfId="10833" priority="4965" operator="containsText" text="FAC">
      <formula>NOT(ISERROR(SEARCH("FAC",CN141)))</formula>
    </cfRule>
  </conditionalFormatting>
  <conditionalFormatting sqref="CN141">
    <cfRule type="containsText" dxfId="10832" priority="4958" operator="containsText" text="CE">
      <formula>NOT(ISERROR(SEARCH("CE",CN141)))</formula>
    </cfRule>
  </conditionalFormatting>
  <conditionalFormatting sqref="CN141">
    <cfRule type="cellIs" dxfId="10831" priority="4951" operator="equal">
      <formula>"FAB"</formula>
    </cfRule>
    <cfRule type="containsText" dxfId="10830" priority="4952" operator="containsText" text="CC">
      <formula>NOT(ISERROR(SEARCH("CC",CN141)))</formula>
    </cfRule>
    <cfRule type="containsText" dxfId="10829" priority="4953" operator="containsText" text="ND">
      <formula>NOT(ISERROR(SEARCH("ND",CN141)))</formula>
    </cfRule>
    <cfRule type="containsText" dxfId="10828" priority="4954" operator="containsText" text="MANTTO">
      <formula>NOT(ISERROR(SEARCH("MANTTO",CN141)))</formula>
    </cfRule>
    <cfRule type="containsText" dxfId="10827" priority="4955" operator="containsText" text="PNC">
      <formula>NOT(ISERROR(SEARCH("PNC",CN141)))</formula>
    </cfRule>
    <cfRule type="containsText" dxfId="10826" priority="4956" operator="containsText" text="EJC">
      <formula>NOT(ISERROR(SEARCH("EJC",CN141)))</formula>
    </cfRule>
    <cfRule type="containsText" dxfId="10825" priority="4957" operator="containsText" text="FAC">
      <formula>NOT(ISERROR(SEARCH("FAC",CN141)))</formula>
    </cfRule>
  </conditionalFormatting>
  <conditionalFormatting sqref="CN141">
    <cfRule type="containsText" dxfId="10824" priority="4950" operator="containsText" text="CE">
      <formula>NOT(ISERROR(SEARCH("CE",CN141)))</formula>
    </cfRule>
  </conditionalFormatting>
  <conditionalFormatting sqref="CN141">
    <cfRule type="cellIs" dxfId="10823" priority="4943" operator="equal">
      <formula>"FAB"</formula>
    </cfRule>
    <cfRule type="containsText" dxfId="10822" priority="4944" operator="containsText" text="CC">
      <formula>NOT(ISERROR(SEARCH("CC",CN141)))</formula>
    </cfRule>
    <cfRule type="containsText" dxfId="10821" priority="4945" operator="containsText" text="ND">
      <formula>NOT(ISERROR(SEARCH("ND",CN141)))</formula>
    </cfRule>
    <cfRule type="containsText" dxfId="10820" priority="4946" operator="containsText" text="MANTTO">
      <formula>NOT(ISERROR(SEARCH("MANTTO",CN141)))</formula>
    </cfRule>
    <cfRule type="containsText" dxfId="10819" priority="4947" operator="containsText" text="PNC">
      <formula>NOT(ISERROR(SEARCH("PNC",CN141)))</formula>
    </cfRule>
    <cfRule type="containsText" dxfId="10818" priority="4948" operator="containsText" text="EJC">
      <formula>NOT(ISERROR(SEARCH("EJC",CN141)))</formula>
    </cfRule>
    <cfRule type="containsText" dxfId="10817" priority="4949" operator="containsText" text="FAC">
      <formula>NOT(ISERROR(SEARCH("FAC",CN141)))</formula>
    </cfRule>
  </conditionalFormatting>
  <conditionalFormatting sqref="CN141">
    <cfRule type="containsText" dxfId="10816" priority="4942" operator="containsText" text="CE">
      <formula>NOT(ISERROR(SEARCH("CE",CN141)))</formula>
    </cfRule>
  </conditionalFormatting>
  <conditionalFormatting sqref="DA141">
    <cfRule type="cellIs" dxfId="10815" priority="4935" operator="equal">
      <formula>"FAB"</formula>
    </cfRule>
    <cfRule type="containsText" dxfId="10814" priority="4936" operator="containsText" text="CC">
      <formula>NOT(ISERROR(SEARCH("CC",DA141)))</formula>
    </cfRule>
    <cfRule type="containsText" dxfId="10813" priority="4937" operator="containsText" text="ND">
      <formula>NOT(ISERROR(SEARCH("ND",DA141)))</formula>
    </cfRule>
    <cfRule type="containsText" dxfId="10812" priority="4938" operator="containsText" text="MANTTO">
      <formula>NOT(ISERROR(SEARCH("MANTTO",DA141)))</formula>
    </cfRule>
    <cfRule type="containsText" dxfId="10811" priority="4939" operator="containsText" text="PNC">
      <formula>NOT(ISERROR(SEARCH("PNC",DA141)))</formula>
    </cfRule>
    <cfRule type="containsText" dxfId="10810" priority="4940" operator="containsText" text="EJC">
      <formula>NOT(ISERROR(SEARCH("EJC",DA141)))</formula>
    </cfRule>
    <cfRule type="containsText" dxfId="10809" priority="4941" operator="containsText" text="FAC">
      <formula>NOT(ISERROR(SEARCH("FAC",DA141)))</formula>
    </cfRule>
  </conditionalFormatting>
  <conditionalFormatting sqref="DA141">
    <cfRule type="containsText" dxfId="10808" priority="4934" operator="containsText" text="CE">
      <formula>NOT(ISERROR(SEARCH("CE",DA141)))</formula>
    </cfRule>
  </conditionalFormatting>
  <conditionalFormatting sqref="DA141">
    <cfRule type="cellIs" dxfId="10807" priority="4927" operator="equal">
      <formula>"FAB"</formula>
    </cfRule>
    <cfRule type="containsText" dxfId="10806" priority="4928" operator="containsText" text="CC">
      <formula>NOT(ISERROR(SEARCH("CC",DA141)))</formula>
    </cfRule>
    <cfRule type="containsText" dxfId="10805" priority="4929" operator="containsText" text="ND">
      <formula>NOT(ISERROR(SEARCH("ND",DA141)))</formula>
    </cfRule>
    <cfRule type="containsText" dxfId="10804" priority="4930" operator="containsText" text="MANTTO">
      <formula>NOT(ISERROR(SEARCH("MANTTO",DA141)))</formula>
    </cfRule>
    <cfRule type="containsText" dxfId="10803" priority="4931" operator="containsText" text="PNC">
      <formula>NOT(ISERROR(SEARCH("PNC",DA141)))</formula>
    </cfRule>
    <cfRule type="containsText" dxfId="10802" priority="4932" operator="containsText" text="EJC">
      <formula>NOT(ISERROR(SEARCH("EJC",DA141)))</formula>
    </cfRule>
    <cfRule type="containsText" dxfId="10801" priority="4933" operator="containsText" text="FAC">
      <formula>NOT(ISERROR(SEARCH("FAC",DA141)))</formula>
    </cfRule>
  </conditionalFormatting>
  <conditionalFormatting sqref="DA141">
    <cfRule type="containsText" dxfId="10800" priority="4926" operator="containsText" text="CE">
      <formula>NOT(ISERROR(SEARCH("CE",DA141)))</formula>
    </cfRule>
  </conditionalFormatting>
  <conditionalFormatting sqref="DA141">
    <cfRule type="containsText" dxfId="10799" priority="4925" operator="containsText" text="BAA">
      <formula>NOT(ISERROR(SEARCH("BAA",DA141)))</formula>
    </cfRule>
  </conditionalFormatting>
  <conditionalFormatting sqref="CO141:CZ141">
    <cfRule type="cellIs" dxfId="10798" priority="4918" operator="equal">
      <formula>"FAB"</formula>
    </cfRule>
    <cfRule type="containsText" dxfId="10797" priority="4919" operator="containsText" text="CC">
      <formula>NOT(ISERROR(SEARCH("CC",CO141)))</formula>
    </cfRule>
    <cfRule type="containsText" dxfId="10796" priority="4920" operator="containsText" text="ND">
      <formula>NOT(ISERROR(SEARCH("ND",CO141)))</formula>
    </cfRule>
    <cfRule type="containsText" dxfId="10795" priority="4921" operator="containsText" text="MANTTO">
      <formula>NOT(ISERROR(SEARCH("MANTTO",CO141)))</formula>
    </cfRule>
    <cfRule type="containsText" dxfId="10794" priority="4922" operator="containsText" text="PNC">
      <formula>NOT(ISERROR(SEARCH("PNC",CO141)))</formula>
    </cfRule>
    <cfRule type="containsText" dxfId="10793" priority="4923" operator="containsText" text="EJC">
      <formula>NOT(ISERROR(SEARCH("EJC",CO141)))</formula>
    </cfRule>
    <cfRule type="containsText" dxfId="10792" priority="4924" operator="containsText" text="FAC">
      <formula>NOT(ISERROR(SEARCH("FAC",CO141)))</formula>
    </cfRule>
  </conditionalFormatting>
  <conditionalFormatting sqref="CO141:CZ141">
    <cfRule type="containsText" dxfId="10791" priority="4917" operator="containsText" text="CE">
      <formula>NOT(ISERROR(SEARCH("CE",CO141)))</formula>
    </cfRule>
  </conditionalFormatting>
  <conditionalFormatting sqref="CO141:CZ141">
    <cfRule type="containsText" dxfId="10790" priority="4916" operator="containsText" text="BAA">
      <formula>NOT(ISERROR(SEARCH("BAA",CO141)))</formula>
    </cfRule>
  </conditionalFormatting>
  <conditionalFormatting sqref="CO141">
    <cfRule type="cellIs" dxfId="10789" priority="4909" operator="equal">
      <formula>"FAB"</formula>
    </cfRule>
    <cfRule type="containsText" dxfId="10788" priority="4910" operator="containsText" text="CC">
      <formula>NOT(ISERROR(SEARCH("CC",CO141)))</formula>
    </cfRule>
    <cfRule type="containsText" dxfId="10787" priority="4911" operator="containsText" text="ND">
      <formula>NOT(ISERROR(SEARCH("ND",CO141)))</formula>
    </cfRule>
    <cfRule type="containsText" dxfId="10786" priority="4912" operator="containsText" text="MANTTO">
      <formula>NOT(ISERROR(SEARCH("MANTTO",CO141)))</formula>
    </cfRule>
    <cfRule type="containsText" dxfId="10785" priority="4913" operator="containsText" text="PNC">
      <formula>NOT(ISERROR(SEARCH("PNC",CO141)))</formula>
    </cfRule>
    <cfRule type="containsText" dxfId="10784" priority="4914" operator="containsText" text="EJC">
      <formula>NOT(ISERROR(SEARCH("EJC",CO141)))</formula>
    </cfRule>
    <cfRule type="containsText" dxfId="10783" priority="4915" operator="containsText" text="FAC">
      <formula>NOT(ISERROR(SEARCH("FAC",CO141)))</formula>
    </cfRule>
  </conditionalFormatting>
  <conditionalFormatting sqref="CO141">
    <cfRule type="containsText" dxfId="10782" priority="4908" operator="containsText" text="CE">
      <formula>NOT(ISERROR(SEARCH("CE",CO141)))</formula>
    </cfRule>
  </conditionalFormatting>
  <conditionalFormatting sqref="CO141">
    <cfRule type="cellIs" dxfId="10781" priority="4901" operator="equal">
      <formula>"FAB"</formula>
    </cfRule>
    <cfRule type="containsText" dxfId="10780" priority="4902" operator="containsText" text="CC">
      <formula>NOT(ISERROR(SEARCH("CC",CO141)))</formula>
    </cfRule>
    <cfRule type="containsText" dxfId="10779" priority="4903" operator="containsText" text="ND">
      <formula>NOT(ISERROR(SEARCH("ND",CO141)))</formula>
    </cfRule>
    <cfRule type="containsText" dxfId="10778" priority="4904" operator="containsText" text="MANTTO">
      <formula>NOT(ISERROR(SEARCH("MANTTO",CO141)))</formula>
    </cfRule>
    <cfRule type="containsText" dxfId="10777" priority="4905" operator="containsText" text="PNC">
      <formula>NOT(ISERROR(SEARCH("PNC",CO141)))</formula>
    </cfRule>
    <cfRule type="containsText" dxfId="10776" priority="4906" operator="containsText" text="EJC">
      <formula>NOT(ISERROR(SEARCH("EJC",CO141)))</formula>
    </cfRule>
    <cfRule type="containsText" dxfId="10775" priority="4907" operator="containsText" text="FAC">
      <formula>NOT(ISERROR(SEARCH("FAC",CO141)))</formula>
    </cfRule>
  </conditionalFormatting>
  <conditionalFormatting sqref="CO141">
    <cfRule type="containsText" dxfId="10774" priority="4900" operator="containsText" text="CE">
      <formula>NOT(ISERROR(SEARCH("CE",CO141)))</formula>
    </cfRule>
  </conditionalFormatting>
  <conditionalFormatting sqref="CO141">
    <cfRule type="cellIs" dxfId="10773" priority="4893" operator="equal">
      <formula>"FAB"</formula>
    </cfRule>
    <cfRule type="containsText" dxfId="10772" priority="4894" operator="containsText" text="CC">
      <formula>NOT(ISERROR(SEARCH("CC",CO141)))</formula>
    </cfRule>
    <cfRule type="containsText" dxfId="10771" priority="4895" operator="containsText" text="ND">
      <formula>NOT(ISERROR(SEARCH("ND",CO141)))</formula>
    </cfRule>
    <cfRule type="containsText" dxfId="10770" priority="4896" operator="containsText" text="MANTTO">
      <formula>NOT(ISERROR(SEARCH("MANTTO",CO141)))</formula>
    </cfRule>
    <cfRule type="containsText" dxfId="10769" priority="4897" operator="containsText" text="PNC">
      <formula>NOT(ISERROR(SEARCH("PNC",CO141)))</formula>
    </cfRule>
    <cfRule type="containsText" dxfId="10768" priority="4898" operator="containsText" text="EJC">
      <formula>NOT(ISERROR(SEARCH("EJC",CO141)))</formula>
    </cfRule>
    <cfRule type="containsText" dxfId="10767" priority="4899" operator="containsText" text="FAC">
      <formula>NOT(ISERROR(SEARCH("FAC",CO141)))</formula>
    </cfRule>
  </conditionalFormatting>
  <conditionalFormatting sqref="CO141">
    <cfRule type="containsText" dxfId="10766" priority="4892" operator="containsText" text="CE">
      <formula>NOT(ISERROR(SEARCH("CE",CO141)))</formula>
    </cfRule>
  </conditionalFormatting>
  <conditionalFormatting sqref="CO141">
    <cfRule type="cellIs" dxfId="10765" priority="4885" operator="equal">
      <formula>"FAB"</formula>
    </cfRule>
    <cfRule type="containsText" dxfId="10764" priority="4886" operator="containsText" text="CC">
      <formula>NOT(ISERROR(SEARCH("CC",CO141)))</formula>
    </cfRule>
    <cfRule type="containsText" dxfId="10763" priority="4887" operator="containsText" text="ND">
      <formula>NOT(ISERROR(SEARCH("ND",CO141)))</formula>
    </cfRule>
    <cfRule type="containsText" dxfId="10762" priority="4888" operator="containsText" text="MANTTO">
      <formula>NOT(ISERROR(SEARCH("MANTTO",CO141)))</formula>
    </cfRule>
    <cfRule type="containsText" dxfId="10761" priority="4889" operator="containsText" text="PNC">
      <formula>NOT(ISERROR(SEARCH("PNC",CO141)))</formula>
    </cfRule>
    <cfRule type="containsText" dxfId="10760" priority="4890" operator="containsText" text="EJC">
      <formula>NOT(ISERROR(SEARCH("EJC",CO141)))</formula>
    </cfRule>
    <cfRule type="containsText" dxfId="10759" priority="4891" operator="containsText" text="FAC">
      <formula>NOT(ISERROR(SEARCH("FAC",CO141)))</formula>
    </cfRule>
  </conditionalFormatting>
  <conditionalFormatting sqref="CO141">
    <cfRule type="containsText" dxfId="10758" priority="4884" operator="containsText" text="CE">
      <formula>NOT(ISERROR(SEARCH("CE",CO141)))</formula>
    </cfRule>
  </conditionalFormatting>
  <conditionalFormatting sqref="CO141">
    <cfRule type="cellIs" dxfId="10757" priority="4877" operator="equal">
      <formula>"FAB"</formula>
    </cfRule>
    <cfRule type="containsText" dxfId="10756" priority="4878" operator="containsText" text="CC">
      <formula>NOT(ISERROR(SEARCH("CC",CO141)))</formula>
    </cfRule>
    <cfRule type="containsText" dxfId="10755" priority="4879" operator="containsText" text="ND">
      <formula>NOT(ISERROR(SEARCH("ND",CO141)))</formula>
    </cfRule>
    <cfRule type="containsText" dxfId="10754" priority="4880" operator="containsText" text="MANTTO">
      <formula>NOT(ISERROR(SEARCH("MANTTO",CO141)))</formula>
    </cfRule>
    <cfRule type="containsText" dxfId="10753" priority="4881" operator="containsText" text="PNC">
      <formula>NOT(ISERROR(SEARCH("PNC",CO141)))</formula>
    </cfRule>
    <cfRule type="containsText" dxfId="10752" priority="4882" operator="containsText" text="EJC">
      <formula>NOT(ISERROR(SEARCH("EJC",CO141)))</formula>
    </cfRule>
    <cfRule type="containsText" dxfId="10751" priority="4883" operator="containsText" text="FAC">
      <formula>NOT(ISERROR(SEARCH("FAC",CO141)))</formula>
    </cfRule>
  </conditionalFormatting>
  <conditionalFormatting sqref="CO141">
    <cfRule type="containsText" dxfId="10750" priority="4876" operator="containsText" text="CE">
      <formula>NOT(ISERROR(SEARCH("CE",CO141)))</formula>
    </cfRule>
  </conditionalFormatting>
  <conditionalFormatting sqref="CP141:CZ141">
    <cfRule type="cellIs" dxfId="10749" priority="4869" operator="equal">
      <formula>"FAB"</formula>
    </cfRule>
    <cfRule type="containsText" dxfId="10748" priority="4870" operator="containsText" text="CC">
      <formula>NOT(ISERROR(SEARCH("CC",CP141)))</formula>
    </cfRule>
    <cfRule type="containsText" dxfId="10747" priority="4871" operator="containsText" text="ND">
      <formula>NOT(ISERROR(SEARCH("ND",CP141)))</formula>
    </cfRule>
    <cfRule type="containsText" dxfId="10746" priority="4872" operator="containsText" text="MANTTO">
      <formula>NOT(ISERROR(SEARCH("MANTTO",CP141)))</formula>
    </cfRule>
    <cfRule type="containsText" dxfId="10745" priority="4873" operator="containsText" text="PNC">
      <formula>NOT(ISERROR(SEARCH("PNC",CP141)))</formula>
    </cfRule>
    <cfRule type="containsText" dxfId="10744" priority="4874" operator="containsText" text="EJC">
      <formula>NOT(ISERROR(SEARCH("EJC",CP141)))</formula>
    </cfRule>
    <cfRule type="containsText" dxfId="10743" priority="4875" operator="containsText" text="FAC">
      <formula>NOT(ISERROR(SEARCH("FAC",CP141)))</formula>
    </cfRule>
  </conditionalFormatting>
  <conditionalFormatting sqref="CP141:CZ141">
    <cfRule type="containsText" dxfId="10742" priority="4868" operator="containsText" text="CE">
      <formula>NOT(ISERROR(SEARCH("CE",CP141)))</formula>
    </cfRule>
  </conditionalFormatting>
  <conditionalFormatting sqref="CP141:CZ141">
    <cfRule type="cellIs" dxfId="10741" priority="4861" operator="equal">
      <formula>"FAB"</formula>
    </cfRule>
    <cfRule type="containsText" dxfId="10740" priority="4862" operator="containsText" text="CC">
      <formula>NOT(ISERROR(SEARCH("CC",CP141)))</formula>
    </cfRule>
    <cfRule type="containsText" dxfId="10739" priority="4863" operator="containsText" text="ND">
      <formula>NOT(ISERROR(SEARCH("ND",CP141)))</formula>
    </cfRule>
    <cfRule type="containsText" dxfId="10738" priority="4864" operator="containsText" text="MANTTO">
      <formula>NOT(ISERROR(SEARCH("MANTTO",CP141)))</formula>
    </cfRule>
    <cfRule type="containsText" dxfId="10737" priority="4865" operator="containsText" text="PNC">
      <formula>NOT(ISERROR(SEARCH("PNC",CP141)))</formula>
    </cfRule>
    <cfRule type="containsText" dxfId="10736" priority="4866" operator="containsText" text="EJC">
      <formula>NOT(ISERROR(SEARCH("EJC",CP141)))</formula>
    </cfRule>
    <cfRule type="containsText" dxfId="10735" priority="4867" operator="containsText" text="FAC">
      <formula>NOT(ISERROR(SEARCH("FAC",CP141)))</formula>
    </cfRule>
  </conditionalFormatting>
  <conditionalFormatting sqref="CP141:CZ141">
    <cfRule type="containsText" dxfId="10734" priority="4860" operator="containsText" text="CE">
      <formula>NOT(ISERROR(SEARCH("CE",CP141)))</formula>
    </cfRule>
  </conditionalFormatting>
  <conditionalFormatting sqref="CP141:CZ141">
    <cfRule type="cellIs" dxfId="10733" priority="4853" operator="equal">
      <formula>"FAB"</formula>
    </cfRule>
    <cfRule type="containsText" dxfId="10732" priority="4854" operator="containsText" text="CC">
      <formula>NOT(ISERROR(SEARCH("CC",CP141)))</formula>
    </cfRule>
    <cfRule type="containsText" dxfId="10731" priority="4855" operator="containsText" text="ND">
      <formula>NOT(ISERROR(SEARCH("ND",CP141)))</formula>
    </cfRule>
    <cfRule type="containsText" dxfId="10730" priority="4856" operator="containsText" text="MANTTO">
      <formula>NOT(ISERROR(SEARCH("MANTTO",CP141)))</formula>
    </cfRule>
    <cfRule type="containsText" dxfId="10729" priority="4857" operator="containsText" text="PNC">
      <formula>NOT(ISERROR(SEARCH("PNC",CP141)))</formula>
    </cfRule>
    <cfRule type="containsText" dxfId="10728" priority="4858" operator="containsText" text="EJC">
      <formula>NOT(ISERROR(SEARCH("EJC",CP141)))</formula>
    </cfRule>
    <cfRule type="containsText" dxfId="10727" priority="4859" operator="containsText" text="FAC">
      <formula>NOT(ISERROR(SEARCH("FAC",CP141)))</formula>
    </cfRule>
  </conditionalFormatting>
  <conditionalFormatting sqref="CP141:CZ141">
    <cfRule type="containsText" dxfId="10726" priority="4852" operator="containsText" text="CE">
      <formula>NOT(ISERROR(SEARCH("CE",CP141)))</formula>
    </cfRule>
  </conditionalFormatting>
  <conditionalFormatting sqref="CP141:CZ141">
    <cfRule type="cellIs" dxfId="10725" priority="4845" operator="equal">
      <formula>"FAB"</formula>
    </cfRule>
    <cfRule type="containsText" dxfId="10724" priority="4846" operator="containsText" text="CC">
      <formula>NOT(ISERROR(SEARCH("CC",CP141)))</formula>
    </cfRule>
    <cfRule type="containsText" dxfId="10723" priority="4847" operator="containsText" text="ND">
      <formula>NOT(ISERROR(SEARCH("ND",CP141)))</formula>
    </cfRule>
    <cfRule type="containsText" dxfId="10722" priority="4848" operator="containsText" text="MANTTO">
      <formula>NOT(ISERROR(SEARCH("MANTTO",CP141)))</formula>
    </cfRule>
    <cfRule type="containsText" dxfId="10721" priority="4849" operator="containsText" text="PNC">
      <formula>NOT(ISERROR(SEARCH("PNC",CP141)))</formula>
    </cfRule>
    <cfRule type="containsText" dxfId="10720" priority="4850" operator="containsText" text="EJC">
      <formula>NOT(ISERROR(SEARCH("EJC",CP141)))</formula>
    </cfRule>
    <cfRule type="containsText" dxfId="10719" priority="4851" operator="containsText" text="FAC">
      <formula>NOT(ISERROR(SEARCH("FAC",CP141)))</formula>
    </cfRule>
  </conditionalFormatting>
  <conditionalFormatting sqref="CP141:CZ141">
    <cfRule type="containsText" dxfId="10718" priority="4844" operator="containsText" text="CE">
      <formula>NOT(ISERROR(SEARCH("CE",CP141)))</formula>
    </cfRule>
  </conditionalFormatting>
  <conditionalFormatting sqref="CV141:CZ141">
    <cfRule type="cellIs" dxfId="10717" priority="4837" operator="equal">
      <formula>"FAB"</formula>
    </cfRule>
    <cfRule type="containsText" dxfId="10716" priority="4838" operator="containsText" text="CC">
      <formula>NOT(ISERROR(SEARCH("CC",CV141)))</formula>
    </cfRule>
    <cfRule type="containsText" dxfId="10715" priority="4839" operator="containsText" text="ND">
      <formula>NOT(ISERROR(SEARCH("ND",CV141)))</formula>
    </cfRule>
    <cfRule type="containsText" dxfId="10714" priority="4840" operator="containsText" text="MANTTO">
      <formula>NOT(ISERROR(SEARCH("MANTTO",CV141)))</formula>
    </cfRule>
    <cfRule type="containsText" dxfId="10713" priority="4841" operator="containsText" text="PNC">
      <formula>NOT(ISERROR(SEARCH("PNC",CV141)))</formula>
    </cfRule>
    <cfRule type="containsText" dxfId="10712" priority="4842" operator="containsText" text="EJC">
      <formula>NOT(ISERROR(SEARCH("EJC",CV141)))</formula>
    </cfRule>
    <cfRule type="containsText" dxfId="10711" priority="4843" operator="containsText" text="FAC">
      <formula>NOT(ISERROR(SEARCH("FAC",CV141)))</formula>
    </cfRule>
  </conditionalFormatting>
  <conditionalFormatting sqref="CV141:CZ141">
    <cfRule type="containsText" dxfId="10710" priority="4836" operator="containsText" text="CE">
      <formula>NOT(ISERROR(SEARCH("CE",CV141)))</formula>
    </cfRule>
  </conditionalFormatting>
  <conditionalFormatting sqref="CV141:CZ141">
    <cfRule type="cellIs" dxfId="10709" priority="4829" operator="equal">
      <formula>"FAB"</formula>
    </cfRule>
    <cfRule type="containsText" dxfId="10708" priority="4830" operator="containsText" text="CC">
      <formula>NOT(ISERROR(SEARCH("CC",CV141)))</formula>
    </cfRule>
    <cfRule type="containsText" dxfId="10707" priority="4831" operator="containsText" text="ND">
      <formula>NOT(ISERROR(SEARCH("ND",CV141)))</formula>
    </cfRule>
    <cfRule type="containsText" dxfId="10706" priority="4832" operator="containsText" text="MANTTO">
      <formula>NOT(ISERROR(SEARCH("MANTTO",CV141)))</formula>
    </cfRule>
    <cfRule type="containsText" dxfId="10705" priority="4833" operator="containsText" text="PNC">
      <formula>NOT(ISERROR(SEARCH("PNC",CV141)))</formula>
    </cfRule>
    <cfRule type="containsText" dxfId="10704" priority="4834" operator="containsText" text="EJC">
      <formula>NOT(ISERROR(SEARCH("EJC",CV141)))</formula>
    </cfRule>
    <cfRule type="containsText" dxfId="10703" priority="4835" operator="containsText" text="FAC">
      <formula>NOT(ISERROR(SEARCH("FAC",CV141)))</formula>
    </cfRule>
  </conditionalFormatting>
  <conditionalFormatting sqref="CV141:CZ141">
    <cfRule type="containsText" dxfId="10702" priority="4828" operator="containsText" text="CE">
      <formula>NOT(ISERROR(SEARCH("CE",CV141)))</formula>
    </cfRule>
  </conditionalFormatting>
  <conditionalFormatting sqref="DB141:DM141">
    <cfRule type="cellIs" dxfId="10701" priority="4821" operator="equal">
      <formula>"FAB"</formula>
    </cfRule>
    <cfRule type="containsText" dxfId="10700" priority="4822" operator="containsText" text="CC">
      <formula>NOT(ISERROR(SEARCH("CC",DB141)))</formula>
    </cfRule>
    <cfRule type="containsText" dxfId="10699" priority="4823" operator="containsText" text="ND">
      <formula>NOT(ISERROR(SEARCH("ND",DB141)))</formula>
    </cfRule>
    <cfRule type="containsText" dxfId="10698" priority="4824" operator="containsText" text="MANTTO">
      <formula>NOT(ISERROR(SEARCH("MANTTO",DB141)))</formula>
    </cfRule>
    <cfRule type="containsText" dxfId="10697" priority="4825" operator="containsText" text="PNC">
      <formula>NOT(ISERROR(SEARCH("PNC",DB141)))</formula>
    </cfRule>
    <cfRule type="containsText" dxfId="10696" priority="4826" operator="containsText" text="EJC">
      <formula>NOT(ISERROR(SEARCH("EJC",DB141)))</formula>
    </cfRule>
    <cfRule type="containsText" dxfId="10695" priority="4827" operator="containsText" text="FAC">
      <formula>NOT(ISERROR(SEARCH("FAC",DB141)))</formula>
    </cfRule>
  </conditionalFormatting>
  <conditionalFormatting sqref="DB141:DM141">
    <cfRule type="containsText" dxfId="10694" priority="4820" operator="containsText" text="CE">
      <formula>NOT(ISERROR(SEARCH("CE",DB141)))</formula>
    </cfRule>
  </conditionalFormatting>
  <conditionalFormatting sqref="DB141:DM141">
    <cfRule type="containsText" dxfId="10693" priority="4819" operator="containsText" text="BAA">
      <formula>NOT(ISERROR(SEARCH("BAA",DB141)))</formula>
    </cfRule>
  </conditionalFormatting>
  <conditionalFormatting sqref="DB141">
    <cfRule type="cellIs" dxfId="10692" priority="4812" operator="equal">
      <formula>"FAB"</formula>
    </cfRule>
    <cfRule type="containsText" dxfId="10691" priority="4813" operator="containsText" text="CC">
      <formula>NOT(ISERROR(SEARCH("CC",DB141)))</formula>
    </cfRule>
    <cfRule type="containsText" dxfId="10690" priority="4814" operator="containsText" text="ND">
      <formula>NOT(ISERROR(SEARCH("ND",DB141)))</formula>
    </cfRule>
    <cfRule type="containsText" dxfId="10689" priority="4815" operator="containsText" text="MANTTO">
      <formula>NOT(ISERROR(SEARCH("MANTTO",DB141)))</formula>
    </cfRule>
    <cfRule type="containsText" dxfId="10688" priority="4816" operator="containsText" text="PNC">
      <formula>NOT(ISERROR(SEARCH("PNC",DB141)))</formula>
    </cfRule>
    <cfRule type="containsText" dxfId="10687" priority="4817" operator="containsText" text="EJC">
      <formula>NOT(ISERROR(SEARCH("EJC",DB141)))</formula>
    </cfRule>
    <cfRule type="containsText" dxfId="10686" priority="4818" operator="containsText" text="FAC">
      <formula>NOT(ISERROR(SEARCH("FAC",DB141)))</formula>
    </cfRule>
  </conditionalFormatting>
  <conditionalFormatting sqref="DB141">
    <cfRule type="containsText" dxfId="10685" priority="4811" operator="containsText" text="CE">
      <formula>NOT(ISERROR(SEARCH("CE",DB141)))</formula>
    </cfRule>
  </conditionalFormatting>
  <conditionalFormatting sqref="DB141">
    <cfRule type="cellIs" dxfId="10684" priority="4804" operator="equal">
      <formula>"FAB"</formula>
    </cfRule>
    <cfRule type="containsText" dxfId="10683" priority="4805" operator="containsText" text="CC">
      <formula>NOT(ISERROR(SEARCH("CC",DB141)))</formula>
    </cfRule>
    <cfRule type="containsText" dxfId="10682" priority="4806" operator="containsText" text="ND">
      <formula>NOT(ISERROR(SEARCH("ND",DB141)))</formula>
    </cfRule>
    <cfRule type="containsText" dxfId="10681" priority="4807" operator="containsText" text="MANTTO">
      <formula>NOT(ISERROR(SEARCH("MANTTO",DB141)))</formula>
    </cfRule>
    <cfRule type="containsText" dxfId="10680" priority="4808" operator="containsText" text="PNC">
      <formula>NOT(ISERROR(SEARCH("PNC",DB141)))</formula>
    </cfRule>
    <cfRule type="containsText" dxfId="10679" priority="4809" operator="containsText" text="EJC">
      <formula>NOT(ISERROR(SEARCH("EJC",DB141)))</formula>
    </cfRule>
    <cfRule type="containsText" dxfId="10678" priority="4810" operator="containsText" text="FAC">
      <formula>NOT(ISERROR(SEARCH("FAC",DB141)))</formula>
    </cfRule>
  </conditionalFormatting>
  <conditionalFormatting sqref="DB141">
    <cfRule type="containsText" dxfId="10677" priority="4803" operator="containsText" text="CE">
      <formula>NOT(ISERROR(SEARCH("CE",DB141)))</formula>
    </cfRule>
  </conditionalFormatting>
  <conditionalFormatting sqref="DB141">
    <cfRule type="cellIs" dxfId="10676" priority="4796" operator="equal">
      <formula>"FAB"</formula>
    </cfRule>
    <cfRule type="containsText" dxfId="10675" priority="4797" operator="containsText" text="CC">
      <formula>NOT(ISERROR(SEARCH("CC",DB141)))</formula>
    </cfRule>
    <cfRule type="containsText" dxfId="10674" priority="4798" operator="containsText" text="ND">
      <formula>NOT(ISERROR(SEARCH("ND",DB141)))</formula>
    </cfRule>
    <cfRule type="containsText" dxfId="10673" priority="4799" operator="containsText" text="MANTTO">
      <formula>NOT(ISERROR(SEARCH("MANTTO",DB141)))</formula>
    </cfRule>
    <cfRule type="containsText" dxfId="10672" priority="4800" operator="containsText" text="PNC">
      <formula>NOT(ISERROR(SEARCH("PNC",DB141)))</formula>
    </cfRule>
    <cfRule type="containsText" dxfId="10671" priority="4801" operator="containsText" text="EJC">
      <formula>NOT(ISERROR(SEARCH("EJC",DB141)))</formula>
    </cfRule>
    <cfRule type="containsText" dxfId="10670" priority="4802" operator="containsText" text="FAC">
      <formula>NOT(ISERROR(SEARCH("FAC",DB141)))</formula>
    </cfRule>
  </conditionalFormatting>
  <conditionalFormatting sqref="DB141">
    <cfRule type="containsText" dxfId="10669" priority="4795" operator="containsText" text="CE">
      <formula>NOT(ISERROR(SEARCH("CE",DB141)))</formula>
    </cfRule>
  </conditionalFormatting>
  <conditionalFormatting sqref="DB141">
    <cfRule type="cellIs" dxfId="10668" priority="4788" operator="equal">
      <formula>"FAB"</formula>
    </cfRule>
    <cfRule type="containsText" dxfId="10667" priority="4789" operator="containsText" text="CC">
      <formula>NOT(ISERROR(SEARCH("CC",DB141)))</formula>
    </cfRule>
    <cfRule type="containsText" dxfId="10666" priority="4790" operator="containsText" text="ND">
      <formula>NOT(ISERROR(SEARCH("ND",DB141)))</formula>
    </cfRule>
    <cfRule type="containsText" dxfId="10665" priority="4791" operator="containsText" text="MANTTO">
      <formula>NOT(ISERROR(SEARCH("MANTTO",DB141)))</formula>
    </cfRule>
    <cfRule type="containsText" dxfId="10664" priority="4792" operator="containsText" text="PNC">
      <formula>NOT(ISERROR(SEARCH("PNC",DB141)))</formula>
    </cfRule>
    <cfRule type="containsText" dxfId="10663" priority="4793" operator="containsText" text="EJC">
      <formula>NOT(ISERROR(SEARCH("EJC",DB141)))</formula>
    </cfRule>
    <cfRule type="containsText" dxfId="10662" priority="4794" operator="containsText" text="FAC">
      <formula>NOT(ISERROR(SEARCH("FAC",DB141)))</formula>
    </cfRule>
  </conditionalFormatting>
  <conditionalFormatting sqref="DB141">
    <cfRule type="containsText" dxfId="10661" priority="4787" operator="containsText" text="CE">
      <formula>NOT(ISERROR(SEARCH("CE",DB141)))</formula>
    </cfRule>
  </conditionalFormatting>
  <conditionalFormatting sqref="DB141">
    <cfRule type="cellIs" dxfId="10660" priority="4780" operator="equal">
      <formula>"FAB"</formula>
    </cfRule>
    <cfRule type="containsText" dxfId="10659" priority="4781" operator="containsText" text="CC">
      <formula>NOT(ISERROR(SEARCH("CC",DB141)))</formula>
    </cfRule>
    <cfRule type="containsText" dxfId="10658" priority="4782" operator="containsText" text="ND">
      <formula>NOT(ISERROR(SEARCH("ND",DB141)))</formula>
    </cfRule>
    <cfRule type="containsText" dxfId="10657" priority="4783" operator="containsText" text="MANTTO">
      <formula>NOT(ISERROR(SEARCH("MANTTO",DB141)))</formula>
    </cfRule>
    <cfRule type="containsText" dxfId="10656" priority="4784" operator="containsText" text="PNC">
      <formula>NOT(ISERROR(SEARCH("PNC",DB141)))</formula>
    </cfRule>
    <cfRule type="containsText" dxfId="10655" priority="4785" operator="containsText" text="EJC">
      <formula>NOT(ISERROR(SEARCH("EJC",DB141)))</formula>
    </cfRule>
    <cfRule type="containsText" dxfId="10654" priority="4786" operator="containsText" text="FAC">
      <formula>NOT(ISERROR(SEARCH("FAC",DB141)))</formula>
    </cfRule>
  </conditionalFormatting>
  <conditionalFormatting sqref="DB141">
    <cfRule type="containsText" dxfId="10653" priority="4779" operator="containsText" text="CE">
      <formula>NOT(ISERROR(SEARCH("CE",DB141)))</formula>
    </cfRule>
  </conditionalFormatting>
  <conditionalFormatting sqref="DC141:DM141">
    <cfRule type="cellIs" dxfId="10652" priority="4772" operator="equal">
      <formula>"FAB"</formula>
    </cfRule>
    <cfRule type="containsText" dxfId="10651" priority="4773" operator="containsText" text="CC">
      <formula>NOT(ISERROR(SEARCH("CC",DC141)))</formula>
    </cfRule>
    <cfRule type="containsText" dxfId="10650" priority="4774" operator="containsText" text="ND">
      <formula>NOT(ISERROR(SEARCH("ND",DC141)))</formula>
    </cfRule>
    <cfRule type="containsText" dxfId="10649" priority="4775" operator="containsText" text="MANTTO">
      <formula>NOT(ISERROR(SEARCH("MANTTO",DC141)))</formula>
    </cfRule>
    <cfRule type="containsText" dxfId="10648" priority="4776" operator="containsText" text="PNC">
      <formula>NOT(ISERROR(SEARCH("PNC",DC141)))</formula>
    </cfRule>
    <cfRule type="containsText" dxfId="10647" priority="4777" operator="containsText" text="EJC">
      <formula>NOT(ISERROR(SEARCH("EJC",DC141)))</formula>
    </cfRule>
    <cfRule type="containsText" dxfId="10646" priority="4778" operator="containsText" text="FAC">
      <formula>NOT(ISERROR(SEARCH("FAC",DC141)))</formula>
    </cfRule>
  </conditionalFormatting>
  <conditionalFormatting sqref="DC141:DM141">
    <cfRule type="containsText" dxfId="10645" priority="4771" operator="containsText" text="CE">
      <formula>NOT(ISERROR(SEARCH("CE",DC141)))</formula>
    </cfRule>
  </conditionalFormatting>
  <conditionalFormatting sqref="DC141:DM141">
    <cfRule type="cellIs" dxfId="10644" priority="4764" operator="equal">
      <formula>"FAB"</formula>
    </cfRule>
    <cfRule type="containsText" dxfId="10643" priority="4765" operator="containsText" text="CC">
      <formula>NOT(ISERROR(SEARCH("CC",DC141)))</formula>
    </cfRule>
    <cfRule type="containsText" dxfId="10642" priority="4766" operator="containsText" text="ND">
      <formula>NOT(ISERROR(SEARCH("ND",DC141)))</formula>
    </cfRule>
    <cfRule type="containsText" dxfId="10641" priority="4767" operator="containsText" text="MANTTO">
      <formula>NOT(ISERROR(SEARCH("MANTTO",DC141)))</formula>
    </cfRule>
    <cfRule type="containsText" dxfId="10640" priority="4768" operator="containsText" text="PNC">
      <formula>NOT(ISERROR(SEARCH("PNC",DC141)))</formula>
    </cfRule>
    <cfRule type="containsText" dxfId="10639" priority="4769" operator="containsText" text="EJC">
      <formula>NOT(ISERROR(SEARCH("EJC",DC141)))</formula>
    </cfRule>
    <cfRule type="containsText" dxfId="10638" priority="4770" operator="containsText" text="FAC">
      <formula>NOT(ISERROR(SEARCH("FAC",DC141)))</formula>
    </cfRule>
  </conditionalFormatting>
  <conditionalFormatting sqref="DC141:DM141">
    <cfRule type="containsText" dxfId="10637" priority="4763" operator="containsText" text="CE">
      <formula>NOT(ISERROR(SEARCH("CE",DC141)))</formula>
    </cfRule>
  </conditionalFormatting>
  <conditionalFormatting sqref="DC141:DM141">
    <cfRule type="cellIs" dxfId="10636" priority="4756" operator="equal">
      <formula>"FAB"</formula>
    </cfRule>
    <cfRule type="containsText" dxfId="10635" priority="4757" operator="containsText" text="CC">
      <formula>NOT(ISERROR(SEARCH("CC",DC141)))</formula>
    </cfRule>
    <cfRule type="containsText" dxfId="10634" priority="4758" operator="containsText" text="ND">
      <formula>NOT(ISERROR(SEARCH("ND",DC141)))</formula>
    </cfRule>
    <cfRule type="containsText" dxfId="10633" priority="4759" operator="containsText" text="MANTTO">
      <formula>NOT(ISERROR(SEARCH("MANTTO",DC141)))</formula>
    </cfRule>
    <cfRule type="containsText" dxfId="10632" priority="4760" operator="containsText" text="PNC">
      <formula>NOT(ISERROR(SEARCH("PNC",DC141)))</formula>
    </cfRule>
    <cfRule type="containsText" dxfId="10631" priority="4761" operator="containsText" text="EJC">
      <formula>NOT(ISERROR(SEARCH("EJC",DC141)))</formula>
    </cfRule>
    <cfRule type="containsText" dxfId="10630" priority="4762" operator="containsText" text="FAC">
      <formula>NOT(ISERROR(SEARCH("FAC",DC141)))</formula>
    </cfRule>
  </conditionalFormatting>
  <conditionalFormatting sqref="DC141:DM141">
    <cfRule type="containsText" dxfId="10629" priority="4755" operator="containsText" text="CE">
      <formula>NOT(ISERROR(SEARCH("CE",DC141)))</formula>
    </cfRule>
  </conditionalFormatting>
  <conditionalFormatting sqref="DC141:DM141">
    <cfRule type="cellIs" dxfId="10628" priority="4748" operator="equal">
      <formula>"FAB"</formula>
    </cfRule>
    <cfRule type="containsText" dxfId="10627" priority="4749" operator="containsText" text="CC">
      <formula>NOT(ISERROR(SEARCH("CC",DC141)))</formula>
    </cfRule>
    <cfRule type="containsText" dxfId="10626" priority="4750" operator="containsText" text="ND">
      <formula>NOT(ISERROR(SEARCH("ND",DC141)))</formula>
    </cfRule>
    <cfRule type="containsText" dxfId="10625" priority="4751" operator="containsText" text="MANTTO">
      <formula>NOT(ISERROR(SEARCH("MANTTO",DC141)))</formula>
    </cfRule>
    <cfRule type="containsText" dxfId="10624" priority="4752" operator="containsText" text="PNC">
      <formula>NOT(ISERROR(SEARCH("PNC",DC141)))</formula>
    </cfRule>
    <cfRule type="containsText" dxfId="10623" priority="4753" operator="containsText" text="EJC">
      <formula>NOT(ISERROR(SEARCH("EJC",DC141)))</formula>
    </cfRule>
    <cfRule type="containsText" dxfId="10622" priority="4754" operator="containsText" text="FAC">
      <formula>NOT(ISERROR(SEARCH("FAC",DC141)))</formula>
    </cfRule>
  </conditionalFormatting>
  <conditionalFormatting sqref="DC141:DM141">
    <cfRule type="containsText" dxfId="10621" priority="4747" operator="containsText" text="CE">
      <formula>NOT(ISERROR(SEARCH("CE",DC141)))</formula>
    </cfRule>
  </conditionalFormatting>
  <conditionalFormatting sqref="DI141:DM141">
    <cfRule type="cellIs" dxfId="10620" priority="4732" operator="equal">
      <formula>"FAB"</formula>
    </cfRule>
    <cfRule type="containsText" dxfId="10619" priority="4733" operator="containsText" text="CC">
      <formula>NOT(ISERROR(SEARCH("CC",DI141)))</formula>
    </cfRule>
    <cfRule type="containsText" dxfId="10618" priority="4734" operator="containsText" text="ND">
      <formula>NOT(ISERROR(SEARCH("ND",DI141)))</formula>
    </cfRule>
    <cfRule type="containsText" dxfId="10617" priority="4735" operator="containsText" text="MANTTO">
      <formula>NOT(ISERROR(SEARCH("MANTTO",DI141)))</formula>
    </cfRule>
    <cfRule type="containsText" dxfId="10616" priority="4736" operator="containsText" text="PNC">
      <formula>NOT(ISERROR(SEARCH("PNC",DI141)))</formula>
    </cfRule>
    <cfRule type="containsText" dxfId="10615" priority="4737" operator="containsText" text="EJC">
      <formula>NOT(ISERROR(SEARCH("EJC",DI141)))</formula>
    </cfRule>
    <cfRule type="containsText" dxfId="10614" priority="4738" operator="containsText" text="FAC">
      <formula>NOT(ISERROR(SEARCH("FAC",DI141)))</formula>
    </cfRule>
  </conditionalFormatting>
  <conditionalFormatting sqref="DI141:DM141">
    <cfRule type="containsText" dxfId="10613" priority="4731" operator="containsText" text="CE">
      <formula>NOT(ISERROR(SEARCH("CE",DI141)))</formula>
    </cfRule>
  </conditionalFormatting>
  <conditionalFormatting sqref="CB145:DK145">
    <cfRule type="cellIs" dxfId="10612" priority="4471" operator="equal">
      <formula>"FAB"</formula>
    </cfRule>
    <cfRule type="containsText" dxfId="10611" priority="4472" operator="containsText" text="CC">
      <formula>NOT(ISERROR(SEARCH("CC",CB145)))</formula>
    </cfRule>
    <cfRule type="containsText" dxfId="10610" priority="4473" operator="containsText" text="ND">
      <formula>NOT(ISERROR(SEARCH("ND",CB145)))</formula>
    </cfRule>
    <cfRule type="containsText" dxfId="10609" priority="4474" operator="containsText" text="MANTTO">
      <formula>NOT(ISERROR(SEARCH("MANTTO",CB145)))</formula>
    </cfRule>
    <cfRule type="containsText" dxfId="10608" priority="4475" operator="containsText" text="PNC">
      <formula>NOT(ISERROR(SEARCH("PNC",CB145)))</formula>
    </cfRule>
    <cfRule type="containsText" dxfId="10607" priority="4476" operator="containsText" text="EJC">
      <formula>NOT(ISERROR(SEARCH("EJC",CB145)))</formula>
    </cfRule>
    <cfRule type="containsText" dxfId="10606" priority="4477" operator="containsText" text="FAC">
      <formula>NOT(ISERROR(SEARCH("FAC",CB145)))</formula>
    </cfRule>
  </conditionalFormatting>
  <conditionalFormatting sqref="CB145:DK145">
    <cfRule type="containsText" dxfId="10605" priority="4470" operator="containsText" text="CE">
      <formula>NOT(ISERROR(SEARCH("CE",CB145)))</formula>
    </cfRule>
  </conditionalFormatting>
  <conditionalFormatting sqref="CB145:DK145">
    <cfRule type="cellIs" dxfId="10604" priority="4463" operator="equal">
      <formula>"FAB"</formula>
    </cfRule>
    <cfRule type="containsText" dxfId="10603" priority="4464" operator="containsText" text="CC">
      <formula>NOT(ISERROR(SEARCH("CC",CB145)))</formula>
    </cfRule>
    <cfRule type="containsText" dxfId="10602" priority="4465" operator="containsText" text="ND">
      <formula>NOT(ISERROR(SEARCH("ND",CB145)))</formula>
    </cfRule>
    <cfRule type="containsText" dxfId="10601" priority="4466" operator="containsText" text="MANTTO">
      <formula>NOT(ISERROR(SEARCH("MANTTO",CB145)))</formula>
    </cfRule>
    <cfRule type="containsText" dxfId="10600" priority="4467" operator="containsText" text="PNC">
      <formula>NOT(ISERROR(SEARCH("PNC",CB145)))</formula>
    </cfRule>
    <cfRule type="containsText" dxfId="10599" priority="4468" operator="containsText" text="EJC">
      <formula>NOT(ISERROR(SEARCH("EJC",CB145)))</formula>
    </cfRule>
    <cfRule type="containsText" dxfId="10598" priority="4469" operator="containsText" text="FAC">
      <formula>NOT(ISERROR(SEARCH("FAC",CB145)))</formula>
    </cfRule>
  </conditionalFormatting>
  <conditionalFormatting sqref="CB145:DK145">
    <cfRule type="containsText" dxfId="10597" priority="4462" operator="containsText" text="CE">
      <formula>NOT(ISERROR(SEARCH("CE",CB145)))</formula>
    </cfRule>
  </conditionalFormatting>
  <conditionalFormatting sqref="CB145:DK145">
    <cfRule type="cellIs" dxfId="10596" priority="4455" operator="equal">
      <formula>"FAB"</formula>
    </cfRule>
    <cfRule type="containsText" dxfId="10595" priority="4456" operator="containsText" text="CC">
      <formula>NOT(ISERROR(SEARCH("CC",CB145)))</formula>
    </cfRule>
    <cfRule type="containsText" dxfId="10594" priority="4457" operator="containsText" text="ND">
      <formula>NOT(ISERROR(SEARCH("ND",CB145)))</formula>
    </cfRule>
    <cfRule type="containsText" dxfId="10593" priority="4458" operator="containsText" text="MANTTO">
      <formula>NOT(ISERROR(SEARCH("MANTTO",CB145)))</formula>
    </cfRule>
    <cfRule type="containsText" dxfId="10592" priority="4459" operator="containsText" text="PNC">
      <formula>NOT(ISERROR(SEARCH("PNC",CB145)))</formula>
    </cfRule>
    <cfRule type="containsText" dxfId="10591" priority="4460" operator="containsText" text="EJC">
      <formula>NOT(ISERROR(SEARCH("EJC",CB145)))</formula>
    </cfRule>
    <cfRule type="containsText" dxfId="10590" priority="4461" operator="containsText" text="FAC">
      <formula>NOT(ISERROR(SEARCH("FAC",CB145)))</formula>
    </cfRule>
  </conditionalFormatting>
  <conditionalFormatting sqref="CB145:DK145">
    <cfRule type="containsText" dxfId="10589" priority="4454" operator="containsText" text="CE">
      <formula>NOT(ISERROR(SEARCH("CE",CB145)))</formula>
    </cfRule>
  </conditionalFormatting>
  <conditionalFormatting sqref="CB145:DK145">
    <cfRule type="cellIs" dxfId="10588" priority="4447" operator="equal">
      <formula>"FAB"</formula>
    </cfRule>
    <cfRule type="containsText" dxfId="10587" priority="4448" operator="containsText" text="CC">
      <formula>NOT(ISERROR(SEARCH("CC",CB145)))</formula>
    </cfRule>
    <cfRule type="containsText" dxfId="10586" priority="4449" operator="containsText" text="ND">
      <formula>NOT(ISERROR(SEARCH("ND",CB145)))</formula>
    </cfRule>
    <cfRule type="containsText" dxfId="10585" priority="4450" operator="containsText" text="MANTTO">
      <formula>NOT(ISERROR(SEARCH("MANTTO",CB145)))</formula>
    </cfRule>
    <cfRule type="containsText" dxfId="10584" priority="4451" operator="containsText" text="PNC">
      <formula>NOT(ISERROR(SEARCH("PNC",CB145)))</formula>
    </cfRule>
    <cfRule type="containsText" dxfId="10583" priority="4452" operator="containsText" text="EJC">
      <formula>NOT(ISERROR(SEARCH("EJC",CB145)))</formula>
    </cfRule>
    <cfRule type="containsText" dxfId="10582" priority="4453" operator="containsText" text="FAC">
      <formula>NOT(ISERROR(SEARCH("FAC",CB145)))</formula>
    </cfRule>
  </conditionalFormatting>
  <conditionalFormatting sqref="CB145:DK145">
    <cfRule type="containsText" dxfId="10581" priority="4446" operator="containsText" text="CE">
      <formula>NOT(ISERROR(SEARCH("CE",CB145)))</formula>
    </cfRule>
  </conditionalFormatting>
  <conditionalFormatting sqref="CB145:DK145">
    <cfRule type="cellIs" dxfId="10580" priority="4439" operator="equal">
      <formula>"FAB"</formula>
    </cfRule>
    <cfRule type="containsText" dxfId="10579" priority="4440" operator="containsText" text="CC">
      <formula>NOT(ISERROR(SEARCH("CC",CB145)))</formula>
    </cfRule>
    <cfRule type="containsText" dxfId="10578" priority="4441" operator="containsText" text="ND">
      <formula>NOT(ISERROR(SEARCH("ND",CB145)))</formula>
    </cfRule>
    <cfRule type="containsText" dxfId="10577" priority="4442" operator="containsText" text="MANTTO">
      <formula>NOT(ISERROR(SEARCH("MANTTO",CB145)))</formula>
    </cfRule>
    <cfRule type="containsText" dxfId="10576" priority="4443" operator="containsText" text="PNC">
      <formula>NOT(ISERROR(SEARCH("PNC",CB145)))</formula>
    </cfRule>
    <cfRule type="containsText" dxfId="10575" priority="4444" operator="containsText" text="EJC">
      <formula>NOT(ISERROR(SEARCH("EJC",CB145)))</formula>
    </cfRule>
    <cfRule type="containsText" dxfId="10574" priority="4445" operator="containsText" text="FAC">
      <formula>NOT(ISERROR(SEARCH("FAC",CB145)))</formula>
    </cfRule>
  </conditionalFormatting>
  <conditionalFormatting sqref="CB145:DK145">
    <cfRule type="containsText" dxfId="10573" priority="4438" operator="containsText" text="CE">
      <formula>NOT(ISERROR(SEARCH("CE",CB145)))</formula>
    </cfRule>
  </conditionalFormatting>
  <conditionalFormatting sqref="CB145:DK145">
    <cfRule type="cellIs" dxfId="10572" priority="4431" operator="equal">
      <formula>"FAB"</formula>
    </cfRule>
    <cfRule type="containsText" dxfId="10571" priority="4432" operator="containsText" text="CC">
      <formula>NOT(ISERROR(SEARCH("CC",CB145)))</formula>
    </cfRule>
    <cfRule type="containsText" dxfId="10570" priority="4433" operator="containsText" text="ND">
      <formula>NOT(ISERROR(SEARCH("ND",CB145)))</formula>
    </cfRule>
    <cfRule type="containsText" dxfId="10569" priority="4434" operator="containsText" text="MANTTO">
      <formula>NOT(ISERROR(SEARCH("MANTTO",CB145)))</formula>
    </cfRule>
    <cfRule type="containsText" dxfId="10568" priority="4435" operator="containsText" text="PNC">
      <formula>NOT(ISERROR(SEARCH("PNC",CB145)))</formula>
    </cfRule>
    <cfRule type="containsText" dxfId="10567" priority="4436" operator="containsText" text="EJC">
      <formula>NOT(ISERROR(SEARCH("EJC",CB145)))</formula>
    </cfRule>
    <cfRule type="containsText" dxfId="10566" priority="4437" operator="containsText" text="FAC">
      <formula>NOT(ISERROR(SEARCH("FAC",CB145)))</formula>
    </cfRule>
  </conditionalFormatting>
  <conditionalFormatting sqref="CB145:DK145">
    <cfRule type="containsText" dxfId="10565" priority="4430" operator="containsText" text="CE">
      <formula>NOT(ISERROR(SEARCH("CE",CB145)))</formula>
    </cfRule>
  </conditionalFormatting>
  <conditionalFormatting sqref="CB145:DK145">
    <cfRule type="cellIs" dxfId="10564" priority="4423" operator="equal">
      <formula>"FAB"</formula>
    </cfRule>
    <cfRule type="containsText" dxfId="10563" priority="4424" operator="containsText" text="CC">
      <formula>NOT(ISERROR(SEARCH("CC",CB145)))</formula>
    </cfRule>
    <cfRule type="containsText" dxfId="10562" priority="4425" operator="containsText" text="ND">
      <formula>NOT(ISERROR(SEARCH("ND",CB145)))</formula>
    </cfRule>
    <cfRule type="containsText" dxfId="10561" priority="4426" operator="containsText" text="MANTTO">
      <formula>NOT(ISERROR(SEARCH("MANTTO",CB145)))</formula>
    </cfRule>
    <cfRule type="containsText" dxfId="10560" priority="4427" operator="containsText" text="PNC">
      <formula>NOT(ISERROR(SEARCH("PNC",CB145)))</formula>
    </cfRule>
    <cfRule type="containsText" dxfId="10559" priority="4428" operator="containsText" text="EJC">
      <formula>NOT(ISERROR(SEARCH("EJC",CB145)))</formula>
    </cfRule>
    <cfRule type="containsText" dxfId="10558" priority="4429" operator="containsText" text="FAC">
      <formula>NOT(ISERROR(SEARCH("FAC",CB145)))</formula>
    </cfRule>
  </conditionalFormatting>
  <conditionalFormatting sqref="CB145:DK145">
    <cfRule type="containsText" dxfId="10557" priority="4422" operator="containsText" text="CE">
      <formula>NOT(ISERROR(SEARCH("CE",CB145)))</formula>
    </cfRule>
  </conditionalFormatting>
  <conditionalFormatting sqref="E141:J142">
    <cfRule type="cellIs" dxfId="10556" priority="4610" operator="equal">
      <formula>"FAB"</formula>
    </cfRule>
    <cfRule type="containsText" dxfId="10555" priority="4611" operator="containsText" text="CC">
      <formula>NOT(ISERROR(SEARCH("CC",E141)))</formula>
    </cfRule>
    <cfRule type="containsText" dxfId="10554" priority="4612" operator="containsText" text="ND">
      <formula>NOT(ISERROR(SEARCH("ND",E141)))</formula>
    </cfRule>
    <cfRule type="containsText" dxfId="10553" priority="4613" operator="containsText" text="MANTTO">
      <formula>NOT(ISERROR(SEARCH("MANTTO",E141)))</formula>
    </cfRule>
    <cfRule type="containsText" dxfId="10552" priority="4614" operator="containsText" text="PNC">
      <formula>NOT(ISERROR(SEARCH("PNC",E141)))</formula>
    </cfRule>
    <cfRule type="containsText" dxfId="10551" priority="4615" operator="containsText" text="EJC">
      <formula>NOT(ISERROR(SEARCH("EJC",E141)))</formula>
    </cfRule>
    <cfRule type="containsText" dxfId="10550" priority="4616" operator="containsText" text="FAC">
      <formula>NOT(ISERROR(SEARCH("FAC",E141)))</formula>
    </cfRule>
  </conditionalFormatting>
  <conditionalFormatting sqref="E141:J142">
    <cfRule type="containsText" dxfId="10549" priority="4609" operator="containsText" text="CE">
      <formula>NOT(ISERROR(SEARCH("CE",E141)))</formula>
    </cfRule>
  </conditionalFormatting>
  <conditionalFormatting sqref="E141:J142">
    <cfRule type="containsText" dxfId="10548" priority="4608" operator="containsText" text="BAA">
      <formula>NOT(ISERROR(SEARCH("BAA",E141)))</formula>
    </cfRule>
  </conditionalFormatting>
  <conditionalFormatting sqref="E141:J142">
    <cfRule type="cellIs" dxfId="10547" priority="4601" operator="equal">
      <formula>"FAB"</formula>
    </cfRule>
    <cfRule type="containsText" dxfId="10546" priority="4602" operator="containsText" text="CC">
      <formula>NOT(ISERROR(SEARCH("CC",E141)))</formula>
    </cfRule>
    <cfRule type="containsText" dxfId="10545" priority="4603" operator="containsText" text="ND">
      <formula>NOT(ISERROR(SEARCH("ND",E141)))</formula>
    </cfRule>
    <cfRule type="containsText" dxfId="10544" priority="4604" operator="containsText" text="MANTTO">
      <formula>NOT(ISERROR(SEARCH("MANTTO",E141)))</formula>
    </cfRule>
    <cfRule type="containsText" dxfId="10543" priority="4605" operator="containsText" text="PNC">
      <formula>NOT(ISERROR(SEARCH("PNC",E141)))</formula>
    </cfRule>
    <cfRule type="containsText" dxfId="10542" priority="4606" operator="containsText" text="EJC">
      <formula>NOT(ISERROR(SEARCH("EJC",E141)))</formula>
    </cfRule>
    <cfRule type="containsText" dxfId="10541" priority="4607" operator="containsText" text="FAC">
      <formula>NOT(ISERROR(SEARCH("FAC",E141)))</formula>
    </cfRule>
  </conditionalFormatting>
  <conditionalFormatting sqref="E141:J142">
    <cfRule type="containsText" dxfId="10540" priority="4600" operator="containsText" text="CE">
      <formula>NOT(ISERROR(SEARCH("CE",E141)))</formula>
    </cfRule>
  </conditionalFormatting>
  <conditionalFormatting sqref="E141:J142">
    <cfRule type="cellIs" dxfId="10539" priority="4593" operator="equal">
      <formula>"FAB"</formula>
    </cfRule>
    <cfRule type="containsText" dxfId="10538" priority="4594" operator="containsText" text="CC">
      <formula>NOT(ISERROR(SEARCH("CC",E141)))</formula>
    </cfRule>
    <cfRule type="containsText" dxfId="10537" priority="4595" operator="containsText" text="ND">
      <formula>NOT(ISERROR(SEARCH("ND",E141)))</formula>
    </cfRule>
    <cfRule type="containsText" dxfId="10536" priority="4596" operator="containsText" text="MANTTO">
      <formula>NOT(ISERROR(SEARCH("MANTTO",E141)))</formula>
    </cfRule>
    <cfRule type="containsText" dxfId="10535" priority="4597" operator="containsText" text="PNC">
      <formula>NOT(ISERROR(SEARCH("PNC",E141)))</formula>
    </cfRule>
    <cfRule type="containsText" dxfId="10534" priority="4598" operator="containsText" text="EJC">
      <formula>NOT(ISERROR(SEARCH("EJC",E141)))</formula>
    </cfRule>
    <cfRule type="containsText" dxfId="10533" priority="4599" operator="containsText" text="FAC">
      <formula>NOT(ISERROR(SEARCH("FAC",E141)))</formula>
    </cfRule>
  </conditionalFormatting>
  <conditionalFormatting sqref="E141:J142">
    <cfRule type="containsText" dxfId="10532" priority="4592" operator="containsText" text="CE">
      <formula>NOT(ISERROR(SEARCH("CE",E141)))</formula>
    </cfRule>
  </conditionalFormatting>
  <conditionalFormatting sqref="E141:J142">
    <cfRule type="cellIs" dxfId="10531" priority="4585" operator="equal">
      <formula>"FAB"</formula>
    </cfRule>
    <cfRule type="containsText" dxfId="10530" priority="4586" operator="containsText" text="CC">
      <formula>NOT(ISERROR(SEARCH("CC",E141)))</formula>
    </cfRule>
    <cfRule type="containsText" dxfId="10529" priority="4587" operator="containsText" text="ND">
      <formula>NOT(ISERROR(SEARCH("ND",E141)))</formula>
    </cfRule>
    <cfRule type="containsText" dxfId="10528" priority="4588" operator="containsText" text="MANTTO">
      <formula>NOT(ISERROR(SEARCH("MANTTO",E141)))</formula>
    </cfRule>
    <cfRule type="containsText" dxfId="10527" priority="4589" operator="containsText" text="PNC">
      <formula>NOT(ISERROR(SEARCH("PNC",E141)))</formula>
    </cfRule>
    <cfRule type="containsText" dxfId="10526" priority="4590" operator="containsText" text="EJC">
      <formula>NOT(ISERROR(SEARCH("EJC",E141)))</formula>
    </cfRule>
    <cfRule type="containsText" dxfId="10525" priority="4591" operator="containsText" text="FAC">
      <formula>NOT(ISERROR(SEARCH("FAC",E141)))</formula>
    </cfRule>
  </conditionalFormatting>
  <conditionalFormatting sqref="E141:J142">
    <cfRule type="containsText" dxfId="10524" priority="4584" operator="containsText" text="CE">
      <formula>NOT(ISERROR(SEARCH("CE",E141)))</formula>
    </cfRule>
  </conditionalFormatting>
  <conditionalFormatting sqref="E141:J142">
    <cfRule type="cellIs" dxfId="10523" priority="4577" operator="equal">
      <formula>"FAB"</formula>
    </cfRule>
    <cfRule type="containsText" dxfId="10522" priority="4578" operator="containsText" text="CC">
      <formula>NOT(ISERROR(SEARCH("CC",E141)))</formula>
    </cfRule>
    <cfRule type="containsText" dxfId="10521" priority="4579" operator="containsText" text="ND">
      <formula>NOT(ISERROR(SEARCH("ND",E141)))</formula>
    </cfRule>
    <cfRule type="containsText" dxfId="10520" priority="4580" operator="containsText" text="MANTTO">
      <formula>NOT(ISERROR(SEARCH("MANTTO",E141)))</formula>
    </cfRule>
    <cfRule type="containsText" dxfId="10519" priority="4581" operator="containsText" text="PNC">
      <formula>NOT(ISERROR(SEARCH("PNC",E141)))</formula>
    </cfRule>
    <cfRule type="containsText" dxfId="10518" priority="4582" operator="containsText" text="EJC">
      <formula>NOT(ISERROR(SEARCH("EJC",E141)))</formula>
    </cfRule>
    <cfRule type="containsText" dxfId="10517" priority="4583" operator="containsText" text="FAC">
      <formula>NOT(ISERROR(SEARCH("FAC",E141)))</formula>
    </cfRule>
  </conditionalFormatting>
  <conditionalFormatting sqref="E141:J142">
    <cfRule type="containsText" dxfId="10516" priority="4576" operator="containsText" text="CE">
      <formula>NOT(ISERROR(SEARCH("CE",E141)))</formula>
    </cfRule>
  </conditionalFormatting>
  <conditionalFormatting sqref="E141:J142">
    <cfRule type="cellIs" dxfId="10515" priority="4569" operator="equal">
      <formula>"FAB"</formula>
    </cfRule>
    <cfRule type="containsText" dxfId="10514" priority="4570" operator="containsText" text="CC">
      <formula>NOT(ISERROR(SEARCH("CC",E141)))</formula>
    </cfRule>
    <cfRule type="containsText" dxfId="10513" priority="4571" operator="containsText" text="ND">
      <formula>NOT(ISERROR(SEARCH("ND",E141)))</formula>
    </cfRule>
    <cfRule type="containsText" dxfId="10512" priority="4572" operator="containsText" text="MANTTO">
      <formula>NOT(ISERROR(SEARCH("MANTTO",E141)))</formula>
    </cfRule>
    <cfRule type="containsText" dxfId="10511" priority="4573" operator="containsText" text="PNC">
      <formula>NOT(ISERROR(SEARCH("PNC",E141)))</formula>
    </cfRule>
    <cfRule type="containsText" dxfId="10510" priority="4574" operator="containsText" text="EJC">
      <formula>NOT(ISERROR(SEARCH("EJC",E141)))</formula>
    </cfRule>
    <cfRule type="containsText" dxfId="10509" priority="4575" operator="containsText" text="FAC">
      <formula>NOT(ISERROR(SEARCH("FAC",E141)))</formula>
    </cfRule>
  </conditionalFormatting>
  <conditionalFormatting sqref="E141:J142">
    <cfRule type="containsText" dxfId="10508" priority="4568" operator="containsText" text="CE">
      <formula>NOT(ISERROR(SEARCH("CE",E141)))</formula>
    </cfRule>
  </conditionalFormatting>
  <conditionalFormatting sqref="E141:J142">
    <cfRule type="cellIs" dxfId="10507" priority="4561" operator="equal">
      <formula>"FAB"</formula>
    </cfRule>
    <cfRule type="containsText" dxfId="10506" priority="4562" operator="containsText" text="CC">
      <formula>NOT(ISERROR(SEARCH("CC",E141)))</formula>
    </cfRule>
    <cfRule type="containsText" dxfId="10505" priority="4563" operator="containsText" text="ND">
      <formula>NOT(ISERROR(SEARCH("ND",E141)))</formula>
    </cfRule>
    <cfRule type="containsText" dxfId="10504" priority="4564" operator="containsText" text="MANTTO">
      <formula>NOT(ISERROR(SEARCH("MANTTO",E141)))</formula>
    </cfRule>
    <cfRule type="containsText" dxfId="10503" priority="4565" operator="containsText" text="PNC">
      <formula>NOT(ISERROR(SEARCH("PNC",E141)))</formula>
    </cfRule>
    <cfRule type="containsText" dxfId="10502" priority="4566" operator="containsText" text="EJC">
      <formula>NOT(ISERROR(SEARCH("EJC",E141)))</formula>
    </cfRule>
    <cfRule type="containsText" dxfId="10501" priority="4567" operator="containsText" text="FAC">
      <formula>NOT(ISERROR(SEARCH("FAC",E141)))</formula>
    </cfRule>
  </conditionalFormatting>
  <conditionalFormatting sqref="E141:J142">
    <cfRule type="containsText" dxfId="10500" priority="4560" operator="containsText" text="CE">
      <formula>NOT(ISERROR(SEARCH("CE",E141)))</formula>
    </cfRule>
  </conditionalFormatting>
  <conditionalFormatting sqref="E141:J142">
    <cfRule type="cellIs" dxfId="10499" priority="4553" operator="equal">
      <formula>"FAB"</formula>
    </cfRule>
    <cfRule type="containsText" dxfId="10498" priority="4554" operator="containsText" text="CC">
      <formula>NOT(ISERROR(SEARCH("CC",E141)))</formula>
    </cfRule>
    <cfRule type="containsText" dxfId="10497" priority="4555" operator="containsText" text="ND">
      <formula>NOT(ISERROR(SEARCH("ND",E141)))</formula>
    </cfRule>
    <cfRule type="containsText" dxfId="10496" priority="4556" operator="containsText" text="MANTTO">
      <formula>NOT(ISERROR(SEARCH("MANTTO",E141)))</formula>
    </cfRule>
    <cfRule type="containsText" dxfId="10495" priority="4557" operator="containsText" text="PNC">
      <formula>NOT(ISERROR(SEARCH("PNC",E141)))</formula>
    </cfRule>
    <cfRule type="containsText" dxfId="10494" priority="4558" operator="containsText" text="EJC">
      <formula>NOT(ISERROR(SEARCH("EJC",E141)))</formula>
    </cfRule>
    <cfRule type="containsText" dxfId="10493" priority="4559" operator="containsText" text="FAC">
      <formula>NOT(ISERROR(SEARCH("FAC",E141)))</formula>
    </cfRule>
  </conditionalFormatting>
  <conditionalFormatting sqref="E141:J142">
    <cfRule type="containsText" dxfId="10492" priority="4552" operator="containsText" text="CE">
      <formula>NOT(ISERROR(SEARCH("CE",E141)))</formula>
    </cfRule>
  </conditionalFormatting>
  <conditionalFormatting sqref="EI141:EM141">
    <cfRule type="cellIs" dxfId="10491" priority="4220" operator="equal">
      <formula>"FAB"</formula>
    </cfRule>
    <cfRule type="containsText" dxfId="10490" priority="4221" operator="containsText" text="CC">
      <formula>NOT(ISERROR(SEARCH("CC",EI141)))</formula>
    </cfRule>
    <cfRule type="containsText" dxfId="10489" priority="4222" operator="containsText" text="ND">
      <formula>NOT(ISERROR(SEARCH("ND",EI141)))</formula>
    </cfRule>
    <cfRule type="containsText" dxfId="10488" priority="4223" operator="containsText" text="MANTTO">
      <formula>NOT(ISERROR(SEARCH("MANTTO",EI141)))</formula>
    </cfRule>
    <cfRule type="containsText" dxfId="10487" priority="4224" operator="containsText" text="PNC">
      <formula>NOT(ISERROR(SEARCH("PNC",EI141)))</formula>
    </cfRule>
    <cfRule type="containsText" dxfId="10486" priority="4225" operator="containsText" text="EJC">
      <formula>NOT(ISERROR(SEARCH("EJC",EI141)))</formula>
    </cfRule>
    <cfRule type="containsText" dxfId="10485" priority="4226" operator="containsText" text="FAC">
      <formula>NOT(ISERROR(SEARCH("FAC",EI141)))</formula>
    </cfRule>
  </conditionalFormatting>
  <conditionalFormatting sqref="EI141:EM141">
    <cfRule type="containsText" dxfId="10484" priority="4219" operator="containsText" text="CE">
      <formula>NOT(ISERROR(SEARCH("CE",EI141)))</formula>
    </cfRule>
  </conditionalFormatting>
  <conditionalFormatting sqref="EA141">
    <cfRule type="cellIs" dxfId="10483" priority="4415" operator="equal">
      <formula>"FAB"</formula>
    </cfRule>
    <cfRule type="containsText" dxfId="10482" priority="4416" operator="containsText" text="CC">
      <formula>NOT(ISERROR(SEARCH("CC",EA141)))</formula>
    </cfRule>
    <cfRule type="containsText" dxfId="10481" priority="4417" operator="containsText" text="ND">
      <formula>NOT(ISERROR(SEARCH("ND",EA141)))</formula>
    </cfRule>
    <cfRule type="containsText" dxfId="10480" priority="4418" operator="containsText" text="MANTTO">
      <formula>NOT(ISERROR(SEARCH("MANTTO",EA141)))</formula>
    </cfRule>
    <cfRule type="containsText" dxfId="10479" priority="4419" operator="containsText" text="PNC">
      <formula>NOT(ISERROR(SEARCH("PNC",EA141)))</formula>
    </cfRule>
    <cfRule type="containsText" dxfId="10478" priority="4420" operator="containsText" text="EJC">
      <formula>NOT(ISERROR(SEARCH("EJC",EA141)))</formula>
    </cfRule>
    <cfRule type="containsText" dxfId="10477" priority="4421" operator="containsText" text="FAC">
      <formula>NOT(ISERROR(SEARCH("FAC",EA141)))</formula>
    </cfRule>
  </conditionalFormatting>
  <conditionalFormatting sqref="EA141">
    <cfRule type="containsText" dxfId="10476" priority="4414" operator="containsText" text="CE">
      <formula>NOT(ISERROR(SEARCH("CE",EA141)))</formula>
    </cfRule>
  </conditionalFormatting>
  <conditionalFormatting sqref="EA141">
    <cfRule type="cellIs" dxfId="10475" priority="4407" operator="equal">
      <formula>"FAB"</formula>
    </cfRule>
    <cfRule type="containsText" dxfId="10474" priority="4408" operator="containsText" text="CC">
      <formula>NOT(ISERROR(SEARCH("CC",EA141)))</formula>
    </cfRule>
    <cfRule type="containsText" dxfId="10473" priority="4409" operator="containsText" text="ND">
      <formula>NOT(ISERROR(SEARCH("ND",EA141)))</formula>
    </cfRule>
    <cfRule type="containsText" dxfId="10472" priority="4410" operator="containsText" text="MANTTO">
      <formula>NOT(ISERROR(SEARCH("MANTTO",EA141)))</formula>
    </cfRule>
    <cfRule type="containsText" dxfId="10471" priority="4411" operator="containsText" text="PNC">
      <formula>NOT(ISERROR(SEARCH("PNC",EA141)))</formula>
    </cfRule>
    <cfRule type="containsText" dxfId="10470" priority="4412" operator="containsText" text="EJC">
      <formula>NOT(ISERROR(SEARCH("EJC",EA141)))</formula>
    </cfRule>
    <cfRule type="containsText" dxfId="10469" priority="4413" operator="containsText" text="FAC">
      <formula>NOT(ISERROR(SEARCH("FAC",EA141)))</formula>
    </cfRule>
  </conditionalFormatting>
  <conditionalFormatting sqref="EA141">
    <cfRule type="containsText" dxfId="10468" priority="4406" operator="containsText" text="CE">
      <formula>NOT(ISERROR(SEARCH("CE",EA141)))</formula>
    </cfRule>
  </conditionalFormatting>
  <conditionalFormatting sqref="EA141">
    <cfRule type="containsText" dxfId="10467" priority="4405" operator="containsText" text="BAA">
      <formula>NOT(ISERROR(SEARCH("BAA",EA141)))</formula>
    </cfRule>
  </conditionalFormatting>
  <conditionalFormatting sqref="DO141:DZ141">
    <cfRule type="cellIs" dxfId="10466" priority="4398" operator="equal">
      <formula>"FAB"</formula>
    </cfRule>
    <cfRule type="containsText" dxfId="10465" priority="4399" operator="containsText" text="CC">
      <formula>NOT(ISERROR(SEARCH("CC",DO141)))</formula>
    </cfRule>
    <cfRule type="containsText" dxfId="10464" priority="4400" operator="containsText" text="ND">
      <formula>NOT(ISERROR(SEARCH("ND",DO141)))</formula>
    </cfRule>
    <cfRule type="containsText" dxfId="10463" priority="4401" operator="containsText" text="MANTTO">
      <formula>NOT(ISERROR(SEARCH("MANTTO",DO141)))</formula>
    </cfRule>
    <cfRule type="containsText" dxfId="10462" priority="4402" operator="containsText" text="PNC">
      <formula>NOT(ISERROR(SEARCH("PNC",DO141)))</formula>
    </cfRule>
    <cfRule type="containsText" dxfId="10461" priority="4403" operator="containsText" text="EJC">
      <formula>NOT(ISERROR(SEARCH("EJC",DO141)))</formula>
    </cfRule>
    <cfRule type="containsText" dxfId="10460" priority="4404" operator="containsText" text="FAC">
      <formula>NOT(ISERROR(SEARCH("FAC",DO141)))</formula>
    </cfRule>
  </conditionalFormatting>
  <conditionalFormatting sqref="DO141:DZ141">
    <cfRule type="containsText" dxfId="10459" priority="4397" operator="containsText" text="CE">
      <formula>NOT(ISERROR(SEARCH("CE",DO141)))</formula>
    </cfRule>
  </conditionalFormatting>
  <conditionalFormatting sqref="DO141:DZ141">
    <cfRule type="containsText" dxfId="10458" priority="4396" operator="containsText" text="BAA">
      <formula>NOT(ISERROR(SEARCH("BAA",DO141)))</formula>
    </cfRule>
  </conditionalFormatting>
  <conditionalFormatting sqref="DO141">
    <cfRule type="cellIs" dxfId="10457" priority="4389" operator="equal">
      <formula>"FAB"</formula>
    </cfRule>
    <cfRule type="containsText" dxfId="10456" priority="4390" operator="containsText" text="CC">
      <formula>NOT(ISERROR(SEARCH("CC",DO141)))</formula>
    </cfRule>
    <cfRule type="containsText" dxfId="10455" priority="4391" operator="containsText" text="ND">
      <formula>NOT(ISERROR(SEARCH("ND",DO141)))</formula>
    </cfRule>
    <cfRule type="containsText" dxfId="10454" priority="4392" operator="containsText" text="MANTTO">
      <formula>NOT(ISERROR(SEARCH("MANTTO",DO141)))</formula>
    </cfRule>
    <cfRule type="containsText" dxfId="10453" priority="4393" operator="containsText" text="PNC">
      <formula>NOT(ISERROR(SEARCH("PNC",DO141)))</formula>
    </cfRule>
    <cfRule type="containsText" dxfId="10452" priority="4394" operator="containsText" text="EJC">
      <formula>NOT(ISERROR(SEARCH("EJC",DO141)))</formula>
    </cfRule>
    <cfRule type="containsText" dxfId="10451" priority="4395" operator="containsText" text="FAC">
      <formula>NOT(ISERROR(SEARCH("FAC",DO141)))</formula>
    </cfRule>
  </conditionalFormatting>
  <conditionalFormatting sqref="DO141">
    <cfRule type="containsText" dxfId="10450" priority="4388" operator="containsText" text="CE">
      <formula>NOT(ISERROR(SEARCH("CE",DO141)))</formula>
    </cfRule>
  </conditionalFormatting>
  <conditionalFormatting sqref="DO141">
    <cfRule type="cellIs" dxfId="10449" priority="4381" operator="equal">
      <formula>"FAB"</formula>
    </cfRule>
    <cfRule type="containsText" dxfId="10448" priority="4382" operator="containsText" text="CC">
      <formula>NOT(ISERROR(SEARCH("CC",DO141)))</formula>
    </cfRule>
    <cfRule type="containsText" dxfId="10447" priority="4383" operator="containsText" text="ND">
      <formula>NOT(ISERROR(SEARCH("ND",DO141)))</formula>
    </cfRule>
    <cfRule type="containsText" dxfId="10446" priority="4384" operator="containsText" text="MANTTO">
      <formula>NOT(ISERROR(SEARCH("MANTTO",DO141)))</formula>
    </cfRule>
    <cfRule type="containsText" dxfId="10445" priority="4385" operator="containsText" text="PNC">
      <formula>NOT(ISERROR(SEARCH("PNC",DO141)))</formula>
    </cfRule>
    <cfRule type="containsText" dxfId="10444" priority="4386" operator="containsText" text="EJC">
      <formula>NOT(ISERROR(SEARCH("EJC",DO141)))</formula>
    </cfRule>
    <cfRule type="containsText" dxfId="10443" priority="4387" operator="containsText" text="FAC">
      <formula>NOT(ISERROR(SEARCH("FAC",DO141)))</formula>
    </cfRule>
  </conditionalFormatting>
  <conditionalFormatting sqref="DO141">
    <cfRule type="containsText" dxfId="10442" priority="4380" operator="containsText" text="CE">
      <formula>NOT(ISERROR(SEARCH("CE",DO141)))</formula>
    </cfRule>
  </conditionalFormatting>
  <conditionalFormatting sqref="DO141">
    <cfRule type="cellIs" dxfId="10441" priority="4373" operator="equal">
      <formula>"FAB"</formula>
    </cfRule>
    <cfRule type="containsText" dxfId="10440" priority="4374" operator="containsText" text="CC">
      <formula>NOT(ISERROR(SEARCH("CC",DO141)))</formula>
    </cfRule>
    <cfRule type="containsText" dxfId="10439" priority="4375" operator="containsText" text="ND">
      <formula>NOT(ISERROR(SEARCH("ND",DO141)))</formula>
    </cfRule>
    <cfRule type="containsText" dxfId="10438" priority="4376" operator="containsText" text="MANTTO">
      <formula>NOT(ISERROR(SEARCH("MANTTO",DO141)))</formula>
    </cfRule>
    <cfRule type="containsText" dxfId="10437" priority="4377" operator="containsText" text="PNC">
      <formula>NOT(ISERROR(SEARCH("PNC",DO141)))</formula>
    </cfRule>
    <cfRule type="containsText" dxfId="10436" priority="4378" operator="containsText" text="EJC">
      <formula>NOT(ISERROR(SEARCH("EJC",DO141)))</formula>
    </cfRule>
    <cfRule type="containsText" dxfId="10435" priority="4379" operator="containsText" text="FAC">
      <formula>NOT(ISERROR(SEARCH("FAC",DO141)))</formula>
    </cfRule>
  </conditionalFormatting>
  <conditionalFormatting sqref="DO141">
    <cfRule type="containsText" dxfId="10434" priority="4372" operator="containsText" text="CE">
      <formula>NOT(ISERROR(SEARCH("CE",DO141)))</formula>
    </cfRule>
  </conditionalFormatting>
  <conditionalFormatting sqref="DO141">
    <cfRule type="cellIs" dxfId="10433" priority="4365" operator="equal">
      <formula>"FAB"</formula>
    </cfRule>
    <cfRule type="containsText" dxfId="10432" priority="4366" operator="containsText" text="CC">
      <formula>NOT(ISERROR(SEARCH("CC",DO141)))</formula>
    </cfRule>
    <cfRule type="containsText" dxfId="10431" priority="4367" operator="containsText" text="ND">
      <formula>NOT(ISERROR(SEARCH("ND",DO141)))</formula>
    </cfRule>
    <cfRule type="containsText" dxfId="10430" priority="4368" operator="containsText" text="MANTTO">
      <formula>NOT(ISERROR(SEARCH("MANTTO",DO141)))</formula>
    </cfRule>
    <cfRule type="containsText" dxfId="10429" priority="4369" operator="containsText" text="PNC">
      <formula>NOT(ISERROR(SEARCH("PNC",DO141)))</formula>
    </cfRule>
    <cfRule type="containsText" dxfId="10428" priority="4370" operator="containsText" text="EJC">
      <formula>NOT(ISERROR(SEARCH("EJC",DO141)))</formula>
    </cfRule>
    <cfRule type="containsText" dxfId="10427" priority="4371" operator="containsText" text="FAC">
      <formula>NOT(ISERROR(SEARCH("FAC",DO141)))</formula>
    </cfRule>
  </conditionalFormatting>
  <conditionalFormatting sqref="DO141">
    <cfRule type="containsText" dxfId="10426" priority="4364" operator="containsText" text="CE">
      <formula>NOT(ISERROR(SEARCH("CE",DO141)))</formula>
    </cfRule>
  </conditionalFormatting>
  <conditionalFormatting sqref="DO141">
    <cfRule type="cellIs" dxfId="10425" priority="4357" operator="equal">
      <formula>"FAB"</formula>
    </cfRule>
    <cfRule type="containsText" dxfId="10424" priority="4358" operator="containsText" text="CC">
      <formula>NOT(ISERROR(SEARCH("CC",DO141)))</formula>
    </cfRule>
    <cfRule type="containsText" dxfId="10423" priority="4359" operator="containsText" text="ND">
      <formula>NOT(ISERROR(SEARCH("ND",DO141)))</formula>
    </cfRule>
    <cfRule type="containsText" dxfId="10422" priority="4360" operator="containsText" text="MANTTO">
      <formula>NOT(ISERROR(SEARCH("MANTTO",DO141)))</formula>
    </cfRule>
    <cfRule type="containsText" dxfId="10421" priority="4361" operator="containsText" text="PNC">
      <formula>NOT(ISERROR(SEARCH("PNC",DO141)))</formula>
    </cfRule>
    <cfRule type="containsText" dxfId="10420" priority="4362" operator="containsText" text="EJC">
      <formula>NOT(ISERROR(SEARCH("EJC",DO141)))</formula>
    </cfRule>
    <cfRule type="containsText" dxfId="10419" priority="4363" operator="containsText" text="FAC">
      <formula>NOT(ISERROR(SEARCH("FAC",DO141)))</formula>
    </cfRule>
  </conditionalFormatting>
  <conditionalFormatting sqref="DO141">
    <cfRule type="containsText" dxfId="10418" priority="4356" operator="containsText" text="CE">
      <formula>NOT(ISERROR(SEARCH("CE",DO141)))</formula>
    </cfRule>
  </conditionalFormatting>
  <conditionalFormatting sqref="DP141:DZ141">
    <cfRule type="cellIs" dxfId="10417" priority="4349" operator="equal">
      <formula>"FAB"</formula>
    </cfRule>
    <cfRule type="containsText" dxfId="10416" priority="4350" operator="containsText" text="CC">
      <formula>NOT(ISERROR(SEARCH("CC",DP141)))</formula>
    </cfRule>
    <cfRule type="containsText" dxfId="10415" priority="4351" operator="containsText" text="ND">
      <formula>NOT(ISERROR(SEARCH("ND",DP141)))</formula>
    </cfRule>
    <cfRule type="containsText" dxfId="10414" priority="4352" operator="containsText" text="MANTTO">
      <formula>NOT(ISERROR(SEARCH("MANTTO",DP141)))</formula>
    </cfRule>
    <cfRule type="containsText" dxfId="10413" priority="4353" operator="containsText" text="PNC">
      <formula>NOT(ISERROR(SEARCH("PNC",DP141)))</formula>
    </cfRule>
    <cfRule type="containsText" dxfId="10412" priority="4354" operator="containsText" text="EJC">
      <formula>NOT(ISERROR(SEARCH("EJC",DP141)))</formula>
    </cfRule>
    <cfRule type="containsText" dxfId="10411" priority="4355" operator="containsText" text="FAC">
      <formula>NOT(ISERROR(SEARCH("FAC",DP141)))</formula>
    </cfRule>
  </conditionalFormatting>
  <conditionalFormatting sqref="DP141:DZ141">
    <cfRule type="containsText" dxfId="10410" priority="4348" operator="containsText" text="CE">
      <formula>NOT(ISERROR(SEARCH("CE",DP141)))</formula>
    </cfRule>
  </conditionalFormatting>
  <conditionalFormatting sqref="DP141:DZ141">
    <cfRule type="cellIs" dxfId="10409" priority="4341" operator="equal">
      <formula>"FAB"</formula>
    </cfRule>
    <cfRule type="containsText" dxfId="10408" priority="4342" operator="containsText" text="CC">
      <formula>NOT(ISERROR(SEARCH("CC",DP141)))</formula>
    </cfRule>
    <cfRule type="containsText" dxfId="10407" priority="4343" operator="containsText" text="ND">
      <formula>NOT(ISERROR(SEARCH("ND",DP141)))</formula>
    </cfRule>
    <cfRule type="containsText" dxfId="10406" priority="4344" operator="containsText" text="MANTTO">
      <formula>NOT(ISERROR(SEARCH("MANTTO",DP141)))</formula>
    </cfRule>
    <cfRule type="containsText" dxfId="10405" priority="4345" operator="containsText" text="PNC">
      <formula>NOT(ISERROR(SEARCH("PNC",DP141)))</formula>
    </cfRule>
    <cfRule type="containsText" dxfId="10404" priority="4346" operator="containsText" text="EJC">
      <formula>NOT(ISERROR(SEARCH("EJC",DP141)))</formula>
    </cfRule>
    <cfRule type="containsText" dxfId="10403" priority="4347" operator="containsText" text="FAC">
      <formula>NOT(ISERROR(SEARCH("FAC",DP141)))</formula>
    </cfRule>
  </conditionalFormatting>
  <conditionalFormatting sqref="DP141:DZ141">
    <cfRule type="containsText" dxfId="10402" priority="4340" operator="containsText" text="CE">
      <formula>NOT(ISERROR(SEARCH("CE",DP141)))</formula>
    </cfRule>
  </conditionalFormatting>
  <conditionalFormatting sqref="DP141:DZ141">
    <cfRule type="cellIs" dxfId="10401" priority="4333" operator="equal">
      <formula>"FAB"</formula>
    </cfRule>
    <cfRule type="containsText" dxfId="10400" priority="4334" operator="containsText" text="CC">
      <formula>NOT(ISERROR(SEARCH("CC",DP141)))</formula>
    </cfRule>
    <cfRule type="containsText" dxfId="10399" priority="4335" operator="containsText" text="ND">
      <formula>NOT(ISERROR(SEARCH("ND",DP141)))</formula>
    </cfRule>
    <cfRule type="containsText" dxfId="10398" priority="4336" operator="containsText" text="MANTTO">
      <formula>NOT(ISERROR(SEARCH("MANTTO",DP141)))</formula>
    </cfRule>
    <cfRule type="containsText" dxfId="10397" priority="4337" operator="containsText" text="PNC">
      <formula>NOT(ISERROR(SEARCH("PNC",DP141)))</formula>
    </cfRule>
    <cfRule type="containsText" dxfId="10396" priority="4338" operator="containsText" text="EJC">
      <formula>NOT(ISERROR(SEARCH("EJC",DP141)))</formula>
    </cfRule>
    <cfRule type="containsText" dxfId="10395" priority="4339" operator="containsText" text="FAC">
      <formula>NOT(ISERROR(SEARCH("FAC",DP141)))</formula>
    </cfRule>
  </conditionalFormatting>
  <conditionalFormatting sqref="DP141:DZ141">
    <cfRule type="containsText" dxfId="10394" priority="4332" operator="containsText" text="CE">
      <formula>NOT(ISERROR(SEARCH("CE",DP141)))</formula>
    </cfRule>
  </conditionalFormatting>
  <conditionalFormatting sqref="DP141:DZ141">
    <cfRule type="cellIs" dxfId="10393" priority="4325" operator="equal">
      <formula>"FAB"</formula>
    </cfRule>
    <cfRule type="containsText" dxfId="10392" priority="4326" operator="containsText" text="CC">
      <formula>NOT(ISERROR(SEARCH("CC",DP141)))</formula>
    </cfRule>
    <cfRule type="containsText" dxfId="10391" priority="4327" operator="containsText" text="ND">
      <formula>NOT(ISERROR(SEARCH("ND",DP141)))</formula>
    </cfRule>
    <cfRule type="containsText" dxfId="10390" priority="4328" operator="containsText" text="MANTTO">
      <formula>NOT(ISERROR(SEARCH("MANTTO",DP141)))</formula>
    </cfRule>
    <cfRule type="containsText" dxfId="10389" priority="4329" operator="containsText" text="PNC">
      <formula>NOT(ISERROR(SEARCH("PNC",DP141)))</formula>
    </cfRule>
    <cfRule type="containsText" dxfId="10388" priority="4330" operator="containsText" text="EJC">
      <formula>NOT(ISERROR(SEARCH("EJC",DP141)))</formula>
    </cfRule>
    <cfRule type="containsText" dxfId="10387" priority="4331" operator="containsText" text="FAC">
      <formula>NOT(ISERROR(SEARCH("FAC",DP141)))</formula>
    </cfRule>
  </conditionalFormatting>
  <conditionalFormatting sqref="DP141:DZ141">
    <cfRule type="containsText" dxfId="10386" priority="4324" operator="containsText" text="CE">
      <formula>NOT(ISERROR(SEARCH("CE",DP141)))</formula>
    </cfRule>
  </conditionalFormatting>
  <conditionalFormatting sqref="DV141:DZ141">
    <cfRule type="cellIs" dxfId="10385" priority="4317" operator="equal">
      <formula>"FAB"</formula>
    </cfRule>
    <cfRule type="containsText" dxfId="10384" priority="4318" operator="containsText" text="CC">
      <formula>NOT(ISERROR(SEARCH("CC",DV141)))</formula>
    </cfRule>
    <cfRule type="containsText" dxfId="10383" priority="4319" operator="containsText" text="ND">
      <formula>NOT(ISERROR(SEARCH("ND",DV141)))</formula>
    </cfRule>
    <cfRule type="containsText" dxfId="10382" priority="4320" operator="containsText" text="MANTTO">
      <formula>NOT(ISERROR(SEARCH("MANTTO",DV141)))</formula>
    </cfRule>
    <cfRule type="containsText" dxfId="10381" priority="4321" operator="containsText" text="PNC">
      <formula>NOT(ISERROR(SEARCH("PNC",DV141)))</formula>
    </cfRule>
    <cfRule type="containsText" dxfId="10380" priority="4322" operator="containsText" text="EJC">
      <formula>NOT(ISERROR(SEARCH("EJC",DV141)))</formula>
    </cfRule>
    <cfRule type="containsText" dxfId="10379" priority="4323" operator="containsText" text="FAC">
      <formula>NOT(ISERROR(SEARCH("FAC",DV141)))</formula>
    </cfRule>
  </conditionalFormatting>
  <conditionalFormatting sqref="DV141:DZ141">
    <cfRule type="containsText" dxfId="10378" priority="4316" operator="containsText" text="CE">
      <formula>NOT(ISERROR(SEARCH("CE",DV141)))</formula>
    </cfRule>
  </conditionalFormatting>
  <conditionalFormatting sqref="DV141:DZ141">
    <cfRule type="cellIs" dxfId="10377" priority="4309" operator="equal">
      <formula>"FAB"</formula>
    </cfRule>
    <cfRule type="containsText" dxfId="10376" priority="4310" operator="containsText" text="CC">
      <formula>NOT(ISERROR(SEARCH("CC",DV141)))</formula>
    </cfRule>
    <cfRule type="containsText" dxfId="10375" priority="4311" operator="containsText" text="ND">
      <formula>NOT(ISERROR(SEARCH("ND",DV141)))</formula>
    </cfRule>
    <cfRule type="containsText" dxfId="10374" priority="4312" operator="containsText" text="MANTTO">
      <formula>NOT(ISERROR(SEARCH("MANTTO",DV141)))</formula>
    </cfRule>
    <cfRule type="containsText" dxfId="10373" priority="4313" operator="containsText" text="PNC">
      <formula>NOT(ISERROR(SEARCH("PNC",DV141)))</formula>
    </cfRule>
    <cfRule type="containsText" dxfId="10372" priority="4314" operator="containsText" text="EJC">
      <formula>NOT(ISERROR(SEARCH("EJC",DV141)))</formula>
    </cfRule>
    <cfRule type="containsText" dxfId="10371" priority="4315" operator="containsText" text="FAC">
      <formula>NOT(ISERROR(SEARCH("FAC",DV141)))</formula>
    </cfRule>
  </conditionalFormatting>
  <conditionalFormatting sqref="DV141:DZ141">
    <cfRule type="containsText" dxfId="10370" priority="4308" operator="containsText" text="CE">
      <formula>NOT(ISERROR(SEARCH("CE",DV141)))</formula>
    </cfRule>
  </conditionalFormatting>
  <conditionalFormatting sqref="EB141:EM141">
    <cfRule type="cellIs" dxfId="10369" priority="4301" operator="equal">
      <formula>"FAB"</formula>
    </cfRule>
    <cfRule type="containsText" dxfId="10368" priority="4302" operator="containsText" text="CC">
      <formula>NOT(ISERROR(SEARCH("CC",EB141)))</formula>
    </cfRule>
    <cfRule type="containsText" dxfId="10367" priority="4303" operator="containsText" text="ND">
      <formula>NOT(ISERROR(SEARCH("ND",EB141)))</formula>
    </cfRule>
    <cfRule type="containsText" dxfId="10366" priority="4304" operator="containsText" text="MANTTO">
      <formula>NOT(ISERROR(SEARCH("MANTTO",EB141)))</formula>
    </cfRule>
    <cfRule type="containsText" dxfId="10365" priority="4305" operator="containsText" text="PNC">
      <formula>NOT(ISERROR(SEARCH("PNC",EB141)))</formula>
    </cfRule>
    <cfRule type="containsText" dxfId="10364" priority="4306" operator="containsText" text="EJC">
      <formula>NOT(ISERROR(SEARCH("EJC",EB141)))</formula>
    </cfRule>
    <cfRule type="containsText" dxfId="10363" priority="4307" operator="containsText" text="FAC">
      <formula>NOT(ISERROR(SEARCH("FAC",EB141)))</formula>
    </cfRule>
  </conditionalFormatting>
  <conditionalFormatting sqref="EB141:EM141">
    <cfRule type="containsText" dxfId="10362" priority="4300" operator="containsText" text="CE">
      <formula>NOT(ISERROR(SEARCH("CE",EB141)))</formula>
    </cfRule>
  </conditionalFormatting>
  <conditionalFormatting sqref="EB141:EM141">
    <cfRule type="containsText" dxfId="10361" priority="4299" operator="containsText" text="BAA">
      <formula>NOT(ISERROR(SEARCH("BAA",EB141)))</formula>
    </cfRule>
  </conditionalFormatting>
  <conditionalFormatting sqref="EB141">
    <cfRule type="cellIs" dxfId="10360" priority="4292" operator="equal">
      <formula>"FAB"</formula>
    </cfRule>
    <cfRule type="containsText" dxfId="10359" priority="4293" operator="containsText" text="CC">
      <formula>NOT(ISERROR(SEARCH("CC",EB141)))</formula>
    </cfRule>
    <cfRule type="containsText" dxfId="10358" priority="4294" operator="containsText" text="ND">
      <formula>NOT(ISERROR(SEARCH("ND",EB141)))</formula>
    </cfRule>
    <cfRule type="containsText" dxfId="10357" priority="4295" operator="containsText" text="MANTTO">
      <formula>NOT(ISERROR(SEARCH("MANTTO",EB141)))</formula>
    </cfRule>
    <cfRule type="containsText" dxfId="10356" priority="4296" operator="containsText" text="PNC">
      <formula>NOT(ISERROR(SEARCH("PNC",EB141)))</formula>
    </cfRule>
    <cfRule type="containsText" dxfId="10355" priority="4297" operator="containsText" text="EJC">
      <formula>NOT(ISERROR(SEARCH("EJC",EB141)))</formula>
    </cfRule>
    <cfRule type="containsText" dxfId="10354" priority="4298" operator="containsText" text="FAC">
      <formula>NOT(ISERROR(SEARCH("FAC",EB141)))</formula>
    </cfRule>
  </conditionalFormatting>
  <conditionalFormatting sqref="EB141">
    <cfRule type="containsText" dxfId="10353" priority="4291" operator="containsText" text="CE">
      <formula>NOT(ISERROR(SEARCH("CE",EB141)))</formula>
    </cfRule>
  </conditionalFormatting>
  <conditionalFormatting sqref="EB141">
    <cfRule type="cellIs" dxfId="10352" priority="4284" operator="equal">
      <formula>"FAB"</formula>
    </cfRule>
    <cfRule type="containsText" dxfId="10351" priority="4285" operator="containsText" text="CC">
      <formula>NOT(ISERROR(SEARCH("CC",EB141)))</formula>
    </cfRule>
    <cfRule type="containsText" dxfId="10350" priority="4286" operator="containsText" text="ND">
      <formula>NOT(ISERROR(SEARCH("ND",EB141)))</formula>
    </cfRule>
    <cfRule type="containsText" dxfId="10349" priority="4287" operator="containsText" text="MANTTO">
      <formula>NOT(ISERROR(SEARCH("MANTTO",EB141)))</formula>
    </cfRule>
    <cfRule type="containsText" dxfId="10348" priority="4288" operator="containsText" text="PNC">
      <formula>NOT(ISERROR(SEARCH("PNC",EB141)))</formula>
    </cfRule>
    <cfRule type="containsText" dxfId="10347" priority="4289" operator="containsText" text="EJC">
      <formula>NOT(ISERROR(SEARCH("EJC",EB141)))</formula>
    </cfRule>
    <cfRule type="containsText" dxfId="10346" priority="4290" operator="containsText" text="FAC">
      <formula>NOT(ISERROR(SEARCH("FAC",EB141)))</formula>
    </cfRule>
  </conditionalFormatting>
  <conditionalFormatting sqref="EB141">
    <cfRule type="containsText" dxfId="10345" priority="4283" operator="containsText" text="CE">
      <formula>NOT(ISERROR(SEARCH("CE",EB141)))</formula>
    </cfRule>
  </conditionalFormatting>
  <conditionalFormatting sqref="EB141">
    <cfRule type="cellIs" dxfId="10344" priority="4276" operator="equal">
      <formula>"FAB"</formula>
    </cfRule>
    <cfRule type="containsText" dxfId="10343" priority="4277" operator="containsText" text="CC">
      <formula>NOT(ISERROR(SEARCH("CC",EB141)))</formula>
    </cfRule>
    <cfRule type="containsText" dxfId="10342" priority="4278" operator="containsText" text="ND">
      <formula>NOT(ISERROR(SEARCH("ND",EB141)))</formula>
    </cfRule>
    <cfRule type="containsText" dxfId="10341" priority="4279" operator="containsText" text="MANTTO">
      <formula>NOT(ISERROR(SEARCH("MANTTO",EB141)))</formula>
    </cfRule>
    <cfRule type="containsText" dxfId="10340" priority="4280" operator="containsText" text="PNC">
      <formula>NOT(ISERROR(SEARCH("PNC",EB141)))</formula>
    </cfRule>
    <cfRule type="containsText" dxfId="10339" priority="4281" operator="containsText" text="EJC">
      <formula>NOT(ISERROR(SEARCH("EJC",EB141)))</formula>
    </cfRule>
    <cfRule type="containsText" dxfId="10338" priority="4282" operator="containsText" text="FAC">
      <formula>NOT(ISERROR(SEARCH("FAC",EB141)))</formula>
    </cfRule>
  </conditionalFormatting>
  <conditionalFormatting sqref="EB141">
    <cfRule type="containsText" dxfId="10337" priority="4275" operator="containsText" text="CE">
      <formula>NOT(ISERROR(SEARCH("CE",EB141)))</formula>
    </cfRule>
  </conditionalFormatting>
  <conditionalFormatting sqref="EB141">
    <cfRule type="cellIs" dxfId="10336" priority="4268" operator="equal">
      <formula>"FAB"</formula>
    </cfRule>
    <cfRule type="containsText" dxfId="10335" priority="4269" operator="containsText" text="CC">
      <formula>NOT(ISERROR(SEARCH("CC",EB141)))</formula>
    </cfRule>
    <cfRule type="containsText" dxfId="10334" priority="4270" operator="containsText" text="ND">
      <formula>NOT(ISERROR(SEARCH("ND",EB141)))</formula>
    </cfRule>
    <cfRule type="containsText" dxfId="10333" priority="4271" operator="containsText" text="MANTTO">
      <formula>NOT(ISERROR(SEARCH("MANTTO",EB141)))</formula>
    </cfRule>
    <cfRule type="containsText" dxfId="10332" priority="4272" operator="containsText" text="PNC">
      <formula>NOT(ISERROR(SEARCH("PNC",EB141)))</formula>
    </cfRule>
    <cfRule type="containsText" dxfId="10331" priority="4273" operator="containsText" text="EJC">
      <formula>NOT(ISERROR(SEARCH("EJC",EB141)))</formula>
    </cfRule>
    <cfRule type="containsText" dxfId="10330" priority="4274" operator="containsText" text="FAC">
      <formula>NOT(ISERROR(SEARCH("FAC",EB141)))</formula>
    </cfRule>
  </conditionalFormatting>
  <conditionalFormatting sqref="EB141">
    <cfRule type="containsText" dxfId="10329" priority="4267" operator="containsText" text="CE">
      <formula>NOT(ISERROR(SEARCH("CE",EB141)))</formula>
    </cfRule>
  </conditionalFormatting>
  <conditionalFormatting sqref="EB141">
    <cfRule type="cellIs" dxfId="10328" priority="4260" operator="equal">
      <formula>"FAB"</formula>
    </cfRule>
    <cfRule type="containsText" dxfId="10327" priority="4261" operator="containsText" text="CC">
      <formula>NOT(ISERROR(SEARCH("CC",EB141)))</formula>
    </cfRule>
    <cfRule type="containsText" dxfId="10326" priority="4262" operator="containsText" text="ND">
      <formula>NOT(ISERROR(SEARCH("ND",EB141)))</formula>
    </cfRule>
    <cfRule type="containsText" dxfId="10325" priority="4263" operator="containsText" text="MANTTO">
      <formula>NOT(ISERROR(SEARCH("MANTTO",EB141)))</formula>
    </cfRule>
    <cfRule type="containsText" dxfId="10324" priority="4264" operator="containsText" text="PNC">
      <formula>NOT(ISERROR(SEARCH("PNC",EB141)))</formula>
    </cfRule>
    <cfRule type="containsText" dxfId="10323" priority="4265" operator="containsText" text="EJC">
      <formula>NOT(ISERROR(SEARCH("EJC",EB141)))</formula>
    </cfRule>
    <cfRule type="containsText" dxfId="10322" priority="4266" operator="containsText" text="FAC">
      <formula>NOT(ISERROR(SEARCH("FAC",EB141)))</formula>
    </cfRule>
  </conditionalFormatting>
  <conditionalFormatting sqref="EB141">
    <cfRule type="containsText" dxfId="10321" priority="4259" operator="containsText" text="CE">
      <formula>NOT(ISERROR(SEARCH("CE",EB141)))</formula>
    </cfRule>
  </conditionalFormatting>
  <conditionalFormatting sqref="EC141:EM141">
    <cfRule type="cellIs" dxfId="10320" priority="4252" operator="equal">
      <formula>"FAB"</formula>
    </cfRule>
    <cfRule type="containsText" dxfId="10319" priority="4253" operator="containsText" text="CC">
      <formula>NOT(ISERROR(SEARCH("CC",EC141)))</formula>
    </cfRule>
    <cfRule type="containsText" dxfId="10318" priority="4254" operator="containsText" text="ND">
      <formula>NOT(ISERROR(SEARCH("ND",EC141)))</formula>
    </cfRule>
    <cfRule type="containsText" dxfId="10317" priority="4255" operator="containsText" text="MANTTO">
      <formula>NOT(ISERROR(SEARCH("MANTTO",EC141)))</formula>
    </cfRule>
    <cfRule type="containsText" dxfId="10316" priority="4256" operator="containsText" text="PNC">
      <formula>NOT(ISERROR(SEARCH("PNC",EC141)))</formula>
    </cfRule>
    <cfRule type="containsText" dxfId="10315" priority="4257" operator="containsText" text="EJC">
      <formula>NOT(ISERROR(SEARCH("EJC",EC141)))</formula>
    </cfRule>
    <cfRule type="containsText" dxfId="10314" priority="4258" operator="containsText" text="FAC">
      <formula>NOT(ISERROR(SEARCH("FAC",EC141)))</formula>
    </cfRule>
  </conditionalFormatting>
  <conditionalFormatting sqref="EC141:EM141">
    <cfRule type="containsText" dxfId="10313" priority="4251" operator="containsText" text="CE">
      <formula>NOT(ISERROR(SEARCH("CE",EC141)))</formula>
    </cfRule>
  </conditionalFormatting>
  <conditionalFormatting sqref="EC141:EM141">
    <cfRule type="cellIs" dxfId="10312" priority="4244" operator="equal">
      <formula>"FAB"</formula>
    </cfRule>
    <cfRule type="containsText" dxfId="10311" priority="4245" operator="containsText" text="CC">
      <formula>NOT(ISERROR(SEARCH("CC",EC141)))</formula>
    </cfRule>
    <cfRule type="containsText" dxfId="10310" priority="4246" operator="containsText" text="ND">
      <formula>NOT(ISERROR(SEARCH("ND",EC141)))</formula>
    </cfRule>
    <cfRule type="containsText" dxfId="10309" priority="4247" operator="containsText" text="MANTTO">
      <formula>NOT(ISERROR(SEARCH("MANTTO",EC141)))</formula>
    </cfRule>
    <cfRule type="containsText" dxfId="10308" priority="4248" operator="containsText" text="PNC">
      <formula>NOT(ISERROR(SEARCH("PNC",EC141)))</formula>
    </cfRule>
    <cfRule type="containsText" dxfId="10307" priority="4249" operator="containsText" text="EJC">
      <formula>NOT(ISERROR(SEARCH("EJC",EC141)))</formula>
    </cfRule>
    <cfRule type="containsText" dxfId="10306" priority="4250" operator="containsText" text="FAC">
      <formula>NOT(ISERROR(SEARCH("FAC",EC141)))</formula>
    </cfRule>
  </conditionalFormatting>
  <conditionalFormatting sqref="EC141:EM141">
    <cfRule type="containsText" dxfId="10305" priority="4243" operator="containsText" text="CE">
      <formula>NOT(ISERROR(SEARCH("CE",EC141)))</formula>
    </cfRule>
  </conditionalFormatting>
  <conditionalFormatting sqref="EC141:EM141">
    <cfRule type="cellIs" dxfId="10304" priority="4236" operator="equal">
      <formula>"FAB"</formula>
    </cfRule>
    <cfRule type="containsText" dxfId="10303" priority="4237" operator="containsText" text="CC">
      <formula>NOT(ISERROR(SEARCH("CC",EC141)))</formula>
    </cfRule>
    <cfRule type="containsText" dxfId="10302" priority="4238" operator="containsText" text="ND">
      <formula>NOT(ISERROR(SEARCH("ND",EC141)))</formula>
    </cfRule>
    <cfRule type="containsText" dxfId="10301" priority="4239" operator="containsText" text="MANTTO">
      <formula>NOT(ISERROR(SEARCH("MANTTO",EC141)))</formula>
    </cfRule>
    <cfRule type="containsText" dxfId="10300" priority="4240" operator="containsText" text="PNC">
      <formula>NOT(ISERROR(SEARCH("PNC",EC141)))</formula>
    </cfRule>
    <cfRule type="containsText" dxfId="10299" priority="4241" operator="containsText" text="EJC">
      <formula>NOT(ISERROR(SEARCH("EJC",EC141)))</formula>
    </cfRule>
    <cfRule type="containsText" dxfId="10298" priority="4242" operator="containsText" text="FAC">
      <formula>NOT(ISERROR(SEARCH("FAC",EC141)))</formula>
    </cfRule>
  </conditionalFormatting>
  <conditionalFormatting sqref="EC141:EM141">
    <cfRule type="containsText" dxfId="10297" priority="4235" operator="containsText" text="CE">
      <formula>NOT(ISERROR(SEARCH("CE",EC141)))</formula>
    </cfRule>
  </conditionalFormatting>
  <conditionalFormatting sqref="EC141:EM141">
    <cfRule type="cellIs" dxfId="10296" priority="4228" operator="equal">
      <formula>"FAB"</formula>
    </cfRule>
    <cfRule type="containsText" dxfId="10295" priority="4229" operator="containsText" text="CC">
      <formula>NOT(ISERROR(SEARCH("CC",EC141)))</formula>
    </cfRule>
    <cfRule type="containsText" dxfId="10294" priority="4230" operator="containsText" text="ND">
      <formula>NOT(ISERROR(SEARCH("ND",EC141)))</formula>
    </cfRule>
    <cfRule type="containsText" dxfId="10293" priority="4231" operator="containsText" text="MANTTO">
      <formula>NOT(ISERROR(SEARCH("MANTTO",EC141)))</formula>
    </cfRule>
    <cfRule type="containsText" dxfId="10292" priority="4232" operator="containsText" text="PNC">
      <formula>NOT(ISERROR(SEARCH("PNC",EC141)))</formula>
    </cfRule>
    <cfRule type="containsText" dxfId="10291" priority="4233" operator="containsText" text="EJC">
      <formula>NOT(ISERROR(SEARCH("EJC",EC141)))</formula>
    </cfRule>
    <cfRule type="containsText" dxfId="10290" priority="4234" operator="containsText" text="FAC">
      <formula>NOT(ISERROR(SEARCH("FAC",EC141)))</formula>
    </cfRule>
  </conditionalFormatting>
  <conditionalFormatting sqref="EC141:EM141">
    <cfRule type="containsText" dxfId="10289" priority="4227" operator="containsText" text="CE">
      <formula>NOT(ISERROR(SEARCH("CE",EC141)))</formula>
    </cfRule>
  </conditionalFormatting>
  <conditionalFormatting sqref="EI141:EM141">
    <cfRule type="cellIs" dxfId="10288" priority="4212" operator="equal">
      <formula>"FAB"</formula>
    </cfRule>
    <cfRule type="containsText" dxfId="10287" priority="4213" operator="containsText" text="CC">
      <formula>NOT(ISERROR(SEARCH("CC",EI141)))</formula>
    </cfRule>
    <cfRule type="containsText" dxfId="10286" priority="4214" operator="containsText" text="ND">
      <formula>NOT(ISERROR(SEARCH("ND",EI141)))</formula>
    </cfRule>
    <cfRule type="containsText" dxfId="10285" priority="4215" operator="containsText" text="MANTTO">
      <formula>NOT(ISERROR(SEARCH("MANTTO",EI141)))</formula>
    </cfRule>
    <cfRule type="containsText" dxfId="10284" priority="4216" operator="containsText" text="PNC">
      <formula>NOT(ISERROR(SEARCH("PNC",EI141)))</formula>
    </cfRule>
    <cfRule type="containsText" dxfId="10283" priority="4217" operator="containsText" text="EJC">
      <formula>NOT(ISERROR(SEARCH("EJC",EI141)))</formula>
    </cfRule>
    <cfRule type="containsText" dxfId="10282" priority="4218" operator="containsText" text="FAC">
      <formula>NOT(ISERROR(SEARCH("FAC",EI141)))</formula>
    </cfRule>
  </conditionalFormatting>
  <conditionalFormatting sqref="EI141:EM141">
    <cfRule type="containsText" dxfId="10281" priority="4211" operator="containsText" text="CE">
      <formula>NOT(ISERROR(SEARCH("CE",EI141)))</formula>
    </cfRule>
  </conditionalFormatting>
  <conditionalFormatting sqref="EN141:ER141">
    <cfRule type="cellIs" dxfId="10280" priority="4204" operator="equal">
      <formula>"FAB"</formula>
    </cfRule>
    <cfRule type="containsText" dxfId="10279" priority="4205" operator="containsText" text="CC">
      <formula>NOT(ISERROR(SEARCH("CC",EN141)))</formula>
    </cfRule>
    <cfRule type="containsText" dxfId="10278" priority="4206" operator="containsText" text="ND">
      <formula>NOT(ISERROR(SEARCH("ND",EN141)))</formula>
    </cfRule>
    <cfRule type="containsText" dxfId="10277" priority="4207" operator="containsText" text="MANTTO">
      <formula>NOT(ISERROR(SEARCH("MANTTO",EN141)))</formula>
    </cfRule>
    <cfRule type="containsText" dxfId="10276" priority="4208" operator="containsText" text="PNC">
      <formula>NOT(ISERROR(SEARCH("PNC",EN141)))</formula>
    </cfRule>
    <cfRule type="containsText" dxfId="10275" priority="4209" operator="containsText" text="EJC">
      <formula>NOT(ISERROR(SEARCH("EJC",EN141)))</formula>
    </cfRule>
    <cfRule type="containsText" dxfId="10274" priority="4210" operator="containsText" text="FAC">
      <formula>NOT(ISERROR(SEARCH("FAC",EN141)))</formula>
    </cfRule>
  </conditionalFormatting>
  <conditionalFormatting sqref="EN141:ER141">
    <cfRule type="containsText" dxfId="10273" priority="4203" operator="containsText" text="CE">
      <formula>NOT(ISERROR(SEARCH("CE",EN141)))</formula>
    </cfRule>
  </conditionalFormatting>
  <conditionalFormatting sqref="EN141:ER141">
    <cfRule type="containsText" dxfId="10272" priority="4202" operator="containsText" text="BAA">
      <formula>NOT(ISERROR(SEARCH("BAA",EN141)))</formula>
    </cfRule>
  </conditionalFormatting>
  <conditionalFormatting sqref="EN141:ER141">
    <cfRule type="cellIs" dxfId="10271" priority="4195" operator="equal">
      <formula>"FAB"</formula>
    </cfRule>
    <cfRule type="containsText" dxfId="10270" priority="4196" operator="containsText" text="CC">
      <formula>NOT(ISERROR(SEARCH("CC",EN141)))</formula>
    </cfRule>
    <cfRule type="containsText" dxfId="10269" priority="4197" operator="containsText" text="ND">
      <formula>NOT(ISERROR(SEARCH("ND",EN141)))</formula>
    </cfRule>
    <cfRule type="containsText" dxfId="10268" priority="4198" operator="containsText" text="MANTTO">
      <formula>NOT(ISERROR(SEARCH("MANTTO",EN141)))</formula>
    </cfRule>
    <cfRule type="containsText" dxfId="10267" priority="4199" operator="containsText" text="PNC">
      <formula>NOT(ISERROR(SEARCH("PNC",EN141)))</formula>
    </cfRule>
    <cfRule type="containsText" dxfId="10266" priority="4200" operator="containsText" text="EJC">
      <formula>NOT(ISERROR(SEARCH("EJC",EN141)))</formula>
    </cfRule>
    <cfRule type="containsText" dxfId="10265" priority="4201" operator="containsText" text="FAC">
      <formula>NOT(ISERROR(SEARCH("FAC",EN141)))</formula>
    </cfRule>
  </conditionalFormatting>
  <conditionalFormatting sqref="EN141:ER141">
    <cfRule type="containsText" dxfId="10264" priority="4194" operator="containsText" text="CE">
      <formula>NOT(ISERROR(SEARCH("CE",EN141)))</formula>
    </cfRule>
  </conditionalFormatting>
  <conditionalFormatting sqref="EN141:ER141">
    <cfRule type="cellIs" dxfId="10263" priority="4187" operator="equal">
      <formula>"FAB"</formula>
    </cfRule>
    <cfRule type="containsText" dxfId="10262" priority="4188" operator="containsText" text="CC">
      <formula>NOT(ISERROR(SEARCH("CC",EN141)))</formula>
    </cfRule>
    <cfRule type="containsText" dxfId="10261" priority="4189" operator="containsText" text="ND">
      <formula>NOT(ISERROR(SEARCH("ND",EN141)))</formula>
    </cfRule>
    <cfRule type="containsText" dxfId="10260" priority="4190" operator="containsText" text="MANTTO">
      <formula>NOT(ISERROR(SEARCH("MANTTO",EN141)))</formula>
    </cfRule>
    <cfRule type="containsText" dxfId="10259" priority="4191" operator="containsText" text="PNC">
      <formula>NOT(ISERROR(SEARCH("PNC",EN141)))</formula>
    </cfRule>
    <cfRule type="containsText" dxfId="10258" priority="4192" operator="containsText" text="EJC">
      <formula>NOT(ISERROR(SEARCH("EJC",EN141)))</formula>
    </cfRule>
    <cfRule type="containsText" dxfId="10257" priority="4193" operator="containsText" text="FAC">
      <formula>NOT(ISERROR(SEARCH("FAC",EN141)))</formula>
    </cfRule>
  </conditionalFormatting>
  <conditionalFormatting sqref="EN141:ER141">
    <cfRule type="containsText" dxfId="10256" priority="4186" operator="containsText" text="CE">
      <formula>NOT(ISERROR(SEARCH("CE",EN141)))</formula>
    </cfRule>
  </conditionalFormatting>
  <conditionalFormatting sqref="EN141:ER141">
    <cfRule type="cellIs" dxfId="10255" priority="4179" operator="equal">
      <formula>"FAB"</formula>
    </cfRule>
    <cfRule type="containsText" dxfId="10254" priority="4180" operator="containsText" text="CC">
      <formula>NOT(ISERROR(SEARCH("CC",EN141)))</formula>
    </cfRule>
    <cfRule type="containsText" dxfId="10253" priority="4181" operator="containsText" text="ND">
      <formula>NOT(ISERROR(SEARCH("ND",EN141)))</formula>
    </cfRule>
    <cfRule type="containsText" dxfId="10252" priority="4182" operator="containsText" text="MANTTO">
      <formula>NOT(ISERROR(SEARCH("MANTTO",EN141)))</formula>
    </cfRule>
    <cfRule type="containsText" dxfId="10251" priority="4183" operator="containsText" text="PNC">
      <formula>NOT(ISERROR(SEARCH("PNC",EN141)))</formula>
    </cfRule>
    <cfRule type="containsText" dxfId="10250" priority="4184" operator="containsText" text="EJC">
      <formula>NOT(ISERROR(SEARCH("EJC",EN141)))</formula>
    </cfRule>
    <cfRule type="containsText" dxfId="10249" priority="4185" operator="containsText" text="FAC">
      <formula>NOT(ISERROR(SEARCH("FAC",EN141)))</formula>
    </cfRule>
  </conditionalFormatting>
  <conditionalFormatting sqref="EN141:ER141">
    <cfRule type="containsText" dxfId="10248" priority="4178" operator="containsText" text="CE">
      <formula>NOT(ISERROR(SEARCH("CE",EN141)))</formula>
    </cfRule>
  </conditionalFormatting>
  <conditionalFormatting sqref="EN141:ER141">
    <cfRule type="cellIs" dxfId="10247" priority="4171" operator="equal">
      <formula>"FAB"</formula>
    </cfRule>
    <cfRule type="containsText" dxfId="10246" priority="4172" operator="containsText" text="CC">
      <formula>NOT(ISERROR(SEARCH("CC",EN141)))</formula>
    </cfRule>
    <cfRule type="containsText" dxfId="10245" priority="4173" operator="containsText" text="ND">
      <formula>NOT(ISERROR(SEARCH("ND",EN141)))</formula>
    </cfRule>
    <cfRule type="containsText" dxfId="10244" priority="4174" operator="containsText" text="MANTTO">
      <formula>NOT(ISERROR(SEARCH("MANTTO",EN141)))</formula>
    </cfRule>
    <cfRule type="containsText" dxfId="10243" priority="4175" operator="containsText" text="PNC">
      <formula>NOT(ISERROR(SEARCH("PNC",EN141)))</formula>
    </cfRule>
    <cfRule type="containsText" dxfId="10242" priority="4176" operator="containsText" text="EJC">
      <formula>NOT(ISERROR(SEARCH("EJC",EN141)))</formula>
    </cfRule>
    <cfRule type="containsText" dxfId="10241" priority="4177" operator="containsText" text="FAC">
      <formula>NOT(ISERROR(SEARCH("FAC",EN141)))</formula>
    </cfRule>
  </conditionalFormatting>
  <conditionalFormatting sqref="EN141:ER141">
    <cfRule type="containsText" dxfId="10240" priority="4170" operator="containsText" text="CE">
      <formula>NOT(ISERROR(SEARCH("CE",EN141)))</formula>
    </cfRule>
  </conditionalFormatting>
  <conditionalFormatting sqref="EN141:ER141">
    <cfRule type="cellIs" dxfId="10239" priority="4163" operator="equal">
      <formula>"FAB"</formula>
    </cfRule>
    <cfRule type="containsText" dxfId="10238" priority="4164" operator="containsText" text="CC">
      <formula>NOT(ISERROR(SEARCH("CC",EN141)))</formula>
    </cfRule>
    <cfRule type="containsText" dxfId="10237" priority="4165" operator="containsText" text="ND">
      <formula>NOT(ISERROR(SEARCH("ND",EN141)))</formula>
    </cfRule>
    <cfRule type="containsText" dxfId="10236" priority="4166" operator="containsText" text="MANTTO">
      <formula>NOT(ISERROR(SEARCH("MANTTO",EN141)))</formula>
    </cfRule>
    <cfRule type="containsText" dxfId="10235" priority="4167" operator="containsText" text="PNC">
      <formula>NOT(ISERROR(SEARCH("PNC",EN141)))</formula>
    </cfRule>
    <cfRule type="containsText" dxfId="10234" priority="4168" operator="containsText" text="EJC">
      <formula>NOT(ISERROR(SEARCH("EJC",EN141)))</formula>
    </cfRule>
    <cfRule type="containsText" dxfId="10233" priority="4169" operator="containsText" text="FAC">
      <formula>NOT(ISERROR(SEARCH("FAC",EN141)))</formula>
    </cfRule>
  </conditionalFormatting>
  <conditionalFormatting sqref="EN141:ER141">
    <cfRule type="containsText" dxfId="10232" priority="4162" operator="containsText" text="CE">
      <formula>NOT(ISERROR(SEARCH("CE",EN141)))</formula>
    </cfRule>
  </conditionalFormatting>
  <conditionalFormatting sqref="EN141:ER141">
    <cfRule type="cellIs" dxfId="10231" priority="4155" operator="equal">
      <formula>"FAB"</formula>
    </cfRule>
    <cfRule type="containsText" dxfId="10230" priority="4156" operator="containsText" text="CC">
      <formula>NOT(ISERROR(SEARCH("CC",EN141)))</formula>
    </cfRule>
    <cfRule type="containsText" dxfId="10229" priority="4157" operator="containsText" text="ND">
      <formula>NOT(ISERROR(SEARCH("ND",EN141)))</formula>
    </cfRule>
    <cfRule type="containsText" dxfId="10228" priority="4158" operator="containsText" text="MANTTO">
      <formula>NOT(ISERROR(SEARCH("MANTTO",EN141)))</formula>
    </cfRule>
    <cfRule type="containsText" dxfId="10227" priority="4159" operator="containsText" text="PNC">
      <formula>NOT(ISERROR(SEARCH("PNC",EN141)))</formula>
    </cfRule>
    <cfRule type="containsText" dxfId="10226" priority="4160" operator="containsText" text="EJC">
      <formula>NOT(ISERROR(SEARCH("EJC",EN141)))</formula>
    </cfRule>
    <cfRule type="containsText" dxfId="10225" priority="4161" operator="containsText" text="FAC">
      <formula>NOT(ISERROR(SEARCH("FAC",EN141)))</formula>
    </cfRule>
  </conditionalFormatting>
  <conditionalFormatting sqref="EN141:ER141">
    <cfRule type="containsText" dxfId="10224" priority="4154" operator="containsText" text="CE">
      <formula>NOT(ISERROR(SEARCH("CE",EN141)))</formula>
    </cfRule>
  </conditionalFormatting>
  <conditionalFormatting sqref="EN141:ER141">
    <cfRule type="cellIs" dxfId="10223" priority="4147" operator="equal">
      <formula>"FAB"</formula>
    </cfRule>
    <cfRule type="containsText" dxfId="10222" priority="4148" operator="containsText" text="CC">
      <formula>NOT(ISERROR(SEARCH("CC",EN141)))</formula>
    </cfRule>
    <cfRule type="containsText" dxfId="10221" priority="4149" operator="containsText" text="ND">
      <formula>NOT(ISERROR(SEARCH("ND",EN141)))</formula>
    </cfRule>
    <cfRule type="containsText" dxfId="10220" priority="4150" operator="containsText" text="MANTTO">
      <formula>NOT(ISERROR(SEARCH("MANTTO",EN141)))</formula>
    </cfRule>
    <cfRule type="containsText" dxfId="10219" priority="4151" operator="containsText" text="PNC">
      <formula>NOT(ISERROR(SEARCH("PNC",EN141)))</formula>
    </cfRule>
    <cfRule type="containsText" dxfId="10218" priority="4152" operator="containsText" text="EJC">
      <formula>NOT(ISERROR(SEARCH("EJC",EN141)))</formula>
    </cfRule>
    <cfRule type="containsText" dxfId="10217" priority="4153" operator="containsText" text="FAC">
      <formula>NOT(ISERROR(SEARCH("FAC",EN141)))</formula>
    </cfRule>
  </conditionalFormatting>
  <conditionalFormatting sqref="EN141:ER141">
    <cfRule type="containsText" dxfId="10216" priority="4146" operator="containsText" text="CE">
      <formula>NOT(ISERROR(SEARCH("CE",EN141)))</formula>
    </cfRule>
  </conditionalFormatting>
  <conditionalFormatting sqref="CU144:DF144">
    <cfRule type="cellIs" dxfId="10215" priority="4009" operator="equal">
      <formula>"FAB"</formula>
    </cfRule>
    <cfRule type="containsText" dxfId="10214" priority="4010" operator="containsText" text="CC">
      <formula>NOT(ISERROR(SEARCH("CC",CU144)))</formula>
    </cfRule>
    <cfRule type="containsText" dxfId="10213" priority="4011" operator="containsText" text="ND">
      <formula>NOT(ISERROR(SEARCH("ND",CU144)))</formula>
    </cfRule>
    <cfRule type="containsText" dxfId="10212" priority="4012" operator="containsText" text="MANTTO">
      <formula>NOT(ISERROR(SEARCH("MANTTO",CU144)))</formula>
    </cfRule>
    <cfRule type="containsText" dxfId="10211" priority="4013" operator="containsText" text="PNC">
      <formula>NOT(ISERROR(SEARCH("PNC",CU144)))</formula>
    </cfRule>
    <cfRule type="containsText" dxfId="10210" priority="4014" operator="containsText" text="EJC">
      <formula>NOT(ISERROR(SEARCH("EJC",CU144)))</formula>
    </cfRule>
    <cfRule type="containsText" dxfId="10209" priority="4015" operator="containsText" text="FAC">
      <formula>NOT(ISERROR(SEARCH("FAC",CU144)))</formula>
    </cfRule>
  </conditionalFormatting>
  <conditionalFormatting sqref="CU144:DF144">
    <cfRule type="containsText" dxfId="10208" priority="4008" operator="containsText" text="CE">
      <formula>NOT(ISERROR(SEARCH("CE",CU144)))</formula>
    </cfRule>
  </conditionalFormatting>
  <conditionalFormatting sqref="CU144:DF144">
    <cfRule type="containsText" dxfId="10207" priority="4007" operator="containsText" text="BAA">
      <formula>NOT(ISERROR(SEARCH("BAA",CU144)))</formula>
    </cfRule>
  </conditionalFormatting>
  <conditionalFormatting sqref="CU144">
    <cfRule type="cellIs" dxfId="10206" priority="4000" operator="equal">
      <formula>"FAB"</formula>
    </cfRule>
    <cfRule type="containsText" dxfId="10205" priority="4001" operator="containsText" text="CC">
      <formula>NOT(ISERROR(SEARCH("CC",CU144)))</formula>
    </cfRule>
    <cfRule type="containsText" dxfId="10204" priority="4002" operator="containsText" text="ND">
      <formula>NOT(ISERROR(SEARCH("ND",CU144)))</formula>
    </cfRule>
    <cfRule type="containsText" dxfId="10203" priority="4003" operator="containsText" text="MANTTO">
      <formula>NOT(ISERROR(SEARCH("MANTTO",CU144)))</formula>
    </cfRule>
    <cfRule type="containsText" dxfId="10202" priority="4004" operator="containsText" text="PNC">
      <formula>NOT(ISERROR(SEARCH("PNC",CU144)))</formula>
    </cfRule>
    <cfRule type="containsText" dxfId="10201" priority="4005" operator="containsText" text="EJC">
      <formula>NOT(ISERROR(SEARCH("EJC",CU144)))</formula>
    </cfRule>
    <cfRule type="containsText" dxfId="10200" priority="4006" operator="containsText" text="FAC">
      <formula>NOT(ISERROR(SEARCH("FAC",CU144)))</formula>
    </cfRule>
  </conditionalFormatting>
  <conditionalFormatting sqref="CU144">
    <cfRule type="containsText" dxfId="10199" priority="3999" operator="containsText" text="CE">
      <formula>NOT(ISERROR(SEARCH("CE",CU144)))</formula>
    </cfRule>
  </conditionalFormatting>
  <conditionalFormatting sqref="CU144">
    <cfRule type="cellIs" dxfId="10198" priority="3992" operator="equal">
      <formula>"FAB"</formula>
    </cfRule>
    <cfRule type="containsText" dxfId="10197" priority="3993" operator="containsText" text="CC">
      <formula>NOT(ISERROR(SEARCH("CC",CU144)))</formula>
    </cfRule>
    <cfRule type="containsText" dxfId="10196" priority="3994" operator="containsText" text="ND">
      <formula>NOT(ISERROR(SEARCH("ND",CU144)))</formula>
    </cfRule>
    <cfRule type="containsText" dxfId="10195" priority="3995" operator="containsText" text="MANTTO">
      <formula>NOT(ISERROR(SEARCH("MANTTO",CU144)))</formula>
    </cfRule>
    <cfRule type="containsText" dxfId="10194" priority="3996" operator="containsText" text="PNC">
      <formula>NOT(ISERROR(SEARCH("PNC",CU144)))</formula>
    </cfRule>
    <cfRule type="containsText" dxfId="10193" priority="3997" operator="containsText" text="EJC">
      <formula>NOT(ISERROR(SEARCH("EJC",CU144)))</formula>
    </cfRule>
    <cfRule type="containsText" dxfId="10192" priority="3998" operator="containsText" text="FAC">
      <formula>NOT(ISERROR(SEARCH("FAC",CU144)))</formula>
    </cfRule>
  </conditionalFormatting>
  <conditionalFormatting sqref="CU144">
    <cfRule type="containsText" dxfId="10191" priority="3991" operator="containsText" text="CE">
      <formula>NOT(ISERROR(SEARCH("CE",CU144)))</formula>
    </cfRule>
  </conditionalFormatting>
  <conditionalFormatting sqref="CU144">
    <cfRule type="cellIs" dxfId="10190" priority="3984" operator="equal">
      <formula>"FAB"</formula>
    </cfRule>
    <cfRule type="containsText" dxfId="10189" priority="3985" operator="containsText" text="CC">
      <formula>NOT(ISERROR(SEARCH("CC",CU144)))</formula>
    </cfRule>
    <cfRule type="containsText" dxfId="10188" priority="3986" operator="containsText" text="ND">
      <formula>NOT(ISERROR(SEARCH("ND",CU144)))</formula>
    </cfRule>
    <cfRule type="containsText" dxfId="10187" priority="3987" operator="containsText" text="MANTTO">
      <formula>NOT(ISERROR(SEARCH("MANTTO",CU144)))</formula>
    </cfRule>
    <cfRule type="containsText" dxfId="10186" priority="3988" operator="containsText" text="PNC">
      <formula>NOT(ISERROR(SEARCH("PNC",CU144)))</formula>
    </cfRule>
    <cfRule type="containsText" dxfId="10185" priority="3989" operator="containsText" text="EJC">
      <formula>NOT(ISERROR(SEARCH("EJC",CU144)))</formula>
    </cfRule>
    <cfRule type="containsText" dxfId="10184" priority="3990" operator="containsText" text="FAC">
      <formula>NOT(ISERROR(SEARCH("FAC",CU144)))</formula>
    </cfRule>
  </conditionalFormatting>
  <conditionalFormatting sqref="CU144">
    <cfRule type="containsText" dxfId="10183" priority="3983" operator="containsText" text="CE">
      <formula>NOT(ISERROR(SEARCH("CE",CU144)))</formula>
    </cfRule>
  </conditionalFormatting>
  <conditionalFormatting sqref="CU144">
    <cfRule type="cellIs" dxfId="10182" priority="3976" operator="equal">
      <formula>"FAB"</formula>
    </cfRule>
    <cfRule type="containsText" dxfId="10181" priority="3977" operator="containsText" text="CC">
      <formula>NOT(ISERROR(SEARCH("CC",CU144)))</formula>
    </cfRule>
    <cfRule type="containsText" dxfId="10180" priority="3978" operator="containsText" text="ND">
      <formula>NOT(ISERROR(SEARCH("ND",CU144)))</formula>
    </cfRule>
    <cfRule type="containsText" dxfId="10179" priority="3979" operator="containsText" text="MANTTO">
      <formula>NOT(ISERROR(SEARCH("MANTTO",CU144)))</formula>
    </cfRule>
    <cfRule type="containsText" dxfId="10178" priority="3980" operator="containsText" text="PNC">
      <formula>NOT(ISERROR(SEARCH("PNC",CU144)))</formula>
    </cfRule>
    <cfRule type="containsText" dxfId="10177" priority="3981" operator="containsText" text="EJC">
      <formula>NOT(ISERROR(SEARCH("EJC",CU144)))</formula>
    </cfRule>
    <cfRule type="containsText" dxfId="10176" priority="3982" operator="containsText" text="FAC">
      <formula>NOT(ISERROR(SEARCH("FAC",CU144)))</formula>
    </cfRule>
  </conditionalFormatting>
  <conditionalFormatting sqref="CU144">
    <cfRule type="containsText" dxfId="10175" priority="3975" operator="containsText" text="CE">
      <formula>NOT(ISERROR(SEARCH("CE",CU144)))</formula>
    </cfRule>
  </conditionalFormatting>
  <conditionalFormatting sqref="CU144">
    <cfRule type="cellIs" dxfId="10174" priority="3968" operator="equal">
      <formula>"FAB"</formula>
    </cfRule>
    <cfRule type="containsText" dxfId="10173" priority="3969" operator="containsText" text="CC">
      <formula>NOT(ISERROR(SEARCH("CC",CU144)))</formula>
    </cfRule>
    <cfRule type="containsText" dxfId="10172" priority="3970" operator="containsText" text="ND">
      <formula>NOT(ISERROR(SEARCH("ND",CU144)))</formula>
    </cfRule>
    <cfRule type="containsText" dxfId="10171" priority="3971" operator="containsText" text="MANTTO">
      <formula>NOT(ISERROR(SEARCH("MANTTO",CU144)))</formula>
    </cfRule>
    <cfRule type="containsText" dxfId="10170" priority="3972" operator="containsText" text="PNC">
      <formula>NOT(ISERROR(SEARCH("PNC",CU144)))</formula>
    </cfRule>
    <cfRule type="containsText" dxfId="10169" priority="3973" operator="containsText" text="EJC">
      <formula>NOT(ISERROR(SEARCH("EJC",CU144)))</formula>
    </cfRule>
    <cfRule type="containsText" dxfId="10168" priority="3974" operator="containsText" text="FAC">
      <formula>NOT(ISERROR(SEARCH("FAC",CU144)))</formula>
    </cfRule>
  </conditionalFormatting>
  <conditionalFormatting sqref="CU144">
    <cfRule type="containsText" dxfId="10167" priority="3967" operator="containsText" text="CE">
      <formula>NOT(ISERROR(SEARCH("CE",CU144)))</formula>
    </cfRule>
  </conditionalFormatting>
  <conditionalFormatting sqref="CV144:DF144">
    <cfRule type="cellIs" dxfId="10166" priority="3960" operator="equal">
      <formula>"FAB"</formula>
    </cfRule>
    <cfRule type="containsText" dxfId="10165" priority="3961" operator="containsText" text="CC">
      <formula>NOT(ISERROR(SEARCH("CC",CV144)))</formula>
    </cfRule>
    <cfRule type="containsText" dxfId="10164" priority="3962" operator="containsText" text="ND">
      <formula>NOT(ISERROR(SEARCH("ND",CV144)))</formula>
    </cfRule>
    <cfRule type="containsText" dxfId="10163" priority="3963" operator="containsText" text="MANTTO">
      <formula>NOT(ISERROR(SEARCH("MANTTO",CV144)))</formula>
    </cfRule>
    <cfRule type="containsText" dxfId="10162" priority="3964" operator="containsText" text="PNC">
      <formula>NOT(ISERROR(SEARCH("PNC",CV144)))</formula>
    </cfRule>
    <cfRule type="containsText" dxfId="10161" priority="3965" operator="containsText" text="EJC">
      <formula>NOT(ISERROR(SEARCH("EJC",CV144)))</formula>
    </cfRule>
    <cfRule type="containsText" dxfId="10160" priority="3966" operator="containsText" text="FAC">
      <formula>NOT(ISERROR(SEARCH("FAC",CV144)))</formula>
    </cfRule>
  </conditionalFormatting>
  <conditionalFormatting sqref="CV144:DF144">
    <cfRule type="containsText" dxfId="10159" priority="3959" operator="containsText" text="CE">
      <formula>NOT(ISERROR(SEARCH("CE",CV144)))</formula>
    </cfRule>
  </conditionalFormatting>
  <conditionalFormatting sqref="CV144:DF144">
    <cfRule type="cellIs" dxfId="10158" priority="3952" operator="equal">
      <formula>"FAB"</formula>
    </cfRule>
    <cfRule type="containsText" dxfId="10157" priority="3953" operator="containsText" text="CC">
      <formula>NOT(ISERROR(SEARCH("CC",CV144)))</formula>
    </cfRule>
    <cfRule type="containsText" dxfId="10156" priority="3954" operator="containsText" text="ND">
      <formula>NOT(ISERROR(SEARCH("ND",CV144)))</formula>
    </cfRule>
    <cfRule type="containsText" dxfId="10155" priority="3955" operator="containsText" text="MANTTO">
      <formula>NOT(ISERROR(SEARCH("MANTTO",CV144)))</formula>
    </cfRule>
    <cfRule type="containsText" dxfId="10154" priority="3956" operator="containsText" text="PNC">
      <formula>NOT(ISERROR(SEARCH("PNC",CV144)))</formula>
    </cfRule>
    <cfRule type="containsText" dxfId="10153" priority="3957" operator="containsText" text="EJC">
      <formula>NOT(ISERROR(SEARCH("EJC",CV144)))</formula>
    </cfRule>
    <cfRule type="containsText" dxfId="10152" priority="3958" operator="containsText" text="FAC">
      <formula>NOT(ISERROR(SEARCH("FAC",CV144)))</formula>
    </cfRule>
  </conditionalFormatting>
  <conditionalFormatting sqref="CV144:DF144">
    <cfRule type="containsText" dxfId="10151" priority="3951" operator="containsText" text="CE">
      <formula>NOT(ISERROR(SEARCH("CE",CV144)))</formula>
    </cfRule>
  </conditionalFormatting>
  <conditionalFormatting sqref="CV144:DF144">
    <cfRule type="cellIs" dxfId="10150" priority="3944" operator="equal">
      <formula>"FAB"</formula>
    </cfRule>
    <cfRule type="containsText" dxfId="10149" priority="3945" operator="containsText" text="CC">
      <formula>NOT(ISERROR(SEARCH("CC",CV144)))</formula>
    </cfRule>
    <cfRule type="containsText" dxfId="10148" priority="3946" operator="containsText" text="ND">
      <formula>NOT(ISERROR(SEARCH("ND",CV144)))</formula>
    </cfRule>
    <cfRule type="containsText" dxfId="10147" priority="3947" operator="containsText" text="MANTTO">
      <formula>NOT(ISERROR(SEARCH("MANTTO",CV144)))</formula>
    </cfRule>
    <cfRule type="containsText" dxfId="10146" priority="3948" operator="containsText" text="PNC">
      <formula>NOT(ISERROR(SEARCH("PNC",CV144)))</formula>
    </cfRule>
    <cfRule type="containsText" dxfId="10145" priority="3949" operator="containsText" text="EJC">
      <formula>NOT(ISERROR(SEARCH("EJC",CV144)))</formula>
    </cfRule>
    <cfRule type="containsText" dxfId="10144" priority="3950" operator="containsText" text="FAC">
      <formula>NOT(ISERROR(SEARCH("FAC",CV144)))</formula>
    </cfRule>
  </conditionalFormatting>
  <conditionalFormatting sqref="CV144:DF144">
    <cfRule type="containsText" dxfId="10143" priority="3943" operator="containsText" text="CE">
      <formula>NOT(ISERROR(SEARCH("CE",CV144)))</formula>
    </cfRule>
  </conditionalFormatting>
  <conditionalFormatting sqref="CV144:DF144">
    <cfRule type="cellIs" dxfId="10142" priority="3936" operator="equal">
      <formula>"FAB"</formula>
    </cfRule>
    <cfRule type="containsText" dxfId="10141" priority="3937" operator="containsText" text="CC">
      <formula>NOT(ISERROR(SEARCH("CC",CV144)))</formula>
    </cfRule>
    <cfRule type="containsText" dxfId="10140" priority="3938" operator="containsText" text="ND">
      <formula>NOT(ISERROR(SEARCH("ND",CV144)))</formula>
    </cfRule>
    <cfRule type="containsText" dxfId="10139" priority="3939" operator="containsText" text="MANTTO">
      <formula>NOT(ISERROR(SEARCH("MANTTO",CV144)))</formula>
    </cfRule>
    <cfRule type="containsText" dxfId="10138" priority="3940" operator="containsText" text="PNC">
      <formula>NOT(ISERROR(SEARCH("PNC",CV144)))</formula>
    </cfRule>
    <cfRule type="containsText" dxfId="10137" priority="3941" operator="containsText" text="EJC">
      <formula>NOT(ISERROR(SEARCH("EJC",CV144)))</formula>
    </cfRule>
    <cfRule type="containsText" dxfId="10136" priority="3942" operator="containsText" text="FAC">
      <formula>NOT(ISERROR(SEARCH("FAC",CV144)))</formula>
    </cfRule>
  </conditionalFormatting>
  <conditionalFormatting sqref="CV144:DF144">
    <cfRule type="containsText" dxfId="10135" priority="3935" operator="containsText" text="CE">
      <formula>NOT(ISERROR(SEARCH("CE",CV144)))</formula>
    </cfRule>
  </conditionalFormatting>
  <conditionalFormatting sqref="DB144:DF144">
    <cfRule type="cellIs" dxfId="10134" priority="3928" operator="equal">
      <formula>"FAB"</formula>
    </cfRule>
    <cfRule type="containsText" dxfId="10133" priority="3929" operator="containsText" text="CC">
      <formula>NOT(ISERROR(SEARCH("CC",DB144)))</formula>
    </cfRule>
    <cfRule type="containsText" dxfId="10132" priority="3930" operator="containsText" text="ND">
      <formula>NOT(ISERROR(SEARCH("ND",DB144)))</formula>
    </cfRule>
    <cfRule type="containsText" dxfId="10131" priority="3931" operator="containsText" text="MANTTO">
      <formula>NOT(ISERROR(SEARCH("MANTTO",DB144)))</formula>
    </cfRule>
    <cfRule type="containsText" dxfId="10130" priority="3932" operator="containsText" text="PNC">
      <formula>NOT(ISERROR(SEARCH("PNC",DB144)))</formula>
    </cfRule>
    <cfRule type="containsText" dxfId="10129" priority="3933" operator="containsText" text="EJC">
      <formula>NOT(ISERROR(SEARCH("EJC",DB144)))</formula>
    </cfRule>
    <cfRule type="containsText" dxfId="10128" priority="3934" operator="containsText" text="FAC">
      <formula>NOT(ISERROR(SEARCH("FAC",DB144)))</formula>
    </cfRule>
  </conditionalFormatting>
  <conditionalFormatting sqref="DB144:DF144">
    <cfRule type="containsText" dxfId="10127" priority="3927" operator="containsText" text="CE">
      <formula>NOT(ISERROR(SEARCH("CE",DB144)))</formula>
    </cfRule>
  </conditionalFormatting>
  <conditionalFormatting sqref="DB144:DF144">
    <cfRule type="cellIs" dxfId="10126" priority="3920" operator="equal">
      <formula>"FAB"</formula>
    </cfRule>
    <cfRule type="containsText" dxfId="10125" priority="3921" operator="containsText" text="CC">
      <formula>NOT(ISERROR(SEARCH("CC",DB144)))</formula>
    </cfRule>
    <cfRule type="containsText" dxfId="10124" priority="3922" operator="containsText" text="ND">
      <formula>NOT(ISERROR(SEARCH("ND",DB144)))</formula>
    </cfRule>
    <cfRule type="containsText" dxfId="10123" priority="3923" operator="containsText" text="MANTTO">
      <formula>NOT(ISERROR(SEARCH("MANTTO",DB144)))</formula>
    </cfRule>
    <cfRule type="containsText" dxfId="10122" priority="3924" operator="containsText" text="PNC">
      <formula>NOT(ISERROR(SEARCH("PNC",DB144)))</formula>
    </cfRule>
    <cfRule type="containsText" dxfId="10121" priority="3925" operator="containsText" text="EJC">
      <formula>NOT(ISERROR(SEARCH("EJC",DB144)))</formula>
    </cfRule>
    <cfRule type="containsText" dxfId="10120" priority="3926" operator="containsText" text="FAC">
      <formula>NOT(ISERROR(SEARCH("FAC",DB144)))</formula>
    </cfRule>
  </conditionalFormatting>
  <conditionalFormatting sqref="DB144:DF144">
    <cfRule type="containsText" dxfId="10119" priority="3919" operator="containsText" text="CE">
      <formula>NOT(ISERROR(SEARCH("CE",DB144)))</formula>
    </cfRule>
  </conditionalFormatting>
  <conditionalFormatting sqref="BS142:CA142">
    <cfRule type="cellIs" dxfId="10118" priority="3830" operator="equal">
      <formula>"FAB"</formula>
    </cfRule>
    <cfRule type="containsText" dxfId="10117" priority="3831" operator="containsText" text="CC">
      <formula>NOT(ISERROR(SEARCH("CC",BS142)))</formula>
    </cfRule>
    <cfRule type="containsText" dxfId="10116" priority="3832" operator="containsText" text="ND">
      <formula>NOT(ISERROR(SEARCH("ND",BS142)))</formula>
    </cfRule>
    <cfRule type="containsText" dxfId="10115" priority="3833" operator="containsText" text="MANTTO">
      <formula>NOT(ISERROR(SEARCH("MANTTO",BS142)))</formula>
    </cfRule>
    <cfRule type="containsText" dxfId="10114" priority="3834" operator="containsText" text="PNC">
      <formula>NOT(ISERROR(SEARCH("PNC",BS142)))</formula>
    </cfRule>
    <cfRule type="containsText" dxfId="10113" priority="3835" operator="containsText" text="EJC">
      <formula>NOT(ISERROR(SEARCH("EJC",BS142)))</formula>
    </cfRule>
    <cfRule type="containsText" dxfId="10112" priority="3836" operator="containsText" text="FAC">
      <formula>NOT(ISERROR(SEARCH("FAC",BS142)))</formula>
    </cfRule>
  </conditionalFormatting>
  <conditionalFormatting sqref="BS142:CA142">
    <cfRule type="containsText" dxfId="10111" priority="3829" operator="containsText" text="CE">
      <formula>NOT(ISERROR(SEARCH("CE",BS142)))</formula>
    </cfRule>
  </conditionalFormatting>
  <conditionalFormatting sqref="BS142:CA142">
    <cfRule type="containsText" dxfId="10110" priority="3828" operator="containsText" text="BAA">
      <formula>NOT(ISERROR(SEARCH("BAA",BS142)))</formula>
    </cfRule>
  </conditionalFormatting>
  <conditionalFormatting sqref="BS142:CA142">
    <cfRule type="cellIs" dxfId="10109" priority="3821" operator="equal">
      <formula>"FAB"</formula>
    </cfRule>
    <cfRule type="containsText" dxfId="10108" priority="3822" operator="containsText" text="CC">
      <formula>NOT(ISERROR(SEARCH("CC",BS142)))</formula>
    </cfRule>
    <cfRule type="containsText" dxfId="10107" priority="3823" operator="containsText" text="ND">
      <formula>NOT(ISERROR(SEARCH("ND",BS142)))</formula>
    </cfRule>
    <cfRule type="containsText" dxfId="10106" priority="3824" operator="containsText" text="MANTTO">
      <formula>NOT(ISERROR(SEARCH("MANTTO",BS142)))</formula>
    </cfRule>
    <cfRule type="containsText" dxfId="10105" priority="3825" operator="containsText" text="PNC">
      <formula>NOT(ISERROR(SEARCH("PNC",BS142)))</formula>
    </cfRule>
    <cfRule type="containsText" dxfId="10104" priority="3826" operator="containsText" text="EJC">
      <formula>NOT(ISERROR(SEARCH("EJC",BS142)))</formula>
    </cfRule>
    <cfRule type="containsText" dxfId="10103" priority="3827" operator="containsText" text="FAC">
      <formula>NOT(ISERROR(SEARCH("FAC",BS142)))</formula>
    </cfRule>
  </conditionalFormatting>
  <conditionalFormatting sqref="BS142:CA142">
    <cfRule type="containsText" dxfId="10102" priority="3820" operator="containsText" text="CE">
      <formula>NOT(ISERROR(SEARCH("CE",BS142)))</formula>
    </cfRule>
  </conditionalFormatting>
  <conditionalFormatting sqref="BS142:CA142">
    <cfRule type="cellIs" dxfId="10101" priority="3813" operator="equal">
      <formula>"FAB"</formula>
    </cfRule>
    <cfRule type="containsText" dxfId="10100" priority="3814" operator="containsText" text="CC">
      <formula>NOT(ISERROR(SEARCH("CC",BS142)))</formula>
    </cfRule>
    <cfRule type="containsText" dxfId="10099" priority="3815" operator="containsText" text="ND">
      <formula>NOT(ISERROR(SEARCH("ND",BS142)))</formula>
    </cfRule>
    <cfRule type="containsText" dxfId="10098" priority="3816" operator="containsText" text="MANTTO">
      <formula>NOT(ISERROR(SEARCH("MANTTO",BS142)))</formula>
    </cfRule>
    <cfRule type="containsText" dxfId="10097" priority="3817" operator="containsText" text="PNC">
      <formula>NOT(ISERROR(SEARCH("PNC",BS142)))</formula>
    </cfRule>
    <cfRule type="containsText" dxfId="10096" priority="3818" operator="containsText" text="EJC">
      <formula>NOT(ISERROR(SEARCH("EJC",BS142)))</formula>
    </cfRule>
    <cfRule type="containsText" dxfId="10095" priority="3819" operator="containsText" text="FAC">
      <formula>NOT(ISERROR(SEARCH("FAC",BS142)))</formula>
    </cfRule>
  </conditionalFormatting>
  <conditionalFormatting sqref="BS142:CA142">
    <cfRule type="containsText" dxfId="10094" priority="3812" operator="containsText" text="CE">
      <formula>NOT(ISERROR(SEARCH("CE",BS142)))</formula>
    </cfRule>
  </conditionalFormatting>
  <conditionalFormatting sqref="BS142:CA142">
    <cfRule type="cellIs" dxfId="10093" priority="3805" operator="equal">
      <formula>"FAB"</formula>
    </cfRule>
    <cfRule type="containsText" dxfId="10092" priority="3806" operator="containsText" text="CC">
      <formula>NOT(ISERROR(SEARCH("CC",BS142)))</formula>
    </cfRule>
    <cfRule type="containsText" dxfId="10091" priority="3807" operator="containsText" text="ND">
      <formula>NOT(ISERROR(SEARCH("ND",BS142)))</formula>
    </cfRule>
    <cfRule type="containsText" dxfId="10090" priority="3808" operator="containsText" text="MANTTO">
      <formula>NOT(ISERROR(SEARCH("MANTTO",BS142)))</formula>
    </cfRule>
    <cfRule type="containsText" dxfId="10089" priority="3809" operator="containsText" text="PNC">
      <formula>NOT(ISERROR(SEARCH("PNC",BS142)))</formula>
    </cfRule>
    <cfRule type="containsText" dxfId="10088" priority="3810" operator="containsText" text="EJC">
      <formula>NOT(ISERROR(SEARCH("EJC",BS142)))</formula>
    </cfRule>
    <cfRule type="containsText" dxfId="10087" priority="3811" operator="containsText" text="FAC">
      <formula>NOT(ISERROR(SEARCH("FAC",BS142)))</formula>
    </cfRule>
  </conditionalFormatting>
  <conditionalFormatting sqref="BS142:CA142">
    <cfRule type="containsText" dxfId="10086" priority="3804" operator="containsText" text="CE">
      <formula>NOT(ISERROR(SEARCH("CE",BS142)))</formula>
    </cfRule>
  </conditionalFormatting>
  <conditionalFormatting sqref="BS142:CA142">
    <cfRule type="cellIs" dxfId="10085" priority="3797" operator="equal">
      <formula>"FAB"</formula>
    </cfRule>
    <cfRule type="containsText" dxfId="10084" priority="3798" operator="containsText" text="CC">
      <formula>NOT(ISERROR(SEARCH("CC",BS142)))</formula>
    </cfRule>
    <cfRule type="containsText" dxfId="10083" priority="3799" operator="containsText" text="ND">
      <formula>NOT(ISERROR(SEARCH("ND",BS142)))</formula>
    </cfRule>
    <cfRule type="containsText" dxfId="10082" priority="3800" operator="containsText" text="MANTTO">
      <formula>NOT(ISERROR(SEARCH("MANTTO",BS142)))</formula>
    </cfRule>
    <cfRule type="containsText" dxfId="10081" priority="3801" operator="containsText" text="PNC">
      <formula>NOT(ISERROR(SEARCH("PNC",BS142)))</formula>
    </cfRule>
    <cfRule type="containsText" dxfId="10080" priority="3802" operator="containsText" text="EJC">
      <formula>NOT(ISERROR(SEARCH("EJC",BS142)))</formula>
    </cfRule>
    <cfRule type="containsText" dxfId="10079" priority="3803" operator="containsText" text="FAC">
      <formula>NOT(ISERROR(SEARCH("FAC",BS142)))</formula>
    </cfRule>
  </conditionalFormatting>
  <conditionalFormatting sqref="BS142:CA142">
    <cfRule type="containsText" dxfId="10078" priority="3796" operator="containsText" text="CE">
      <formula>NOT(ISERROR(SEARCH("CE",BS142)))</formula>
    </cfRule>
  </conditionalFormatting>
  <conditionalFormatting sqref="BS142:CA142">
    <cfRule type="cellIs" dxfId="10077" priority="3789" operator="equal">
      <formula>"FAB"</formula>
    </cfRule>
    <cfRule type="containsText" dxfId="10076" priority="3790" operator="containsText" text="CC">
      <formula>NOT(ISERROR(SEARCH("CC",BS142)))</formula>
    </cfRule>
    <cfRule type="containsText" dxfId="10075" priority="3791" operator="containsText" text="ND">
      <formula>NOT(ISERROR(SEARCH("ND",BS142)))</formula>
    </cfRule>
    <cfRule type="containsText" dxfId="10074" priority="3792" operator="containsText" text="MANTTO">
      <formula>NOT(ISERROR(SEARCH("MANTTO",BS142)))</formula>
    </cfRule>
    <cfRule type="containsText" dxfId="10073" priority="3793" operator="containsText" text="PNC">
      <formula>NOT(ISERROR(SEARCH("PNC",BS142)))</formula>
    </cfRule>
    <cfRule type="containsText" dxfId="10072" priority="3794" operator="containsText" text="EJC">
      <formula>NOT(ISERROR(SEARCH("EJC",BS142)))</formula>
    </cfRule>
    <cfRule type="containsText" dxfId="10071" priority="3795" operator="containsText" text="FAC">
      <formula>NOT(ISERROR(SEARCH("FAC",BS142)))</formula>
    </cfRule>
  </conditionalFormatting>
  <conditionalFormatting sqref="BS142:CA142">
    <cfRule type="containsText" dxfId="10070" priority="3788" operator="containsText" text="CE">
      <formula>NOT(ISERROR(SEARCH("CE",BS142)))</formula>
    </cfRule>
  </conditionalFormatting>
  <conditionalFormatting sqref="BS142:CA142">
    <cfRule type="cellIs" dxfId="10069" priority="3781" operator="equal">
      <formula>"FAB"</formula>
    </cfRule>
    <cfRule type="containsText" dxfId="10068" priority="3782" operator="containsText" text="CC">
      <formula>NOT(ISERROR(SEARCH("CC",BS142)))</formula>
    </cfRule>
    <cfRule type="containsText" dxfId="10067" priority="3783" operator="containsText" text="ND">
      <formula>NOT(ISERROR(SEARCH("ND",BS142)))</formula>
    </cfRule>
    <cfRule type="containsText" dxfId="10066" priority="3784" operator="containsText" text="MANTTO">
      <formula>NOT(ISERROR(SEARCH("MANTTO",BS142)))</formula>
    </cfRule>
    <cfRule type="containsText" dxfId="10065" priority="3785" operator="containsText" text="PNC">
      <formula>NOT(ISERROR(SEARCH("PNC",BS142)))</formula>
    </cfRule>
    <cfRule type="containsText" dxfId="10064" priority="3786" operator="containsText" text="EJC">
      <formula>NOT(ISERROR(SEARCH("EJC",BS142)))</formula>
    </cfRule>
    <cfRule type="containsText" dxfId="10063" priority="3787" operator="containsText" text="FAC">
      <formula>NOT(ISERROR(SEARCH("FAC",BS142)))</formula>
    </cfRule>
  </conditionalFormatting>
  <conditionalFormatting sqref="BS142:CA142">
    <cfRule type="containsText" dxfId="10062" priority="3780" operator="containsText" text="CE">
      <formula>NOT(ISERROR(SEARCH("CE",BS142)))</formula>
    </cfRule>
  </conditionalFormatting>
  <conditionalFormatting sqref="BS142:CA142">
    <cfRule type="cellIs" dxfId="10061" priority="3773" operator="equal">
      <formula>"FAB"</formula>
    </cfRule>
    <cfRule type="containsText" dxfId="10060" priority="3774" operator="containsText" text="CC">
      <formula>NOT(ISERROR(SEARCH("CC",BS142)))</formula>
    </cfRule>
    <cfRule type="containsText" dxfId="10059" priority="3775" operator="containsText" text="ND">
      <formula>NOT(ISERROR(SEARCH("ND",BS142)))</formula>
    </cfRule>
    <cfRule type="containsText" dxfId="10058" priority="3776" operator="containsText" text="MANTTO">
      <formula>NOT(ISERROR(SEARCH("MANTTO",BS142)))</formula>
    </cfRule>
    <cfRule type="containsText" dxfId="10057" priority="3777" operator="containsText" text="PNC">
      <formula>NOT(ISERROR(SEARCH("PNC",BS142)))</formula>
    </cfRule>
    <cfRule type="containsText" dxfId="10056" priority="3778" operator="containsText" text="EJC">
      <formula>NOT(ISERROR(SEARCH("EJC",BS142)))</formula>
    </cfRule>
    <cfRule type="containsText" dxfId="10055" priority="3779" operator="containsText" text="FAC">
      <formula>NOT(ISERROR(SEARCH("FAC",BS142)))</formula>
    </cfRule>
  </conditionalFormatting>
  <conditionalFormatting sqref="BS142:CA142">
    <cfRule type="containsText" dxfId="10054" priority="3772" operator="containsText" text="CE">
      <formula>NOT(ISERROR(SEARCH("CE",BS142)))</formula>
    </cfRule>
  </conditionalFormatting>
  <conditionalFormatting sqref="CB142:DB142">
    <cfRule type="cellIs" dxfId="10053" priority="3765" operator="equal">
      <formula>"FAB"</formula>
    </cfRule>
    <cfRule type="containsText" dxfId="10052" priority="3766" operator="containsText" text="CC">
      <formula>NOT(ISERROR(SEARCH("CC",CB142)))</formula>
    </cfRule>
    <cfRule type="containsText" dxfId="10051" priority="3767" operator="containsText" text="ND">
      <formula>NOT(ISERROR(SEARCH("ND",CB142)))</formula>
    </cfRule>
    <cfRule type="containsText" dxfId="10050" priority="3768" operator="containsText" text="MANTTO">
      <formula>NOT(ISERROR(SEARCH("MANTTO",CB142)))</formula>
    </cfRule>
    <cfRule type="containsText" dxfId="10049" priority="3769" operator="containsText" text="PNC">
      <formula>NOT(ISERROR(SEARCH("PNC",CB142)))</formula>
    </cfRule>
    <cfRule type="containsText" dxfId="10048" priority="3770" operator="containsText" text="EJC">
      <formula>NOT(ISERROR(SEARCH("EJC",CB142)))</formula>
    </cfRule>
    <cfRule type="containsText" dxfId="10047" priority="3771" operator="containsText" text="FAC">
      <formula>NOT(ISERROR(SEARCH("FAC",CB142)))</formula>
    </cfRule>
  </conditionalFormatting>
  <conditionalFormatting sqref="CB142:DB142">
    <cfRule type="containsText" dxfId="10046" priority="3764" operator="containsText" text="CE">
      <formula>NOT(ISERROR(SEARCH("CE",CB142)))</formula>
    </cfRule>
  </conditionalFormatting>
  <conditionalFormatting sqref="CB142:DB142">
    <cfRule type="containsText" dxfId="10045" priority="3763" operator="containsText" text="BAA">
      <formula>NOT(ISERROR(SEARCH("BAA",CB142)))</formula>
    </cfRule>
  </conditionalFormatting>
  <conditionalFormatting sqref="CB142:DB142">
    <cfRule type="cellIs" dxfId="10044" priority="3756" operator="equal">
      <formula>"FAB"</formula>
    </cfRule>
    <cfRule type="containsText" dxfId="10043" priority="3757" operator="containsText" text="CC">
      <formula>NOT(ISERROR(SEARCH("CC",CB142)))</formula>
    </cfRule>
    <cfRule type="containsText" dxfId="10042" priority="3758" operator="containsText" text="ND">
      <formula>NOT(ISERROR(SEARCH("ND",CB142)))</formula>
    </cfRule>
    <cfRule type="containsText" dxfId="10041" priority="3759" operator="containsText" text="MANTTO">
      <formula>NOT(ISERROR(SEARCH("MANTTO",CB142)))</formula>
    </cfRule>
    <cfRule type="containsText" dxfId="10040" priority="3760" operator="containsText" text="PNC">
      <formula>NOT(ISERROR(SEARCH("PNC",CB142)))</formula>
    </cfRule>
    <cfRule type="containsText" dxfId="10039" priority="3761" operator="containsText" text="EJC">
      <formula>NOT(ISERROR(SEARCH("EJC",CB142)))</formula>
    </cfRule>
    <cfRule type="containsText" dxfId="10038" priority="3762" operator="containsText" text="FAC">
      <formula>NOT(ISERROR(SEARCH("FAC",CB142)))</formula>
    </cfRule>
  </conditionalFormatting>
  <conditionalFormatting sqref="CB142:DB142">
    <cfRule type="containsText" dxfId="10037" priority="3755" operator="containsText" text="CE">
      <formula>NOT(ISERROR(SEARCH("CE",CB142)))</formula>
    </cfRule>
  </conditionalFormatting>
  <conditionalFormatting sqref="CB142:DB142">
    <cfRule type="cellIs" dxfId="10036" priority="3748" operator="equal">
      <formula>"FAB"</formula>
    </cfRule>
    <cfRule type="containsText" dxfId="10035" priority="3749" operator="containsText" text="CC">
      <formula>NOT(ISERROR(SEARCH("CC",CB142)))</formula>
    </cfRule>
    <cfRule type="containsText" dxfId="10034" priority="3750" operator="containsText" text="ND">
      <formula>NOT(ISERROR(SEARCH("ND",CB142)))</formula>
    </cfRule>
    <cfRule type="containsText" dxfId="10033" priority="3751" operator="containsText" text="MANTTO">
      <formula>NOT(ISERROR(SEARCH("MANTTO",CB142)))</formula>
    </cfRule>
    <cfRule type="containsText" dxfId="10032" priority="3752" operator="containsText" text="PNC">
      <formula>NOT(ISERROR(SEARCH("PNC",CB142)))</formula>
    </cfRule>
    <cfRule type="containsText" dxfId="10031" priority="3753" operator="containsText" text="EJC">
      <formula>NOT(ISERROR(SEARCH("EJC",CB142)))</formula>
    </cfRule>
    <cfRule type="containsText" dxfId="10030" priority="3754" operator="containsText" text="FAC">
      <formula>NOT(ISERROR(SEARCH("FAC",CB142)))</formula>
    </cfRule>
  </conditionalFormatting>
  <conditionalFormatting sqref="CB142:DB142">
    <cfRule type="containsText" dxfId="10029" priority="3747" operator="containsText" text="CE">
      <formula>NOT(ISERROR(SEARCH("CE",CB142)))</formula>
    </cfRule>
  </conditionalFormatting>
  <conditionalFormatting sqref="CB142:DB142">
    <cfRule type="cellIs" dxfId="10028" priority="3740" operator="equal">
      <formula>"FAB"</formula>
    </cfRule>
    <cfRule type="containsText" dxfId="10027" priority="3741" operator="containsText" text="CC">
      <formula>NOT(ISERROR(SEARCH("CC",CB142)))</formula>
    </cfRule>
    <cfRule type="containsText" dxfId="10026" priority="3742" operator="containsText" text="ND">
      <formula>NOT(ISERROR(SEARCH("ND",CB142)))</formula>
    </cfRule>
    <cfRule type="containsText" dxfId="10025" priority="3743" operator="containsText" text="MANTTO">
      <formula>NOT(ISERROR(SEARCH("MANTTO",CB142)))</formula>
    </cfRule>
    <cfRule type="containsText" dxfId="10024" priority="3744" operator="containsText" text="PNC">
      <formula>NOT(ISERROR(SEARCH("PNC",CB142)))</formula>
    </cfRule>
    <cfRule type="containsText" dxfId="10023" priority="3745" operator="containsText" text="EJC">
      <formula>NOT(ISERROR(SEARCH("EJC",CB142)))</formula>
    </cfRule>
    <cfRule type="containsText" dxfId="10022" priority="3746" operator="containsText" text="FAC">
      <formula>NOT(ISERROR(SEARCH("FAC",CB142)))</formula>
    </cfRule>
  </conditionalFormatting>
  <conditionalFormatting sqref="CB142:DB142">
    <cfRule type="containsText" dxfId="10021" priority="3739" operator="containsText" text="CE">
      <formula>NOT(ISERROR(SEARCH("CE",CB142)))</formula>
    </cfRule>
  </conditionalFormatting>
  <conditionalFormatting sqref="CB142:DB142">
    <cfRule type="cellIs" dxfId="10020" priority="3732" operator="equal">
      <formula>"FAB"</formula>
    </cfRule>
    <cfRule type="containsText" dxfId="10019" priority="3733" operator="containsText" text="CC">
      <formula>NOT(ISERROR(SEARCH("CC",CB142)))</formula>
    </cfRule>
    <cfRule type="containsText" dxfId="10018" priority="3734" operator="containsText" text="ND">
      <formula>NOT(ISERROR(SEARCH("ND",CB142)))</formula>
    </cfRule>
    <cfRule type="containsText" dxfId="10017" priority="3735" operator="containsText" text="MANTTO">
      <formula>NOT(ISERROR(SEARCH("MANTTO",CB142)))</formula>
    </cfRule>
    <cfRule type="containsText" dxfId="10016" priority="3736" operator="containsText" text="PNC">
      <formula>NOT(ISERROR(SEARCH("PNC",CB142)))</formula>
    </cfRule>
    <cfRule type="containsText" dxfId="10015" priority="3737" operator="containsText" text="EJC">
      <formula>NOT(ISERROR(SEARCH("EJC",CB142)))</formula>
    </cfRule>
    <cfRule type="containsText" dxfId="10014" priority="3738" operator="containsText" text="FAC">
      <formula>NOT(ISERROR(SEARCH("FAC",CB142)))</formula>
    </cfRule>
  </conditionalFormatting>
  <conditionalFormatting sqref="CB142:DB142">
    <cfRule type="containsText" dxfId="10013" priority="3731" operator="containsText" text="CE">
      <formula>NOT(ISERROR(SEARCH("CE",CB142)))</formula>
    </cfRule>
  </conditionalFormatting>
  <conditionalFormatting sqref="CB142:DB142">
    <cfRule type="cellIs" dxfId="10012" priority="3724" operator="equal">
      <formula>"FAB"</formula>
    </cfRule>
    <cfRule type="containsText" dxfId="10011" priority="3725" operator="containsText" text="CC">
      <formula>NOT(ISERROR(SEARCH("CC",CB142)))</formula>
    </cfRule>
    <cfRule type="containsText" dxfId="10010" priority="3726" operator="containsText" text="ND">
      <formula>NOT(ISERROR(SEARCH("ND",CB142)))</formula>
    </cfRule>
    <cfRule type="containsText" dxfId="10009" priority="3727" operator="containsText" text="MANTTO">
      <formula>NOT(ISERROR(SEARCH("MANTTO",CB142)))</formula>
    </cfRule>
    <cfRule type="containsText" dxfId="10008" priority="3728" operator="containsText" text="PNC">
      <formula>NOT(ISERROR(SEARCH("PNC",CB142)))</formula>
    </cfRule>
    <cfRule type="containsText" dxfId="10007" priority="3729" operator="containsText" text="EJC">
      <formula>NOT(ISERROR(SEARCH("EJC",CB142)))</formula>
    </cfRule>
    <cfRule type="containsText" dxfId="10006" priority="3730" operator="containsText" text="FAC">
      <formula>NOT(ISERROR(SEARCH("FAC",CB142)))</formula>
    </cfRule>
  </conditionalFormatting>
  <conditionalFormatting sqref="CB142:DB142">
    <cfRule type="containsText" dxfId="10005" priority="3723" operator="containsText" text="CE">
      <formula>NOT(ISERROR(SEARCH("CE",CB142)))</formula>
    </cfRule>
  </conditionalFormatting>
  <conditionalFormatting sqref="CB142:DB142">
    <cfRule type="cellIs" dxfId="10004" priority="3716" operator="equal">
      <formula>"FAB"</formula>
    </cfRule>
    <cfRule type="containsText" dxfId="10003" priority="3717" operator="containsText" text="CC">
      <formula>NOT(ISERROR(SEARCH("CC",CB142)))</formula>
    </cfRule>
    <cfRule type="containsText" dxfId="10002" priority="3718" operator="containsText" text="ND">
      <formula>NOT(ISERROR(SEARCH("ND",CB142)))</formula>
    </cfRule>
    <cfRule type="containsText" dxfId="10001" priority="3719" operator="containsText" text="MANTTO">
      <formula>NOT(ISERROR(SEARCH("MANTTO",CB142)))</formula>
    </cfRule>
    <cfRule type="containsText" dxfId="10000" priority="3720" operator="containsText" text="PNC">
      <formula>NOT(ISERROR(SEARCH("PNC",CB142)))</formula>
    </cfRule>
    <cfRule type="containsText" dxfId="9999" priority="3721" operator="containsText" text="EJC">
      <formula>NOT(ISERROR(SEARCH("EJC",CB142)))</formula>
    </cfRule>
    <cfRule type="containsText" dxfId="9998" priority="3722" operator="containsText" text="FAC">
      <formula>NOT(ISERROR(SEARCH("FAC",CB142)))</formula>
    </cfRule>
  </conditionalFormatting>
  <conditionalFormatting sqref="CB142:DB142">
    <cfRule type="containsText" dxfId="9997" priority="3715" operator="containsText" text="CE">
      <formula>NOT(ISERROR(SEARCH("CE",CB142)))</formula>
    </cfRule>
  </conditionalFormatting>
  <conditionalFormatting sqref="CB142:DB142">
    <cfRule type="cellIs" dxfId="9996" priority="3708" operator="equal">
      <formula>"FAB"</formula>
    </cfRule>
    <cfRule type="containsText" dxfId="9995" priority="3709" operator="containsText" text="CC">
      <formula>NOT(ISERROR(SEARCH("CC",CB142)))</formula>
    </cfRule>
    <cfRule type="containsText" dxfId="9994" priority="3710" operator="containsText" text="ND">
      <formula>NOT(ISERROR(SEARCH("ND",CB142)))</formula>
    </cfRule>
    <cfRule type="containsText" dxfId="9993" priority="3711" operator="containsText" text="MANTTO">
      <formula>NOT(ISERROR(SEARCH("MANTTO",CB142)))</formula>
    </cfRule>
    <cfRule type="containsText" dxfId="9992" priority="3712" operator="containsText" text="PNC">
      <formula>NOT(ISERROR(SEARCH("PNC",CB142)))</formula>
    </cfRule>
    <cfRule type="containsText" dxfId="9991" priority="3713" operator="containsText" text="EJC">
      <formula>NOT(ISERROR(SEARCH("EJC",CB142)))</formula>
    </cfRule>
    <cfRule type="containsText" dxfId="9990" priority="3714" operator="containsText" text="FAC">
      <formula>NOT(ISERROR(SEARCH("FAC",CB142)))</formula>
    </cfRule>
  </conditionalFormatting>
  <conditionalFormatting sqref="CB142:DB142">
    <cfRule type="containsText" dxfId="9989" priority="3707" operator="containsText" text="CE">
      <formula>NOT(ISERROR(SEARCH("CE",CB142)))</formula>
    </cfRule>
  </conditionalFormatting>
  <conditionalFormatting sqref="DG144:DS144">
    <cfRule type="cellIs" dxfId="9988" priority="3700" operator="equal">
      <formula>"FAB"</formula>
    </cfRule>
    <cfRule type="containsText" dxfId="9987" priority="3701" operator="containsText" text="CC">
      <formula>NOT(ISERROR(SEARCH("CC",DG144)))</formula>
    </cfRule>
    <cfRule type="containsText" dxfId="9986" priority="3702" operator="containsText" text="ND">
      <formula>NOT(ISERROR(SEARCH("ND",DG144)))</formula>
    </cfRule>
    <cfRule type="containsText" dxfId="9985" priority="3703" operator="containsText" text="MANTTO">
      <formula>NOT(ISERROR(SEARCH("MANTTO",DG144)))</formula>
    </cfRule>
    <cfRule type="containsText" dxfId="9984" priority="3704" operator="containsText" text="PNC">
      <formula>NOT(ISERROR(SEARCH("PNC",DG144)))</formula>
    </cfRule>
    <cfRule type="containsText" dxfId="9983" priority="3705" operator="containsText" text="EJC">
      <formula>NOT(ISERROR(SEARCH("EJC",DG144)))</formula>
    </cfRule>
    <cfRule type="containsText" dxfId="9982" priority="3706" operator="containsText" text="FAC">
      <formula>NOT(ISERROR(SEARCH("FAC",DG144)))</formula>
    </cfRule>
  </conditionalFormatting>
  <conditionalFormatting sqref="DG144:DS144">
    <cfRule type="containsText" dxfId="9981" priority="3699" operator="containsText" text="CE">
      <formula>NOT(ISERROR(SEARCH("CE",DG144)))</formula>
    </cfRule>
  </conditionalFormatting>
  <conditionalFormatting sqref="DG144:DS144">
    <cfRule type="containsText" dxfId="9980" priority="3698" operator="containsText" text="BAA">
      <formula>NOT(ISERROR(SEARCH("BAA",DG144)))</formula>
    </cfRule>
  </conditionalFormatting>
  <conditionalFormatting sqref="DG144:DS144">
    <cfRule type="cellIs" dxfId="9979" priority="3691" operator="equal">
      <formula>"FAB"</formula>
    </cfRule>
    <cfRule type="containsText" dxfId="9978" priority="3692" operator="containsText" text="CC">
      <formula>NOT(ISERROR(SEARCH("CC",DG144)))</formula>
    </cfRule>
    <cfRule type="containsText" dxfId="9977" priority="3693" operator="containsText" text="ND">
      <formula>NOT(ISERROR(SEARCH("ND",DG144)))</formula>
    </cfRule>
    <cfRule type="containsText" dxfId="9976" priority="3694" operator="containsText" text="MANTTO">
      <formula>NOT(ISERROR(SEARCH("MANTTO",DG144)))</formula>
    </cfRule>
    <cfRule type="containsText" dxfId="9975" priority="3695" operator="containsText" text="PNC">
      <formula>NOT(ISERROR(SEARCH("PNC",DG144)))</formula>
    </cfRule>
    <cfRule type="containsText" dxfId="9974" priority="3696" operator="containsText" text="EJC">
      <formula>NOT(ISERROR(SEARCH("EJC",DG144)))</formula>
    </cfRule>
    <cfRule type="containsText" dxfId="9973" priority="3697" operator="containsText" text="FAC">
      <formula>NOT(ISERROR(SEARCH("FAC",DG144)))</formula>
    </cfRule>
  </conditionalFormatting>
  <conditionalFormatting sqref="DG144:DS144">
    <cfRule type="containsText" dxfId="9972" priority="3690" operator="containsText" text="CE">
      <formula>NOT(ISERROR(SEARCH("CE",DG144)))</formula>
    </cfRule>
  </conditionalFormatting>
  <conditionalFormatting sqref="DG144:DS144">
    <cfRule type="cellIs" dxfId="9971" priority="3683" operator="equal">
      <formula>"FAB"</formula>
    </cfRule>
    <cfRule type="containsText" dxfId="9970" priority="3684" operator="containsText" text="CC">
      <formula>NOT(ISERROR(SEARCH("CC",DG144)))</formula>
    </cfRule>
    <cfRule type="containsText" dxfId="9969" priority="3685" operator="containsText" text="ND">
      <formula>NOT(ISERROR(SEARCH("ND",DG144)))</formula>
    </cfRule>
    <cfRule type="containsText" dxfId="9968" priority="3686" operator="containsText" text="MANTTO">
      <formula>NOT(ISERROR(SEARCH("MANTTO",DG144)))</formula>
    </cfRule>
    <cfRule type="containsText" dxfId="9967" priority="3687" operator="containsText" text="PNC">
      <formula>NOT(ISERROR(SEARCH("PNC",DG144)))</formula>
    </cfRule>
    <cfRule type="containsText" dxfId="9966" priority="3688" operator="containsText" text="EJC">
      <formula>NOT(ISERROR(SEARCH("EJC",DG144)))</formula>
    </cfRule>
    <cfRule type="containsText" dxfId="9965" priority="3689" operator="containsText" text="FAC">
      <formula>NOT(ISERROR(SEARCH("FAC",DG144)))</formula>
    </cfRule>
  </conditionalFormatting>
  <conditionalFormatting sqref="DG144:DS144">
    <cfRule type="containsText" dxfId="9964" priority="3682" operator="containsText" text="CE">
      <formula>NOT(ISERROR(SEARCH("CE",DG144)))</formula>
    </cfRule>
  </conditionalFormatting>
  <conditionalFormatting sqref="DG144:DS144">
    <cfRule type="cellIs" dxfId="9963" priority="3675" operator="equal">
      <formula>"FAB"</formula>
    </cfRule>
    <cfRule type="containsText" dxfId="9962" priority="3676" operator="containsText" text="CC">
      <formula>NOT(ISERROR(SEARCH("CC",DG144)))</formula>
    </cfRule>
    <cfRule type="containsText" dxfId="9961" priority="3677" operator="containsText" text="ND">
      <formula>NOT(ISERROR(SEARCH("ND",DG144)))</formula>
    </cfRule>
    <cfRule type="containsText" dxfId="9960" priority="3678" operator="containsText" text="MANTTO">
      <formula>NOT(ISERROR(SEARCH("MANTTO",DG144)))</formula>
    </cfRule>
    <cfRule type="containsText" dxfId="9959" priority="3679" operator="containsText" text="PNC">
      <formula>NOT(ISERROR(SEARCH("PNC",DG144)))</formula>
    </cfRule>
    <cfRule type="containsText" dxfId="9958" priority="3680" operator="containsText" text="EJC">
      <formula>NOT(ISERROR(SEARCH("EJC",DG144)))</formula>
    </cfRule>
    <cfRule type="containsText" dxfId="9957" priority="3681" operator="containsText" text="FAC">
      <formula>NOT(ISERROR(SEARCH("FAC",DG144)))</formula>
    </cfRule>
  </conditionalFormatting>
  <conditionalFormatting sqref="DG144:DS144">
    <cfRule type="containsText" dxfId="9956" priority="3674" operator="containsText" text="CE">
      <formula>NOT(ISERROR(SEARCH("CE",DG144)))</formula>
    </cfRule>
  </conditionalFormatting>
  <conditionalFormatting sqref="DG144:DS144">
    <cfRule type="cellIs" dxfId="9955" priority="3667" operator="equal">
      <formula>"FAB"</formula>
    </cfRule>
    <cfRule type="containsText" dxfId="9954" priority="3668" operator="containsText" text="CC">
      <formula>NOT(ISERROR(SEARCH("CC",DG144)))</formula>
    </cfRule>
    <cfRule type="containsText" dxfId="9953" priority="3669" operator="containsText" text="ND">
      <formula>NOT(ISERROR(SEARCH("ND",DG144)))</formula>
    </cfRule>
    <cfRule type="containsText" dxfId="9952" priority="3670" operator="containsText" text="MANTTO">
      <formula>NOT(ISERROR(SEARCH("MANTTO",DG144)))</formula>
    </cfRule>
    <cfRule type="containsText" dxfId="9951" priority="3671" operator="containsText" text="PNC">
      <formula>NOT(ISERROR(SEARCH("PNC",DG144)))</formula>
    </cfRule>
    <cfRule type="containsText" dxfId="9950" priority="3672" operator="containsText" text="EJC">
      <formula>NOT(ISERROR(SEARCH("EJC",DG144)))</formula>
    </cfRule>
    <cfRule type="containsText" dxfId="9949" priority="3673" operator="containsText" text="FAC">
      <formula>NOT(ISERROR(SEARCH("FAC",DG144)))</formula>
    </cfRule>
  </conditionalFormatting>
  <conditionalFormatting sqref="DG144:DS144">
    <cfRule type="containsText" dxfId="9948" priority="3666" operator="containsText" text="CE">
      <formula>NOT(ISERROR(SEARCH("CE",DG144)))</formula>
    </cfRule>
  </conditionalFormatting>
  <conditionalFormatting sqref="DG144:DS144">
    <cfRule type="cellIs" dxfId="9947" priority="3659" operator="equal">
      <formula>"FAB"</formula>
    </cfRule>
    <cfRule type="containsText" dxfId="9946" priority="3660" operator="containsText" text="CC">
      <formula>NOT(ISERROR(SEARCH("CC",DG144)))</formula>
    </cfRule>
    <cfRule type="containsText" dxfId="9945" priority="3661" operator="containsText" text="ND">
      <formula>NOT(ISERROR(SEARCH("ND",DG144)))</formula>
    </cfRule>
    <cfRule type="containsText" dxfId="9944" priority="3662" operator="containsText" text="MANTTO">
      <formula>NOT(ISERROR(SEARCH("MANTTO",DG144)))</formula>
    </cfRule>
    <cfRule type="containsText" dxfId="9943" priority="3663" operator="containsText" text="PNC">
      <formula>NOT(ISERROR(SEARCH("PNC",DG144)))</formula>
    </cfRule>
    <cfRule type="containsText" dxfId="9942" priority="3664" operator="containsText" text="EJC">
      <formula>NOT(ISERROR(SEARCH("EJC",DG144)))</formula>
    </cfRule>
    <cfRule type="containsText" dxfId="9941" priority="3665" operator="containsText" text="FAC">
      <formula>NOT(ISERROR(SEARCH("FAC",DG144)))</formula>
    </cfRule>
  </conditionalFormatting>
  <conditionalFormatting sqref="DG144:DS144">
    <cfRule type="containsText" dxfId="9940" priority="3658" operator="containsText" text="CE">
      <formula>NOT(ISERROR(SEARCH("CE",DG144)))</formula>
    </cfRule>
  </conditionalFormatting>
  <conditionalFormatting sqref="DG144:DS144">
    <cfRule type="cellIs" dxfId="9939" priority="3651" operator="equal">
      <formula>"FAB"</formula>
    </cfRule>
    <cfRule type="containsText" dxfId="9938" priority="3652" operator="containsText" text="CC">
      <formula>NOT(ISERROR(SEARCH("CC",DG144)))</formula>
    </cfRule>
    <cfRule type="containsText" dxfId="9937" priority="3653" operator="containsText" text="ND">
      <formula>NOT(ISERROR(SEARCH("ND",DG144)))</formula>
    </cfRule>
    <cfRule type="containsText" dxfId="9936" priority="3654" operator="containsText" text="MANTTO">
      <formula>NOT(ISERROR(SEARCH("MANTTO",DG144)))</formula>
    </cfRule>
    <cfRule type="containsText" dxfId="9935" priority="3655" operator="containsText" text="PNC">
      <formula>NOT(ISERROR(SEARCH("PNC",DG144)))</formula>
    </cfRule>
    <cfRule type="containsText" dxfId="9934" priority="3656" operator="containsText" text="EJC">
      <formula>NOT(ISERROR(SEARCH("EJC",DG144)))</formula>
    </cfRule>
    <cfRule type="containsText" dxfId="9933" priority="3657" operator="containsText" text="FAC">
      <formula>NOT(ISERROR(SEARCH("FAC",DG144)))</formula>
    </cfRule>
  </conditionalFormatting>
  <conditionalFormatting sqref="DG144:DS144">
    <cfRule type="containsText" dxfId="9932" priority="3650" operator="containsText" text="CE">
      <formula>NOT(ISERROR(SEARCH("CE",DG144)))</formula>
    </cfRule>
  </conditionalFormatting>
  <conditionalFormatting sqref="DG144:DS144">
    <cfRule type="cellIs" dxfId="9931" priority="3643" operator="equal">
      <formula>"FAB"</formula>
    </cfRule>
    <cfRule type="containsText" dxfId="9930" priority="3644" operator="containsText" text="CC">
      <formula>NOT(ISERROR(SEARCH("CC",DG144)))</formula>
    </cfRule>
    <cfRule type="containsText" dxfId="9929" priority="3645" operator="containsText" text="ND">
      <formula>NOT(ISERROR(SEARCH("ND",DG144)))</formula>
    </cfRule>
    <cfRule type="containsText" dxfId="9928" priority="3646" operator="containsText" text="MANTTO">
      <formula>NOT(ISERROR(SEARCH("MANTTO",DG144)))</formula>
    </cfRule>
    <cfRule type="containsText" dxfId="9927" priority="3647" operator="containsText" text="PNC">
      <formula>NOT(ISERROR(SEARCH("PNC",DG144)))</formula>
    </cfRule>
    <cfRule type="containsText" dxfId="9926" priority="3648" operator="containsText" text="EJC">
      <formula>NOT(ISERROR(SEARCH("EJC",DG144)))</formula>
    </cfRule>
    <cfRule type="containsText" dxfId="9925" priority="3649" operator="containsText" text="FAC">
      <formula>NOT(ISERROR(SEARCH("FAC",DG144)))</formula>
    </cfRule>
  </conditionalFormatting>
  <conditionalFormatting sqref="DG144:DS144">
    <cfRule type="containsText" dxfId="9924" priority="3642" operator="containsText" text="CE">
      <formula>NOT(ISERROR(SEARCH("CE",DG144)))</formula>
    </cfRule>
  </conditionalFormatting>
  <conditionalFormatting sqref="CV143:DH143">
    <cfRule type="cellIs" dxfId="9923" priority="3635" operator="equal">
      <formula>"FAB"</formula>
    </cfRule>
    <cfRule type="containsText" dxfId="9922" priority="3636" operator="containsText" text="CC">
      <formula>NOT(ISERROR(SEARCH("CC",CV143)))</formula>
    </cfRule>
    <cfRule type="containsText" dxfId="9921" priority="3637" operator="containsText" text="ND">
      <formula>NOT(ISERROR(SEARCH("ND",CV143)))</formula>
    </cfRule>
    <cfRule type="containsText" dxfId="9920" priority="3638" operator="containsText" text="MANTTO">
      <formula>NOT(ISERROR(SEARCH("MANTTO",CV143)))</formula>
    </cfRule>
    <cfRule type="containsText" dxfId="9919" priority="3639" operator="containsText" text="PNC">
      <formula>NOT(ISERROR(SEARCH("PNC",CV143)))</formula>
    </cfRule>
    <cfRule type="containsText" dxfId="9918" priority="3640" operator="containsText" text="EJC">
      <formula>NOT(ISERROR(SEARCH("EJC",CV143)))</formula>
    </cfRule>
    <cfRule type="containsText" dxfId="9917" priority="3641" operator="containsText" text="FAC">
      <formula>NOT(ISERROR(SEARCH("FAC",CV143)))</formula>
    </cfRule>
  </conditionalFormatting>
  <conditionalFormatting sqref="CV143:DH143">
    <cfRule type="containsText" dxfId="9916" priority="3634" operator="containsText" text="CE">
      <formula>NOT(ISERROR(SEARCH("CE",CV143)))</formula>
    </cfRule>
  </conditionalFormatting>
  <conditionalFormatting sqref="CV143:DH143">
    <cfRule type="containsText" dxfId="9915" priority="3633" operator="containsText" text="BAA">
      <formula>NOT(ISERROR(SEARCH("BAA",CV143)))</formula>
    </cfRule>
  </conditionalFormatting>
  <conditionalFormatting sqref="CV143:DH143">
    <cfRule type="cellIs" dxfId="9914" priority="3626" operator="equal">
      <formula>"FAB"</formula>
    </cfRule>
    <cfRule type="containsText" dxfId="9913" priority="3627" operator="containsText" text="CC">
      <formula>NOT(ISERROR(SEARCH("CC",CV143)))</formula>
    </cfRule>
    <cfRule type="containsText" dxfId="9912" priority="3628" operator="containsText" text="ND">
      <formula>NOT(ISERROR(SEARCH("ND",CV143)))</formula>
    </cfRule>
    <cfRule type="containsText" dxfId="9911" priority="3629" operator="containsText" text="MANTTO">
      <formula>NOT(ISERROR(SEARCH("MANTTO",CV143)))</formula>
    </cfRule>
    <cfRule type="containsText" dxfId="9910" priority="3630" operator="containsText" text="PNC">
      <formula>NOT(ISERROR(SEARCH("PNC",CV143)))</formula>
    </cfRule>
    <cfRule type="containsText" dxfId="9909" priority="3631" operator="containsText" text="EJC">
      <formula>NOT(ISERROR(SEARCH("EJC",CV143)))</formula>
    </cfRule>
    <cfRule type="containsText" dxfId="9908" priority="3632" operator="containsText" text="FAC">
      <formula>NOT(ISERROR(SEARCH("FAC",CV143)))</formula>
    </cfRule>
  </conditionalFormatting>
  <conditionalFormatting sqref="CV143:DH143">
    <cfRule type="containsText" dxfId="9907" priority="3625" operator="containsText" text="CE">
      <formula>NOT(ISERROR(SEARCH("CE",CV143)))</formula>
    </cfRule>
  </conditionalFormatting>
  <conditionalFormatting sqref="CV143:DH143">
    <cfRule type="cellIs" dxfId="9906" priority="3618" operator="equal">
      <formula>"FAB"</formula>
    </cfRule>
    <cfRule type="containsText" dxfId="9905" priority="3619" operator="containsText" text="CC">
      <formula>NOT(ISERROR(SEARCH("CC",CV143)))</formula>
    </cfRule>
    <cfRule type="containsText" dxfId="9904" priority="3620" operator="containsText" text="ND">
      <formula>NOT(ISERROR(SEARCH("ND",CV143)))</formula>
    </cfRule>
    <cfRule type="containsText" dxfId="9903" priority="3621" operator="containsText" text="MANTTO">
      <formula>NOT(ISERROR(SEARCH("MANTTO",CV143)))</formula>
    </cfRule>
    <cfRule type="containsText" dxfId="9902" priority="3622" operator="containsText" text="PNC">
      <formula>NOT(ISERROR(SEARCH("PNC",CV143)))</formula>
    </cfRule>
    <cfRule type="containsText" dxfId="9901" priority="3623" operator="containsText" text="EJC">
      <formula>NOT(ISERROR(SEARCH("EJC",CV143)))</formula>
    </cfRule>
    <cfRule type="containsText" dxfId="9900" priority="3624" operator="containsText" text="FAC">
      <formula>NOT(ISERROR(SEARCH("FAC",CV143)))</formula>
    </cfRule>
  </conditionalFormatting>
  <conditionalFormatting sqref="CV143:DH143">
    <cfRule type="containsText" dxfId="9899" priority="3617" operator="containsText" text="CE">
      <formula>NOT(ISERROR(SEARCH("CE",CV143)))</formula>
    </cfRule>
  </conditionalFormatting>
  <conditionalFormatting sqref="CV143:DH143">
    <cfRule type="cellIs" dxfId="9898" priority="3610" operator="equal">
      <formula>"FAB"</formula>
    </cfRule>
    <cfRule type="containsText" dxfId="9897" priority="3611" operator="containsText" text="CC">
      <formula>NOT(ISERROR(SEARCH("CC",CV143)))</formula>
    </cfRule>
    <cfRule type="containsText" dxfId="9896" priority="3612" operator="containsText" text="ND">
      <formula>NOT(ISERROR(SEARCH("ND",CV143)))</formula>
    </cfRule>
    <cfRule type="containsText" dxfId="9895" priority="3613" operator="containsText" text="MANTTO">
      <formula>NOT(ISERROR(SEARCH("MANTTO",CV143)))</formula>
    </cfRule>
    <cfRule type="containsText" dxfId="9894" priority="3614" operator="containsText" text="PNC">
      <formula>NOT(ISERROR(SEARCH("PNC",CV143)))</formula>
    </cfRule>
    <cfRule type="containsText" dxfId="9893" priority="3615" operator="containsText" text="EJC">
      <formula>NOT(ISERROR(SEARCH("EJC",CV143)))</formula>
    </cfRule>
    <cfRule type="containsText" dxfId="9892" priority="3616" operator="containsText" text="FAC">
      <formula>NOT(ISERROR(SEARCH("FAC",CV143)))</formula>
    </cfRule>
  </conditionalFormatting>
  <conditionalFormatting sqref="CV143:DH143">
    <cfRule type="containsText" dxfId="9891" priority="3609" operator="containsText" text="CE">
      <formula>NOT(ISERROR(SEARCH("CE",CV143)))</formula>
    </cfRule>
  </conditionalFormatting>
  <conditionalFormatting sqref="CV143:DH143">
    <cfRule type="cellIs" dxfId="9890" priority="3602" operator="equal">
      <formula>"FAB"</formula>
    </cfRule>
    <cfRule type="containsText" dxfId="9889" priority="3603" operator="containsText" text="CC">
      <formula>NOT(ISERROR(SEARCH("CC",CV143)))</formula>
    </cfRule>
    <cfRule type="containsText" dxfId="9888" priority="3604" operator="containsText" text="ND">
      <formula>NOT(ISERROR(SEARCH("ND",CV143)))</formula>
    </cfRule>
    <cfRule type="containsText" dxfId="9887" priority="3605" operator="containsText" text="MANTTO">
      <formula>NOT(ISERROR(SEARCH("MANTTO",CV143)))</formula>
    </cfRule>
    <cfRule type="containsText" dxfId="9886" priority="3606" operator="containsText" text="PNC">
      <formula>NOT(ISERROR(SEARCH("PNC",CV143)))</formula>
    </cfRule>
    <cfRule type="containsText" dxfId="9885" priority="3607" operator="containsText" text="EJC">
      <formula>NOT(ISERROR(SEARCH("EJC",CV143)))</formula>
    </cfRule>
    <cfRule type="containsText" dxfId="9884" priority="3608" operator="containsText" text="FAC">
      <formula>NOT(ISERROR(SEARCH("FAC",CV143)))</formula>
    </cfRule>
  </conditionalFormatting>
  <conditionalFormatting sqref="CV143:DH143">
    <cfRule type="containsText" dxfId="9883" priority="3601" operator="containsText" text="CE">
      <formula>NOT(ISERROR(SEARCH("CE",CV143)))</formula>
    </cfRule>
  </conditionalFormatting>
  <conditionalFormatting sqref="CV143:DH143">
    <cfRule type="cellIs" dxfId="9882" priority="3594" operator="equal">
      <formula>"FAB"</formula>
    </cfRule>
    <cfRule type="containsText" dxfId="9881" priority="3595" operator="containsText" text="CC">
      <formula>NOT(ISERROR(SEARCH("CC",CV143)))</formula>
    </cfRule>
    <cfRule type="containsText" dxfId="9880" priority="3596" operator="containsText" text="ND">
      <formula>NOT(ISERROR(SEARCH("ND",CV143)))</formula>
    </cfRule>
    <cfRule type="containsText" dxfId="9879" priority="3597" operator="containsText" text="MANTTO">
      <formula>NOT(ISERROR(SEARCH("MANTTO",CV143)))</formula>
    </cfRule>
    <cfRule type="containsText" dxfId="9878" priority="3598" operator="containsText" text="PNC">
      <formula>NOT(ISERROR(SEARCH("PNC",CV143)))</formula>
    </cfRule>
    <cfRule type="containsText" dxfId="9877" priority="3599" operator="containsText" text="EJC">
      <formula>NOT(ISERROR(SEARCH("EJC",CV143)))</formula>
    </cfRule>
    <cfRule type="containsText" dxfId="9876" priority="3600" operator="containsText" text="FAC">
      <formula>NOT(ISERROR(SEARCH("FAC",CV143)))</formula>
    </cfRule>
  </conditionalFormatting>
  <conditionalFormatting sqref="CV143:DH143">
    <cfRule type="containsText" dxfId="9875" priority="3593" operator="containsText" text="CE">
      <formula>NOT(ISERROR(SEARCH("CE",CV143)))</formula>
    </cfRule>
  </conditionalFormatting>
  <conditionalFormatting sqref="CV143:DH143">
    <cfRule type="cellIs" dxfId="9874" priority="3586" operator="equal">
      <formula>"FAB"</formula>
    </cfRule>
    <cfRule type="containsText" dxfId="9873" priority="3587" operator="containsText" text="CC">
      <formula>NOT(ISERROR(SEARCH("CC",CV143)))</formula>
    </cfRule>
    <cfRule type="containsText" dxfId="9872" priority="3588" operator="containsText" text="ND">
      <formula>NOT(ISERROR(SEARCH("ND",CV143)))</formula>
    </cfRule>
    <cfRule type="containsText" dxfId="9871" priority="3589" operator="containsText" text="MANTTO">
      <formula>NOT(ISERROR(SEARCH("MANTTO",CV143)))</formula>
    </cfRule>
    <cfRule type="containsText" dxfId="9870" priority="3590" operator="containsText" text="PNC">
      <formula>NOT(ISERROR(SEARCH("PNC",CV143)))</formula>
    </cfRule>
    <cfRule type="containsText" dxfId="9869" priority="3591" operator="containsText" text="EJC">
      <formula>NOT(ISERROR(SEARCH("EJC",CV143)))</formula>
    </cfRule>
    <cfRule type="containsText" dxfId="9868" priority="3592" operator="containsText" text="FAC">
      <formula>NOT(ISERROR(SEARCH("FAC",CV143)))</formula>
    </cfRule>
  </conditionalFormatting>
  <conditionalFormatting sqref="CV143:DH143">
    <cfRule type="containsText" dxfId="9867" priority="3585" operator="containsText" text="CE">
      <formula>NOT(ISERROR(SEARCH("CE",CV143)))</formula>
    </cfRule>
  </conditionalFormatting>
  <conditionalFormatting sqref="CV143:DH143">
    <cfRule type="cellIs" dxfId="9866" priority="3578" operator="equal">
      <formula>"FAB"</formula>
    </cfRule>
    <cfRule type="containsText" dxfId="9865" priority="3579" operator="containsText" text="CC">
      <formula>NOT(ISERROR(SEARCH("CC",CV143)))</formula>
    </cfRule>
    <cfRule type="containsText" dxfId="9864" priority="3580" operator="containsText" text="ND">
      <formula>NOT(ISERROR(SEARCH("ND",CV143)))</formula>
    </cfRule>
    <cfRule type="containsText" dxfId="9863" priority="3581" operator="containsText" text="MANTTO">
      <formula>NOT(ISERROR(SEARCH("MANTTO",CV143)))</formula>
    </cfRule>
    <cfRule type="containsText" dxfId="9862" priority="3582" operator="containsText" text="PNC">
      <formula>NOT(ISERROR(SEARCH("PNC",CV143)))</formula>
    </cfRule>
    <cfRule type="containsText" dxfId="9861" priority="3583" operator="containsText" text="EJC">
      <formula>NOT(ISERROR(SEARCH("EJC",CV143)))</formula>
    </cfRule>
    <cfRule type="containsText" dxfId="9860" priority="3584" operator="containsText" text="FAC">
      <formula>NOT(ISERROR(SEARCH("FAC",CV143)))</formula>
    </cfRule>
  </conditionalFormatting>
  <conditionalFormatting sqref="CV143:DH143">
    <cfRule type="containsText" dxfId="9859" priority="3577" operator="containsText" text="CE">
      <formula>NOT(ISERROR(SEARCH("CE",CV143)))</formula>
    </cfRule>
  </conditionalFormatting>
  <conditionalFormatting sqref="AU147:CV147 CH148:CP150">
    <cfRule type="cellIs" dxfId="9858" priority="3343" operator="equal">
      <formula>"FAB"</formula>
    </cfRule>
    <cfRule type="containsText" dxfId="9857" priority="3344" operator="containsText" text="CC">
      <formula>NOT(ISERROR(SEARCH("CC",AU147)))</formula>
    </cfRule>
    <cfRule type="containsText" dxfId="9856" priority="3345" operator="containsText" text="ND">
      <formula>NOT(ISERROR(SEARCH("ND",AU147)))</formula>
    </cfRule>
    <cfRule type="containsText" dxfId="9855" priority="3346" operator="containsText" text="MANTTO">
      <formula>NOT(ISERROR(SEARCH("MANTTO",AU147)))</formula>
    </cfRule>
    <cfRule type="containsText" dxfId="9854" priority="3347" operator="containsText" text="PNC">
      <formula>NOT(ISERROR(SEARCH("PNC",AU147)))</formula>
    </cfRule>
    <cfRule type="containsText" dxfId="9853" priority="3348" operator="containsText" text="EJC">
      <formula>NOT(ISERROR(SEARCH("EJC",AU147)))</formula>
    </cfRule>
    <cfRule type="containsText" dxfId="9852" priority="3349" operator="containsText" text="FAC">
      <formula>NOT(ISERROR(SEARCH("FAC",AU147)))</formula>
    </cfRule>
  </conditionalFormatting>
  <conditionalFormatting sqref="AU147:CV147 CH148:CP150">
    <cfRule type="containsText" dxfId="9851" priority="3342" operator="containsText" text="CE">
      <formula>NOT(ISERROR(SEARCH("CE",AU147)))</formula>
    </cfRule>
  </conditionalFormatting>
  <conditionalFormatting sqref="AU147:CV147 CH148:CP150">
    <cfRule type="containsText" dxfId="9850" priority="3341" operator="containsText" text="BAA">
      <formula>NOT(ISERROR(SEARCH("BAA",AU147)))</formula>
    </cfRule>
  </conditionalFormatting>
  <conditionalFormatting sqref="AI147:AT147">
    <cfRule type="cellIs" dxfId="9849" priority="3334" operator="equal">
      <formula>"FAB"</formula>
    </cfRule>
    <cfRule type="containsText" dxfId="9848" priority="3335" operator="containsText" text="CC">
      <formula>NOT(ISERROR(SEARCH("CC",AI147)))</formula>
    </cfRule>
    <cfRule type="containsText" dxfId="9847" priority="3336" operator="containsText" text="ND">
      <formula>NOT(ISERROR(SEARCH("ND",AI147)))</formula>
    </cfRule>
    <cfRule type="containsText" dxfId="9846" priority="3337" operator="containsText" text="MANTTO">
      <formula>NOT(ISERROR(SEARCH("MANTTO",AI147)))</formula>
    </cfRule>
    <cfRule type="containsText" dxfId="9845" priority="3338" operator="containsText" text="PNC">
      <formula>NOT(ISERROR(SEARCH("PNC",AI147)))</formula>
    </cfRule>
    <cfRule type="containsText" dxfId="9844" priority="3339" operator="containsText" text="EJC">
      <formula>NOT(ISERROR(SEARCH("EJC",AI147)))</formula>
    </cfRule>
    <cfRule type="containsText" dxfId="9843" priority="3340" operator="containsText" text="FAC">
      <formula>NOT(ISERROR(SEARCH("FAC",AI147)))</formula>
    </cfRule>
  </conditionalFormatting>
  <conditionalFormatting sqref="AI147:AT147">
    <cfRule type="containsText" dxfId="9842" priority="3333" operator="containsText" text="CE">
      <formula>NOT(ISERROR(SEARCH("CE",AI147)))</formula>
    </cfRule>
  </conditionalFormatting>
  <conditionalFormatting sqref="AI147:AT147">
    <cfRule type="containsText" dxfId="9841" priority="3332" operator="containsText" text="BAA">
      <formula>NOT(ISERROR(SEARCH("BAA",AI147)))</formula>
    </cfRule>
  </conditionalFormatting>
  <conditionalFormatting sqref="AI147:AT147">
    <cfRule type="cellIs" dxfId="9840" priority="3325" operator="equal">
      <formula>"FAB"</formula>
    </cfRule>
    <cfRule type="containsText" dxfId="9839" priority="3326" operator="containsText" text="CC">
      <formula>NOT(ISERROR(SEARCH("CC",AI147)))</formula>
    </cfRule>
    <cfRule type="containsText" dxfId="9838" priority="3327" operator="containsText" text="ND">
      <formula>NOT(ISERROR(SEARCH("ND",AI147)))</formula>
    </cfRule>
    <cfRule type="containsText" dxfId="9837" priority="3328" operator="containsText" text="MANTTO">
      <formula>NOT(ISERROR(SEARCH("MANTTO",AI147)))</formula>
    </cfRule>
    <cfRule type="containsText" dxfId="9836" priority="3329" operator="containsText" text="PNC">
      <formula>NOT(ISERROR(SEARCH("PNC",AI147)))</formula>
    </cfRule>
    <cfRule type="containsText" dxfId="9835" priority="3330" operator="containsText" text="EJC">
      <formula>NOT(ISERROR(SEARCH("EJC",AI147)))</formula>
    </cfRule>
    <cfRule type="containsText" dxfId="9834" priority="3331" operator="containsText" text="FAC">
      <formula>NOT(ISERROR(SEARCH("FAC",AI147)))</formula>
    </cfRule>
  </conditionalFormatting>
  <conditionalFormatting sqref="AI147:AT147">
    <cfRule type="containsText" dxfId="9833" priority="3324" operator="containsText" text="CE">
      <formula>NOT(ISERROR(SEARCH("CE",AI147)))</formula>
    </cfRule>
  </conditionalFormatting>
  <conditionalFormatting sqref="AI147:AT147">
    <cfRule type="cellIs" dxfId="9832" priority="3317" operator="equal">
      <formula>"FAB"</formula>
    </cfRule>
    <cfRule type="containsText" dxfId="9831" priority="3318" operator="containsText" text="CC">
      <formula>NOT(ISERROR(SEARCH("CC",AI147)))</formula>
    </cfRule>
    <cfRule type="containsText" dxfId="9830" priority="3319" operator="containsText" text="ND">
      <formula>NOT(ISERROR(SEARCH("ND",AI147)))</formula>
    </cfRule>
    <cfRule type="containsText" dxfId="9829" priority="3320" operator="containsText" text="MANTTO">
      <formula>NOT(ISERROR(SEARCH("MANTTO",AI147)))</formula>
    </cfRule>
    <cfRule type="containsText" dxfId="9828" priority="3321" operator="containsText" text="PNC">
      <formula>NOT(ISERROR(SEARCH("PNC",AI147)))</formula>
    </cfRule>
    <cfRule type="containsText" dxfId="9827" priority="3322" operator="containsText" text="EJC">
      <formula>NOT(ISERROR(SEARCH("EJC",AI147)))</formula>
    </cfRule>
    <cfRule type="containsText" dxfId="9826" priority="3323" operator="containsText" text="FAC">
      <formula>NOT(ISERROR(SEARCH("FAC",AI147)))</formula>
    </cfRule>
  </conditionalFormatting>
  <conditionalFormatting sqref="AI147:AT147">
    <cfRule type="containsText" dxfId="9825" priority="3316" operator="containsText" text="CE">
      <formula>NOT(ISERROR(SEARCH("CE",AI147)))</formula>
    </cfRule>
  </conditionalFormatting>
  <conditionalFormatting sqref="AI147:AT147">
    <cfRule type="cellIs" dxfId="9824" priority="3309" operator="equal">
      <formula>"FAB"</formula>
    </cfRule>
    <cfRule type="containsText" dxfId="9823" priority="3310" operator="containsText" text="CC">
      <formula>NOT(ISERROR(SEARCH("CC",AI147)))</formula>
    </cfRule>
    <cfRule type="containsText" dxfId="9822" priority="3311" operator="containsText" text="ND">
      <formula>NOT(ISERROR(SEARCH("ND",AI147)))</formula>
    </cfRule>
    <cfRule type="containsText" dxfId="9821" priority="3312" operator="containsText" text="MANTTO">
      <formula>NOT(ISERROR(SEARCH("MANTTO",AI147)))</formula>
    </cfRule>
    <cfRule type="containsText" dxfId="9820" priority="3313" operator="containsText" text="PNC">
      <formula>NOT(ISERROR(SEARCH("PNC",AI147)))</formula>
    </cfRule>
    <cfRule type="containsText" dxfId="9819" priority="3314" operator="containsText" text="EJC">
      <formula>NOT(ISERROR(SEARCH("EJC",AI147)))</formula>
    </cfRule>
    <cfRule type="containsText" dxfId="9818" priority="3315" operator="containsText" text="FAC">
      <formula>NOT(ISERROR(SEARCH("FAC",AI147)))</formula>
    </cfRule>
  </conditionalFormatting>
  <conditionalFormatting sqref="AI147:AT147">
    <cfRule type="containsText" dxfId="9817" priority="3308" operator="containsText" text="CE">
      <formula>NOT(ISERROR(SEARCH("CE",AI147)))</formula>
    </cfRule>
  </conditionalFormatting>
  <conditionalFormatting sqref="AI147:AT147">
    <cfRule type="cellIs" dxfId="9816" priority="3301" operator="equal">
      <formula>"FAB"</formula>
    </cfRule>
    <cfRule type="containsText" dxfId="9815" priority="3302" operator="containsText" text="CC">
      <formula>NOT(ISERROR(SEARCH("CC",AI147)))</formula>
    </cfRule>
    <cfRule type="containsText" dxfId="9814" priority="3303" operator="containsText" text="ND">
      <formula>NOT(ISERROR(SEARCH("ND",AI147)))</formula>
    </cfRule>
    <cfRule type="containsText" dxfId="9813" priority="3304" operator="containsText" text="MANTTO">
      <formula>NOT(ISERROR(SEARCH("MANTTO",AI147)))</formula>
    </cfRule>
    <cfRule type="containsText" dxfId="9812" priority="3305" operator="containsText" text="PNC">
      <formula>NOT(ISERROR(SEARCH("PNC",AI147)))</formula>
    </cfRule>
    <cfRule type="containsText" dxfId="9811" priority="3306" operator="containsText" text="EJC">
      <formula>NOT(ISERROR(SEARCH("EJC",AI147)))</formula>
    </cfRule>
    <cfRule type="containsText" dxfId="9810" priority="3307" operator="containsText" text="FAC">
      <formula>NOT(ISERROR(SEARCH("FAC",AI147)))</formula>
    </cfRule>
  </conditionalFormatting>
  <conditionalFormatting sqref="AI147:AT147">
    <cfRule type="containsText" dxfId="9809" priority="3300" operator="containsText" text="CE">
      <formula>NOT(ISERROR(SEARCH("CE",AI147)))</formula>
    </cfRule>
  </conditionalFormatting>
  <conditionalFormatting sqref="AI147:AT147">
    <cfRule type="cellIs" dxfId="9808" priority="3293" operator="equal">
      <formula>"FAB"</formula>
    </cfRule>
    <cfRule type="containsText" dxfId="9807" priority="3294" operator="containsText" text="CC">
      <formula>NOT(ISERROR(SEARCH("CC",AI147)))</formula>
    </cfRule>
    <cfRule type="containsText" dxfId="9806" priority="3295" operator="containsText" text="ND">
      <formula>NOT(ISERROR(SEARCH("ND",AI147)))</formula>
    </cfRule>
    <cfRule type="containsText" dxfId="9805" priority="3296" operator="containsText" text="MANTTO">
      <formula>NOT(ISERROR(SEARCH("MANTTO",AI147)))</formula>
    </cfRule>
    <cfRule type="containsText" dxfId="9804" priority="3297" operator="containsText" text="PNC">
      <formula>NOT(ISERROR(SEARCH("PNC",AI147)))</formula>
    </cfRule>
    <cfRule type="containsText" dxfId="9803" priority="3298" operator="containsText" text="EJC">
      <formula>NOT(ISERROR(SEARCH("EJC",AI147)))</formula>
    </cfRule>
    <cfRule type="containsText" dxfId="9802" priority="3299" operator="containsText" text="FAC">
      <formula>NOT(ISERROR(SEARCH("FAC",AI147)))</formula>
    </cfRule>
  </conditionalFormatting>
  <conditionalFormatting sqref="AI147:AT147">
    <cfRule type="containsText" dxfId="9801" priority="3292" operator="containsText" text="CE">
      <formula>NOT(ISERROR(SEARCH("CE",AI147)))</formula>
    </cfRule>
  </conditionalFormatting>
  <conditionalFormatting sqref="AI147:AT147">
    <cfRule type="cellIs" dxfId="9800" priority="3285" operator="equal">
      <formula>"FAB"</formula>
    </cfRule>
    <cfRule type="containsText" dxfId="9799" priority="3286" operator="containsText" text="CC">
      <formula>NOT(ISERROR(SEARCH("CC",AI147)))</formula>
    </cfRule>
    <cfRule type="containsText" dxfId="9798" priority="3287" operator="containsText" text="ND">
      <formula>NOT(ISERROR(SEARCH("ND",AI147)))</formula>
    </cfRule>
    <cfRule type="containsText" dxfId="9797" priority="3288" operator="containsText" text="MANTTO">
      <formula>NOT(ISERROR(SEARCH("MANTTO",AI147)))</formula>
    </cfRule>
    <cfRule type="containsText" dxfId="9796" priority="3289" operator="containsText" text="PNC">
      <formula>NOT(ISERROR(SEARCH("PNC",AI147)))</formula>
    </cfRule>
    <cfRule type="containsText" dxfId="9795" priority="3290" operator="containsText" text="EJC">
      <formula>NOT(ISERROR(SEARCH("EJC",AI147)))</formula>
    </cfRule>
    <cfRule type="containsText" dxfId="9794" priority="3291" operator="containsText" text="FAC">
      <formula>NOT(ISERROR(SEARCH("FAC",AI147)))</formula>
    </cfRule>
  </conditionalFormatting>
  <conditionalFormatting sqref="AI147:AT147">
    <cfRule type="containsText" dxfId="9793" priority="3284" operator="containsText" text="CE">
      <formula>NOT(ISERROR(SEARCH("CE",AI147)))</formula>
    </cfRule>
  </conditionalFormatting>
  <conditionalFormatting sqref="AI147:AT147">
    <cfRule type="cellIs" dxfId="9792" priority="3277" operator="equal">
      <formula>"FAB"</formula>
    </cfRule>
    <cfRule type="containsText" dxfId="9791" priority="3278" operator="containsText" text="CC">
      <formula>NOT(ISERROR(SEARCH("CC",AI147)))</formula>
    </cfRule>
    <cfRule type="containsText" dxfId="9790" priority="3279" operator="containsText" text="ND">
      <formula>NOT(ISERROR(SEARCH("ND",AI147)))</formula>
    </cfRule>
    <cfRule type="containsText" dxfId="9789" priority="3280" operator="containsText" text="MANTTO">
      <formula>NOT(ISERROR(SEARCH("MANTTO",AI147)))</formula>
    </cfRule>
    <cfRule type="containsText" dxfId="9788" priority="3281" operator="containsText" text="PNC">
      <formula>NOT(ISERROR(SEARCH("PNC",AI147)))</formula>
    </cfRule>
    <cfRule type="containsText" dxfId="9787" priority="3282" operator="containsText" text="EJC">
      <formula>NOT(ISERROR(SEARCH("EJC",AI147)))</formula>
    </cfRule>
    <cfRule type="containsText" dxfId="9786" priority="3283" operator="containsText" text="FAC">
      <formula>NOT(ISERROR(SEARCH("FAC",AI147)))</formula>
    </cfRule>
  </conditionalFormatting>
  <conditionalFormatting sqref="AI147:AT147">
    <cfRule type="containsText" dxfId="9785" priority="3276" operator="containsText" text="CE">
      <formula>NOT(ISERROR(SEARCH("CE",AI147)))</formula>
    </cfRule>
  </conditionalFormatting>
  <conditionalFormatting sqref="AO148:CG148">
    <cfRule type="cellIs" dxfId="9784" priority="3269" operator="equal">
      <formula>"FAB"</formula>
    </cfRule>
    <cfRule type="containsText" dxfId="9783" priority="3270" operator="containsText" text="CC">
      <formula>NOT(ISERROR(SEARCH("CC",AO148)))</formula>
    </cfRule>
    <cfRule type="containsText" dxfId="9782" priority="3271" operator="containsText" text="ND">
      <formula>NOT(ISERROR(SEARCH("ND",AO148)))</formula>
    </cfRule>
    <cfRule type="containsText" dxfId="9781" priority="3272" operator="containsText" text="MANTTO">
      <formula>NOT(ISERROR(SEARCH("MANTTO",AO148)))</formula>
    </cfRule>
    <cfRule type="containsText" dxfId="9780" priority="3273" operator="containsText" text="PNC">
      <formula>NOT(ISERROR(SEARCH("PNC",AO148)))</formula>
    </cfRule>
    <cfRule type="containsText" dxfId="9779" priority="3274" operator="containsText" text="EJC">
      <formula>NOT(ISERROR(SEARCH("EJC",AO148)))</formula>
    </cfRule>
    <cfRule type="containsText" dxfId="9778" priority="3275" operator="containsText" text="FAC">
      <formula>NOT(ISERROR(SEARCH("FAC",AO148)))</formula>
    </cfRule>
  </conditionalFormatting>
  <conditionalFormatting sqref="AO148:CG148">
    <cfRule type="containsText" dxfId="9777" priority="3268" operator="containsText" text="CE">
      <formula>NOT(ISERROR(SEARCH("CE",AO148)))</formula>
    </cfRule>
  </conditionalFormatting>
  <conditionalFormatting sqref="AO148:CG148">
    <cfRule type="containsText" dxfId="9776" priority="3267" operator="containsText" text="BAA">
      <formula>NOT(ISERROR(SEARCH("BAA",AO148)))</formula>
    </cfRule>
  </conditionalFormatting>
  <conditionalFormatting sqref="AO149:CG150 AU151:AZ151">
    <cfRule type="cellIs" dxfId="9775" priority="3251" operator="equal">
      <formula>"FAB"</formula>
    </cfRule>
    <cfRule type="containsText" dxfId="9774" priority="3252" operator="containsText" text="CC">
      <formula>NOT(ISERROR(SEARCH("CC",AO149)))</formula>
    </cfRule>
    <cfRule type="containsText" dxfId="9773" priority="3253" operator="containsText" text="ND">
      <formula>NOT(ISERROR(SEARCH("ND",AO149)))</formula>
    </cfRule>
    <cfRule type="containsText" dxfId="9772" priority="3254" operator="containsText" text="MANTTO">
      <formula>NOT(ISERROR(SEARCH("MANTTO",AO149)))</formula>
    </cfRule>
    <cfRule type="containsText" dxfId="9771" priority="3255" operator="containsText" text="PNC">
      <formula>NOT(ISERROR(SEARCH("PNC",AO149)))</formula>
    </cfRule>
    <cfRule type="containsText" dxfId="9770" priority="3256" operator="containsText" text="EJC">
      <formula>NOT(ISERROR(SEARCH("EJC",AO149)))</formula>
    </cfRule>
    <cfRule type="containsText" dxfId="9769" priority="3257" operator="containsText" text="FAC">
      <formula>NOT(ISERROR(SEARCH("FAC",AO149)))</formula>
    </cfRule>
  </conditionalFormatting>
  <conditionalFormatting sqref="AO149:CG150 AU151:AZ151">
    <cfRule type="containsText" dxfId="9768" priority="3250" operator="containsText" text="CE">
      <formula>NOT(ISERROR(SEARCH("CE",AO149)))</formula>
    </cfRule>
  </conditionalFormatting>
  <conditionalFormatting sqref="AO149:CG150 AU151:AZ151">
    <cfRule type="containsText" dxfId="9767" priority="3249" operator="containsText" text="BAA">
      <formula>NOT(ISERROR(SEARCH("BAA",AO149)))</formula>
    </cfRule>
  </conditionalFormatting>
  <conditionalFormatting sqref="CX147:DF147">
    <cfRule type="cellIs" dxfId="9766" priority="3123" operator="equal">
      <formula>"FAB"</formula>
    </cfRule>
    <cfRule type="containsText" dxfId="9765" priority="3124" operator="containsText" text="CC">
      <formula>NOT(ISERROR(SEARCH("CC",CX147)))</formula>
    </cfRule>
    <cfRule type="containsText" dxfId="9764" priority="3125" operator="containsText" text="ND">
      <formula>NOT(ISERROR(SEARCH("ND",CX147)))</formula>
    </cfRule>
    <cfRule type="containsText" dxfId="9763" priority="3126" operator="containsText" text="MANTTO">
      <formula>NOT(ISERROR(SEARCH("MANTTO",CX147)))</formula>
    </cfRule>
    <cfRule type="containsText" dxfId="9762" priority="3127" operator="containsText" text="PNC">
      <formula>NOT(ISERROR(SEARCH("PNC",CX147)))</formula>
    </cfRule>
    <cfRule type="containsText" dxfId="9761" priority="3128" operator="containsText" text="EJC">
      <formula>NOT(ISERROR(SEARCH("EJC",CX147)))</formula>
    </cfRule>
    <cfRule type="containsText" dxfId="9760" priority="3129" operator="containsText" text="FAC">
      <formula>NOT(ISERROR(SEARCH("FAC",CX147)))</formula>
    </cfRule>
  </conditionalFormatting>
  <conditionalFormatting sqref="CX147:DF147">
    <cfRule type="containsText" dxfId="9759" priority="3122" operator="containsText" text="CE">
      <formula>NOT(ISERROR(SEARCH("CE",CX147)))</formula>
    </cfRule>
  </conditionalFormatting>
  <conditionalFormatting sqref="CX147:DF147">
    <cfRule type="containsText" dxfId="9758" priority="3121" operator="containsText" text="BAA">
      <formula>NOT(ISERROR(SEARCH("BAA",CX147)))</formula>
    </cfRule>
  </conditionalFormatting>
  <conditionalFormatting sqref="EE149:EJ149 CQ148:EM148">
    <cfRule type="cellIs" dxfId="9757" priority="3105" operator="equal">
      <formula>"FAB"</formula>
    </cfRule>
    <cfRule type="containsText" dxfId="9756" priority="3106" operator="containsText" text="CC">
      <formula>NOT(ISERROR(SEARCH("CC",CQ148)))</formula>
    </cfRule>
    <cfRule type="containsText" dxfId="9755" priority="3107" operator="containsText" text="ND">
      <formula>NOT(ISERROR(SEARCH("ND",CQ148)))</formula>
    </cfRule>
    <cfRule type="containsText" dxfId="9754" priority="3108" operator="containsText" text="MANTTO">
      <formula>NOT(ISERROR(SEARCH("MANTTO",CQ148)))</formula>
    </cfRule>
    <cfRule type="containsText" dxfId="9753" priority="3109" operator="containsText" text="PNC">
      <formula>NOT(ISERROR(SEARCH("PNC",CQ148)))</formula>
    </cfRule>
    <cfRule type="containsText" dxfId="9752" priority="3110" operator="containsText" text="EJC">
      <formula>NOT(ISERROR(SEARCH("EJC",CQ148)))</formula>
    </cfRule>
    <cfRule type="containsText" dxfId="9751" priority="3111" operator="containsText" text="FAC">
      <formula>NOT(ISERROR(SEARCH("FAC",CQ148)))</formula>
    </cfRule>
  </conditionalFormatting>
  <conditionalFormatting sqref="EE149:EJ149 CQ148:EM148">
    <cfRule type="containsText" dxfId="9750" priority="3104" operator="containsText" text="CE">
      <formula>NOT(ISERROR(SEARCH("CE",CQ148)))</formula>
    </cfRule>
  </conditionalFormatting>
  <conditionalFormatting sqref="EE149:EJ149 CQ148:EM148">
    <cfRule type="containsText" dxfId="9749" priority="3103" operator="containsText" text="BAA">
      <formula>NOT(ISERROR(SEARCH("BAA",CQ148)))</formula>
    </cfRule>
  </conditionalFormatting>
  <conditionalFormatting sqref="BU151:BX151 BS152:CA152 BA151:BN151">
    <cfRule type="cellIs" dxfId="9748" priority="3087" operator="equal">
      <formula>"FAB"</formula>
    </cfRule>
    <cfRule type="containsText" dxfId="9747" priority="3088" operator="containsText" text="CC">
      <formula>NOT(ISERROR(SEARCH("CC",BA151)))</formula>
    </cfRule>
    <cfRule type="containsText" dxfId="9746" priority="3089" operator="containsText" text="ND">
      <formula>NOT(ISERROR(SEARCH("ND",BA151)))</formula>
    </cfRule>
    <cfRule type="containsText" dxfId="9745" priority="3090" operator="containsText" text="MANTTO">
      <formula>NOT(ISERROR(SEARCH("MANTTO",BA151)))</formula>
    </cfRule>
    <cfRule type="containsText" dxfId="9744" priority="3091" operator="containsText" text="PNC">
      <formula>NOT(ISERROR(SEARCH("PNC",BA151)))</formula>
    </cfRule>
    <cfRule type="containsText" dxfId="9743" priority="3092" operator="containsText" text="EJC">
      <formula>NOT(ISERROR(SEARCH("EJC",BA151)))</formula>
    </cfRule>
    <cfRule type="containsText" dxfId="9742" priority="3093" operator="containsText" text="FAC">
      <formula>NOT(ISERROR(SEARCH("FAC",BA151)))</formula>
    </cfRule>
  </conditionalFormatting>
  <conditionalFormatting sqref="BU151:BX151 BS152:CA152 BA151:BN151">
    <cfRule type="containsText" dxfId="9741" priority="3086" operator="containsText" text="CE">
      <formula>NOT(ISERROR(SEARCH("CE",BA151)))</formula>
    </cfRule>
  </conditionalFormatting>
  <conditionalFormatting sqref="BU151:BX151 BS152:CA152 BA151:BN151">
    <cfRule type="containsText" dxfId="9740" priority="3085" operator="containsText" text="BAA">
      <formula>NOT(ISERROR(SEARCH("BAA",BA151)))</formula>
    </cfRule>
  </conditionalFormatting>
  <conditionalFormatting sqref="BU151:BX151 BS152:CA152 BA151:BN151">
    <cfRule type="cellIs" dxfId="9739" priority="3078" operator="equal">
      <formula>"FAB"</formula>
    </cfRule>
    <cfRule type="containsText" dxfId="9738" priority="3079" operator="containsText" text="CC">
      <formula>NOT(ISERROR(SEARCH("CC",BA151)))</formula>
    </cfRule>
    <cfRule type="containsText" dxfId="9737" priority="3080" operator="containsText" text="ND">
      <formula>NOT(ISERROR(SEARCH("ND",BA151)))</formula>
    </cfRule>
    <cfRule type="containsText" dxfId="9736" priority="3081" operator="containsText" text="MANTTO">
      <formula>NOT(ISERROR(SEARCH("MANTTO",BA151)))</formula>
    </cfRule>
    <cfRule type="containsText" dxfId="9735" priority="3082" operator="containsText" text="PNC">
      <formula>NOT(ISERROR(SEARCH("PNC",BA151)))</formula>
    </cfRule>
    <cfRule type="containsText" dxfId="9734" priority="3083" operator="containsText" text="EJC">
      <formula>NOT(ISERROR(SEARCH("EJC",BA151)))</formula>
    </cfRule>
    <cfRule type="containsText" dxfId="9733" priority="3084" operator="containsText" text="FAC">
      <formula>NOT(ISERROR(SEARCH("FAC",BA151)))</formula>
    </cfRule>
  </conditionalFormatting>
  <conditionalFormatting sqref="BU151:BX151 BS152:CA152 BA151:BN151">
    <cfRule type="containsText" dxfId="9732" priority="3077" operator="containsText" text="CE">
      <formula>NOT(ISERROR(SEARCH("CE",BA151)))</formula>
    </cfRule>
  </conditionalFormatting>
  <conditionalFormatting sqref="BU151:BX151 BS152:CA152 BA151:BN151">
    <cfRule type="cellIs" dxfId="9731" priority="3070" operator="equal">
      <formula>"FAB"</formula>
    </cfRule>
    <cfRule type="containsText" dxfId="9730" priority="3071" operator="containsText" text="CC">
      <formula>NOT(ISERROR(SEARCH("CC",BA151)))</formula>
    </cfRule>
    <cfRule type="containsText" dxfId="9729" priority="3072" operator="containsText" text="ND">
      <formula>NOT(ISERROR(SEARCH("ND",BA151)))</formula>
    </cfRule>
    <cfRule type="containsText" dxfId="9728" priority="3073" operator="containsText" text="MANTTO">
      <formula>NOT(ISERROR(SEARCH("MANTTO",BA151)))</formula>
    </cfRule>
    <cfRule type="containsText" dxfId="9727" priority="3074" operator="containsText" text="PNC">
      <formula>NOT(ISERROR(SEARCH("PNC",BA151)))</formula>
    </cfRule>
    <cfRule type="containsText" dxfId="9726" priority="3075" operator="containsText" text="EJC">
      <formula>NOT(ISERROR(SEARCH("EJC",BA151)))</formula>
    </cfRule>
    <cfRule type="containsText" dxfId="9725" priority="3076" operator="containsText" text="FAC">
      <formula>NOT(ISERROR(SEARCH("FAC",BA151)))</formula>
    </cfRule>
  </conditionalFormatting>
  <conditionalFormatting sqref="BU151:BX151 BS152:CA152 BA151:BN151">
    <cfRule type="containsText" dxfId="9724" priority="3069" operator="containsText" text="CE">
      <formula>NOT(ISERROR(SEARCH("CE",BA151)))</formula>
    </cfRule>
  </conditionalFormatting>
  <conditionalFormatting sqref="BU151:BX151 BS152:CA152 BA151:BN151">
    <cfRule type="cellIs" dxfId="9723" priority="3062" operator="equal">
      <formula>"FAB"</formula>
    </cfRule>
    <cfRule type="containsText" dxfId="9722" priority="3063" operator="containsText" text="CC">
      <formula>NOT(ISERROR(SEARCH("CC",BA151)))</formula>
    </cfRule>
    <cfRule type="containsText" dxfId="9721" priority="3064" operator="containsText" text="ND">
      <formula>NOT(ISERROR(SEARCH("ND",BA151)))</formula>
    </cfRule>
    <cfRule type="containsText" dxfId="9720" priority="3065" operator="containsText" text="MANTTO">
      <formula>NOT(ISERROR(SEARCH("MANTTO",BA151)))</formula>
    </cfRule>
    <cfRule type="containsText" dxfId="9719" priority="3066" operator="containsText" text="PNC">
      <formula>NOT(ISERROR(SEARCH("PNC",BA151)))</formula>
    </cfRule>
    <cfRule type="containsText" dxfId="9718" priority="3067" operator="containsText" text="EJC">
      <formula>NOT(ISERROR(SEARCH("EJC",BA151)))</formula>
    </cfRule>
    <cfRule type="containsText" dxfId="9717" priority="3068" operator="containsText" text="FAC">
      <formula>NOT(ISERROR(SEARCH("FAC",BA151)))</formula>
    </cfRule>
  </conditionalFormatting>
  <conditionalFormatting sqref="BU151:BX151 BS152:CA152 BA151:BN151">
    <cfRule type="containsText" dxfId="9716" priority="3061" operator="containsText" text="CE">
      <formula>NOT(ISERROR(SEARCH("CE",BA151)))</formula>
    </cfRule>
  </conditionalFormatting>
  <conditionalFormatting sqref="BU151:BX151 BS152:CA152 BA151:BN151">
    <cfRule type="cellIs" dxfId="9715" priority="3054" operator="equal">
      <formula>"FAB"</formula>
    </cfRule>
    <cfRule type="containsText" dxfId="9714" priority="3055" operator="containsText" text="CC">
      <formula>NOT(ISERROR(SEARCH("CC",BA151)))</formula>
    </cfRule>
    <cfRule type="containsText" dxfId="9713" priority="3056" operator="containsText" text="ND">
      <formula>NOT(ISERROR(SEARCH("ND",BA151)))</formula>
    </cfRule>
    <cfRule type="containsText" dxfId="9712" priority="3057" operator="containsText" text="MANTTO">
      <formula>NOT(ISERROR(SEARCH("MANTTO",BA151)))</formula>
    </cfRule>
    <cfRule type="containsText" dxfId="9711" priority="3058" operator="containsText" text="PNC">
      <formula>NOT(ISERROR(SEARCH("PNC",BA151)))</formula>
    </cfRule>
    <cfRule type="containsText" dxfId="9710" priority="3059" operator="containsText" text="EJC">
      <formula>NOT(ISERROR(SEARCH("EJC",BA151)))</formula>
    </cfRule>
    <cfRule type="containsText" dxfId="9709" priority="3060" operator="containsText" text="FAC">
      <formula>NOT(ISERROR(SEARCH("FAC",BA151)))</formula>
    </cfRule>
  </conditionalFormatting>
  <conditionalFormatting sqref="BU151:BX151 BS152:CA152 BA151:BN151">
    <cfRule type="containsText" dxfId="9708" priority="3053" operator="containsText" text="CE">
      <formula>NOT(ISERROR(SEARCH("CE",BA151)))</formula>
    </cfRule>
  </conditionalFormatting>
  <conditionalFormatting sqref="BU151:BX151 BS152:CA152 BA151:BN151">
    <cfRule type="cellIs" dxfId="9707" priority="3046" operator="equal">
      <formula>"FAB"</formula>
    </cfRule>
    <cfRule type="containsText" dxfId="9706" priority="3047" operator="containsText" text="CC">
      <formula>NOT(ISERROR(SEARCH("CC",BA151)))</formula>
    </cfRule>
    <cfRule type="containsText" dxfId="9705" priority="3048" operator="containsText" text="ND">
      <formula>NOT(ISERROR(SEARCH("ND",BA151)))</formula>
    </cfRule>
    <cfRule type="containsText" dxfId="9704" priority="3049" operator="containsText" text="MANTTO">
      <formula>NOT(ISERROR(SEARCH("MANTTO",BA151)))</formula>
    </cfRule>
    <cfRule type="containsText" dxfId="9703" priority="3050" operator="containsText" text="PNC">
      <formula>NOT(ISERROR(SEARCH("PNC",BA151)))</formula>
    </cfRule>
    <cfRule type="containsText" dxfId="9702" priority="3051" operator="containsText" text="EJC">
      <formula>NOT(ISERROR(SEARCH("EJC",BA151)))</formula>
    </cfRule>
    <cfRule type="containsText" dxfId="9701" priority="3052" operator="containsText" text="FAC">
      <formula>NOT(ISERROR(SEARCH("FAC",BA151)))</formula>
    </cfRule>
  </conditionalFormatting>
  <conditionalFormatting sqref="BU151:BX151 BS152:CA152 BA151:BN151">
    <cfRule type="containsText" dxfId="9700" priority="3045" operator="containsText" text="CE">
      <formula>NOT(ISERROR(SEARCH("CE",BA151)))</formula>
    </cfRule>
  </conditionalFormatting>
  <conditionalFormatting sqref="BU151:BX151 BS152:CA152 BA151:BN151">
    <cfRule type="cellIs" dxfId="9699" priority="3038" operator="equal">
      <formula>"FAB"</formula>
    </cfRule>
    <cfRule type="containsText" dxfId="9698" priority="3039" operator="containsText" text="CC">
      <formula>NOT(ISERROR(SEARCH("CC",BA151)))</formula>
    </cfRule>
    <cfRule type="containsText" dxfId="9697" priority="3040" operator="containsText" text="ND">
      <formula>NOT(ISERROR(SEARCH("ND",BA151)))</formula>
    </cfRule>
    <cfRule type="containsText" dxfId="9696" priority="3041" operator="containsText" text="MANTTO">
      <formula>NOT(ISERROR(SEARCH("MANTTO",BA151)))</formula>
    </cfRule>
    <cfRule type="containsText" dxfId="9695" priority="3042" operator="containsText" text="PNC">
      <formula>NOT(ISERROR(SEARCH("PNC",BA151)))</formula>
    </cfRule>
    <cfRule type="containsText" dxfId="9694" priority="3043" operator="containsText" text="EJC">
      <formula>NOT(ISERROR(SEARCH("EJC",BA151)))</formula>
    </cfRule>
    <cfRule type="containsText" dxfId="9693" priority="3044" operator="containsText" text="FAC">
      <formula>NOT(ISERROR(SEARCH("FAC",BA151)))</formula>
    </cfRule>
  </conditionalFormatting>
  <conditionalFormatting sqref="BU151:BX151 BS152:CA152 BA151:BN151">
    <cfRule type="containsText" dxfId="9692" priority="3037" operator="containsText" text="CE">
      <formula>NOT(ISERROR(SEARCH("CE",BA151)))</formula>
    </cfRule>
  </conditionalFormatting>
  <conditionalFormatting sqref="BU151:BX151 BS152:CA152 BA151:BN151">
    <cfRule type="cellIs" dxfId="9691" priority="3030" operator="equal">
      <formula>"FAB"</formula>
    </cfRule>
    <cfRule type="containsText" dxfId="9690" priority="3031" operator="containsText" text="CC">
      <formula>NOT(ISERROR(SEARCH("CC",BA151)))</formula>
    </cfRule>
    <cfRule type="containsText" dxfId="9689" priority="3032" operator="containsText" text="ND">
      <formula>NOT(ISERROR(SEARCH("ND",BA151)))</formula>
    </cfRule>
    <cfRule type="containsText" dxfId="9688" priority="3033" operator="containsText" text="MANTTO">
      <formula>NOT(ISERROR(SEARCH("MANTTO",BA151)))</formula>
    </cfRule>
    <cfRule type="containsText" dxfId="9687" priority="3034" operator="containsText" text="PNC">
      <formula>NOT(ISERROR(SEARCH("PNC",BA151)))</formula>
    </cfRule>
    <cfRule type="containsText" dxfId="9686" priority="3035" operator="containsText" text="EJC">
      <formula>NOT(ISERROR(SEARCH("EJC",BA151)))</formula>
    </cfRule>
    <cfRule type="containsText" dxfId="9685" priority="3036" operator="containsText" text="FAC">
      <formula>NOT(ISERROR(SEARCH("FAC",BA151)))</formula>
    </cfRule>
  </conditionalFormatting>
  <conditionalFormatting sqref="BU151:BX151 BS152:CA152 BA151:BN151">
    <cfRule type="containsText" dxfId="9684" priority="3029" operator="containsText" text="CE">
      <formula>NOT(ISERROR(SEARCH("CE",BA151)))</formula>
    </cfRule>
  </conditionalFormatting>
  <conditionalFormatting sqref="EN148:EO148">
    <cfRule type="cellIs" dxfId="9683" priority="3022" operator="equal">
      <formula>"FAB"</formula>
    </cfRule>
    <cfRule type="containsText" dxfId="9682" priority="3023" operator="containsText" text="CC">
      <formula>NOT(ISERROR(SEARCH("CC",EN148)))</formula>
    </cfRule>
    <cfRule type="containsText" dxfId="9681" priority="3024" operator="containsText" text="ND">
      <formula>NOT(ISERROR(SEARCH("ND",EN148)))</formula>
    </cfRule>
    <cfRule type="containsText" dxfId="9680" priority="3025" operator="containsText" text="MANTTO">
      <formula>NOT(ISERROR(SEARCH("MANTTO",EN148)))</formula>
    </cfRule>
    <cfRule type="containsText" dxfId="9679" priority="3026" operator="containsText" text="PNC">
      <formula>NOT(ISERROR(SEARCH("PNC",EN148)))</formula>
    </cfRule>
    <cfRule type="containsText" dxfId="9678" priority="3027" operator="containsText" text="EJC">
      <formula>NOT(ISERROR(SEARCH("EJC",EN148)))</formula>
    </cfRule>
    <cfRule type="containsText" dxfId="9677" priority="3028" operator="containsText" text="FAC">
      <formula>NOT(ISERROR(SEARCH("FAC",EN148)))</formula>
    </cfRule>
  </conditionalFormatting>
  <conditionalFormatting sqref="EN148:EO148">
    <cfRule type="containsText" dxfId="9676" priority="3021" operator="containsText" text="CE">
      <formula>NOT(ISERROR(SEARCH("CE",EN148)))</formula>
    </cfRule>
  </conditionalFormatting>
  <conditionalFormatting sqref="EN148:EO148">
    <cfRule type="containsText" dxfId="9675" priority="3020" operator="containsText" text="BAA">
      <formula>NOT(ISERROR(SEARCH("BAA",EN148)))</formula>
    </cfRule>
  </conditionalFormatting>
  <conditionalFormatting sqref="EE150:EM150">
    <cfRule type="cellIs" dxfId="9674" priority="3013" operator="equal">
      <formula>"FAB"</formula>
    </cfRule>
    <cfRule type="containsText" dxfId="9673" priority="3014" operator="containsText" text="CC">
      <formula>NOT(ISERROR(SEARCH("CC",EE150)))</formula>
    </cfRule>
    <cfRule type="containsText" dxfId="9672" priority="3015" operator="containsText" text="ND">
      <formula>NOT(ISERROR(SEARCH("ND",EE150)))</formula>
    </cfRule>
    <cfRule type="containsText" dxfId="9671" priority="3016" operator="containsText" text="MANTTO">
      <formula>NOT(ISERROR(SEARCH("MANTTO",EE150)))</formula>
    </cfRule>
    <cfRule type="containsText" dxfId="9670" priority="3017" operator="containsText" text="PNC">
      <formula>NOT(ISERROR(SEARCH("PNC",EE150)))</formula>
    </cfRule>
    <cfRule type="containsText" dxfId="9669" priority="3018" operator="containsText" text="EJC">
      <formula>NOT(ISERROR(SEARCH("EJC",EE150)))</formula>
    </cfRule>
    <cfRule type="containsText" dxfId="9668" priority="3019" operator="containsText" text="FAC">
      <formula>NOT(ISERROR(SEARCH("FAC",EE150)))</formula>
    </cfRule>
  </conditionalFormatting>
  <conditionalFormatting sqref="EE150:EM150">
    <cfRule type="containsText" dxfId="9667" priority="3012" operator="containsText" text="CE">
      <formula>NOT(ISERROR(SEARCH("CE",EE150)))</formula>
    </cfRule>
  </conditionalFormatting>
  <conditionalFormatting sqref="EE150:EM150">
    <cfRule type="containsText" dxfId="9666" priority="3011" operator="containsText" text="BAA">
      <formula>NOT(ISERROR(SEARCH("BAA",EE150)))</formula>
    </cfRule>
  </conditionalFormatting>
  <conditionalFormatting sqref="BO151:BT151">
    <cfRule type="cellIs" dxfId="9665" priority="3004" operator="equal">
      <formula>"FAB"</formula>
    </cfRule>
    <cfRule type="containsText" dxfId="9664" priority="3005" operator="containsText" text="CC">
      <formula>NOT(ISERROR(SEARCH("CC",BO151)))</formula>
    </cfRule>
    <cfRule type="containsText" dxfId="9663" priority="3006" operator="containsText" text="ND">
      <formula>NOT(ISERROR(SEARCH("ND",BO151)))</formula>
    </cfRule>
    <cfRule type="containsText" dxfId="9662" priority="3007" operator="containsText" text="MANTTO">
      <formula>NOT(ISERROR(SEARCH("MANTTO",BO151)))</formula>
    </cfRule>
    <cfRule type="containsText" dxfId="9661" priority="3008" operator="containsText" text="PNC">
      <formula>NOT(ISERROR(SEARCH("PNC",BO151)))</formula>
    </cfRule>
    <cfRule type="containsText" dxfId="9660" priority="3009" operator="containsText" text="EJC">
      <formula>NOT(ISERROR(SEARCH("EJC",BO151)))</formula>
    </cfRule>
    <cfRule type="containsText" dxfId="9659" priority="3010" operator="containsText" text="FAC">
      <formula>NOT(ISERROR(SEARCH("FAC",BO151)))</formula>
    </cfRule>
  </conditionalFormatting>
  <conditionalFormatting sqref="BO151:BT151">
    <cfRule type="containsText" dxfId="9658" priority="3003" operator="containsText" text="CE">
      <formula>NOT(ISERROR(SEARCH("CE",BO151)))</formula>
    </cfRule>
  </conditionalFormatting>
  <conditionalFormatting sqref="BO151:BT151">
    <cfRule type="containsText" dxfId="9657" priority="3002" operator="containsText" text="BAA">
      <formula>NOT(ISERROR(SEARCH("BAA",BO151)))</formula>
    </cfRule>
  </conditionalFormatting>
  <conditionalFormatting sqref="CB152:CG152">
    <cfRule type="cellIs" dxfId="9656" priority="2800" operator="equal">
      <formula>"FAB"</formula>
    </cfRule>
    <cfRule type="containsText" dxfId="9655" priority="2801" operator="containsText" text="CC">
      <formula>NOT(ISERROR(SEARCH("CC",CB152)))</formula>
    </cfRule>
    <cfRule type="containsText" dxfId="9654" priority="2802" operator="containsText" text="ND">
      <formula>NOT(ISERROR(SEARCH("ND",CB152)))</formula>
    </cfRule>
    <cfRule type="containsText" dxfId="9653" priority="2803" operator="containsText" text="MANTTO">
      <formula>NOT(ISERROR(SEARCH("MANTTO",CB152)))</formula>
    </cfRule>
    <cfRule type="containsText" dxfId="9652" priority="2804" operator="containsText" text="PNC">
      <formula>NOT(ISERROR(SEARCH("PNC",CB152)))</formula>
    </cfRule>
    <cfRule type="containsText" dxfId="9651" priority="2805" operator="containsText" text="EJC">
      <formula>NOT(ISERROR(SEARCH("EJC",CB152)))</formula>
    </cfRule>
    <cfRule type="containsText" dxfId="9650" priority="2806" operator="containsText" text="FAC">
      <formula>NOT(ISERROR(SEARCH("FAC",CB152)))</formula>
    </cfRule>
  </conditionalFormatting>
  <conditionalFormatting sqref="CB152:CG152">
    <cfRule type="containsText" dxfId="9649" priority="2799" operator="containsText" text="CE">
      <formula>NOT(ISERROR(SEARCH("CE",CB152)))</formula>
    </cfRule>
  </conditionalFormatting>
  <conditionalFormatting sqref="CB152:CG152">
    <cfRule type="containsText" dxfId="9648" priority="2798" operator="containsText" text="BAA">
      <formula>NOT(ISERROR(SEARCH("BAA",CB152)))</formula>
    </cfRule>
  </conditionalFormatting>
  <conditionalFormatting sqref="CB152:CG152">
    <cfRule type="cellIs" dxfId="9647" priority="2791" operator="equal">
      <formula>"FAB"</formula>
    </cfRule>
    <cfRule type="containsText" dxfId="9646" priority="2792" operator="containsText" text="CC">
      <formula>NOT(ISERROR(SEARCH("CC",CB152)))</formula>
    </cfRule>
    <cfRule type="containsText" dxfId="9645" priority="2793" operator="containsText" text="ND">
      <formula>NOT(ISERROR(SEARCH("ND",CB152)))</formula>
    </cfRule>
    <cfRule type="containsText" dxfId="9644" priority="2794" operator="containsText" text="MANTTO">
      <formula>NOT(ISERROR(SEARCH("MANTTO",CB152)))</formula>
    </cfRule>
    <cfRule type="containsText" dxfId="9643" priority="2795" operator="containsText" text="PNC">
      <formula>NOT(ISERROR(SEARCH("PNC",CB152)))</formula>
    </cfRule>
    <cfRule type="containsText" dxfId="9642" priority="2796" operator="containsText" text="EJC">
      <formula>NOT(ISERROR(SEARCH("EJC",CB152)))</formula>
    </cfRule>
    <cfRule type="containsText" dxfId="9641" priority="2797" operator="containsText" text="FAC">
      <formula>NOT(ISERROR(SEARCH("FAC",CB152)))</formula>
    </cfRule>
  </conditionalFormatting>
  <conditionalFormatting sqref="CB152:CG152">
    <cfRule type="containsText" dxfId="9640" priority="2790" operator="containsText" text="CE">
      <formula>NOT(ISERROR(SEARCH("CE",CB152)))</formula>
    </cfRule>
  </conditionalFormatting>
  <conditionalFormatting sqref="CB152:CG152">
    <cfRule type="cellIs" dxfId="9639" priority="2783" operator="equal">
      <formula>"FAB"</formula>
    </cfRule>
    <cfRule type="containsText" dxfId="9638" priority="2784" operator="containsText" text="CC">
      <formula>NOT(ISERROR(SEARCH("CC",CB152)))</formula>
    </cfRule>
    <cfRule type="containsText" dxfId="9637" priority="2785" operator="containsText" text="ND">
      <formula>NOT(ISERROR(SEARCH("ND",CB152)))</formula>
    </cfRule>
    <cfRule type="containsText" dxfId="9636" priority="2786" operator="containsText" text="MANTTO">
      <formula>NOT(ISERROR(SEARCH("MANTTO",CB152)))</formula>
    </cfRule>
    <cfRule type="containsText" dxfId="9635" priority="2787" operator="containsText" text="PNC">
      <formula>NOT(ISERROR(SEARCH("PNC",CB152)))</formula>
    </cfRule>
    <cfRule type="containsText" dxfId="9634" priority="2788" operator="containsText" text="EJC">
      <formula>NOT(ISERROR(SEARCH("EJC",CB152)))</formula>
    </cfRule>
    <cfRule type="containsText" dxfId="9633" priority="2789" operator="containsText" text="FAC">
      <formula>NOT(ISERROR(SEARCH("FAC",CB152)))</formula>
    </cfRule>
  </conditionalFormatting>
  <conditionalFormatting sqref="CB152:CG152">
    <cfRule type="containsText" dxfId="9632" priority="2782" operator="containsText" text="CE">
      <formula>NOT(ISERROR(SEARCH("CE",CB152)))</formula>
    </cfRule>
  </conditionalFormatting>
  <conditionalFormatting sqref="CB152:CG152">
    <cfRule type="cellIs" dxfId="9631" priority="2775" operator="equal">
      <formula>"FAB"</formula>
    </cfRule>
    <cfRule type="containsText" dxfId="9630" priority="2776" operator="containsText" text="CC">
      <formula>NOT(ISERROR(SEARCH("CC",CB152)))</formula>
    </cfRule>
    <cfRule type="containsText" dxfId="9629" priority="2777" operator="containsText" text="ND">
      <formula>NOT(ISERROR(SEARCH("ND",CB152)))</formula>
    </cfRule>
    <cfRule type="containsText" dxfId="9628" priority="2778" operator="containsText" text="MANTTO">
      <formula>NOT(ISERROR(SEARCH("MANTTO",CB152)))</formula>
    </cfRule>
    <cfRule type="containsText" dxfId="9627" priority="2779" operator="containsText" text="PNC">
      <formula>NOT(ISERROR(SEARCH("PNC",CB152)))</formula>
    </cfRule>
    <cfRule type="containsText" dxfId="9626" priority="2780" operator="containsText" text="EJC">
      <formula>NOT(ISERROR(SEARCH("EJC",CB152)))</formula>
    </cfRule>
    <cfRule type="containsText" dxfId="9625" priority="2781" operator="containsText" text="FAC">
      <formula>NOT(ISERROR(SEARCH("FAC",CB152)))</formula>
    </cfRule>
  </conditionalFormatting>
  <conditionalFormatting sqref="CB152:CG152">
    <cfRule type="containsText" dxfId="9624" priority="2774" operator="containsText" text="CE">
      <formula>NOT(ISERROR(SEARCH("CE",CB152)))</formula>
    </cfRule>
  </conditionalFormatting>
  <conditionalFormatting sqref="CB152:CG152">
    <cfRule type="cellIs" dxfId="9623" priority="2767" operator="equal">
      <formula>"FAB"</formula>
    </cfRule>
    <cfRule type="containsText" dxfId="9622" priority="2768" operator="containsText" text="CC">
      <formula>NOT(ISERROR(SEARCH("CC",CB152)))</formula>
    </cfRule>
    <cfRule type="containsText" dxfId="9621" priority="2769" operator="containsText" text="ND">
      <formula>NOT(ISERROR(SEARCH("ND",CB152)))</formula>
    </cfRule>
    <cfRule type="containsText" dxfId="9620" priority="2770" operator="containsText" text="MANTTO">
      <formula>NOT(ISERROR(SEARCH("MANTTO",CB152)))</formula>
    </cfRule>
    <cfRule type="containsText" dxfId="9619" priority="2771" operator="containsText" text="PNC">
      <formula>NOT(ISERROR(SEARCH("PNC",CB152)))</formula>
    </cfRule>
    <cfRule type="containsText" dxfId="9618" priority="2772" operator="containsText" text="EJC">
      <formula>NOT(ISERROR(SEARCH("EJC",CB152)))</formula>
    </cfRule>
    <cfRule type="containsText" dxfId="9617" priority="2773" operator="containsText" text="FAC">
      <formula>NOT(ISERROR(SEARCH("FAC",CB152)))</formula>
    </cfRule>
  </conditionalFormatting>
  <conditionalFormatting sqref="CB152:CG152">
    <cfRule type="containsText" dxfId="9616" priority="2766" operator="containsText" text="CE">
      <formula>NOT(ISERROR(SEARCH("CE",CB152)))</formula>
    </cfRule>
  </conditionalFormatting>
  <conditionalFormatting sqref="CB152:CG152">
    <cfRule type="cellIs" dxfId="9615" priority="2759" operator="equal">
      <formula>"FAB"</formula>
    </cfRule>
    <cfRule type="containsText" dxfId="9614" priority="2760" operator="containsText" text="CC">
      <formula>NOT(ISERROR(SEARCH("CC",CB152)))</formula>
    </cfRule>
    <cfRule type="containsText" dxfId="9613" priority="2761" operator="containsText" text="ND">
      <formula>NOT(ISERROR(SEARCH("ND",CB152)))</formula>
    </cfRule>
    <cfRule type="containsText" dxfId="9612" priority="2762" operator="containsText" text="MANTTO">
      <formula>NOT(ISERROR(SEARCH("MANTTO",CB152)))</formula>
    </cfRule>
    <cfRule type="containsText" dxfId="9611" priority="2763" operator="containsText" text="PNC">
      <formula>NOT(ISERROR(SEARCH("PNC",CB152)))</formula>
    </cfRule>
    <cfRule type="containsText" dxfId="9610" priority="2764" operator="containsText" text="EJC">
      <formula>NOT(ISERROR(SEARCH("EJC",CB152)))</formula>
    </cfRule>
    <cfRule type="containsText" dxfId="9609" priority="2765" operator="containsText" text="FAC">
      <formula>NOT(ISERROR(SEARCH("FAC",CB152)))</formula>
    </cfRule>
  </conditionalFormatting>
  <conditionalFormatting sqref="CB152:CG152">
    <cfRule type="containsText" dxfId="9608" priority="2758" operator="containsText" text="CE">
      <formula>NOT(ISERROR(SEARCH("CE",CB152)))</formula>
    </cfRule>
  </conditionalFormatting>
  <conditionalFormatting sqref="CB152:CG152">
    <cfRule type="cellIs" dxfId="9607" priority="2751" operator="equal">
      <formula>"FAB"</formula>
    </cfRule>
    <cfRule type="containsText" dxfId="9606" priority="2752" operator="containsText" text="CC">
      <formula>NOT(ISERROR(SEARCH("CC",CB152)))</formula>
    </cfRule>
    <cfRule type="containsText" dxfId="9605" priority="2753" operator="containsText" text="ND">
      <formula>NOT(ISERROR(SEARCH("ND",CB152)))</formula>
    </cfRule>
    <cfRule type="containsText" dxfId="9604" priority="2754" operator="containsText" text="MANTTO">
      <formula>NOT(ISERROR(SEARCH("MANTTO",CB152)))</formula>
    </cfRule>
    <cfRule type="containsText" dxfId="9603" priority="2755" operator="containsText" text="PNC">
      <formula>NOT(ISERROR(SEARCH("PNC",CB152)))</formula>
    </cfRule>
    <cfRule type="containsText" dxfId="9602" priority="2756" operator="containsText" text="EJC">
      <formula>NOT(ISERROR(SEARCH("EJC",CB152)))</formula>
    </cfRule>
    <cfRule type="containsText" dxfId="9601" priority="2757" operator="containsText" text="FAC">
      <formula>NOT(ISERROR(SEARCH("FAC",CB152)))</formula>
    </cfRule>
  </conditionalFormatting>
  <conditionalFormatting sqref="CB152:CG152">
    <cfRule type="containsText" dxfId="9600" priority="2750" operator="containsText" text="CE">
      <formula>NOT(ISERROR(SEARCH("CE",CB152)))</formula>
    </cfRule>
  </conditionalFormatting>
  <conditionalFormatting sqref="CB152:CG152">
    <cfRule type="cellIs" dxfId="9599" priority="2743" operator="equal">
      <formula>"FAB"</formula>
    </cfRule>
    <cfRule type="containsText" dxfId="9598" priority="2744" operator="containsText" text="CC">
      <formula>NOT(ISERROR(SEARCH("CC",CB152)))</formula>
    </cfRule>
    <cfRule type="containsText" dxfId="9597" priority="2745" operator="containsText" text="ND">
      <formula>NOT(ISERROR(SEARCH("ND",CB152)))</formula>
    </cfRule>
    <cfRule type="containsText" dxfId="9596" priority="2746" operator="containsText" text="MANTTO">
      <formula>NOT(ISERROR(SEARCH("MANTTO",CB152)))</formula>
    </cfRule>
    <cfRule type="containsText" dxfId="9595" priority="2747" operator="containsText" text="PNC">
      <formula>NOT(ISERROR(SEARCH("PNC",CB152)))</formula>
    </cfRule>
    <cfRule type="containsText" dxfId="9594" priority="2748" operator="containsText" text="EJC">
      <formula>NOT(ISERROR(SEARCH("EJC",CB152)))</formula>
    </cfRule>
    <cfRule type="containsText" dxfId="9593" priority="2749" operator="containsText" text="FAC">
      <formula>NOT(ISERROR(SEARCH("FAC",CB152)))</formula>
    </cfRule>
  </conditionalFormatting>
  <conditionalFormatting sqref="CB152:CG152">
    <cfRule type="containsText" dxfId="9592" priority="2742" operator="containsText" text="CE">
      <formula>NOT(ISERROR(SEARCH("CE",CB152)))</formula>
    </cfRule>
  </conditionalFormatting>
  <conditionalFormatting sqref="BK153:BL153 BW153:BX153 CI153:CJ153 CU153:CV153">
    <cfRule type="cellIs" dxfId="9591" priority="2735" operator="equal">
      <formula>"FAB"</formula>
    </cfRule>
    <cfRule type="containsText" dxfId="9590" priority="2736" operator="containsText" text="CC">
      <formula>NOT(ISERROR(SEARCH("CC",BK153)))</formula>
    </cfRule>
    <cfRule type="containsText" dxfId="9589" priority="2737" operator="containsText" text="ND">
      <formula>NOT(ISERROR(SEARCH("ND",BK153)))</formula>
    </cfRule>
    <cfRule type="containsText" dxfId="9588" priority="2738" operator="containsText" text="MANTTO">
      <formula>NOT(ISERROR(SEARCH("MANTTO",BK153)))</formula>
    </cfRule>
    <cfRule type="containsText" dxfId="9587" priority="2739" operator="containsText" text="PNC">
      <formula>NOT(ISERROR(SEARCH("PNC",BK153)))</formula>
    </cfRule>
    <cfRule type="containsText" dxfId="9586" priority="2740" operator="containsText" text="EJC">
      <formula>NOT(ISERROR(SEARCH("EJC",BK153)))</formula>
    </cfRule>
    <cfRule type="containsText" dxfId="9585" priority="2741" operator="containsText" text="FAC">
      <formula>NOT(ISERROR(SEARCH("FAC",BK153)))</formula>
    </cfRule>
  </conditionalFormatting>
  <conditionalFormatting sqref="BK153:BL153 BW153:BX153 CI153:CJ153 CU153:CV153">
    <cfRule type="containsText" dxfId="9584" priority="2734" operator="containsText" text="CE">
      <formula>NOT(ISERROR(SEARCH("CE",BK153)))</formula>
    </cfRule>
  </conditionalFormatting>
  <conditionalFormatting sqref="I155:AH155 BS158:EP158 BY155:EI157 H156:AH156 H158:V158 H157:AE157 E154:EP154 L159:AH159 CB159:ER159">
    <cfRule type="cellIs" dxfId="9583" priority="2727" operator="equal">
      <formula>"FAB"</formula>
    </cfRule>
    <cfRule type="containsText" dxfId="9582" priority="2728" operator="containsText" text="CC">
      <formula>NOT(ISERROR(SEARCH("CC",E154)))</formula>
    </cfRule>
    <cfRule type="containsText" dxfId="9581" priority="2729" operator="containsText" text="ND">
      <formula>NOT(ISERROR(SEARCH("ND",E154)))</formula>
    </cfRule>
    <cfRule type="containsText" dxfId="9580" priority="2730" operator="containsText" text="MANTTO">
      <formula>NOT(ISERROR(SEARCH("MANTTO",E154)))</formula>
    </cfRule>
    <cfRule type="containsText" dxfId="9579" priority="2731" operator="containsText" text="PNC">
      <formula>NOT(ISERROR(SEARCH("PNC",E154)))</formula>
    </cfRule>
    <cfRule type="containsText" dxfId="9578" priority="2732" operator="containsText" text="EJC">
      <formula>NOT(ISERROR(SEARCH("EJC",E154)))</formula>
    </cfRule>
    <cfRule type="containsText" dxfId="9577" priority="2733" operator="containsText" text="FAC">
      <formula>NOT(ISERROR(SEARCH("FAC",E154)))</formula>
    </cfRule>
  </conditionalFormatting>
  <conditionalFormatting sqref="I155:AH155 BS158:EP158 BY155:EI157 H156:AH156 H158:V158 H157:AE157 E154:EP154 L159:AH159 CB159:ER159">
    <cfRule type="containsText" dxfId="9576" priority="2726" operator="containsText" text="CE">
      <formula>NOT(ISERROR(SEARCH("CE",E154)))</formula>
    </cfRule>
  </conditionalFormatting>
  <conditionalFormatting sqref="CB159:CX159">
    <cfRule type="cellIs" dxfId="9575" priority="2719" operator="equal">
      <formula>"FAB"</formula>
    </cfRule>
    <cfRule type="containsText" dxfId="9574" priority="2720" operator="containsText" text="CC">
      <formula>NOT(ISERROR(SEARCH("CC",CB159)))</formula>
    </cfRule>
    <cfRule type="containsText" dxfId="9573" priority="2721" operator="containsText" text="ND">
      <formula>NOT(ISERROR(SEARCH("ND",CB159)))</formula>
    </cfRule>
    <cfRule type="containsText" dxfId="9572" priority="2722" operator="containsText" text="MANTTO">
      <formula>NOT(ISERROR(SEARCH("MANTTO",CB159)))</formula>
    </cfRule>
    <cfRule type="containsText" dxfId="9571" priority="2723" operator="containsText" text="PNC">
      <formula>NOT(ISERROR(SEARCH("PNC",CB159)))</formula>
    </cfRule>
    <cfRule type="containsText" dxfId="9570" priority="2724" operator="containsText" text="EJC">
      <formula>NOT(ISERROR(SEARCH("EJC",CB159)))</formula>
    </cfRule>
    <cfRule type="containsText" dxfId="9569" priority="2725" operator="containsText" text="FAC">
      <formula>NOT(ISERROR(SEARCH("FAC",CB159)))</formula>
    </cfRule>
  </conditionalFormatting>
  <conditionalFormatting sqref="CB159:CX159">
    <cfRule type="containsText" dxfId="9568" priority="2718" operator="containsText" text="CE">
      <formula>NOT(ISERROR(SEARCH("CE",CB159)))</formula>
    </cfRule>
  </conditionalFormatting>
  <conditionalFormatting sqref="I155:AH155 BS158:EP158 BY155:EI157 H156:AH156 H158:V158 H157:AE157 E154:EP154 L159:AH159 CB159:ER159">
    <cfRule type="containsText" dxfId="9567" priority="2709" operator="containsText" text="BAA">
      <formula>NOT(ISERROR(SEARCH("BAA",E154)))</formula>
    </cfRule>
  </conditionalFormatting>
  <conditionalFormatting sqref="W158:AH158 AI155:AV157 AF157:AH157 AI159:AT159">
    <cfRule type="cellIs" dxfId="9566" priority="2702" operator="equal">
      <formula>"FAB"</formula>
    </cfRule>
    <cfRule type="containsText" dxfId="9565" priority="2703" operator="containsText" text="CC">
      <formula>NOT(ISERROR(SEARCH("CC",W155)))</formula>
    </cfRule>
    <cfRule type="containsText" dxfId="9564" priority="2704" operator="containsText" text="ND">
      <formula>NOT(ISERROR(SEARCH("ND",W155)))</formula>
    </cfRule>
    <cfRule type="containsText" dxfId="9563" priority="2705" operator="containsText" text="MANTTO">
      <formula>NOT(ISERROR(SEARCH("MANTTO",W155)))</formula>
    </cfRule>
    <cfRule type="containsText" dxfId="9562" priority="2706" operator="containsText" text="PNC">
      <formula>NOT(ISERROR(SEARCH("PNC",W155)))</formula>
    </cfRule>
    <cfRule type="containsText" dxfId="9561" priority="2707" operator="containsText" text="EJC">
      <formula>NOT(ISERROR(SEARCH("EJC",W155)))</formula>
    </cfRule>
    <cfRule type="containsText" dxfId="9560" priority="2708" operator="containsText" text="FAC">
      <formula>NOT(ISERROR(SEARCH("FAC",W155)))</formula>
    </cfRule>
  </conditionalFormatting>
  <conditionalFormatting sqref="W158:AH158 AI155:AV157 AF157:AH157 AI159:AT159">
    <cfRule type="containsText" dxfId="9559" priority="2701" operator="containsText" text="CE">
      <formula>NOT(ISERROR(SEARCH("CE",W155)))</formula>
    </cfRule>
  </conditionalFormatting>
  <conditionalFormatting sqref="W158:AH158 AI155:AV157 AF157:AH157 AI159:AT159">
    <cfRule type="containsText" dxfId="9558" priority="2700" operator="containsText" text="BAA">
      <formula>NOT(ISERROR(SEARCH("BAA",W155)))</formula>
    </cfRule>
  </conditionalFormatting>
  <conditionalFormatting sqref="W158:AH158 AI155:AV157 AF157:AH157 AI159:AT159">
    <cfRule type="cellIs" dxfId="9557" priority="2693" operator="equal">
      <formula>"FAB"</formula>
    </cfRule>
    <cfRule type="containsText" dxfId="9556" priority="2694" operator="containsText" text="CC">
      <formula>NOT(ISERROR(SEARCH("CC",W155)))</formula>
    </cfRule>
    <cfRule type="containsText" dxfId="9555" priority="2695" operator="containsText" text="ND">
      <formula>NOT(ISERROR(SEARCH("ND",W155)))</formula>
    </cfRule>
    <cfRule type="containsText" dxfId="9554" priority="2696" operator="containsText" text="MANTTO">
      <formula>NOT(ISERROR(SEARCH("MANTTO",W155)))</formula>
    </cfRule>
    <cfRule type="containsText" dxfId="9553" priority="2697" operator="containsText" text="PNC">
      <formula>NOT(ISERROR(SEARCH("PNC",W155)))</formula>
    </cfRule>
    <cfRule type="containsText" dxfId="9552" priority="2698" operator="containsText" text="EJC">
      <formula>NOT(ISERROR(SEARCH("EJC",W155)))</formula>
    </cfRule>
    <cfRule type="containsText" dxfId="9551" priority="2699" operator="containsText" text="FAC">
      <formula>NOT(ISERROR(SEARCH("FAC",W155)))</formula>
    </cfRule>
  </conditionalFormatting>
  <conditionalFormatting sqref="W158:AH158 AI155:AV157 AF157:AH157 AI159:AT159">
    <cfRule type="containsText" dxfId="9550" priority="2692" operator="containsText" text="CE">
      <formula>NOT(ISERROR(SEARCH("CE",W155)))</formula>
    </cfRule>
  </conditionalFormatting>
  <conditionalFormatting sqref="W158:AH158 AI155:AV157 AF157:AH157 AI159:AT159">
    <cfRule type="cellIs" dxfId="9549" priority="2685" operator="equal">
      <formula>"FAB"</formula>
    </cfRule>
    <cfRule type="containsText" dxfId="9548" priority="2686" operator="containsText" text="CC">
      <formula>NOT(ISERROR(SEARCH("CC",W155)))</formula>
    </cfRule>
    <cfRule type="containsText" dxfId="9547" priority="2687" operator="containsText" text="ND">
      <formula>NOT(ISERROR(SEARCH("ND",W155)))</formula>
    </cfRule>
    <cfRule type="containsText" dxfId="9546" priority="2688" operator="containsText" text="MANTTO">
      <formula>NOT(ISERROR(SEARCH("MANTTO",W155)))</formula>
    </cfRule>
    <cfRule type="containsText" dxfId="9545" priority="2689" operator="containsText" text="PNC">
      <formula>NOT(ISERROR(SEARCH("PNC",W155)))</formula>
    </cfRule>
    <cfRule type="containsText" dxfId="9544" priority="2690" operator="containsText" text="EJC">
      <formula>NOT(ISERROR(SEARCH("EJC",W155)))</formula>
    </cfRule>
    <cfRule type="containsText" dxfId="9543" priority="2691" operator="containsText" text="FAC">
      <formula>NOT(ISERROR(SEARCH("FAC",W155)))</formula>
    </cfRule>
  </conditionalFormatting>
  <conditionalFormatting sqref="W158:AH158 AI155:AV157 AF157:AH157 AI159:AT159">
    <cfRule type="containsText" dxfId="9542" priority="2684" operator="containsText" text="CE">
      <formula>NOT(ISERROR(SEARCH("CE",W155)))</formula>
    </cfRule>
  </conditionalFormatting>
  <conditionalFormatting sqref="W158:AH158 AI155:AV157 AF157:AH157 AI159:AT159">
    <cfRule type="cellIs" dxfId="9541" priority="2677" operator="equal">
      <formula>"FAB"</formula>
    </cfRule>
    <cfRule type="containsText" dxfId="9540" priority="2678" operator="containsText" text="CC">
      <formula>NOT(ISERROR(SEARCH("CC",W155)))</formula>
    </cfRule>
    <cfRule type="containsText" dxfId="9539" priority="2679" operator="containsText" text="ND">
      <formula>NOT(ISERROR(SEARCH("ND",W155)))</formula>
    </cfRule>
    <cfRule type="containsText" dxfId="9538" priority="2680" operator="containsText" text="MANTTO">
      <formula>NOT(ISERROR(SEARCH("MANTTO",W155)))</formula>
    </cfRule>
    <cfRule type="containsText" dxfId="9537" priority="2681" operator="containsText" text="PNC">
      <formula>NOT(ISERROR(SEARCH("PNC",W155)))</formula>
    </cfRule>
    <cfRule type="containsText" dxfId="9536" priority="2682" operator="containsText" text="EJC">
      <formula>NOT(ISERROR(SEARCH("EJC",W155)))</formula>
    </cfRule>
    <cfRule type="containsText" dxfId="9535" priority="2683" operator="containsText" text="FAC">
      <formula>NOT(ISERROR(SEARCH("FAC",W155)))</formula>
    </cfRule>
  </conditionalFormatting>
  <conditionalFormatting sqref="W158:AH158 AI155:AV157 AF157:AH157 AI159:AT159">
    <cfRule type="containsText" dxfId="9534" priority="2676" operator="containsText" text="CE">
      <formula>NOT(ISERROR(SEARCH("CE",W155)))</formula>
    </cfRule>
  </conditionalFormatting>
  <conditionalFormatting sqref="W158:AH158 AI155:AV157 AF157:AH157 AI159:AT159">
    <cfRule type="cellIs" dxfId="9533" priority="2669" operator="equal">
      <formula>"FAB"</formula>
    </cfRule>
    <cfRule type="containsText" dxfId="9532" priority="2670" operator="containsText" text="CC">
      <formula>NOT(ISERROR(SEARCH("CC",W155)))</formula>
    </cfRule>
    <cfRule type="containsText" dxfId="9531" priority="2671" operator="containsText" text="ND">
      <formula>NOT(ISERROR(SEARCH("ND",W155)))</formula>
    </cfRule>
    <cfRule type="containsText" dxfId="9530" priority="2672" operator="containsText" text="MANTTO">
      <formula>NOT(ISERROR(SEARCH("MANTTO",W155)))</formula>
    </cfRule>
    <cfRule type="containsText" dxfId="9529" priority="2673" operator="containsText" text="PNC">
      <formula>NOT(ISERROR(SEARCH("PNC",W155)))</formula>
    </cfRule>
    <cfRule type="containsText" dxfId="9528" priority="2674" operator="containsText" text="EJC">
      <formula>NOT(ISERROR(SEARCH("EJC",W155)))</formula>
    </cfRule>
    <cfRule type="containsText" dxfId="9527" priority="2675" operator="containsText" text="FAC">
      <formula>NOT(ISERROR(SEARCH("FAC",W155)))</formula>
    </cfRule>
  </conditionalFormatting>
  <conditionalFormatting sqref="W158:AH158 AI155:AV157 AF157:AH157 AI159:AT159">
    <cfRule type="containsText" dxfId="9526" priority="2668" operator="containsText" text="CE">
      <formula>NOT(ISERROR(SEARCH("CE",W155)))</formula>
    </cfRule>
  </conditionalFormatting>
  <conditionalFormatting sqref="W158:AH158 AI155:AV157 AF157:AH157 AI159:AT159">
    <cfRule type="cellIs" dxfId="9525" priority="2661" operator="equal">
      <formula>"FAB"</formula>
    </cfRule>
    <cfRule type="containsText" dxfId="9524" priority="2662" operator="containsText" text="CC">
      <formula>NOT(ISERROR(SEARCH("CC",W155)))</formula>
    </cfRule>
    <cfRule type="containsText" dxfId="9523" priority="2663" operator="containsText" text="ND">
      <formula>NOT(ISERROR(SEARCH("ND",W155)))</formula>
    </cfRule>
    <cfRule type="containsText" dxfId="9522" priority="2664" operator="containsText" text="MANTTO">
      <formula>NOT(ISERROR(SEARCH("MANTTO",W155)))</formula>
    </cfRule>
    <cfRule type="containsText" dxfId="9521" priority="2665" operator="containsText" text="PNC">
      <formula>NOT(ISERROR(SEARCH("PNC",W155)))</formula>
    </cfRule>
    <cfRule type="containsText" dxfId="9520" priority="2666" operator="containsText" text="EJC">
      <formula>NOT(ISERROR(SEARCH("EJC",W155)))</formula>
    </cfRule>
    <cfRule type="containsText" dxfId="9519" priority="2667" operator="containsText" text="FAC">
      <formula>NOT(ISERROR(SEARCH("FAC",W155)))</formula>
    </cfRule>
  </conditionalFormatting>
  <conditionalFormatting sqref="W158:AH158 AI155:AV157 AF157:AH157 AI159:AT159">
    <cfRule type="containsText" dxfId="9518" priority="2660" operator="containsText" text="CE">
      <formula>NOT(ISERROR(SEARCH("CE",W155)))</formula>
    </cfRule>
  </conditionalFormatting>
  <conditionalFormatting sqref="W158:AH158 AI155:AV157 AF157:AH157 AI159:AT159">
    <cfRule type="cellIs" dxfId="9517" priority="2653" operator="equal">
      <formula>"FAB"</formula>
    </cfRule>
    <cfRule type="containsText" dxfId="9516" priority="2654" operator="containsText" text="CC">
      <formula>NOT(ISERROR(SEARCH("CC",W155)))</formula>
    </cfRule>
    <cfRule type="containsText" dxfId="9515" priority="2655" operator="containsText" text="ND">
      <formula>NOT(ISERROR(SEARCH("ND",W155)))</formula>
    </cfRule>
    <cfRule type="containsText" dxfId="9514" priority="2656" operator="containsText" text="MANTTO">
      <formula>NOT(ISERROR(SEARCH("MANTTO",W155)))</formula>
    </cfRule>
    <cfRule type="containsText" dxfId="9513" priority="2657" operator="containsText" text="PNC">
      <formula>NOT(ISERROR(SEARCH("PNC",W155)))</formula>
    </cfRule>
    <cfRule type="containsText" dxfId="9512" priority="2658" operator="containsText" text="EJC">
      <formula>NOT(ISERROR(SEARCH("EJC",W155)))</formula>
    </cfRule>
    <cfRule type="containsText" dxfId="9511" priority="2659" operator="containsText" text="FAC">
      <formula>NOT(ISERROR(SEARCH("FAC",W155)))</formula>
    </cfRule>
  </conditionalFormatting>
  <conditionalFormatting sqref="W158:AH158 AI155:AV157 AF157:AH157 AI159:AT159">
    <cfRule type="containsText" dxfId="9510" priority="2652" operator="containsText" text="CE">
      <formula>NOT(ISERROR(SEARCH("CE",W155)))</formula>
    </cfRule>
  </conditionalFormatting>
  <conditionalFormatting sqref="W158:AH158 AI155:AV157 AF157:AH157 AI159:AT159">
    <cfRule type="cellIs" dxfId="9509" priority="2645" operator="equal">
      <formula>"FAB"</formula>
    </cfRule>
    <cfRule type="containsText" dxfId="9508" priority="2646" operator="containsText" text="CC">
      <formula>NOT(ISERROR(SEARCH("CC",W155)))</formula>
    </cfRule>
    <cfRule type="containsText" dxfId="9507" priority="2647" operator="containsText" text="ND">
      <formula>NOT(ISERROR(SEARCH("ND",W155)))</formula>
    </cfRule>
    <cfRule type="containsText" dxfId="9506" priority="2648" operator="containsText" text="MANTTO">
      <formula>NOT(ISERROR(SEARCH("MANTTO",W155)))</formula>
    </cfRule>
    <cfRule type="containsText" dxfId="9505" priority="2649" operator="containsText" text="PNC">
      <formula>NOT(ISERROR(SEARCH("PNC",W155)))</formula>
    </cfRule>
    <cfRule type="containsText" dxfId="9504" priority="2650" operator="containsText" text="EJC">
      <formula>NOT(ISERROR(SEARCH("EJC",W155)))</formula>
    </cfRule>
    <cfRule type="containsText" dxfId="9503" priority="2651" operator="containsText" text="FAC">
      <formula>NOT(ISERROR(SEARCH("FAC",W155)))</formula>
    </cfRule>
  </conditionalFormatting>
  <conditionalFormatting sqref="W158:AH158 AI155:AV157 AF157:AH157 AI159:AT159">
    <cfRule type="containsText" dxfId="9502" priority="2644" operator="containsText" text="CE">
      <formula>NOT(ISERROR(SEARCH("CE",W155)))</formula>
    </cfRule>
  </conditionalFormatting>
  <conditionalFormatting sqref="EQ154:ER154 EJ155:ER157 EQ158:ER158 BK158:BR159 AU159:BJ159">
    <cfRule type="cellIs" dxfId="9501" priority="2637" operator="equal">
      <formula>"FAB"</formula>
    </cfRule>
    <cfRule type="containsText" dxfId="9500" priority="2638" operator="containsText" text="CC">
      <formula>NOT(ISERROR(SEARCH("CC",AU154)))</formula>
    </cfRule>
    <cfRule type="containsText" dxfId="9499" priority="2639" operator="containsText" text="ND">
      <formula>NOT(ISERROR(SEARCH("ND",AU154)))</formula>
    </cfRule>
    <cfRule type="containsText" dxfId="9498" priority="2640" operator="containsText" text="MANTTO">
      <formula>NOT(ISERROR(SEARCH("MANTTO",AU154)))</formula>
    </cfRule>
    <cfRule type="containsText" dxfId="9497" priority="2641" operator="containsText" text="PNC">
      <formula>NOT(ISERROR(SEARCH("PNC",AU154)))</formula>
    </cfRule>
    <cfRule type="containsText" dxfId="9496" priority="2642" operator="containsText" text="EJC">
      <formula>NOT(ISERROR(SEARCH("EJC",AU154)))</formula>
    </cfRule>
    <cfRule type="containsText" dxfId="9495" priority="2643" operator="containsText" text="FAC">
      <formula>NOT(ISERROR(SEARCH("FAC",AU154)))</formula>
    </cfRule>
  </conditionalFormatting>
  <conditionalFormatting sqref="EQ154:ER154 EJ155:ER157 EQ158:ER158 BK158:BR159 AU159:BJ159">
    <cfRule type="containsText" dxfId="9494" priority="2636" operator="containsText" text="CE">
      <formula>NOT(ISERROR(SEARCH("CE",AU154)))</formula>
    </cfRule>
  </conditionalFormatting>
  <conditionalFormatting sqref="EQ154:ER154 EJ155:ER157 EQ158:ER158 BK158:BR159 AU159:BJ159">
    <cfRule type="containsText" dxfId="9493" priority="2635" operator="containsText" text="BAA">
      <formula>NOT(ISERROR(SEARCH("BAA",AU154)))</formula>
    </cfRule>
  </conditionalFormatting>
  <conditionalFormatting sqref="EQ154:ER154 EJ155:ER157 EQ158:ER158 BK158:BR159 AU159:BJ159">
    <cfRule type="cellIs" dxfId="9492" priority="2628" operator="equal">
      <formula>"FAB"</formula>
    </cfRule>
    <cfRule type="containsText" dxfId="9491" priority="2629" operator="containsText" text="CC">
      <formula>NOT(ISERROR(SEARCH("CC",AU154)))</formula>
    </cfRule>
    <cfRule type="containsText" dxfId="9490" priority="2630" operator="containsText" text="ND">
      <formula>NOT(ISERROR(SEARCH("ND",AU154)))</formula>
    </cfRule>
    <cfRule type="containsText" dxfId="9489" priority="2631" operator="containsText" text="MANTTO">
      <formula>NOT(ISERROR(SEARCH("MANTTO",AU154)))</formula>
    </cfRule>
    <cfRule type="containsText" dxfId="9488" priority="2632" operator="containsText" text="PNC">
      <formula>NOT(ISERROR(SEARCH("PNC",AU154)))</formula>
    </cfRule>
    <cfRule type="containsText" dxfId="9487" priority="2633" operator="containsText" text="EJC">
      <formula>NOT(ISERROR(SEARCH("EJC",AU154)))</formula>
    </cfRule>
    <cfRule type="containsText" dxfId="9486" priority="2634" operator="containsText" text="FAC">
      <formula>NOT(ISERROR(SEARCH("FAC",AU154)))</formula>
    </cfRule>
  </conditionalFormatting>
  <conditionalFormatting sqref="EQ154:ER154 EJ155:ER157 EQ158:ER158 BK158:BR159 AU159:BJ159">
    <cfRule type="containsText" dxfId="9485" priority="2627" operator="containsText" text="CE">
      <formula>NOT(ISERROR(SEARCH("CE",AU154)))</formula>
    </cfRule>
  </conditionalFormatting>
  <conditionalFormatting sqref="EQ154:ER154 EJ155:ER157 EQ158:ER158 BK158:BR159 AU159:BJ159">
    <cfRule type="cellIs" dxfId="9484" priority="2620" operator="equal">
      <formula>"FAB"</formula>
    </cfRule>
    <cfRule type="containsText" dxfId="9483" priority="2621" operator="containsText" text="CC">
      <formula>NOT(ISERROR(SEARCH("CC",AU154)))</formula>
    </cfRule>
    <cfRule type="containsText" dxfId="9482" priority="2622" operator="containsText" text="ND">
      <formula>NOT(ISERROR(SEARCH("ND",AU154)))</formula>
    </cfRule>
    <cfRule type="containsText" dxfId="9481" priority="2623" operator="containsText" text="MANTTO">
      <formula>NOT(ISERROR(SEARCH("MANTTO",AU154)))</formula>
    </cfRule>
    <cfRule type="containsText" dxfId="9480" priority="2624" operator="containsText" text="PNC">
      <formula>NOT(ISERROR(SEARCH("PNC",AU154)))</formula>
    </cfRule>
    <cfRule type="containsText" dxfId="9479" priority="2625" operator="containsText" text="EJC">
      <formula>NOT(ISERROR(SEARCH("EJC",AU154)))</formula>
    </cfRule>
    <cfRule type="containsText" dxfId="9478" priority="2626" operator="containsText" text="FAC">
      <formula>NOT(ISERROR(SEARCH("FAC",AU154)))</formula>
    </cfRule>
  </conditionalFormatting>
  <conditionalFormatting sqref="EQ154:ER154 EJ155:ER157 EQ158:ER158 BK158:BR159 AU159:BJ159">
    <cfRule type="containsText" dxfId="9477" priority="2619" operator="containsText" text="CE">
      <formula>NOT(ISERROR(SEARCH("CE",AU154)))</formula>
    </cfRule>
  </conditionalFormatting>
  <conditionalFormatting sqref="EQ154:ER154 EJ155:ER157 EQ158:ER158 BK158:BR159 AU159:BJ159">
    <cfRule type="cellIs" dxfId="9476" priority="2612" operator="equal">
      <formula>"FAB"</formula>
    </cfRule>
    <cfRule type="containsText" dxfId="9475" priority="2613" operator="containsText" text="CC">
      <formula>NOT(ISERROR(SEARCH("CC",AU154)))</formula>
    </cfRule>
    <cfRule type="containsText" dxfId="9474" priority="2614" operator="containsText" text="ND">
      <formula>NOT(ISERROR(SEARCH("ND",AU154)))</formula>
    </cfRule>
    <cfRule type="containsText" dxfId="9473" priority="2615" operator="containsText" text="MANTTO">
      <formula>NOT(ISERROR(SEARCH("MANTTO",AU154)))</formula>
    </cfRule>
    <cfRule type="containsText" dxfId="9472" priority="2616" operator="containsText" text="PNC">
      <formula>NOT(ISERROR(SEARCH("PNC",AU154)))</formula>
    </cfRule>
    <cfRule type="containsText" dxfId="9471" priority="2617" operator="containsText" text="EJC">
      <formula>NOT(ISERROR(SEARCH("EJC",AU154)))</formula>
    </cfRule>
    <cfRule type="containsText" dxfId="9470" priority="2618" operator="containsText" text="FAC">
      <formula>NOT(ISERROR(SEARCH("FAC",AU154)))</formula>
    </cfRule>
  </conditionalFormatting>
  <conditionalFormatting sqref="EQ154:ER154 EJ155:ER157 EQ158:ER158 BK158:BR159 AU159:BJ159">
    <cfRule type="containsText" dxfId="9469" priority="2611" operator="containsText" text="CE">
      <formula>NOT(ISERROR(SEARCH("CE",AU154)))</formula>
    </cfRule>
  </conditionalFormatting>
  <conditionalFormatting sqref="EQ154:ER154 EJ155:ER157 EQ158:ER158 BK158:BR159 AU159:BJ159">
    <cfRule type="cellIs" dxfId="9468" priority="2604" operator="equal">
      <formula>"FAB"</formula>
    </cfRule>
    <cfRule type="containsText" dxfId="9467" priority="2605" operator="containsText" text="CC">
      <formula>NOT(ISERROR(SEARCH("CC",AU154)))</formula>
    </cfRule>
    <cfRule type="containsText" dxfId="9466" priority="2606" operator="containsText" text="ND">
      <formula>NOT(ISERROR(SEARCH("ND",AU154)))</formula>
    </cfRule>
    <cfRule type="containsText" dxfId="9465" priority="2607" operator="containsText" text="MANTTO">
      <formula>NOT(ISERROR(SEARCH("MANTTO",AU154)))</formula>
    </cfRule>
    <cfRule type="containsText" dxfId="9464" priority="2608" operator="containsText" text="PNC">
      <formula>NOT(ISERROR(SEARCH("PNC",AU154)))</formula>
    </cfRule>
    <cfRule type="containsText" dxfId="9463" priority="2609" operator="containsText" text="EJC">
      <formula>NOT(ISERROR(SEARCH("EJC",AU154)))</formula>
    </cfRule>
    <cfRule type="containsText" dxfId="9462" priority="2610" operator="containsText" text="FAC">
      <formula>NOT(ISERROR(SEARCH("FAC",AU154)))</formula>
    </cfRule>
  </conditionalFormatting>
  <conditionalFormatting sqref="EQ154:ER154 EJ155:ER157 EQ158:ER158 BK158:BR159 AU159:BJ159">
    <cfRule type="containsText" dxfId="9461" priority="2603" operator="containsText" text="CE">
      <formula>NOT(ISERROR(SEARCH("CE",AU154)))</formula>
    </cfRule>
  </conditionalFormatting>
  <conditionalFormatting sqref="EQ154:ER154 EJ155:ER157 EQ158:ER158 BK158:BR159 AU159:BJ159">
    <cfRule type="cellIs" dxfId="9460" priority="2596" operator="equal">
      <formula>"FAB"</formula>
    </cfRule>
    <cfRule type="containsText" dxfId="9459" priority="2597" operator="containsText" text="CC">
      <formula>NOT(ISERROR(SEARCH("CC",AU154)))</formula>
    </cfRule>
    <cfRule type="containsText" dxfId="9458" priority="2598" operator="containsText" text="ND">
      <formula>NOT(ISERROR(SEARCH("ND",AU154)))</formula>
    </cfRule>
    <cfRule type="containsText" dxfId="9457" priority="2599" operator="containsText" text="MANTTO">
      <formula>NOT(ISERROR(SEARCH("MANTTO",AU154)))</formula>
    </cfRule>
    <cfRule type="containsText" dxfId="9456" priority="2600" operator="containsText" text="PNC">
      <formula>NOT(ISERROR(SEARCH("PNC",AU154)))</formula>
    </cfRule>
    <cfRule type="containsText" dxfId="9455" priority="2601" operator="containsText" text="EJC">
      <formula>NOT(ISERROR(SEARCH("EJC",AU154)))</formula>
    </cfRule>
    <cfRule type="containsText" dxfId="9454" priority="2602" operator="containsText" text="FAC">
      <formula>NOT(ISERROR(SEARCH("FAC",AU154)))</formula>
    </cfRule>
  </conditionalFormatting>
  <conditionalFormatting sqref="EQ154:ER154 EJ155:ER157 EQ158:ER158 BK158:BR159 AU159:BJ159">
    <cfRule type="containsText" dxfId="9453" priority="2595" operator="containsText" text="CE">
      <formula>NOT(ISERROR(SEARCH("CE",AU154)))</formula>
    </cfRule>
  </conditionalFormatting>
  <conditionalFormatting sqref="EQ154:ER154 EJ155:ER157 EQ158:ER158 BK158:BR159 AU159:BJ159">
    <cfRule type="cellIs" dxfId="9452" priority="2588" operator="equal">
      <formula>"FAB"</formula>
    </cfRule>
    <cfRule type="containsText" dxfId="9451" priority="2589" operator="containsText" text="CC">
      <formula>NOT(ISERROR(SEARCH("CC",AU154)))</formula>
    </cfRule>
    <cfRule type="containsText" dxfId="9450" priority="2590" operator="containsText" text="ND">
      <formula>NOT(ISERROR(SEARCH("ND",AU154)))</formula>
    </cfRule>
    <cfRule type="containsText" dxfId="9449" priority="2591" operator="containsText" text="MANTTO">
      <formula>NOT(ISERROR(SEARCH("MANTTO",AU154)))</formula>
    </cfRule>
    <cfRule type="containsText" dxfId="9448" priority="2592" operator="containsText" text="PNC">
      <formula>NOT(ISERROR(SEARCH("PNC",AU154)))</formula>
    </cfRule>
    <cfRule type="containsText" dxfId="9447" priority="2593" operator="containsText" text="EJC">
      <formula>NOT(ISERROR(SEARCH("EJC",AU154)))</formula>
    </cfRule>
    <cfRule type="containsText" dxfId="9446" priority="2594" operator="containsText" text="FAC">
      <formula>NOT(ISERROR(SEARCH("FAC",AU154)))</formula>
    </cfRule>
  </conditionalFormatting>
  <conditionalFormatting sqref="EQ154:ER154 EJ155:ER157 EQ158:ER158 BK158:BR159 AU159:BJ159">
    <cfRule type="containsText" dxfId="9445" priority="2587" operator="containsText" text="CE">
      <formula>NOT(ISERROR(SEARCH("CE",AU154)))</formula>
    </cfRule>
  </conditionalFormatting>
  <conditionalFormatting sqref="EQ154:ER154 EJ155:ER157 EQ158:ER158 BK158:BR159 AU159:BJ159">
    <cfRule type="cellIs" dxfId="9444" priority="2580" operator="equal">
      <formula>"FAB"</formula>
    </cfRule>
    <cfRule type="containsText" dxfId="9443" priority="2581" operator="containsText" text="CC">
      <formula>NOT(ISERROR(SEARCH("CC",AU154)))</formula>
    </cfRule>
    <cfRule type="containsText" dxfId="9442" priority="2582" operator="containsText" text="ND">
      <formula>NOT(ISERROR(SEARCH("ND",AU154)))</formula>
    </cfRule>
    <cfRule type="containsText" dxfId="9441" priority="2583" operator="containsText" text="MANTTO">
      <formula>NOT(ISERROR(SEARCH("MANTTO",AU154)))</formula>
    </cfRule>
    <cfRule type="containsText" dxfId="9440" priority="2584" operator="containsText" text="PNC">
      <formula>NOT(ISERROR(SEARCH("PNC",AU154)))</formula>
    </cfRule>
    <cfRule type="containsText" dxfId="9439" priority="2585" operator="containsText" text="EJC">
      <formula>NOT(ISERROR(SEARCH("EJC",AU154)))</formula>
    </cfRule>
    <cfRule type="containsText" dxfId="9438" priority="2586" operator="containsText" text="FAC">
      <formula>NOT(ISERROR(SEARCH("FAC",AU154)))</formula>
    </cfRule>
  </conditionalFormatting>
  <conditionalFormatting sqref="EQ154:ER154 EJ155:ER157 EQ158:ER158 BK158:BR159 AU159:BJ159">
    <cfRule type="containsText" dxfId="9437" priority="2579" operator="containsText" text="CE">
      <formula>NOT(ISERROR(SEARCH("CE",AU154)))</formula>
    </cfRule>
  </conditionalFormatting>
  <conditionalFormatting sqref="AW155:BW157 AI158:BI158">
    <cfRule type="cellIs" dxfId="9436" priority="2572" operator="equal">
      <formula>"FAB"</formula>
    </cfRule>
    <cfRule type="containsText" dxfId="9435" priority="2573" operator="containsText" text="CC">
      <formula>NOT(ISERROR(SEARCH("CC",AI155)))</formula>
    </cfRule>
    <cfRule type="containsText" dxfId="9434" priority="2574" operator="containsText" text="ND">
      <formula>NOT(ISERROR(SEARCH("ND",AI155)))</formula>
    </cfRule>
    <cfRule type="containsText" dxfId="9433" priority="2575" operator="containsText" text="MANTTO">
      <formula>NOT(ISERROR(SEARCH("MANTTO",AI155)))</formula>
    </cfRule>
    <cfRule type="containsText" dxfId="9432" priority="2576" operator="containsText" text="PNC">
      <formula>NOT(ISERROR(SEARCH("PNC",AI155)))</formula>
    </cfRule>
    <cfRule type="containsText" dxfId="9431" priority="2577" operator="containsText" text="EJC">
      <formula>NOT(ISERROR(SEARCH("EJC",AI155)))</formula>
    </cfRule>
    <cfRule type="containsText" dxfId="9430" priority="2578" operator="containsText" text="FAC">
      <formula>NOT(ISERROR(SEARCH("FAC",AI155)))</formula>
    </cfRule>
  </conditionalFormatting>
  <conditionalFormatting sqref="AW155:BW157 AI158:BI158">
    <cfRule type="containsText" dxfId="9429" priority="2571" operator="containsText" text="CE">
      <formula>NOT(ISERROR(SEARCH("CE",AI155)))</formula>
    </cfRule>
  </conditionalFormatting>
  <conditionalFormatting sqref="AW155:BW157 AI158:BI158">
    <cfRule type="containsText" dxfId="9428" priority="2570" operator="containsText" text="BAA">
      <formula>NOT(ISERROR(SEARCH("BAA",AI155)))</formula>
    </cfRule>
  </conditionalFormatting>
  <conditionalFormatting sqref="AW155:BW157 AI158:BI158">
    <cfRule type="cellIs" dxfId="9427" priority="2563" operator="equal">
      <formula>"FAB"</formula>
    </cfRule>
    <cfRule type="containsText" dxfId="9426" priority="2564" operator="containsText" text="CC">
      <formula>NOT(ISERROR(SEARCH("CC",AI155)))</formula>
    </cfRule>
    <cfRule type="containsText" dxfId="9425" priority="2565" operator="containsText" text="ND">
      <formula>NOT(ISERROR(SEARCH("ND",AI155)))</formula>
    </cfRule>
    <cfRule type="containsText" dxfId="9424" priority="2566" operator="containsText" text="MANTTO">
      <formula>NOT(ISERROR(SEARCH("MANTTO",AI155)))</formula>
    </cfRule>
    <cfRule type="containsText" dxfId="9423" priority="2567" operator="containsText" text="PNC">
      <formula>NOT(ISERROR(SEARCH("PNC",AI155)))</formula>
    </cfRule>
    <cfRule type="containsText" dxfId="9422" priority="2568" operator="containsText" text="EJC">
      <formula>NOT(ISERROR(SEARCH("EJC",AI155)))</formula>
    </cfRule>
    <cfRule type="containsText" dxfId="9421" priority="2569" operator="containsText" text="FAC">
      <formula>NOT(ISERROR(SEARCH("FAC",AI155)))</formula>
    </cfRule>
  </conditionalFormatting>
  <conditionalFormatting sqref="AW155:BW157 AI158:BI158">
    <cfRule type="containsText" dxfId="9420" priority="2562" operator="containsText" text="CE">
      <formula>NOT(ISERROR(SEARCH("CE",AI155)))</formula>
    </cfRule>
  </conditionalFormatting>
  <conditionalFormatting sqref="AW155:BW157 AI158:BI158">
    <cfRule type="cellIs" dxfId="9419" priority="2555" operator="equal">
      <formula>"FAB"</formula>
    </cfRule>
    <cfRule type="containsText" dxfId="9418" priority="2556" operator="containsText" text="CC">
      <formula>NOT(ISERROR(SEARCH("CC",AI155)))</formula>
    </cfRule>
    <cfRule type="containsText" dxfId="9417" priority="2557" operator="containsText" text="ND">
      <formula>NOT(ISERROR(SEARCH("ND",AI155)))</formula>
    </cfRule>
    <cfRule type="containsText" dxfId="9416" priority="2558" operator="containsText" text="MANTTO">
      <formula>NOT(ISERROR(SEARCH("MANTTO",AI155)))</formula>
    </cfRule>
    <cfRule type="containsText" dxfId="9415" priority="2559" operator="containsText" text="PNC">
      <formula>NOT(ISERROR(SEARCH("PNC",AI155)))</formula>
    </cfRule>
    <cfRule type="containsText" dxfId="9414" priority="2560" operator="containsText" text="EJC">
      <formula>NOT(ISERROR(SEARCH("EJC",AI155)))</formula>
    </cfRule>
    <cfRule type="containsText" dxfId="9413" priority="2561" operator="containsText" text="FAC">
      <formula>NOT(ISERROR(SEARCH("FAC",AI155)))</formula>
    </cfRule>
  </conditionalFormatting>
  <conditionalFormatting sqref="AW155:BW157 AI158:BI158">
    <cfRule type="containsText" dxfId="9412" priority="2554" operator="containsText" text="CE">
      <formula>NOT(ISERROR(SEARCH("CE",AI155)))</formula>
    </cfRule>
  </conditionalFormatting>
  <conditionalFormatting sqref="AW155:BW157 AI158:BI158">
    <cfRule type="cellIs" dxfId="9411" priority="2547" operator="equal">
      <formula>"FAB"</formula>
    </cfRule>
    <cfRule type="containsText" dxfId="9410" priority="2548" operator="containsText" text="CC">
      <formula>NOT(ISERROR(SEARCH("CC",AI155)))</formula>
    </cfRule>
    <cfRule type="containsText" dxfId="9409" priority="2549" operator="containsText" text="ND">
      <formula>NOT(ISERROR(SEARCH("ND",AI155)))</formula>
    </cfRule>
    <cfRule type="containsText" dxfId="9408" priority="2550" operator="containsText" text="MANTTO">
      <formula>NOT(ISERROR(SEARCH("MANTTO",AI155)))</formula>
    </cfRule>
    <cfRule type="containsText" dxfId="9407" priority="2551" operator="containsText" text="PNC">
      <formula>NOT(ISERROR(SEARCH("PNC",AI155)))</formula>
    </cfRule>
    <cfRule type="containsText" dxfId="9406" priority="2552" operator="containsText" text="EJC">
      <formula>NOT(ISERROR(SEARCH("EJC",AI155)))</formula>
    </cfRule>
    <cfRule type="containsText" dxfId="9405" priority="2553" operator="containsText" text="FAC">
      <formula>NOT(ISERROR(SEARCH("FAC",AI155)))</formula>
    </cfRule>
  </conditionalFormatting>
  <conditionalFormatting sqref="AW155:BW157 AI158:BI158">
    <cfRule type="containsText" dxfId="9404" priority="2546" operator="containsText" text="CE">
      <formula>NOT(ISERROR(SEARCH("CE",AI155)))</formula>
    </cfRule>
  </conditionalFormatting>
  <conditionalFormatting sqref="AW155:BW157 AI158:BI158">
    <cfRule type="cellIs" dxfId="9403" priority="2539" operator="equal">
      <formula>"FAB"</formula>
    </cfRule>
    <cfRule type="containsText" dxfId="9402" priority="2540" operator="containsText" text="CC">
      <formula>NOT(ISERROR(SEARCH("CC",AI155)))</formula>
    </cfRule>
    <cfRule type="containsText" dxfId="9401" priority="2541" operator="containsText" text="ND">
      <formula>NOT(ISERROR(SEARCH("ND",AI155)))</formula>
    </cfRule>
    <cfRule type="containsText" dxfId="9400" priority="2542" operator="containsText" text="MANTTO">
      <formula>NOT(ISERROR(SEARCH("MANTTO",AI155)))</formula>
    </cfRule>
    <cfRule type="containsText" dxfId="9399" priority="2543" operator="containsText" text="PNC">
      <formula>NOT(ISERROR(SEARCH("PNC",AI155)))</formula>
    </cfRule>
    <cfRule type="containsText" dxfId="9398" priority="2544" operator="containsText" text="EJC">
      <formula>NOT(ISERROR(SEARCH("EJC",AI155)))</formula>
    </cfRule>
    <cfRule type="containsText" dxfId="9397" priority="2545" operator="containsText" text="FAC">
      <formula>NOT(ISERROR(SEARCH("FAC",AI155)))</formula>
    </cfRule>
  </conditionalFormatting>
  <conditionalFormatting sqref="AW155:BW157 AI158:BI158">
    <cfRule type="containsText" dxfId="9396" priority="2538" operator="containsText" text="CE">
      <formula>NOT(ISERROR(SEARCH("CE",AI155)))</formula>
    </cfRule>
  </conditionalFormatting>
  <conditionalFormatting sqref="AW155:BW157 AI158:BI158">
    <cfRule type="cellIs" dxfId="9395" priority="2531" operator="equal">
      <formula>"FAB"</formula>
    </cfRule>
    <cfRule type="containsText" dxfId="9394" priority="2532" operator="containsText" text="CC">
      <formula>NOT(ISERROR(SEARCH("CC",AI155)))</formula>
    </cfRule>
    <cfRule type="containsText" dxfId="9393" priority="2533" operator="containsText" text="ND">
      <formula>NOT(ISERROR(SEARCH("ND",AI155)))</formula>
    </cfRule>
    <cfRule type="containsText" dxfId="9392" priority="2534" operator="containsText" text="MANTTO">
      <formula>NOT(ISERROR(SEARCH("MANTTO",AI155)))</formula>
    </cfRule>
    <cfRule type="containsText" dxfId="9391" priority="2535" operator="containsText" text="PNC">
      <formula>NOT(ISERROR(SEARCH("PNC",AI155)))</formula>
    </cfRule>
    <cfRule type="containsText" dxfId="9390" priority="2536" operator="containsText" text="EJC">
      <formula>NOT(ISERROR(SEARCH("EJC",AI155)))</formula>
    </cfRule>
    <cfRule type="containsText" dxfId="9389" priority="2537" operator="containsText" text="FAC">
      <formula>NOT(ISERROR(SEARCH("FAC",AI155)))</formula>
    </cfRule>
  </conditionalFormatting>
  <conditionalFormatting sqref="AW155:BW157 AI158:BI158">
    <cfRule type="containsText" dxfId="9388" priority="2530" operator="containsText" text="CE">
      <formula>NOT(ISERROR(SEARCH("CE",AI155)))</formula>
    </cfRule>
  </conditionalFormatting>
  <conditionalFormatting sqref="AW155:BW157 AI158:BI158">
    <cfRule type="cellIs" dxfId="9387" priority="2523" operator="equal">
      <formula>"FAB"</formula>
    </cfRule>
    <cfRule type="containsText" dxfId="9386" priority="2524" operator="containsText" text="CC">
      <formula>NOT(ISERROR(SEARCH("CC",AI155)))</formula>
    </cfRule>
    <cfRule type="containsText" dxfId="9385" priority="2525" operator="containsText" text="ND">
      <formula>NOT(ISERROR(SEARCH("ND",AI155)))</formula>
    </cfRule>
    <cfRule type="containsText" dxfId="9384" priority="2526" operator="containsText" text="MANTTO">
      <formula>NOT(ISERROR(SEARCH("MANTTO",AI155)))</formula>
    </cfRule>
    <cfRule type="containsText" dxfId="9383" priority="2527" operator="containsText" text="PNC">
      <formula>NOT(ISERROR(SEARCH("PNC",AI155)))</formula>
    </cfRule>
    <cfRule type="containsText" dxfId="9382" priority="2528" operator="containsText" text="EJC">
      <formula>NOT(ISERROR(SEARCH("EJC",AI155)))</formula>
    </cfRule>
    <cfRule type="containsText" dxfId="9381" priority="2529" operator="containsText" text="FAC">
      <formula>NOT(ISERROR(SEARCH("FAC",AI155)))</formula>
    </cfRule>
  </conditionalFormatting>
  <conditionalFormatting sqref="AW155:BW157 AI158:BI158">
    <cfRule type="containsText" dxfId="9380" priority="2522" operator="containsText" text="CE">
      <formula>NOT(ISERROR(SEARCH("CE",AI155)))</formula>
    </cfRule>
  </conditionalFormatting>
  <conditionalFormatting sqref="AW155:BW157 AI158:BI158">
    <cfRule type="cellIs" dxfId="9379" priority="2515" operator="equal">
      <formula>"FAB"</formula>
    </cfRule>
    <cfRule type="containsText" dxfId="9378" priority="2516" operator="containsText" text="CC">
      <formula>NOT(ISERROR(SEARCH("CC",AI155)))</formula>
    </cfRule>
    <cfRule type="containsText" dxfId="9377" priority="2517" operator="containsText" text="ND">
      <formula>NOT(ISERROR(SEARCH("ND",AI155)))</formula>
    </cfRule>
    <cfRule type="containsText" dxfId="9376" priority="2518" operator="containsText" text="MANTTO">
      <formula>NOT(ISERROR(SEARCH("MANTTO",AI155)))</formula>
    </cfRule>
    <cfRule type="containsText" dxfId="9375" priority="2519" operator="containsText" text="PNC">
      <formula>NOT(ISERROR(SEARCH("PNC",AI155)))</formula>
    </cfRule>
    <cfRule type="containsText" dxfId="9374" priority="2520" operator="containsText" text="EJC">
      <formula>NOT(ISERROR(SEARCH("EJC",AI155)))</formula>
    </cfRule>
    <cfRule type="containsText" dxfId="9373" priority="2521" operator="containsText" text="FAC">
      <formula>NOT(ISERROR(SEARCH("FAC",AI155)))</formula>
    </cfRule>
  </conditionalFormatting>
  <conditionalFormatting sqref="AW155:BW157 AI158:BI158">
    <cfRule type="containsText" dxfId="9372" priority="2514" operator="containsText" text="CE">
      <formula>NOT(ISERROR(SEARCH("CE",AI155)))</formula>
    </cfRule>
  </conditionalFormatting>
  <conditionalFormatting sqref="BX155:BX157 BJ158">
    <cfRule type="cellIs" dxfId="9371" priority="2507" operator="equal">
      <formula>"FAB"</formula>
    </cfRule>
    <cfRule type="containsText" dxfId="9370" priority="2508" operator="containsText" text="CC">
      <formula>NOT(ISERROR(SEARCH("CC",BJ155)))</formula>
    </cfRule>
    <cfRule type="containsText" dxfId="9369" priority="2509" operator="containsText" text="ND">
      <formula>NOT(ISERROR(SEARCH("ND",BJ155)))</formula>
    </cfRule>
    <cfRule type="containsText" dxfId="9368" priority="2510" operator="containsText" text="MANTTO">
      <formula>NOT(ISERROR(SEARCH("MANTTO",BJ155)))</formula>
    </cfRule>
    <cfRule type="containsText" dxfId="9367" priority="2511" operator="containsText" text="PNC">
      <formula>NOT(ISERROR(SEARCH("PNC",BJ155)))</formula>
    </cfRule>
    <cfRule type="containsText" dxfId="9366" priority="2512" operator="containsText" text="EJC">
      <formula>NOT(ISERROR(SEARCH("EJC",BJ155)))</formula>
    </cfRule>
    <cfRule type="containsText" dxfId="9365" priority="2513" operator="containsText" text="FAC">
      <formula>NOT(ISERROR(SEARCH("FAC",BJ155)))</formula>
    </cfRule>
  </conditionalFormatting>
  <conditionalFormatting sqref="BX155:BX157 BJ158">
    <cfRule type="containsText" dxfId="9364" priority="2506" operator="containsText" text="CE">
      <formula>NOT(ISERROR(SEARCH("CE",BJ155)))</formula>
    </cfRule>
  </conditionalFormatting>
  <conditionalFormatting sqref="BX155:BX157 BJ158">
    <cfRule type="containsText" dxfId="9363" priority="2505" operator="containsText" text="BAA">
      <formula>NOT(ISERROR(SEARCH("BAA",BJ155)))</formula>
    </cfRule>
  </conditionalFormatting>
  <conditionalFormatting sqref="BX155:BX157 BJ158">
    <cfRule type="cellIs" dxfId="9362" priority="2498" operator="equal">
      <formula>"FAB"</formula>
    </cfRule>
    <cfRule type="containsText" dxfId="9361" priority="2499" operator="containsText" text="CC">
      <formula>NOT(ISERROR(SEARCH("CC",BJ155)))</formula>
    </cfRule>
    <cfRule type="containsText" dxfId="9360" priority="2500" operator="containsText" text="ND">
      <formula>NOT(ISERROR(SEARCH("ND",BJ155)))</formula>
    </cfRule>
    <cfRule type="containsText" dxfId="9359" priority="2501" operator="containsText" text="MANTTO">
      <formula>NOT(ISERROR(SEARCH("MANTTO",BJ155)))</formula>
    </cfRule>
    <cfRule type="containsText" dxfId="9358" priority="2502" operator="containsText" text="PNC">
      <formula>NOT(ISERROR(SEARCH("PNC",BJ155)))</formula>
    </cfRule>
    <cfRule type="containsText" dxfId="9357" priority="2503" operator="containsText" text="EJC">
      <formula>NOT(ISERROR(SEARCH("EJC",BJ155)))</formula>
    </cfRule>
    <cfRule type="containsText" dxfId="9356" priority="2504" operator="containsText" text="FAC">
      <formula>NOT(ISERROR(SEARCH("FAC",BJ155)))</formula>
    </cfRule>
  </conditionalFormatting>
  <conditionalFormatting sqref="BX155:BX157 BJ158">
    <cfRule type="containsText" dxfId="9355" priority="2497" operator="containsText" text="CE">
      <formula>NOT(ISERROR(SEARCH("CE",BJ155)))</formula>
    </cfRule>
  </conditionalFormatting>
  <conditionalFormatting sqref="BX155:BX157 BJ158">
    <cfRule type="cellIs" dxfId="9354" priority="2490" operator="equal">
      <formula>"FAB"</formula>
    </cfRule>
    <cfRule type="containsText" dxfId="9353" priority="2491" operator="containsText" text="CC">
      <formula>NOT(ISERROR(SEARCH("CC",BJ155)))</formula>
    </cfRule>
    <cfRule type="containsText" dxfId="9352" priority="2492" operator="containsText" text="ND">
      <formula>NOT(ISERROR(SEARCH("ND",BJ155)))</formula>
    </cfRule>
    <cfRule type="containsText" dxfId="9351" priority="2493" operator="containsText" text="MANTTO">
      <formula>NOT(ISERROR(SEARCH("MANTTO",BJ155)))</formula>
    </cfRule>
    <cfRule type="containsText" dxfId="9350" priority="2494" operator="containsText" text="PNC">
      <formula>NOT(ISERROR(SEARCH("PNC",BJ155)))</formula>
    </cfRule>
    <cfRule type="containsText" dxfId="9349" priority="2495" operator="containsText" text="EJC">
      <formula>NOT(ISERROR(SEARCH("EJC",BJ155)))</formula>
    </cfRule>
    <cfRule type="containsText" dxfId="9348" priority="2496" operator="containsText" text="FAC">
      <formula>NOT(ISERROR(SEARCH("FAC",BJ155)))</formula>
    </cfRule>
  </conditionalFormatting>
  <conditionalFormatting sqref="BX155:BX157 BJ158">
    <cfRule type="containsText" dxfId="9347" priority="2489" operator="containsText" text="CE">
      <formula>NOT(ISERROR(SEARCH("CE",BJ155)))</formula>
    </cfRule>
  </conditionalFormatting>
  <conditionalFormatting sqref="BX155:BX157 BJ158">
    <cfRule type="cellIs" dxfId="9346" priority="2482" operator="equal">
      <formula>"FAB"</formula>
    </cfRule>
    <cfRule type="containsText" dxfId="9345" priority="2483" operator="containsText" text="CC">
      <formula>NOT(ISERROR(SEARCH("CC",BJ155)))</formula>
    </cfRule>
    <cfRule type="containsText" dxfId="9344" priority="2484" operator="containsText" text="ND">
      <formula>NOT(ISERROR(SEARCH("ND",BJ155)))</formula>
    </cfRule>
    <cfRule type="containsText" dxfId="9343" priority="2485" operator="containsText" text="MANTTO">
      <formula>NOT(ISERROR(SEARCH("MANTTO",BJ155)))</formula>
    </cfRule>
    <cfRule type="containsText" dxfId="9342" priority="2486" operator="containsText" text="PNC">
      <formula>NOT(ISERROR(SEARCH("PNC",BJ155)))</formula>
    </cfRule>
    <cfRule type="containsText" dxfId="9341" priority="2487" operator="containsText" text="EJC">
      <formula>NOT(ISERROR(SEARCH("EJC",BJ155)))</formula>
    </cfRule>
    <cfRule type="containsText" dxfId="9340" priority="2488" operator="containsText" text="FAC">
      <formula>NOT(ISERROR(SEARCH("FAC",BJ155)))</formula>
    </cfRule>
  </conditionalFormatting>
  <conditionalFormatting sqref="BX155:BX157 BJ158">
    <cfRule type="containsText" dxfId="9339" priority="2481" operator="containsText" text="CE">
      <formula>NOT(ISERROR(SEARCH("CE",BJ155)))</formula>
    </cfRule>
  </conditionalFormatting>
  <conditionalFormatting sqref="BX155:BX157 BJ158">
    <cfRule type="cellIs" dxfId="9338" priority="2474" operator="equal">
      <formula>"FAB"</formula>
    </cfRule>
    <cfRule type="containsText" dxfId="9337" priority="2475" operator="containsText" text="CC">
      <formula>NOT(ISERROR(SEARCH("CC",BJ155)))</formula>
    </cfRule>
    <cfRule type="containsText" dxfId="9336" priority="2476" operator="containsText" text="ND">
      <formula>NOT(ISERROR(SEARCH("ND",BJ155)))</formula>
    </cfRule>
    <cfRule type="containsText" dxfId="9335" priority="2477" operator="containsText" text="MANTTO">
      <formula>NOT(ISERROR(SEARCH("MANTTO",BJ155)))</formula>
    </cfRule>
    <cfRule type="containsText" dxfId="9334" priority="2478" operator="containsText" text="PNC">
      <formula>NOT(ISERROR(SEARCH("PNC",BJ155)))</formula>
    </cfRule>
    <cfRule type="containsText" dxfId="9333" priority="2479" operator="containsText" text="EJC">
      <formula>NOT(ISERROR(SEARCH("EJC",BJ155)))</formula>
    </cfRule>
    <cfRule type="containsText" dxfId="9332" priority="2480" operator="containsText" text="FAC">
      <formula>NOT(ISERROR(SEARCH("FAC",BJ155)))</formula>
    </cfRule>
  </conditionalFormatting>
  <conditionalFormatting sqref="BX155:BX157 BJ158">
    <cfRule type="containsText" dxfId="9331" priority="2473" operator="containsText" text="CE">
      <formula>NOT(ISERROR(SEARCH("CE",BJ155)))</formula>
    </cfRule>
  </conditionalFormatting>
  <conditionalFormatting sqref="BX155:BX157 BJ158">
    <cfRule type="cellIs" dxfId="9330" priority="2466" operator="equal">
      <formula>"FAB"</formula>
    </cfRule>
    <cfRule type="containsText" dxfId="9329" priority="2467" operator="containsText" text="CC">
      <formula>NOT(ISERROR(SEARCH("CC",BJ155)))</formula>
    </cfRule>
    <cfRule type="containsText" dxfId="9328" priority="2468" operator="containsText" text="ND">
      <formula>NOT(ISERROR(SEARCH("ND",BJ155)))</formula>
    </cfRule>
    <cfRule type="containsText" dxfId="9327" priority="2469" operator="containsText" text="MANTTO">
      <formula>NOT(ISERROR(SEARCH("MANTTO",BJ155)))</formula>
    </cfRule>
    <cfRule type="containsText" dxfId="9326" priority="2470" operator="containsText" text="PNC">
      <formula>NOT(ISERROR(SEARCH("PNC",BJ155)))</formula>
    </cfRule>
    <cfRule type="containsText" dxfId="9325" priority="2471" operator="containsText" text="EJC">
      <formula>NOT(ISERROR(SEARCH("EJC",BJ155)))</formula>
    </cfRule>
    <cfRule type="containsText" dxfId="9324" priority="2472" operator="containsText" text="FAC">
      <formula>NOT(ISERROR(SEARCH("FAC",BJ155)))</formula>
    </cfRule>
  </conditionalFormatting>
  <conditionalFormatting sqref="BX155:BX157 BJ158">
    <cfRule type="containsText" dxfId="9323" priority="2465" operator="containsText" text="CE">
      <formula>NOT(ISERROR(SEARCH("CE",BJ155)))</formula>
    </cfRule>
  </conditionalFormatting>
  <conditionalFormatting sqref="BX155:BX157 BJ158">
    <cfRule type="cellIs" dxfId="9322" priority="2458" operator="equal">
      <formula>"FAB"</formula>
    </cfRule>
    <cfRule type="containsText" dxfId="9321" priority="2459" operator="containsText" text="CC">
      <formula>NOT(ISERROR(SEARCH("CC",BJ155)))</formula>
    </cfRule>
    <cfRule type="containsText" dxfId="9320" priority="2460" operator="containsText" text="ND">
      <formula>NOT(ISERROR(SEARCH("ND",BJ155)))</formula>
    </cfRule>
    <cfRule type="containsText" dxfId="9319" priority="2461" operator="containsText" text="MANTTO">
      <formula>NOT(ISERROR(SEARCH("MANTTO",BJ155)))</formula>
    </cfRule>
    <cfRule type="containsText" dxfId="9318" priority="2462" operator="containsText" text="PNC">
      <formula>NOT(ISERROR(SEARCH("PNC",BJ155)))</formula>
    </cfRule>
    <cfRule type="containsText" dxfId="9317" priority="2463" operator="containsText" text="EJC">
      <formula>NOT(ISERROR(SEARCH("EJC",BJ155)))</formula>
    </cfRule>
    <cfRule type="containsText" dxfId="9316" priority="2464" operator="containsText" text="FAC">
      <formula>NOT(ISERROR(SEARCH("FAC",BJ155)))</formula>
    </cfRule>
  </conditionalFormatting>
  <conditionalFormatting sqref="BX155:BX157 BJ158">
    <cfRule type="containsText" dxfId="9315" priority="2457" operator="containsText" text="CE">
      <formula>NOT(ISERROR(SEARCH("CE",BJ155)))</formula>
    </cfRule>
  </conditionalFormatting>
  <conditionalFormatting sqref="BX155:BX157 BJ158">
    <cfRule type="cellIs" dxfId="9314" priority="2450" operator="equal">
      <formula>"FAB"</formula>
    </cfRule>
    <cfRule type="containsText" dxfId="9313" priority="2451" operator="containsText" text="CC">
      <formula>NOT(ISERROR(SEARCH("CC",BJ155)))</formula>
    </cfRule>
    <cfRule type="containsText" dxfId="9312" priority="2452" operator="containsText" text="ND">
      <formula>NOT(ISERROR(SEARCH("ND",BJ155)))</formula>
    </cfRule>
    <cfRule type="containsText" dxfId="9311" priority="2453" operator="containsText" text="MANTTO">
      <formula>NOT(ISERROR(SEARCH("MANTTO",BJ155)))</formula>
    </cfRule>
    <cfRule type="containsText" dxfId="9310" priority="2454" operator="containsText" text="PNC">
      <formula>NOT(ISERROR(SEARCH("PNC",BJ155)))</formula>
    </cfRule>
    <cfRule type="containsText" dxfId="9309" priority="2455" operator="containsText" text="EJC">
      <formula>NOT(ISERROR(SEARCH("EJC",BJ155)))</formula>
    </cfRule>
    <cfRule type="containsText" dxfId="9308" priority="2456" operator="containsText" text="FAC">
      <formula>NOT(ISERROR(SEARCH("FAC",BJ155)))</formula>
    </cfRule>
  </conditionalFormatting>
  <conditionalFormatting sqref="BX155:BX157 BJ158">
    <cfRule type="containsText" dxfId="9307" priority="2449" operator="containsText" text="CE">
      <formula>NOT(ISERROR(SEARCH("CE",BJ155)))</formula>
    </cfRule>
  </conditionalFormatting>
  <conditionalFormatting sqref="E159:K159 E155:H155 E156:G158">
    <cfRule type="cellIs" dxfId="9306" priority="2442" operator="equal">
      <formula>"FAB"</formula>
    </cfRule>
    <cfRule type="containsText" dxfId="9305" priority="2443" operator="containsText" text="CC">
      <formula>NOT(ISERROR(SEARCH("CC",E155)))</formula>
    </cfRule>
    <cfRule type="containsText" dxfId="9304" priority="2444" operator="containsText" text="ND">
      <formula>NOT(ISERROR(SEARCH("ND",E155)))</formula>
    </cfRule>
    <cfRule type="containsText" dxfId="9303" priority="2445" operator="containsText" text="MANTTO">
      <formula>NOT(ISERROR(SEARCH("MANTTO",E155)))</formula>
    </cfRule>
    <cfRule type="containsText" dxfId="9302" priority="2446" operator="containsText" text="PNC">
      <formula>NOT(ISERROR(SEARCH("PNC",E155)))</formula>
    </cfRule>
    <cfRule type="containsText" dxfId="9301" priority="2447" operator="containsText" text="EJC">
      <formula>NOT(ISERROR(SEARCH("EJC",E155)))</formula>
    </cfRule>
    <cfRule type="containsText" dxfId="9300" priority="2448" operator="containsText" text="FAC">
      <formula>NOT(ISERROR(SEARCH("FAC",E155)))</formula>
    </cfRule>
  </conditionalFormatting>
  <conditionalFormatting sqref="E159:K159 E155:H155 E156:G158">
    <cfRule type="containsText" dxfId="9299" priority="2441" operator="containsText" text="CE">
      <formula>NOT(ISERROR(SEARCH("CE",E155)))</formula>
    </cfRule>
  </conditionalFormatting>
  <conditionalFormatting sqref="E159:K159 E155:H155 E156:G158">
    <cfRule type="containsText" dxfId="9298" priority="2440" operator="containsText" text="BAA">
      <formula>NOT(ISERROR(SEARCH("BAA",E155)))</formula>
    </cfRule>
  </conditionalFormatting>
  <conditionalFormatting sqref="E159:K159 E155:H155 E156:G158">
    <cfRule type="cellIs" dxfId="9297" priority="2433" operator="equal">
      <formula>"FAB"</formula>
    </cfRule>
    <cfRule type="containsText" dxfId="9296" priority="2434" operator="containsText" text="CC">
      <formula>NOT(ISERROR(SEARCH("CC",E155)))</formula>
    </cfRule>
    <cfRule type="containsText" dxfId="9295" priority="2435" operator="containsText" text="ND">
      <formula>NOT(ISERROR(SEARCH("ND",E155)))</formula>
    </cfRule>
    <cfRule type="containsText" dxfId="9294" priority="2436" operator="containsText" text="MANTTO">
      <formula>NOT(ISERROR(SEARCH("MANTTO",E155)))</formula>
    </cfRule>
    <cfRule type="containsText" dxfId="9293" priority="2437" operator="containsText" text="PNC">
      <formula>NOT(ISERROR(SEARCH("PNC",E155)))</formula>
    </cfRule>
    <cfRule type="containsText" dxfId="9292" priority="2438" operator="containsText" text="EJC">
      <formula>NOT(ISERROR(SEARCH("EJC",E155)))</formula>
    </cfRule>
    <cfRule type="containsText" dxfId="9291" priority="2439" operator="containsText" text="FAC">
      <formula>NOT(ISERROR(SEARCH("FAC",E155)))</formula>
    </cfRule>
  </conditionalFormatting>
  <conditionalFormatting sqref="E159:K159 E155:H155 E156:G158">
    <cfRule type="containsText" dxfId="9290" priority="2432" operator="containsText" text="CE">
      <formula>NOT(ISERROR(SEARCH("CE",E155)))</formula>
    </cfRule>
  </conditionalFormatting>
  <conditionalFormatting sqref="E159:K159 E155:H155 E156:G158">
    <cfRule type="cellIs" dxfId="9289" priority="2425" operator="equal">
      <formula>"FAB"</formula>
    </cfRule>
    <cfRule type="containsText" dxfId="9288" priority="2426" operator="containsText" text="CC">
      <formula>NOT(ISERROR(SEARCH("CC",E155)))</formula>
    </cfRule>
    <cfRule type="containsText" dxfId="9287" priority="2427" operator="containsText" text="ND">
      <formula>NOT(ISERROR(SEARCH("ND",E155)))</formula>
    </cfRule>
    <cfRule type="containsText" dxfId="9286" priority="2428" operator="containsText" text="MANTTO">
      <formula>NOT(ISERROR(SEARCH("MANTTO",E155)))</formula>
    </cfRule>
    <cfRule type="containsText" dxfId="9285" priority="2429" operator="containsText" text="PNC">
      <formula>NOT(ISERROR(SEARCH("PNC",E155)))</formula>
    </cfRule>
    <cfRule type="containsText" dxfId="9284" priority="2430" operator="containsText" text="EJC">
      <formula>NOT(ISERROR(SEARCH("EJC",E155)))</formula>
    </cfRule>
    <cfRule type="containsText" dxfId="9283" priority="2431" operator="containsText" text="FAC">
      <formula>NOT(ISERROR(SEARCH("FAC",E155)))</formula>
    </cfRule>
  </conditionalFormatting>
  <conditionalFormatting sqref="E159:K159 E155:H155 E156:G158">
    <cfRule type="containsText" dxfId="9282" priority="2424" operator="containsText" text="CE">
      <formula>NOT(ISERROR(SEARCH("CE",E155)))</formula>
    </cfRule>
  </conditionalFormatting>
  <conditionalFormatting sqref="E159:K159 E155:H155 E156:G158">
    <cfRule type="cellIs" dxfId="9281" priority="2417" operator="equal">
      <formula>"FAB"</formula>
    </cfRule>
    <cfRule type="containsText" dxfId="9280" priority="2418" operator="containsText" text="CC">
      <formula>NOT(ISERROR(SEARCH("CC",E155)))</formula>
    </cfRule>
    <cfRule type="containsText" dxfId="9279" priority="2419" operator="containsText" text="ND">
      <formula>NOT(ISERROR(SEARCH("ND",E155)))</formula>
    </cfRule>
    <cfRule type="containsText" dxfId="9278" priority="2420" operator="containsText" text="MANTTO">
      <formula>NOT(ISERROR(SEARCH("MANTTO",E155)))</formula>
    </cfRule>
    <cfRule type="containsText" dxfId="9277" priority="2421" operator="containsText" text="PNC">
      <formula>NOT(ISERROR(SEARCH("PNC",E155)))</formula>
    </cfRule>
    <cfRule type="containsText" dxfId="9276" priority="2422" operator="containsText" text="EJC">
      <formula>NOT(ISERROR(SEARCH("EJC",E155)))</formula>
    </cfRule>
    <cfRule type="containsText" dxfId="9275" priority="2423" operator="containsText" text="FAC">
      <formula>NOT(ISERROR(SEARCH("FAC",E155)))</formula>
    </cfRule>
  </conditionalFormatting>
  <conditionalFormatting sqref="E159:K159 E155:H155 E156:G158">
    <cfRule type="containsText" dxfId="9274" priority="2416" operator="containsText" text="CE">
      <formula>NOT(ISERROR(SEARCH("CE",E155)))</formula>
    </cfRule>
  </conditionalFormatting>
  <conditionalFormatting sqref="E159:K159 E155:H155 E156:G158">
    <cfRule type="cellIs" dxfId="9273" priority="2409" operator="equal">
      <formula>"FAB"</formula>
    </cfRule>
    <cfRule type="containsText" dxfId="9272" priority="2410" operator="containsText" text="CC">
      <formula>NOT(ISERROR(SEARCH("CC",E155)))</formula>
    </cfRule>
    <cfRule type="containsText" dxfId="9271" priority="2411" operator="containsText" text="ND">
      <formula>NOT(ISERROR(SEARCH("ND",E155)))</formula>
    </cfRule>
    <cfRule type="containsText" dxfId="9270" priority="2412" operator="containsText" text="MANTTO">
      <formula>NOT(ISERROR(SEARCH("MANTTO",E155)))</formula>
    </cfRule>
    <cfRule type="containsText" dxfId="9269" priority="2413" operator="containsText" text="PNC">
      <formula>NOT(ISERROR(SEARCH("PNC",E155)))</formula>
    </cfRule>
    <cfRule type="containsText" dxfId="9268" priority="2414" operator="containsText" text="EJC">
      <formula>NOT(ISERROR(SEARCH("EJC",E155)))</formula>
    </cfRule>
    <cfRule type="containsText" dxfId="9267" priority="2415" operator="containsText" text="FAC">
      <formula>NOT(ISERROR(SEARCH("FAC",E155)))</formula>
    </cfRule>
  </conditionalFormatting>
  <conditionalFormatting sqref="E159:K159 E155:H155 E156:G158">
    <cfRule type="containsText" dxfId="9266" priority="2408" operator="containsText" text="CE">
      <formula>NOT(ISERROR(SEARCH("CE",E155)))</formula>
    </cfRule>
  </conditionalFormatting>
  <conditionalFormatting sqref="E159:K159 E155:H155 E156:G158">
    <cfRule type="cellIs" dxfId="9265" priority="2401" operator="equal">
      <formula>"FAB"</formula>
    </cfRule>
    <cfRule type="containsText" dxfId="9264" priority="2402" operator="containsText" text="CC">
      <formula>NOT(ISERROR(SEARCH("CC",E155)))</formula>
    </cfRule>
    <cfRule type="containsText" dxfId="9263" priority="2403" operator="containsText" text="ND">
      <formula>NOT(ISERROR(SEARCH("ND",E155)))</formula>
    </cfRule>
    <cfRule type="containsText" dxfId="9262" priority="2404" operator="containsText" text="MANTTO">
      <formula>NOT(ISERROR(SEARCH("MANTTO",E155)))</formula>
    </cfRule>
    <cfRule type="containsText" dxfId="9261" priority="2405" operator="containsText" text="PNC">
      <formula>NOT(ISERROR(SEARCH("PNC",E155)))</formula>
    </cfRule>
    <cfRule type="containsText" dxfId="9260" priority="2406" operator="containsText" text="EJC">
      <formula>NOT(ISERROR(SEARCH("EJC",E155)))</formula>
    </cfRule>
    <cfRule type="containsText" dxfId="9259" priority="2407" operator="containsText" text="FAC">
      <formula>NOT(ISERROR(SEARCH("FAC",E155)))</formula>
    </cfRule>
  </conditionalFormatting>
  <conditionalFormatting sqref="E159:K159 E155:H155 E156:G158">
    <cfRule type="containsText" dxfId="9258" priority="2400" operator="containsText" text="CE">
      <formula>NOT(ISERROR(SEARCH("CE",E155)))</formula>
    </cfRule>
  </conditionalFormatting>
  <conditionalFormatting sqref="E159:K159 E155:H155 E156:G158">
    <cfRule type="cellIs" dxfId="9257" priority="2393" operator="equal">
      <formula>"FAB"</formula>
    </cfRule>
    <cfRule type="containsText" dxfId="9256" priority="2394" operator="containsText" text="CC">
      <formula>NOT(ISERROR(SEARCH("CC",E155)))</formula>
    </cfRule>
    <cfRule type="containsText" dxfId="9255" priority="2395" operator="containsText" text="ND">
      <formula>NOT(ISERROR(SEARCH("ND",E155)))</formula>
    </cfRule>
    <cfRule type="containsText" dxfId="9254" priority="2396" operator="containsText" text="MANTTO">
      <formula>NOT(ISERROR(SEARCH("MANTTO",E155)))</formula>
    </cfRule>
    <cfRule type="containsText" dxfId="9253" priority="2397" operator="containsText" text="PNC">
      <formula>NOT(ISERROR(SEARCH("PNC",E155)))</formula>
    </cfRule>
    <cfRule type="containsText" dxfId="9252" priority="2398" operator="containsText" text="EJC">
      <formula>NOT(ISERROR(SEARCH("EJC",E155)))</formula>
    </cfRule>
    <cfRule type="containsText" dxfId="9251" priority="2399" operator="containsText" text="FAC">
      <formula>NOT(ISERROR(SEARCH("FAC",E155)))</formula>
    </cfRule>
  </conditionalFormatting>
  <conditionalFormatting sqref="E159:K159 E155:H155 E156:G158">
    <cfRule type="containsText" dxfId="9250" priority="2392" operator="containsText" text="CE">
      <formula>NOT(ISERROR(SEARCH("CE",E155)))</formula>
    </cfRule>
  </conditionalFormatting>
  <conditionalFormatting sqref="E159:K159 E155:H155 E156:G158">
    <cfRule type="cellIs" dxfId="9249" priority="2385" operator="equal">
      <formula>"FAB"</formula>
    </cfRule>
    <cfRule type="containsText" dxfId="9248" priority="2386" operator="containsText" text="CC">
      <formula>NOT(ISERROR(SEARCH("CC",E155)))</formula>
    </cfRule>
    <cfRule type="containsText" dxfId="9247" priority="2387" operator="containsText" text="ND">
      <formula>NOT(ISERROR(SEARCH("ND",E155)))</formula>
    </cfRule>
    <cfRule type="containsText" dxfId="9246" priority="2388" operator="containsText" text="MANTTO">
      <formula>NOT(ISERROR(SEARCH("MANTTO",E155)))</formula>
    </cfRule>
    <cfRule type="containsText" dxfId="9245" priority="2389" operator="containsText" text="PNC">
      <formula>NOT(ISERROR(SEARCH("PNC",E155)))</formula>
    </cfRule>
    <cfRule type="containsText" dxfId="9244" priority="2390" operator="containsText" text="EJC">
      <formula>NOT(ISERROR(SEARCH("EJC",E155)))</formula>
    </cfRule>
    <cfRule type="containsText" dxfId="9243" priority="2391" operator="containsText" text="FAC">
      <formula>NOT(ISERROR(SEARCH("FAC",E155)))</formula>
    </cfRule>
  </conditionalFormatting>
  <conditionalFormatting sqref="E159:K159 E155:H155 E156:G158">
    <cfRule type="containsText" dxfId="9242" priority="2384" operator="containsText" text="CE">
      <formula>NOT(ISERROR(SEARCH("CE",E155)))</formula>
    </cfRule>
  </conditionalFormatting>
  <conditionalFormatting sqref="AC165:EO165">
    <cfRule type="cellIs" dxfId="9241" priority="2369" operator="equal">
      <formula>"FAB"</formula>
    </cfRule>
    <cfRule type="containsText" dxfId="9240" priority="2370" operator="containsText" text="CC">
      <formula>NOT(ISERROR(SEARCH("CC",AC165)))</formula>
    </cfRule>
    <cfRule type="containsText" dxfId="9239" priority="2371" operator="containsText" text="ND">
      <formula>NOT(ISERROR(SEARCH("ND",AC165)))</formula>
    </cfRule>
    <cfRule type="containsText" dxfId="9238" priority="2372" operator="containsText" text="MANTTO">
      <formula>NOT(ISERROR(SEARCH("MANTTO",AC165)))</formula>
    </cfRule>
    <cfRule type="containsText" dxfId="9237" priority="2373" operator="containsText" text="PNC">
      <formula>NOT(ISERROR(SEARCH("PNC",AC165)))</formula>
    </cfRule>
    <cfRule type="containsText" dxfId="9236" priority="2374" operator="containsText" text="EJC">
      <formula>NOT(ISERROR(SEARCH("EJC",AC165)))</formula>
    </cfRule>
    <cfRule type="containsText" dxfId="9235" priority="2375" operator="containsText" text="FAC">
      <formula>NOT(ISERROR(SEARCH("FAC",AC165)))</formula>
    </cfRule>
  </conditionalFormatting>
  <conditionalFormatting sqref="AC165:EO165">
    <cfRule type="containsText" dxfId="9234" priority="2368" operator="containsText" text="CE">
      <formula>NOT(ISERROR(SEARCH("CE",AC165)))</formula>
    </cfRule>
  </conditionalFormatting>
  <conditionalFormatting sqref="E163:G163">
    <cfRule type="cellIs" dxfId="9233" priority="2329" operator="equal">
      <formula>"FAB"</formula>
    </cfRule>
    <cfRule type="containsText" dxfId="9232" priority="2330" operator="containsText" text="CC">
      <formula>NOT(ISERROR(SEARCH("CC",E163)))</formula>
    </cfRule>
    <cfRule type="containsText" dxfId="9231" priority="2331" operator="containsText" text="ND">
      <formula>NOT(ISERROR(SEARCH("ND",E163)))</formula>
    </cfRule>
    <cfRule type="containsText" dxfId="9230" priority="2332" operator="containsText" text="MANTTO">
      <formula>NOT(ISERROR(SEARCH("MANTTO",E163)))</formula>
    </cfRule>
    <cfRule type="containsText" dxfId="9229" priority="2333" operator="containsText" text="PNC">
      <formula>NOT(ISERROR(SEARCH("PNC",E163)))</formula>
    </cfRule>
    <cfRule type="containsText" dxfId="9228" priority="2334" operator="containsText" text="EJC">
      <formula>NOT(ISERROR(SEARCH("EJC",E163)))</formula>
    </cfRule>
    <cfRule type="containsText" dxfId="9227" priority="2335" operator="containsText" text="FAC">
      <formula>NOT(ISERROR(SEARCH("FAC",E163)))</formula>
    </cfRule>
  </conditionalFormatting>
  <conditionalFormatting sqref="E163:G163">
    <cfRule type="containsText" dxfId="9226" priority="2328" operator="containsText" text="CE">
      <formula>NOT(ISERROR(SEARCH("CE",E163)))</formula>
    </cfRule>
  </conditionalFormatting>
  <conditionalFormatting sqref="BS159:CA159">
    <cfRule type="cellIs" dxfId="9225" priority="2321" operator="equal">
      <formula>"FAB"</formula>
    </cfRule>
    <cfRule type="containsText" dxfId="9224" priority="2322" operator="containsText" text="CC">
      <formula>NOT(ISERROR(SEARCH("CC",BS159)))</formula>
    </cfRule>
    <cfRule type="containsText" dxfId="9223" priority="2323" operator="containsText" text="ND">
      <formula>NOT(ISERROR(SEARCH("ND",BS159)))</formula>
    </cfRule>
    <cfRule type="containsText" dxfId="9222" priority="2324" operator="containsText" text="MANTTO">
      <formula>NOT(ISERROR(SEARCH("MANTTO",BS159)))</formula>
    </cfRule>
    <cfRule type="containsText" dxfId="9221" priority="2325" operator="containsText" text="PNC">
      <formula>NOT(ISERROR(SEARCH("PNC",BS159)))</formula>
    </cfRule>
    <cfRule type="containsText" dxfId="9220" priority="2326" operator="containsText" text="EJC">
      <formula>NOT(ISERROR(SEARCH("EJC",BS159)))</formula>
    </cfRule>
    <cfRule type="containsText" dxfId="9219" priority="2327" operator="containsText" text="FAC">
      <formula>NOT(ISERROR(SEARCH("FAC",BS159)))</formula>
    </cfRule>
  </conditionalFormatting>
  <conditionalFormatting sqref="BS159:CA159">
    <cfRule type="containsText" dxfId="9218" priority="2320" operator="containsText" text="CE">
      <formula>NOT(ISERROR(SEARCH("CE",BS159)))</formula>
    </cfRule>
  </conditionalFormatting>
  <conditionalFormatting sqref="DV163:EO163">
    <cfRule type="cellIs" dxfId="9217" priority="2337" operator="equal">
      <formula>"FAB"</formula>
    </cfRule>
    <cfRule type="containsText" dxfId="9216" priority="2338" operator="containsText" text="CC">
      <formula>NOT(ISERROR(SEARCH("CC",DV163)))</formula>
    </cfRule>
    <cfRule type="containsText" dxfId="9215" priority="2339" operator="containsText" text="ND">
      <formula>NOT(ISERROR(SEARCH("ND",DV163)))</formula>
    </cfRule>
    <cfRule type="containsText" dxfId="9214" priority="2340" operator="containsText" text="MANTTO">
      <formula>NOT(ISERROR(SEARCH("MANTTO",DV163)))</formula>
    </cfRule>
    <cfRule type="containsText" dxfId="9213" priority="2341" operator="containsText" text="PNC">
      <formula>NOT(ISERROR(SEARCH("PNC",DV163)))</formula>
    </cfRule>
    <cfRule type="containsText" dxfId="9212" priority="2342" operator="containsText" text="EJC">
      <formula>NOT(ISERROR(SEARCH("EJC",DV163)))</formula>
    </cfRule>
    <cfRule type="containsText" dxfId="9211" priority="2343" operator="containsText" text="FAC">
      <formula>NOT(ISERROR(SEARCH("FAC",DV163)))</formula>
    </cfRule>
  </conditionalFormatting>
  <conditionalFormatting sqref="DV163:EO163">
    <cfRule type="containsText" dxfId="9210" priority="2336" operator="containsText" text="CE">
      <formula>NOT(ISERROR(SEARCH("CE",DV163)))</formula>
    </cfRule>
  </conditionalFormatting>
  <conditionalFormatting sqref="BS159:CA159">
    <cfRule type="containsText" dxfId="9209" priority="2319" operator="containsText" text="BAA">
      <formula>NOT(ISERROR(SEARCH("BAA",BS159)))</formula>
    </cfRule>
  </conditionalFormatting>
  <conditionalFormatting sqref="BS159:CA159">
    <cfRule type="cellIs" dxfId="9208" priority="2312" operator="equal">
      <formula>"FAB"</formula>
    </cfRule>
    <cfRule type="containsText" dxfId="9207" priority="2313" operator="containsText" text="CC">
      <formula>NOT(ISERROR(SEARCH("CC",BS159)))</formula>
    </cfRule>
    <cfRule type="containsText" dxfId="9206" priority="2314" operator="containsText" text="ND">
      <formula>NOT(ISERROR(SEARCH("ND",BS159)))</formula>
    </cfRule>
    <cfRule type="containsText" dxfId="9205" priority="2315" operator="containsText" text="MANTTO">
      <formula>NOT(ISERROR(SEARCH("MANTTO",BS159)))</formula>
    </cfRule>
    <cfRule type="containsText" dxfId="9204" priority="2316" operator="containsText" text="PNC">
      <formula>NOT(ISERROR(SEARCH("PNC",BS159)))</formula>
    </cfRule>
    <cfRule type="containsText" dxfId="9203" priority="2317" operator="containsText" text="EJC">
      <formula>NOT(ISERROR(SEARCH("EJC",BS159)))</formula>
    </cfRule>
    <cfRule type="containsText" dxfId="9202" priority="2318" operator="containsText" text="FAC">
      <formula>NOT(ISERROR(SEARCH("FAC",BS159)))</formula>
    </cfRule>
  </conditionalFormatting>
  <conditionalFormatting sqref="BS159:CA159">
    <cfRule type="containsText" dxfId="9201" priority="2311" operator="containsText" text="CE">
      <formula>NOT(ISERROR(SEARCH("CE",BS159)))</formula>
    </cfRule>
  </conditionalFormatting>
  <conditionalFormatting sqref="BS159:CA159">
    <cfRule type="cellIs" dxfId="9200" priority="2304" operator="equal">
      <formula>"FAB"</formula>
    </cfRule>
    <cfRule type="containsText" dxfId="9199" priority="2305" operator="containsText" text="CC">
      <formula>NOT(ISERROR(SEARCH("CC",BS159)))</formula>
    </cfRule>
    <cfRule type="containsText" dxfId="9198" priority="2306" operator="containsText" text="ND">
      <formula>NOT(ISERROR(SEARCH("ND",BS159)))</formula>
    </cfRule>
    <cfRule type="containsText" dxfId="9197" priority="2307" operator="containsText" text="MANTTO">
      <formula>NOT(ISERROR(SEARCH("MANTTO",BS159)))</formula>
    </cfRule>
    <cfRule type="containsText" dxfId="9196" priority="2308" operator="containsText" text="PNC">
      <formula>NOT(ISERROR(SEARCH("PNC",BS159)))</formula>
    </cfRule>
    <cfRule type="containsText" dxfId="9195" priority="2309" operator="containsText" text="EJC">
      <formula>NOT(ISERROR(SEARCH("EJC",BS159)))</formula>
    </cfRule>
    <cfRule type="containsText" dxfId="9194" priority="2310" operator="containsText" text="FAC">
      <formula>NOT(ISERROR(SEARCH("FAC",BS159)))</formula>
    </cfRule>
  </conditionalFormatting>
  <conditionalFormatting sqref="BS159:CA159">
    <cfRule type="containsText" dxfId="9193" priority="2303" operator="containsText" text="CE">
      <formula>NOT(ISERROR(SEARCH("CE",BS159)))</formula>
    </cfRule>
  </conditionalFormatting>
  <conditionalFormatting sqref="BS159:CA159">
    <cfRule type="cellIs" dxfId="9192" priority="2296" operator="equal">
      <formula>"FAB"</formula>
    </cfRule>
    <cfRule type="containsText" dxfId="9191" priority="2297" operator="containsText" text="CC">
      <formula>NOT(ISERROR(SEARCH("CC",BS159)))</formula>
    </cfRule>
    <cfRule type="containsText" dxfId="9190" priority="2298" operator="containsText" text="ND">
      <formula>NOT(ISERROR(SEARCH("ND",BS159)))</formula>
    </cfRule>
    <cfRule type="containsText" dxfId="9189" priority="2299" operator="containsText" text="MANTTO">
      <formula>NOT(ISERROR(SEARCH("MANTTO",BS159)))</formula>
    </cfRule>
    <cfRule type="containsText" dxfId="9188" priority="2300" operator="containsText" text="PNC">
      <formula>NOT(ISERROR(SEARCH("PNC",BS159)))</formula>
    </cfRule>
    <cfRule type="containsText" dxfId="9187" priority="2301" operator="containsText" text="EJC">
      <formula>NOT(ISERROR(SEARCH("EJC",BS159)))</formula>
    </cfRule>
    <cfRule type="containsText" dxfId="9186" priority="2302" operator="containsText" text="FAC">
      <formula>NOT(ISERROR(SEARCH("FAC",BS159)))</formula>
    </cfRule>
  </conditionalFormatting>
  <conditionalFormatting sqref="BS159:CA159">
    <cfRule type="containsText" dxfId="9185" priority="2295" operator="containsText" text="CE">
      <formula>NOT(ISERROR(SEARCH("CE",BS159)))</formula>
    </cfRule>
  </conditionalFormatting>
  <conditionalFormatting sqref="BS159:CA159">
    <cfRule type="cellIs" dxfId="9184" priority="2288" operator="equal">
      <formula>"FAB"</formula>
    </cfRule>
    <cfRule type="containsText" dxfId="9183" priority="2289" operator="containsText" text="CC">
      <formula>NOT(ISERROR(SEARCH("CC",BS159)))</formula>
    </cfRule>
    <cfRule type="containsText" dxfId="9182" priority="2290" operator="containsText" text="ND">
      <formula>NOT(ISERROR(SEARCH("ND",BS159)))</formula>
    </cfRule>
    <cfRule type="containsText" dxfId="9181" priority="2291" operator="containsText" text="MANTTO">
      <formula>NOT(ISERROR(SEARCH("MANTTO",BS159)))</formula>
    </cfRule>
    <cfRule type="containsText" dxfId="9180" priority="2292" operator="containsText" text="PNC">
      <formula>NOT(ISERROR(SEARCH("PNC",BS159)))</formula>
    </cfRule>
    <cfRule type="containsText" dxfId="9179" priority="2293" operator="containsText" text="EJC">
      <formula>NOT(ISERROR(SEARCH("EJC",BS159)))</formula>
    </cfRule>
    <cfRule type="containsText" dxfId="9178" priority="2294" operator="containsText" text="FAC">
      <formula>NOT(ISERROR(SEARCH("FAC",BS159)))</formula>
    </cfRule>
  </conditionalFormatting>
  <conditionalFormatting sqref="BS159:CA159">
    <cfRule type="containsText" dxfId="9177" priority="2287" operator="containsText" text="CE">
      <formula>NOT(ISERROR(SEARCH("CE",BS159)))</formula>
    </cfRule>
  </conditionalFormatting>
  <conditionalFormatting sqref="BS159:CA159">
    <cfRule type="cellIs" dxfId="9176" priority="2280" operator="equal">
      <formula>"FAB"</formula>
    </cfRule>
    <cfRule type="containsText" dxfId="9175" priority="2281" operator="containsText" text="CC">
      <formula>NOT(ISERROR(SEARCH("CC",BS159)))</formula>
    </cfRule>
    <cfRule type="containsText" dxfId="9174" priority="2282" operator="containsText" text="ND">
      <formula>NOT(ISERROR(SEARCH("ND",BS159)))</formula>
    </cfRule>
    <cfRule type="containsText" dxfId="9173" priority="2283" operator="containsText" text="MANTTO">
      <formula>NOT(ISERROR(SEARCH("MANTTO",BS159)))</formula>
    </cfRule>
    <cfRule type="containsText" dxfId="9172" priority="2284" operator="containsText" text="PNC">
      <formula>NOT(ISERROR(SEARCH("PNC",BS159)))</formula>
    </cfRule>
    <cfRule type="containsText" dxfId="9171" priority="2285" operator="containsText" text="EJC">
      <formula>NOT(ISERROR(SEARCH("EJC",BS159)))</formula>
    </cfRule>
    <cfRule type="containsText" dxfId="9170" priority="2286" operator="containsText" text="FAC">
      <formula>NOT(ISERROR(SEARCH("FAC",BS159)))</formula>
    </cfRule>
  </conditionalFormatting>
  <conditionalFormatting sqref="BS159:CA159">
    <cfRule type="containsText" dxfId="9169" priority="2279" operator="containsText" text="CE">
      <formula>NOT(ISERROR(SEARCH("CE",BS159)))</formula>
    </cfRule>
  </conditionalFormatting>
  <conditionalFormatting sqref="BS159:CA159">
    <cfRule type="cellIs" dxfId="9168" priority="2272" operator="equal">
      <formula>"FAB"</formula>
    </cfRule>
    <cfRule type="containsText" dxfId="9167" priority="2273" operator="containsText" text="CC">
      <formula>NOT(ISERROR(SEARCH("CC",BS159)))</formula>
    </cfRule>
    <cfRule type="containsText" dxfId="9166" priority="2274" operator="containsText" text="ND">
      <formula>NOT(ISERROR(SEARCH("ND",BS159)))</formula>
    </cfRule>
    <cfRule type="containsText" dxfId="9165" priority="2275" operator="containsText" text="MANTTO">
      <formula>NOT(ISERROR(SEARCH("MANTTO",BS159)))</formula>
    </cfRule>
    <cfRule type="containsText" dxfId="9164" priority="2276" operator="containsText" text="PNC">
      <formula>NOT(ISERROR(SEARCH("PNC",BS159)))</formula>
    </cfRule>
    <cfRule type="containsText" dxfId="9163" priority="2277" operator="containsText" text="EJC">
      <formula>NOT(ISERROR(SEARCH("EJC",BS159)))</formula>
    </cfRule>
    <cfRule type="containsText" dxfId="9162" priority="2278" operator="containsText" text="FAC">
      <formula>NOT(ISERROR(SEARCH("FAC",BS159)))</formula>
    </cfRule>
  </conditionalFormatting>
  <conditionalFormatting sqref="BS159:CA159">
    <cfRule type="containsText" dxfId="9161" priority="2271" operator="containsText" text="CE">
      <formula>NOT(ISERROR(SEARCH("CE",BS159)))</formula>
    </cfRule>
  </conditionalFormatting>
  <conditionalFormatting sqref="BS159:CA159">
    <cfRule type="cellIs" dxfId="9160" priority="2264" operator="equal">
      <formula>"FAB"</formula>
    </cfRule>
    <cfRule type="containsText" dxfId="9159" priority="2265" operator="containsText" text="CC">
      <formula>NOT(ISERROR(SEARCH("CC",BS159)))</formula>
    </cfRule>
    <cfRule type="containsText" dxfId="9158" priority="2266" operator="containsText" text="ND">
      <formula>NOT(ISERROR(SEARCH("ND",BS159)))</formula>
    </cfRule>
    <cfRule type="containsText" dxfId="9157" priority="2267" operator="containsText" text="MANTTO">
      <formula>NOT(ISERROR(SEARCH("MANTTO",BS159)))</formula>
    </cfRule>
    <cfRule type="containsText" dxfId="9156" priority="2268" operator="containsText" text="PNC">
      <formula>NOT(ISERROR(SEARCH("PNC",BS159)))</formula>
    </cfRule>
    <cfRule type="containsText" dxfId="9155" priority="2269" operator="containsText" text="EJC">
      <formula>NOT(ISERROR(SEARCH("EJC",BS159)))</formula>
    </cfRule>
    <cfRule type="containsText" dxfId="9154" priority="2270" operator="containsText" text="FAC">
      <formula>NOT(ISERROR(SEARCH("FAC",BS159)))</formula>
    </cfRule>
  </conditionalFormatting>
  <conditionalFormatting sqref="BS159:CA159">
    <cfRule type="containsText" dxfId="9153" priority="2263" operator="containsText" text="CE">
      <formula>NOT(ISERROR(SEARCH("CE",BS159)))</formula>
    </cfRule>
  </conditionalFormatting>
  <conditionalFormatting sqref="EI162:ER162">
    <cfRule type="cellIs" dxfId="9152" priority="2256" operator="equal">
      <formula>"FAB"</formula>
    </cfRule>
    <cfRule type="containsText" dxfId="9151" priority="2257" operator="containsText" text="CC">
      <formula>NOT(ISERROR(SEARCH("CC",EI162)))</formula>
    </cfRule>
    <cfRule type="containsText" dxfId="9150" priority="2258" operator="containsText" text="ND">
      <formula>NOT(ISERROR(SEARCH("ND",EI162)))</formula>
    </cfRule>
    <cfRule type="containsText" dxfId="9149" priority="2259" operator="containsText" text="MANTTO">
      <formula>NOT(ISERROR(SEARCH("MANTTO",EI162)))</formula>
    </cfRule>
    <cfRule type="containsText" dxfId="9148" priority="2260" operator="containsText" text="PNC">
      <formula>NOT(ISERROR(SEARCH("PNC",EI162)))</formula>
    </cfRule>
    <cfRule type="containsText" dxfId="9147" priority="2261" operator="containsText" text="EJC">
      <formula>NOT(ISERROR(SEARCH("EJC",EI162)))</formula>
    </cfRule>
    <cfRule type="containsText" dxfId="9146" priority="2262" operator="containsText" text="FAC">
      <formula>NOT(ISERROR(SEARCH("FAC",EI162)))</formula>
    </cfRule>
  </conditionalFormatting>
  <conditionalFormatting sqref="EI162:ER162">
    <cfRule type="containsText" dxfId="9145" priority="2255" operator="containsText" text="CE">
      <formula>NOT(ISERROR(SEARCH("CE",EI162)))</formula>
    </cfRule>
  </conditionalFormatting>
  <conditionalFormatting sqref="BG165:BY165">
    <cfRule type="cellIs" dxfId="9144" priority="2248" operator="equal">
      <formula>"FAB"</formula>
    </cfRule>
    <cfRule type="containsText" dxfId="9143" priority="2249" operator="containsText" text="CC">
      <formula>NOT(ISERROR(SEARCH("CC",BG165)))</formula>
    </cfRule>
    <cfRule type="containsText" dxfId="9142" priority="2250" operator="containsText" text="ND">
      <formula>NOT(ISERROR(SEARCH("ND",BG165)))</formula>
    </cfRule>
    <cfRule type="containsText" dxfId="9141" priority="2251" operator="containsText" text="MANTTO">
      <formula>NOT(ISERROR(SEARCH("MANTTO",BG165)))</formula>
    </cfRule>
    <cfRule type="containsText" dxfId="9140" priority="2252" operator="containsText" text="PNC">
      <formula>NOT(ISERROR(SEARCH("PNC",BG165)))</formula>
    </cfRule>
    <cfRule type="containsText" dxfId="9139" priority="2253" operator="containsText" text="EJC">
      <formula>NOT(ISERROR(SEARCH("EJC",BG165)))</formula>
    </cfRule>
    <cfRule type="containsText" dxfId="9138" priority="2254" operator="containsText" text="FAC">
      <formula>NOT(ISERROR(SEARCH("FAC",BG165)))</formula>
    </cfRule>
  </conditionalFormatting>
  <conditionalFormatting sqref="BG165:BY165">
    <cfRule type="containsText" dxfId="9137" priority="2247" operator="containsText" text="CE">
      <formula>NOT(ISERROR(SEARCH("CE",BG165)))</formula>
    </cfRule>
  </conditionalFormatting>
  <conditionalFormatting sqref="BZ165:CH165">
    <cfRule type="cellIs" dxfId="9136" priority="2240" operator="equal">
      <formula>"FAB"</formula>
    </cfRule>
    <cfRule type="containsText" dxfId="9135" priority="2241" operator="containsText" text="CC">
      <formula>NOT(ISERROR(SEARCH("CC",BZ165)))</formula>
    </cfRule>
    <cfRule type="containsText" dxfId="9134" priority="2242" operator="containsText" text="ND">
      <formula>NOT(ISERROR(SEARCH("ND",BZ165)))</formula>
    </cfRule>
    <cfRule type="containsText" dxfId="9133" priority="2243" operator="containsText" text="MANTTO">
      <formula>NOT(ISERROR(SEARCH("MANTTO",BZ165)))</formula>
    </cfRule>
    <cfRule type="containsText" dxfId="9132" priority="2244" operator="containsText" text="PNC">
      <formula>NOT(ISERROR(SEARCH("PNC",BZ165)))</formula>
    </cfRule>
    <cfRule type="containsText" dxfId="9131" priority="2245" operator="containsText" text="EJC">
      <formula>NOT(ISERROR(SEARCH("EJC",BZ165)))</formula>
    </cfRule>
    <cfRule type="containsText" dxfId="9130" priority="2246" operator="containsText" text="FAC">
      <formula>NOT(ISERROR(SEARCH("FAC",BZ165)))</formula>
    </cfRule>
  </conditionalFormatting>
  <conditionalFormatting sqref="BZ165:CH165">
    <cfRule type="containsText" dxfId="9129" priority="2239" operator="containsText" text="CE">
      <formula>NOT(ISERROR(SEARCH("CE",BZ165)))</formula>
    </cfRule>
  </conditionalFormatting>
  <conditionalFormatting sqref="BV161:CM161">
    <cfRule type="cellIs" dxfId="9128" priority="2232" operator="equal">
      <formula>"FAB"</formula>
    </cfRule>
    <cfRule type="containsText" dxfId="9127" priority="2233" operator="containsText" text="CC">
      <formula>NOT(ISERROR(SEARCH("CC",BV161)))</formula>
    </cfRule>
    <cfRule type="containsText" dxfId="9126" priority="2234" operator="containsText" text="ND">
      <formula>NOT(ISERROR(SEARCH("ND",BV161)))</formula>
    </cfRule>
    <cfRule type="containsText" dxfId="9125" priority="2235" operator="containsText" text="MANTTO">
      <formula>NOT(ISERROR(SEARCH("MANTTO",BV161)))</formula>
    </cfRule>
    <cfRule type="containsText" dxfId="9124" priority="2236" operator="containsText" text="PNC">
      <formula>NOT(ISERROR(SEARCH("PNC",BV161)))</formula>
    </cfRule>
    <cfRule type="containsText" dxfId="9123" priority="2237" operator="containsText" text="EJC">
      <formula>NOT(ISERROR(SEARCH("EJC",BV161)))</formula>
    </cfRule>
    <cfRule type="containsText" dxfId="9122" priority="2238" operator="containsText" text="FAC">
      <formula>NOT(ISERROR(SEARCH("FAC",BV161)))</formula>
    </cfRule>
  </conditionalFormatting>
  <conditionalFormatting sqref="BV161:CM161">
    <cfRule type="containsText" dxfId="9121" priority="2231" operator="containsText" text="CE">
      <formula>NOT(ISERROR(SEARCH("CE",BV161)))</formula>
    </cfRule>
  </conditionalFormatting>
  <conditionalFormatting sqref="BV161:CM161">
    <cfRule type="cellIs" dxfId="9120" priority="2224" operator="equal">
      <formula>"FAB"</formula>
    </cfRule>
    <cfRule type="containsText" dxfId="9119" priority="2225" operator="containsText" text="CC">
      <formula>NOT(ISERROR(SEARCH("CC",BV161)))</formula>
    </cfRule>
    <cfRule type="containsText" dxfId="9118" priority="2226" operator="containsText" text="ND">
      <formula>NOT(ISERROR(SEARCH("ND",BV161)))</formula>
    </cfRule>
    <cfRule type="containsText" dxfId="9117" priority="2227" operator="containsText" text="MANTTO">
      <formula>NOT(ISERROR(SEARCH("MANTTO",BV161)))</formula>
    </cfRule>
    <cfRule type="containsText" dxfId="9116" priority="2228" operator="containsText" text="PNC">
      <formula>NOT(ISERROR(SEARCH("PNC",BV161)))</formula>
    </cfRule>
    <cfRule type="containsText" dxfId="9115" priority="2229" operator="containsText" text="EJC">
      <formula>NOT(ISERROR(SEARCH("EJC",BV161)))</formula>
    </cfRule>
    <cfRule type="containsText" dxfId="9114" priority="2230" operator="containsText" text="FAC">
      <formula>NOT(ISERROR(SEARCH("FAC",BV161)))</formula>
    </cfRule>
  </conditionalFormatting>
  <conditionalFormatting sqref="BV161:CM161">
    <cfRule type="containsText" dxfId="9113" priority="2223" operator="containsText" text="CE">
      <formula>NOT(ISERROR(SEARCH("CE",BV161)))</formula>
    </cfRule>
  </conditionalFormatting>
  <conditionalFormatting sqref="CQ165:DI165">
    <cfRule type="cellIs" dxfId="9112" priority="2216" operator="equal">
      <formula>"FAB"</formula>
    </cfRule>
    <cfRule type="containsText" dxfId="9111" priority="2217" operator="containsText" text="CC">
      <formula>NOT(ISERROR(SEARCH("CC",CQ165)))</formula>
    </cfRule>
    <cfRule type="containsText" dxfId="9110" priority="2218" operator="containsText" text="ND">
      <formula>NOT(ISERROR(SEARCH("ND",CQ165)))</formula>
    </cfRule>
    <cfRule type="containsText" dxfId="9109" priority="2219" operator="containsText" text="MANTTO">
      <formula>NOT(ISERROR(SEARCH("MANTTO",CQ165)))</formula>
    </cfRule>
    <cfRule type="containsText" dxfId="9108" priority="2220" operator="containsText" text="PNC">
      <formula>NOT(ISERROR(SEARCH("PNC",CQ165)))</formula>
    </cfRule>
    <cfRule type="containsText" dxfId="9107" priority="2221" operator="containsText" text="EJC">
      <formula>NOT(ISERROR(SEARCH("EJC",CQ165)))</formula>
    </cfRule>
    <cfRule type="containsText" dxfId="9106" priority="2222" operator="containsText" text="FAC">
      <formula>NOT(ISERROR(SEARCH("FAC",CQ165)))</formula>
    </cfRule>
  </conditionalFormatting>
  <conditionalFormatting sqref="CQ165:DI165">
    <cfRule type="containsText" dxfId="9105" priority="2215" operator="containsText" text="CE">
      <formula>NOT(ISERROR(SEARCH("CE",CQ165)))</formula>
    </cfRule>
  </conditionalFormatting>
  <conditionalFormatting sqref="DJ165:DR165">
    <cfRule type="cellIs" dxfId="9104" priority="2208" operator="equal">
      <formula>"FAB"</formula>
    </cfRule>
    <cfRule type="containsText" dxfId="9103" priority="2209" operator="containsText" text="CC">
      <formula>NOT(ISERROR(SEARCH("CC",DJ165)))</formula>
    </cfRule>
    <cfRule type="containsText" dxfId="9102" priority="2210" operator="containsText" text="ND">
      <formula>NOT(ISERROR(SEARCH("ND",DJ165)))</formula>
    </cfRule>
    <cfRule type="containsText" dxfId="9101" priority="2211" operator="containsText" text="MANTTO">
      <formula>NOT(ISERROR(SEARCH("MANTTO",DJ165)))</formula>
    </cfRule>
    <cfRule type="containsText" dxfId="9100" priority="2212" operator="containsText" text="PNC">
      <formula>NOT(ISERROR(SEARCH("PNC",DJ165)))</formula>
    </cfRule>
    <cfRule type="containsText" dxfId="9099" priority="2213" operator="containsText" text="EJC">
      <formula>NOT(ISERROR(SEARCH("EJC",DJ165)))</formula>
    </cfRule>
    <cfRule type="containsText" dxfId="9098" priority="2214" operator="containsText" text="FAC">
      <formula>NOT(ISERROR(SEARCH("FAC",DJ165)))</formula>
    </cfRule>
  </conditionalFormatting>
  <conditionalFormatting sqref="DJ165:DR165">
    <cfRule type="containsText" dxfId="9097" priority="2207" operator="containsText" text="CE">
      <formula>NOT(ISERROR(SEARCH("CE",DJ165)))</formula>
    </cfRule>
  </conditionalFormatting>
  <conditionalFormatting sqref="DW162:EH162">
    <cfRule type="cellIs" dxfId="9096" priority="2200" operator="equal">
      <formula>"FAB"</formula>
    </cfRule>
    <cfRule type="containsText" dxfId="9095" priority="2201" operator="containsText" text="CC">
      <formula>NOT(ISERROR(SEARCH("CC",DW162)))</formula>
    </cfRule>
    <cfRule type="containsText" dxfId="9094" priority="2202" operator="containsText" text="ND">
      <formula>NOT(ISERROR(SEARCH("ND",DW162)))</formula>
    </cfRule>
    <cfRule type="containsText" dxfId="9093" priority="2203" operator="containsText" text="MANTTO">
      <formula>NOT(ISERROR(SEARCH("MANTTO",DW162)))</formula>
    </cfRule>
    <cfRule type="containsText" dxfId="9092" priority="2204" operator="containsText" text="PNC">
      <formula>NOT(ISERROR(SEARCH("PNC",DW162)))</formula>
    </cfRule>
    <cfRule type="containsText" dxfId="9091" priority="2205" operator="containsText" text="EJC">
      <formula>NOT(ISERROR(SEARCH("EJC",DW162)))</formula>
    </cfRule>
    <cfRule type="containsText" dxfId="9090" priority="2206" operator="containsText" text="FAC">
      <formula>NOT(ISERROR(SEARCH("FAC",DW162)))</formula>
    </cfRule>
  </conditionalFormatting>
  <conditionalFormatting sqref="DW162:EH162">
    <cfRule type="containsText" dxfId="9089" priority="2199" operator="containsText" text="CE">
      <formula>NOT(ISERROR(SEARCH("CE",DW162)))</formula>
    </cfRule>
  </conditionalFormatting>
  <conditionalFormatting sqref="DW162:EH162">
    <cfRule type="containsText" dxfId="9088" priority="2198" operator="containsText" text="BAA">
      <formula>NOT(ISERROR(SEARCH("BAA",DW162)))</formula>
    </cfRule>
  </conditionalFormatting>
  <conditionalFormatting sqref="DG169:DO169">
    <cfRule type="cellIs" dxfId="9087" priority="2183" operator="equal">
      <formula>"FAB"</formula>
    </cfRule>
    <cfRule type="containsText" dxfId="9086" priority="2184" operator="containsText" text="CC">
      <formula>NOT(ISERROR(SEARCH("CC",DG169)))</formula>
    </cfRule>
    <cfRule type="containsText" dxfId="9085" priority="2185" operator="containsText" text="ND">
      <formula>NOT(ISERROR(SEARCH("ND",DG169)))</formula>
    </cfRule>
    <cfRule type="containsText" dxfId="9084" priority="2186" operator="containsText" text="MANTTO">
      <formula>NOT(ISERROR(SEARCH("MANTTO",DG169)))</formula>
    </cfRule>
    <cfRule type="containsText" dxfId="9083" priority="2187" operator="containsText" text="PNC">
      <formula>NOT(ISERROR(SEARCH("PNC",DG169)))</formula>
    </cfRule>
    <cfRule type="containsText" dxfId="9082" priority="2188" operator="containsText" text="EJC">
      <formula>NOT(ISERROR(SEARCH("EJC",DG169)))</formula>
    </cfRule>
    <cfRule type="containsText" dxfId="9081" priority="2189" operator="containsText" text="FAC">
      <formula>NOT(ISERROR(SEARCH("FAC",DG169)))</formula>
    </cfRule>
  </conditionalFormatting>
  <conditionalFormatting sqref="DG169:DO169">
    <cfRule type="containsText" dxfId="9080" priority="2182" operator="containsText" text="CE">
      <formula>NOT(ISERROR(SEARCH("CE",DG169)))</formula>
    </cfRule>
  </conditionalFormatting>
  <conditionalFormatting sqref="DG170:DO170">
    <cfRule type="cellIs" dxfId="9079" priority="2175" operator="equal">
      <formula>"FAB"</formula>
    </cfRule>
    <cfRule type="containsText" dxfId="9078" priority="2176" operator="containsText" text="CC">
      <formula>NOT(ISERROR(SEARCH("CC",DG170)))</formula>
    </cfRule>
    <cfRule type="containsText" dxfId="9077" priority="2177" operator="containsText" text="ND">
      <formula>NOT(ISERROR(SEARCH("ND",DG170)))</formula>
    </cfRule>
    <cfRule type="containsText" dxfId="9076" priority="2178" operator="containsText" text="MANTTO">
      <formula>NOT(ISERROR(SEARCH("MANTTO",DG170)))</formula>
    </cfRule>
    <cfRule type="containsText" dxfId="9075" priority="2179" operator="containsText" text="PNC">
      <formula>NOT(ISERROR(SEARCH("PNC",DG170)))</formula>
    </cfRule>
    <cfRule type="containsText" dxfId="9074" priority="2180" operator="containsText" text="EJC">
      <formula>NOT(ISERROR(SEARCH("EJC",DG170)))</formula>
    </cfRule>
    <cfRule type="containsText" dxfId="9073" priority="2181" operator="containsText" text="FAC">
      <formula>NOT(ISERROR(SEARCH("FAC",DG170)))</formula>
    </cfRule>
  </conditionalFormatting>
  <conditionalFormatting sqref="DG170:DO170">
    <cfRule type="containsText" dxfId="9072" priority="2174" operator="containsText" text="CE">
      <formula>NOT(ISERROR(SEARCH("CE",DG170)))</formula>
    </cfRule>
  </conditionalFormatting>
  <conditionalFormatting sqref="DG171:DO172">
    <cfRule type="cellIs" dxfId="9071" priority="2167" operator="equal">
      <formula>"FAB"</formula>
    </cfRule>
    <cfRule type="containsText" dxfId="9070" priority="2168" operator="containsText" text="CC">
      <formula>NOT(ISERROR(SEARCH("CC",DG171)))</formula>
    </cfRule>
    <cfRule type="containsText" dxfId="9069" priority="2169" operator="containsText" text="ND">
      <formula>NOT(ISERROR(SEARCH("ND",DG171)))</formula>
    </cfRule>
    <cfRule type="containsText" dxfId="9068" priority="2170" operator="containsText" text="MANTTO">
      <formula>NOT(ISERROR(SEARCH("MANTTO",DG171)))</formula>
    </cfRule>
    <cfRule type="containsText" dxfId="9067" priority="2171" operator="containsText" text="PNC">
      <formula>NOT(ISERROR(SEARCH("PNC",DG171)))</formula>
    </cfRule>
    <cfRule type="containsText" dxfId="9066" priority="2172" operator="containsText" text="EJC">
      <formula>NOT(ISERROR(SEARCH("EJC",DG171)))</formula>
    </cfRule>
    <cfRule type="containsText" dxfId="9065" priority="2173" operator="containsText" text="FAC">
      <formula>NOT(ISERROR(SEARCH("FAC",DG171)))</formula>
    </cfRule>
  </conditionalFormatting>
  <conditionalFormatting sqref="DG171:DO172">
    <cfRule type="containsText" dxfId="9064" priority="2166" operator="containsText" text="CE">
      <formula>NOT(ISERROR(SEARCH("CE",DG171)))</formula>
    </cfRule>
  </conditionalFormatting>
  <conditionalFormatting sqref="DF169:DF172">
    <cfRule type="cellIs" dxfId="9063" priority="2159" operator="equal">
      <formula>"FAB"</formula>
    </cfRule>
    <cfRule type="containsText" dxfId="9062" priority="2160" operator="containsText" text="CC">
      <formula>NOT(ISERROR(SEARCH("CC",DF169)))</formula>
    </cfRule>
    <cfRule type="containsText" dxfId="9061" priority="2161" operator="containsText" text="ND">
      <formula>NOT(ISERROR(SEARCH("ND",DF169)))</formula>
    </cfRule>
    <cfRule type="containsText" dxfId="9060" priority="2162" operator="containsText" text="MANTTO">
      <formula>NOT(ISERROR(SEARCH("MANTTO",DF169)))</formula>
    </cfRule>
    <cfRule type="containsText" dxfId="9059" priority="2163" operator="containsText" text="PNC">
      <formula>NOT(ISERROR(SEARCH("PNC",DF169)))</formula>
    </cfRule>
    <cfRule type="containsText" dxfId="9058" priority="2164" operator="containsText" text="EJC">
      <formula>NOT(ISERROR(SEARCH("EJC",DF169)))</formula>
    </cfRule>
    <cfRule type="containsText" dxfId="9057" priority="2165" operator="containsText" text="FAC">
      <formula>NOT(ISERROR(SEARCH("FAC",DF169)))</formula>
    </cfRule>
  </conditionalFormatting>
  <conditionalFormatting sqref="DF169:DF172">
    <cfRule type="containsText" dxfId="9056" priority="2158" operator="containsText" text="CE">
      <formula>NOT(ISERROR(SEARCH("CE",DF169)))</formula>
    </cfRule>
  </conditionalFormatting>
  <conditionalFormatting sqref="DC168:DI168">
    <cfRule type="cellIs" dxfId="9055" priority="2151" operator="equal">
      <formula>"FAB"</formula>
    </cfRule>
    <cfRule type="containsText" dxfId="9054" priority="2152" operator="containsText" text="CC">
      <formula>NOT(ISERROR(SEARCH("CC",DC168)))</formula>
    </cfRule>
    <cfRule type="containsText" dxfId="9053" priority="2153" operator="containsText" text="ND">
      <formula>NOT(ISERROR(SEARCH("ND",DC168)))</formula>
    </cfRule>
    <cfRule type="containsText" dxfId="9052" priority="2154" operator="containsText" text="MANTTO">
      <formula>NOT(ISERROR(SEARCH("MANTTO",DC168)))</formula>
    </cfRule>
    <cfRule type="containsText" dxfId="9051" priority="2155" operator="containsText" text="PNC">
      <formula>NOT(ISERROR(SEARCH("PNC",DC168)))</formula>
    </cfRule>
    <cfRule type="containsText" dxfId="9050" priority="2156" operator="containsText" text="EJC">
      <formula>NOT(ISERROR(SEARCH("EJC",DC168)))</formula>
    </cfRule>
    <cfRule type="containsText" dxfId="9049" priority="2157" operator="containsText" text="FAC">
      <formula>NOT(ISERROR(SEARCH("FAC",DC168)))</formula>
    </cfRule>
  </conditionalFormatting>
  <conditionalFormatting sqref="DC168:DI168">
    <cfRule type="containsText" dxfId="9048" priority="2150" operator="containsText" text="CE">
      <formula>NOT(ISERROR(SEARCH("CE",DC168)))</formula>
    </cfRule>
  </conditionalFormatting>
  <conditionalFormatting sqref="DJ168:DM168">
    <cfRule type="cellIs" dxfId="9047" priority="2143" operator="equal">
      <formula>"FAB"</formula>
    </cfRule>
    <cfRule type="containsText" dxfId="9046" priority="2144" operator="containsText" text="CC">
      <formula>NOT(ISERROR(SEARCH("CC",DJ168)))</formula>
    </cfRule>
    <cfRule type="containsText" dxfId="9045" priority="2145" operator="containsText" text="ND">
      <formula>NOT(ISERROR(SEARCH("ND",DJ168)))</formula>
    </cfRule>
    <cfRule type="containsText" dxfId="9044" priority="2146" operator="containsText" text="MANTTO">
      <formula>NOT(ISERROR(SEARCH("MANTTO",DJ168)))</formula>
    </cfRule>
    <cfRule type="containsText" dxfId="9043" priority="2147" operator="containsText" text="PNC">
      <formula>NOT(ISERROR(SEARCH("PNC",DJ168)))</formula>
    </cfRule>
    <cfRule type="containsText" dxfId="9042" priority="2148" operator="containsText" text="EJC">
      <formula>NOT(ISERROR(SEARCH("EJC",DJ168)))</formula>
    </cfRule>
    <cfRule type="containsText" dxfId="9041" priority="2149" operator="containsText" text="FAC">
      <formula>NOT(ISERROR(SEARCH("FAC",DJ168)))</formula>
    </cfRule>
  </conditionalFormatting>
  <conditionalFormatting sqref="DJ168:DM168">
    <cfRule type="containsText" dxfId="9040" priority="2142" operator="containsText" text="CE">
      <formula>NOT(ISERROR(SEARCH("CE",DJ168)))</formula>
    </cfRule>
  </conditionalFormatting>
  <conditionalFormatting sqref="DC168:DM168">
    <cfRule type="cellIs" dxfId="9039" priority="2135" operator="equal">
      <formula>"FAB"</formula>
    </cfRule>
    <cfRule type="containsText" dxfId="9038" priority="2136" operator="containsText" text="CC">
      <formula>NOT(ISERROR(SEARCH("CC",DC168)))</formula>
    </cfRule>
    <cfRule type="containsText" dxfId="9037" priority="2137" operator="containsText" text="ND">
      <formula>NOT(ISERROR(SEARCH("ND",DC168)))</formula>
    </cfRule>
    <cfRule type="containsText" dxfId="9036" priority="2138" operator="containsText" text="MANTTO">
      <formula>NOT(ISERROR(SEARCH("MANTTO",DC168)))</formula>
    </cfRule>
    <cfRule type="containsText" dxfId="9035" priority="2139" operator="containsText" text="PNC">
      <formula>NOT(ISERROR(SEARCH("PNC",DC168)))</formula>
    </cfRule>
    <cfRule type="containsText" dxfId="9034" priority="2140" operator="containsText" text="EJC">
      <formula>NOT(ISERROR(SEARCH("EJC",DC168)))</formula>
    </cfRule>
    <cfRule type="containsText" dxfId="9033" priority="2141" operator="containsText" text="FAC">
      <formula>NOT(ISERROR(SEARCH("FAC",DC168)))</formula>
    </cfRule>
  </conditionalFormatting>
  <conditionalFormatting sqref="DC168:DM168">
    <cfRule type="containsText" dxfId="9032" priority="2134" operator="containsText" text="CE">
      <formula>NOT(ISERROR(SEARCH("CE",DC168)))</formula>
    </cfRule>
  </conditionalFormatting>
  <conditionalFormatting sqref="DP172:DS172">
    <cfRule type="cellIs" dxfId="9031" priority="2127" operator="equal">
      <formula>"FAB"</formula>
    </cfRule>
    <cfRule type="containsText" dxfId="9030" priority="2128" operator="containsText" text="CC">
      <formula>NOT(ISERROR(SEARCH("CC",DP172)))</formula>
    </cfRule>
    <cfRule type="containsText" dxfId="9029" priority="2129" operator="containsText" text="ND">
      <formula>NOT(ISERROR(SEARCH("ND",DP172)))</formula>
    </cfRule>
    <cfRule type="containsText" dxfId="9028" priority="2130" operator="containsText" text="MANTTO">
      <formula>NOT(ISERROR(SEARCH("MANTTO",DP172)))</formula>
    </cfRule>
    <cfRule type="containsText" dxfId="9027" priority="2131" operator="containsText" text="PNC">
      <formula>NOT(ISERROR(SEARCH("PNC",DP172)))</formula>
    </cfRule>
    <cfRule type="containsText" dxfId="9026" priority="2132" operator="containsText" text="EJC">
      <formula>NOT(ISERROR(SEARCH("EJC",DP172)))</formula>
    </cfRule>
    <cfRule type="containsText" dxfId="9025" priority="2133" operator="containsText" text="FAC">
      <formula>NOT(ISERROR(SEARCH("FAC",DP172)))</formula>
    </cfRule>
  </conditionalFormatting>
  <conditionalFormatting sqref="DP172:DS172">
    <cfRule type="containsText" dxfId="9024" priority="2126" operator="containsText" text="CE">
      <formula>NOT(ISERROR(SEARCH("CE",DP172)))</formula>
    </cfRule>
  </conditionalFormatting>
  <conditionalFormatting sqref="DT172:DW172">
    <cfRule type="cellIs" dxfId="9023" priority="2119" operator="equal">
      <formula>"FAB"</formula>
    </cfRule>
    <cfRule type="containsText" dxfId="9022" priority="2120" operator="containsText" text="CC">
      <formula>NOT(ISERROR(SEARCH("CC",DT172)))</formula>
    </cfRule>
    <cfRule type="containsText" dxfId="9021" priority="2121" operator="containsText" text="ND">
      <formula>NOT(ISERROR(SEARCH("ND",DT172)))</formula>
    </cfRule>
    <cfRule type="containsText" dxfId="9020" priority="2122" operator="containsText" text="MANTTO">
      <formula>NOT(ISERROR(SEARCH("MANTTO",DT172)))</formula>
    </cfRule>
    <cfRule type="containsText" dxfId="9019" priority="2123" operator="containsText" text="PNC">
      <formula>NOT(ISERROR(SEARCH("PNC",DT172)))</formula>
    </cfRule>
    <cfRule type="containsText" dxfId="9018" priority="2124" operator="containsText" text="EJC">
      <formula>NOT(ISERROR(SEARCH("EJC",DT172)))</formula>
    </cfRule>
    <cfRule type="containsText" dxfId="9017" priority="2125" operator="containsText" text="FAC">
      <formula>NOT(ISERROR(SEARCH("FAC",DT172)))</formula>
    </cfRule>
  </conditionalFormatting>
  <conditionalFormatting sqref="DT172:DW172">
    <cfRule type="containsText" dxfId="9016" priority="2118" operator="containsText" text="CE">
      <formula>NOT(ISERROR(SEARCH("CE",DT172)))</formula>
    </cfRule>
  </conditionalFormatting>
  <conditionalFormatting sqref="DP172:DW172">
    <cfRule type="cellIs" dxfId="9015" priority="2111" operator="equal">
      <formula>"FAB"</formula>
    </cfRule>
    <cfRule type="containsText" dxfId="9014" priority="2112" operator="containsText" text="CC">
      <formula>NOT(ISERROR(SEARCH("CC",DP172)))</formula>
    </cfRule>
    <cfRule type="containsText" dxfId="9013" priority="2113" operator="containsText" text="ND">
      <formula>NOT(ISERROR(SEARCH("ND",DP172)))</formula>
    </cfRule>
    <cfRule type="containsText" dxfId="9012" priority="2114" operator="containsText" text="MANTTO">
      <formula>NOT(ISERROR(SEARCH("MANTTO",DP172)))</formula>
    </cfRule>
    <cfRule type="containsText" dxfId="9011" priority="2115" operator="containsText" text="PNC">
      <formula>NOT(ISERROR(SEARCH("PNC",DP172)))</formula>
    </cfRule>
    <cfRule type="containsText" dxfId="9010" priority="2116" operator="containsText" text="EJC">
      <formula>NOT(ISERROR(SEARCH("EJC",DP172)))</formula>
    </cfRule>
    <cfRule type="containsText" dxfId="9009" priority="2117" operator="containsText" text="FAC">
      <formula>NOT(ISERROR(SEARCH("FAC",DP172)))</formula>
    </cfRule>
  </conditionalFormatting>
  <conditionalFormatting sqref="DP172:DW172">
    <cfRule type="containsText" dxfId="9008" priority="2110" operator="containsText" text="CE">
      <formula>NOT(ISERROR(SEARCH("CE",DP172)))</formula>
    </cfRule>
  </conditionalFormatting>
  <conditionalFormatting sqref="DP169:DS172">
    <cfRule type="cellIs" dxfId="9007" priority="2103" operator="equal">
      <formula>"FAB"</formula>
    </cfRule>
    <cfRule type="containsText" dxfId="9006" priority="2104" operator="containsText" text="CC">
      <formula>NOT(ISERROR(SEARCH("CC",DP169)))</formula>
    </cfRule>
    <cfRule type="containsText" dxfId="9005" priority="2105" operator="containsText" text="ND">
      <formula>NOT(ISERROR(SEARCH("ND",DP169)))</formula>
    </cfRule>
    <cfRule type="containsText" dxfId="9004" priority="2106" operator="containsText" text="MANTTO">
      <formula>NOT(ISERROR(SEARCH("MANTTO",DP169)))</formula>
    </cfRule>
    <cfRule type="containsText" dxfId="9003" priority="2107" operator="containsText" text="PNC">
      <formula>NOT(ISERROR(SEARCH("PNC",DP169)))</formula>
    </cfRule>
    <cfRule type="containsText" dxfId="9002" priority="2108" operator="containsText" text="EJC">
      <formula>NOT(ISERROR(SEARCH("EJC",DP169)))</formula>
    </cfRule>
    <cfRule type="containsText" dxfId="9001" priority="2109" operator="containsText" text="FAC">
      <formula>NOT(ISERROR(SEARCH("FAC",DP169)))</formula>
    </cfRule>
  </conditionalFormatting>
  <conditionalFormatting sqref="DP169:DS172">
    <cfRule type="containsText" dxfId="9000" priority="2102" operator="containsText" text="CE">
      <formula>NOT(ISERROR(SEARCH("CE",DP169)))</formula>
    </cfRule>
  </conditionalFormatting>
  <conditionalFormatting sqref="DT169:DW172">
    <cfRule type="cellIs" dxfId="8999" priority="2095" operator="equal">
      <formula>"FAB"</formula>
    </cfRule>
    <cfRule type="containsText" dxfId="8998" priority="2096" operator="containsText" text="CC">
      <formula>NOT(ISERROR(SEARCH("CC",DT169)))</formula>
    </cfRule>
    <cfRule type="containsText" dxfId="8997" priority="2097" operator="containsText" text="ND">
      <formula>NOT(ISERROR(SEARCH("ND",DT169)))</formula>
    </cfRule>
    <cfRule type="containsText" dxfId="8996" priority="2098" operator="containsText" text="MANTTO">
      <formula>NOT(ISERROR(SEARCH("MANTTO",DT169)))</formula>
    </cfRule>
    <cfRule type="containsText" dxfId="8995" priority="2099" operator="containsText" text="PNC">
      <formula>NOT(ISERROR(SEARCH("PNC",DT169)))</formula>
    </cfRule>
    <cfRule type="containsText" dxfId="8994" priority="2100" operator="containsText" text="EJC">
      <formula>NOT(ISERROR(SEARCH("EJC",DT169)))</formula>
    </cfRule>
    <cfRule type="containsText" dxfId="8993" priority="2101" operator="containsText" text="FAC">
      <formula>NOT(ISERROR(SEARCH("FAC",DT169)))</formula>
    </cfRule>
  </conditionalFormatting>
  <conditionalFormatting sqref="DT169:DW172">
    <cfRule type="containsText" dxfId="8992" priority="2094" operator="containsText" text="CE">
      <formula>NOT(ISERROR(SEARCH("CE",DT169)))</formula>
    </cfRule>
  </conditionalFormatting>
  <conditionalFormatting sqref="DP169:DW172">
    <cfRule type="cellIs" dxfId="8991" priority="2087" operator="equal">
      <formula>"FAB"</formula>
    </cfRule>
    <cfRule type="containsText" dxfId="8990" priority="2088" operator="containsText" text="CC">
      <formula>NOT(ISERROR(SEARCH("CC",DP169)))</formula>
    </cfRule>
    <cfRule type="containsText" dxfId="8989" priority="2089" operator="containsText" text="ND">
      <formula>NOT(ISERROR(SEARCH("ND",DP169)))</formula>
    </cfRule>
    <cfRule type="containsText" dxfId="8988" priority="2090" operator="containsText" text="MANTTO">
      <formula>NOT(ISERROR(SEARCH("MANTTO",DP169)))</formula>
    </cfRule>
    <cfRule type="containsText" dxfId="8987" priority="2091" operator="containsText" text="PNC">
      <formula>NOT(ISERROR(SEARCH("PNC",DP169)))</formula>
    </cfRule>
    <cfRule type="containsText" dxfId="8986" priority="2092" operator="containsText" text="EJC">
      <formula>NOT(ISERROR(SEARCH("EJC",DP169)))</formula>
    </cfRule>
    <cfRule type="containsText" dxfId="8985" priority="2093" operator="containsText" text="FAC">
      <formula>NOT(ISERROR(SEARCH("FAC",DP169)))</formula>
    </cfRule>
  </conditionalFormatting>
  <conditionalFormatting sqref="DP169:DW172">
    <cfRule type="containsText" dxfId="8984" priority="2086" operator="containsText" text="CE">
      <formula>NOT(ISERROR(SEARCH("CE",DP169)))</formula>
    </cfRule>
  </conditionalFormatting>
  <conditionalFormatting sqref="BJ168:CA168">
    <cfRule type="cellIs" dxfId="8983" priority="2079" operator="equal">
      <formula>"FAB"</formula>
    </cfRule>
    <cfRule type="containsText" dxfId="8982" priority="2080" operator="containsText" text="CC">
      <formula>NOT(ISERROR(SEARCH("CC",BJ168)))</formula>
    </cfRule>
    <cfRule type="containsText" dxfId="8981" priority="2081" operator="containsText" text="ND">
      <formula>NOT(ISERROR(SEARCH("ND",BJ168)))</formula>
    </cfRule>
    <cfRule type="containsText" dxfId="8980" priority="2082" operator="containsText" text="MANTTO">
      <formula>NOT(ISERROR(SEARCH("MANTTO",BJ168)))</formula>
    </cfRule>
    <cfRule type="containsText" dxfId="8979" priority="2083" operator="containsText" text="PNC">
      <formula>NOT(ISERROR(SEARCH("PNC",BJ168)))</formula>
    </cfRule>
    <cfRule type="containsText" dxfId="8978" priority="2084" operator="containsText" text="EJC">
      <formula>NOT(ISERROR(SEARCH("EJC",BJ168)))</formula>
    </cfRule>
    <cfRule type="containsText" dxfId="8977" priority="2085" operator="containsText" text="FAC">
      <formula>NOT(ISERROR(SEARCH("FAC",BJ168)))</formula>
    </cfRule>
  </conditionalFormatting>
  <conditionalFormatting sqref="BJ168:CA168">
    <cfRule type="containsText" dxfId="8976" priority="2078" operator="containsText" text="CE">
      <formula>NOT(ISERROR(SEARCH("CE",BJ168)))</formula>
    </cfRule>
  </conditionalFormatting>
  <conditionalFormatting sqref="CC168:CI168">
    <cfRule type="cellIs" dxfId="8975" priority="2071" operator="equal">
      <formula>"FAB"</formula>
    </cfRule>
    <cfRule type="containsText" dxfId="8974" priority="2072" operator="containsText" text="CC">
      <formula>NOT(ISERROR(SEARCH("CC",CC168)))</formula>
    </cfRule>
    <cfRule type="containsText" dxfId="8973" priority="2073" operator="containsText" text="ND">
      <formula>NOT(ISERROR(SEARCH("ND",CC168)))</formula>
    </cfRule>
    <cfRule type="containsText" dxfId="8972" priority="2074" operator="containsText" text="MANTTO">
      <formula>NOT(ISERROR(SEARCH("MANTTO",CC168)))</formula>
    </cfRule>
    <cfRule type="containsText" dxfId="8971" priority="2075" operator="containsText" text="PNC">
      <formula>NOT(ISERROR(SEARCH("PNC",CC168)))</formula>
    </cfRule>
    <cfRule type="containsText" dxfId="8970" priority="2076" operator="containsText" text="EJC">
      <formula>NOT(ISERROR(SEARCH("EJC",CC168)))</formula>
    </cfRule>
    <cfRule type="containsText" dxfId="8969" priority="2077" operator="containsText" text="FAC">
      <formula>NOT(ISERROR(SEARCH("FAC",CC168)))</formula>
    </cfRule>
  </conditionalFormatting>
  <conditionalFormatting sqref="CC168:CI168">
    <cfRule type="containsText" dxfId="8968" priority="2070" operator="containsText" text="CE">
      <formula>NOT(ISERROR(SEARCH("CE",CC168)))</formula>
    </cfRule>
  </conditionalFormatting>
  <conditionalFormatting sqref="CB168:CE168">
    <cfRule type="cellIs" dxfId="8967" priority="2063" operator="equal">
      <formula>"FAB"</formula>
    </cfRule>
    <cfRule type="containsText" dxfId="8966" priority="2064" operator="containsText" text="CC">
      <formula>NOT(ISERROR(SEARCH("CC",CB168)))</formula>
    </cfRule>
    <cfRule type="containsText" dxfId="8965" priority="2065" operator="containsText" text="ND">
      <formula>NOT(ISERROR(SEARCH("ND",CB168)))</formula>
    </cfRule>
    <cfRule type="containsText" dxfId="8964" priority="2066" operator="containsText" text="MANTTO">
      <formula>NOT(ISERROR(SEARCH("MANTTO",CB168)))</formula>
    </cfRule>
    <cfRule type="containsText" dxfId="8963" priority="2067" operator="containsText" text="PNC">
      <formula>NOT(ISERROR(SEARCH("PNC",CB168)))</formula>
    </cfRule>
    <cfRule type="containsText" dxfId="8962" priority="2068" operator="containsText" text="EJC">
      <formula>NOT(ISERROR(SEARCH("EJC",CB168)))</formula>
    </cfRule>
    <cfRule type="containsText" dxfId="8961" priority="2069" operator="containsText" text="FAC">
      <formula>NOT(ISERROR(SEARCH("FAC",CB168)))</formula>
    </cfRule>
  </conditionalFormatting>
  <conditionalFormatting sqref="CB168:CE168">
    <cfRule type="containsText" dxfId="8960" priority="2062" operator="containsText" text="CE">
      <formula>NOT(ISERROR(SEARCH("CE",CB168)))</formula>
    </cfRule>
  </conditionalFormatting>
  <conditionalFormatting sqref="CF168:CI168">
    <cfRule type="cellIs" dxfId="8959" priority="2055" operator="equal">
      <formula>"FAB"</formula>
    </cfRule>
    <cfRule type="containsText" dxfId="8958" priority="2056" operator="containsText" text="CC">
      <formula>NOT(ISERROR(SEARCH("CC",CF168)))</formula>
    </cfRule>
    <cfRule type="containsText" dxfId="8957" priority="2057" operator="containsText" text="ND">
      <formula>NOT(ISERROR(SEARCH("ND",CF168)))</formula>
    </cfRule>
    <cfRule type="containsText" dxfId="8956" priority="2058" operator="containsText" text="MANTTO">
      <formula>NOT(ISERROR(SEARCH("MANTTO",CF168)))</formula>
    </cfRule>
    <cfRule type="containsText" dxfId="8955" priority="2059" operator="containsText" text="PNC">
      <formula>NOT(ISERROR(SEARCH("PNC",CF168)))</formula>
    </cfRule>
    <cfRule type="containsText" dxfId="8954" priority="2060" operator="containsText" text="EJC">
      <formula>NOT(ISERROR(SEARCH("EJC",CF168)))</formula>
    </cfRule>
    <cfRule type="containsText" dxfId="8953" priority="2061" operator="containsText" text="FAC">
      <formula>NOT(ISERROR(SEARCH("FAC",CF168)))</formula>
    </cfRule>
  </conditionalFormatting>
  <conditionalFormatting sqref="CF168:CI168">
    <cfRule type="containsText" dxfId="8952" priority="2054" operator="containsText" text="CE">
      <formula>NOT(ISERROR(SEARCH("CE",CF168)))</formula>
    </cfRule>
  </conditionalFormatting>
  <conditionalFormatting sqref="CB168:CI168">
    <cfRule type="cellIs" dxfId="8951" priority="2047" operator="equal">
      <formula>"FAB"</formula>
    </cfRule>
    <cfRule type="containsText" dxfId="8950" priority="2048" operator="containsText" text="CC">
      <formula>NOT(ISERROR(SEARCH("CC",CB168)))</formula>
    </cfRule>
    <cfRule type="containsText" dxfId="8949" priority="2049" operator="containsText" text="ND">
      <formula>NOT(ISERROR(SEARCH("ND",CB168)))</formula>
    </cfRule>
    <cfRule type="containsText" dxfId="8948" priority="2050" operator="containsText" text="MANTTO">
      <formula>NOT(ISERROR(SEARCH("MANTTO",CB168)))</formula>
    </cfRule>
    <cfRule type="containsText" dxfId="8947" priority="2051" operator="containsText" text="PNC">
      <formula>NOT(ISERROR(SEARCH("PNC",CB168)))</formula>
    </cfRule>
    <cfRule type="containsText" dxfId="8946" priority="2052" operator="containsText" text="EJC">
      <formula>NOT(ISERROR(SEARCH("EJC",CB168)))</formula>
    </cfRule>
    <cfRule type="containsText" dxfId="8945" priority="2053" operator="containsText" text="FAC">
      <formula>NOT(ISERROR(SEARCH("FAC",CB168)))</formula>
    </cfRule>
  </conditionalFormatting>
  <conditionalFormatting sqref="CB168:CI168">
    <cfRule type="containsText" dxfId="8944" priority="2046" operator="containsText" text="CE">
      <formula>NOT(ISERROR(SEARCH("CE",CB168)))</formula>
    </cfRule>
  </conditionalFormatting>
  <conditionalFormatting sqref="BA169:BR169">
    <cfRule type="cellIs" dxfId="8943" priority="2039" operator="equal">
      <formula>"FAB"</formula>
    </cfRule>
    <cfRule type="containsText" dxfId="8942" priority="2040" operator="containsText" text="CC">
      <formula>NOT(ISERROR(SEARCH("CC",BA169)))</formula>
    </cfRule>
    <cfRule type="containsText" dxfId="8941" priority="2041" operator="containsText" text="ND">
      <formula>NOT(ISERROR(SEARCH("ND",BA169)))</formula>
    </cfRule>
    <cfRule type="containsText" dxfId="8940" priority="2042" operator="containsText" text="MANTTO">
      <formula>NOT(ISERROR(SEARCH("MANTTO",BA169)))</formula>
    </cfRule>
    <cfRule type="containsText" dxfId="8939" priority="2043" operator="containsText" text="PNC">
      <formula>NOT(ISERROR(SEARCH("PNC",BA169)))</formula>
    </cfRule>
    <cfRule type="containsText" dxfId="8938" priority="2044" operator="containsText" text="EJC">
      <formula>NOT(ISERROR(SEARCH("EJC",BA169)))</formula>
    </cfRule>
    <cfRule type="containsText" dxfId="8937" priority="2045" operator="containsText" text="FAC">
      <formula>NOT(ISERROR(SEARCH("FAC",BA169)))</formula>
    </cfRule>
  </conditionalFormatting>
  <conditionalFormatting sqref="BA169:BR169">
    <cfRule type="containsText" dxfId="8936" priority="2038" operator="containsText" text="CE">
      <formula>NOT(ISERROR(SEARCH("CE",BA169)))</formula>
    </cfRule>
  </conditionalFormatting>
  <conditionalFormatting sqref="BT169:CB169">
    <cfRule type="cellIs" dxfId="8935" priority="2031" operator="equal">
      <formula>"FAB"</formula>
    </cfRule>
    <cfRule type="containsText" dxfId="8934" priority="2032" operator="containsText" text="CC">
      <formula>NOT(ISERROR(SEARCH("CC",BT169)))</formula>
    </cfRule>
    <cfRule type="containsText" dxfId="8933" priority="2033" operator="containsText" text="ND">
      <formula>NOT(ISERROR(SEARCH("ND",BT169)))</formula>
    </cfRule>
    <cfRule type="containsText" dxfId="8932" priority="2034" operator="containsText" text="MANTTO">
      <formula>NOT(ISERROR(SEARCH("MANTTO",BT169)))</formula>
    </cfRule>
    <cfRule type="containsText" dxfId="8931" priority="2035" operator="containsText" text="PNC">
      <formula>NOT(ISERROR(SEARCH("PNC",BT169)))</formula>
    </cfRule>
    <cfRule type="containsText" dxfId="8930" priority="2036" operator="containsText" text="EJC">
      <formula>NOT(ISERROR(SEARCH("EJC",BT169)))</formula>
    </cfRule>
    <cfRule type="containsText" dxfId="8929" priority="2037" operator="containsText" text="FAC">
      <formula>NOT(ISERROR(SEARCH("FAC",BT169)))</formula>
    </cfRule>
  </conditionalFormatting>
  <conditionalFormatting sqref="BT169:CB169">
    <cfRule type="containsText" dxfId="8928" priority="2030" operator="containsText" text="CE">
      <formula>NOT(ISERROR(SEARCH("CE",BT169)))</formula>
    </cfRule>
  </conditionalFormatting>
  <conditionalFormatting sqref="BS169">
    <cfRule type="cellIs" dxfId="8927" priority="2023" operator="equal">
      <formula>"FAB"</formula>
    </cfRule>
    <cfRule type="containsText" dxfId="8926" priority="2024" operator="containsText" text="CC">
      <formula>NOT(ISERROR(SEARCH("CC",BS169)))</formula>
    </cfRule>
    <cfRule type="containsText" dxfId="8925" priority="2025" operator="containsText" text="ND">
      <formula>NOT(ISERROR(SEARCH("ND",BS169)))</formula>
    </cfRule>
    <cfRule type="containsText" dxfId="8924" priority="2026" operator="containsText" text="MANTTO">
      <formula>NOT(ISERROR(SEARCH("MANTTO",BS169)))</formula>
    </cfRule>
    <cfRule type="containsText" dxfId="8923" priority="2027" operator="containsText" text="PNC">
      <formula>NOT(ISERROR(SEARCH("PNC",BS169)))</formula>
    </cfRule>
    <cfRule type="containsText" dxfId="8922" priority="2028" operator="containsText" text="EJC">
      <formula>NOT(ISERROR(SEARCH("EJC",BS169)))</formula>
    </cfRule>
    <cfRule type="containsText" dxfId="8921" priority="2029" operator="containsText" text="FAC">
      <formula>NOT(ISERROR(SEARCH("FAC",BS169)))</formula>
    </cfRule>
  </conditionalFormatting>
  <conditionalFormatting sqref="BS169">
    <cfRule type="containsText" dxfId="8920" priority="2022" operator="containsText" text="CE">
      <formula>NOT(ISERROR(SEARCH("CE",BS169)))</formula>
    </cfRule>
  </conditionalFormatting>
  <conditionalFormatting sqref="CC169:CF169">
    <cfRule type="cellIs" dxfId="8919" priority="2015" operator="equal">
      <formula>"FAB"</formula>
    </cfRule>
    <cfRule type="containsText" dxfId="8918" priority="2016" operator="containsText" text="CC">
      <formula>NOT(ISERROR(SEARCH("CC",CC169)))</formula>
    </cfRule>
    <cfRule type="containsText" dxfId="8917" priority="2017" operator="containsText" text="ND">
      <formula>NOT(ISERROR(SEARCH("ND",CC169)))</formula>
    </cfRule>
    <cfRule type="containsText" dxfId="8916" priority="2018" operator="containsText" text="MANTTO">
      <formula>NOT(ISERROR(SEARCH("MANTTO",CC169)))</formula>
    </cfRule>
    <cfRule type="containsText" dxfId="8915" priority="2019" operator="containsText" text="PNC">
      <formula>NOT(ISERROR(SEARCH("PNC",CC169)))</formula>
    </cfRule>
    <cfRule type="containsText" dxfId="8914" priority="2020" operator="containsText" text="EJC">
      <formula>NOT(ISERROR(SEARCH("EJC",CC169)))</formula>
    </cfRule>
    <cfRule type="containsText" dxfId="8913" priority="2021" operator="containsText" text="FAC">
      <formula>NOT(ISERROR(SEARCH("FAC",CC169)))</formula>
    </cfRule>
  </conditionalFormatting>
  <conditionalFormatting sqref="CC169:CF169">
    <cfRule type="containsText" dxfId="8912" priority="2014" operator="containsText" text="CE">
      <formula>NOT(ISERROR(SEARCH("CE",CC169)))</formula>
    </cfRule>
  </conditionalFormatting>
  <conditionalFormatting sqref="CG169:CJ169">
    <cfRule type="cellIs" dxfId="8911" priority="2007" operator="equal">
      <formula>"FAB"</formula>
    </cfRule>
    <cfRule type="containsText" dxfId="8910" priority="2008" operator="containsText" text="CC">
      <formula>NOT(ISERROR(SEARCH("CC",CG169)))</formula>
    </cfRule>
    <cfRule type="containsText" dxfId="8909" priority="2009" operator="containsText" text="ND">
      <formula>NOT(ISERROR(SEARCH("ND",CG169)))</formula>
    </cfRule>
    <cfRule type="containsText" dxfId="8908" priority="2010" operator="containsText" text="MANTTO">
      <formula>NOT(ISERROR(SEARCH("MANTTO",CG169)))</formula>
    </cfRule>
    <cfRule type="containsText" dxfId="8907" priority="2011" operator="containsText" text="PNC">
      <formula>NOT(ISERROR(SEARCH("PNC",CG169)))</formula>
    </cfRule>
    <cfRule type="containsText" dxfId="8906" priority="2012" operator="containsText" text="EJC">
      <formula>NOT(ISERROR(SEARCH("EJC",CG169)))</formula>
    </cfRule>
    <cfRule type="containsText" dxfId="8905" priority="2013" operator="containsText" text="FAC">
      <formula>NOT(ISERROR(SEARCH("FAC",CG169)))</formula>
    </cfRule>
  </conditionalFormatting>
  <conditionalFormatting sqref="CG169:CJ169">
    <cfRule type="containsText" dxfId="8904" priority="2006" operator="containsText" text="CE">
      <formula>NOT(ISERROR(SEARCH("CE",CG169)))</formula>
    </cfRule>
  </conditionalFormatting>
  <conditionalFormatting sqref="CC169:CJ169">
    <cfRule type="cellIs" dxfId="8903" priority="1999" operator="equal">
      <formula>"FAB"</formula>
    </cfRule>
    <cfRule type="containsText" dxfId="8902" priority="2000" operator="containsText" text="CC">
      <formula>NOT(ISERROR(SEARCH("CC",CC169)))</formula>
    </cfRule>
    <cfRule type="containsText" dxfId="8901" priority="2001" operator="containsText" text="ND">
      <formula>NOT(ISERROR(SEARCH("ND",CC169)))</formula>
    </cfRule>
    <cfRule type="containsText" dxfId="8900" priority="2002" operator="containsText" text="MANTTO">
      <formula>NOT(ISERROR(SEARCH("MANTTO",CC169)))</formula>
    </cfRule>
    <cfRule type="containsText" dxfId="8899" priority="2003" operator="containsText" text="PNC">
      <formula>NOT(ISERROR(SEARCH("PNC",CC169)))</formula>
    </cfRule>
    <cfRule type="containsText" dxfId="8898" priority="2004" operator="containsText" text="EJC">
      <formula>NOT(ISERROR(SEARCH("EJC",CC169)))</formula>
    </cfRule>
    <cfRule type="containsText" dxfId="8897" priority="2005" operator="containsText" text="FAC">
      <formula>NOT(ISERROR(SEARCH("FAC",CC169)))</formula>
    </cfRule>
  </conditionalFormatting>
  <conditionalFormatting sqref="CC169:CJ169">
    <cfRule type="containsText" dxfId="8896" priority="1998" operator="containsText" text="CE">
      <formula>NOT(ISERROR(SEARCH("CE",CC169)))</formula>
    </cfRule>
  </conditionalFormatting>
  <conditionalFormatting sqref="BA170:BR172">
    <cfRule type="cellIs" dxfId="8895" priority="1991" operator="equal">
      <formula>"FAB"</formula>
    </cfRule>
    <cfRule type="containsText" dxfId="8894" priority="1992" operator="containsText" text="CC">
      <formula>NOT(ISERROR(SEARCH("CC",BA170)))</formula>
    </cfRule>
    <cfRule type="containsText" dxfId="8893" priority="1993" operator="containsText" text="ND">
      <formula>NOT(ISERROR(SEARCH("ND",BA170)))</formula>
    </cfRule>
    <cfRule type="containsText" dxfId="8892" priority="1994" operator="containsText" text="MANTTO">
      <formula>NOT(ISERROR(SEARCH("MANTTO",BA170)))</formula>
    </cfRule>
    <cfRule type="containsText" dxfId="8891" priority="1995" operator="containsText" text="PNC">
      <formula>NOT(ISERROR(SEARCH("PNC",BA170)))</formula>
    </cfRule>
    <cfRule type="containsText" dxfId="8890" priority="1996" operator="containsText" text="EJC">
      <formula>NOT(ISERROR(SEARCH("EJC",BA170)))</formula>
    </cfRule>
    <cfRule type="containsText" dxfId="8889" priority="1997" operator="containsText" text="FAC">
      <formula>NOT(ISERROR(SEARCH("FAC",BA170)))</formula>
    </cfRule>
  </conditionalFormatting>
  <conditionalFormatting sqref="BA170:BR172">
    <cfRule type="containsText" dxfId="8888" priority="1990" operator="containsText" text="CE">
      <formula>NOT(ISERROR(SEARCH("CE",BA170)))</formula>
    </cfRule>
  </conditionalFormatting>
  <conditionalFormatting sqref="BT170:CB172">
    <cfRule type="cellIs" dxfId="8887" priority="1983" operator="equal">
      <formula>"FAB"</formula>
    </cfRule>
    <cfRule type="containsText" dxfId="8886" priority="1984" operator="containsText" text="CC">
      <formula>NOT(ISERROR(SEARCH("CC",BT170)))</formula>
    </cfRule>
    <cfRule type="containsText" dxfId="8885" priority="1985" operator="containsText" text="ND">
      <formula>NOT(ISERROR(SEARCH("ND",BT170)))</formula>
    </cfRule>
    <cfRule type="containsText" dxfId="8884" priority="1986" operator="containsText" text="MANTTO">
      <formula>NOT(ISERROR(SEARCH("MANTTO",BT170)))</formula>
    </cfRule>
    <cfRule type="containsText" dxfId="8883" priority="1987" operator="containsText" text="PNC">
      <formula>NOT(ISERROR(SEARCH("PNC",BT170)))</formula>
    </cfRule>
    <cfRule type="containsText" dxfId="8882" priority="1988" operator="containsText" text="EJC">
      <formula>NOT(ISERROR(SEARCH("EJC",BT170)))</formula>
    </cfRule>
    <cfRule type="containsText" dxfId="8881" priority="1989" operator="containsText" text="FAC">
      <formula>NOT(ISERROR(SEARCH("FAC",BT170)))</formula>
    </cfRule>
  </conditionalFormatting>
  <conditionalFormatting sqref="BT170:CB172">
    <cfRule type="containsText" dxfId="8880" priority="1982" operator="containsText" text="CE">
      <formula>NOT(ISERROR(SEARCH("CE",BT170)))</formula>
    </cfRule>
  </conditionalFormatting>
  <conditionalFormatting sqref="BS170:BS172">
    <cfRule type="cellIs" dxfId="8879" priority="1975" operator="equal">
      <formula>"FAB"</formula>
    </cfRule>
    <cfRule type="containsText" dxfId="8878" priority="1976" operator="containsText" text="CC">
      <formula>NOT(ISERROR(SEARCH("CC",BS170)))</formula>
    </cfRule>
    <cfRule type="containsText" dxfId="8877" priority="1977" operator="containsText" text="ND">
      <formula>NOT(ISERROR(SEARCH("ND",BS170)))</formula>
    </cfRule>
    <cfRule type="containsText" dxfId="8876" priority="1978" operator="containsText" text="MANTTO">
      <formula>NOT(ISERROR(SEARCH("MANTTO",BS170)))</formula>
    </cfRule>
    <cfRule type="containsText" dxfId="8875" priority="1979" operator="containsText" text="PNC">
      <formula>NOT(ISERROR(SEARCH("PNC",BS170)))</formula>
    </cfRule>
    <cfRule type="containsText" dxfId="8874" priority="1980" operator="containsText" text="EJC">
      <formula>NOT(ISERROR(SEARCH("EJC",BS170)))</formula>
    </cfRule>
    <cfRule type="containsText" dxfId="8873" priority="1981" operator="containsText" text="FAC">
      <formula>NOT(ISERROR(SEARCH("FAC",BS170)))</formula>
    </cfRule>
  </conditionalFormatting>
  <conditionalFormatting sqref="BS170:BS172">
    <cfRule type="containsText" dxfId="8872" priority="1974" operator="containsText" text="CE">
      <formula>NOT(ISERROR(SEARCH("CE",BS170)))</formula>
    </cfRule>
  </conditionalFormatting>
  <conditionalFormatting sqref="CC170:CF172">
    <cfRule type="cellIs" dxfId="8871" priority="1967" operator="equal">
      <formula>"FAB"</formula>
    </cfRule>
    <cfRule type="containsText" dxfId="8870" priority="1968" operator="containsText" text="CC">
      <formula>NOT(ISERROR(SEARCH("CC",CC170)))</formula>
    </cfRule>
    <cfRule type="containsText" dxfId="8869" priority="1969" operator="containsText" text="ND">
      <formula>NOT(ISERROR(SEARCH("ND",CC170)))</formula>
    </cfRule>
    <cfRule type="containsText" dxfId="8868" priority="1970" operator="containsText" text="MANTTO">
      <formula>NOT(ISERROR(SEARCH("MANTTO",CC170)))</formula>
    </cfRule>
    <cfRule type="containsText" dxfId="8867" priority="1971" operator="containsText" text="PNC">
      <formula>NOT(ISERROR(SEARCH("PNC",CC170)))</formula>
    </cfRule>
    <cfRule type="containsText" dxfId="8866" priority="1972" operator="containsText" text="EJC">
      <formula>NOT(ISERROR(SEARCH("EJC",CC170)))</formula>
    </cfRule>
    <cfRule type="containsText" dxfId="8865" priority="1973" operator="containsText" text="FAC">
      <formula>NOT(ISERROR(SEARCH("FAC",CC170)))</formula>
    </cfRule>
  </conditionalFormatting>
  <conditionalFormatting sqref="CC170:CF172">
    <cfRule type="containsText" dxfId="8864" priority="1966" operator="containsText" text="CE">
      <formula>NOT(ISERROR(SEARCH("CE",CC170)))</formula>
    </cfRule>
  </conditionalFormatting>
  <conditionalFormatting sqref="CG170:CJ172">
    <cfRule type="cellIs" dxfId="8863" priority="1959" operator="equal">
      <formula>"FAB"</formula>
    </cfRule>
    <cfRule type="containsText" dxfId="8862" priority="1960" operator="containsText" text="CC">
      <formula>NOT(ISERROR(SEARCH("CC",CG170)))</formula>
    </cfRule>
    <cfRule type="containsText" dxfId="8861" priority="1961" operator="containsText" text="ND">
      <formula>NOT(ISERROR(SEARCH("ND",CG170)))</formula>
    </cfRule>
    <cfRule type="containsText" dxfId="8860" priority="1962" operator="containsText" text="MANTTO">
      <formula>NOT(ISERROR(SEARCH("MANTTO",CG170)))</formula>
    </cfRule>
    <cfRule type="containsText" dxfId="8859" priority="1963" operator="containsText" text="PNC">
      <formula>NOT(ISERROR(SEARCH("PNC",CG170)))</formula>
    </cfRule>
    <cfRule type="containsText" dxfId="8858" priority="1964" operator="containsText" text="EJC">
      <formula>NOT(ISERROR(SEARCH("EJC",CG170)))</formula>
    </cfRule>
    <cfRule type="containsText" dxfId="8857" priority="1965" operator="containsText" text="FAC">
      <formula>NOT(ISERROR(SEARCH("FAC",CG170)))</formula>
    </cfRule>
  </conditionalFormatting>
  <conditionalFormatting sqref="CG170:CJ172">
    <cfRule type="containsText" dxfId="8856" priority="1958" operator="containsText" text="CE">
      <formula>NOT(ISERROR(SEARCH("CE",CG170)))</formula>
    </cfRule>
  </conditionalFormatting>
  <conditionalFormatting sqref="CC170:CJ172">
    <cfRule type="cellIs" dxfId="8855" priority="1951" operator="equal">
      <formula>"FAB"</formula>
    </cfRule>
    <cfRule type="containsText" dxfId="8854" priority="1952" operator="containsText" text="CC">
      <formula>NOT(ISERROR(SEARCH("CC",CC170)))</formula>
    </cfRule>
    <cfRule type="containsText" dxfId="8853" priority="1953" operator="containsText" text="ND">
      <formula>NOT(ISERROR(SEARCH("ND",CC170)))</formula>
    </cfRule>
    <cfRule type="containsText" dxfId="8852" priority="1954" operator="containsText" text="MANTTO">
      <formula>NOT(ISERROR(SEARCH("MANTTO",CC170)))</formula>
    </cfRule>
    <cfRule type="containsText" dxfId="8851" priority="1955" operator="containsText" text="PNC">
      <formula>NOT(ISERROR(SEARCH("PNC",CC170)))</formula>
    </cfRule>
    <cfRule type="containsText" dxfId="8850" priority="1956" operator="containsText" text="EJC">
      <formula>NOT(ISERROR(SEARCH("EJC",CC170)))</formula>
    </cfRule>
    <cfRule type="containsText" dxfId="8849" priority="1957" operator="containsText" text="FAC">
      <formula>NOT(ISERROR(SEARCH("FAC",CC170)))</formula>
    </cfRule>
  </conditionalFormatting>
  <conditionalFormatting sqref="CC170:CJ172">
    <cfRule type="containsText" dxfId="8848" priority="1950" operator="containsText" text="CE">
      <formula>NOT(ISERROR(SEARCH("CE",CC170)))</formula>
    </cfRule>
  </conditionalFormatting>
  <conditionalFormatting sqref="CK169:DX169">
    <cfRule type="cellIs" dxfId="8847" priority="1943" operator="equal">
      <formula>"FAB"</formula>
    </cfRule>
    <cfRule type="containsText" dxfId="8846" priority="1944" operator="containsText" text="CC">
      <formula>NOT(ISERROR(SEARCH("CC",CK169)))</formula>
    </cfRule>
    <cfRule type="containsText" dxfId="8845" priority="1945" operator="containsText" text="ND">
      <formula>NOT(ISERROR(SEARCH("ND",CK169)))</formula>
    </cfRule>
    <cfRule type="containsText" dxfId="8844" priority="1946" operator="containsText" text="MANTTO">
      <formula>NOT(ISERROR(SEARCH("MANTTO",CK169)))</formula>
    </cfRule>
    <cfRule type="containsText" dxfId="8843" priority="1947" operator="containsText" text="PNC">
      <formula>NOT(ISERROR(SEARCH("PNC",CK169)))</formula>
    </cfRule>
    <cfRule type="containsText" dxfId="8842" priority="1948" operator="containsText" text="EJC">
      <formula>NOT(ISERROR(SEARCH("EJC",CK169)))</formula>
    </cfRule>
    <cfRule type="containsText" dxfId="8841" priority="1949" operator="containsText" text="FAC">
      <formula>NOT(ISERROR(SEARCH("FAC",CK169)))</formula>
    </cfRule>
  </conditionalFormatting>
  <conditionalFormatting sqref="CK169:DX169">
    <cfRule type="containsText" dxfId="8840" priority="1942" operator="containsText" text="CE">
      <formula>NOT(ISERROR(SEARCH("CE",CK169)))</formula>
    </cfRule>
  </conditionalFormatting>
  <conditionalFormatting sqref="CK170:CL172">
    <cfRule type="cellIs" dxfId="8839" priority="1935" operator="equal">
      <formula>"FAB"</formula>
    </cfRule>
    <cfRule type="containsText" dxfId="8838" priority="1936" operator="containsText" text="CC">
      <formula>NOT(ISERROR(SEARCH("CC",CK170)))</formula>
    </cfRule>
    <cfRule type="containsText" dxfId="8837" priority="1937" operator="containsText" text="ND">
      <formula>NOT(ISERROR(SEARCH("ND",CK170)))</formula>
    </cfRule>
    <cfRule type="containsText" dxfId="8836" priority="1938" operator="containsText" text="MANTTO">
      <formula>NOT(ISERROR(SEARCH("MANTTO",CK170)))</formula>
    </cfRule>
    <cfRule type="containsText" dxfId="8835" priority="1939" operator="containsText" text="PNC">
      <formula>NOT(ISERROR(SEARCH("PNC",CK170)))</formula>
    </cfRule>
    <cfRule type="containsText" dxfId="8834" priority="1940" operator="containsText" text="EJC">
      <formula>NOT(ISERROR(SEARCH("EJC",CK170)))</formula>
    </cfRule>
    <cfRule type="containsText" dxfId="8833" priority="1941" operator="containsText" text="FAC">
      <formula>NOT(ISERROR(SEARCH("FAC",CK170)))</formula>
    </cfRule>
  </conditionalFormatting>
  <conditionalFormatting sqref="CK170:CL172">
    <cfRule type="containsText" dxfId="8832" priority="1934" operator="containsText" text="CE">
      <formula>NOT(ISERROR(SEARCH("CE",CK170)))</formula>
    </cfRule>
  </conditionalFormatting>
  <conditionalFormatting sqref="DG170:DO172">
    <cfRule type="cellIs" dxfId="8831" priority="1927" operator="equal">
      <formula>"FAB"</formula>
    </cfRule>
    <cfRule type="containsText" dxfId="8830" priority="1928" operator="containsText" text="CC">
      <formula>NOT(ISERROR(SEARCH("CC",DG170)))</formula>
    </cfRule>
    <cfRule type="containsText" dxfId="8829" priority="1929" operator="containsText" text="ND">
      <formula>NOT(ISERROR(SEARCH("ND",DG170)))</formula>
    </cfRule>
    <cfRule type="containsText" dxfId="8828" priority="1930" operator="containsText" text="MANTTO">
      <formula>NOT(ISERROR(SEARCH("MANTTO",DG170)))</formula>
    </cfRule>
    <cfRule type="containsText" dxfId="8827" priority="1931" operator="containsText" text="PNC">
      <formula>NOT(ISERROR(SEARCH("PNC",DG170)))</formula>
    </cfRule>
    <cfRule type="containsText" dxfId="8826" priority="1932" operator="containsText" text="EJC">
      <formula>NOT(ISERROR(SEARCH("EJC",DG170)))</formula>
    </cfRule>
    <cfRule type="containsText" dxfId="8825" priority="1933" operator="containsText" text="FAC">
      <formula>NOT(ISERROR(SEARCH("FAC",DG170)))</formula>
    </cfRule>
  </conditionalFormatting>
  <conditionalFormatting sqref="DG170:DO172">
    <cfRule type="containsText" dxfId="8824" priority="1926" operator="containsText" text="CE">
      <formula>NOT(ISERROR(SEARCH("CE",DG170)))</formula>
    </cfRule>
  </conditionalFormatting>
  <conditionalFormatting sqref="CK170:DX172">
    <cfRule type="cellIs" dxfId="8823" priority="1919" operator="equal">
      <formula>"FAB"</formula>
    </cfRule>
    <cfRule type="containsText" dxfId="8822" priority="1920" operator="containsText" text="CC">
      <formula>NOT(ISERROR(SEARCH("CC",CK170)))</formula>
    </cfRule>
    <cfRule type="containsText" dxfId="8821" priority="1921" operator="containsText" text="ND">
      <formula>NOT(ISERROR(SEARCH("ND",CK170)))</formula>
    </cfRule>
    <cfRule type="containsText" dxfId="8820" priority="1922" operator="containsText" text="MANTTO">
      <formula>NOT(ISERROR(SEARCH("MANTTO",CK170)))</formula>
    </cfRule>
    <cfRule type="containsText" dxfId="8819" priority="1923" operator="containsText" text="PNC">
      <formula>NOT(ISERROR(SEARCH("PNC",CK170)))</formula>
    </cfRule>
    <cfRule type="containsText" dxfId="8818" priority="1924" operator="containsText" text="EJC">
      <formula>NOT(ISERROR(SEARCH("EJC",CK170)))</formula>
    </cfRule>
    <cfRule type="containsText" dxfId="8817" priority="1925" operator="containsText" text="FAC">
      <formula>NOT(ISERROR(SEARCH("FAC",CK170)))</formula>
    </cfRule>
  </conditionalFormatting>
  <conditionalFormatting sqref="CK170:DX172">
    <cfRule type="containsText" dxfId="8816" priority="1918" operator="containsText" text="CE">
      <formula>NOT(ISERROR(SEARCH("CE",CK170)))</formula>
    </cfRule>
  </conditionalFormatting>
  <conditionalFormatting sqref="CB168:CS168">
    <cfRule type="cellIs" dxfId="8815" priority="1911" operator="equal">
      <formula>"FAB"</formula>
    </cfRule>
    <cfRule type="containsText" dxfId="8814" priority="1912" operator="containsText" text="CC">
      <formula>NOT(ISERROR(SEARCH("CC",CB168)))</formula>
    </cfRule>
    <cfRule type="containsText" dxfId="8813" priority="1913" operator="containsText" text="ND">
      <formula>NOT(ISERROR(SEARCH("ND",CB168)))</formula>
    </cfRule>
    <cfRule type="containsText" dxfId="8812" priority="1914" operator="containsText" text="MANTTO">
      <formula>NOT(ISERROR(SEARCH("MANTTO",CB168)))</formula>
    </cfRule>
    <cfRule type="containsText" dxfId="8811" priority="1915" operator="containsText" text="PNC">
      <formula>NOT(ISERROR(SEARCH("PNC",CB168)))</formula>
    </cfRule>
    <cfRule type="containsText" dxfId="8810" priority="1916" operator="containsText" text="EJC">
      <formula>NOT(ISERROR(SEARCH("EJC",CB168)))</formula>
    </cfRule>
    <cfRule type="containsText" dxfId="8809" priority="1917" operator="containsText" text="FAC">
      <formula>NOT(ISERROR(SEARCH("FAC",CB168)))</formula>
    </cfRule>
  </conditionalFormatting>
  <conditionalFormatting sqref="CB168:CS168">
    <cfRule type="containsText" dxfId="8808" priority="1910" operator="containsText" text="CE">
      <formula>NOT(ISERROR(SEARCH("CE",CB168)))</formula>
    </cfRule>
  </conditionalFormatting>
  <conditionalFormatting sqref="CT168">
    <cfRule type="cellIs" dxfId="8807" priority="1903" operator="equal">
      <formula>"FAB"</formula>
    </cfRule>
    <cfRule type="containsText" dxfId="8806" priority="1904" operator="containsText" text="CC">
      <formula>NOT(ISERROR(SEARCH("CC",CT168)))</formula>
    </cfRule>
    <cfRule type="containsText" dxfId="8805" priority="1905" operator="containsText" text="ND">
      <formula>NOT(ISERROR(SEARCH("ND",CT168)))</formula>
    </cfRule>
    <cfRule type="containsText" dxfId="8804" priority="1906" operator="containsText" text="MANTTO">
      <formula>NOT(ISERROR(SEARCH("MANTTO",CT168)))</formula>
    </cfRule>
    <cfRule type="containsText" dxfId="8803" priority="1907" operator="containsText" text="PNC">
      <formula>NOT(ISERROR(SEARCH("PNC",CT168)))</formula>
    </cfRule>
    <cfRule type="containsText" dxfId="8802" priority="1908" operator="containsText" text="EJC">
      <formula>NOT(ISERROR(SEARCH("EJC",CT168)))</formula>
    </cfRule>
    <cfRule type="containsText" dxfId="8801" priority="1909" operator="containsText" text="FAC">
      <formula>NOT(ISERROR(SEARCH("FAC",CT168)))</formula>
    </cfRule>
  </conditionalFormatting>
  <conditionalFormatting sqref="CT168">
    <cfRule type="containsText" dxfId="8800" priority="1902" operator="containsText" text="CE">
      <formula>NOT(ISERROR(SEARCH("CE",CT168)))</formula>
    </cfRule>
  </conditionalFormatting>
  <conditionalFormatting sqref="CT168">
    <cfRule type="cellIs" dxfId="8799" priority="1895" operator="equal">
      <formula>"FAB"</formula>
    </cfRule>
    <cfRule type="containsText" dxfId="8798" priority="1896" operator="containsText" text="CC">
      <formula>NOT(ISERROR(SEARCH("CC",CT168)))</formula>
    </cfRule>
    <cfRule type="containsText" dxfId="8797" priority="1897" operator="containsText" text="ND">
      <formula>NOT(ISERROR(SEARCH("ND",CT168)))</formula>
    </cfRule>
    <cfRule type="containsText" dxfId="8796" priority="1898" operator="containsText" text="MANTTO">
      <formula>NOT(ISERROR(SEARCH("MANTTO",CT168)))</formula>
    </cfRule>
    <cfRule type="containsText" dxfId="8795" priority="1899" operator="containsText" text="PNC">
      <formula>NOT(ISERROR(SEARCH("PNC",CT168)))</formula>
    </cfRule>
    <cfRule type="containsText" dxfId="8794" priority="1900" operator="containsText" text="EJC">
      <formula>NOT(ISERROR(SEARCH("EJC",CT168)))</formula>
    </cfRule>
    <cfRule type="containsText" dxfId="8793" priority="1901" operator="containsText" text="FAC">
      <formula>NOT(ISERROR(SEARCH("FAC",CT168)))</formula>
    </cfRule>
  </conditionalFormatting>
  <conditionalFormatting sqref="CT168">
    <cfRule type="containsText" dxfId="8792" priority="1894" operator="containsText" text="CE">
      <formula>NOT(ISERROR(SEARCH("CE",CT168)))</formula>
    </cfRule>
  </conditionalFormatting>
  <conditionalFormatting sqref="CA169:CK172">
    <cfRule type="cellIs" dxfId="8791" priority="1887" operator="equal">
      <formula>"FAB"</formula>
    </cfRule>
    <cfRule type="containsText" dxfId="8790" priority="1888" operator="containsText" text="CC">
      <formula>NOT(ISERROR(SEARCH("CC",CA169)))</formula>
    </cfRule>
    <cfRule type="containsText" dxfId="8789" priority="1889" operator="containsText" text="ND">
      <formula>NOT(ISERROR(SEARCH("ND",CA169)))</formula>
    </cfRule>
    <cfRule type="containsText" dxfId="8788" priority="1890" operator="containsText" text="MANTTO">
      <formula>NOT(ISERROR(SEARCH("MANTTO",CA169)))</formula>
    </cfRule>
    <cfRule type="containsText" dxfId="8787" priority="1891" operator="containsText" text="PNC">
      <formula>NOT(ISERROR(SEARCH("PNC",CA169)))</formula>
    </cfRule>
    <cfRule type="containsText" dxfId="8786" priority="1892" operator="containsText" text="EJC">
      <formula>NOT(ISERROR(SEARCH("EJC",CA169)))</formula>
    </cfRule>
    <cfRule type="containsText" dxfId="8785" priority="1893" operator="containsText" text="FAC">
      <formula>NOT(ISERROR(SEARCH("FAC",CA169)))</formula>
    </cfRule>
  </conditionalFormatting>
  <conditionalFormatting sqref="CA169:CK172">
    <cfRule type="containsText" dxfId="8784" priority="1886" operator="containsText" text="CE">
      <formula>NOT(ISERROR(SEARCH("CE",CA169)))</formula>
    </cfRule>
  </conditionalFormatting>
  <conditionalFormatting sqref="BA169:BR172">
    <cfRule type="cellIs" dxfId="8783" priority="1879" operator="equal">
      <formula>"FAB"</formula>
    </cfRule>
    <cfRule type="containsText" dxfId="8782" priority="1880" operator="containsText" text="CC">
      <formula>NOT(ISERROR(SEARCH("CC",BA169)))</formula>
    </cfRule>
    <cfRule type="containsText" dxfId="8781" priority="1881" operator="containsText" text="ND">
      <formula>NOT(ISERROR(SEARCH("ND",BA169)))</formula>
    </cfRule>
    <cfRule type="containsText" dxfId="8780" priority="1882" operator="containsText" text="MANTTO">
      <formula>NOT(ISERROR(SEARCH("MANTTO",BA169)))</formula>
    </cfRule>
    <cfRule type="containsText" dxfId="8779" priority="1883" operator="containsText" text="PNC">
      <formula>NOT(ISERROR(SEARCH("PNC",BA169)))</formula>
    </cfRule>
    <cfRule type="containsText" dxfId="8778" priority="1884" operator="containsText" text="EJC">
      <formula>NOT(ISERROR(SEARCH("EJC",BA169)))</formula>
    </cfRule>
    <cfRule type="containsText" dxfId="8777" priority="1885" operator="containsText" text="FAC">
      <formula>NOT(ISERROR(SEARCH("FAC",BA169)))</formula>
    </cfRule>
  </conditionalFormatting>
  <conditionalFormatting sqref="BA169:BR172">
    <cfRule type="containsText" dxfId="8776" priority="1878" operator="containsText" text="CE">
      <formula>NOT(ISERROR(SEARCH("CE",BA169)))</formula>
    </cfRule>
  </conditionalFormatting>
  <conditionalFormatting sqref="BT169:BZ172">
    <cfRule type="cellIs" dxfId="8775" priority="1871" operator="equal">
      <formula>"FAB"</formula>
    </cfRule>
    <cfRule type="containsText" dxfId="8774" priority="1872" operator="containsText" text="CC">
      <formula>NOT(ISERROR(SEARCH("CC",BT169)))</formula>
    </cfRule>
    <cfRule type="containsText" dxfId="8773" priority="1873" operator="containsText" text="ND">
      <formula>NOT(ISERROR(SEARCH("ND",BT169)))</formula>
    </cfRule>
    <cfRule type="containsText" dxfId="8772" priority="1874" operator="containsText" text="MANTTO">
      <formula>NOT(ISERROR(SEARCH("MANTTO",BT169)))</formula>
    </cfRule>
    <cfRule type="containsText" dxfId="8771" priority="1875" operator="containsText" text="PNC">
      <formula>NOT(ISERROR(SEARCH("PNC",BT169)))</formula>
    </cfRule>
    <cfRule type="containsText" dxfId="8770" priority="1876" operator="containsText" text="EJC">
      <formula>NOT(ISERROR(SEARCH("EJC",BT169)))</formula>
    </cfRule>
    <cfRule type="containsText" dxfId="8769" priority="1877" operator="containsText" text="FAC">
      <formula>NOT(ISERROR(SEARCH("FAC",BT169)))</formula>
    </cfRule>
  </conditionalFormatting>
  <conditionalFormatting sqref="BT169:BZ172">
    <cfRule type="containsText" dxfId="8768" priority="1870" operator="containsText" text="CE">
      <formula>NOT(ISERROR(SEARCH("CE",BT169)))</formula>
    </cfRule>
  </conditionalFormatting>
  <conditionalFormatting sqref="BS169:BV172">
    <cfRule type="cellIs" dxfId="8767" priority="1863" operator="equal">
      <formula>"FAB"</formula>
    </cfRule>
    <cfRule type="containsText" dxfId="8766" priority="1864" operator="containsText" text="CC">
      <formula>NOT(ISERROR(SEARCH("CC",BS169)))</formula>
    </cfRule>
    <cfRule type="containsText" dxfId="8765" priority="1865" operator="containsText" text="ND">
      <formula>NOT(ISERROR(SEARCH("ND",BS169)))</formula>
    </cfRule>
    <cfRule type="containsText" dxfId="8764" priority="1866" operator="containsText" text="MANTTO">
      <formula>NOT(ISERROR(SEARCH("MANTTO",BS169)))</formula>
    </cfRule>
    <cfRule type="containsText" dxfId="8763" priority="1867" operator="containsText" text="PNC">
      <formula>NOT(ISERROR(SEARCH("PNC",BS169)))</formula>
    </cfRule>
    <cfRule type="containsText" dxfId="8762" priority="1868" operator="containsText" text="EJC">
      <formula>NOT(ISERROR(SEARCH("EJC",BS169)))</formula>
    </cfRule>
    <cfRule type="containsText" dxfId="8761" priority="1869" operator="containsText" text="FAC">
      <formula>NOT(ISERROR(SEARCH("FAC",BS169)))</formula>
    </cfRule>
  </conditionalFormatting>
  <conditionalFormatting sqref="BS169:BV172">
    <cfRule type="containsText" dxfId="8760" priority="1862" operator="containsText" text="CE">
      <formula>NOT(ISERROR(SEARCH("CE",BS169)))</formula>
    </cfRule>
  </conditionalFormatting>
  <conditionalFormatting sqref="BW169:BZ172">
    <cfRule type="cellIs" dxfId="8759" priority="1855" operator="equal">
      <formula>"FAB"</formula>
    </cfRule>
    <cfRule type="containsText" dxfId="8758" priority="1856" operator="containsText" text="CC">
      <formula>NOT(ISERROR(SEARCH("CC",BW169)))</formula>
    </cfRule>
    <cfRule type="containsText" dxfId="8757" priority="1857" operator="containsText" text="ND">
      <formula>NOT(ISERROR(SEARCH("ND",BW169)))</formula>
    </cfRule>
    <cfRule type="containsText" dxfId="8756" priority="1858" operator="containsText" text="MANTTO">
      <formula>NOT(ISERROR(SEARCH("MANTTO",BW169)))</formula>
    </cfRule>
    <cfRule type="containsText" dxfId="8755" priority="1859" operator="containsText" text="PNC">
      <formula>NOT(ISERROR(SEARCH("PNC",BW169)))</formula>
    </cfRule>
    <cfRule type="containsText" dxfId="8754" priority="1860" operator="containsText" text="EJC">
      <formula>NOT(ISERROR(SEARCH("EJC",BW169)))</formula>
    </cfRule>
    <cfRule type="containsText" dxfId="8753" priority="1861" operator="containsText" text="FAC">
      <formula>NOT(ISERROR(SEARCH("FAC",BW169)))</formula>
    </cfRule>
  </conditionalFormatting>
  <conditionalFormatting sqref="BW169:BZ172">
    <cfRule type="containsText" dxfId="8752" priority="1854" operator="containsText" text="CE">
      <formula>NOT(ISERROR(SEARCH("CE",BW169)))</formula>
    </cfRule>
  </conditionalFormatting>
  <conditionalFormatting sqref="BS169:BZ172">
    <cfRule type="cellIs" dxfId="8751" priority="1847" operator="equal">
      <formula>"FAB"</formula>
    </cfRule>
    <cfRule type="containsText" dxfId="8750" priority="1848" operator="containsText" text="CC">
      <formula>NOT(ISERROR(SEARCH("CC",BS169)))</formula>
    </cfRule>
    <cfRule type="containsText" dxfId="8749" priority="1849" operator="containsText" text="ND">
      <formula>NOT(ISERROR(SEARCH("ND",BS169)))</formula>
    </cfRule>
    <cfRule type="containsText" dxfId="8748" priority="1850" operator="containsText" text="MANTTO">
      <formula>NOT(ISERROR(SEARCH("MANTTO",BS169)))</formula>
    </cfRule>
    <cfRule type="containsText" dxfId="8747" priority="1851" operator="containsText" text="PNC">
      <formula>NOT(ISERROR(SEARCH("PNC",BS169)))</formula>
    </cfRule>
    <cfRule type="containsText" dxfId="8746" priority="1852" operator="containsText" text="EJC">
      <formula>NOT(ISERROR(SEARCH("EJC",BS169)))</formula>
    </cfRule>
    <cfRule type="containsText" dxfId="8745" priority="1853" operator="containsText" text="FAC">
      <formula>NOT(ISERROR(SEARCH("FAC",BS169)))</formula>
    </cfRule>
  </conditionalFormatting>
  <conditionalFormatting sqref="BS169:BZ172">
    <cfRule type="containsText" dxfId="8744" priority="1846" operator="containsText" text="CE">
      <formula>NOT(ISERROR(SEARCH("CE",BS169)))</formula>
    </cfRule>
  </conditionalFormatting>
  <conditionalFormatting sqref="BS169:CJ172">
    <cfRule type="cellIs" dxfId="8743" priority="1839" operator="equal">
      <formula>"FAB"</formula>
    </cfRule>
    <cfRule type="containsText" dxfId="8742" priority="1840" operator="containsText" text="CC">
      <formula>NOT(ISERROR(SEARCH("CC",BS169)))</formula>
    </cfRule>
    <cfRule type="containsText" dxfId="8741" priority="1841" operator="containsText" text="ND">
      <formula>NOT(ISERROR(SEARCH("ND",BS169)))</formula>
    </cfRule>
    <cfRule type="containsText" dxfId="8740" priority="1842" operator="containsText" text="MANTTO">
      <formula>NOT(ISERROR(SEARCH("MANTTO",BS169)))</formula>
    </cfRule>
    <cfRule type="containsText" dxfId="8739" priority="1843" operator="containsText" text="PNC">
      <formula>NOT(ISERROR(SEARCH("PNC",BS169)))</formula>
    </cfRule>
    <cfRule type="containsText" dxfId="8738" priority="1844" operator="containsText" text="EJC">
      <formula>NOT(ISERROR(SEARCH("EJC",BS169)))</formula>
    </cfRule>
    <cfRule type="containsText" dxfId="8737" priority="1845" operator="containsText" text="FAC">
      <formula>NOT(ISERROR(SEARCH("FAC",BS169)))</formula>
    </cfRule>
  </conditionalFormatting>
  <conditionalFormatting sqref="BS169:CJ172">
    <cfRule type="containsText" dxfId="8736" priority="1838" operator="containsText" text="CE">
      <formula>NOT(ISERROR(SEARCH("CE",BS169)))</formula>
    </cfRule>
  </conditionalFormatting>
  <conditionalFormatting sqref="CK169:CK172">
    <cfRule type="cellIs" dxfId="8735" priority="1831" operator="equal">
      <formula>"FAB"</formula>
    </cfRule>
    <cfRule type="containsText" dxfId="8734" priority="1832" operator="containsText" text="CC">
      <formula>NOT(ISERROR(SEARCH("CC",CK169)))</formula>
    </cfRule>
    <cfRule type="containsText" dxfId="8733" priority="1833" operator="containsText" text="ND">
      <formula>NOT(ISERROR(SEARCH("ND",CK169)))</formula>
    </cfRule>
    <cfRule type="containsText" dxfId="8732" priority="1834" operator="containsText" text="MANTTO">
      <formula>NOT(ISERROR(SEARCH("MANTTO",CK169)))</formula>
    </cfRule>
    <cfRule type="containsText" dxfId="8731" priority="1835" operator="containsText" text="PNC">
      <formula>NOT(ISERROR(SEARCH("PNC",CK169)))</formula>
    </cfRule>
    <cfRule type="containsText" dxfId="8730" priority="1836" operator="containsText" text="EJC">
      <formula>NOT(ISERROR(SEARCH("EJC",CK169)))</formula>
    </cfRule>
    <cfRule type="containsText" dxfId="8729" priority="1837" operator="containsText" text="FAC">
      <formula>NOT(ISERROR(SEARCH("FAC",CK169)))</formula>
    </cfRule>
  </conditionalFormatting>
  <conditionalFormatting sqref="CK169:CK172">
    <cfRule type="containsText" dxfId="8728" priority="1830" operator="containsText" text="CE">
      <formula>NOT(ISERROR(SEARCH("CE",CK169)))</formula>
    </cfRule>
  </conditionalFormatting>
  <conditionalFormatting sqref="CK169:CK172">
    <cfRule type="cellIs" dxfId="8727" priority="1823" operator="equal">
      <formula>"FAB"</formula>
    </cfRule>
    <cfRule type="containsText" dxfId="8726" priority="1824" operator="containsText" text="CC">
      <formula>NOT(ISERROR(SEARCH("CC",CK169)))</formula>
    </cfRule>
    <cfRule type="containsText" dxfId="8725" priority="1825" operator="containsText" text="ND">
      <formula>NOT(ISERROR(SEARCH("ND",CK169)))</formula>
    </cfRule>
    <cfRule type="containsText" dxfId="8724" priority="1826" operator="containsText" text="MANTTO">
      <formula>NOT(ISERROR(SEARCH("MANTTO",CK169)))</formula>
    </cfRule>
    <cfRule type="containsText" dxfId="8723" priority="1827" operator="containsText" text="PNC">
      <formula>NOT(ISERROR(SEARCH("PNC",CK169)))</formula>
    </cfRule>
    <cfRule type="containsText" dxfId="8722" priority="1828" operator="containsText" text="EJC">
      <formula>NOT(ISERROR(SEARCH("EJC",CK169)))</formula>
    </cfRule>
    <cfRule type="containsText" dxfId="8721" priority="1829" operator="containsText" text="FAC">
      <formula>NOT(ISERROR(SEARCH("FAC",CK169)))</formula>
    </cfRule>
  </conditionalFormatting>
  <conditionalFormatting sqref="CK169:CK172">
    <cfRule type="containsText" dxfId="8720" priority="1822" operator="containsText" text="CE">
      <formula>NOT(ISERROR(SEARCH("CE",CK169)))</formula>
    </cfRule>
  </conditionalFormatting>
  <conditionalFormatting sqref="CM169:CU172">
    <cfRule type="cellIs" dxfId="8719" priority="1815" operator="equal">
      <formula>"FAB"</formula>
    </cfRule>
    <cfRule type="containsText" dxfId="8718" priority="1816" operator="containsText" text="CC">
      <formula>NOT(ISERROR(SEARCH("CC",CM169)))</formula>
    </cfRule>
    <cfRule type="containsText" dxfId="8717" priority="1817" operator="containsText" text="ND">
      <formula>NOT(ISERROR(SEARCH("ND",CM169)))</formula>
    </cfRule>
    <cfRule type="containsText" dxfId="8716" priority="1818" operator="containsText" text="MANTTO">
      <formula>NOT(ISERROR(SEARCH("MANTTO",CM169)))</formula>
    </cfRule>
    <cfRule type="containsText" dxfId="8715" priority="1819" operator="containsText" text="PNC">
      <formula>NOT(ISERROR(SEARCH("PNC",CM169)))</formula>
    </cfRule>
    <cfRule type="containsText" dxfId="8714" priority="1820" operator="containsText" text="EJC">
      <formula>NOT(ISERROR(SEARCH("EJC",CM169)))</formula>
    </cfRule>
    <cfRule type="containsText" dxfId="8713" priority="1821" operator="containsText" text="FAC">
      <formula>NOT(ISERROR(SEARCH("FAC",CM169)))</formula>
    </cfRule>
  </conditionalFormatting>
  <conditionalFormatting sqref="CM169:CU172">
    <cfRule type="containsText" dxfId="8712" priority="1814" operator="containsText" text="CE">
      <formula>NOT(ISERROR(SEARCH("CE",CM169)))</formula>
    </cfRule>
  </conditionalFormatting>
  <conditionalFormatting sqref="CX168:DJ168">
    <cfRule type="cellIs" dxfId="8711" priority="1807" operator="equal">
      <formula>"FAB"</formula>
    </cfRule>
    <cfRule type="containsText" dxfId="8710" priority="1808" operator="containsText" text="CC">
      <formula>NOT(ISERROR(SEARCH("CC",CX168)))</formula>
    </cfRule>
    <cfRule type="containsText" dxfId="8709" priority="1809" operator="containsText" text="ND">
      <formula>NOT(ISERROR(SEARCH("ND",CX168)))</formula>
    </cfRule>
    <cfRule type="containsText" dxfId="8708" priority="1810" operator="containsText" text="MANTTO">
      <formula>NOT(ISERROR(SEARCH("MANTTO",CX168)))</formula>
    </cfRule>
    <cfRule type="containsText" dxfId="8707" priority="1811" operator="containsText" text="PNC">
      <formula>NOT(ISERROR(SEARCH("PNC",CX168)))</formula>
    </cfRule>
    <cfRule type="containsText" dxfId="8706" priority="1812" operator="containsText" text="EJC">
      <formula>NOT(ISERROR(SEARCH("EJC",CX168)))</formula>
    </cfRule>
    <cfRule type="containsText" dxfId="8705" priority="1813" operator="containsText" text="FAC">
      <formula>NOT(ISERROR(SEARCH("FAC",CX168)))</formula>
    </cfRule>
  </conditionalFormatting>
  <conditionalFormatting sqref="CX168:DJ168">
    <cfRule type="containsText" dxfId="8704" priority="1806" operator="containsText" text="CE">
      <formula>NOT(ISERROR(SEARCH("CE",CX168)))</formula>
    </cfRule>
  </conditionalFormatting>
  <conditionalFormatting sqref="CU168:DJ168">
    <cfRule type="cellIs" dxfId="8703" priority="1799" operator="equal">
      <formula>"FAB"</formula>
    </cfRule>
    <cfRule type="containsText" dxfId="8702" priority="1800" operator="containsText" text="CC">
      <formula>NOT(ISERROR(SEARCH("CC",CU168)))</formula>
    </cfRule>
    <cfRule type="containsText" dxfId="8701" priority="1801" operator="containsText" text="ND">
      <formula>NOT(ISERROR(SEARCH("ND",CU168)))</formula>
    </cfRule>
    <cfRule type="containsText" dxfId="8700" priority="1802" operator="containsText" text="MANTTO">
      <formula>NOT(ISERROR(SEARCH("MANTTO",CU168)))</formula>
    </cfRule>
    <cfRule type="containsText" dxfId="8699" priority="1803" operator="containsText" text="PNC">
      <formula>NOT(ISERROR(SEARCH("PNC",CU168)))</formula>
    </cfRule>
    <cfRule type="containsText" dxfId="8698" priority="1804" operator="containsText" text="EJC">
      <formula>NOT(ISERROR(SEARCH("EJC",CU168)))</formula>
    </cfRule>
    <cfRule type="containsText" dxfId="8697" priority="1805" operator="containsText" text="FAC">
      <formula>NOT(ISERROR(SEARCH("FAC",CU168)))</formula>
    </cfRule>
  </conditionalFormatting>
  <conditionalFormatting sqref="CU168:DJ168">
    <cfRule type="containsText" dxfId="8696" priority="1798" operator="containsText" text="CE">
      <formula>NOT(ISERROR(SEARCH("CE",CU168)))</formula>
    </cfRule>
  </conditionalFormatting>
  <conditionalFormatting sqref="CZ169:DC169">
    <cfRule type="cellIs" dxfId="8695" priority="1791" operator="equal">
      <formula>"FAB"</formula>
    </cfRule>
    <cfRule type="containsText" dxfId="8694" priority="1792" operator="containsText" text="CC">
      <formula>NOT(ISERROR(SEARCH("CC",CZ169)))</formula>
    </cfRule>
    <cfRule type="containsText" dxfId="8693" priority="1793" operator="containsText" text="ND">
      <formula>NOT(ISERROR(SEARCH("ND",CZ169)))</formula>
    </cfRule>
    <cfRule type="containsText" dxfId="8692" priority="1794" operator="containsText" text="MANTTO">
      <formula>NOT(ISERROR(SEARCH("MANTTO",CZ169)))</formula>
    </cfRule>
    <cfRule type="containsText" dxfId="8691" priority="1795" operator="containsText" text="PNC">
      <formula>NOT(ISERROR(SEARCH("PNC",CZ169)))</formula>
    </cfRule>
    <cfRule type="containsText" dxfId="8690" priority="1796" operator="containsText" text="EJC">
      <formula>NOT(ISERROR(SEARCH("EJC",CZ169)))</formula>
    </cfRule>
    <cfRule type="containsText" dxfId="8689" priority="1797" operator="containsText" text="FAC">
      <formula>NOT(ISERROR(SEARCH("FAC",CZ169)))</formula>
    </cfRule>
  </conditionalFormatting>
  <conditionalFormatting sqref="CZ169:DC169">
    <cfRule type="containsText" dxfId="8688" priority="1790" operator="containsText" text="CE">
      <formula>NOT(ISERROR(SEARCH("CE",CZ169)))</formula>
    </cfRule>
  </conditionalFormatting>
  <conditionalFormatting sqref="CV169:DC169">
    <cfRule type="cellIs" dxfId="8687" priority="1783" operator="equal">
      <formula>"FAB"</formula>
    </cfRule>
    <cfRule type="containsText" dxfId="8686" priority="1784" operator="containsText" text="CC">
      <formula>NOT(ISERROR(SEARCH("CC",CV169)))</formula>
    </cfRule>
    <cfRule type="containsText" dxfId="8685" priority="1785" operator="containsText" text="ND">
      <formula>NOT(ISERROR(SEARCH("ND",CV169)))</formula>
    </cfRule>
    <cfRule type="containsText" dxfId="8684" priority="1786" operator="containsText" text="MANTTO">
      <formula>NOT(ISERROR(SEARCH("MANTTO",CV169)))</formula>
    </cfRule>
    <cfRule type="containsText" dxfId="8683" priority="1787" operator="containsText" text="PNC">
      <formula>NOT(ISERROR(SEARCH("PNC",CV169)))</formula>
    </cfRule>
    <cfRule type="containsText" dxfId="8682" priority="1788" operator="containsText" text="EJC">
      <formula>NOT(ISERROR(SEARCH("EJC",CV169)))</formula>
    </cfRule>
    <cfRule type="containsText" dxfId="8681" priority="1789" operator="containsText" text="FAC">
      <formula>NOT(ISERROR(SEARCH("FAC",CV169)))</formula>
    </cfRule>
  </conditionalFormatting>
  <conditionalFormatting sqref="CV169:DC169">
    <cfRule type="containsText" dxfId="8680" priority="1782" operator="containsText" text="CE">
      <formula>NOT(ISERROR(SEARCH("CE",CV169)))</formula>
    </cfRule>
  </conditionalFormatting>
  <conditionalFormatting sqref="CZ170:DC172">
    <cfRule type="cellIs" dxfId="8679" priority="1775" operator="equal">
      <formula>"FAB"</formula>
    </cfRule>
    <cfRule type="containsText" dxfId="8678" priority="1776" operator="containsText" text="CC">
      <formula>NOT(ISERROR(SEARCH("CC",CZ170)))</formula>
    </cfRule>
    <cfRule type="containsText" dxfId="8677" priority="1777" operator="containsText" text="ND">
      <formula>NOT(ISERROR(SEARCH("ND",CZ170)))</formula>
    </cfRule>
    <cfRule type="containsText" dxfId="8676" priority="1778" operator="containsText" text="MANTTO">
      <formula>NOT(ISERROR(SEARCH("MANTTO",CZ170)))</formula>
    </cfRule>
    <cfRule type="containsText" dxfId="8675" priority="1779" operator="containsText" text="PNC">
      <formula>NOT(ISERROR(SEARCH("PNC",CZ170)))</formula>
    </cfRule>
    <cfRule type="containsText" dxfId="8674" priority="1780" operator="containsText" text="EJC">
      <formula>NOT(ISERROR(SEARCH("EJC",CZ170)))</formula>
    </cfRule>
    <cfRule type="containsText" dxfId="8673" priority="1781" operator="containsText" text="FAC">
      <formula>NOT(ISERROR(SEARCH("FAC",CZ170)))</formula>
    </cfRule>
  </conditionalFormatting>
  <conditionalFormatting sqref="CZ170:DC172">
    <cfRule type="containsText" dxfId="8672" priority="1774" operator="containsText" text="CE">
      <formula>NOT(ISERROR(SEARCH("CE",CZ170)))</formula>
    </cfRule>
  </conditionalFormatting>
  <conditionalFormatting sqref="CV170:DC172">
    <cfRule type="cellIs" dxfId="8671" priority="1767" operator="equal">
      <formula>"FAB"</formula>
    </cfRule>
    <cfRule type="containsText" dxfId="8670" priority="1768" operator="containsText" text="CC">
      <formula>NOT(ISERROR(SEARCH("CC",CV170)))</formula>
    </cfRule>
    <cfRule type="containsText" dxfId="8669" priority="1769" operator="containsText" text="ND">
      <formula>NOT(ISERROR(SEARCH("ND",CV170)))</formula>
    </cfRule>
    <cfRule type="containsText" dxfId="8668" priority="1770" operator="containsText" text="MANTTO">
      <formula>NOT(ISERROR(SEARCH("MANTTO",CV170)))</formula>
    </cfRule>
    <cfRule type="containsText" dxfId="8667" priority="1771" operator="containsText" text="PNC">
      <formula>NOT(ISERROR(SEARCH("PNC",CV170)))</formula>
    </cfRule>
    <cfRule type="containsText" dxfId="8666" priority="1772" operator="containsText" text="EJC">
      <formula>NOT(ISERROR(SEARCH("EJC",CV170)))</formula>
    </cfRule>
    <cfRule type="containsText" dxfId="8665" priority="1773" operator="containsText" text="FAC">
      <formula>NOT(ISERROR(SEARCH("FAC",CV170)))</formula>
    </cfRule>
  </conditionalFormatting>
  <conditionalFormatting sqref="CV170:DC172">
    <cfRule type="containsText" dxfId="8664" priority="1766" operator="containsText" text="CE">
      <formula>NOT(ISERROR(SEARCH("CE",CV170)))</formula>
    </cfRule>
  </conditionalFormatting>
  <conditionalFormatting sqref="DV165:DY165">
    <cfRule type="cellIs" dxfId="8663" priority="1759" operator="equal">
      <formula>"FAB"</formula>
    </cfRule>
    <cfRule type="containsText" dxfId="8662" priority="1760" operator="containsText" text="CC">
      <formula>NOT(ISERROR(SEARCH("CC",DV165)))</formula>
    </cfRule>
    <cfRule type="containsText" dxfId="8661" priority="1761" operator="containsText" text="ND">
      <formula>NOT(ISERROR(SEARCH("ND",DV165)))</formula>
    </cfRule>
    <cfRule type="containsText" dxfId="8660" priority="1762" operator="containsText" text="MANTTO">
      <formula>NOT(ISERROR(SEARCH("MANTTO",DV165)))</formula>
    </cfRule>
    <cfRule type="containsText" dxfId="8659" priority="1763" operator="containsText" text="PNC">
      <formula>NOT(ISERROR(SEARCH("PNC",DV165)))</formula>
    </cfRule>
    <cfRule type="containsText" dxfId="8658" priority="1764" operator="containsText" text="EJC">
      <formula>NOT(ISERROR(SEARCH("EJC",DV165)))</formula>
    </cfRule>
    <cfRule type="containsText" dxfId="8657" priority="1765" operator="containsText" text="FAC">
      <formula>NOT(ISERROR(SEARCH("FAC",DV165)))</formula>
    </cfRule>
  </conditionalFormatting>
  <conditionalFormatting sqref="DV165:DY165">
    <cfRule type="containsText" dxfId="8656" priority="1758" operator="containsText" text="CE">
      <formula>NOT(ISERROR(SEARCH("CE",DV165)))</formula>
    </cfRule>
  </conditionalFormatting>
  <conditionalFormatting sqref="DT165:DY165">
    <cfRule type="cellIs" dxfId="8655" priority="1751" operator="equal">
      <formula>"FAB"</formula>
    </cfRule>
    <cfRule type="containsText" dxfId="8654" priority="1752" operator="containsText" text="CC">
      <formula>NOT(ISERROR(SEARCH("CC",DT165)))</formula>
    </cfRule>
    <cfRule type="containsText" dxfId="8653" priority="1753" operator="containsText" text="ND">
      <formula>NOT(ISERROR(SEARCH("ND",DT165)))</formula>
    </cfRule>
    <cfRule type="containsText" dxfId="8652" priority="1754" operator="containsText" text="MANTTO">
      <formula>NOT(ISERROR(SEARCH("MANTTO",DT165)))</formula>
    </cfRule>
    <cfRule type="containsText" dxfId="8651" priority="1755" operator="containsText" text="PNC">
      <formula>NOT(ISERROR(SEARCH("PNC",DT165)))</formula>
    </cfRule>
    <cfRule type="containsText" dxfId="8650" priority="1756" operator="containsText" text="EJC">
      <formula>NOT(ISERROR(SEARCH("EJC",DT165)))</formula>
    </cfRule>
    <cfRule type="containsText" dxfId="8649" priority="1757" operator="containsText" text="FAC">
      <formula>NOT(ISERROR(SEARCH("FAC",DT165)))</formula>
    </cfRule>
  </conditionalFormatting>
  <conditionalFormatting sqref="DT165:DY165">
    <cfRule type="containsText" dxfId="8648" priority="1750" operator="containsText" text="CE">
      <formula>NOT(ISERROR(SEARCH("CE",DT165)))</formula>
    </cfRule>
  </conditionalFormatting>
  <conditionalFormatting sqref="CA180:CL180">
    <cfRule type="cellIs" dxfId="8647" priority="1727" operator="equal">
      <formula>"FAB"</formula>
    </cfRule>
    <cfRule type="containsText" dxfId="8646" priority="1728" operator="containsText" text="CC">
      <formula>NOT(ISERROR(SEARCH("CC",CA180)))</formula>
    </cfRule>
    <cfRule type="containsText" dxfId="8645" priority="1729" operator="containsText" text="ND">
      <formula>NOT(ISERROR(SEARCH("ND",CA180)))</formula>
    </cfRule>
    <cfRule type="containsText" dxfId="8644" priority="1730" operator="containsText" text="MANTTO">
      <formula>NOT(ISERROR(SEARCH("MANTTO",CA180)))</formula>
    </cfRule>
    <cfRule type="containsText" dxfId="8643" priority="1731" operator="containsText" text="PNC">
      <formula>NOT(ISERROR(SEARCH("PNC",CA180)))</formula>
    </cfRule>
    <cfRule type="containsText" dxfId="8642" priority="1732" operator="containsText" text="EJC">
      <formula>NOT(ISERROR(SEARCH("EJC",CA180)))</formula>
    </cfRule>
    <cfRule type="containsText" dxfId="8641" priority="1733" operator="containsText" text="FAC">
      <formula>NOT(ISERROR(SEARCH("FAC",CA180)))</formula>
    </cfRule>
  </conditionalFormatting>
  <conditionalFormatting sqref="CA180:CL180">
    <cfRule type="containsText" dxfId="8640" priority="1726" operator="containsText" text="CE">
      <formula>NOT(ISERROR(SEARCH("CE",CA180)))</formula>
    </cfRule>
  </conditionalFormatting>
  <conditionalFormatting sqref="CA180:CL180">
    <cfRule type="cellIs" dxfId="8639" priority="1719" operator="equal">
      <formula>"FAB"</formula>
    </cfRule>
    <cfRule type="containsText" dxfId="8638" priority="1720" operator="containsText" text="CC">
      <formula>NOT(ISERROR(SEARCH("CC",CA180)))</formula>
    </cfRule>
    <cfRule type="containsText" dxfId="8637" priority="1721" operator="containsText" text="ND">
      <formula>NOT(ISERROR(SEARCH("ND",CA180)))</formula>
    </cfRule>
    <cfRule type="containsText" dxfId="8636" priority="1722" operator="containsText" text="MANTTO">
      <formula>NOT(ISERROR(SEARCH("MANTTO",CA180)))</formula>
    </cfRule>
    <cfRule type="containsText" dxfId="8635" priority="1723" operator="containsText" text="PNC">
      <formula>NOT(ISERROR(SEARCH("PNC",CA180)))</formula>
    </cfRule>
    <cfRule type="containsText" dxfId="8634" priority="1724" operator="containsText" text="EJC">
      <formula>NOT(ISERROR(SEARCH("EJC",CA180)))</formula>
    </cfRule>
    <cfRule type="containsText" dxfId="8633" priority="1725" operator="containsText" text="FAC">
      <formula>NOT(ISERROR(SEARCH("FAC",CA180)))</formula>
    </cfRule>
  </conditionalFormatting>
  <conditionalFormatting sqref="CA180:CL180">
    <cfRule type="containsText" dxfId="8632" priority="1718" operator="containsText" text="CE">
      <formula>NOT(ISERROR(SEARCH("CE",CA180)))</formula>
    </cfRule>
  </conditionalFormatting>
  <conditionalFormatting sqref="CN180:CY180">
    <cfRule type="cellIs" dxfId="8631" priority="1711" operator="equal">
      <formula>"FAB"</formula>
    </cfRule>
    <cfRule type="containsText" dxfId="8630" priority="1712" operator="containsText" text="CC">
      <formula>NOT(ISERROR(SEARCH("CC",CN180)))</formula>
    </cfRule>
    <cfRule type="containsText" dxfId="8629" priority="1713" operator="containsText" text="ND">
      <formula>NOT(ISERROR(SEARCH("ND",CN180)))</formula>
    </cfRule>
    <cfRule type="containsText" dxfId="8628" priority="1714" operator="containsText" text="MANTTO">
      <formula>NOT(ISERROR(SEARCH("MANTTO",CN180)))</formula>
    </cfRule>
    <cfRule type="containsText" dxfId="8627" priority="1715" operator="containsText" text="PNC">
      <formula>NOT(ISERROR(SEARCH("PNC",CN180)))</formula>
    </cfRule>
    <cfRule type="containsText" dxfId="8626" priority="1716" operator="containsText" text="EJC">
      <formula>NOT(ISERROR(SEARCH("EJC",CN180)))</formula>
    </cfRule>
    <cfRule type="containsText" dxfId="8625" priority="1717" operator="containsText" text="FAC">
      <formula>NOT(ISERROR(SEARCH("FAC",CN180)))</formula>
    </cfRule>
  </conditionalFormatting>
  <conditionalFormatting sqref="CN180:CY180">
    <cfRule type="containsText" dxfId="8624" priority="1710" operator="containsText" text="CE">
      <formula>NOT(ISERROR(SEARCH("CE",CN180)))</formula>
    </cfRule>
  </conditionalFormatting>
  <conditionalFormatting sqref="CN180:CY180">
    <cfRule type="cellIs" dxfId="8623" priority="1703" operator="equal">
      <formula>"FAB"</formula>
    </cfRule>
    <cfRule type="containsText" dxfId="8622" priority="1704" operator="containsText" text="CC">
      <formula>NOT(ISERROR(SEARCH("CC",CN180)))</formula>
    </cfRule>
    <cfRule type="containsText" dxfId="8621" priority="1705" operator="containsText" text="ND">
      <formula>NOT(ISERROR(SEARCH("ND",CN180)))</formula>
    </cfRule>
    <cfRule type="containsText" dxfId="8620" priority="1706" operator="containsText" text="MANTTO">
      <formula>NOT(ISERROR(SEARCH("MANTTO",CN180)))</formula>
    </cfRule>
    <cfRule type="containsText" dxfId="8619" priority="1707" operator="containsText" text="PNC">
      <formula>NOT(ISERROR(SEARCH("PNC",CN180)))</formula>
    </cfRule>
    <cfRule type="containsText" dxfId="8618" priority="1708" operator="containsText" text="EJC">
      <formula>NOT(ISERROR(SEARCH("EJC",CN180)))</formula>
    </cfRule>
    <cfRule type="containsText" dxfId="8617" priority="1709" operator="containsText" text="FAC">
      <formula>NOT(ISERROR(SEARCH("FAC",CN180)))</formula>
    </cfRule>
  </conditionalFormatting>
  <conditionalFormatting sqref="CN180:CY180">
    <cfRule type="containsText" dxfId="8616" priority="1702" operator="containsText" text="CE">
      <formula>NOT(ISERROR(SEARCH("CE",CN180)))</formula>
    </cfRule>
  </conditionalFormatting>
  <conditionalFormatting sqref="CV180:DL180">
    <cfRule type="cellIs" dxfId="8615" priority="1695" operator="equal">
      <formula>"FAB"</formula>
    </cfRule>
    <cfRule type="containsText" dxfId="8614" priority="1696" operator="containsText" text="CC">
      <formula>NOT(ISERROR(SEARCH("CC",CV180)))</formula>
    </cfRule>
    <cfRule type="containsText" dxfId="8613" priority="1697" operator="containsText" text="ND">
      <formula>NOT(ISERROR(SEARCH("ND",CV180)))</formula>
    </cfRule>
    <cfRule type="containsText" dxfId="8612" priority="1698" operator="containsText" text="MANTTO">
      <formula>NOT(ISERROR(SEARCH("MANTTO",CV180)))</formula>
    </cfRule>
    <cfRule type="containsText" dxfId="8611" priority="1699" operator="containsText" text="PNC">
      <formula>NOT(ISERROR(SEARCH("PNC",CV180)))</formula>
    </cfRule>
    <cfRule type="containsText" dxfId="8610" priority="1700" operator="containsText" text="EJC">
      <formula>NOT(ISERROR(SEARCH("EJC",CV180)))</formula>
    </cfRule>
    <cfRule type="containsText" dxfId="8609" priority="1701" operator="containsText" text="FAC">
      <formula>NOT(ISERROR(SEARCH("FAC",CV180)))</formula>
    </cfRule>
  </conditionalFormatting>
  <conditionalFormatting sqref="CV180:DL180">
    <cfRule type="containsText" dxfId="8608" priority="1694" operator="containsText" text="CE">
      <formula>NOT(ISERROR(SEARCH("CE",CV180)))</formula>
    </cfRule>
  </conditionalFormatting>
  <conditionalFormatting sqref="CV180:DL180">
    <cfRule type="cellIs" dxfId="8607" priority="1687" operator="equal">
      <formula>"FAB"</formula>
    </cfRule>
    <cfRule type="containsText" dxfId="8606" priority="1688" operator="containsText" text="CC">
      <formula>NOT(ISERROR(SEARCH("CC",CV180)))</formula>
    </cfRule>
    <cfRule type="containsText" dxfId="8605" priority="1689" operator="containsText" text="ND">
      <formula>NOT(ISERROR(SEARCH("ND",CV180)))</formula>
    </cfRule>
    <cfRule type="containsText" dxfId="8604" priority="1690" operator="containsText" text="MANTTO">
      <formula>NOT(ISERROR(SEARCH("MANTTO",CV180)))</formula>
    </cfRule>
    <cfRule type="containsText" dxfId="8603" priority="1691" operator="containsText" text="PNC">
      <formula>NOT(ISERROR(SEARCH("PNC",CV180)))</formula>
    </cfRule>
    <cfRule type="containsText" dxfId="8602" priority="1692" operator="containsText" text="EJC">
      <formula>NOT(ISERROR(SEARCH("EJC",CV180)))</formula>
    </cfRule>
    <cfRule type="containsText" dxfId="8601" priority="1693" operator="containsText" text="FAC">
      <formula>NOT(ISERROR(SEARCH("FAC",CV180)))</formula>
    </cfRule>
  </conditionalFormatting>
  <conditionalFormatting sqref="CV180:DL180">
    <cfRule type="containsText" dxfId="8600" priority="1686" operator="containsText" text="CE">
      <formula>NOT(ISERROR(SEARCH("CE",CV180)))</formula>
    </cfRule>
  </conditionalFormatting>
  <conditionalFormatting sqref="DN180:DY180">
    <cfRule type="cellIs" dxfId="8599" priority="1679" operator="equal">
      <formula>"FAB"</formula>
    </cfRule>
    <cfRule type="containsText" dxfId="8598" priority="1680" operator="containsText" text="CC">
      <formula>NOT(ISERROR(SEARCH("CC",DN180)))</formula>
    </cfRule>
    <cfRule type="containsText" dxfId="8597" priority="1681" operator="containsText" text="ND">
      <formula>NOT(ISERROR(SEARCH("ND",DN180)))</formula>
    </cfRule>
    <cfRule type="containsText" dxfId="8596" priority="1682" operator="containsText" text="MANTTO">
      <formula>NOT(ISERROR(SEARCH("MANTTO",DN180)))</formula>
    </cfRule>
    <cfRule type="containsText" dxfId="8595" priority="1683" operator="containsText" text="PNC">
      <formula>NOT(ISERROR(SEARCH("PNC",DN180)))</formula>
    </cfRule>
    <cfRule type="containsText" dxfId="8594" priority="1684" operator="containsText" text="EJC">
      <formula>NOT(ISERROR(SEARCH("EJC",DN180)))</formula>
    </cfRule>
    <cfRule type="containsText" dxfId="8593" priority="1685" operator="containsText" text="FAC">
      <formula>NOT(ISERROR(SEARCH("FAC",DN180)))</formula>
    </cfRule>
  </conditionalFormatting>
  <conditionalFormatting sqref="DN180:DY180">
    <cfRule type="containsText" dxfId="8592" priority="1678" operator="containsText" text="CE">
      <formula>NOT(ISERROR(SEARCH("CE",DN180)))</formula>
    </cfRule>
  </conditionalFormatting>
  <conditionalFormatting sqref="DN180:DY180">
    <cfRule type="cellIs" dxfId="8591" priority="1671" operator="equal">
      <formula>"FAB"</formula>
    </cfRule>
    <cfRule type="containsText" dxfId="8590" priority="1672" operator="containsText" text="CC">
      <formula>NOT(ISERROR(SEARCH("CC",DN180)))</formula>
    </cfRule>
    <cfRule type="containsText" dxfId="8589" priority="1673" operator="containsText" text="ND">
      <formula>NOT(ISERROR(SEARCH("ND",DN180)))</formula>
    </cfRule>
    <cfRule type="containsText" dxfId="8588" priority="1674" operator="containsText" text="MANTTO">
      <formula>NOT(ISERROR(SEARCH("MANTTO",DN180)))</formula>
    </cfRule>
    <cfRule type="containsText" dxfId="8587" priority="1675" operator="containsText" text="PNC">
      <formula>NOT(ISERROR(SEARCH("PNC",DN180)))</formula>
    </cfRule>
    <cfRule type="containsText" dxfId="8586" priority="1676" operator="containsText" text="EJC">
      <formula>NOT(ISERROR(SEARCH("EJC",DN180)))</formula>
    </cfRule>
    <cfRule type="containsText" dxfId="8585" priority="1677" operator="containsText" text="FAC">
      <formula>NOT(ISERROR(SEARCH("FAC",DN180)))</formula>
    </cfRule>
  </conditionalFormatting>
  <conditionalFormatting sqref="DN180:DY180">
    <cfRule type="containsText" dxfId="8584" priority="1670" operator="containsText" text="CE">
      <formula>NOT(ISERROR(SEARCH("CE",DN180)))</formula>
    </cfRule>
  </conditionalFormatting>
  <conditionalFormatting sqref="BX174:BZ175">
    <cfRule type="cellIs" dxfId="8583" priority="1663" operator="equal">
      <formula>"FAB"</formula>
    </cfRule>
    <cfRule type="containsText" dxfId="8582" priority="1664" operator="containsText" text="CC">
      <formula>NOT(ISERROR(SEARCH("CC",BX174)))</formula>
    </cfRule>
    <cfRule type="containsText" dxfId="8581" priority="1665" operator="containsText" text="ND">
      <formula>NOT(ISERROR(SEARCH("ND",BX174)))</formula>
    </cfRule>
    <cfRule type="containsText" dxfId="8580" priority="1666" operator="containsText" text="MANTTO">
      <formula>NOT(ISERROR(SEARCH("MANTTO",BX174)))</formula>
    </cfRule>
    <cfRule type="containsText" dxfId="8579" priority="1667" operator="containsText" text="PNC">
      <formula>NOT(ISERROR(SEARCH("PNC",BX174)))</formula>
    </cfRule>
    <cfRule type="containsText" dxfId="8578" priority="1668" operator="containsText" text="EJC">
      <formula>NOT(ISERROR(SEARCH("EJC",BX174)))</formula>
    </cfRule>
    <cfRule type="containsText" dxfId="8577" priority="1669" operator="containsText" text="FAC">
      <formula>NOT(ISERROR(SEARCH("FAC",BX174)))</formula>
    </cfRule>
  </conditionalFormatting>
  <conditionalFormatting sqref="BX174:BZ175">
    <cfRule type="containsText" dxfId="8576" priority="1662" operator="containsText" text="CE">
      <formula>NOT(ISERROR(SEARCH("CE",BX174)))</formula>
    </cfRule>
  </conditionalFormatting>
  <conditionalFormatting sqref="BZ180">
    <cfRule type="cellIs" dxfId="8575" priority="1647" operator="equal">
      <formula>"FAB"</formula>
    </cfRule>
    <cfRule type="containsText" dxfId="8574" priority="1648" operator="containsText" text="CC">
      <formula>NOT(ISERROR(SEARCH("CC",BZ180)))</formula>
    </cfRule>
    <cfRule type="containsText" dxfId="8573" priority="1649" operator="containsText" text="ND">
      <formula>NOT(ISERROR(SEARCH("ND",BZ180)))</formula>
    </cfRule>
    <cfRule type="containsText" dxfId="8572" priority="1650" operator="containsText" text="MANTTO">
      <formula>NOT(ISERROR(SEARCH("MANTTO",BZ180)))</formula>
    </cfRule>
    <cfRule type="containsText" dxfId="8571" priority="1651" operator="containsText" text="PNC">
      <formula>NOT(ISERROR(SEARCH("PNC",BZ180)))</formula>
    </cfRule>
    <cfRule type="containsText" dxfId="8570" priority="1652" operator="containsText" text="EJC">
      <formula>NOT(ISERROR(SEARCH("EJC",BZ180)))</formula>
    </cfRule>
    <cfRule type="containsText" dxfId="8569" priority="1653" operator="containsText" text="FAC">
      <formula>NOT(ISERROR(SEARCH("FAC",BZ180)))</formula>
    </cfRule>
  </conditionalFormatting>
  <conditionalFormatting sqref="BZ180">
    <cfRule type="containsText" dxfId="8568" priority="1646" operator="containsText" text="CE">
      <formula>NOT(ISERROR(SEARCH("CE",BZ180)))</formula>
    </cfRule>
  </conditionalFormatting>
  <conditionalFormatting sqref="BA180:BY180">
    <cfRule type="cellIs" dxfId="8567" priority="1622" operator="equal">
      <formula>"FAB"</formula>
    </cfRule>
    <cfRule type="containsText" dxfId="8566" priority="1623" operator="containsText" text="CC">
      <formula>NOT(ISERROR(SEARCH("CC",BA180)))</formula>
    </cfRule>
    <cfRule type="containsText" dxfId="8565" priority="1624" operator="containsText" text="ND">
      <formula>NOT(ISERROR(SEARCH("ND",BA180)))</formula>
    </cfRule>
    <cfRule type="containsText" dxfId="8564" priority="1625" operator="containsText" text="MANTTO">
      <formula>NOT(ISERROR(SEARCH("MANTTO",BA180)))</formula>
    </cfRule>
    <cfRule type="containsText" dxfId="8563" priority="1626" operator="containsText" text="PNC">
      <formula>NOT(ISERROR(SEARCH("PNC",BA180)))</formula>
    </cfRule>
    <cfRule type="containsText" dxfId="8562" priority="1627" operator="containsText" text="EJC">
      <formula>NOT(ISERROR(SEARCH("EJC",BA180)))</formula>
    </cfRule>
    <cfRule type="containsText" dxfId="8561" priority="1628" operator="containsText" text="FAC">
      <formula>NOT(ISERROR(SEARCH("FAC",BA180)))</formula>
    </cfRule>
  </conditionalFormatting>
  <conditionalFormatting sqref="BA180:BY180">
    <cfRule type="containsText" dxfId="8560" priority="1621" operator="containsText" text="CE">
      <formula>NOT(ISERROR(SEARCH("CE",BA180)))</formula>
    </cfRule>
  </conditionalFormatting>
  <conditionalFormatting sqref="BA180:BY180">
    <cfRule type="containsText" dxfId="8559" priority="1620" operator="containsText" text="BAA">
      <formula>NOT(ISERROR(SEARCH("BAA",BA180)))</formula>
    </cfRule>
  </conditionalFormatting>
  <conditionalFormatting sqref="BL180:BN180">
    <cfRule type="cellIs" dxfId="8558" priority="1605" operator="equal">
      <formula>"FAB"</formula>
    </cfRule>
    <cfRule type="containsText" dxfId="8557" priority="1606" operator="containsText" text="CC">
      <formula>NOT(ISERROR(SEARCH("CC",BL180)))</formula>
    </cfRule>
    <cfRule type="containsText" dxfId="8556" priority="1607" operator="containsText" text="ND">
      <formula>NOT(ISERROR(SEARCH("ND",BL180)))</formula>
    </cfRule>
    <cfRule type="containsText" dxfId="8555" priority="1608" operator="containsText" text="MANTTO">
      <formula>NOT(ISERROR(SEARCH("MANTTO",BL180)))</formula>
    </cfRule>
    <cfRule type="containsText" dxfId="8554" priority="1609" operator="containsText" text="PNC">
      <formula>NOT(ISERROR(SEARCH("PNC",BL180)))</formula>
    </cfRule>
    <cfRule type="containsText" dxfId="8553" priority="1610" operator="containsText" text="EJC">
      <formula>NOT(ISERROR(SEARCH("EJC",BL180)))</formula>
    </cfRule>
    <cfRule type="containsText" dxfId="8552" priority="1611" operator="containsText" text="FAC">
      <formula>NOT(ISERROR(SEARCH("FAC",BL180)))</formula>
    </cfRule>
  </conditionalFormatting>
  <conditionalFormatting sqref="BL180:BN180">
    <cfRule type="containsText" dxfId="8551" priority="1604" operator="containsText" text="CE">
      <formula>NOT(ISERROR(SEARCH("CE",BL180)))</formula>
    </cfRule>
  </conditionalFormatting>
  <conditionalFormatting sqref="AO174:AQ175 AX174:AZ175">
    <cfRule type="cellIs" dxfId="8550" priority="1597" operator="equal">
      <formula>"FAB"</formula>
    </cfRule>
    <cfRule type="containsText" dxfId="8549" priority="1598" operator="containsText" text="CC">
      <formula>NOT(ISERROR(SEARCH("CC",AO174)))</formula>
    </cfRule>
    <cfRule type="containsText" dxfId="8548" priority="1599" operator="containsText" text="ND">
      <formula>NOT(ISERROR(SEARCH("ND",AO174)))</formula>
    </cfRule>
    <cfRule type="containsText" dxfId="8547" priority="1600" operator="containsText" text="MANTTO">
      <formula>NOT(ISERROR(SEARCH("MANTTO",AO174)))</formula>
    </cfRule>
    <cfRule type="containsText" dxfId="8546" priority="1601" operator="containsText" text="PNC">
      <formula>NOT(ISERROR(SEARCH("PNC",AO174)))</formula>
    </cfRule>
    <cfRule type="containsText" dxfId="8545" priority="1602" operator="containsText" text="EJC">
      <formula>NOT(ISERROR(SEARCH("EJC",AO174)))</formula>
    </cfRule>
    <cfRule type="containsText" dxfId="8544" priority="1603" operator="containsText" text="FAC">
      <formula>NOT(ISERROR(SEARCH("FAC",AO174)))</formula>
    </cfRule>
  </conditionalFormatting>
  <conditionalFormatting sqref="AO174:AQ175 AX174:AZ175">
    <cfRule type="containsText" dxfId="8543" priority="1596" operator="containsText" text="CE">
      <formula>NOT(ISERROR(SEARCH("CE",AO174)))</formula>
    </cfRule>
  </conditionalFormatting>
  <conditionalFormatting sqref="EI175:ER175 EQ176:ER177 EG178:ER178">
    <cfRule type="cellIs" dxfId="8542" priority="1589" operator="equal">
      <formula>"FAB"</formula>
    </cfRule>
    <cfRule type="containsText" dxfId="8541" priority="1590" operator="containsText" text="CC">
      <formula>NOT(ISERROR(SEARCH("CC",EG175)))</formula>
    </cfRule>
    <cfRule type="containsText" dxfId="8540" priority="1591" operator="containsText" text="ND">
      <formula>NOT(ISERROR(SEARCH("ND",EG175)))</formula>
    </cfRule>
    <cfRule type="containsText" dxfId="8539" priority="1592" operator="containsText" text="MANTTO">
      <formula>NOT(ISERROR(SEARCH("MANTTO",EG175)))</formula>
    </cfRule>
    <cfRule type="containsText" dxfId="8538" priority="1593" operator="containsText" text="PNC">
      <formula>NOT(ISERROR(SEARCH("PNC",EG175)))</formula>
    </cfRule>
    <cfRule type="containsText" dxfId="8537" priority="1594" operator="containsText" text="EJC">
      <formula>NOT(ISERROR(SEARCH("EJC",EG175)))</formula>
    </cfRule>
    <cfRule type="containsText" dxfId="8536" priority="1595" operator="containsText" text="FAC">
      <formula>NOT(ISERROR(SEARCH("FAC",EG175)))</formula>
    </cfRule>
  </conditionalFormatting>
  <conditionalFormatting sqref="EI175:ER175 EQ176:ER177 EG178:ER178">
    <cfRule type="containsText" dxfId="8535" priority="1588" operator="containsText" text="CE">
      <formula>NOT(ISERROR(SEARCH("CE",EG175)))</formula>
    </cfRule>
  </conditionalFormatting>
  <conditionalFormatting sqref="W179:Y179 E176:Y177 AF179:AT179">
    <cfRule type="cellIs" dxfId="8534" priority="1581" operator="equal">
      <formula>"FAB"</formula>
    </cfRule>
    <cfRule type="containsText" dxfId="8533" priority="1582" operator="containsText" text="CC">
      <formula>NOT(ISERROR(SEARCH("CC",E176)))</formula>
    </cfRule>
    <cfRule type="containsText" dxfId="8532" priority="1583" operator="containsText" text="ND">
      <formula>NOT(ISERROR(SEARCH("ND",E176)))</formula>
    </cfRule>
    <cfRule type="containsText" dxfId="8531" priority="1584" operator="containsText" text="MANTTO">
      <formula>NOT(ISERROR(SEARCH("MANTTO",E176)))</formula>
    </cfRule>
    <cfRule type="containsText" dxfId="8530" priority="1585" operator="containsText" text="PNC">
      <formula>NOT(ISERROR(SEARCH("PNC",E176)))</formula>
    </cfRule>
    <cfRule type="containsText" dxfId="8529" priority="1586" operator="containsText" text="EJC">
      <formula>NOT(ISERROR(SEARCH("EJC",E176)))</formula>
    </cfRule>
    <cfRule type="containsText" dxfId="8528" priority="1587" operator="containsText" text="FAC">
      <formula>NOT(ISERROR(SEARCH("FAC",E176)))</formula>
    </cfRule>
  </conditionalFormatting>
  <conditionalFormatting sqref="W179:Y179 E176:Y177 AF179:AT179">
    <cfRule type="containsText" dxfId="8527" priority="1580" operator="containsText" text="CE">
      <formula>NOT(ISERROR(SEARCH("CE",E176)))</formula>
    </cfRule>
  </conditionalFormatting>
  <conditionalFormatting sqref="DZ180:EH180 DH179:EC179">
    <cfRule type="cellIs" dxfId="8526" priority="1565" operator="equal">
      <formula>"FAB"</formula>
    </cfRule>
    <cfRule type="containsText" dxfId="8525" priority="1566" operator="containsText" text="CC">
      <formula>NOT(ISERROR(SEARCH("CC",DH179)))</formula>
    </cfRule>
    <cfRule type="containsText" dxfId="8524" priority="1567" operator="containsText" text="ND">
      <formula>NOT(ISERROR(SEARCH("ND",DH179)))</formula>
    </cfRule>
    <cfRule type="containsText" dxfId="8523" priority="1568" operator="containsText" text="MANTTO">
      <formula>NOT(ISERROR(SEARCH("MANTTO",DH179)))</formula>
    </cfRule>
    <cfRule type="containsText" dxfId="8522" priority="1569" operator="containsText" text="PNC">
      <formula>NOT(ISERROR(SEARCH("PNC",DH179)))</formula>
    </cfRule>
    <cfRule type="containsText" dxfId="8521" priority="1570" operator="containsText" text="EJC">
      <formula>NOT(ISERROR(SEARCH("EJC",DH179)))</formula>
    </cfRule>
    <cfRule type="containsText" dxfId="8520" priority="1571" operator="containsText" text="FAC">
      <formula>NOT(ISERROR(SEARCH("FAC",DH179)))</formula>
    </cfRule>
  </conditionalFormatting>
  <conditionalFormatting sqref="DZ180:EH180 DH179:EC179">
    <cfRule type="containsText" dxfId="8519" priority="1564" operator="containsText" text="CE">
      <formula>NOT(ISERROR(SEARCH("CE",DH179)))</formula>
    </cfRule>
  </conditionalFormatting>
  <conditionalFormatting sqref="DZ180:EH180 DH179:EC179">
    <cfRule type="cellIs" dxfId="8518" priority="1557" operator="equal">
      <formula>"FAB"</formula>
    </cfRule>
    <cfRule type="containsText" dxfId="8517" priority="1558" operator="containsText" text="CC">
      <formula>NOT(ISERROR(SEARCH("CC",DH179)))</formula>
    </cfRule>
    <cfRule type="containsText" dxfId="8516" priority="1559" operator="containsText" text="ND">
      <formula>NOT(ISERROR(SEARCH("ND",DH179)))</formula>
    </cfRule>
    <cfRule type="containsText" dxfId="8515" priority="1560" operator="containsText" text="MANTTO">
      <formula>NOT(ISERROR(SEARCH("MANTTO",DH179)))</formula>
    </cfRule>
    <cfRule type="containsText" dxfId="8514" priority="1561" operator="containsText" text="PNC">
      <formula>NOT(ISERROR(SEARCH("PNC",DH179)))</formula>
    </cfRule>
    <cfRule type="containsText" dxfId="8513" priority="1562" operator="containsText" text="EJC">
      <formula>NOT(ISERROR(SEARCH("EJC",DH179)))</formula>
    </cfRule>
    <cfRule type="containsText" dxfId="8512" priority="1563" operator="containsText" text="FAC">
      <formula>NOT(ISERROR(SEARCH("FAC",DH179)))</formula>
    </cfRule>
  </conditionalFormatting>
  <conditionalFormatting sqref="DZ180:EH180 DH179:EC179">
    <cfRule type="containsText" dxfId="8511" priority="1556" operator="containsText" text="CE">
      <formula>NOT(ISERROR(SEARCH("CE",DH179)))</formula>
    </cfRule>
  </conditionalFormatting>
  <conditionalFormatting sqref="K178:Y178 E178:J180">
    <cfRule type="cellIs" dxfId="8510" priority="1541" operator="equal">
      <formula>"FAB"</formula>
    </cfRule>
    <cfRule type="containsText" dxfId="8509" priority="1542" operator="containsText" text="CC">
      <formula>NOT(ISERROR(SEARCH("CC",E178)))</formula>
    </cfRule>
    <cfRule type="containsText" dxfId="8508" priority="1543" operator="containsText" text="ND">
      <formula>NOT(ISERROR(SEARCH("ND",E178)))</formula>
    </cfRule>
    <cfRule type="containsText" dxfId="8507" priority="1544" operator="containsText" text="MANTTO">
      <formula>NOT(ISERROR(SEARCH("MANTTO",E178)))</formula>
    </cfRule>
    <cfRule type="containsText" dxfId="8506" priority="1545" operator="containsText" text="PNC">
      <formula>NOT(ISERROR(SEARCH("PNC",E178)))</formula>
    </cfRule>
    <cfRule type="containsText" dxfId="8505" priority="1546" operator="containsText" text="EJC">
      <formula>NOT(ISERROR(SEARCH("EJC",E178)))</formula>
    </cfRule>
    <cfRule type="containsText" dxfId="8504" priority="1547" operator="containsText" text="FAC">
      <formula>NOT(ISERROR(SEARCH("FAC",E178)))</formula>
    </cfRule>
  </conditionalFormatting>
  <conditionalFormatting sqref="K178:Y178 E178:J180">
    <cfRule type="containsText" dxfId="8503" priority="1540" operator="containsText" text="CE">
      <formula>NOT(ISERROR(SEARCH("CE",E178)))</formula>
    </cfRule>
  </conditionalFormatting>
  <conditionalFormatting sqref="K178:Y178 E178:J180">
    <cfRule type="cellIs" dxfId="8502" priority="1533" operator="equal">
      <formula>"FAB"</formula>
    </cfRule>
    <cfRule type="containsText" dxfId="8501" priority="1534" operator="containsText" text="CC">
      <formula>NOT(ISERROR(SEARCH("CC",E178)))</formula>
    </cfRule>
    <cfRule type="containsText" dxfId="8500" priority="1535" operator="containsText" text="ND">
      <formula>NOT(ISERROR(SEARCH("ND",E178)))</formula>
    </cfRule>
    <cfRule type="containsText" dxfId="8499" priority="1536" operator="containsText" text="MANTTO">
      <formula>NOT(ISERROR(SEARCH("MANTTO",E178)))</formula>
    </cfRule>
    <cfRule type="containsText" dxfId="8498" priority="1537" operator="containsText" text="PNC">
      <formula>NOT(ISERROR(SEARCH("PNC",E178)))</formula>
    </cfRule>
    <cfRule type="containsText" dxfId="8497" priority="1538" operator="containsText" text="EJC">
      <formula>NOT(ISERROR(SEARCH("EJC",E178)))</formula>
    </cfRule>
    <cfRule type="containsText" dxfId="8496" priority="1539" operator="containsText" text="FAC">
      <formula>NOT(ISERROR(SEARCH("FAC",E178)))</formula>
    </cfRule>
  </conditionalFormatting>
  <conditionalFormatting sqref="K178:Y178 E178:J180">
    <cfRule type="containsText" dxfId="8495" priority="1532" operator="containsText" text="CE">
      <formula>NOT(ISERROR(SEARCH("CE",E178)))</formula>
    </cfRule>
  </conditionalFormatting>
  <conditionalFormatting sqref="E178:G178">
    <cfRule type="cellIs" dxfId="8494" priority="1508" operator="equal">
      <formula>"FAB"</formula>
    </cfRule>
    <cfRule type="containsText" dxfId="8493" priority="1509" operator="containsText" text="CC">
      <formula>NOT(ISERROR(SEARCH("CC",E178)))</formula>
    </cfRule>
    <cfRule type="containsText" dxfId="8492" priority="1510" operator="containsText" text="ND">
      <formula>NOT(ISERROR(SEARCH("ND",E178)))</formula>
    </cfRule>
    <cfRule type="containsText" dxfId="8491" priority="1511" operator="containsText" text="MANTTO">
      <formula>NOT(ISERROR(SEARCH("MANTTO",E178)))</formula>
    </cfRule>
    <cfRule type="containsText" dxfId="8490" priority="1512" operator="containsText" text="PNC">
      <formula>NOT(ISERROR(SEARCH("PNC",E178)))</formula>
    </cfRule>
    <cfRule type="containsText" dxfId="8489" priority="1513" operator="containsText" text="EJC">
      <formula>NOT(ISERROR(SEARCH("EJC",E178)))</formula>
    </cfRule>
    <cfRule type="containsText" dxfId="8488" priority="1514" operator="containsText" text="FAC">
      <formula>NOT(ISERROR(SEARCH("FAC",E178)))</formula>
    </cfRule>
  </conditionalFormatting>
  <conditionalFormatting sqref="E178:G178">
    <cfRule type="containsText" dxfId="8487" priority="1507" operator="containsText" text="CE">
      <formula>NOT(ISERROR(SEARCH("CE",E178)))</formula>
    </cfRule>
  </conditionalFormatting>
  <conditionalFormatting sqref="CT174">
    <cfRule type="cellIs" dxfId="8486" priority="1500" operator="equal">
      <formula>"FAB"</formula>
    </cfRule>
    <cfRule type="containsText" dxfId="8485" priority="1501" operator="containsText" text="CC">
      <formula>NOT(ISERROR(SEARCH("CC",CT174)))</formula>
    </cfRule>
    <cfRule type="containsText" dxfId="8484" priority="1502" operator="containsText" text="ND">
      <formula>NOT(ISERROR(SEARCH("ND",CT174)))</formula>
    </cfRule>
    <cfRule type="containsText" dxfId="8483" priority="1503" operator="containsText" text="MANTTO">
      <formula>NOT(ISERROR(SEARCH("MANTTO",CT174)))</formula>
    </cfRule>
    <cfRule type="containsText" dxfId="8482" priority="1504" operator="containsText" text="PNC">
      <formula>NOT(ISERROR(SEARCH("PNC",CT174)))</formula>
    </cfRule>
    <cfRule type="containsText" dxfId="8481" priority="1505" operator="containsText" text="EJC">
      <formula>NOT(ISERROR(SEARCH("EJC",CT174)))</formula>
    </cfRule>
    <cfRule type="containsText" dxfId="8480" priority="1506" operator="containsText" text="FAC">
      <formula>NOT(ISERROR(SEARCH("FAC",CT174)))</formula>
    </cfRule>
  </conditionalFormatting>
  <conditionalFormatting sqref="CT174">
    <cfRule type="containsText" dxfId="8479" priority="1499" operator="containsText" text="CE">
      <formula>NOT(ISERROR(SEARCH("CE",CT174)))</formula>
    </cfRule>
  </conditionalFormatting>
  <conditionalFormatting sqref="CL174:CN174">
    <cfRule type="cellIs" dxfId="8478" priority="1492" operator="equal">
      <formula>"FAB"</formula>
    </cfRule>
    <cfRule type="containsText" dxfId="8477" priority="1493" operator="containsText" text="CC">
      <formula>NOT(ISERROR(SEARCH("CC",CL174)))</formula>
    </cfRule>
    <cfRule type="containsText" dxfId="8476" priority="1494" operator="containsText" text="ND">
      <formula>NOT(ISERROR(SEARCH("ND",CL174)))</formula>
    </cfRule>
    <cfRule type="containsText" dxfId="8475" priority="1495" operator="containsText" text="MANTTO">
      <formula>NOT(ISERROR(SEARCH("MANTTO",CL174)))</formula>
    </cfRule>
    <cfRule type="containsText" dxfId="8474" priority="1496" operator="containsText" text="PNC">
      <formula>NOT(ISERROR(SEARCH("PNC",CL174)))</formula>
    </cfRule>
    <cfRule type="containsText" dxfId="8473" priority="1497" operator="containsText" text="EJC">
      <formula>NOT(ISERROR(SEARCH("EJC",CL174)))</formula>
    </cfRule>
    <cfRule type="containsText" dxfId="8472" priority="1498" operator="containsText" text="FAC">
      <formula>NOT(ISERROR(SEARCH("FAC",CL174)))</formula>
    </cfRule>
  </conditionalFormatting>
  <conditionalFormatting sqref="CL174:CN174">
    <cfRule type="containsText" dxfId="8471" priority="1491" operator="containsText" text="CE">
      <formula>NOT(ISERROR(SEARCH("CE",CL174)))</formula>
    </cfRule>
  </conditionalFormatting>
  <conditionalFormatting sqref="BA180:BL180">
    <cfRule type="cellIs" dxfId="8470" priority="1484" operator="equal">
      <formula>"FAB"</formula>
    </cfRule>
    <cfRule type="containsText" dxfId="8469" priority="1485" operator="containsText" text="CC">
      <formula>NOT(ISERROR(SEARCH("CC",BA180)))</formula>
    </cfRule>
    <cfRule type="containsText" dxfId="8468" priority="1486" operator="containsText" text="ND">
      <formula>NOT(ISERROR(SEARCH("ND",BA180)))</formula>
    </cfRule>
    <cfRule type="containsText" dxfId="8467" priority="1487" operator="containsText" text="MANTTO">
      <formula>NOT(ISERROR(SEARCH("MANTTO",BA180)))</formula>
    </cfRule>
    <cfRule type="containsText" dxfId="8466" priority="1488" operator="containsText" text="PNC">
      <formula>NOT(ISERROR(SEARCH("PNC",BA180)))</formula>
    </cfRule>
    <cfRule type="containsText" dxfId="8465" priority="1489" operator="containsText" text="EJC">
      <formula>NOT(ISERROR(SEARCH("EJC",BA180)))</formula>
    </cfRule>
    <cfRule type="containsText" dxfId="8464" priority="1490" operator="containsText" text="FAC">
      <formula>NOT(ISERROR(SEARCH("FAC",BA180)))</formula>
    </cfRule>
  </conditionalFormatting>
  <conditionalFormatting sqref="BA180:BL180">
    <cfRule type="containsText" dxfId="8463" priority="1483" operator="containsText" text="CE">
      <formula>NOT(ISERROR(SEARCH("CE",BA180)))</formula>
    </cfRule>
  </conditionalFormatting>
  <conditionalFormatting sqref="BA180:BL180">
    <cfRule type="cellIs" dxfId="8462" priority="1476" operator="equal">
      <formula>"FAB"</formula>
    </cfRule>
    <cfRule type="containsText" dxfId="8461" priority="1477" operator="containsText" text="CC">
      <formula>NOT(ISERROR(SEARCH("CC",BA180)))</formula>
    </cfRule>
    <cfRule type="containsText" dxfId="8460" priority="1478" operator="containsText" text="ND">
      <formula>NOT(ISERROR(SEARCH("ND",BA180)))</formula>
    </cfRule>
    <cfRule type="containsText" dxfId="8459" priority="1479" operator="containsText" text="MANTTO">
      <formula>NOT(ISERROR(SEARCH("MANTTO",BA180)))</formula>
    </cfRule>
    <cfRule type="containsText" dxfId="8458" priority="1480" operator="containsText" text="PNC">
      <formula>NOT(ISERROR(SEARCH("PNC",BA180)))</formula>
    </cfRule>
    <cfRule type="containsText" dxfId="8457" priority="1481" operator="containsText" text="EJC">
      <formula>NOT(ISERROR(SEARCH("EJC",BA180)))</formula>
    </cfRule>
    <cfRule type="containsText" dxfId="8456" priority="1482" operator="containsText" text="FAC">
      <formula>NOT(ISERROR(SEARCH("FAC",BA180)))</formula>
    </cfRule>
  </conditionalFormatting>
  <conditionalFormatting sqref="BA180:BL180">
    <cfRule type="containsText" dxfId="8455" priority="1475" operator="containsText" text="CE">
      <formula>NOT(ISERROR(SEARCH("CE",BA180)))</formula>
    </cfRule>
  </conditionalFormatting>
  <conditionalFormatting sqref="BN180:BY180">
    <cfRule type="cellIs" dxfId="8454" priority="1468" operator="equal">
      <formula>"FAB"</formula>
    </cfRule>
    <cfRule type="containsText" dxfId="8453" priority="1469" operator="containsText" text="CC">
      <formula>NOT(ISERROR(SEARCH("CC",BN180)))</formula>
    </cfRule>
    <cfRule type="containsText" dxfId="8452" priority="1470" operator="containsText" text="ND">
      <formula>NOT(ISERROR(SEARCH("ND",BN180)))</formula>
    </cfRule>
    <cfRule type="containsText" dxfId="8451" priority="1471" operator="containsText" text="MANTTO">
      <formula>NOT(ISERROR(SEARCH("MANTTO",BN180)))</formula>
    </cfRule>
    <cfRule type="containsText" dxfId="8450" priority="1472" operator="containsText" text="PNC">
      <formula>NOT(ISERROR(SEARCH("PNC",BN180)))</formula>
    </cfRule>
    <cfRule type="containsText" dxfId="8449" priority="1473" operator="containsText" text="EJC">
      <formula>NOT(ISERROR(SEARCH("EJC",BN180)))</formula>
    </cfRule>
    <cfRule type="containsText" dxfId="8448" priority="1474" operator="containsText" text="FAC">
      <formula>NOT(ISERROR(SEARCH("FAC",BN180)))</formula>
    </cfRule>
  </conditionalFormatting>
  <conditionalFormatting sqref="BN180:BY180">
    <cfRule type="containsText" dxfId="8447" priority="1467" operator="containsText" text="CE">
      <formula>NOT(ISERROR(SEARCH("CE",BN180)))</formula>
    </cfRule>
  </conditionalFormatting>
  <conditionalFormatting sqref="BN180:BY180">
    <cfRule type="cellIs" dxfId="8446" priority="1460" operator="equal">
      <formula>"FAB"</formula>
    </cfRule>
    <cfRule type="containsText" dxfId="8445" priority="1461" operator="containsText" text="CC">
      <formula>NOT(ISERROR(SEARCH("CC",BN180)))</formula>
    </cfRule>
    <cfRule type="containsText" dxfId="8444" priority="1462" operator="containsText" text="ND">
      <formula>NOT(ISERROR(SEARCH("ND",BN180)))</formula>
    </cfRule>
    <cfRule type="containsText" dxfId="8443" priority="1463" operator="containsText" text="MANTTO">
      <formula>NOT(ISERROR(SEARCH("MANTTO",BN180)))</formula>
    </cfRule>
    <cfRule type="containsText" dxfId="8442" priority="1464" operator="containsText" text="PNC">
      <formula>NOT(ISERROR(SEARCH("PNC",BN180)))</formula>
    </cfRule>
    <cfRule type="containsText" dxfId="8441" priority="1465" operator="containsText" text="EJC">
      <formula>NOT(ISERROR(SEARCH("EJC",BN180)))</formula>
    </cfRule>
    <cfRule type="containsText" dxfId="8440" priority="1466" operator="containsText" text="FAC">
      <formula>NOT(ISERROR(SEARCH("FAC",BN180)))</formula>
    </cfRule>
  </conditionalFormatting>
  <conditionalFormatting sqref="BN180:BY180">
    <cfRule type="containsText" dxfId="8439" priority="1459" operator="containsText" text="CE">
      <formula>NOT(ISERROR(SEARCH("CE",BN180)))</formula>
    </cfRule>
  </conditionalFormatting>
  <conditionalFormatting sqref="CA180:CL180">
    <cfRule type="cellIs" dxfId="8438" priority="1452" operator="equal">
      <formula>"FAB"</formula>
    </cfRule>
    <cfRule type="containsText" dxfId="8437" priority="1453" operator="containsText" text="CC">
      <formula>NOT(ISERROR(SEARCH("CC",CA180)))</formula>
    </cfRule>
    <cfRule type="containsText" dxfId="8436" priority="1454" operator="containsText" text="ND">
      <formula>NOT(ISERROR(SEARCH("ND",CA180)))</formula>
    </cfRule>
    <cfRule type="containsText" dxfId="8435" priority="1455" operator="containsText" text="MANTTO">
      <formula>NOT(ISERROR(SEARCH("MANTTO",CA180)))</formula>
    </cfRule>
    <cfRule type="containsText" dxfId="8434" priority="1456" operator="containsText" text="PNC">
      <formula>NOT(ISERROR(SEARCH("PNC",CA180)))</formula>
    </cfRule>
    <cfRule type="containsText" dxfId="8433" priority="1457" operator="containsText" text="EJC">
      <formula>NOT(ISERROR(SEARCH("EJC",CA180)))</formula>
    </cfRule>
    <cfRule type="containsText" dxfId="8432" priority="1458" operator="containsText" text="FAC">
      <formula>NOT(ISERROR(SEARCH("FAC",CA180)))</formula>
    </cfRule>
  </conditionalFormatting>
  <conditionalFormatting sqref="CA180:CL180">
    <cfRule type="containsText" dxfId="8431" priority="1451" operator="containsText" text="CE">
      <formula>NOT(ISERROR(SEARCH("CE",CA180)))</formula>
    </cfRule>
  </conditionalFormatting>
  <conditionalFormatting sqref="CA180:CL180">
    <cfRule type="cellIs" dxfId="8430" priority="1444" operator="equal">
      <formula>"FAB"</formula>
    </cfRule>
    <cfRule type="containsText" dxfId="8429" priority="1445" operator="containsText" text="CC">
      <formula>NOT(ISERROR(SEARCH("CC",CA180)))</formula>
    </cfRule>
    <cfRule type="containsText" dxfId="8428" priority="1446" operator="containsText" text="ND">
      <formula>NOT(ISERROR(SEARCH("ND",CA180)))</formula>
    </cfRule>
    <cfRule type="containsText" dxfId="8427" priority="1447" operator="containsText" text="MANTTO">
      <formula>NOT(ISERROR(SEARCH("MANTTO",CA180)))</formula>
    </cfRule>
    <cfRule type="containsText" dxfId="8426" priority="1448" operator="containsText" text="PNC">
      <formula>NOT(ISERROR(SEARCH("PNC",CA180)))</formula>
    </cfRule>
    <cfRule type="containsText" dxfId="8425" priority="1449" operator="containsText" text="EJC">
      <formula>NOT(ISERROR(SEARCH("EJC",CA180)))</formula>
    </cfRule>
    <cfRule type="containsText" dxfId="8424" priority="1450" operator="containsText" text="FAC">
      <formula>NOT(ISERROR(SEARCH("FAC",CA180)))</formula>
    </cfRule>
  </conditionalFormatting>
  <conditionalFormatting sqref="CA180:CL180">
    <cfRule type="containsText" dxfId="8423" priority="1443" operator="containsText" text="CE">
      <formula>NOT(ISERROR(SEARCH("CE",CA180)))</formula>
    </cfRule>
  </conditionalFormatting>
  <conditionalFormatting sqref="CN180:CY180">
    <cfRule type="cellIs" dxfId="8422" priority="1436" operator="equal">
      <formula>"FAB"</formula>
    </cfRule>
    <cfRule type="containsText" dxfId="8421" priority="1437" operator="containsText" text="CC">
      <formula>NOT(ISERROR(SEARCH("CC",CN180)))</formula>
    </cfRule>
    <cfRule type="containsText" dxfId="8420" priority="1438" operator="containsText" text="ND">
      <formula>NOT(ISERROR(SEARCH("ND",CN180)))</formula>
    </cfRule>
    <cfRule type="containsText" dxfId="8419" priority="1439" operator="containsText" text="MANTTO">
      <formula>NOT(ISERROR(SEARCH("MANTTO",CN180)))</formula>
    </cfRule>
    <cfRule type="containsText" dxfId="8418" priority="1440" operator="containsText" text="PNC">
      <formula>NOT(ISERROR(SEARCH("PNC",CN180)))</formula>
    </cfRule>
    <cfRule type="containsText" dxfId="8417" priority="1441" operator="containsText" text="EJC">
      <formula>NOT(ISERROR(SEARCH("EJC",CN180)))</formula>
    </cfRule>
    <cfRule type="containsText" dxfId="8416" priority="1442" operator="containsText" text="FAC">
      <formula>NOT(ISERROR(SEARCH("FAC",CN180)))</formula>
    </cfRule>
  </conditionalFormatting>
  <conditionalFormatting sqref="CN180:CY180">
    <cfRule type="containsText" dxfId="8415" priority="1435" operator="containsText" text="CE">
      <formula>NOT(ISERROR(SEARCH("CE",CN180)))</formula>
    </cfRule>
  </conditionalFormatting>
  <conditionalFormatting sqref="CN180:CY180">
    <cfRule type="cellIs" dxfId="8414" priority="1428" operator="equal">
      <formula>"FAB"</formula>
    </cfRule>
    <cfRule type="containsText" dxfId="8413" priority="1429" operator="containsText" text="CC">
      <formula>NOT(ISERROR(SEARCH("CC",CN180)))</formula>
    </cfRule>
    <cfRule type="containsText" dxfId="8412" priority="1430" operator="containsText" text="ND">
      <formula>NOT(ISERROR(SEARCH("ND",CN180)))</formula>
    </cfRule>
    <cfRule type="containsText" dxfId="8411" priority="1431" operator="containsText" text="MANTTO">
      <formula>NOT(ISERROR(SEARCH("MANTTO",CN180)))</formula>
    </cfRule>
    <cfRule type="containsText" dxfId="8410" priority="1432" operator="containsText" text="PNC">
      <formula>NOT(ISERROR(SEARCH("PNC",CN180)))</formula>
    </cfRule>
    <cfRule type="containsText" dxfId="8409" priority="1433" operator="containsText" text="EJC">
      <formula>NOT(ISERROR(SEARCH("EJC",CN180)))</formula>
    </cfRule>
    <cfRule type="containsText" dxfId="8408" priority="1434" operator="containsText" text="FAC">
      <formula>NOT(ISERROR(SEARCH("FAC",CN180)))</formula>
    </cfRule>
  </conditionalFormatting>
  <conditionalFormatting sqref="CN180:CY180">
    <cfRule type="containsText" dxfId="8407" priority="1427" operator="containsText" text="CE">
      <formula>NOT(ISERROR(SEARCH("CE",CN180)))</formula>
    </cfRule>
  </conditionalFormatting>
  <conditionalFormatting sqref="CM180:DH180">
    <cfRule type="cellIs" dxfId="8406" priority="1420" operator="equal">
      <formula>"FAB"</formula>
    </cfRule>
    <cfRule type="containsText" dxfId="8405" priority="1421" operator="containsText" text="CC">
      <formula>NOT(ISERROR(SEARCH("CC",CM180)))</formula>
    </cfRule>
    <cfRule type="containsText" dxfId="8404" priority="1422" operator="containsText" text="ND">
      <formula>NOT(ISERROR(SEARCH("ND",CM180)))</formula>
    </cfRule>
    <cfRule type="containsText" dxfId="8403" priority="1423" operator="containsText" text="MANTTO">
      <formula>NOT(ISERROR(SEARCH("MANTTO",CM180)))</formula>
    </cfRule>
    <cfRule type="containsText" dxfId="8402" priority="1424" operator="containsText" text="PNC">
      <formula>NOT(ISERROR(SEARCH("PNC",CM180)))</formula>
    </cfRule>
    <cfRule type="containsText" dxfId="8401" priority="1425" operator="containsText" text="EJC">
      <formula>NOT(ISERROR(SEARCH("EJC",CM180)))</formula>
    </cfRule>
    <cfRule type="containsText" dxfId="8400" priority="1426" operator="containsText" text="FAC">
      <formula>NOT(ISERROR(SEARCH("FAC",CM180)))</formula>
    </cfRule>
  </conditionalFormatting>
  <conditionalFormatting sqref="CM180:DH180">
    <cfRule type="containsText" dxfId="8399" priority="1419" operator="containsText" text="CE">
      <formula>NOT(ISERROR(SEARCH("CE",CM180)))</formula>
    </cfRule>
  </conditionalFormatting>
  <conditionalFormatting sqref="CM180:DH180">
    <cfRule type="cellIs" dxfId="8398" priority="1412" operator="equal">
      <formula>"FAB"</formula>
    </cfRule>
    <cfRule type="containsText" dxfId="8397" priority="1413" operator="containsText" text="CC">
      <formula>NOT(ISERROR(SEARCH("CC",CM180)))</formula>
    </cfRule>
    <cfRule type="containsText" dxfId="8396" priority="1414" operator="containsText" text="ND">
      <formula>NOT(ISERROR(SEARCH("ND",CM180)))</formula>
    </cfRule>
    <cfRule type="containsText" dxfId="8395" priority="1415" operator="containsText" text="MANTTO">
      <formula>NOT(ISERROR(SEARCH("MANTTO",CM180)))</formula>
    </cfRule>
    <cfRule type="containsText" dxfId="8394" priority="1416" operator="containsText" text="PNC">
      <formula>NOT(ISERROR(SEARCH("PNC",CM180)))</formula>
    </cfRule>
    <cfRule type="containsText" dxfId="8393" priority="1417" operator="containsText" text="EJC">
      <formula>NOT(ISERROR(SEARCH("EJC",CM180)))</formula>
    </cfRule>
    <cfRule type="containsText" dxfId="8392" priority="1418" operator="containsText" text="FAC">
      <formula>NOT(ISERROR(SEARCH("FAC",CM180)))</formula>
    </cfRule>
  </conditionalFormatting>
  <conditionalFormatting sqref="CM180:DH180">
    <cfRule type="containsText" dxfId="8391" priority="1411" operator="containsText" text="CE">
      <formula>NOT(ISERROR(SEARCH("CE",CM180)))</formula>
    </cfRule>
  </conditionalFormatting>
  <conditionalFormatting sqref="DQ176">
    <cfRule type="cellIs" dxfId="8390" priority="1404" operator="equal">
      <formula>"FAB"</formula>
    </cfRule>
    <cfRule type="containsText" dxfId="8389" priority="1405" operator="containsText" text="CC">
      <formula>NOT(ISERROR(SEARCH("CC",DQ176)))</formula>
    </cfRule>
    <cfRule type="containsText" dxfId="8388" priority="1406" operator="containsText" text="ND">
      <formula>NOT(ISERROR(SEARCH("ND",DQ176)))</formula>
    </cfRule>
    <cfRule type="containsText" dxfId="8387" priority="1407" operator="containsText" text="MANTTO">
      <formula>NOT(ISERROR(SEARCH("MANTTO",DQ176)))</formula>
    </cfRule>
    <cfRule type="containsText" dxfId="8386" priority="1408" operator="containsText" text="PNC">
      <formula>NOT(ISERROR(SEARCH("PNC",DQ176)))</formula>
    </cfRule>
    <cfRule type="containsText" dxfId="8385" priority="1409" operator="containsText" text="EJC">
      <formula>NOT(ISERROR(SEARCH("EJC",DQ176)))</formula>
    </cfRule>
    <cfRule type="containsText" dxfId="8384" priority="1410" operator="containsText" text="FAC">
      <formula>NOT(ISERROR(SEARCH("FAC",DQ176)))</formula>
    </cfRule>
  </conditionalFormatting>
  <conditionalFormatting sqref="DQ176">
    <cfRule type="containsText" dxfId="8383" priority="1403" operator="containsText" text="CE">
      <formula>NOT(ISERROR(SEARCH("CE",DQ176)))</formula>
    </cfRule>
  </conditionalFormatting>
  <conditionalFormatting sqref="DQ176">
    <cfRule type="containsText" dxfId="8382" priority="1402" operator="containsText" text="BAA">
      <formula>NOT(ISERROR(SEARCH("BAA",DQ176)))</formula>
    </cfRule>
  </conditionalFormatting>
  <conditionalFormatting sqref="CX176:DP176">
    <cfRule type="cellIs" dxfId="8381" priority="1395" operator="equal">
      <formula>"FAB"</formula>
    </cfRule>
    <cfRule type="containsText" dxfId="8380" priority="1396" operator="containsText" text="CC">
      <formula>NOT(ISERROR(SEARCH("CC",CX176)))</formula>
    </cfRule>
    <cfRule type="containsText" dxfId="8379" priority="1397" operator="containsText" text="ND">
      <formula>NOT(ISERROR(SEARCH("ND",CX176)))</formula>
    </cfRule>
    <cfRule type="containsText" dxfId="8378" priority="1398" operator="containsText" text="MANTTO">
      <formula>NOT(ISERROR(SEARCH("MANTTO",CX176)))</formula>
    </cfRule>
    <cfRule type="containsText" dxfId="8377" priority="1399" operator="containsText" text="PNC">
      <formula>NOT(ISERROR(SEARCH("PNC",CX176)))</formula>
    </cfRule>
    <cfRule type="containsText" dxfId="8376" priority="1400" operator="containsText" text="EJC">
      <formula>NOT(ISERROR(SEARCH("EJC",CX176)))</formula>
    </cfRule>
    <cfRule type="containsText" dxfId="8375" priority="1401" operator="containsText" text="FAC">
      <formula>NOT(ISERROR(SEARCH("FAC",CX176)))</formula>
    </cfRule>
  </conditionalFormatting>
  <conditionalFormatting sqref="CX176:DP176">
    <cfRule type="containsText" dxfId="8374" priority="1394" operator="containsText" text="CE">
      <formula>NOT(ISERROR(SEARCH("CE",CX176)))</formula>
    </cfRule>
  </conditionalFormatting>
  <conditionalFormatting sqref="CX176:DP176">
    <cfRule type="containsText" dxfId="8373" priority="1393" operator="containsText" text="BAA">
      <formula>NOT(ISERROR(SEARCH("BAA",CX176)))</formula>
    </cfRule>
  </conditionalFormatting>
  <conditionalFormatting sqref="EP183:ER183 E184:DE184 E185:DN185 AC186:AN186 DO184:ER184 CK187">
    <cfRule type="cellIs" dxfId="8372" priority="1386" operator="equal">
      <formula>"FAB"</formula>
    </cfRule>
    <cfRule type="containsText" dxfId="8371" priority="1387" operator="containsText" text="CC">
      <formula>NOT(ISERROR(SEARCH("CC",E183)))</formula>
    </cfRule>
    <cfRule type="containsText" dxfId="8370" priority="1388" operator="containsText" text="ND">
      <formula>NOT(ISERROR(SEARCH("ND",E183)))</formula>
    </cfRule>
    <cfRule type="containsText" dxfId="8369" priority="1389" operator="containsText" text="MANTTO">
      <formula>NOT(ISERROR(SEARCH("MANTTO",E183)))</formula>
    </cfRule>
    <cfRule type="containsText" dxfId="8368" priority="1390" operator="containsText" text="PNC">
      <formula>NOT(ISERROR(SEARCH("PNC",E183)))</formula>
    </cfRule>
    <cfRule type="containsText" dxfId="8367" priority="1391" operator="containsText" text="EJC">
      <formula>NOT(ISERROR(SEARCH("EJC",E183)))</formula>
    </cfRule>
    <cfRule type="containsText" dxfId="8366" priority="1392" operator="containsText" text="FAC">
      <formula>NOT(ISERROR(SEARCH("FAC",E183)))</formula>
    </cfRule>
  </conditionalFormatting>
  <conditionalFormatting sqref="EP183:ER183 E184:DE184 E185:DN185 AC186:AN186 DO184:ER184 CK187">
    <cfRule type="containsText" dxfId="8365" priority="1385" operator="containsText" text="CE">
      <formula>NOT(ISERROR(SEARCH("CE",E183)))</formula>
    </cfRule>
  </conditionalFormatting>
  <conditionalFormatting sqref="CF184:DE184">
    <cfRule type="cellIs" dxfId="8364" priority="1378" operator="equal">
      <formula>"FAB"</formula>
    </cfRule>
    <cfRule type="containsText" dxfId="8363" priority="1379" operator="containsText" text="CC">
      <formula>NOT(ISERROR(SEARCH("CC",CF184)))</formula>
    </cfRule>
    <cfRule type="containsText" dxfId="8362" priority="1380" operator="containsText" text="ND">
      <formula>NOT(ISERROR(SEARCH("ND",CF184)))</formula>
    </cfRule>
    <cfRule type="containsText" dxfId="8361" priority="1381" operator="containsText" text="MANTTO">
      <formula>NOT(ISERROR(SEARCH("MANTTO",CF184)))</formula>
    </cfRule>
    <cfRule type="containsText" dxfId="8360" priority="1382" operator="containsText" text="PNC">
      <formula>NOT(ISERROR(SEARCH("PNC",CF184)))</formula>
    </cfRule>
    <cfRule type="containsText" dxfId="8359" priority="1383" operator="containsText" text="EJC">
      <formula>NOT(ISERROR(SEARCH("EJC",CF184)))</formula>
    </cfRule>
    <cfRule type="containsText" dxfId="8358" priority="1384" operator="containsText" text="FAC">
      <formula>NOT(ISERROR(SEARCH("FAC",CF184)))</formula>
    </cfRule>
  </conditionalFormatting>
  <conditionalFormatting sqref="CF184:DE184">
    <cfRule type="containsText" dxfId="8357" priority="1377" operator="containsText" text="CE">
      <formula>NOT(ISERROR(SEARCH("CE",CF184)))</formula>
    </cfRule>
  </conditionalFormatting>
  <conditionalFormatting sqref="EP183:ER183 E184:DE184 E185:DN185 AC186:AN186 DO184:ER184 CK187">
    <cfRule type="containsText" dxfId="8356" priority="1376" operator="containsText" text="BAA">
      <formula>NOT(ISERROR(SEARCH("BAA",E183)))</formula>
    </cfRule>
  </conditionalFormatting>
  <conditionalFormatting sqref="CU182:ER182">
    <cfRule type="cellIs" dxfId="8355" priority="1369" operator="equal">
      <formula>"FAB"</formula>
    </cfRule>
    <cfRule type="containsText" dxfId="8354" priority="1370" operator="containsText" text="CC">
      <formula>NOT(ISERROR(SEARCH("CC",CU182)))</formula>
    </cfRule>
    <cfRule type="containsText" dxfId="8353" priority="1371" operator="containsText" text="ND">
      <formula>NOT(ISERROR(SEARCH("ND",CU182)))</formula>
    </cfRule>
    <cfRule type="containsText" dxfId="8352" priority="1372" operator="containsText" text="MANTTO">
      <formula>NOT(ISERROR(SEARCH("MANTTO",CU182)))</formula>
    </cfRule>
    <cfRule type="containsText" dxfId="8351" priority="1373" operator="containsText" text="PNC">
      <formula>NOT(ISERROR(SEARCH("PNC",CU182)))</formula>
    </cfRule>
    <cfRule type="containsText" dxfId="8350" priority="1374" operator="containsText" text="EJC">
      <formula>NOT(ISERROR(SEARCH("EJC",CU182)))</formula>
    </cfRule>
    <cfRule type="containsText" dxfId="8349" priority="1375" operator="containsText" text="FAC">
      <formula>NOT(ISERROR(SEARCH("FAC",CU182)))</formula>
    </cfRule>
  </conditionalFormatting>
  <conditionalFormatting sqref="CU182:ER182">
    <cfRule type="containsText" dxfId="8348" priority="1368" operator="containsText" text="CE">
      <formula>NOT(ISERROR(SEARCH("CE",CU182)))</formula>
    </cfRule>
  </conditionalFormatting>
  <conditionalFormatting sqref="DT186:EJ186">
    <cfRule type="cellIs" dxfId="8347" priority="1361" operator="equal">
      <formula>"FAB"</formula>
    </cfRule>
    <cfRule type="containsText" dxfId="8346" priority="1362" operator="containsText" text="CC">
      <formula>NOT(ISERROR(SEARCH("CC",DT186)))</formula>
    </cfRule>
    <cfRule type="containsText" dxfId="8345" priority="1363" operator="containsText" text="ND">
      <formula>NOT(ISERROR(SEARCH("ND",DT186)))</formula>
    </cfRule>
    <cfRule type="containsText" dxfId="8344" priority="1364" operator="containsText" text="MANTTO">
      <formula>NOT(ISERROR(SEARCH("MANTTO",DT186)))</formula>
    </cfRule>
    <cfRule type="containsText" dxfId="8343" priority="1365" operator="containsText" text="PNC">
      <formula>NOT(ISERROR(SEARCH("PNC",DT186)))</formula>
    </cfRule>
    <cfRule type="containsText" dxfId="8342" priority="1366" operator="containsText" text="EJC">
      <formula>NOT(ISERROR(SEARCH("EJC",DT186)))</formula>
    </cfRule>
    <cfRule type="containsText" dxfId="8341" priority="1367" operator="containsText" text="FAC">
      <formula>NOT(ISERROR(SEARCH("FAC",DT186)))</formula>
    </cfRule>
  </conditionalFormatting>
  <conditionalFormatting sqref="DT186:EJ186">
    <cfRule type="containsText" dxfId="8340" priority="1360" operator="containsText" text="CE">
      <formula>NOT(ISERROR(SEARCH("CE",DT186)))</formula>
    </cfRule>
  </conditionalFormatting>
  <conditionalFormatting sqref="DT186:EJ186">
    <cfRule type="containsText" dxfId="8339" priority="1359" operator="containsText" text="BAA">
      <formula>NOT(ISERROR(SEARCH("BAA",DT186)))</formula>
    </cfRule>
  </conditionalFormatting>
  <conditionalFormatting sqref="ER185 EH187:ER187">
    <cfRule type="cellIs" dxfId="8338" priority="1343" operator="equal">
      <formula>"FAB"</formula>
    </cfRule>
    <cfRule type="containsText" dxfId="8337" priority="1344" operator="containsText" text="CC">
      <formula>NOT(ISERROR(SEARCH("CC",EH185)))</formula>
    </cfRule>
    <cfRule type="containsText" dxfId="8336" priority="1345" operator="containsText" text="ND">
      <formula>NOT(ISERROR(SEARCH("ND",EH185)))</formula>
    </cfRule>
    <cfRule type="containsText" dxfId="8335" priority="1346" operator="containsText" text="MANTTO">
      <formula>NOT(ISERROR(SEARCH("MANTTO",EH185)))</formula>
    </cfRule>
    <cfRule type="containsText" dxfId="8334" priority="1347" operator="containsText" text="PNC">
      <formula>NOT(ISERROR(SEARCH("PNC",EH185)))</formula>
    </cfRule>
    <cfRule type="containsText" dxfId="8333" priority="1348" operator="containsText" text="EJC">
      <formula>NOT(ISERROR(SEARCH("EJC",EH185)))</formula>
    </cfRule>
    <cfRule type="containsText" dxfId="8332" priority="1349" operator="containsText" text="FAC">
      <formula>NOT(ISERROR(SEARCH("FAC",EH185)))</formula>
    </cfRule>
  </conditionalFormatting>
  <conditionalFormatting sqref="ER185 EH187:ER187">
    <cfRule type="containsText" dxfId="8331" priority="1342" operator="containsText" text="CE">
      <formula>NOT(ISERROR(SEARCH("CE",EH185)))</formula>
    </cfRule>
  </conditionalFormatting>
  <conditionalFormatting sqref="ER185 EH187:ER187">
    <cfRule type="containsText" dxfId="8330" priority="1341" operator="containsText" text="BAA">
      <formula>NOT(ISERROR(SEARCH("BAA",EH185)))</formula>
    </cfRule>
  </conditionalFormatting>
  <conditionalFormatting sqref="E183:L183 T183">
    <cfRule type="cellIs" dxfId="8329" priority="1334" operator="equal">
      <formula>"FAB"</formula>
    </cfRule>
    <cfRule type="containsText" dxfId="8328" priority="1335" operator="containsText" text="CC">
      <formula>NOT(ISERROR(SEARCH("CC",E183)))</formula>
    </cfRule>
    <cfRule type="containsText" dxfId="8327" priority="1336" operator="containsText" text="ND">
      <formula>NOT(ISERROR(SEARCH("ND",E183)))</formula>
    </cfRule>
    <cfRule type="containsText" dxfId="8326" priority="1337" operator="containsText" text="MANTTO">
      <formula>NOT(ISERROR(SEARCH("MANTTO",E183)))</formula>
    </cfRule>
    <cfRule type="containsText" dxfId="8325" priority="1338" operator="containsText" text="PNC">
      <formula>NOT(ISERROR(SEARCH("PNC",E183)))</formula>
    </cfRule>
    <cfRule type="containsText" dxfId="8324" priority="1339" operator="containsText" text="EJC">
      <formula>NOT(ISERROR(SEARCH("EJC",E183)))</formula>
    </cfRule>
    <cfRule type="containsText" dxfId="8323" priority="1340" operator="containsText" text="FAC">
      <formula>NOT(ISERROR(SEARCH("FAC",E183)))</formula>
    </cfRule>
  </conditionalFormatting>
  <conditionalFormatting sqref="E183:L183 T183">
    <cfRule type="containsText" dxfId="8322" priority="1333" operator="containsText" text="CE">
      <formula>NOT(ISERROR(SEARCH("CE",E183)))</formula>
    </cfRule>
  </conditionalFormatting>
  <conditionalFormatting sqref="DX185:EQ185">
    <cfRule type="cellIs" dxfId="8321" priority="1317" operator="equal">
      <formula>"FAB"</formula>
    </cfRule>
    <cfRule type="containsText" dxfId="8320" priority="1318" operator="containsText" text="CC">
      <formula>NOT(ISERROR(SEARCH("CC",DX185)))</formula>
    </cfRule>
    <cfRule type="containsText" dxfId="8319" priority="1319" operator="containsText" text="ND">
      <formula>NOT(ISERROR(SEARCH("ND",DX185)))</formula>
    </cfRule>
    <cfRule type="containsText" dxfId="8318" priority="1320" operator="containsText" text="MANTTO">
      <formula>NOT(ISERROR(SEARCH("MANTTO",DX185)))</formula>
    </cfRule>
    <cfRule type="containsText" dxfId="8317" priority="1321" operator="containsText" text="PNC">
      <formula>NOT(ISERROR(SEARCH("PNC",DX185)))</formula>
    </cfRule>
    <cfRule type="containsText" dxfId="8316" priority="1322" operator="containsText" text="EJC">
      <formula>NOT(ISERROR(SEARCH("EJC",DX185)))</formula>
    </cfRule>
    <cfRule type="containsText" dxfId="8315" priority="1323" operator="containsText" text="FAC">
      <formula>NOT(ISERROR(SEARCH("FAC",DX185)))</formula>
    </cfRule>
  </conditionalFormatting>
  <conditionalFormatting sqref="DX185:EQ185">
    <cfRule type="containsText" dxfId="8314" priority="1316" operator="containsText" text="CE">
      <formula>NOT(ISERROR(SEARCH("CE",DX185)))</formula>
    </cfRule>
  </conditionalFormatting>
  <conditionalFormatting sqref="DX185:EQ185">
    <cfRule type="containsText" dxfId="8313" priority="1315" operator="containsText" text="BAA">
      <formula>NOT(ISERROR(SEARCH("BAA",DX185)))</formula>
    </cfRule>
  </conditionalFormatting>
  <conditionalFormatting sqref="E186:AB186">
    <cfRule type="cellIs" dxfId="8312" priority="1308" operator="equal">
      <formula>"FAB"</formula>
    </cfRule>
    <cfRule type="containsText" dxfId="8311" priority="1309" operator="containsText" text="CC">
      <formula>NOT(ISERROR(SEARCH("CC",E186)))</formula>
    </cfRule>
    <cfRule type="containsText" dxfId="8310" priority="1310" operator="containsText" text="ND">
      <formula>NOT(ISERROR(SEARCH("ND",E186)))</formula>
    </cfRule>
    <cfRule type="containsText" dxfId="8309" priority="1311" operator="containsText" text="MANTTO">
      <formula>NOT(ISERROR(SEARCH("MANTTO",E186)))</formula>
    </cfRule>
    <cfRule type="containsText" dxfId="8308" priority="1312" operator="containsText" text="PNC">
      <formula>NOT(ISERROR(SEARCH("PNC",E186)))</formula>
    </cfRule>
    <cfRule type="containsText" dxfId="8307" priority="1313" operator="containsText" text="EJC">
      <formula>NOT(ISERROR(SEARCH("EJC",E186)))</formula>
    </cfRule>
    <cfRule type="containsText" dxfId="8306" priority="1314" operator="containsText" text="FAC">
      <formula>NOT(ISERROR(SEARCH("FAC",E186)))</formula>
    </cfRule>
  </conditionalFormatting>
  <conditionalFormatting sqref="E186:AB186">
    <cfRule type="containsText" dxfId="8305" priority="1307" operator="containsText" text="CE">
      <formula>NOT(ISERROR(SEARCH("CE",E186)))</formula>
    </cfRule>
  </conditionalFormatting>
  <conditionalFormatting sqref="E186:AB186">
    <cfRule type="containsText" dxfId="8304" priority="1306" operator="containsText" text="BAA">
      <formula>NOT(ISERROR(SEARCH("BAA",E186)))</formula>
    </cfRule>
  </conditionalFormatting>
  <conditionalFormatting sqref="DF184:DN184">
    <cfRule type="cellIs" dxfId="8303" priority="1290" operator="equal">
      <formula>"FAB"</formula>
    </cfRule>
    <cfRule type="containsText" dxfId="8302" priority="1291" operator="containsText" text="CC">
      <formula>NOT(ISERROR(SEARCH("CC",DF184)))</formula>
    </cfRule>
    <cfRule type="containsText" dxfId="8301" priority="1292" operator="containsText" text="ND">
      <formula>NOT(ISERROR(SEARCH("ND",DF184)))</formula>
    </cfRule>
    <cfRule type="containsText" dxfId="8300" priority="1293" operator="containsText" text="MANTTO">
      <formula>NOT(ISERROR(SEARCH("MANTTO",DF184)))</formula>
    </cfRule>
    <cfRule type="containsText" dxfId="8299" priority="1294" operator="containsText" text="PNC">
      <formula>NOT(ISERROR(SEARCH("PNC",DF184)))</formula>
    </cfRule>
    <cfRule type="containsText" dxfId="8298" priority="1295" operator="containsText" text="EJC">
      <formula>NOT(ISERROR(SEARCH("EJC",DF184)))</formula>
    </cfRule>
    <cfRule type="containsText" dxfId="8297" priority="1296" operator="containsText" text="FAC">
      <formula>NOT(ISERROR(SEARCH("FAC",DF184)))</formula>
    </cfRule>
  </conditionalFormatting>
  <conditionalFormatting sqref="DF184:DN184">
    <cfRule type="containsText" dxfId="8296" priority="1289" operator="containsText" text="CE">
      <formula>NOT(ISERROR(SEARCH("CE",DF184)))</formula>
    </cfRule>
  </conditionalFormatting>
  <conditionalFormatting sqref="DF184:DN184">
    <cfRule type="containsText" dxfId="8295" priority="1288" operator="containsText" text="BAA">
      <formula>NOT(ISERROR(SEARCH("BAA",DF184)))</formula>
    </cfRule>
  </conditionalFormatting>
  <conditionalFormatting sqref="DF184:DN184">
    <cfRule type="cellIs" dxfId="8294" priority="1281" operator="equal">
      <formula>"FAB"</formula>
    </cfRule>
    <cfRule type="containsText" dxfId="8293" priority="1282" operator="containsText" text="CC">
      <formula>NOT(ISERROR(SEARCH("CC",DF184)))</formula>
    </cfRule>
    <cfRule type="containsText" dxfId="8292" priority="1283" operator="containsText" text="ND">
      <formula>NOT(ISERROR(SEARCH("ND",DF184)))</formula>
    </cfRule>
    <cfRule type="containsText" dxfId="8291" priority="1284" operator="containsText" text="MANTTO">
      <formula>NOT(ISERROR(SEARCH("MANTTO",DF184)))</formula>
    </cfRule>
    <cfRule type="containsText" dxfId="8290" priority="1285" operator="containsText" text="PNC">
      <formula>NOT(ISERROR(SEARCH("PNC",DF184)))</formula>
    </cfRule>
    <cfRule type="containsText" dxfId="8289" priority="1286" operator="containsText" text="EJC">
      <formula>NOT(ISERROR(SEARCH("EJC",DF184)))</formula>
    </cfRule>
    <cfRule type="containsText" dxfId="8288" priority="1287" operator="containsText" text="FAC">
      <formula>NOT(ISERROR(SEARCH("FAC",DF184)))</formula>
    </cfRule>
  </conditionalFormatting>
  <conditionalFormatting sqref="DF184:DN184">
    <cfRule type="containsText" dxfId="8287" priority="1280" operator="containsText" text="CE">
      <formula>NOT(ISERROR(SEARCH("CE",DF184)))</formula>
    </cfRule>
  </conditionalFormatting>
  <conditionalFormatting sqref="DO185:DW185">
    <cfRule type="cellIs" dxfId="8286" priority="1264" operator="equal">
      <formula>"FAB"</formula>
    </cfRule>
    <cfRule type="containsText" dxfId="8285" priority="1265" operator="containsText" text="CC">
      <formula>NOT(ISERROR(SEARCH("CC",DO185)))</formula>
    </cfRule>
    <cfRule type="containsText" dxfId="8284" priority="1266" operator="containsText" text="ND">
      <formula>NOT(ISERROR(SEARCH("ND",DO185)))</formula>
    </cfRule>
    <cfRule type="containsText" dxfId="8283" priority="1267" operator="containsText" text="MANTTO">
      <formula>NOT(ISERROR(SEARCH("MANTTO",DO185)))</formula>
    </cfRule>
    <cfRule type="containsText" dxfId="8282" priority="1268" operator="containsText" text="PNC">
      <formula>NOT(ISERROR(SEARCH("PNC",DO185)))</formula>
    </cfRule>
    <cfRule type="containsText" dxfId="8281" priority="1269" operator="containsText" text="EJC">
      <formula>NOT(ISERROR(SEARCH("EJC",DO185)))</formula>
    </cfRule>
    <cfRule type="containsText" dxfId="8280" priority="1270" operator="containsText" text="FAC">
      <formula>NOT(ISERROR(SEARCH("FAC",DO185)))</formula>
    </cfRule>
  </conditionalFormatting>
  <conditionalFormatting sqref="DO185:DW185">
    <cfRule type="containsText" dxfId="8279" priority="1263" operator="containsText" text="CE">
      <formula>NOT(ISERROR(SEARCH("CE",DO185)))</formula>
    </cfRule>
  </conditionalFormatting>
  <conditionalFormatting sqref="DO185:DW185">
    <cfRule type="containsText" dxfId="8278" priority="1262" operator="containsText" text="BAA">
      <formula>NOT(ISERROR(SEARCH("BAA",DO185)))</formula>
    </cfRule>
  </conditionalFormatting>
  <conditionalFormatting sqref="BZ188">
    <cfRule type="cellIs" dxfId="8277" priority="1255" operator="equal">
      <formula>"FAB"</formula>
    </cfRule>
    <cfRule type="containsText" dxfId="8276" priority="1256" operator="containsText" text="CC">
      <formula>NOT(ISERROR(SEARCH("CC",BZ188)))</formula>
    </cfRule>
    <cfRule type="containsText" dxfId="8275" priority="1257" operator="containsText" text="ND">
      <formula>NOT(ISERROR(SEARCH("ND",BZ188)))</formula>
    </cfRule>
    <cfRule type="containsText" dxfId="8274" priority="1258" operator="containsText" text="MANTTO">
      <formula>NOT(ISERROR(SEARCH("MANTTO",BZ188)))</formula>
    </cfRule>
    <cfRule type="containsText" dxfId="8273" priority="1259" operator="containsText" text="PNC">
      <formula>NOT(ISERROR(SEARCH("PNC",BZ188)))</formula>
    </cfRule>
    <cfRule type="containsText" dxfId="8272" priority="1260" operator="containsText" text="EJC">
      <formula>NOT(ISERROR(SEARCH("EJC",BZ188)))</formula>
    </cfRule>
    <cfRule type="containsText" dxfId="8271" priority="1261" operator="containsText" text="FAC">
      <formula>NOT(ISERROR(SEARCH("FAC",BZ188)))</formula>
    </cfRule>
  </conditionalFormatting>
  <conditionalFormatting sqref="BZ188">
    <cfRule type="containsText" dxfId="8270" priority="1254" operator="containsText" text="CE">
      <formula>NOT(ISERROR(SEARCH("CE",BZ188)))</formula>
    </cfRule>
  </conditionalFormatting>
  <conditionalFormatting sqref="BZ188">
    <cfRule type="containsText" dxfId="8269" priority="1253" operator="containsText" text="BAA">
      <formula>NOT(ISERROR(SEARCH("BAA",BZ188)))</formula>
    </cfRule>
  </conditionalFormatting>
  <conditionalFormatting sqref="CA188:CI188">
    <cfRule type="cellIs" dxfId="8268" priority="1246" operator="equal">
      <formula>"FAB"</formula>
    </cfRule>
    <cfRule type="containsText" dxfId="8267" priority="1247" operator="containsText" text="CC">
      <formula>NOT(ISERROR(SEARCH("CC",CA188)))</formula>
    </cfRule>
    <cfRule type="containsText" dxfId="8266" priority="1248" operator="containsText" text="ND">
      <formula>NOT(ISERROR(SEARCH("ND",CA188)))</formula>
    </cfRule>
    <cfRule type="containsText" dxfId="8265" priority="1249" operator="containsText" text="MANTTO">
      <formula>NOT(ISERROR(SEARCH("MANTTO",CA188)))</formula>
    </cfRule>
    <cfRule type="containsText" dxfId="8264" priority="1250" operator="containsText" text="PNC">
      <formula>NOT(ISERROR(SEARCH("PNC",CA188)))</formula>
    </cfRule>
    <cfRule type="containsText" dxfId="8263" priority="1251" operator="containsText" text="EJC">
      <formula>NOT(ISERROR(SEARCH("EJC",CA188)))</formula>
    </cfRule>
    <cfRule type="containsText" dxfId="8262" priority="1252" operator="containsText" text="FAC">
      <formula>NOT(ISERROR(SEARCH("FAC",CA188)))</formula>
    </cfRule>
  </conditionalFormatting>
  <conditionalFormatting sqref="CA188:CI188">
    <cfRule type="containsText" dxfId="8261" priority="1245" operator="containsText" text="CE">
      <formula>NOT(ISERROR(SEARCH("CE",CA188)))</formula>
    </cfRule>
  </conditionalFormatting>
  <conditionalFormatting sqref="CA188:CI188">
    <cfRule type="containsText" dxfId="8260" priority="1244" operator="containsText" text="BAA">
      <formula>NOT(ISERROR(SEARCH("BAA",CA188)))</formula>
    </cfRule>
  </conditionalFormatting>
  <conditionalFormatting sqref="BF190:BO190">
    <cfRule type="cellIs" dxfId="8259" priority="1237" operator="equal">
      <formula>"FAB"</formula>
    </cfRule>
    <cfRule type="containsText" dxfId="8258" priority="1238" operator="containsText" text="CC">
      <formula>NOT(ISERROR(SEARCH("CC",BF190)))</formula>
    </cfRule>
    <cfRule type="containsText" dxfId="8257" priority="1239" operator="containsText" text="ND">
      <formula>NOT(ISERROR(SEARCH("ND",BF190)))</formula>
    </cfRule>
    <cfRule type="containsText" dxfId="8256" priority="1240" operator="containsText" text="MANTTO">
      <formula>NOT(ISERROR(SEARCH("MANTTO",BF190)))</formula>
    </cfRule>
    <cfRule type="containsText" dxfId="8255" priority="1241" operator="containsText" text="PNC">
      <formula>NOT(ISERROR(SEARCH("PNC",BF190)))</formula>
    </cfRule>
    <cfRule type="containsText" dxfId="8254" priority="1242" operator="containsText" text="EJC">
      <formula>NOT(ISERROR(SEARCH("EJC",BF190)))</formula>
    </cfRule>
    <cfRule type="containsText" dxfId="8253" priority="1243" operator="containsText" text="FAC">
      <formula>NOT(ISERROR(SEARCH("FAC",BF190)))</formula>
    </cfRule>
  </conditionalFormatting>
  <conditionalFormatting sqref="BF190:BO190">
    <cfRule type="containsText" dxfId="8252" priority="1236" operator="containsText" text="CE">
      <formula>NOT(ISERROR(SEARCH("CE",BF190)))</formula>
    </cfRule>
  </conditionalFormatting>
  <conditionalFormatting sqref="BF190:BO190">
    <cfRule type="containsText" dxfId="8251" priority="1235" operator="containsText" text="BAA">
      <formula>NOT(ISERROR(SEARCH("BAA",BF190)))</formula>
    </cfRule>
  </conditionalFormatting>
  <conditionalFormatting sqref="BZ190:CI190">
    <cfRule type="cellIs" dxfId="8250" priority="1228" operator="equal">
      <formula>"FAB"</formula>
    </cfRule>
    <cfRule type="containsText" dxfId="8249" priority="1229" operator="containsText" text="CC">
      <formula>NOT(ISERROR(SEARCH("CC",BZ190)))</formula>
    </cfRule>
    <cfRule type="containsText" dxfId="8248" priority="1230" operator="containsText" text="ND">
      <formula>NOT(ISERROR(SEARCH("ND",BZ190)))</formula>
    </cfRule>
    <cfRule type="containsText" dxfId="8247" priority="1231" operator="containsText" text="MANTTO">
      <formula>NOT(ISERROR(SEARCH("MANTTO",BZ190)))</formula>
    </cfRule>
    <cfRule type="containsText" dxfId="8246" priority="1232" operator="containsText" text="PNC">
      <formula>NOT(ISERROR(SEARCH("PNC",BZ190)))</formula>
    </cfRule>
    <cfRule type="containsText" dxfId="8245" priority="1233" operator="containsText" text="EJC">
      <formula>NOT(ISERROR(SEARCH("EJC",BZ190)))</formula>
    </cfRule>
    <cfRule type="containsText" dxfId="8244" priority="1234" operator="containsText" text="FAC">
      <formula>NOT(ISERROR(SEARCH("FAC",BZ190)))</formula>
    </cfRule>
  </conditionalFormatting>
  <conditionalFormatting sqref="BZ190:CI190">
    <cfRule type="containsText" dxfId="8243" priority="1227" operator="containsText" text="CE">
      <formula>NOT(ISERROR(SEARCH("CE",BZ190)))</formula>
    </cfRule>
  </conditionalFormatting>
  <conditionalFormatting sqref="BZ190:CI190">
    <cfRule type="containsText" dxfId="8242" priority="1226" operator="containsText" text="BAA">
      <formula>NOT(ISERROR(SEARCH("BAA",BZ190)))</formula>
    </cfRule>
  </conditionalFormatting>
  <conditionalFormatting sqref="AI193:CF193">
    <cfRule type="cellIs" dxfId="8241" priority="1165" operator="equal">
      <formula>"FAB"</formula>
    </cfRule>
    <cfRule type="containsText" dxfId="8240" priority="1166" operator="containsText" text="CC">
      <formula>NOT(ISERROR(SEARCH("CC",AI193)))</formula>
    </cfRule>
    <cfRule type="containsText" dxfId="8239" priority="1167" operator="containsText" text="ND">
      <formula>NOT(ISERROR(SEARCH("ND",AI193)))</formula>
    </cfRule>
    <cfRule type="containsText" dxfId="8238" priority="1168" operator="containsText" text="MANTTO">
      <formula>NOT(ISERROR(SEARCH("MANTTO",AI193)))</formula>
    </cfRule>
    <cfRule type="containsText" dxfId="8237" priority="1169" operator="containsText" text="PNC">
      <formula>NOT(ISERROR(SEARCH("PNC",AI193)))</formula>
    </cfRule>
    <cfRule type="containsText" dxfId="8236" priority="1170" operator="containsText" text="EJC">
      <formula>NOT(ISERROR(SEARCH("EJC",AI193)))</formula>
    </cfRule>
    <cfRule type="containsText" dxfId="8235" priority="1171" operator="containsText" text="FAC">
      <formula>NOT(ISERROR(SEARCH("FAC",AI193)))</formula>
    </cfRule>
  </conditionalFormatting>
  <conditionalFormatting sqref="AI193:CF193">
    <cfRule type="containsText" dxfId="8234" priority="1164" operator="containsText" text="CE">
      <formula>NOT(ISERROR(SEARCH("CE",AI193)))</formula>
    </cfRule>
  </conditionalFormatting>
  <conditionalFormatting sqref="AI193:CF193">
    <cfRule type="containsText" dxfId="8233" priority="1163" operator="containsText" text="BAA">
      <formula>NOT(ISERROR(SEARCH("BAA",AI193)))</formula>
    </cfRule>
  </conditionalFormatting>
  <conditionalFormatting sqref="DS186">
    <cfRule type="cellIs" dxfId="8232" priority="1156" operator="equal">
      <formula>"FAB"</formula>
    </cfRule>
    <cfRule type="containsText" dxfId="8231" priority="1157" operator="containsText" text="CC">
      <formula>NOT(ISERROR(SEARCH("CC",DS186)))</formula>
    </cfRule>
    <cfRule type="containsText" dxfId="8230" priority="1158" operator="containsText" text="ND">
      <formula>NOT(ISERROR(SEARCH("ND",DS186)))</formula>
    </cfRule>
    <cfRule type="containsText" dxfId="8229" priority="1159" operator="containsText" text="MANTTO">
      <formula>NOT(ISERROR(SEARCH("MANTTO",DS186)))</formula>
    </cfRule>
    <cfRule type="containsText" dxfId="8228" priority="1160" operator="containsText" text="PNC">
      <formula>NOT(ISERROR(SEARCH("PNC",DS186)))</formula>
    </cfRule>
    <cfRule type="containsText" dxfId="8227" priority="1161" operator="containsText" text="EJC">
      <formula>NOT(ISERROR(SEARCH("EJC",DS186)))</formula>
    </cfRule>
    <cfRule type="containsText" dxfId="8226" priority="1162" operator="containsText" text="FAC">
      <formula>NOT(ISERROR(SEARCH("FAC",DS186)))</formula>
    </cfRule>
  </conditionalFormatting>
  <conditionalFormatting sqref="DS186">
    <cfRule type="containsText" dxfId="8225" priority="1155" operator="containsText" text="CE">
      <formula>NOT(ISERROR(SEARCH("CE",DS186)))</formula>
    </cfRule>
  </conditionalFormatting>
  <conditionalFormatting sqref="DS186">
    <cfRule type="containsText" dxfId="8224" priority="1154" operator="containsText" text="BAA">
      <formula>NOT(ISERROR(SEARCH("BAA",DS186)))</formula>
    </cfRule>
  </conditionalFormatting>
  <conditionalFormatting sqref="EK186:ER186">
    <cfRule type="cellIs" dxfId="8223" priority="1147" operator="equal">
      <formula>"FAB"</formula>
    </cfRule>
    <cfRule type="containsText" dxfId="8222" priority="1148" operator="containsText" text="CC">
      <formula>NOT(ISERROR(SEARCH("CC",EK186)))</formula>
    </cfRule>
    <cfRule type="containsText" dxfId="8221" priority="1149" operator="containsText" text="ND">
      <formula>NOT(ISERROR(SEARCH("ND",EK186)))</formula>
    </cfRule>
    <cfRule type="containsText" dxfId="8220" priority="1150" operator="containsText" text="MANTTO">
      <formula>NOT(ISERROR(SEARCH("MANTTO",EK186)))</formula>
    </cfRule>
    <cfRule type="containsText" dxfId="8219" priority="1151" operator="containsText" text="PNC">
      <formula>NOT(ISERROR(SEARCH("PNC",EK186)))</formula>
    </cfRule>
    <cfRule type="containsText" dxfId="8218" priority="1152" operator="containsText" text="EJC">
      <formula>NOT(ISERROR(SEARCH("EJC",EK186)))</formula>
    </cfRule>
    <cfRule type="containsText" dxfId="8217" priority="1153" operator="containsText" text="FAC">
      <formula>NOT(ISERROR(SEARCH("FAC",EK186)))</formula>
    </cfRule>
  </conditionalFormatting>
  <conditionalFormatting sqref="EK186:ER186">
    <cfRule type="containsText" dxfId="8216" priority="1146" operator="containsText" text="CE">
      <formula>NOT(ISERROR(SEARCH("CE",EK186)))</formula>
    </cfRule>
  </conditionalFormatting>
  <conditionalFormatting sqref="EK186:ER186">
    <cfRule type="containsText" dxfId="8215" priority="1145" operator="containsText" text="BAA">
      <formula>NOT(ISERROR(SEARCH("BAA",EK186)))</formula>
    </cfRule>
  </conditionalFormatting>
  <conditionalFormatting sqref="DF191">
    <cfRule type="cellIs" dxfId="8214" priority="1114" operator="equal">
      <formula>"FAB"</formula>
    </cfRule>
    <cfRule type="containsText" dxfId="8213" priority="1115" operator="containsText" text="CC">
      <formula>NOT(ISERROR(SEARCH("CC",DF191)))</formula>
    </cfRule>
    <cfRule type="containsText" dxfId="8212" priority="1116" operator="containsText" text="ND">
      <formula>NOT(ISERROR(SEARCH("ND",DF191)))</formula>
    </cfRule>
    <cfRule type="containsText" dxfId="8211" priority="1117" operator="containsText" text="MANTTO">
      <formula>NOT(ISERROR(SEARCH("MANTTO",DF191)))</formula>
    </cfRule>
    <cfRule type="containsText" dxfId="8210" priority="1118" operator="containsText" text="PNC">
      <formula>NOT(ISERROR(SEARCH("PNC",DF191)))</formula>
    </cfRule>
    <cfRule type="containsText" dxfId="8209" priority="1119" operator="containsText" text="EJC">
      <formula>NOT(ISERROR(SEARCH("EJC",DF191)))</formula>
    </cfRule>
    <cfRule type="containsText" dxfId="8208" priority="1120" operator="containsText" text="FAC">
      <formula>NOT(ISERROR(SEARCH("FAC",DF191)))</formula>
    </cfRule>
  </conditionalFormatting>
  <conditionalFormatting sqref="DF191">
    <cfRule type="containsText" dxfId="8207" priority="1113" operator="containsText" text="CE">
      <formula>NOT(ISERROR(SEARCH("CE",DF191)))</formula>
    </cfRule>
  </conditionalFormatting>
  <conditionalFormatting sqref="DO192 EE192:EL192">
    <cfRule type="cellIs" dxfId="8206" priority="1089" operator="equal">
      <formula>"FAB"</formula>
    </cfRule>
    <cfRule type="containsText" dxfId="8205" priority="1090" operator="containsText" text="CC">
      <formula>NOT(ISERROR(SEARCH("CC",DO192)))</formula>
    </cfRule>
    <cfRule type="containsText" dxfId="8204" priority="1091" operator="containsText" text="ND">
      <formula>NOT(ISERROR(SEARCH("ND",DO192)))</formula>
    </cfRule>
    <cfRule type="containsText" dxfId="8203" priority="1092" operator="containsText" text="MANTTO">
      <formula>NOT(ISERROR(SEARCH("MANTTO",DO192)))</formula>
    </cfRule>
    <cfRule type="containsText" dxfId="8202" priority="1093" operator="containsText" text="PNC">
      <formula>NOT(ISERROR(SEARCH("PNC",DO192)))</formula>
    </cfRule>
    <cfRule type="containsText" dxfId="8201" priority="1094" operator="containsText" text="EJC">
      <formula>NOT(ISERROR(SEARCH("EJC",DO192)))</formula>
    </cfRule>
    <cfRule type="containsText" dxfId="8200" priority="1095" operator="containsText" text="FAC">
      <formula>NOT(ISERROR(SEARCH("FAC",DO192)))</formula>
    </cfRule>
  </conditionalFormatting>
  <conditionalFormatting sqref="DO192 EE192:EL192">
    <cfRule type="containsText" dxfId="8199" priority="1088" operator="containsText" text="CE">
      <formula>NOT(ISERROR(SEARCH("CE",DO192)))</formula>
    </cfRule>
  </conditionalFormatting>
  <conditionalFormatting sqref="DO192 EE192:EL192">
    <cfRule type="containsText" dxfId="8198" priority="1087" operator="containsText" text="BAA">
      <formula>NOT(ISERROR(SEARCH("BAA",DO192)))</formula>
    </cfRule>
  </conditionalFormatting>
  <conditionalFormatting sqref="DM191:DR191">
    <cfRule type="cellIs" dxfId="8197" priority="1080" operator="equal">
      <formula>"FAB"</formula>
    </cfRule>
    <cfRule type="containsText" dxfId="8196" priority="1081" operator="containsText" text="CC">
      <formula>NOT(ISERROR(SEARCH("CC",DM191)))</formula>
    </cfRule>
    <cfRule type="containsText" dxfId="8195" priority="1082" operator="containsText" text="ND">
      <formula>NOT(ISERROR(SEARCH("ND",DM191)))</formula>
    </cfRule>
    <cfRule type="containsText" dxfId="8194" priority="1083" operator="containsText" text="MANTTO">
      <formula>NOT(ISERROR(SEARCH("MANTTO",DM191)))</formula>
    </cfRule>
    <cfRule type="containsText" dxfId="8193" priority="1084" operator="containsText" text="PNC">
      <formula>NOT(ISERROR(SEARCH("PNC",DM191)))</formula>
    </cfRule>
    <cfRule type="containsText" dxfId="8192" priority="1085" operator="containsText" text="EJC">
      <formula>NOT(ISERROR(SEARCH("EJC",DM191)))</formula>
    </cfRule>
    <cfRule type="containsText" dxfId="8191" priority="1086" operator="containsText" text="FAC">
      <formula>NOT(ISERROR(SEARCH("FAC",DM191)))</formula>
    </cfRule>
  </conditionalFormatting>
  <conditionalFormatting sqref="DM191:DR191">
    <cfRule type="containsText" dxfId="8190" priority="1079" operator="containsText" text="CE">
      <formula>NOT(ISERROR(SEARCH("CE",DM191)))</formula>
    </cfRule>
  </conditionalFormatting>
  <conditionalFormatting sqref="DM191:DR191">
    <cfRule type="containsText" dxfId="8189" priority="1078" operator="containsText" text="BAA">
      <formula>NOT(ISERROR(SEARCH("BAA",DM191)))</formula>
    </cfRule>
  </conditionalFormatting>
  <conditionalFormatting sqref="DM191:DR191">
    <cfRule type="cellIs" dxfId="8188" priority="1071" operator="equal">
      <formula>"FAB"</formula>
    </cfRule>
    <cfRule type="containsText" dxfId="8187" priority="1072" operator="containsText" text="CC">
      <formula>NOT(ISERROR(SEARCH("CC",DM191)))</formula>
    </cfRule>
    <cfRule type="containsText" dxfId="8186" priority="1073" operator="containsText" text="ND">
      <formula>NOT(ISERROR(SEARCH("ND",DM191)))</formula>
    </cfRule>
    <cfRule type="containsText" dxfId="8185" priority="1074" operator="containsText" text="MANTTO">
      <formula>NOT(ISERROR(SEARCH("MANTTO",DM191)))</formula>
    </cfRule>
    <cfRule type="containsText" dxfId="8184" priority="1075" operator="containsText" text="PNC">
      <formula>NOT(ISERROR(SEARCH("PNC",DM191)))</formula>
    </cfRule>
    <cfRule type="containsText" dxfId="8183" priority="1076" operator="containsText" text="EJC">
      <formula>NOT(ISERROR(SEARCH("EJC",DM191)))</formula>
    </cfRule>
    <cfRule type="containsText" dxfId="8182" priority="1077" operator="containsText" text="FAC">
      <formula>NOT(ISERROR(SEARCH("FAC",DM191)))</formula>
    </cfRule>
  </conditionalFormatting>
  <conditionalFormatting sqref="DM191:DR191">
    <cfRule type="containsText" dxfId="8181" priority="1070" operator="containsText" text="CE">
      <formula>NOT(ISERROR(SEARCH("CE",DM191)))</formula>
    </cfRule>
  </conditionalFormatting>
  <conditionalFormatting sqref="DP192:DU192 EB192:ED192">
    <cfRule type="cellIs" dxfId="8180" priority="1054" operator="equal">
      <formula>"FAB"</formula>
    </cfRule>
    <cfRule type="containsText" dxfId="8179" priority="1055" operator="containsText" text="CC">
      <formula>NOT(ISERROR(SEARCH("CC",DP192)))</formula>
    </cfRule>
    <cfRule type="containsText" dxfId="8178" priority="1056" operator="containsText" text="ND">
      <formula>NOT(ISERROR(SEARCH("ND",DP192)))</formula>
    </cfRule>
    <cfRule type="containsText" dxfId="8177" priority="1057" operator="containsText" text="MANTTO">
      <formula>NOT(ISERROR(SEARCH("MANTTO",DP192)))</formula>
    </cfRule>
    <cfRule type="containsText" dxfId="8176" priority="1058" operator="containsText" text="PNC">
      <formula>NOT(ISERROR(SEARCH("PNC",DP192)))</formula>
    </cfRule>
    <cfRule type="containsText" dxfId="8175" priority="1059" operator="containsText" text="EJC">
      <formula>NOT(ISERROR(SEARCH("EJC",DP192)))</formula>
    </cfRule>
    <cfRule type="containsText" dxfId="8174" priority="1060" operator="containsText" text="FAC">
      <formula>NOT(ISERROR(SEARCH("FAC",DP192)))</formula>
    </cfRule>
  </conditionalFormatting>
  <conditionalFormatting sqref="DP192:DU192 EB192:ED192">
    <cfRule type="containsText" dxfId="8173" priority="1053" operator="containsText" text="CE">
      <formula>NOT(ISERROR(SEARCH("CE",DP192)))</formula>
    </cfRule>
  </conditionalFormatting>
  <conditionalFormatting sqref="DP192:DU192 EB192:ED192">
    <cfRule type="containsText" dxfId="8172" priority="1052" operator="containsText" text="BAA">
      <formula>NOT(ISERROR(SEARCH("BAA",DP192)))</formula>
    </cfRule>
  </conditionalFormatting>
  <conditionalFormatting sqref="DP192:DU192 EB192:ED192">
    <cfRule type="cellIs" dxfId="8171" priority="1045" operator="equal">
      <formula>"FAB"</formula>
    </cfRule>
    <cfRule type="containsText" dxfId="8170" priority="1046" operator="containsText" text="CC">
      <formula>NOT(ISERROR(SEARCH("CC",DP192)))</formula>
    </cfRule>
    <cfRule type="containsText" dxfId="8169" priority="1047" operator="containsText" text="ND">
      <formula>NOT(ISERROR(SEARCH("ND",DP192)))</formula>
    </cfRule>
    <cfRule type="containsText" dxfId="8168" priority="1048" operator="containsText" text="MANTTO">
      <formula>NOT(ISERROR(SEARCH("MANTTO",DP192)))</formula>
    </cfRule>
    <cfRule type="containsText" dxfId="8167" priority="1049" operator="containsText" text="PNC">
      <formula>NOT(ISERROR(SEARCH("PNC",DP192)))</formula>
    </cfRule>
    <cfRule type="containsText" dxfId="8166" priority="1050" operator="containsText" text="EJC">
      <formula>NOT(ISERROR(SEARCH("EJC",DP192)))</formula>
    </cfRule>
    <cfRule type="containsText" dxfId="8165" priority="1051" operator="containsText" text="FAC">
      <formula>NOT(ISERROR(SEARCH("FAC",DP192)))</formula>
    </cfRule>
  </conditionalFormatting>
  <conditionalFormatting sqref="DP192:DU192 EB192:ED192">
    <cfRule type="containsText" dxfId="8164" priority="1044" operator="containsText" text="CE">
      <formula>NOT(ISERROR(SEARCH("CE",DP192)))</formula>
    </cfRule>
  </conditionalFormatting>
  <conditionalFormatting sqref="DV192:EA192">
    <cfRule type="cellIs" dxfId="8163" priority="1037" operator="equal">
      <formula>"FAB"</formula>
    </cfRule>
    <cfRule type="containsText" dxfId="8162" priority="1038" operator="containsText" text="CC">
      <formula>NOT(ISERROR(SEARCH("CC",DV192)))</formula>
    </cfRule>
    <cfRule type="containsText" dxfId="8161" priority="1039" operator="containsText" text="ND">
      <formula>NOT(ISERROR(SEARCH("ND",DV192)))</formula>
    </cfRule>
    <cfRule type="containsText" dxfId="8160" priority="1040" operator="containsText" text="MANTTO">
      <formula>NOT(ISERROR(SEARCH("MANTTO",DV192)))</formula>
    </cfRule>
    <cfRule type="containsText" dxfId="8159" priority="1041" operator="containsText" text="PNC">
      <formula>NOT(ISERROR(SEARCH("PNC",DV192)))</formula>
    </cfRule>
    <cfRule type="containsText" dxfId="8158" priority="1042" operator="containsText" text="EJC">
      <formula>NOT(ISERROR(SEARCH("EJC",DV192)))</formula>
    </cfRule>
    <cfRule type="containsText" dxfId="8157" priority="1043" operator="containsText" text="FAC">
      <formula>NOT(ISERROR(SEARCH("FAC",DV192)))</formula>
    </cfRule>
  </conditionalFormatting>
  <conditionalFormatting sqref="DV192:EA192">
    <cfRule type="containsText" dxfId="8156" priority="1036" operator="containsText" text="CE">
      <formula>NOT(ISERROR(SEARCH("CE",DV192)))</formula>
    </cfRule>
  </conditionalFormatting>
  <conditionalFormatting sqref="DV192:EA192">
    <cfRule type="containsText" dxfId="8155" priority="1035" operator="containsText" text="BAA">
      <formula>NOT(ISERROR(SEARCH("BAA",DV192)))</formula>
    </cfRule>
  </conditionalFormatting>
  <conditionalFormatting sqref="DV192:EA192">
    <cfRule type="cellIs" dxfId="8154" priority="1028" operator="equal">
      <formula>"FAB"</formula>
    </cfRule>
    <cfRule type="containsText" dxfId="8153" priority="1029" operator="containsText" text="CC">
      <formula>NOT(ISERROR(SEARCH("CC",DV192)))</formula>
    </cfRule>
    <cfRule type="containsText" dxfId="8152" priority="1030" operator="containsText" text="ND">
      <formula>NOT(ISERROR(SEARCH("ND",DV192)))</formula>
    </cfRule>
    <cfRule type="containsText" dxfId="8151" priority="1031" operator="containsText" text="MANTTO">
      <formula>NOT(ISERROR(SEARCH("MANTTO",DV192)))</formula>
    </cfRule>
    <cfRule type="containsText" dxfId="8150" priority="1032" operator="containsText" text="PNC">
      <formula>NOT(ISERROR(SEARCH("PNC",DV192)))</formula>
    </cfRule>
    <cfRule type="containsText" dxfId="8149" priority="1033" operator="containsText" text="EJC">
      <formula>NOT(ISERROR(SEARCH("EJC",DV192)))</formula>
    </cfRule>
    <cfRule type="containsText" dxfId="8148" priority="1034" operator="containsText" text="FAC">
      <formula>NOT(ISERROR(SEARCH("FAC",DV192)))</formula>
    </cfRule>
  </conditionalFormatting>
  <conditionalFormatting sqref="DV192:EA192">
    <cfRule type="containsText" dxfId="8147" priority="1027" operator="containsText" text="CE">
      <formula>NOT(ISERROR(SEARCH("CE",DV192)))</formula>
    </cfRule>
  </conditionalFormatting>
  <conditionalFormatting sqref="AU191:AZ191">
    <cfRule type="cellIs" dxfId="8146" priority="1020" operator="equal">
      <formula>"FAB"</formula>
    </cfRule>
    <cfRule type="containsText" dxfId="8145" priority="1021" operator="containsText" text="CC">
      <formula>NOT(ISERROR(SEARCH("CC",AU191)))</formula>
    </cfRule>
    <cfRule type="containsText" dxfId="8144" priority="1022" operator="containsText" text="ND">
      <formula>NOT(ISERROR(SEARCH("ND",AU191)))</formula>
    </cfRule>
    <cfRule type="containsText" dxfId="8143" priority="1023" operator="containsText" text="MANTTO">
      <formula>NOT(ISERROR(SEARCH("MANTTO",AU191)))</formula>
    </cfRule>
    <cfRule type="containsText" dxfId="8142" priority="1024" operator="containsText" text="PNC">
      <formula>NOT(ISERROR(SEARCH("PNC",AU191)))</formula>
    </cfRule>
    <cfRule type="containsText" dxfId="8141" priority="1025" operator="containsText" text="EJC">
      <formula>NOT(ISERROR(SEARCH("EJC",AU191)))</formula>
    </cfRule>
    <cfRule type="containsText" dxfId="8140" priority="1026" operator="containsText" text="FAC">
      <formula>NOT(ISERROR(SEARCH("FAC",AU191)))</formula>
    </cfRule>
  </conditionalFormatting>
  <conditionalFormatting sqref="AU191:AZ191">
    <cfRule type="containsText" dxfId="8139" priority="1019" operator="containsText" text="CE">
      <formula>NOT(ISERROR(SEARCH("CE",AU191)))</formula>
    </cfRule>
  </conditionalFormatting>
  <conditionalFormatting sqref="AU191:AZ191">
    <cfRule type="containsText" dxfId="8138" priority="1018" operator="containsText" text="BAA">
      <formula>NOT(ISERROR(SEARCH("BAA",AU191)))</formula>
    </cfRule>
  </conditionalFormatting>
  <conditionalFormatting sqref="CA217:CB217">
    <cfRule type="cellIs" dxfId="8137" priority="883" operator="equal">
      <formula>"FAB"</formula>
    </cfRule>
    <cfRule type="containsText" dxfId="8136" priority="884" operator="containsText" text="CC">
      <formula>NOT(ISERROR(SEARCH("CC",CA217)))</formula>
    </cfRule>
    <cfRule type="containsText" dxfId="8135" priority="885" operator="containsText" text="ND">
      <formula>NOT(ISERROR(SEARCH("ND",CA217)))</formula>
    </cfRule>
    <cfRule type="containsText" dxfId="8134" priority="886" operator="containsText" text="MANTTO">
      <formula>NOT(ISERROR(SEARCH("MANTTO",CA217)))</formula>
    </cfRule>
    <cfRule type="containsText" dxfId="8133" priority="887" operator="containsText" text="PNC">
      <formula>NOT(ISERROR(SEARCH("PNC",CA217)))</formula>
    </cfRule>
    <cfRule type="containsText" dxfId="8132" priority="888" operator="containsText" text="EJC">
      <formula>NOT(ISERROR(SEARCH("EJC",CA217)))</formula>
    </cfRule>
    <cfRule type="containsText" dxfId="8131" priority="889" operator="containsText" text="FAC">
      <formula>NOT(ISERROR(SEARCH("FAC",CA217)))</formula>
    </cfRule>
  </conditionalFormatting>
  <conditionalFormatting sqref="CA217:CB217">
    <cfRule type="containsText" dxfId="8130" priority="882" operator="containsText" text="CE">
      <formula>NOT(ISERROR(SEARCH("CE",CA217)))</formula>
    </cfRule>
  </conditionalFormatting>
  <conditionalFormatting sqref="DH220">
    <cfRule type="cellIs" dxfId="8129" priority="867" operator="equal">
      <formula>"FAB"</formula>
    </cfRule>
    <cfRule type="containsText" dxfId="8128" priority="868" operator="containsText" text="CC">
      <formula>NOT(ISERROR(SEARCH("CC",DH220)))</formula>
    </cfRule>
    <cfRule type="containsText" dxfId="8127" priority="869" operator="containsText" text="ND">
      <formula>NOT(ISERROR(SEARCH("ND",DH220)))</formula>
    </cfRule>
    <cfRule type="containsText" dxfId="8126" priority="870" operator="containsText" text="MANTTO">
      <formula>NOT(ISERROR(SEARCH("MANTTO",DH220)))</formula>
    </cfRule>
    <cfRule type="containsText" dxfId="8125" priority="871" operator="containsText" text="PNC">
      <formula>NOT(ISERROR(SEARCH("PNC",DH220)))</formula>
    </cfRule>
    <cfRule type="containsText" dxfId="8124" priority="872" operator="containsText" text="EJC">
      <formula>NOT(ISERROR(SEARCH("EJC",DH220)))</formula>
    </cfRule>
    <cfRule type="containsText" dxfId="8123" priority="873" operator="containsText" text="FAC">
      <formula>NOT(ISERROR(SEARCH("FAC",DH220)))</formula>
    </cfRule>
  </conditionalFormatting>
  <conditionalFormatting sqref="DH220">
    <cfRule type="containsText" dxfId="8122" priority="866" operator="containsText" text="CE">
      <formula>NOT(ISERROR(SEARCH("CE",DH220)))</formula>
    </cfRule>
  </conditionalFormatting>
  <conditionalFormatting sqref="DG220">
    <cfRule type="cellIs" dxfId="8121" priority="859" operator="equal">
      <formula>"FAB"</formula>
    </cfRule>
    <cfRule type="containsText" dxfId="8120" priority="860" operator="containsText" text="CC">
      <formula>NOT(ISERROR(SEARCH("CC",DG220)))</formula>
    </cfRule>
    <cfRule type="containsText" dxfId="8119" priority="861" operator="containsText" text="ND">
      <formula>NOT(ISERROR(SEARCH("ND",DG220)))</formula>
    </cfRule>
    <cfRule type="containsText" dxfId="8118" priority="862" operator="containsText" text="MANTTO">
      <formula>NOT(ISERROR(SEARCH("MANTTO",DG220)))</formula>
    </cfRule>
    <cfRule type="containsText" dxfId="8117" priority="863" operator="containsText" text="PNC">
      <formula>NOT(ISERROR(SEARCH("PNC",DG220)))</formula>
    </cfRule>
    <cfRule type="containsText" dxfId="8116" priority="864" operator="containsText" text="EJC">
      <formula>NOT(ISERROR(SEARCH("EJC",DG220)))</formula>
    </cfRule>
    <cfRule type="containsText" dxfId="8115" priority="865" operator="containsText" text="FAC">
      <formula>NOT(ISERROR(SEARCH("FAC",DG220)))</formula>
    </cfRule>
  </conditionalFormatting>
  <conditionalFormatting sqref="DG220">
    <cfRule type="containsText" dxfId="8114" priority="858" operator="containsText" text="CE">
      <formula>NOT(ISERROR(SEARCH("CE",DG220)))</formula>
    </cfRule>
  </conditionalFormatting>
  <conditionalFormatting sqref="CW219:CX220 CS219:CU220">
    <cfRule type="cellIs" dxfId="8113" priority="843" operator="equal">
      <formula>"FAB"</formula>
    </cfRule>
    <cfRule type="containsText" dxfId="8112" priority="844" operator="containsText" text="CC">
      <formula>NOT(ISERROR(SEARCH("CC",CS219)))</formula>
    </cfRule>
    <cfRule type="containsText" dxfId="8111" priority="845" operator="containsText" text="ND">
      <formula>NOT(ISERROR(SEARCH("ND",CS219)))</formula>
    </cfRule>
    <cfRule type="containsText" dxfId="8110" priority="846" operator="containsText" text="MANTTO">
      <formula>NOT(ISERROR(SEARCH("MANTTO",CS219)))</formula>
    </cfRule>
    <cfRule type="containsText" dxfId="8109" priority="847" operator="containsText" text="PNC">
      <formula>NOT(ISERROR(SEARCH("PNC",CS219)))</formula>
    </cfRule>
    <cfRule type="containsText" dxfId="8108" priority="848" operator="containsText" text="EJC">
      <formula>NOT(ISERROR(SEARCH("EJC",CS219)))</formula>
    </cfRule>
    <cfRule type="containsText" dxfId="8107" priority="849" operator="containsText" text="FAC">
      <formula>NOT(ISERROR(SEARCH("FAC",CS219)))</formula>
    </cfRule>
  </conditionalFormatting>
  <conditionalFormatting sqref="CW219:CX220 CS219:CU220">
    <cfRule type="containsText" dxfId="8106" priority="842" operator="containsText" text="CE">
      <formula>NOT(ISERROR(SEARCH("CE",CS219)))</formula>
    </cfRule>
  </conditionalFormatting>
  <conditionalFormatting sqref="CV219:CV220">
    <cfRule type="cellIs" dxfId="8105" priority="835" operator="equal">
      <formula>"FAB"</formula>
    </cfRule>
    <cfRule type="containsText" dxfId="8104" priority="836" operator="containsText" text="CC">
      <formula>NOT(ISERROR(SEARCH("CC",CV219)))</formula>
    </cfRule>
    <cfRule type="containsText" dxfId="8103" priority="837" operator="containsText" text="ND">
      <formula>NOT(ISERROR(SEARCH("ND",CV219)))</formula>
    </cfRule>
    <cfRule type="containsText" dxfId="8102" priority="838" operator="containsText" text="MANTTO">
      <formula>NOT(ISERROR(SEARCH("MANTTO",CV219)))</formula>
    </cfRule>
    <cfRule type="containsText" dxfId="8101" priority="839" operator="containsText" text="PNC">
      <formula>NOT(ISERROR(SEARCH("PNC",CV219)))</formula>
    </cfRule>
    <cfRule type="containsText" dxfId="8100" priority="840" operator="containsText" text="EJC">
      <formula>NOT(ISERROR(SEARCH("EJC",CV219)))</formula>
    </cfRule>
    <cfRule type="containsText" dxfId="8099" priority="841" operator="containsText" text="FAC">
      <formula>NOT(ISERROR(SEARCH("FAC",CV219)))</formula>
    </cfRule>
  </conditionalFormatting>
  <conditionalFormatting sqref="CV219:CV220">
    <cfRule type="containsText" dxfId="8098" priority="834" operator="containsText" text="CE">
      <formula>NOT(ISERROR(SEARCH("CE",CV219)))</formula>
    </cfRule>
  </conditionalFormatting>
  <conditionalFormatting sqref="DG219:DG220 DC219:DE220">
    <cfRule type="cellIs" dxfId="8097" priority="827" operator="equal">
      <formula>"FAB"</formula>
    </cfRule>
    <cfRule type="containsText" dxfId="8096" priority="828" operator="containsText" text="CC">
      <formula>NOT(ISERROR(SEARCH("CC",DC219)))</formula>
    </cfRule>
    <cfRule type="containsText" dxfId="8095" priority="829" operator="containsText" text="ND">
      <formula>NOT(ISERROR(SEARCH("ND",DC219)))</formula>
    </cfRule>
    <cfRule type="containsText" dxfId="8094" priority="830" operator="containsText" text="MANTTO">
      <formula>NOT(ISERROR(SEARCH("MANTTO",DC219)))</formula>
    </cfRule>
    <cfRule type="containsText" dxfId="8093" priority="831" operator="containsText" text="PNC">
      <formula>NOT(ISERROR(SEARCH("PNC",DC219)))</formula>
    </cfRule>
    <cfRule type="containsText" dxfId="8092" priority="832" operator="containsText" text="EJC">
      <formula>NOT(ISERROR(SEARCH("EJC",DC219)))</formula>
    </cfRule>
    <cfRule type="containsText" dxfId="8091" priority="833" operator="containsText" text="FAC">
      <formula>NOT(ISERROR(SEARCH("FAC",DC219)))</formula>
    </cfRule>
  </conditionalFormatting>
  <conditionalFormatting sqref="DG219:DG220 DC219:DE220">
    <cfRule type="containsText" dxfId="8090" priority="826" operator="containsText" text="CE">
      <formula>NOT(ISERROR(SEARCH("CE",DC219)))</formula>
    </cfRule>
  </conditionalFormatting>
  <conditionalFormatting sqref="DF219:DF220">
    <cfRule type="cellIs" dxfId="8089" priority="819" operator="equal">
      <formula>"FAB"</formula>
    </cfRule>
    <cfRule type="containsText" dxfId="8088" priority="820" operator="containsText" text="CC">
      <formula>NOT(ISERROR(SEARCH("CC",DF219)))</formula>
    </cfRule>
    <cfRule type="containsText" dxfId="8087" priority="821" operator="containsText" text="ND">
      <formula>NOT(ISERROR(SEARCH("ND",DF219)))</formula>
    </cfRule>
    <cfRule type="containsText" dxfId="8086" priority="822" operator="containsText" text="MANTTO">
      <formula>NOT(ISERROR(SEARCH("MANTTO",DF219)))</formula>
    </cfRule>
    <cfRule type="containsText" dxfId="8085" priority="823" operator="containsText" text="PNC">
      <formula>NOT(ISERROR(SEARCH("PNC",DF219)))</formula>
    </cfRule>
    <cfRule type="containsText" dxfId="8084" priority="824" operator="containsText" text="EJC">
      <formula>NOT(ISERROR(SEARCH("EJC",DF219)))</formula>
    </cfRule>
    <cfRule type="containsText" dxfId="8083" priority="825" operator="containsText" text="FAC">
      <formula>NOT(ISERROR(SEARCH("FAC",DF219)))</formula>
    </cfRule>
  </conditionalFormatting>
  <conditionalFormatting sqref="DF219:DF220">
    <cfRule type="containsText" dxfId="8082" priority="818" operator="containsText" text="CE">
      <formula>NOT(ISERROR(SEARCH("CE",DF219)))</formula>
    </cfRule>
  </conditionalFormatting>
  <conditionalFormatting sqref="DH219:DH220">
    <cfRule type="cellIs" dxfId="8081" priority="811" operator="equal">
      <formula>"FAB"</formula>
    </cfRule>
    <cfRule type="containsText" dxfId="8080" priority="812" operator="containsText" text="CC">
      <formula>NOT(ISERROR(SEARCH("CC",DH219)))</formula>
    </cfRule>
    <cfRule type="containsText" dxfId="8079" priority="813" operator="containsText" text="ND">
      <formula>NOT(ISERROR(SEARCH("ND",DH219)))</formula>
    </cfRule>
    <cfRule type="containsText" dxfId="8078" priority="814" operator="containsText" text="MANTTO">
      <formula>NOT(ISERROR(SEARCH("MANTTO",DH219)))</formula>
    </cfRule>
    <cfRule type="containsText" dxfId="8077" priority="815" operator="containsText" text="PNC">
      <formula>NOT(ISERROR(SEARCH("PNC",DH219)))</formula>
    </cfRule>
    <cfRule type="containsText" dxfId="8076" priority="816" operator="containsText" text="EJC">
      <formula>NOT(ISERROR(SEARCH("EJC",DH219)))</formula>
    </cfRule>
    <cfRule type="containsText" dxfId="8075" priority="817" operator="containsText" text="FAC">
      <formula>NOT(ISERROR(SEARCH("FAC",DH219)))</formula>
    </cfRule>
  </conditionalFormatting>
  <conditionalFormatting sqref="DH219:DH220">
    <cfRule type="containsText" dxfId="8074" priority="810" operator="containsText" text="CE">
      <formula>NOT(ISERROR(SEARCH("CE",DH219)))</formula>
    </cfRule>
  </conditionalFormatting>
  <conditionalFormatting sqref="CC217:CL217">
    <cfRule type="cellIs" dxfId="8073" priority="771" operator="equal">
      <formula>"FAB"</formula>
    </cfRule>
    <cfRule type="containsText" dxfId="8072" priority="772" operator="containsText" text="CC">
      <formula>NOT(ISERROR(SEARCH("CC",CC217)))</formula>
    </cfRule>
    <cfRule type="containsText" dxfId="8071" priority="773" operator="containsText" text="ND">
      <formula>NOT(ISERROR(SEARCH("ND",CC217)))</formula>
    </cfRule>
    <cfRule type="containsText" dxfId="8070" priority="774" operator="containsText" text="MANTTO">
      <formula>NOT(ISERROR(SEARCH("MANTTO",CC217)))</formula>
    </cfRule>
    <cfRule type="containsText" dxfId="8069" priority="775" operator="containsText" text="PNC">
      <formula>NOT(ISERROR(SEARCH("PNC",CC217)))</formula>
    </cfRule>
    <cfRule type="containsText" dxfId="8068" priority="776" operator="containsText" text="EJC">
      <formula>NOT(ISERROR(SEARCH("EJC",CC217)))</formula>
    </cfRule>
    <cfRule type="containsText" dxfId="8067" priority="777" operator="containsText" text="FAC">
      <formula>NOT(ISERROR(SEARCH("FAC",CC217)))</formula>
    </cfRule>
  </conditionalFormatting>
  <conditionalFormatting sqref="CC217:CL217">
    <cfRule type="containsText" dxfId="8066" priority="770" operator="containsText" text="CE">
      <formula>NOT(ISERROR(SEARCH("CE",CC217)))</formula>
    </cfRule>
  </conditionalFormatting>
  <conditionalFormatting sqref="CC217:CL217">
    <cfRule type="containsText" dxfId="8065" priority="769" operator="containsText" text="BAA">
      <formula>NOT(ISERROR(SEARCH("BAA",CC217)))</formula>
    </cfRule>
  </conditionalFormatting>
  <conditionalFormatting sqref="CG217:CI217 CK217:CL217">
    <cfRule type="cellIs" dxfId="8064" priority="762" operator="equal">
      <formula>"FAB"</formula>
    </cfRule>
    <cfRule type="containsText" dxfId="8063" priority="763" operator="containsText" text="CC">
      <formula>NOT(ISERROR(SEARCH("CC",CG217)))</formula>
    </cfRule>
    <cfRule type="containsText" dxfId="8062" priority="764" operator="containsText" text="ND">
      <formula>NOT(ISERROR(SEARCH("ND",CG217)))</formula>
    </cfRule>
    <cfRule type="containsText" dxfId="8061" priority="765" operator="containsText" text="MANTTO">
      <formula>NOT(ISERROR(SEARCH("MANTTO",CG217)))</formula>
    </cfRule>
    <cfRule type="containsText" dxfId="8060" priority="766" operator="containsText" text="PNC">
      <formula>NOT(ISERROR(SEARCH("PNC",CG217)))</formula>
    </cfRule>
    <cfRule type="containsText" dxfId="8059" priority="767" operator="containsText" text="EJC">
      <formula>NOT(ISERROR(SEARCH("EJC",CG217)))</formula>
    </cfRule>
    <cfRule type="containsText" dxfId="8058" priority="768" operator="containsText" text="FAC">
      <formula>NOT(ISERROR(SEARCH("FAC",CG217)))</formula>
    </cfRule>
  </conditionalFormatting>
  <conditionalFormatting sqref="CG217:CI217 CK217:CL217">
    <cfRule type="containsText" dxfId="8057" priority="761" operator="containsText" text="CE">
      <formula>NOT(ISERROR(SEARCH("CE",CG217)))</formula>
    </cfRule>
  </conditionalFormatting>
  <conditionalFormatting sqref="CJ217">
    <cfRule type="cellIs" dxfId="8056" priority="754" operator="equal">
      <formula>"FAB"</formula>
    </cfRule>
    <cfRule type="containsText" dxfId="8055" priority="755" operator="containsText" text="CC">
      <formula>NOT(ISERROR(SEARCH("CC",CJ217)))</formula>
    </cfRule>
    <cfRule type="containsText" dxfId="8054" priority="756" operator="containsText" text="ND">
      <formula>NOT(ISERROR(SEARCH("ND",CJ217)))</formula>
    </cfRule>
    <cfRule type="containsText" dxfId="8053" priority="757" operator="containsText" text="MANTTO">
      <formula>NOT(ISERROR(SEARCH("MANTTO",CJ217)))</formula>
    </cfRule>
    <cfRule type="containsText" dxfId="8052" priority="758" operator="containsText" text="PNC">
      <formula>NOT(ISERROR(SEARCH("PNC",CJ217)))</formula>
    </cfRule>
    <cfRule type="containsText" dxfId="8051" priority="759" operator="containsText" text="EJC">
      <formula>NOT(ISERROR(SEARCH("EJC",CJ217)))</formula>
    </cfRule>
    <cfRule type="containsText" dxfId="8050" priority="760" operator="containsText" text="FAC">
      <formula>NOT(ISERROR(SEARCH("FAC",CJ217)))</formula>
    </cfRule>
  </conditionalFormatting>
  <conditionalFormatting sqref="CJ217">
    <cfRule type="containsText" dxfId="8049" priority="753" operator="containsText" text="CE">
      <formula>NOT(ISERROR(SEARCH("CE",CJ217)))</formula>
    </cfRule>
  </conditionalFormatting>
  <conditionalFormatting sqref="DL220 DU220">
    <cfRule type="cellIs" dxfId="8048" priority="746" operator="equal">
      <formula>"FAB"</formula>
    </cfRule>
    <cfRule type="containsText" dxfId="8047" priority="747" operator="containsText" text="CC">
      <formula>NOT(ISERROR(SEARCH("CC",DL220)))</formula>
    </cfRule>
    <cfRule type="containsText" dxfId="8046" priority="748" operator="containsText" text="ND">
      <formula>NOT(ISERROR(SEARCH("ND",DL220)))</formula>
    </cfRule>
    <cfRule type="containsText" dxfId="8045" priority="749" operator="containsText" text="MANTTO">
      <formula>NOT(ISERROR(SEARCH("MANTTO",DL220)))</formula>
    </cfRule>
    <cfRule type="containsText" dxfId="8044" priority="750" operator="containsText" text="PNC">
      <formula>NOT(ISERROR(SEARCH("PNC",DL220)))</formula>
    </cfRule>
    <cfRule type="containsText" dxfId="8043" priority="751" operator="containsText" text="EJC">
      <formula>NOT(ISERROR(SEARCH("EJC",DL220)))</formula>
    </cfRule>
    <cfRule type="containsText" dxfId="8042" priority="752" operator="containsText" text="FAC">
      <formula>NOT(ISERROR(SEARCH("FAC",DL220)))</formula>
    </cfRule>
  </conditionalFormatting>
  <conditionalFormatting sqref="DL220 DU220">
    <cfRule type="containsText" dxfId="8041" priority="745" operator="containsText" text="CE">
      <formula>NOT(ISERROR(SEARCH("CE",DL220)))</formula>
    </cfRule>
  </conditionalFormatting>
  <conditionalFormatting sqref="DT220 DP220:DR220">
    <cfRule type="cellIs" dxfId="8040" priority="738" operator="equal">
      <formula>"FAB"</formula>
    </cfRule>
    <cfRule type="containsText" dxfId="8039" priority="739" operator="containsText" text="CC">
      <formula>NOT(ISERROR(SEARCH("CC",DP220)))</formula>
    </cfRule>
    <cfRule type="containsText" dxfId="8038" priority="740" operator="containsText" text="ND">
      <formula>NOT(ISERROR(SEARCH("ND",DP220)))</formula>
    </cfRule>
    <cfRule type="containsText" dxfId="8037" priority="741" operator="containsText" text="MANTTO">
      <formula>NOT(ISERROR(SEARCH("MANTTO",DP220)))</formula>
    </cfRule>
    <cfRule type="containsText" dxfId="8036" priority="742" operator="containsText" text="PNC">
      <formula>NOT(ISERROR(SEARCH("PNC",DP220)))</formula>
    </cfRule>
    <cfRule type="containsText" dxfId="8035" priority="743" operator="containsText" text="EJC">
      <formula>NOT(ISERROR(SEARCH("EJC",DP220)))</formula>
    </cfRule>
    <cfRule type="containsText" dxfId="8034" priority="744" operator="containsText" text="FAC">
      <formula>NOT(ISERROR(SEARCH("FAC",DP220)))</formula>
    </cfRule>
  </conditionalFormatting>
  <conditionalFormatting sqref="DT220 DP220:DR220">
    <cfRule type="containsText" dxfId="8033" priority="737" operator="containsText" text="CE">
      <formula>NOT(ISERROR(SEARCH("CE",DP220)))</formula>
    </cfRule>
  </conditionalFormatting>
  <conditionalFormatting sqref="DS220">
    <cfRule type="cellIs" dxfId="8032" priority="730" operator="equal">
      <formula>"FAB"</formula>
    </cfRule>
    <cfRule type="containsText" dxfId="8031" priority="731" operator="containsText" text="CC">
      <formula>NOT(ISERROR(SEARCH("CC",DS220)))</formula>
    </cfRule>
    <cfRule type="containsText" dxfId="8030" priority="732" operator="containsText" text="ND">
      <formula>NOT(ISERROR(SEARCH("ND",DS220)))</formula>
    </cfRule>
    <cfRule type="containsText" dxfId="8029" priority="733" operator="containsText" text="MANTTO">
      <formula>NOT(ISERROR(SEARCH("MANTTO",DS220)))</formula>
    </cfRule>
    <cfRule type="containsText" dxfId="8028" priority="734" operator="containsText" text="PNC">
      <formula>NOT(ISERROR(SEARCH("PNC",DS220)))</formula>
    </cfRule>
    <cfRule type="containsText" dxfId="8027" priority="735" operator="containsText" text="EJC">
      <formula>NOT(ISERROR(SEARCH("EJC",DS220)))</formula>
    </cfRule>
    <cfRule type="containsText" dxfId="8026" priority="736" operator="containsText" text="FAC">
      <formula>NOT(ISERROR(SEARCH("FAC",DS220)))</formula>
    </cfRule>
  </conditionalFormatting>
  <conditionalFormatting sqref="DS220">
    <cfRule type="containsText" dxfId="8025" priority="729" operator="containsText" text="CE">
      <formula>NOT(ISERROR(SEARCH("CE",DS220)))</formula>
    </cfRule>
  </conditionalFormatting>
  <conditionalFormatting sqref="DY220">
    <cfRule type="cellIs" dxfId="8024" priority="722" operator="equal">
      <formula>"FAB"</formula>
    </cfRule>
    <cfRule type="containsText" dxfId="8023" priority="723" operator="containsText" text="CC">
      <formula>NOT(ISERROR(SEARCH("CC",DY220)))</formula>
    </cfRule>
    <cfRule type="containsText" dxfId="8022" priority="724" operator="containsText" text="ND">
      <formula>NOT(ISERROR(SEARCH("ND",DY220)))</formula>
    </cfRule>
    <cfRule type="containsText" dxfId="8021" priority="725" operator="containsText" text="MANTTO">
      <formula>NOT(ISERROR(SEARCH("MANTTO",DY220)))</formula>
    </cfRule>
    <cfRule type="containsText" dxfId="8020" priority="726" operator="containsText" text="PNC">
      <formula>NOT(ISERROR(SEARCH("PNC",DY220)))</formula>
    </cfRule>
    <cfRule type="containsText" dxfId="8019" priority="727" operator="containsText" text="EJC">
      <formula>NOT(ISERROR(SEARCH("EJC",DY220)))</formula>
    </cfRule>
    <cfRule type="containsText" dxfId="8018" priority="728" operator="containsText" text="FAC">
      <formula>NOT(ISERROR(SEARCH("FAC",DY220)))</formula>
    </cfRule>
  </conditionalFormatting>
  <conditionalFormatting sqref="DY220">
    <cfRule type="containsText" dxfId="8017" priority="721" operator="containsText" text="CE">
      <formula>NOT(ISERROR(SEARCH("CE",DY220)))</formula>
    </cfRule>
  </conditionalFormatting>
  <conditionalFormatting sqref="AU221 BD221">
    <cfRule type="cellIs" dxfId="8016" priority="674" operator="equal">
      <formula>"FAB"</formula>
    </cfRule>
    <cfRule type="containsText" dxfId="8015" priority="675" operator="containsText" text="CC">
      <formula>NOT(ISERROR(SEARCH("CC",AU221)))</formula>
    </cfRule>
    <cfRule type="containsText" dxfId="8014" priority="676" operator="containsText" text="ND">
      <formula>NOT(ISERROR(SEARCH("ND",AU221)))</formula>
    </cfRule>
    <cfRule type="containsText" dxfId="8013" priority="677" operator="containsText" text="MANTTO">
      <formula>NOT(ISERROR(SEARCH("MANTTO",AU221)))</formula>
    </cfRule>
    <cfRule type="containsText" dxfId="8012" priority="678" operator="containsText" text="PNC">
      <formula>NOT(ISERROR(SEARCH("PNC",AU221)))</formula>
    </cfRule>
    <cfRule type="containsText" dxfId="8011" priority="679" operator="containsText" text="EJC">
      <formula>NOT(ISERROR(SEARCH("EJC",AU221)))</formula>
    </cfRule>
    <cfRule type="containsText" dxfId="8010" priority="680" operator="containsText" text="FAC">
      <formula>NOT(ISERROR(SEARCH("FAC",AU221)))</formula>
    </cfRule>
  </conditionalFormatting>
  <conditionalFormatting sqref="AU221 BD221">
    <cfRule type="containsText" dxfId="8009" priority="673" operator="containsText" text="CE">
      <formula>NOT(ISERROR(SEARCH("CE",AU221)))</formula>
    </cfRule>
  </conditionalFormatting>
  <conditionalFormatting sqref="BC221 AU221:BA221">
    <cfRule type="cellIs" dxfId="8008" priority="666" operator="equal">
      <formula>"FAB"</formula>
    </cfRule>
    <cfRule type="containsText" dxfId="8007" priority="667" operator="containsText" text="CC">
      <formula>NOT(ISERROR(SEARCH("CC",AU221)))</formula>
    </cfRule>
    <cfRule type="containsText" dxfId="8006" priority="668" operator="containsText" text="ND">
      <formula>NOT(ISERROR(SEARCH("ND",AU221)))</formula>
    </cfRule>
    <cfRule type="containsText" dxfId="8005" priority="669" operator="containsText" text="MANTTO">
      <formula>NOT(ISERROR(SEARCH("MANTTO",AU221)))</formula>
    </cfRule>
    <cfRule type="containsText" dxfId="8004" priority="670" operator="containsText" text="PNC">
      <formula>NOT(ISERROR(SEARCH("PNC",AU221)))</formula>
    </cfRule>
    <cfRule type="containsText" dxfId="8003" priority="671" operator="containsText" text="EJC">
      <formula>NOT(ISERROR(SEARCH("EJC",AU221)))</formula>
    </cfRule>
    <cfRule type="containsText" dxfId="8002" priority="672" operator="containsText" text="FAC">
      <formula>NOT(ISERROR(SEARCH("FAC",AU221)))</formula>
    </cfRule>
  </conditionalFormatting>
  <conditionalFormatting sqref="BC221 AU221:BA221">
    <cfRule type="containsText" dxfId="8001" priority="665" operator="containsText" text="CE">
      <formula>NOT(ISERROR(SEARCH("CE",AU221)))</formula>
    </cfRule>
  </conditionalFormatting>
  <conditionalFormatting sqref="BB221">
    <cfRule type="cellIs" dxfId="8000" priority="658" operator="equal">
      <formula>"FAB"</formula>
    </cfRule>
    <cfRule type="containsText" dxfId="7999" priority="659" operator="containsText" text="CC">
      <formula>NOT(ISERROR(SEARCH("CC",BB221)))</formula>
    </cfRule>
    <cfRule type="containsText" dxfId="7998" priority="660" operator="containsText" text="ND">
      <formula>NOT(ISERROR(SEARCH("ND",BB221)))</formula>
    </cfRule>
    <cfRule type="containsText" dxfId="7997" priority="661" operator="containsText" text="MANTTO">
      <formula>NOT(ISERROR(SEARCH("MANTTO",BB221)))</formula>
    </cfRule>
    <cfRule type="containsText" dxfId="7996" priority="662" operator="containsText" text="PNC">
      <formula>NOT(ISERROR(SEARCH("PNC",BB221)))</formula>
    </cfRule>
    <cfRule type="containsText" dxfId="7995" priority="663" operator="containsText" text="EJC">
      <formula>NOT(ISERROR(SEARCH("EJC",BB221)))</formula>
    </cfRule>
    <cfRule type="containsText" dxfId="7994" priority="664" operator="containsText" text="FAC">
      <formula>NOT(ISERROR(SEARCH("FAC",BB221)))</formula>
    </cfRule>
  </conditionalFormatting>
  <conditionalFormatting sqref="BB221">
    <cfRule type="containsText" dxfId="7993" priority="657" operator="containsText" text="CE">
      <formula>NOT(ISERROR(SEARCH("CE",BB221)))</formula>
    </cfRule>
  </conditionalFormatting>
  <conditionalFormatting sqref="BH221 BQ221">
    <cfRule type="cellIs" dxfId="7992" priority="650" operator="equal">
      <formula>"FAB"</formula>
    </cfRule>
    <cfRule type="containsText" dxfId="7991" priority="651" operator="containsText" text="CC">
      <formula>NOT(ISERROR(SEARCH("CC",BH221)))</formula>
    </cfRule>
    <cfRule type="containsText" dxfId="7990" priority="652" operator="containsText" text="ND">
      <formula>NOT(ISERROR(SEARCH("ND",BH221)))</formula>
    </cfRule>
    <cfRule type="containsText" dxfId="7989" priority="653" operator="containsText" text="MANTTO">
      <formula>NOT(ISERROR(SEARCH("MANTTO",BH221)))</formula>
    </cfRule>
    <cfRule type="containsText" dxfId="7988" priority="654" operator="containsText" text="PNC">
      <formula>NOT(ISERROR(SEARCH("PNC",BH221)))</formula>
    </cfRule>
    <cfRule type="containsText" dxfId="7987" priority="655" operator="containsText" text="EJC">
      <formula>NOT(ISERROR(SEARCH("EJC",BH221)))</formula>
    </cfRule>
    <cfRule type="containsText" dxfId="7986" priority="656" operator="containsText" text="FAC">
      <formula>NOT(ISERROR(SEARCH("FAC",BH221)))</formula>
    </cfRule>
  </conditionalFormatting>
  <conditionalFormatting sqref="BH221 BQ221">
    <cfRule type="containsText" dxfId="7985" priority="649" operator="containsText" text="CE">
      <formula>NOT(ISERROR(SEARCH("CE",BH221)))</formula>
    </cfRule>
  </conditionalFormatting>
  <conditionalFormatting sqref="BP221 BL221:BN221">
    <cfRule type="cellIs" dxfId="7984" priority="642" operator="equal">
      <formula>"FAB"</formula>
    </cfRule>
    <cfRule type="containsText" dxfId="7983" priority="643" operator="containsText" text="CC">
      <formula>NOT(ISERROR(SEARCH("CC",BL221)))</formula>
    </cfRule>
    <cfRule type="containsText" dxfId="7982" priority="644" operator="containsText" text="ND">
      <formula>NOT(ISERROR(SEARCH("ND",BL221)))</formula>
    </cfRule>
    <cfRule type="containsText" dxfId="7981" priority="645" operator="containsText" text="MANTTO">
      <formula>NOT(ISERROR(SEARCH("MANTTO",BL221)))</formula>
    </cfRule>
    <cfRule type="containsText" dxfId="7980" priority="646" operator="containsText" text="PNC">
      <formula>NOT(ISERROR(SEARCH("PNC",BL221)))</formula>
    </cfRule>
    <cfRule type="containsText" dxfId="7979" priority="647" operator="containsText" text="EJC">
      <formula>NOT(ISERROR(SEARCH("EJC",BL221)))</formula>
    </cfRule>
    <cfRule type="containsText" dxfId="7978" priority="648" operator="containsText" text="FAC">
      <formula>NOT(ISERROR(SEARCH("FAC",BL221)))</formula>
    </cfRule>
  </conditionalFormatting>
  <conditionalFormatting sqref="BP221 BL221:BN221">
    <cfRule type="containsText" dxfId="7977" priority="641" operator="containsText" text="CE">
      <formula>NOT(ISERROR(SEARCH("CE",BL221)))</formula>
    </cfRule>
  </conditionalFormatting>
  <conditionalFormatting sqref="BO221">
    <cfRule type="cellIs" dxfId="7976" priority="634" operator="equal">
      <formula>"FAB"</formula>
    </cfRule>
    <cfRule type="containsText" dxfId="7975" priority="635" operator="containsText" text="CC">
      <formula>NOT(ISERROR(SEARCH("CC",BO221)))</formula>
    </cfRule>
    <cfRule type="containsText" dxfId="7974" priority="636" operator="containsText" text="ND">
      <formula>NOT(ISERROR(SEARCH("ND",BO221)))</formula>
    </cfRule>
    <cfRule type="containsText" dxfId="7973" priority="637" operator="containsText" text="MANTTO">
      <formula>NOT(ISERROR(SEARCH("MANTTO",BO221)))</formula>
    </cfRule>
    <cfRule type="containsText" dxfId="7972" priority="638" operator="containsText" text="PNC">
      <formula>NOT(ISERROR(SEARCH("PNC",BO221)))</formula>
    </cfRule>
    <cfRule type="containsText" dxfId="7971" priority="639" operator="containsText" text="EJC">
      <formula>NOT(ISERROR(SEARCH("EJC",BO221)))</formula>
    </cfRule>
    <cfRule type="containsText" dxfId="7970" priority="640" operator="containsText" text="FAC">
      <formula>NOT(ISERROR(SEARCH("FAC",BO221)))</formula>
    </cfRule>
  </conditionalFormatting>
  <conditionalFormatting sqref="BO221">
    <cfRule type="containsText" dxfId="7969" priority="633" operator="containsText" text="CE">
      <formula>NOT(ISERROR(SEARCH("CE",BO221)))</formula>
    </cfRule>
  </conditionalFormatting>
  <conditionalFormatting sqref="BS221 CB221">
    <cfRule type="cellIs" dxfId="7968" priority="626" operator="equal">
      <formula>"FAB"</formula>
    </cfRule>
    <cfRule type="containsText" dxfId="7967" priority="627" operator="containsText" text="CC">
      <formula>NOT(ISERROR(SEARCH("CC",BS221)))</formula>
    </cfRule>
    <cfRule type="containsText" dxfId="7966" priority="628" operator="containsText" text="ND">
      <formula>NOT(ISERROR(SEARCH("ND",BS221)))</formula>
    </cfRule>
    <cfRule type="containsText" dxfId="7965" priority="629" operator="containsText" text="MANTTO">
      <formula>NOT(ISERROR(SEARCH("MANTTO",BS221)))</formula>
    </cfRule>
    <cfRule type="containsText" dxfId="7964" priority="630" operator="containsText" text="PNC">
      <formula>NOT(ISERROR(SEARCH("PNC",BS221)))</formula>
    </cfRule>
    <cfRule type="containsText" dxfId="7963" priority="631" operator="containsText" text="EJC">
      <formula>NOT(ISERROR(SEARCH("EJC",BS221)))</formula>
    </cfRule>
    <cfRule type="containsText" dxfId="7962" priority="632" operator="containsText" text="FAC">
      <formula>NOT(ISERROR(SEARCH("FAC",BS221)))</formula>
    </cfRule>
  </conditionalFormatting>
  <conditionalFormatting sqref="BS221 CB221">
    <cfRule type="containsText" dxfId="7961" priority="625" operator="containsText" text="CE">
      <formula>NOT(ISERROR(SEARCH("CE",BS221)))</formula>
    </cfRule>
  </conditionalFormatting>
  <conditionalFormatting sqref="CA221 BW221:BY221">
    <cfRule type="cellIs" dxfId="7960" priority="618" operator="equal">
      <formula>"FAB"</formula>
    </cfRule>
    <cfRule type="containsText" dxfId="7959" priority="619" operator="containsText" text="CC">
      <formula>NOT(ISERROR(SEARCH("CC",BW221)))</formula>
    </cfRule>
    <cfRule type="containsText" dxfId="7958" priority="620" operator="containsText" text="ND">
      <formula>NOT(ISERROR(SEARCH("ND",BW221)))</formula>
    </cfRule>
    <cfRule type="containsText" dxfId="7957" priority="621" operator="containsText" text="MANTTO">
      <formula>NOT(ISERROR(SEARCH("MANTTO",BW221)))</formula>
    </cfRule>
    <cfRule type="containsText" dxfId="7956" priority="622" operator="containsText" text="PNC">
      <formula>NOT(ISERROR(SEARCH("PNC",BW221)))</formula>
    </cfRule>
    <cfRule type="containsText" dxfId="7955" priority="623" operator="containsText" text="EJC">
      <formula>NOT(ISERROR(SEARCH("EJC",BW221)))</formula>
    </cfRule>
    <cfRule type="containsText" dxfId="7954" priority="624" operator="containsText" text="FAC">
      <formula>NOT(ISERROR(SEARCH("FAC",BW221)))</formula>
    </cfRule>
  </conditionalFormatting>
  <conditionalFormatting sqref="CA221 BW221:BY221">
    <cfRule type="containsText" dxfId="7953" priority="617" operator="containsText" text="CE">
      <formula>NOT(ISERROR(SEARCH("CE",BW221)))</formula>
    </cfRule>
  </conditionalFormatting>
  <conditionalFormatting sqref="BZ221">
    <cfRule type="cellIs" dxfId="7952" priority="610" operator="equal">
      <formula>"FAB"</formula>
    </cfRule>
    <cfRule type="containsText" dxfId="7951" priority="611" operator="containsText" text="CC">
      <formula>NOT(ISERROR(SEARCH("CC",BZ221)))</formula>
    </cfRule>
    <cfRule type="containsText" dxfId="7950" priority="612" operator="containsText" text="ND">
      <formula>NOT(ISERROR(SEARCH("ND",BZ221)))</formula>
    </cfRule>
    <cfRule type="containsText" dxfId="7949" priority="613" operator="containsText" text="MANTTO">
      <formula>NOT(ISERROR(SEARCH("MANTTO",BZ221)))</formula>
    </cfRule>
    <cfRule type="containsText" dxfId="7948" priority="614" operator="containsText" text="PNC">
      <formula>NOT(ISERROR(SEARCH("PNC",BZ221)))</formula>
    </cfRule>
    <cfRule type="containsText" dxfId="7947" priority="615" operator="containsText" text="EJC">
      <formula>NOT(ISERROR(SEARCH("EJC",BZ221)))</formula>
    </cfRule>
    <cfRule type="containsText" dxfId="7946" priority="616" operator="containsText" text="FAC">
      <formula>NOT(ISERROR(SEARCH("FAC",BZ221)))</formula>
    </cfRule>
  </conditionalFormatting>
  <conditionalFormatting sqref="BZ221">
    <cfRule type="containsText" dxfId="7945" priority="609" operator="containsText" text="CE">
      <formula>NOT(ISERROR(SEARCH("CE",BZ221)))</formula>
    </cfRule>
  </conditionalFormatting>
  <conditionalFormatting sqref="CF221 CO221">
    <cfRule type="cellIs" dxfId="7944" priority="602" operator="equal">
      <formula>"FAB"</formula>
    </cfRule>
    <cfRule type="containsText" dxfId="7943" priority="603" operator="containsText" text="CC">
      <formula>NOT(ISERROR(SEARCH("CC",CF221)))</formula>
    </cfRule>
    <cfRule type="containsText" dxfId="7942" priority="604" operator="containsText" text="ND">
      <formula>NOT(ISERROR(SEARCH("ND",CF221)))</formula>
    </cfRule>
    <cfRule type="containsText" dxfId="7941" priority="605" operator="containsText" text="MANTTO">
      <formula>NOT(ISERROR(SEARCH("MANTTO",CF221)))</formula>
    </cfRule>
    <cfRule type="containsText" dxfId="7940" priority="606" operator="containsText" text="PNC">
      <formula>NOT(ISERROR(SEARCH("PNC",CF221)))</formula>
    </cfRule>
    <cfRule type="containsText" dxfId="7939" priority="607" operator="containsText" text="EJC">
      <formula>NOT(ISERROR(SEARCH("EJC",CF221)))</formula>
    </cfRule>
    <cfRule type="containsText" dxfId="7938" priority="608" operator="containsText" text="FAC">
      <formula>NOT(ISERROR(SEARCH("FAC",CF221)))</formula>
    </cfRule>
  </conditionalFormatting>
  <conditionalFormatting sqref="CF221 CO221">
    <cfRule type="containsText" dxfId="7937" priority="601" operator="containsText" text="CE">
      <formula>NOT(ISERROR(SEARCH("CE",CF221)))</formula>
    </cfRule>
  </conditionalFormatting>
  <conditionalFormatting sqref="CN221 CJ221:CL221">
    <cfRule type="cellIs" dxfId="7936" priority="594" operator="equal">
      <formula>"FAB"</formula>
    </cfRule>
    <cfRule type="containsText" dxfId="7935" priority="595" operator="containsText" text="CC">
      <formula>NOT(ISERROR(SEARCH("CC",CJ221)))</formula>
    </cfRule>
    <cfRule type="containsText" dxfId="7934" priority="596" operator="containsText" text="ND">
      <formula>NOT(ISERROR(SEARCH("ND",CJ221)))</formula>
    </cfRule>
    <cfRule type="containsText" dxfId="7933" priority="597" operator="containsText" text="MANTTO">
      <formula>NOT(ISERROR(SEARCH("MANTTO",CJ221)))</formula>
    </cfRule>
    <cfRule type="containsText" dxfId="7932" priority="598" operator="containsText" text="PNC">
      <formula>NOT(ISERROR(SEARCH("PNC",CJ221)))</formula>
    </cfRule>
    <cfRule type="containsText" dxfId="7931" priority="599" operator="containsText" text="EJC">
      <formula>NOT(ISERROR(SEARCH("EJC",CJ221)))</formula>
    </cfRule>
    <cfRule type="containsText" dxfId="7930" priority="600" operator="containsText" text="FAC">
      <formula>NOT(ISERROR(SEARCH("FAC",CJ221)))</formula>
    </cfRule>
  </conditionalFormatting>
  <conditionalFormatting sqref="CN221 CJ221:CL221">
    <cfRule type="containsText" dxfId="7929" priority="593" operator="containsText" text="CE">
      <formula>NOT(ISERROR(SEARCH("CE",CJ221)))</formula>
    </cfRule>
  </conditionalFormatting>
  <conditionalFormatting sqref="CM221">
    <cfRule type="cellIs" dxfId="7928" priority="586" operator="equal">
      <formula>"FAB"</formula>
    </cfRule>
    <cfRule type="containsText" dxfId="7927" priority="587" operator="containsText" text="CC">
      <formula>NOT(ISERROR(SEARCH("CC",CM221)))</formula>
    </cfRule>
    <cfRule type="containsText" dxfId="7926" priority="588" operator="containsText" text="ND">
      <formula>NOT(ISERROR(SEARCH("ND",CM221)))</formula>
    </cfRule>
    <cfRule type="containsText" dxfId="7925" priority="589" operator="containsText" text="MANTTO">
      <formula>NOT(ISERROR(SEARCH("MANTTO",CM221)))</formula>
    </cfRule>
    <cfRule type="containsText" dxfId="7924" priority="590" operator="containsText" text="PNC">
      <formula>NOT(ISERROR(SEARCH("PNC",CM221)))</formula>
    </cfRule>
    <cfRule type="containsText" dxfId="7923" priority="591" operator="containsText" text="EJC">
      <formula>NOT(ISERROR(SEARCH("EJC",CM221)))</formula>
    </cfRule>
    <cfRule type="containsText" dxfId="7922" priority="592" operator="containsText" text="FAC">
      <formula>NOT(ISERROR(SEARCH("FAC",CM221)))</formula>
    </cfRule>
  </conditionalFormatting>
  <conditionalFormatting sqref="CM221">
    <cfRule type="containsText" dxfId="7921" priority="585" operator="containsText" text="CE">
      <formula>NOT(ISERROR(SEARCH("CE",CM221)))</formula>
    </cfRule>
  </conditionalFormatting>
  <conditionalFormatting sqref="CS221 DB221">
    <cfRule type="cellIs" dxfId="7920" priority="578" operator="equal">
      <formula>"FAB"</formula>
    </cfRule>
    <cfRule type="containsText" dxfId="7919" priority="579" operator="containsText" text="CC">
      <formula>NOT(ISERROR(SEARCH("CC",CS221)))</formula>
    </cfRule>
    <cfRule type="containsText" dxfId="7918" priority="580" operator="containsText" text="ND">
      <formula>NOT(ISERROR(SEARCH("ND",CS221)))</formula>
    </cfRule>
    <cfRule type="containsText" dxfId="7917" priority="581" operator="containsText" text="MANTTO">
      <formula>NOT(ISERROR(SEARCH("MANTTO",CS221)))</formula>
    </cfRule>
    <cfRule type="containsText" dxfId="7916" priority="582" operator="containsText" text="PNC">
      <formula>NOT(ISERROR(SEARCH("PNC",CS221)))</formula>
    </cfRule>
    <cfRule type="containsText" dxfId="7915" priority="583" operator="containsText" text="EJC">
      <formula>NOT(ISERROR(SEARCH("EJC",CS221)))</formula>
    </cfRule>
    <cfRule type="containsText" dxfId="7914" priority="584" operator="containsText" text="FAC">
      <formula>NOT(ISERROR(SEARCH("FAC",CS221)))</formula>
    </cfRule>
  </conditionalFormatting>
  <conditionalFormatting sqref="CS221 DB221">
    <cfRule type="containsText" dxfId="7913" priority="577" operator="containsText" text="CE">
      <formula>NOT(ISERROR(SEARCH("CE",CS221)))</formula>
    </cfRule>
  </conditionalFormatting>
  <conditionalFormatting sqref="DA221 CW221:CY221">
    <cfRule type="cellIs" dxfId="7912" priority="570" operator="equal">
      <formula>"FAB"</formula>
    </cfRule>
    <cfRule type="containsText" dxfId="7911" priority="571" operator="containsText" text="CC">
      <formula>NOT(ISERROR(SEARCH("CC",CW221)))</formula>
    </cfRule>
    <cfRule type="containsText" dxfId="7910" priority="572" operator="containsText" text="ND">
      <formula>NOT(ISERROR(SEARCH("ND",CW221)))</formula>
    </cfRule>
    <cfRule type="containsText" dxfId="7909" priority="573" operator="containsText" text="MANTTO">
      <formula>NOT(ISERROR(SEARCH("MANTTO",CW221)))</formula>
    </cfRule>
    <cfRule type="containsText" dxfId="7908" priority="574" operator="containsText" text="PNC">
      <formula>NOT(ISERROR(SEARCH("PNC",CW221)))</formula>
    </cfRule>
    <cfRule type="containsText" dxfId="7907" priority="575" operator="containsText" text="EJC">
      <formula>NOT(ISERROR(SEARCH("EJC",CW221)))</formula>
    </cfRule>
    <cfRule type="containsText" dxfId="7906" priority="576" operator="containsText" text="FAC">
      <formula>NOT(ISERROR(SEARCH("FAC",CW221)))</formula>
    </cfRule>
  </conditionalFormatting>
  <conditionalFormatting sqref="DA221 CW221:CY221">
    <cfRule type="containsText" dxfId="7905" priority="569" operator="containsText" text="CE">
      <formula>NOT(ISERROR(SEARCH("CE",CW221)))</formula>
    </cfRule>
  </conditionalFormatting>
  <conditionalFormatting sqref="CZ221">
    <cfRule type="cellIs" dxfId="7904" priority="562" operator="equal">
      <formula>"FAB"</formula>
    </cfRule>
    <cfRule type="containsText" dxfId="7903" priority="563" operator="containsText" text="CC">
      <formula>NOT(ISERROR(SEARCH("CC",CZ221)))</formula>
    </cfRule>
    <cfRule type="containsText" dxfId="7902" priority="564" operator="containsText" text="ND">
      <formula>NOT(ISERROR(SEARCH("ND",CZ221)))</formula>
    </cfRule>
    <cfRule type="containsText" dxfId="7901" priority="565" operator="containsText" text="MANTTO">
      <formula>NOT(ISERROR(SEARCH("MANTTO",CZ221)))</formula>
    </cfRule>
    <cfRule type="containsText" dxfId="7900" priority="566" operator="containsText" text="PNC">
      <formula>NOT(ISERROR(SEARCH("PNC",CZ221)))</formula>
    </cfRule>
    <cfRule type="containsText" dxfId="7899" priority="567" operator="containsText" text="EJC">
      <formula>NOT(ISERROR(SEARCH("EJC",CZ221)))</formula>
    </cfRule>
    <cfRule type="containsText" dxfId="7898" priority="568" operator="containsText" text="FAC">
      <formula>NOT(ISERROR(SEARCH("FAC",CZ221)))</formula>
    </cfRule>
  </conditionalFormatting>
  <conditionalFormatting sqref="CZ221">
    <cfRule type="containsText" dxfId="7897" priority="561" operator="containsText" text="CE">
      <formula>NOT(ISERROR(SEARCH("CE",CZ221)))</formula>
    </cfRule>
  </conditionalFormatting>
  <conditionalFormatting sqref="CH193:CP193">
    <cfRule type="cellIs" dxfId="7896" priority="554" operator="equal">
      <formula>"FAB"</formula>
    </cfRule>
    <cfRule type="containsText" dxfId="7895" priority="555" operator="containsText" text="CC">
      <formula>NOT(ISERROR(SEARCH("CC",CH193)))</formula>
    </cfRule>
    <cfRule type="containsText" dxfId="7894" priority="556" operator="containsText" text="ND">
      <formula>NOT(ISERROR(SEARCH("ND",CH193)))</formula>
    </cfRule>
    <cfRule type="containsText" dxfId="7893" priority="557" operator="containsText" text="MANTTO">
      <formula>NOT(ISERROR(SEARCH("MANTTO",CH193)))</formula>
    </cfRule>
    <cfRule type="containsText" dxfId="7892" priority="558" operator="containsText" text="PNC">
      <formula>NOT(ISERROR(SEARCH("PNC",CH193)))</formula>
    </cfRule>
    <cfRule type="containsText" dxfId="7891" priority="559" operator="containsText" text="EJC">
      <formula>NOT(ISERROR(SEARCH("EJC",CH193)))</formula>
    </cfRule>
    <cfRule type="containsText" dxfId="7890" priority="560" operator="containsText" text="FAC">
      <formula>NOT(ISERROR(SEARCH("FAC",CH193)))</formula>
    </cfRule>
  </conditionalFormatting>
  <conditionalFormatting sqref="CH193:CP193">
    <cfRule type="containsText" dxfId="7889" priority="553" operator="containsText" text="CE">
      <formula>NOT(ISERROR(SEARCH("CE",CH193)))</formula>
    </cfRule>
  </conditionalFormatting>
  <conditionalFormatting sqref="CH193:CP193">
    <cfRule type="containsText" dxfId="7888" priority="552" operator="containsText" text="BAA">
      <formula>NOT(ISERROR(SEARCH("BAA",CH193)))</formula>
    </cfRule>
  </conditionalFormatting>
  <conditionalFormatting sqref="W193:AH193">
    <cfRule type="cellIs" dxfId="7887" priority="527" operator="equal">
      <formula>"FAB"</formula>
    </cfRule>
    <cfRule type="containsText" dxfId="7886" priority="528" operator="containsText" text="CC">
      <formula>NOT(ISERROR(SEARCH("CC",W193)))</formula>
    </cfRule>
    <cfRule type="containsText" dxfId="7885" priority="529" operator="containsText" text="ND">
      <formula>NOT(ISERROR(SEARCH("ND",W193)))</formula>
    </cfRule>
    <cfRule type="containsText" dxfId="7884" priority="530" operator="containsText" text="MANTTO">
      <formula>NOT(ISERROR(SEARCH("MANTTO",W193)))</formula>
    </cfRule>
    <cfRule type="containsText" dxfId="7883" priority="531" operator="containsText" text="PNC">
      <formula>NOT(ISERROR(SEARCH("PNC",W193)))</formula>
    </cfRule>
    <cfRule type="containsText" dxfId="7882" priority="532" operator="containsText" text="EJC">
      <formula>NOT(ISERROR(SEARCH("EJC",W193)))</formula>
    </cfRule>
    <cfRule type="containsText" dxfId="7881" priority="533" operator="containsText" text="FAC">
      <formula>NOT(ISERROR(SEARCH("FAC",W193)))</formula>
    </cfRule>
  </conditionalFormatting>
  <conditionalFormatting sqref="W193:AH193">
    <cfRule type="containsText" dxfId="7880" priority="526" operator="containsText" text="CE">
      <formula>NOT(ISERROR(SEARCH("CE",W193)))</formula>
    </cfRule>
  </conditionalFormatting>
  <conditionalFormatting sqref="W193:AH193">
    <cfRule type="containsText" dxfId="7879" priority="525" operator="containsText" text="BAA">
      <formula>NOT(ISERROR(SEARCH("BAA",W193)))</formula>
    </cfRule>
  </conditionalFormatting>
  <conditionalFormatting sqref="EM192:ER192">
    <cfRule type="cellIs" dxfId="7878" priority="509" operator="equal">
      <formula>"FAB"</formula>
    </cfRule>
    <cfRule type="containsText" dxfId="7877" priority="510" operator="containsText" text="CC">
      <formula>NOT(ISERROR(SEARCH("CC",EM192)))</formula>
    </cfRule>
    <cfRule type="containsText" dxfId="7876" priority="511" operator="containsText" text="ND">
      <formula>NOT(ISERROR(SEARCH("ND",EM192)))</formula>
    </cfRule>
    <cfRule type="containsText" dxfId="7875" priority="512" operator="containsText" text="MANTTO">
      <formula>NOT(ISERROR(SEARCH("MANTTO",EM192)))</formula>
    </cfRule>
    <cfRule type="containsText" dxfId="7874" priority="513" operator="containsText" text="PNC">
      <formula>NOT(ISERROR(SEARCH("PNC",EM192)))</formula>
    </cfRule>
    <cfRule type="containsText" dxfId="7873" priority="514" operator="containsText" text="EJC">
      <formula>NOT(ISERROR(SEARCH("EJC",EM192)))</formula>
    </cfRule>
    <cfRule type="containsText" dxfId="7872" priority="515" operator="containsText" text="FAC">
      <formula>NOT(ISERROR(SEARCH("FAC",EM192)))</formula>
    </cfRule>
  </conditionalFormatting>
  <conditionalFormatting sqref="EM192:ER192">
    <cfRule type="containsText" dxfId="7871" priority="508" operator="containsText" text="CE">
      <formula>NOT(ISERROR(SEARCH("CE",EM192)))</formula>
    </cfRule>
  </conditionalFormatting>
  <conditionalFormatting sqref="EM192:ER192">
    <cfRule type="containsText" dxfId="7870" priority="507" operator="containsText" text="BAA">
      <formula>NOT(ISERROR(SEARCH("BAA",EM192)))</formula>
    </cfRule>
  </conditionalFormatting>
  <conditionalFormatting sqref="BA203:CM203">
    <cfRule type="cellIs" dxfId="7869" priority="434" operator="equal">
      <formula>"FAB"</formula>
    </cfRule>
    <cfRule type="containsText" dxfId="7868" priority="435" operator="containsText" text="CC">
      <formula>NOT(ISERROR(SEARCH("CC",BA203)))</formula>
    </cfRule>
    <cfRule type="containsText" dxfId="7867" priority="436" operator="containsText" text="ND">
      <formula>NOT(ISERROR(SEARCH("ND",BA203)))</formula>
    </cfRule>
    <cfRule type="containsText" dxfId="7866" priority="437" operator="containsText" text="MANTTO">
      <formula>NOT(ISERROR(SEARCH("MANTTO",BA203)))</formula>
    </cfRule>
    <cfRule type="containsText" dxfId="7865" priority="438" operator="containsText" text="PNC">
      <formula>NOT(ISERROR(SEARCH("PNC",BA203)))</formula>
    </cfRule>
    <cfRule type="containsText" dxfId="7864" priority="439" operator="containsText" text="EJC">
      <formula>NOT(ISERROR(SEARCH("EJC",BA203)))</formula>
    </cfRule>
    <cfRule type="containsText" dxfId="7863" priority="440" operator="containsText" text="FAC">
      <formula>NOT(ISERROR(SEARCH("FAC",BA203)))</formula>
    </cfRule>
  </conditionalFormatting>
  <conditionalFormatting sqref="BA203:CM203">
    <cfRule type="containsText" dxfId="7862" priority="433" operator="containsText" text="CE">
      <formula>NOT(ISERROR(SEARCH("CE",BA203)))</formula>
    </cfRule>
  </conditionalFormatting>
  <conditionalFormatting sqref="BA203:CM203">
    <cfRule type="containsText" dxfId="7861" priority="432" operator="containsText" text="BAA">
      <formula>NOT(ISERROR(SEARCH("BAA",BA203)))</formula>
    </cfRule>
  </conditionalFormatting>
  <conditionalFormatting sqref="BA204:CD205 BA206:DC207">
    <cfRule type="cellIs" dxfId="7860" priority="416" operator="equal">
      <formula>"FAB"</formula>
    </cfRule>
    <cfRule type="containsText" dxfId="7859" priority="417" operator="containsText" text="CC">
      <formula>NOT(ISERROR(SEARCH("CC",BA204)))</formula>
    </cfRule>
    <cfRule type="containsText" dxfId="7858" priority="418" operator="containsText" text="ND">
      <formula>NOT(ISERROR(SEARCH("ND",BA204)))</formula>
    </cfRule>
    <cfRule type="containsText" dxfId="7857" priority="419" operator="containsText" text="MANTTO">
      <formula>NOT(ISERROR(SEARCH("MANTTO",BA204)))</formula>
    </cfRule>
    <cfRule type="containsText" dxfId="7856" priority="420" operator="containsText" text="PNC">
      <formula>NOT(ISERROR(SEARCH("PNC",BA204)))</formula>
    </cfRule>
    <cfRule type="containsText" dxfId="7855" priority="421" operator="containsText" text="EJC">
      <formula>NOT(ISERROR(SEARCH("EJC",BA204)))</formula>
    </cfRule>
    <cfRule type="containsText" dxfId="7854" priority="422" operator="containsText" text="FAC">
      <formula>NOT(ISERROR(SEARCH("FAC",BA204)))</formula>
    </cfRule>
  </conditionalFormatting>
  <conditionalFormatting sqref="BA204:CD205 BA206:DC207">
    <cfRule type="containsText" dxfId="7853" priority="415" operator="containsText" text="CE">
      <formula>NOT(ISERROR(SEARCH("CE",BA204)))</formula>
    </cfRule>
  </conditionalFormatting>
  <conditionalFormatting sqref="BA204:CD205 BA206:DC207">
    <cfRule type="containsText" dxfId="7852" priority="414" operator="containsText" text="BAA">
      <formula>NOT(ISERROR(SEARCH("BAA",BA204)))</formula>
    </cfRule>
  </conditionalFormatting>
  <conditionalFormatting sqref="DP205">
    <cfRule type="cellIs" dxfId="7851" priority="391" operator="equal">
      <formula>"FAB"</formula>
    </cfRule>
    <cfRule type="containsText" dxfId="7850" priority="392" operator="containsText" text="CC">
      <formula>NOT(ISERROR(SEARCH("CC",DP205)))</formula>
    </cfRule>
    <cfRule type="containsText" dxfId="7849" priority="393" operator="containsText" text="ND">
      <formula>NOT(ISERROR(SEARCH("ND",DP205)))</formula>
    </cfRule>
    <cfRule type="containsText" dxfId="7848" priority="394" operator="containsText" text="MANTTO">
      <formula>NOT(ISERROR(SEARCH("MANTTO",DP205)))</formula>
    </cfRule>
    <cfRule type="containsText" dxfId="7847" priority="395" operator="containsText" text="PNC">
      <formula>NOT(ISERROR(SEARCH("PNC",DP205)))</formula>
    </cfRule>
    <cfRule type="containsText" dxfId="7846" priority="396" operator="containsText" text="EJC">
      <formula>NOT(ISERROR(SEARCH("EJC",DP205)))</formula>
    </cfRule>
    <cfRule type="containsText" dxfId="7845" priority="397" operator="containsText" text="FAC">
      <formula>NOT(ISERROR(SEARCH("FAC",DP205)))</formula>
    </cfRule>
  </conditionalFormatting>
  <conditionalFormatting sqref="DP205">
    <cfRule type="containsText" dxfId="7844" priority="390" operator="containsText" text="CE">
      <formula>NOT(ISERROR(SEARCH("CE",DP205)))</formula>
    </cfRule>
  </conditionalFormatting>
  <conditionalFormatting sqref="E210:ER210 E213:BR214 E212:ER212 E211:DJ211 DP215:ER215 E215:CG215">
    <cfRule type="cellIs" dxfId="7843" priority="383" operator="equal">
      <formula>"FAB"</formula>
    </cfRule>
    <cfRule type="containsText" dxfId="7842" priority="384" operator="containsText" text="CC">
      <formula>NOT(ISERROR(SEARCH("CC",E210)))</formula>
    </cfRule>
    <cfRule type="containsText" dxfId="7841" priority="385" operator="containsText" text="ND">
      <formula>NOT(ISERROR(SEARCH("ND",E210)))</formula>
    </cfRule>
    <cfRule type="containsText" dxfId="7840" priority="386" operator="containsText" text="MANTTO">
      <formula>NOT(ISERROR(SEARCH("MANTTO",E210)))</formula>
    </cfRule>
    <cfRule type="containsText" dxfId="7839" priority="387" operator="containsText" text="PNC">
      <formula>NOT(ISERROR(SEARCH("PNC",E210)))</formula>
    </cfRule>
    <cfRule type="containsText" dxfId="7838" priority="388" operator="containsText" text="EJC">
      <formula>NOT(ISERROR(SEARCH("EJC",E210)))</formula>
    </cfRule>
    <cfRule type="containsText" dxfId="7837" priority="389" operator="containsText" text="FAC">
      <formula>NOT(ISERROR(SEARCH("FAC",E210)))</formula>
    </cfRule>
  </conditionalFormatting>
  <conditionalFormatting sqref="E210:ER210 E213:BR214 E212:ER212 E211:DJ211 DP215:ER215 E215:CG215">
    <cfRule type="containsText" dxfId="7836" priority="382" operator="containsText" text="CE">
      <formula>NOT(ISERROR(SEARCH("CE",E210)))</formula>
    </cfRule>
  </conditionalFormatting>
  <conditionalFormatting sqref="E210:ER210 E213:BR214 E212:ER212 E211:DJ211 DP215:ER215 E215:CG215">
    <cfRule type="containsText" dxfId="7835" priority="381" operator="containsText" text="BAA">
      <formula>NOT(ISERROR(SEARCH("BAA",E210)))</formula>
    </cfRule>
  </conditionalFormatting>
  <conditionalFormatting sqref="DN211 DP211 DR211">
    <cfRule type="cellIs" dxfId="7834" priority="342" operator="equal">
      <formula>"FAB"</formula>
    </cfRule>
    <cfRule type="containsText" dxfId="7833" priority="343" operator="containsText" text="CC">
      <formula>NOT(ISERROR(SEARCH("CC",DN211)))</formula>
    </cfRule>
    <cfRule type="containsText" dxfId="7832" priority="344" operator="containsText" text="ND">
      <formula>NOT(ISERROR(SEARCH("ND",DN211)))</formula>
    </cfRule>
    <cfRule type="containsText" dxfId="7831" priority="345" operator="containsText" text="MANTTO">
      <formula>NOT(ISERROR(SEARCH("MANTTO",DN211)))</formula>
    </cfRule>
    <cfRule type="containsText" dxfId="7830" priority="346" operator="containsText" text="PNC">
      <formula>NOT(ISERROR(SEARCH("PNC",DN211)))</formula>
    </cfRule>
    <cfRule type="containsText" dxfId="7829" priority="347" operator="containsText" text="EJC">
      <formula>NOT(ISERROR(SEARCH("EJC",DN211)))</formula>
    </cfRule>
    <cfRule type="containsText" dxfId="7828" priority="348" operator="containsText" text="FAC">
      <formula>NOT(ISERROR(SEARCH("FAC",DN211)))</formula>
    </cfRule>
  </conditionalFormatting>
  <conditionalFormatting sqref="DN211 DP211 DR211">
    <cfRule type="containsText" dxfId="7827" priority="341" operator="containsText" text="CE">
      <formula>NOT(ISERROR(SEARCH("CE",DN211)))</formula>
    </cfRule>
  </conditionalFormatting>
  <conditionalFormatting sqref="DO211 DQ211 DS211">
    <cfRule type="cellIs" dxfId="7826" priority="326" operator="equal">
      <formula>"FAB"</formula>
    </cfRule>
    <cfRule type="containsText" dxfId="7825" priority="327" operator="containsText" text="CC">
      <formula>NOT(ISERROR(SEARCH("CC",DO211)))</formula>
    </cfRule>
    <cfRule type="containsText" dxfId="7824" priority="328" operator="containsText" text="ND">
      <formula>NOT(ISERROR(SEARCH("ND",DO211)))</formula>
    </cfRule>
    <cfRule type="containsText" dxfId="7823" priority="329" operator="containsText" text="MANTTO">
      <formula>NOT(ISERROR(SEARCH("MANTTO",DO211)))</formula>
    </cfRule>
    <cfRule type="containsText" dxfId="7822" priority="330" operator="containsText" text="PNC">
      <formula>NOT(ISERROR(SEARCH("PNC",DO211)))</formula>
    </cfRule>
    <cfRule type="containsText" dxfId="7821" priority="331" operator="containsText" text="EJC">
      <formula>NOT(ISERROR(SEARCH("EJC",DO211)))</formula>
    </cfRule>
    <cfRule type="containsText" dxfId="7820" priority="332" operator="containsText" text="FAC">
      <formula>NOT(ISERROR(SEARCH("FAC",DO211)))</formula>
    </cfRule>
  </conditionalFormatting>
  <conditionalFormatting sqref="DO211 DQ211 DS211">
    <cfRule type="containsText" dxfId="7819" priority="325" operator="containsText" text="CE">
      <formula>NOT(ISERROR(SEARCH("CE",DO211)))</formula>
    </cfRule>
  </conditionalFormatting>
  <conditionalFormatting sqref="DN211 DP211 DR211">
    <cfRule type="cellIs" dxfId="7818" priority="318" operator="equal">
      <formula>"FAB"</formula>
    </cfRule>
    <cfRule type="containsText" dxfId="7817" priority="319" operator="containsText" text="CC">
      <formula>NOT(ISERROR(SEARCH("CC",DN211)))</formula>
    </cfRule>
    <cfRule type="containsText" dxfId="7816" priority="320" operator="containsText" text="ND">
      <formula>NOT(ISERROR(SEARCH("ND",DN211)))</formula>
    </cfRule>
    <cfRule type="containsText" dxfId="7815" priority="321" operator="containsText" text="MANTTO">
      <formula>NOT(ISERROR(SEARCH("MANTTO",DN211)))</formula>
    </cfRule>
    <cfRule type="containsText" dxfId="7814" priority="322" operator="containsText" text="PNC">
      <formula>NOT(ISERROR(SEARCH("PNC",DN211)))</formula>
    </cfRule>
    <cfRule type="containsText" dxfId="7813" priority="323" operator="containsText" text="EJC">
      <formula>NOT(ISERROR(SEARCH("EJC",DN211)))</formula>
    </cfRule>
    <cfRule type="containsText" dxfId="7812" priority="324" operator="containsText" text="FAC">
      <formula>NOT(ISERROR(SEARCH("FAC",DN211)))</formula>
    </cfRule>
  </conditionalFormatting>
  <conditionalFormatting sqref="DN211 DP211 DR211">
    <cfRule type="containsText" dxfId="7811" priority="317" operator="containsText" text="CE">
      <formula>NOT(ISERROR(SEARCH("CE",DN211)))</formula>
    </cfRule>
  </conditionalFormatting>
  <conditionalFormatting sqref="DS213:EF213 DN214:EF214">
    <cfRule type="cellIs" dxfId="7810" priority="278" operator="equal">
      <formula>"FAB"</formula>
    </cfRule>
    <cfRule type="containsText" dxfId="7809" priority="279" operator="containsText" text="CC">
      <formula>NOT(ISERROR(SEARCH("CC",DN213)))</formula>
    </cfRule>
    <cfRule type="containsText" dxfId="7808" priority="280" operator="containsText" text="ND">
      <formula>NOT(ISERROR(SEARCH("ND",DN213)))</formula>
    </cfRule>
    <cfRule type="containsText" dxfId="7807" priority="281" operator="containsText" text="MANTTO">
      <formula>NOT(ISERROR(SEARCH("MANTTO",DN213)))</formula>
    </cfRule>
    <cfRule type="containsText" dxfId="7806" priority="282" operator="containsText" text="PNC">
      <formula>NOT(ISERROR(SEARCH("PNC",DN213)))</formula>
    </cfRule>
    <cfRule type="containsText" dxfId="7805" priority="283" operator="containsText" text="EJC">
      <formula>NOT(ISERROR(SEARCH("EJC",DN213)))</formula>
    </cfRule>
    <cfRule type="containsText" dxfId="7804" priority="284" operator="containsText" text="FAC">
      <formula>NOT(ISERROR(SEARCH("FAC",DN213)))</formula>
    </cfRule>
  </conditionalFormatting>
  <conditionalFormatting sqref="DS213:EF213 DN214:EF214">
    <cfRule type="containsText" dxfId="7803" priority="277" operator="containsText" text="CE">
      <formula>NOT(ISERROR(SEARCH("CE",DN213)))</formula>
    </cfRule>
  </conditionalFormatting>
  <conditionalFormatting sqref="EJ214:EO214">
    <cfRule type="cellIs" dxfId="7802" priority="262" operator="equal">
      <formula>"FAB"</formula>
    </cfRule>
    <cfRule type="containsText" dxfId="7801" priority="263" operator="containsText" text="CC">
      <formula>NOT(ISERROR(SEARCH("CC",EJ214)))</formula>
    </cfRule>
    <cfRule type="containsText" dxfId="7800" priority="264" operator="containsText" text="ND">
      <formula>NOT(ISERROR(SEARCH("ND",EJ214)))</formula>
    </cfRule>
    <cfRule type="containsText" dxfId="7799" priority="265" operator="containsText" text="MANTTO">
      <formula>NOT(ISERROR(SEARCH("MANTTO",EJ214)))</formula>
    </cfRule>
    <cfRule type="containsText" dxfId="7798" priority="266" operator="containsText" text="PNC">
      <formula>NOT(ISERROR(SEARCH("PNC",EJ214)))</formula>
    </cfRule>
    <cfRule type="containsText" dxfId="7797" priority="267" operator="containsText" text="EJC">
      <formula>NOT(ISERROR(SEARCH("EJC",EJ214)))</formula>
    </cfRule>
    <cfRule type="containsText" dxfId="7796" priority="268" operator="containsText" text="FAC">
      <formula>NOT(ISERROR(SEARCH("FAC",EJ214)))</formula>
    </cfRule>
  </conditionalFormatting>
  <conditionalFormatting sqref="EJ214:EO214">
    <cfRule type="containsText" dxfId="7795" priority="261" operator="containsText" text="CE">
      <formula>NOT(ISERROR(SEARCH("CE",EJ214)))</formula>
    </cfRule>
  </conditionalFormatting>
  <conditionalFormatting sqref="EK214:EM214 EO214">
    <cfRule type="cellIs" dxfId="7794" priority="246" operator="equal">
      <formula>"FAB"</formula>
    </cfRule>
    <cfRule type="containsText" dxfId="7793" priority="247" operator="containsText" text="CC">
      <formula>NOT(ISERROR(SEARCH("CC",EK214)))</formula>
    </cfRule>
    <cfRule type="containsText" dxfId="7792" priority="248" operator="containsText" text="ND">
      <formula>NOT(ISERROR(SEARCH("ND",EK214)))</formula>
    </cfRule>
    <cfRule type="containsText" dxfId="7791" priority="249" operator="containsText" text="MANTTO">
      <formula>NOT(ISERROR(SEARCH("MANTTO",EK214)))</formula>
    </cfRule>
    <cfRule type="containsText" dxfId="7790" priority="250" operator="containsText" text="PNC">
      <formula>NOT(ISERROR(SEARCH("PNC",EK214)))</formula>
    </cfRule>
    <cfRule type="containsText" dxfId="7789" priority="251" operator="containsText" text="EJC">
      <formula>NOT(ISERROR(SEARCH("EJC",EK214)))</formula>
    </cfRule>
    <cfRule type="containsText" dxfId="7788" priority="252" operator="containsText" text="FAC">
      <formula>NOT(ISERROR(SEARCH("FAC",EK214)))</formula>
    </cfRule>
  </conditionalFormatting>
  <conditionalFormatting sqref="EK214:EM214 EO214">
    <cfRule type="containsText" dxfId="7787" priority="245" operator="containsText" text="CE">
      <formula>NOT(ISERROR(SEARCH("CE",EK214)))</formula>
    </cfRule>
  </conditionalFormatting>
  <conditionalFormatting sqref="EN214">
    <cfRule type="cellIs" dxfId="7786" priority="238" operator="equal">
      <formula>"FAB"</formula>
    </cfRule>
    <cfRule type="containsText" dxfId="7785" priority="239" operator="containsText" text="CC">
      <formula>NOT(ISERROR(SEARCH("CC",EN214)))</formula>
    </cfRule>
    <cfRule type="containsText" dxfId="7784" priority="240" operator="containsText" text="ND">
      <formula>NOT(ISERROR(SEARCH("ND",EN214)))</formula>
    </cfRule>
    <cfRule type="containsText" dxfId="7783" priority="241" operator="containsText" text="MANTTO">
      <formula>NOT(ISERROR(SEARCH("MANTTO",EN214)))</formula>
    </cfRule>
    <cfRule type="containsText" dxfId="7782" priority="242" operator="containsText" text="PNC">
      <formula>NOT(ISERROR(SEARCH("PNC",EN214)))</formula>
    </cfRule>
    <cfRule type="containsText" dxfId="7781" priority="243" operator="containsText" text="EJC">
      <formula>NOT(ISERROR(SEARCH("EJC",EN214)))</formula>
    </cfRule>
    <cfRule type="containsText" dxfId="7780" priority="244" operator="containsText" text="FAC">
      <formula>NOT(ISERROR(SEARCH("FAC",EN214)))</formula>
    </cfRule>
  </conditionalFormatting>
  <conditionalFormatting sqref="EN214">
    <cfRule type="containsText" dxfId="7779" priority="237" operator="containsText" text="CE">
      <formula>NOT(ISERROR(SEARCH("CE",EN214)))</formula>
    </cfRule>
  </conditionalFormatting>
  <conditionalFormatting sqref="DM211:DS211">
    <cfRule type="cellIs" dxfId="7778" priority="230" operator="equal">
      <formula>"FAB"</formula>
    </cfRule>
    <cfRule type="containsText" dxfId="7777" priority="231" operator="containsText" text="CC">
      <formula>NOT(ISERROR(SEARCH("CC",DM211)))</formula>
    </cfRule>
    <cfRule type="containsText" dxfId="7776" priority="232" operator="containsText" text="ND">
      <formula>NOT(ISERROR(SEARCH("ND",DM211)))</formula>
    </cfRule>
    <cfRule type="containsText" dxfId="7775" priority="233" operator="containsText" text="MANTTO">
      <formula>NOT(ISERROR(SEARCH("MANTTO",DM211)))</formula>
    </cfRule>
    <cfRule type="containsText" dxfId="7774" priority="234" operator="containsText" text="PNC">
      <formula>NOT(ISERROR(SEARCH("PNC",DM211)))</formula>
    </cfRule>
    <cfRule type="containsText" dxfId="7773" priority="235" operator="containsText" text="EJC">
      <formula>NOT(ISERROR(SEARCH("EJC",DM211)))</formula>
    </cfRule>
    <cfRule type="containsText" dxfId="7772" priority="236" operator="containsText" text="FAC">
      <formula>NOT(ISERROR(SEARCH("FAC",DM211)))</formula>
    </cfRule>
  </conditionalFormatting>
  <conditionalFormatting sqref="DM211:DS211">
    <cfRule type="containsText" dxfId="7771" priority="229" operator="containsText" text="CE">
      <formula>NOT(ISERROR(SEARCH("CE",DM211)))</formula>
    </cfRule>
  </conditionalFormatting>
  <conditionalFormatting sqref="AO216:AZ216">
    <cfRule type="cellIs" dxfId="7770" priority="222" operator="equal">
      <formula>"FAB"</formula>
    </cfRule>
    <cfRule type="containsText" dxfId="7769" priority="223" operator="containsText" text="CC">
      <formula>NOT(ISERROR(SEARCH("CC",AO216)))</formula>
    </cfRule>
    <cfRule type="containsText" dxfId="7768" priority="224" operator="containsText" text="ND">
      <formula>NOT(ISERROR(SEARCH("ND",AO216)))</formula>
    </cfRule>
    <cfRule type="containsText" dxfId="7767" priority="225" operator="containsText" text="MANTTO">
      <formula>NOT(ISERROR(SEARCH("MANTTO",AO216)))</formula>
    </cfRule>
    <cfRule type="containsText" dxfId="7766" priority="226" operator="containsText" text="PNC">
      <formula>NOT(ISERROR(SEARCH("PNC",AO216)))</formula>
    </cfRule>
    <cfRule type="containsText" dxfId="7765" priority="227" operator="containsText" text="EJC">
      <formula>NOT(ISERROR(SEARCH("EJC",AO216)))</formula>
    </cfRule>
    <cfRule type="containsText" dxfId="7764" priority="228" operator="containsText" text="FAC">
      <formula>NOT(ISERROR(SEARCH("FAC",AO216)))</formula>
    </cfRule>
  </conditionalFormatting>
  <conditionalFormatting sqref="AO216:AZ216">
    <cfRule type="containsText" dxfId="7763" priority="221" operator="containsText" text="CE">
      <formula>NOT(ISERROR(SEARCH("CE",AO216)))</formula>
    </cfRule>
  </conditionalFormatting>
  <conditionalFormatting sqref="AO216:AZ216">
    <cfRule type="containsText" dxfId="7762" priority="220" operator="containsText" text="BAA">
      <formula>NOT(ISERROR(SEARCH("BAA",AO216)))</formula>
    </cfRule>
  </conditionalFormatting>
  <conditionalFormatting sqref="BZ216:CH216">
    <cfRule type="cellIs" dxfId="7761" priority="213" operator="equal">
      <formula>"FAB"</formula>
    </cfRule>
    <cfRule type="containsText" dxfId="7760" priority="214" operator="containsText" text="CC">
      <formula>NOT(ISERROR(SEARCH("CC",BZ216)))</formula>
    </cfRule>
    <cfRule type="containsText" dxfId="7759" priority="215" operator="containsText" text="ND">
      <formula>NOT(ISERROR(SEARCH("ND",BZ216)))</formula>
    </cfRule>
    <cfRule type="containsText" dxfId="7758" priority="216" operator="containsText" text="MANTTO">
      <formula>NOT(ISERROR(SEARCH("MANTTO",BZ216)))</formula>
    </cfRule>
    <cfRule type="containsText" dxfId="7757" priority="217" operator="containsText" text="PNC">
      <formula>NOT(ISERROR(SEARCH("PNC",BZ216)))</formula>
    </cfRule>
    <cfRule type="containsText" dxfId="7756" priority="218" operator="containsText" text="EJC">
      <formula>NOT(ISERROR(SEARCH("EJC",BZ216)))</formula>
    </cfRule>
    <cfRule type="containsText" dxfId="7755" priority="219" operator="containsText" text="FAC">
      <formula>NOT(ISERROR(SEARCH("FAC",BZ216)))</formula>
    </cfRule>
  </conditionalFormatting>
  <conditionalFormatting sqref="BZ216:CH216">
    <cfRule type="containsText" dxfId="7754" priority="212" operator="containsText" text="CE">
      <formula>NOT(ISERROR(SEARCH("CE",BZ216)))</formula>
    </cfRule>
  </conditionalFormatting>
  <conditionalFormatting sqref="BZ216:CH216">
    <cfRule type="containsText" dxfId="7753" priority="211" operator="containsText" text="BAA">
      <formula>NOT(ISERROR(SEARCH("BAA",BZ216)))</formula>
    </cfRule>
  </conditionalFormatting>
  <conditionalFormatting sqref="DG220:DH220 DC220:DE220">
    <cfRule type="cellIs" dxfId="7752" priority="195" operator="equal">
      <formula>"FAB"</formula>
    </cfRule>
    <cfRule type="containsText" dxfId="7751" priority="196" operator="containsText" text="CC">
      <formula>NOT(ISERROR(SEARCH("CC",DC220)))</formula>
    </cfRule>
    <cfRule type="containsText" dxfId="7750" priority="197" operator="containsText" text="ND">
      <formula>NOT(ISERROR(SEARCH("ND",DC220)))</formula>
    </cfRule>
    <cfRule type="containsText" dxfId="7749" priority="198" operator="containsText" text="MANTTO">
      <formula>NOT(ISERROR(SEARCH("MANTTO",DC220)))</formula>
    </cfRule>
    <cfRule type="containsText" dxfId="7748" priority="199" operator="containsText" text="PNC">
      <formula>NOT(ISERROR(SEARCH("PNC",DC220)))</formula>
    </cfRule>
    <cfRule type="containsText" dxfId="7747" priority="200" operator="containsText" text="EJC">
      <formula>NOT(ISERROR(SEARCH("EJC",DC220)))</formula>
    </cfRule>
    <cfRule type="containsText" dxfId="7746" priority="201" operator="containsText" text="FAC">
      <formula>NOT(ISERROR(SEARCH("FAC",DC220)))</formula>
    </cfRule>
  </conditionalFormatting>
  <conditionalFormatting sqref="DG220:DH220 DC220:DE220">
    <cfRule type="containsText" dxfId="7745" priority="194" operator="containsText" text="CE">
      <formula>NOT(ISERROR(SEARCH("CE",DC220)))</formula>
    </cfRule>
  </conditionalFormatting>
  <conditionalFormatting sqref="DF220">
    <cfRule type="cellIs" dxfId="7744" priority="187" operator="equal">
      <formula>"FAB"</formula>
    </cfRule>
    <cfRule type="containsText" dxfId="7743" priority="188" operator="containsText" text="CC">
      <formula>NOT(ISERROR(SEARCH("CC",DF220)))</formula>
    </cfRule>
    <cfRule type="containsText" dxfId="7742" priority="189" operator="containsText" text="ND">
      <formula>NOT(ISERROR(SEARCH("ND",DF220)))</formula>
    </cfRule>
    <cfRule type="containsText" dxfId="7741" priority="190" operator="containsText" text="MANTTO">
      <formula>NOT(ISERROR(SEARCH("MANTTO",DF220)))</formula>
    </cfRule>
    <cfRule type="containsText" dxfId="7740" priority="191" operator="containsText" text="PNC">
      <formula>NOT(ISERROR(SEARCH("PNC",DF220)))</formula>
    </cfRule>
    <cfRule type="containsText" dxfId="7739" priority="192" operator="containsText" text="EJC">
      <formula>NOT(ISERROR(SEARCH("EJC",DF220)))</formula>
    </cfRule>
    <cfRule type="containsText" dxfId="7738" priority="193" operator="containsText" text="FAC">
      <formula>NOT(ISERROR(SEARCH("FAC",DF220)))</formula>
    </cfRule>
  </conditionalFormatting>
  <conditionalFormatting sqref="DF220">
    <cfRule type="containsText" dxfId="7737" priority="186" operator="containsText" text="CE">
      <formula>NOT(ISERROR(SEARCH("CE",DF220)))</formula>
    </cfRule>
  </conditionalFormatting>
  <conditionalFormatting sqref="DQ220:DR220 DM220:DO220">
    <cfRule type="cellIs" dxfId="7736" priority="179" operator="equal">
      <formula>"FAB"</formula>
    </cfRule>
    <cfRule type="containsText" dxfId="7735" priority="180" operator="containsText" text="CC">
      <formula>NOT(ISERROR(SEARCH("CC",DM220)))</formula>
    </cfRule>
    <cfRule type="containsText" dxfId="7734" priority="181" operator="containsText" text="ND">
      <formula>NOT(ISERROR(SEARCH("ND",DM220)))</formula>
    </cfRule>
    <cfRule type="containsText" dxfId="7733" priority="182" operator="containsText" text="MANTTO">
      <formula>NOT(ISERROR(SEARCH("MANTTO",DM220)))</formula>
    </cfRule>
    <cfRule type="containsText" dxfId="7732" priority="183" operator="containsText" text="PNC">
      <formula>NOT(ISERROR(SEARCH("PNC",DM220)))</formula>
    </cfRule>
    <cfRule type="containsText" dxfId="7731" priority="184" operator="containsText" text="EJC">
      <formula>NOT(ISERROR(SEARCH("EJC",DM220)))</formula>
    </cfRule>
    <cfRule type="containsText" dxfId="7730" priority="185" operator="containsText" text="FAC">
      <formula>NOT(ISERROR(SEARCH("FAC",DM220)))</formula>
    </cfRule>
  </conditionalFormatting>
  <conditionalFormatting sqref="DQ220:DR220 DM220:DO220">
    <cfRule type="containsText" dxfId="7729" priority="178" operator="containsText" text="CE">
      <formula>NOT(ISERROR(SEARCH("CE",DM220)))</formula>
    </cfRule>
  </conditionalFormatting>
  <conditionalFormatting sqref="DP220">
    <cfRule type="cellIs" dxfId="7728" priority="171" operator="equal">
      <formula>"FAB"</formula>
    </cfRule>
    <cfRule type="containsText" dxfId="7727" priority="172" operator="containsText" text="CC">
      <formula>NOT(ISERROR(SEARCH("CC",DP220)))</formula>
    </cfRule>
    <cfRule type="containsText" dxfId="7726" priority="173" operator="containsText" text="ND">
      <formula>NOT(ISERROR(SEARCH("ND",DP220)))</formula>
    </cfRule>
    <cfRule type="containsText" dxfId="7725" priority="174" operator="containsText" text="MANTTO">
      <formula>NOT(ISERROR(SEARCH("MANTTO",DP220)))</formula>
    </cfRule>
    <cfRule type="containsText" dxfId="7724" priority="175" operator="containsText" text="PNC">
      <formula>NOT(ISERROR(SEARCH("PNC",DP220)))</formula>
    </cfRule>
    <cfRule type="containsText" dxfId="7723" priority="176" operator="containsText" text="EJC">
      <formula>NOT(ISERROR(SEARCH("EJC",DP220)))</formula>
    </cfRule>
    <cfRule type="containsText" dxfId="7722" priority="177" operator="containsText" text="FAC">
      <formula>NOT(ISERROR(SEARCH("FAC",DP220)))</formula>
    </cfRule>
  </conditionalFormatting>
  <conditionalFormatting sqref="DP220">
    <cfRule type="containsText" dxfId="7721" priority="170" operator="containsText" text="CE">
      <formula>NOT(ISERROR(SEARCH("CE",DP220)))</formula>
    </cfRule>
  </conditionalFormatting>
  <conditionalFormatting sqref="EA220 DW220:DY220">
    <cfRule type="cellIs" dxfId="7720" priority="163" operator="equal">
      <formula>"FAB"</formula>
    </cfRule>
    <cfRule type="containsText" dxfId="7719" priority="164" operator="containsText" text="CC">
      <formula>NOT(ISERROR(SEARCH("CC",DW220)))</formula>
    </cfRule>
    <cfRule type="containsText" dxfId="7718" priority="165" operator="containsText" text="ND">
      <formula>NOT(ISERROR(SEARCH("ND",DW220)))</formula>
    </cfRule>
    <cfRule type="containsText" dxfId="7717" priority="166" operator="containsText" text="MANTTO">
      <formula>NOT(ISERROR(SEARCH("MANTTO",DW220)))</formula>
    </cfRule>
    <cfRule type="containsText" dxfId="7716" priority="167" operator="containsText" text="PNC">
      <formula>NOT(ISERROR(SEARCH("PNC",DW220)))</formula>
    </cfRule>
    <cfRule type="containsText" dxfId="7715" priority="168" operator="containsText" text="EJC">
      <formula>NOT(ISERROR(SEARCH("EJC",DW220)))</formula>
    </cfRule>
    <cfRule type="containsText" dxfId="7714" priority="169" operator="containsText" text="FAC">
      <formula>NOT(ISERROR(SEARCH("FAC",DW220)))</formula>
    </cfRule>
  </conditionalFormatting>
  <conditionalFormatting sqref="EA220 DW220:DY220">
    <cfRule type="containsText" dxfId="7713" priority="162" operator="containsText" text="CE">
      <formula>NOT(ISERROR(SEARCH("CE",DW220)))</formula>
    </cfRule>
  </conditionalFormatting>
  <conditionalFormatting sqref="DZ220">
    <cfRule type="cellIs" dxfId="7712" priority="155" operator="equal">
      <formula>"FAB"</formula>
    </cfRule>
    <cfRule type="containsText" dxfId="7711" priority="156" operator="containsText" text="CC">
      <formula>NOT(ISERROR(SEARCH("CC",DZ220)))</formula>
    </cfRule>
    <cfRule type="containsText" dxfId="7710" priority="157" operator="containsText" text="ND">
      <formula>NOT(ISERROR(SEARCH("ND",DZ220)))</formula>
    </cfRule>
    <cfRule type="containsText" dxfId="7709" priority="158" operator="containsText" text="MANTTO">
      <formula>NOT(ISERROR(SEARCH("MANTTO",DZ220)))</formula>
    </cfRule>
    <cfRule type="containsText" dxfId="7708" priority="159" operator="containsText" text="PNC">
      <formula>NOT(ISERROR(SEARCH("PNC",DZ220)))</formula>
    </cfRule>
    <cfRule type="containsText" dxfId="7707" priority="160" operator="containsText" text="EJC">
      <formula>NOT(ISERROR(SEARCH("EJC",DZ220)))</formula>
    </cfRule>
    <cfRule type="containsText" dxfId="7706" priority="161" operator="containsText" text="FAC">
      <formula>NOT(ISERROR(SEARCH("FAC",DZ220)))</formula>
    </cfRule>
  </conditionalFormatting>
  <conditionalFormatting sqref="DZ220">
    <cfRule type="containsText" dxfId="7705" priority="154" operator="containsText" text="CE">
      <formula>NOT(ISERROR(SEARCH("CE",DZ220)))</formula>
    </cfRule>
  </conditionalFormatting>
  <conditionalFormatting sqref="DF221 DO221">
    <cfRule type="cellIs" dxfId="7704" priority="147" operator="equal">
      <formula>"FAB"</formula>
    </cfRule>
    <cfRule type="containsText" dxfId="7703" priority="148" operator="containsText" text="CC">
      <formula>NOT(ISERROR(SEARCH("CC",DF221)))</formula>
    </cfRule>
    <cfRule type="containsText" dxfId="7702" priority="149" operator="containsText" text="ND">
      <formula>NOT(ISERROR(SEARCH("ND",DF221)))</formula>
    </cfRule>
    <cfRule type="containsText" dxfId="7701" priority="150" operator="containsText" text="MANTTO">
      <formula>NOT(ISERROR(SEARCH("MANTTO",DF221)))</formula>
    </cfRule>
    <cfRule type="containsText" dxfId="7700" priority="151" operator="containsText" text="PNC">
      <formula>NOT(ISERROR(SEARCH("PNC",DF221)))</formula>
    </cfRule>
    <cfRule type="containsText" dxfId="7699" priority="152" operator="containsText" text="EJC">
      <formula>NOT(ISERROR(SEARCH("EJC",DF221)))</formula>
    </cfRule>
    <cfRule type="containsText" dxfId="7698" priority="153" operator="containsText" text="FAC">
      <formula>NOT(ISERROR(SEARCH("FAC",DF221)))</formula>
    </cfRule>
  </conditionalFormatting>
  <conditionalFormatting sqref="DF221 DO221">
    <cfRule type="containsText" dxfId="7697" priority="146" operator="containsText" text="CE">
      <formula>NOT(ISERROR(SEARCH("CE",DF221)))</formula>
    </cfRule>
  </conditionalFormatting>
  <conditionalFormatting sqref="DN221 DJ221:DL221">
    <cfRule type="cellIs" dxfId="7696" priority="139" operator="equal">
      <formula>"FAB"</formula>
    </cfRule>
    <cfRule type="containsText" dxfId="7695" priority="140" operator="containsText" text="CC">
      <formula>NOT(ISERROR(SEARCH("CC",DJ221)))</formula>
    </cfRule>
    <cfRule type="containsText" dxfId="7694" priority="141" operator="containsText" text="ND">
      <formula>NOT(ISERROR(SEARCH("ND",DJ221)))</formula>
    </cfRule>
    <cfRule type="containsText" dxfId="7693" priority="142" operator="containsText" text="MANTTO">
      <formula>NOT(ISERROR(SEARCH("MANTTO",DJ221)))</formula>
    </cfRule>
    <cfRule type="containsText" dxfId="7692" priority="143" operator="containsText" text="PNC">
      <formula>NOT(ISERROR(SEARCH("PNC",DJ221)))</formula>
    </cfRule>
    <cfRule type="containsText" dxfId="7691" priority="144" operator="containsText" text="EJC">
      <formula>NOT(ISERROR(SEARCH("EJC",DJ221)))</formula>
    </cfRule>
    <cfRule type="containsText" dxfId="7690" priority="145" operator="containsText" text="FAC">
      <formula>NOT(ISERROR(SEARCH("FAC",DJ221)))</formula>
    </cfRule>
  </conditionalFormatting>
  <conditionalFormatting sqref="DN221 DJ221:DL221">
    <cfRule type="containsText" dxfId="7689" priority="138" operator="containsText" text="CE">
      <formula>NOT(ISERROR(SEARCH("CE",DJ221)))</formula>
    </cfRule>
  </conditionalFormatting>
  <conditionalFormatting sqref="DM221">
    <cfRule type="cellIs" dxfId="7688" priority="131" operator="equal">
      <formula>"FAB"</formula>
    </cfRule>
    <cfRule type="containsText" dxfId="7687" priority="132" operator="containsText" text="CC">
      <formula>NOT(ISERROR(SEARCH("CC",DM221)))</formula>
    </cfRule>
    <cfRule type="containsText" dxfId="7686" priority="133" operator="containsText" text="ND">
      <formula>NOT(ISERROR(SEARCH("ND",DM221)))</formula>
    </cfRule>
    <cfRule type="containsText" dxfId="7685" priority="134" operator="containsText" text="MANTTO">
      <formula>NOT(ISERROR(SEARCH("MANTTO",DM221)))</formula>
    </cfRule>
    <cfRule type="containsText" dxfId="7684" priority="135" operator="containsText" text="PNC">
      <formula>NOT(ISERROR(SEARCH("PNC",DM221)))</formula>
    </cfRule>
    <cfRule type="containsText" dxfId="7683" priority="136" operator="containsText" text="EJC">
      <formula>NOT(ISERROR(SEARCH("EJC",DM221)))</formula>
    </cfRule>
    <cfRule type="containsText" dxfId="7682" priority="137" operator="containsText" text="FAC">
      <formula>NOT(ISERROR(SEARCH("FAC",DM221)))</formula>
    </cfRule>
  </conditionalFormatting>
  <conditionalFormatting sqref="DM221">
    <cfRule type="containsText" dxfId="7681" priority="130" operator="containsText" text="CE">
      <formula>NOT(ISERROR(SEARCH("CE",DM221)))</formula>
    </cfRule>
  </conditionalFormatting>
  <conditionalFormatting sqref="DS221 EB221">
    <cfRule type="cellIs" dxfId="7680" priority="123" operator="equal">
      <formula>"FAB"</formula>
    </cfRule>
    <cfRule type="containsText" dxfId="7679" priority="124" operator="containsText" text="CC">
      <formula>NOT(ISERROR(SEARCH("CC",DS221)))</formula>
    </cfRule>
    <cfRule type="containsText" dxfId="7678" priority="125" operator="containsText" text="ND">
      <formula>NOT(ISERROR(SEARCH("ND",DS221)))</formula>
    </cfRule>
    <cfRule type="containsText" dxfId="7677" priority="126" operator="containsText" text="MANTTO">
      <formula>NOT(ISERROR(SEARCH("MANTTO",DS221)))</formula>
    </cfRule>
    <cfRule type="containsText" dxfId="7676" priority="127" operator="containsText" text="PNC">
      <formula>NOT(ISERROR(SEARCH("PNC",DS221)))</formula>
    </cfRule>
    <cfRule type="containsText" dxfId="7675" priority="128" operator="containsText" text="EJC">
      <formula>NOT(ISERROR(SEARCH("EJC",DS221)))</formula>
    </cfRule>
    <cfRule type="containsText" dxfId="7674" priority="129" operator="containsText" text="FAC">
      <formula>NOT(ISERROR(SEARCH("FAC",DS221)))</formula>
    </cfRule>
  </conditionalFormatting>
  <conditionalFormatting sqref="DS221 EB221">
    <cfRule type="containsText" dxfId="7673" priority="122" operator="containsText" text="CE">
      <formula>NOT(ISERROR(SEARCH("CE",DS221)))</formula>
    </cfRule>
  </conditionalFormatting>
  <conditionalFormatting sqref="EA221 DW221:DY221">
    <cfRule type="cellIs" dxfId="7672" priority="115" operator="equal">
      <formula>"FAB"</formula>
    </cfRule>
    <cfRule type="containsText" dxfId="7671" priority="116" operator="containsText" text="CC">
      <formula>NOT(ISERROR(SEARCH("CC",DW221)))</formula>
    </cfRule>
    <cfRule type="containsText" dxfId="7670" priority="117" operator="containsText" text="ND">
      <formula>NOT(ISERROR(SEARCH("ND",DW221)))</formula>
    </cfRule>
    <cfRule type="containsText" dxfId="7669" priority="118" operator="containsText" text="MANTTO">
      <formula>NOT(ISERROR(SEARCH("MANTTO",DW221)))</formula>
    </cfRule>
    <cfRule type="containsText" dxfId="7668" priority="119" operator="containsText" text="PNC">
      <formula>NOT(ISERROR(SEARCH("PNC",DW221)))</formula>
    </cfRule>
    <cfRule type="containsText" dxfId="7667" priority="120" operator="containsText" text="EJC">
      <formula>NOT(ISERROR(SEARCH("EJC",DW221)))</formula>
    </cfRule>
    <cfRule type="containsText" dxfId="7666" priority="121" operator="containsText" text="FAC">
      <formula>NOT(ISERROR(SEARCH("FAC",DW221)))</formula>
    </cfRule>
  </conditionalFormatting>
  <conditionalFormatting sqref="EA221 DW221:DY221">
    <cfRule type="containsText" dxfId="7665" priority="114" operator="containsText" text="CE">
      <formula>NOT(ISERROR(SEARCH("CE",DW221)))</formula>
    </cfRule>
  </conditionalFormatting>
  <conditionalFormatting sqref="DZ221">
    <cfRule type="cellIs" dxfId="7664" priority="107" operator="equal">
      <formula>"FAB"</formula>
    </cfRule>
    <cfRule type="containsText" dxfId="7663" priority="108" operator="containsText" text="CC">
      <formula>NOT(ISERROR(SEARCH("CC",DZ221)))</formula>
    </cfRule>
    <cfRule type="containsText" dxfId="7662" priority="109" operator="containsText" text="ND">
      <formula>NOT(ISERROR(SEARCH("ND",DZ221)))</formula>
    </cfRule>
    <cfRule type="containsText" dxfId="7661" priority="110" operator="containsText" text="MANTTO">
      <formula>NOT(ISERROR(SEARCH("MANTTO",DZ221)))</formula>
    </cfRule>
    <cfRule type="containsText" dxfId="7660" priority="111" operator="containsText" text="PNC">
      <formula>NOT(ISERROR(SEARCH("PNC",DZ221)))</formula>
    </cfRule>
    <cfRule type="containsText" dxfId="7659" priority="112" operator="containsText" text="EJC">
      <formula>NOT(ISERROR(SEARCH("EJC",DZ221)))</formula>
    </cfRule>
    <cfRule type="containsText" dxfId="7658" priority="113" operator="containsText" text="FAC">
      <formula>NOT(ISERROR(SEARCH("FAC",DZ221)))</formula>
    </cfRule>
  </conditionalFormatting>
  <conditionalFormatting sqref="DZ221">
    <cfRule type="containsText" dxfId="7657" priority="106" operator="containsText" text="CE">
      <formula>NOT(ISERROR(SEARCH("CE",DZ221)))</formula>
    </cfRule>
  </conditionalFormatting>
  <conditionalFormatting sqref="DF217:EO217 EO218:ER218">
    <cfRule type="cellIs" dxfId="7656" priority="99" operator="equal">
      <formula>"FAB"</formula>
    </cfRule>
    <cfRule type="containsText" dxfId="7655" priority="100" operator="containsText" text="CC">
      <formula>NOT(ISERROR(SEARCH("CC",DF217)))</formula>
    </cfRule>
    <cfRule type="containsText" dxfId="7654" priority="101" operator="containsText" text="ND">
      <formula>NOT(ISERROR(SEARCH("ND",DF217)))</formula>
    </cfRule>
    <cfRule type="containsText" dxfId="7653" priority="102" operator="containsText" text="MANTTO">
      <formula>NOT(ISERROR(SEARCH("MANTTO",DF217)))</formula>
    </cfRule>
    <cfRule type="containsText" dxfId="7652" priority="103" operator="containsText" text="PNC">
      <formula>NOT(ISERROR(SEARCH("PNC",DF217)))</formula>
    </cfRule>
    <cfRule type="containsText" dxfId="7651" priority="104" operator="containsText" text="EJC">
      <formula>NOT(ISERROR(SEARCH("EJC",DF217)))</formula>
    </cfRule>
    <cfRule type="containsText" dxfId="7650" priority="105" operator="containsText" text="FAC">
      <formula>NOT(ISERROR(SEARCH("FAC",DF217)))</formula>
    </cfRule>
  </conditionalFormatting>
  <conditionalFormatting sqref="DF217:EO217 EO218:ER218">
    <cfRule type="containsText" dxfId="7649" priority="98" operator="containsText" text="CE">
      <formula>NOT(ISERROR(SEARCH("CE",DF217)))</formula>
    </cfRule>
  </conditionalFormatting>
  <conditionalFormatting sqref="DF217:EO217 EO218:ER218">
    <cfRule type="containsText" dxfId="7648" priority="97" operator="containsText" text="BAA">
      <formula>NOT(ISERROR(SEARCH("BAA",DF217)))</formula>
    </cfRule>
  </conditionalFormatting>
  <conditionalFormatting sqref="EB219:EK219 EE221:EM221">
    <cfRule type="cellIs" dxfId="7647" priority="90" operator="equal">
      <formula>"FAB"</formula>
    </cfRule>
    <cfRule type="containsText" dxfId="7646" priority="91" operator="containsText" text="CC">
      <formula>NOT(ISERROR(SEARCH("CC",EB219)))</formula>
    </cfRule>
    <cfRule type="containsText" dxfId="7645" priority="92" operator="containsText" text="ND">
      <formula>NOT(ISERROR(SEARCH("ND",EB219)))</formula>
    </cfRule>
    <cfRule type="containsText" dxfId="7644" priority="93" operator="containsText" text="MANTTO">
      <formula>NOT(ISERROR(SEARCH("MANTTO",EB219)))</formula>
    </cfRule>
    <cfRule type="containsText" dxfId="7643" priority="94" operator="containsText" text="PNC">
      <formula>NOT(ISERROR(SEARCH("PNC",EB219)))</formula>
    </cfRule>
    <cfRule type="containsText" dxfId="7642" priority="95" operator="containsText" text="EJC">
      <formula>NOT(ISERROR(SEARCH("EJC",EB219)))</formula>
    </cfRule>
    <cfRule type="containsText" dxfId="7641" priority="96" operator="containsText" text="FAC">
      <formula>NOT(ISERROR(SEARCH("FAC",EB219)))</formula>
    </cfRule>
  </conditionalFormatting>
  <conditionalFormatting sqref="EB219:EK219 EE221:EM221">
    <cfRule type="containsText" dxfId="7640" priority="89" operator="containsText" text="CE">
      <formula>NOT(ISERROR(SEARCH("CE",EB219)))</formula>
    </cfRule>
  </conditionalFormatting>
  <conditionalFormatting sqref="EB219:EK219 EE221:EM221">
    <cfRule type="containsText" dxfId="7639" priority="88" operator="containsText" text="BAA">
      <formula>NOT(ISERROR(SEARCH("BAA",EB219)))</formula>
    </cfRule>
  </conditionalFormatting>
  <conditionalFormatting sqref="EB220:EK220">
    <cfRule type="cellIs" dxfId="7638" priority="81" operator="equal">
      <formula>"FAB"</formula>
    </cfRule>
    <cfRule type="containsText" dxfId="7637" priority="82" operator="containsText" text="CC">
      <formula>NOT(ISERROR(SEARCH("CC",EB220)))</formula>
    </cfRule>
    <cfRule type="containsText" dxfId="7636" priority="83" operator="containsText" text="ND">
      <formula>NOT(ISERROR(SEARCH("ND",EB220)))</formula>
    </cfRule>
    <cfRule type="containsText" dxfId="7635" priority="84" operator="containsText" text="MANTTO">
      <formula>NOT(ISERROR(SEARCH("MANTTO",EB220)))</formula>
    </cfRule>
    <cfRule type="containsText" dxfId="7634" priority="85" operator="containsText" text="PNC">
      <formula>NOT(ISERROR(SEARCH("PNC",EB220)))</formula>
    </cfRule>
    <cfRule type="containsText" dxfId="7633" priority="86" operator="containsText" text="EJC">
      <formula>NOT(ISERROR(SEARCH("EJC",EB220)))</formula>
    </cfRule>
    <cfRule type="containsText" dxfId="7632" priority="87" operator="containsText" text="FAC">
      <formula>NOT(ISERROR(SEARCH("FAC",EB220)))</formula>
    </cfRule>
  </conditionalFormatting>
  <conditionalFormatting sqref="EB220:EK220">
    <cfRule type="containsText" dxfId="7631" priority="80" operator="containsText" text="CE">
      <formula>NOT(ISERROR(SEARCH("CE",EB220)))</formula>
    </cfRule>
  </conditionalFormatting>
  <conditionalFormatting sqref="EB220:EK220">
    <cfRule type="containsText" dxfId="7630" priority="79" operator="containsText" text="BAA">
      <formula>NOT(ISERROR(SEARCH("BAA",EB220)))</formula>
    </cfRule>
  </conditionalFormatting>
  <conditionalFormatting sqref="DN218:EG218">
    <cfRule type="cellIs" dxfId="7629" priority="63" operator="equal">
      <formula>"FAB"</formula>
    </cfRule>
    <cfRule type="containsText" dxfId="7628" priority="64" operator="containsText" text="CC">
      <formula>NOT(ISERROR(SEARCH("CC",DN218)))</formula>
    </cfRule>
    <cfRule type="containsText" dxfId="7627" priority="65" operator="containsText" text="ND">
      <formula>NOT(ISERROR(SEARCH("ND",DN218)))</formula>
    </cfRule>
    <cfRule type="containsText" dxfId="7626" priority="66" operator="containsText" text="MANTTO">
      <formula>NOT(ISERROR(SEARCH("MANTTO",DN218)))</formula>
    </cfRule>
    <cfRule type="containsText" dxfId="7625" priority="67" operator="containsText" text="PNC">
      <formula>NOT(ISERROR(SEARCH("PNC",DN218)))</formula>
    </cfRule>
    <cfRule type="containsText" dxfId="7624" priority="68" operator="containsText" text="EJC">
      <formula>NOT(ISERROR(SEARCH("EJC",DN218)))</formula>
    </cfRule>
    <cfRule type="containsText" dxfId="7623" priority="69" operator="containsText" text="FAC">
      <formula>NOT(ISERROR(SEARCH("FAC",DN218)))</formula>
    </cfRule>
  </conditionalFormatting>
  <conditionalFormatting sqref="DN218:EG218">
    <cfRule type="containsText" dxfId="7622" priority="62" operator="containsText" text="CE">
      <formula>NOT(ISERROR(SEARCH("CE",DN218)))</formula>
    </cfRule>
  </conditionalFormatting>
  <conditionalFormatting sqref="DN218:EG218">
    <cfRule type="containsText" dxfId="7621" priority="61" operator="containsText" text="BAA">
      <formula>NOT(ISERROR(SEARCH("BAA",DN218)))</formula>
    </cfRule>
  </conditionalFormatting>
  <conditionalFormatting sqref="E219:J219">
    <cfRule type="cellIs" dxfId="7620" priority="54" operator="equal">
      <formula>"FAB"</formula>
    </cfRule>
    <cfRule type="containsText" dxfId="7619" priority="55" operator="containsText" text="CC">
      <formula>NOT(ISERROR(SEARCH("CC",E219)))</formula>
    </cfRule>
    <cfRule type="containsText" dxfId="7618" priority="56" operator="containsText" text="ND">
      <formula>NOT(ISERROR(SEARCH("ND",E219)))</formula>
    </cfRule>
    <cfRule type="containsText" dxfId="7617" priority="57" operator="containsText" text="MANTTO">
      <formula>NOT(ISERROR(SEARCH("MANTTO",E219)))</formula>
    </cfRule>
    <cfRule type="containsText" dxfId="7616" priority="58" operator="containsText" text="PNC">
      <formula>NOT(ISERROR(SEARCH("PNC",E219)))</formula>
    </cfRule>
    <cfRule type="containsText" dxfId="7615" priority="59" operator="containsText" text="EJC">
      <formula>NOT(ISERROR(SEARCH("EJC",E219)))</formula>
    </cfRule>
    <cfRule type="containsText" dxfId="7614" priority="60" operator="containsText" text="FAC">
      <formula>NOT(ISERROR(SEARCH("FAC",E219)))</formula>
    </cfRule>
  </conditionalFormatting>
  <conditionalFormatting sqref="E219:J219">
    <cfRule type="containsText" dxfId="7613" priority="53" operator="containsText" text="CE">
      <formula>NOT(ISERROR(SEARCH("CE",E219)))</formula>
    </cfRule>
  </conditionalFormatting>
  <conditionalFormatting sqref="E219:J219">
    <cfRule type="containsText" dxfId="7612" priority="52" operator="containsText" text="BAA">
      <formula>NOT(ISERROR(SEARCH("BAA",E219)))</formula>
    </cfRule>
  </conditionalFormatting>
  <conditionalFormatting sqref="H222">
    <cfRule type="cellIs" dxfId="7611" priority="36" operator="equal">
      <formula>"FAB"</formula>
    </cfRule>
    <cfRule type="containsText" dxfId="7610" priority="37" operator="containsText" text="CC">
      <formula>NOT(ISERROR(SEARCH("CC",H222)))</formula>
    </cfRule>
    <cfRule type="containsText" dxfId="7609" priority="38" operator="containsText" text="ND">
      <formula>NOT(ISERROR(SEARCH("ND",H222)))</formula>
    </cfRule>
    <cfRule type="containsText" dxfId="7608" priority="39" operator="containsText" text="MANTTO">
      <formula>NOT(ISERROR(SEARCH("MANTTO",H222)))</formula>
    </cfRule>
    <cfRule type="containsText" dxfId="7607" priority="40" operator="containsText" text="PNC">
      <formula>NOT(ISERROR(SEARCH("PNC",H222)))</formula>
    </cfRule>
    <cfRule type="containsText" dxfId="7606" priority="41" operator="containsText" text="EJC">
      <formula>NOT(ISERROR(SEARCH("EJC",H222)))</formula>
    </cfRule>
    <cfRule type="containsText" dxfId="7605" priority="42" operator="containsText" text="FAC">
      <formula>NOT(ISERROR(SEARCH("FAC",H222)))</formula>
    </cfRule>
  </conditionalFormatting>
  <conditionalFormatting sqref="H222">
    <cfRule type="containsText" dxfId="7604" priority="35" operator="containsText" text="CE">
      <formula>NOT(ISERROR(SEARCH("CE",H222)))</formula>
    </cfRule>
  </conditionalFormatting>
  <conditionalFormatting sqref="G222 E222">
    <cfRule type="cellIs" dxfId="7603" priority="28" operator="equal">
      <formula>"FAB"</formula>
    </cfRule>
    <cfRule type="containsText" dxfId="7602" priority="29" operator="containsText" text="CC">
      <formula>NOT(ISERROR(SEARCH("CC",E222)))</formula>
    </cfRule>
    <cfRule type="containsText" dxfId="7601" priority="30" operator="containsText" text="ND">
      <formula>NOT(ISERROR(SEARCH("ND",E222)))</formula>
    </cfRule>
    <cfRule type="containsText" dxfId="7600" priority="31" operator="containsText" text="MANTTO">
      <formula>NOT(ISERROR(SEARCH("MANTTO",E222)))</formula>
    </cfRule>
    <cfRule type="containsText" dxfId="7599" priority="32" operator="containsText" text="PNC">
      <formula>NOT(ISERROR(SEARCH("PNC",E222)))</formula>
    </cfRule>
    <cfRule type="containsText" dxfId="7598" priority="33" operator="containsText" text="EJC">
      <formula>NOT(ISERROR(SEARCH("EJC",E222)))</formula>
    </cfRule>
    <cfRule type="containsText" dxfId="7597" priority="34" operator="containsText" text="FAC">
      <formula>NOT(ISERROR(SEARCH("FAC",E222)))</formula>
    </cfRule>
  </conditionalFormatting>
  <conditionalFormatting sqref="G222 E222">
    <cfRule type="containsText" dxfId="7596" priority="27" operator="containsText" text="CE">
      <formula>NOT(ISERROR(SEARCH("CE",E222)))</formula>
    </cfRule>
  </conditionalFormatting>
  <conditionalFormatting sqref="F222">
    <cfRule type="cellIs" dxfId="7595" priority="20" operator="equal">
      <formula>"FAB"</formula>
    </cfRule>
    <cfRule type="containsText" dxfId="7594" priority="21" operator="containsText" text="CC">
      <formula>NOT(ISERROR(SEARCH("CC",F222)))</formula>
    </cfRule>
    <cfRule type="containsText" dxfId="7593" priority="22" operator="containsText" text="ND">
      <formula>NOT(ISERROR(SEARCH("ND",F222)))</formula>
    </cfRule>
    <cfRule type="containsText" dxfId="7592" priority="23" operator="containsText" text="MANTTO">
      <formula>NOT(ISERROR(SEARCH("MANTTO",F222)))</formula>
    </cfRule>
    <cfRule type="containsText" dxfId="7591" priority="24" operator="containsText" text="PNC">
      <formula>NOT(ISERROR(SEARCH("PNC",F222)))</formula>
    </cfRule>
    <cfRule type="containsText" dxfId="7590" priority="25" operator="containsText" text="EJC">
      <formula>NOT(ISERROR(SEARCH("EJC",F222)))</formula>
    </cfRule>
    <cfRule type="containsText" dxfId="7589" priority="26" operator="containsText" text="FAC">
      <formula>NOT(ISERROR(SEARCH("FAC",F222)))</formula>
    </cfRule>
  </conditionalFormatting>
  <conditionalFormatting sqref="F222">
    <cfRule type="containsText" dxfId="7588" priority="19" operator="containsText" text="CE">
      <formula>NOT(ISERROR(SEARCH("CE",F222)))</formula>
    </cfRule>
  </conditionalFormatting>
  <conditionalFormatting sqref="EI218:EN218">
    <cfRule type="cellIs" dxfId="7587" priority="3" operator="equal">
      <formula>"FAB"</formula>
    </cfRule>
    <cfRule type="containsText" dxfId="7586" priority="4" operator="containsText" text="CC">
      <formula>NOT(ISERROR(SEARCH("CC",EI218)))</formula>
    </cfRule>
    <cfRule type="containsText" dxfId="7585" priority="5" operator="containsText" text="ND">
      <formula>NOT(ISERROR(SEARCH("ND",EI218)))</formula>
    </cfRule>
    <cfRule type="containsText" dxfId="7584" priority="6" operator="containsText" text="MANTTO">
      <formula>NOT(ISERROR(SEARCH("MANTTO",EI218)))</formula>
    </cfRule>
    <cfRule type="containsText" dxfId="7583" priority="7" operator="containsText" text="PNC">
      <formula>NOT(ISERROR(SEARCH("PNC",EI218)))</formula>
    </cfRule>
    <cfRule type="containsText" dxfId="7582" priority="8" operator="containsText" text="EJC">
      <formula>NOT(ISERROR(SEARCH("EJC",EI218)))</formula>
    </cfRule>
    <cfRule type="containsText" dxfId="7581" priority="9" operator="containsText" text="FAC">
      <formula>NOT(ISERROR(SEARCH("FAC",EI218)))</formula>
    </cfRule>
  </conditionalFormatting>
  <conditionalFormatting sqref="EI218:EN218">
    <cfRule type="containsText" dxfId="7580" priority="2" operator="containsText" text="CE">
      <formula>NOT(ISERROR(SEARCH("CE",EI218)))</formula>
    </cfRule>
  </conditionalFormatting>
  <conditionalFormatting sqref="EI218:EN218">
    <cfRule type="containsText" dxfId="7579" priority="1" operator="containsText" text="BAA">
      <formula>NOT(ISERROR(SEARCH("BAA",EI218)))</formula>
    </cfRule>
  </conditionalFormatting>
  <pageMargins left="0.7" right="0.7" top="0.75" bottom="0.75" header="0.3" footer="0.3"/>
  <pageSetup paperSize="9"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pageSetUpPr autoPageBreaks="0"/>
  </sheetPr>
  <dimension ref="A1:W2141"/>
  <sheetViews>
    <sheetView zoomScaleNormal="100" zoomScaleSheetLayoutView="100" workbookViewId="0">
      <pane ySplit="1" topLeftCell="A751" activePane="bottomLeft" state="frozen"/>
      <selection pane="bottomLeft" activeCell="L767" sqref="L767:L773"/>
    </sheetView>
  </sheetViews>
  <sheetFormatPr baseColWidth="10" defaultColWidth="11.42578125" defaultRowHeight="12.75" x14ac:dyDescent="0.2"/>
  <cols>
    <col min="1" max="1" width="10.5703125" style="429" customWidth="1"/>
    <col min="2" max="2" width="7.28515625" style="309" customWidth="1"/>
    <col min="3" max="3" width="22.5703125" style="309" customWidth="1"/>
    <col min="4" max="4" width="7.42578125" style="309" customWidth="1"/>
    <col min="5" max="5" width="26.28515625" style="309" customWidth="1"/>
    <col min="6" max="6" width="7" style="309" customWidth="1"/>
    <col min="7" max="7" width="26.85546875" style="309" customWidth="1"/>
    <col min="8" max="8" width="6.28515625" style="309" bestFit="1" customWidth="1"/>
    <col min="9" max="9" width="19.5703125" style="309" customWidth="1"/>
    <col min="10" max="10" width="8.5703125" style="310" customWidth="1"/>
    <col min="11" max="11" width="9" style="310" customWidth="1"/>
    <col min="12" max="12" width="9.28515625" style="304" customWidth="1"/>
    <col min="13" max="13" width="5.42578125" style="309" customWidth="1"/>
    <col min="14" max="16" width="7.5703125" style="313" customWidth="1"/>
    <col min="17" max="17" width="16" style="309" bestFit="1" customWidth="1"/>
    <col min="18" max="18" width="36" style="303" bestFit="1" customWidth="1"/>
    <col min="19" max="21" width="8.85546875" style="309" customWidth="1"/>
    <col min="22" max="22" width="6" style="303" customWidth="1"/>
    <col min="23" max="16384" width="11.42578125" style="303"/>
  </cols>
  <sheetData>
    <row r="1" spans="1:22" s="298" customFormat="1" ht="25.5" x14ac:dyDescent="0.2">
      <c r="A1" s="426" t="s">
        <v>39</v>
      </c>
      <c r="B1" s="288" t="s">
        <v>40</v>
      </c>
      <c r="C1" s="288" t="s">
        <v>41</v>
      </c>
      <c r="D1" s="289" t="s">
        <v>40</v>
      </c>
      <c r="E1" s="289" t="s">
        <v>42</v>
      </c>
      <c r="F1" s="288" t="s">
        <v>40</v>
      </c>
      <c r="G1" s="288" t="s">
        <v>43</v>
      </c>
      <c r="H1" s="289" t="s">
        <v>40</v>
      </c>
      <c r="I1" s="289" t="s">
        <v>307</v>
      </c>
      <c r="J1" s="290" t="s">
        <v>44</v>
      </c>
      <c r="K1" s="290" t="s">
        <v>45</v>
      </c>
      <c r="L1" s="291" t="s">
        <v>46</v>
      </c>
      <c r="M1" s="292" t="s">
        <v>47</v>
      </c>
      <c r="N1" s="293" t="s">
        <v>48</v>
      </c>
      <c r="O1" s="293" t="s">
        <v>49</v>
      </c>
      <c r="P1" s="293" t="s">
        <v>50</v>
      </c>
      <c r="Q1" s="294" t="s">
        <v>51</v>
      </c>
      <c r="R1" s="295"/>
      <c r="S1" s="296" t="s">
        <v>223</v>
      </c>
      <c r="T1" s="296" t="s">
        <v>1519</v>
      </c>
      <c r="U1" s="296" t="s">
        <v>589</v>
      </c>
      <c r="V1" s="297">
        <v>4.1666666664241299E-2</v>
      </c>
    </row>
    <row r="2" spans="1:22" s="302" customFormat="1" x14ac:dyDescent="0.2">
      <c r="A2" s="394">
        <v>44574</v>
      </c>
      <c r="B2" s="305" t="s">
        <v>714</v>
      </c>
      <c r="C2" s="305" t="s">
        <v>715</v>
      </c>
      <c r="D2" s="306" t="s">
        <v>714</v>
      </c>
      <c r="E2" s="306" t="s">
        <v>716</v>
      </c>
      <c r="F2" s="305" t="s">
        <v>717</v>
      </c>
      <c r="G2" s="305" t="s">
        <v>718</v>
      </c>
      <c r="H2" s="306"/>
      <c r="I2" s="306"/>
      <c r="J2" s="307">
        <v>0.29166666666666669</v>
      </c>
      <c r="K2" s="307">
        <v>0.41666666666666669</v>
      </c>
      <c r="L2" s="299">
        <f t="shared" ref="L2:L67" si="0">IF(K2="","",(K2-J2)/$V$1)</f>
        <v>3.0000000001746265</v>
      </c>
      <c r="M2" s="311">
        <v>4</v>
      </c>
      <c r="N2" s="312">
        <v>3</v>
      </c>
      <c r="O2" s="312"/>
      <c r="P2" s="312"/>
      <c r="Q2" s="308" t="s">
        <v>91</v>
      </c>
      <c r="R2" s="300" t="str">
        <f>IFERROR(VLOOKUP(Q2,Hoja1!A:B,2,FALSE),"")</f>
        <v>EJC - Entrenamiento de Emergencias</v>
      </c>
      <c r="S2" s="308" t="s">
        <v>53</v>
      </c>
      <c r="T2" s="308"/>
      <c r="U2" s="308" t="s">
        <v>591</v>
      </c>
      <c r="V2" s="301">
        <f>IF(A2="","",MONTH(A2))</f>
        <v>1</v>
      </c>
    </row>
    <row r="3" spans="1:22" s="302" customFormat="1" x14ac:dyDescent="0.2">
      <c r="A3" s="394">
        <v>44574</v>
      </c>
      <c r="B3" s="305" t="s">
        <v>714</v>
      </c>
      <c r="C3" s="305" t="s">
        <v>715</v>
      </c>
      <c r="D3" s="306" t="s">
        <v>714</v>
      </c>
      <c r="E3" s="306" t="s">
        <v>719</v>
      </c>
      <c r="F3" s="305" t="s">
        <v>717</v>
      </c>
      <c r="G3" s="305" t="s">
        <v>720</v>
      </c>
      <c r="H3" s="306"/>
      <c r="I3" s="306"/>
      <c r="J3" s="307">
        <v>0.41666666666666669</v>
      </c>
      <c r="K3" s="307">
        <v>0.5</v>
      </c>
      <c r="L3" s="299">
        <f t="shared" si="0"/>
        <v>2.0000000001164171</v>
      </c>
      <c r="M3" s="311">
        <v>3</v>
      </c>
      <c r="N3" s="312">
        <v>2</v>
      </c>
      <c r="O3" s="312"/>
      <c r="P3" s="312"/>
      <c r="Q3" s="308" t="s">
        <v>91</v>
      </c>
      <c r="R3" s="300" t="str">
        <f>IFERROR(VLOOKUP(Q3,Hoja1!A:B,2,FALSE),"")</f>
        <v>EJC - Entrenamiento de Emergencias</v>
      </c>
      <c r="S3" s="308" t="s">
        <v>53</v>
      </c>
      <c r="T3" s="308"/>
      <c r="U3" s="308" t="s">
        <v>591</v>
      </c>
      <c r="V3" s="301">
        <f t="shared" ref="V3:V66" si="1">IF(A3="","",MONTH(A3))</f>
        <v>1</v>
      </c>
    </row>
    <row r="4" spans="1:22" s="302" customFormat="1" x14ac:dyDescent="0.2">
      <c r="A4" s="536">
        <v>44575</v>
      </c>
      <c r="B4" s="305" t="s">
        <v>714</v>
      </c>
      <c r="C4" s="305" t="s">
        <v>715</v>
      </c>
      <c r="D4" s="306" t="s">
        <v>714</v>
      </c>
      <c r="E4" s="306" t="s">
        <v>719</v>
      </c>
      <c r="F4" s="305" t="s">
        <v>717</v>
      </c>
      <c r="G4" s="305" t="s">
        <v>720</v>
      </c>
      <c r="H4" s="306"/>
      <c r="I4" s="306"/>
      <c r="J4" s="307">
        <v>0.29166666666666669</v>
      </c>
      <c r="K4" s="307">
        <v>0.41666666666666669</v>
      </c>
      <c r="L4" s="299">
        <f t="shared" si="0"/>
        <v>3.0000000001746265</v>
      </c>
      <c r="M4" s="311">
        <v>3</v>
      </c>
      <c r="N4" s="312">
        <v>2</v>
      </c>
      <c r="O4" s="312">
        <v>1</v>
      </c>
      <c r="P4" s="312"/>
      <c r="Q4" s="308" t="s">
        <v>91</v>
      </c>
      <c r="R4" s="300" t="str">
        <f>IFERROR(VLOOKUP(Q4,Hoja1!A:B,2,FALSE),"")</f>
        <v>EJC - Entrenamiento de Emergencias</v>
      </c>
      <c r="S4" s="308" t="s">
        <v>53</v>
      </c>
      <c r="T4" s="308"/>
      <c r="U4" s="308" t="s">
        <v>591</v>
      </c>
      <c r="V4" s="301">
        <f t="shared" si="1"/>
        <v>1</v>
      </c>
    </row>
    <row r="5" spans="1:22" s="302" customFormat="1" x14ac:dyDescent="0.2">
      <c r="A5" s="536">
        <v>44575</v>
      </c>
      <c r="B5" s="305" t="s">
        <v>714</v>
      </c>
      <c r="C5" s="305" t="s">
        <v>715</v>
      </c>
      <c r="D5" s="306" t="s">
        <v>714</v>
      </c>
      <c r="E5" s="306" t="s">
        <v>716</v>
      </c>
      <c r="F5" s="305" t="s">
        <v>717</v>
      </c>
      <c r="G5" s="305" t="s">
        <v>718</v>
      </c>
      <c r="H5" s="306"/>
      <c r="I5" s="306"/>
      <c r="J5" s="307">
        <v>0.41666666666666669</v>
      </c>
      <c r="K5" s="307">
        <v>0.5</v>
      </c>
      <c r="L5" s="299">
        <f>IF(K5="","",(K5-J5)/$V$1)</f>
        <v>2.0000000001164171</v>
      </c>
      <c r="M5" s="311">
        <v>4</v>
      </c>
      <c r="N5" s="312">
        <v>1.5</v>
      </c>
      <c r="O5" s="312">
        <v>0.5</v>
      </c>
      <c r="P5" s="312"/>
      <c r="Q5" s="308" t="s">
        <v>91</v>
      </c>
      <c r="R5" s="300" t="str">
        <f>IFERROR(VLOOKUP(Q5,Hoja1!A:B,2,FALSE),"")</f>
        <v>EJC - Entrenamiento de Emergencias</v>
      </c>
      <c r="S5" s="308" t="s">
        <v>53</v>
      </c>
      <c r="T5" s="308"/>
      <c r="U5" s="308" t="s">
        <v>591</v>
      </c>
      <c r="V5" s="301">
        <f t="shared" si="1"/>
        <v>1</v>
      </c>
    </row>
    <row r="6" spans="1:22" s="302" customFormat="1" x14ac:dyDescent="0.2">
      <c r="A6" s="394">
        <v>44576</v>
      </c>
      <c r="B6" s="305" t="s">
        <v>714</v>
      </c>
      <c r="C6" s="305" t="s">
        <v>715</v>
      </c>
      <c r="D6" s="306" t="s">
        <v>714</v>
      </c>
      <c r="E6" s="306" t="s">
        <v>719</v>
      </c>
      <c r="F6" s="305" t="s">
        <v>717</v>
      </c>
      <c r="G6" s="305" t="s">
        <v>720</v>
      </c>
      <c r="H6" s="306"/>
      <c r="I6" s="306"/>
      <c r="J6" s="307">
        <v>0.29166666666666669</v>
      </c>
      <c r="K6" s="307">
        <v>0.41666666666666669</v>
      </c>
      <c r="L6" s="299">
        <f>IF(K6="","",(K6-J6)/$V$1)</f>
        <v>3.0000000001746265</v>
      </c>
      <c r="M6" s="311">
        <v>3</v>
      </c>
      <c r="N6" s="312"/>
      <c r="O6" s="312">
        <v>3</v>
      </c>
      <c r="P6" s="312"/>
      <c r="Q6" s="308" t="s">
        <v>124</v>
      </c>
      <c r="R6" s="300" t="str">
        <f>IFERROR(VLOOKUP(Q6,Hoja1!A:B,2,FALSE),"")</f>
        <v>EJC - Prueba Anual de Nivel de Pericia-IFR</v>
      </c>
      <c r="S6" s="308" t="s">
        <v>53</v>
      </c>
      <c r="T6" s="308"/>
      <c r="U6" s="308" t="s">
        <v>591</v>
      </c>
      <c r="V6" s="301">
        <f t="shared" si="1"/>
        <v>1</v>
      </c>
    </row>
    <row r="7" spans="1:22" s="302" customFormat="1" x14ac:dyDescent="0.2">
      <c r="A7" s="394">
        <v>44576</v>
      </c>
      <c r="B7" s="305" t="s">
        <v>714</v>
      </c>
      <c r="C7" s="305" t="s">
        <v>715</v>
      </c>
      <c r="D7" s="306" t="s">
        <v>714</v>
      </c>
      <c r="E7" s="306" t="s">
        <v>716</v>
      </c>
      <c r="F7" s="305" t="s">
        <v>717</v>
      </c>
      <c r="G7" s="305" t="s">
        <v>718</v>
      </c>
      <c r="H7" s="306"/>
      <c r="I7" s="306"/>
      <c r="J7" s="307">
        <v>0.41666666666666669</v>
      </c>
      <c r="K7" s="307">
        <v>0.54166666666666663</v>
      </c>
      <c r="L7" s="299">
        <f>IF(K7="","",(K7-J7)/$V$1)</f>
        <v>3.0000000001746252</v>
      </c>
      <c r="M7" s="311">
        <v>3</v>
      </c>
      <c r="N7" s="312"/>
      <c r="O7" s="312">
        <v>3</v>
      </c>
      <c r="P7" s="312"/>
      <c r="Q7" s="308" t="s">
        <v>124</v>
      </c>
      <c r="R7" s="300" t="str">
        <f>IFERROR(VLOOKUP(Q7,Hoja1!A:B,2,FALSE),"")</f>
        <v>EJC - Prueba Anual de Nivel de Pericia-IFR</v>
      </c>
      <c r="S7" s="308" t="s">
        <v>53</v>
      </c>
      <c r="T7" s="308"/>
      <c r="U7" s="308" t="s">
        <v>591</v>
      </c>
      <c r="V7" s="301">
        <f t="shared" si="1"/>
        <v>1</v>
      </c>
    </row>
    <row r="8" spans="1:22" s="302" customFormat="1" x14ac:dyDescent="0.2">
      <c r="A8" s="394">
        <v>44576</v>
      </c>
      <c r="B8" s="305" t="s">
        <v>714</v>
      </c>
      <c r="C8" s="305" t="s">
        <v>715</v>
      </c>
      <c r="D8" s="306" t="s">
        <v>714</v>
      </c>
      <c r="E8" s="306" t="s">
        <v>758</v>
      </c>
      <c r="F8" s="305" t="s">
        <v>759</v>
      </c>
      <c r="G8" s="305" t="s">
        <v>760</v>
      </c>
      <c r="H8" s="306"/>
      <c r="I8" s="306"/>
      <c r="J8" s="307">
        <v>0.5625</v>
      </c>
      <c r="K8" s="307">
        <v>0.64583333333333337</v>
      </c>
      <c r="L8" s="299">
        <f t="shared" si="0"/>
        <v>2.0000000001164184</v>
      </c>
      <c r="M8" s="311">
        <v>3</v>
      </c>
      <c r="N8" s="312"/>
      <c r="O8" s="312"/>
      <c r="P8" s="312">
        <v>2</v>
      </c>
      <c r="Q8" s="308" t="s">
        <v>300</v>
      </c>
      <c r="R8" s="300" t="str">
        <f>IFERROR(VLOOKUP(Q8,Hoja1!A:B,2,FALSE),"")</f>
        <v>EJC - Entrenamiento LVN</v>
      </c>
      <c r="S8" s="308" t="s">
        <v>53</v>
      </c>
      <c r="T8" s="308"/>
      <c r="U8" s="308" t="s">
        <v>591</v>
      </c>
      <c r="V8" s="301">
        <f t="shared" si="1"/>
        <v>1</v>
      </c>
    </row>
    <row r="9" spans="1:22" s="302" customFormat="1" x14ac:dyDescent="0.2">
      <c r="A9" s="536">
        <v>44578</v>
      </c>
      <c r="B9" s="305" t="s">
        <v>761</v>
      </c>
      <c r="C9" s="305" t="s">
        <v>762</v>
      </c>
      <c r="D9" s="306" t="s">
        <v>759</v>
      </c>
      <c r="E9" s="306" t="s">
        <v>763</v>
      </c>
      <c r="F9" s="305" t="s">
        <v>759</v>
      </c>
      <c r="G9" s="305" t="s">
        <v>764</v>
      </c>
      <c r="H9" s="306"/>
      <c r="I9" s="306"/>
      <c r="J9" s="307">
        <v>0.33333333333333331</v>
      </c>
      <c r="K9" s="307">
        <v>0.41666666666666669</v>
      </c>
      <c r="L9" s="299">
        <f t="shared" si="0"/>
        <v>2.0000000001164184</v>
      </c>
      <c r="M9" s="311">
        <v>4</v>
      </c>
      <c r="N9" s="312"/>
      <c r="O9" s="312">
        <v>2</v>
      </c>
      <c r="P9" s="312"/>
      <c r="Q9" s="308" t="s">
        <v>90</v>
      </c>
      <c r="R9" s="300" t="str">
        <f>IFERROR(VLOOKUP(Q9,Hoja1!A:B,2,FALSE),"")</f>
        <v>EJC - Entrenamiento IFR</v>
      </c>
      <c r="S9" s="308" t="s">
        <v>53</v>
      </c>
      <c r="T9" s="308"/>
      <c r="U9" s="308" t="s">
        <v>591</v>
      </c>
      <c r="V9" s="301">
        <f t="shared" si="1"/>
        <v>1</v>
      </c>
    </row>
    <row r="10" spans="1:22" s="302" customFormat="1" x14ac:dyDescent="0.2">
      <c r="A10" s="536">
        <v>44578</v>
      </c>
      <c r="B10" s="305" t="s">
        <v>761</v>
      </c>
      <c r="C10" s="305" t="s">
        <v>762</v>
      </c>
      <c r="D10" s="306" t="s">
        <v>714</v>
      </c>
      <c r="E10" s="306" t="s">
        <v>765</v>
      </c>
      <c r="F10" s="305" t="s">
        <v>717</v>
      </c>
      <c r="G10" s="305" t="s">
        <v>766</v>
      </c>
      <c r="H10" s="306"/>
      <c r="I10" s="306"/>
      <c r="J10" s="307">
        <v>0.4236111111111111</v>
      </c>
      <c r="K10" s="307">
        <v>0.50694444444444442</v>
      </c>
      <c r="L10" s="299">
        <f t="shared" si="0"/>
        <v>2.0000000001164171</v>
      </c>
      <c r="M10" s="311">
        <v>4</v>
      </c>
      <c r="N10" s="312"/>
      <c r="O10" s="312"/>
      <c r="P10" s="312">
        <v>2</v>
      </c>
      <c r="Q10" s="308" t="s">
        <v>96</v>
      </c>
      <c r="R10" s="300" t="str">
        <f>IFERROR(VLOOKUP(Q10,Hoja1!A:B,2,FALSE),"")</f>
        <v>EJC - Mantenimiento de Autonomía LVN</v>
      </c>
      <c r="S10" s="308" t="s">
        <v>53</v>
      </c>
      <c r="T10" s="308"/>
      <c r="U10" s="308" t="s">
        <v>591</v>
      </c>
      <c r="V10" s="301">
        <f t="shared" si="1"/>
        <v>1</v>
      </c>
    </row>
    <row r="11" spans="1:22" s="302" customFormat="1" x14ac:dyDescent="0.2">
      <c r="A11" s="536">
        <v>44578</v>
      </c>
      <c r="B11" s="305" t="s">
        <v>761</v>
      </c>
      <c r="C11" s="305" t="s">
        <v>762</v>
      </c>
      <c r="D11" s="306" t="s">
        <v>759</v>
      </c>
      <c r="E11" s="306" t="s">
        <v>767</v>
      </c>
      <c r="F11" s="305" t="s">
        <v>768</v>
      </c>
      <c r="G11" s="305" t="s">
        <v>769</v>
      </c>
      <c r="H11" s="306"/>
      <c r="I11" s="306"/>
      <c r="J11" s="307">
        <v>0.54861111111111105</v>
      </c>
      <c r="K11" s="307">
        <v>0.63194444444444442</v>
      </c>
      <c r="L11" s="299">
        <f t="shared" si="0"/>
        <v>2.0000000001164184</v>
      </c>
      <c r="M11" s="311">
        <v>4</v>
      </c>
      <c r="N11" s="312">
        <v>2</v>
      </c>
      <c r="O11" s="312"/>
      <c r="P11" s="312"/>
      <c r="Q11" s="308" t="s">
        <v>91</v>
      </c>
      <c r="R11" s="300" t="str">
        <f>IFERROR(VLOOKUP(Q11,Hoja1!A:B,2,FALSE),"")</f>
        <v>EJC - Entrenamiento de Emergencias</v>
      </c>
      <c r="S11" s="308" t="s">
        <v>53</v>
      </c>
      <c r="T11" s="308"/>
      <c r="U11" s="308" t="s">
        <v>591</v>
      </c>
      <c r="V11" s="301">
        <f t="shared" si="1"/>
        <v>1</v>
      </c>
    </row>
    <row r="12" spans="1:22" s="302" customFormat="1" x14ac:dyDescent="0.2">
      <c r="A12" s="536">
        <v>44578</v>
      </c>
      <c r="B12" s="305" t="s">
        <v>761</v>
      </c>
      <c r="C12" s="305" t="s">
        <v>762</v>
      </c>
      <c r="D12" s="306" t="s">
        <v>759</v>
      </c>
      <c r="E12" s="306" t="s">
        <v>770</v>
      </c>
      <c r="F12" s="305" t="s">
        <v>771</v>
      </c>
      <c r="G12" s="305" t="s">
        <v>772</v>
      </c>
      <c r="H12" s="306"/>
      <c r="I12" s="306"/>
      <c r="J12" s="307">
        <v>0.63888888888888895</v>
      </c>
      <c r="K12" s="307">
        <v>0.72222222222222221</v>
      </c>
      <c r="L12" s="299">
        <f t="shared" si="0"/>
        <v>2.0000000001164158</v>
      </c>
      <c r="M12" s="311">
        <v>4</v>
      </c>
      <c r="N12" s="312">
        <v>2</v>
      </c>
      <c r="O12" s="312"/>
      <c r="P12" s="312"/>
      <c r="Q12" s="308" t="s">
        <v>91</v>
      </c>
      <c r="R12" s="300" t="str">
        <f>IFERROR(VLOOKUP(Q12,Hoja1!A:B,2,FALSE),"")</f>
        <v>EJC - Entrenamiento de Emergencias</v>
      </c>
      <c r="S12" s="308" t="s">
        <v>53</v>
      </c>
      <c r="T12" s="308"/>
      <c r="U12" s="308" t="s">
        <v>591</v>
      </c>
      <c r="V12" s="301">
        <f t="shared" si="1"/>
        <v>1</v>
      </c>
    </row>
    <row r="13" spans="1:22" s="302" customFormat="1" x14ac:dyDescent="0.2">
      <c r="A13" s="394">
        <v>44579</v>
      </c>
      <c r="B13" s="305" t="s">
        <v>761</v>
      </c>
      <c r="C13" s="305" t="s">
        <v>762</v>
      </c>
      <c r="D13" s="306" t="s">
        <v>768</v>
      </c>
      <c r="E13" s="306" t="s">
        <v>780</v>
      </c>
      <c r="F13" s="305" t="s">
        <v>717</v>
      </c>
      <c r="G13" s="305" t="s">
        <v>781</v>
      </c>
      <c r="H13" s="306"/>
      <c r="I13" s="306"/>
      <c r="J13" s="307">
        <v>0.33333333333333331</v>
      </c>
      <c r="K13" s="307">
        <v>0.41666666666666669</v>
      </c>
      <c r="L13" s="299">
        <f t="shared" si="0"/>
        <v>2.0000000001164184</v>
      </c>
      <c r="M13" s="311">
        <v>4</v>
      </c>
      <c r="N13" s="312"/>
      <c r="O13" s="312"/>
      <c r="P13" s="312">
        <v>2</v>
      </c>
      <c r="Q13" s="308" t="s">
        <v>96</v>
      </c>
      <c r="R13" s="300" t="str">
        <f>IFERROR(VLOOKUP(Q13,Hoja1!A:B,2,FALSE),"")</f>
        <v>EJC - Mantenimiento de Autonomía LVN</v>
      </c>
      <c r="S13" s="308" t="s">
        <v>53</v>
      </c>
      <c r="T13" s="308"/>
      <c r="U13" s="308" t="s">
        <v>591</v>
      </c>
      <c r="V13" s="301">
        <f t="shared" si="1"/>
        <v>1</v>
      </c>
    </row>
    <row r="14" spans="1:22" s="302" customFormat="1" x14ac:dyDescent="0.2">
      <c r="A14" s="394">
        <v>44579</v>
      </c>
      <c r="B14" s="305" t="s">
        <v>761</v>
      </c>
      <c r="C14" s="305" t="s">
        <v>762</v>
      </c>
      <c r="D14" s="306" t="s">
        <v>759</v>
      </c>
      <c r="E14" s="306" t="s">
        <v>782</v>
      </c>
      <c r="F14" s="305" t="s">
        <v>717</v>
      </c>
      <c r="G14" s="305" t="s">
        <v>783</v>
      </c>
      <c r="H14" s="306"/>
      <c r="I14" s="306"/>
      <c r="J14" s="307">
        <v>0.4236111111111111</v>
      </c>
      <c r="K14" s="307">
        <v>0.50694444444444442</v>
      </c>
      <c r="L14" s="299">
        <f t="shared" si="0"/>
        <v>2.0000000001164171</v>
      </c>
      <c r="M14" s="311">
        <v>4</v>
      </c>
      <c r="N14" s="312"/>
      <c r="O14" s="312">
        <v>2</v>
      </c>
      <c r="P14" s="312"/>
      <c r="Q14" s="308" t="s">
        <v>90</v>
      </c>
      <c r="R14" s="300" t="str">
        <f>IFERROR(VLOOKUP(Q14,Hoja1!A:B,2,FALSE),"")</f>
        <v>EJC - Entrenamiento IFR</v>
      </c>
      <c r="S14" s="308" t="s">
        <v>53</v>
      </c>
      <c r="T14" s="308"/>
      <c r="U14" s="308" t="s">
        <v>591</v>
      </c>
      <c r="V14" s="301">
        <f t="shared" si="1"/>
        <v>1</v>
      </c>
    </row>
    <row r="15" spans="1:22" s="302" customFormat="1" x14ac:dyDescent="0.2">
      <c r="A15" s="536">
        <v>44580</v>
      </c>
      <c r="B15" s="305" t="s">
        <v>714</v>
      </c>
      <c r="C15" s="305" t="s">
        <v>787</v>
      </c>
      <c r="D15" s="306" t="s">
        <v>759</v>
      </c>
      <c r="E15" s="306" t="s">
        <v>788</v>
      </c>
      <c r="F15" s="305" t="s">
        <v>771</v>
      </c>
      <c r="G15" s="305" t="s">
        <v>789</v>
      </c>
      <c r="H15" s="306"/>
      <c r="I15" s="306"/>
      <c r="J15" s="307">
        <v>0.54166666666666663</v>
      </c>
      <c r="K15" s="307">
        <v>0.66666666666666663</v>
      </c>
      <c r="L15" s="299">
        <f>IF(K15="","",(K15-J15)/$V$1)</f>
        <v>3.0000000001746265</v>
      </c>
      <c r="M15" s="311">
        <v>5</v>
      </c>
      <c r="N15" s="312">
        <v>3</v>
      </c>
      <c r="O15" s="312"/>
      <c r="P15" s="312"/>
      <c r="Q15" s="308" t="s">
        <v>95</v>
      </c>
      <c r="R15" s="300" t="str">
        <f>IFERROR(VLOOKUP(Q15,Hoja1!A:B,2,FALSE),"")</f>
        <v>EJC - Requisitos Simulador</v>
      </c>
      <c r="S15" s="308" t="s">
        <v>577</v>
      </c>
      <c r="T15" s="308"/>
      <c r="U15" s="308" t="s">
        <v>577</v>
      </c>
      <c r="V15" s="301">
        <f t="shared" si="1"/>
        <v>1</v>
      </c>
    </row>
    <row r="16" spans="1:22" s="302" customFormat="1" x14ac:dyDescent="0.2">
      <c r="A16" s="536">
        <v>44580</v>
      </c>
      <c r="B16" s="305" t="s">
        <v>714</v>
      </c>
      <c r="C16" s="305" t="s">
        <v>790</v>
      </c>
      <c r="D16" s="306" t="s">
        <v>759</v>
      </c>
      <c r="E16" s="306" t="s">
        <v>791</v>
      </c>
      <c r="F16" s="305" t="s">
        <v>771</v>
      </c>
      <c r="G16" s="305" t="s">
        <v>792</v>
      </c>
      <c r="H16" s="306"/>
      <c r="I16" s="306"/>
      <c r="J16" s="307">
        <v>0.66666666666666663</v>
      </c>
      <c r="K16" s="307">
        <v>0.79166666666666663</v>
      </c>
      <c r="L16" s="299">
        <f t="shared" si="0"/>
        <v>3.0000000001746265</v>
      </c>
      <c r="M16" s="311">
        <v>4</v>
      </c>
      <c r="N16" s="312">
        <v>3</v>
      </c>
      <c r="O16" s="312"/>
      <c r="P16" s="312"/>
      <c r="Q16" s="308" t="s">
        <v>91</v>
      </c>
      <c r="R16" s="300" t="str">
        <f>IFERROR(VLOOKUP(Q16,Hoja1!A:B,2,FALSE),"")</f>
        <v>EJC - Entrenamiento de Emergencias</v>
      </c>
      <c r="S16" s="308" t="s">
        <v>577</v>
      </c>
      <c r="T16" s="308"/>
      <c r="U16" s="308" t="s">
        <v>577</v>
      </c>
      <c r="V16" s="301">
        <f t="shared" si="1"/>
        <v>1</v>
      </c>
    </row>
    <row r="17" spans="1:22" s="302" customFormat="1" x14ac:dyDescent="0.2">
      <c r="A17" s="394">
        <v>44581</v>
      </c>
      <c r="B17" s="305" t="s">
        <v>714</v>
      </c>
      <c r="C17" s="305" t="s">
        <v>787</v>
      </c>
      <c r="D17" s="306" t="s">
        <v>759</v>
      </c>
      <c r="E17" s="306" t="s">
        <v>788</v>
      </c>
      <c r="F17" s="305" t="s">
        <v>759</v>
      </c>
      <c r="G17" s="305" t="s">
        <v>791</v>
      </c>
      <c r="H17" s="306"/>
      <c r="I17" s="306"/>
      <c r="J17" s="307">
        <v>0.54166666666666663</v>
      </c>
      <c r="K17" s="307">
        <v>0.66666666666666663</v>
      </c>
      <c r="L17" s="299">
        <f t="shared" si="0"/>
        <v>3.0000000001746265</v>
      </c>
      <c r="M17" s="311">
        <v>4</v>
      </c>
      <c r="N17" s="312">
        <v>3</v>
      </c>
      <c r="O17" s="312"/>
      <c r="P17" s="312"/>
      <c r="Q17" s="308" t="s">
        <v>91</v>
      </c>
      <c r="R17" s="300" t="str">
        <f>IFERROR(VLOOKUP(Q17,Hoja1!A:B,2,FALSE),"")</f>
        <v>EJC - Entrenamiento de Emergencias</v>
      </c>
      <c r="S17" s="308" t="s">
        <v>577</v>
      </c>
      <c r="T17" s="308"/>
      <c r="U17" s="308" t="s">
        <v>577</v>
      </c>
      <c r="V17" s="301">
        <f t="shared" si="1"/>
        <v>1</v>
      </c>
    </row>
    <row r="18" spans="1:22" s="302" customFormat="1" x14ac:dyDescent="0.2">
      <c r="A18" s="394">
        <v>44581</v>
      </c>
      <c r="B18" s="305" t="s">
        <v>714</v>
      </c>
      <c r="C18" s="305" t="s">
        <v>790</v>
      </c>
      <c r="D18" s="306" t="s">
        <v>759</v>
      </c>
      <c r="E18" s="306" t="s">
        <v>788</v>
      </c>
      <c r="F18" s="305" t="s">
        <v>759</v>
      </c>
      <c r="G18" s="305" t="s">
        <v>791</v>
      </c>
      <c r="H18" s="306"/>
      <c r="I18" s="306"/>
      <c r="J18" s="307">
        <v>0.66666666666666663</v>
      </c>
      <c r="K18" s="307">
        <v>0.79166666666666663</v>
      </c>
      <c r="L18" s="299">
        <f t="shared" si="0"/>
        <v>3.0000000001746265</v>
      </c>
      <c r="M18" s="311">
        <v>4</v>
      </c>
      <c r="N18" s="312">
        <v>3</v>
      </c>
      <c r="O18" s="312"/>
      <c r="P18" s="312"/>
      <c r="Q18" s="308" t="s">
        <v>91</v>
      </c>
      <c r="R18" s="300" t="str">
        <f>IFERROR(VLOOKUP(Q18,Hoja1!A:B,2,FALSE),"")</f>
        <v>EJC - Entrenamiento de Emergencias</v>
      </c>
      <c r="S18" s="308" t="s">
        <v>577</v>
      </c>
      <c r="T18" s="308"/>
      <c r="U18" s="308" t="s">
        <v>577</v>
      </c>
      <c r="V18" s="301">
        <f t="shared" si="1"/>
        <v>1</v>
      </c>
    </row>
    <row r="19" spans="1:22" s="302" customFormat="1" x14ac:dyDescent="0.2">
      <c r="A19" s="536">
        <v>44582</v>
      </c>
      <c r="B19" s="305" t="s">
        <v>761</v>
      </c>
      <c r="C19" s="305" t="s">
        <v>762</v>
      </c>
      <c r="D19" s="306" t="s">
        <v>717</v>
      </c>
      <c r="E19" s="306" t="s">
        <v>798</v>
      </c>
      <c r="F19" s="305" t="s">
        <v>717</v>
      </c>
      <c r="G19" s="305" t="s">
        <v>799</v>
      </c>
      <c r="H19" s="306"/>
      <c r="I19" s="306"/>
      <c r="J19" s="307">
        <v>0.33333333333333331</v>
      </c>
      <c r="K19" s="307">
        <v>0.41666666666666669</v>
      </c>
      <c r="L19" s="299">
        <f t="shared" si="0"/>
        <v>2.0000000001164184</v>
      </c>
      <c r="M19" s="311">
        <v>4</v>
      </c>
      <c r="N19" s="312"/>
      <c r="O19" s="312"/>
      <c r="P19" s="312">
        <v>2</v>
      </c>
      <c r="Q19" s="308" t="s">
        <v>96</v>
      </c>
      <c r="R19" s="300" t="str">
        <f>IFERROR(VLOOKUP(Q19,Hoja1!A:B,2,FALSE),"")</f>
        <v>EJC - Mantenimiento de Autonomía LVN</v>
      </c>
      <c r="S19" s="308" t="s">
        <v>53</v>
      </c>
      <c r="T19" s="308"/>
      <c r="U19" s="308" t="s">
        <v>590</v>
      </c>
      <c r="V19" s="301">
        <f t="shared" si="1"/>
        <v>1</v>
      </c>
    </row>
    <row r="20" spans="1:22" s="302" customFormat="1" x14ac:dyDescent="0.2">
      <c r="A20" s="536">
        <v>44582</v>
      </c>
      <c r="B20" s="305" t="s">
        <v>761</v>
      </c>
      <c r="C20" s="305" t="s">
        <v>762</v>
      </c>
      <c r="D20" s="306" t="s">
        <v>768</v>
      </c>
      <c r="E20" s="306" t="s">
        <v>800</v>
      </c>
      <c r="F20" s="305" t="s">
        <v>714</v>
      </c>
      <c r="G20" s="305" t="s">
        <v>801</v>
      </c>
      <c r="H20" s="306"/>
      <c r="I20" s="306"/>
      <c r="J20" s="307">
        <v>0.4236111111111111</v>
      </c>
      <c r="K20" s="307">
        <v>0.50694444444444442</v>
      </c>
      <c r="L20" s="299">
        <f>IF(K20="","",(K20-J20)/$V$1)</f>
        <v>2.0000000001164171</v>
      </c>
      <c r="M20" s="311">
        <v>4</v>
      </c>
      <c r="N20" s="312"/>
      <c r="O20" s="312"/>
      <c r="P20" s="312">
        <v>2</v>
      </c>
      <c r="Q20" s="308" t="s">
        <v>96</v>
      </c>
      <c r="R20" s="300" t="str">
        <f>IFERROR(VLOOKUP(Q20,Hoja1!A:B,2,FALSE),"")</f>
        <v>EJC - Mantenimiento de Autonomía LVN</v>
      </c>
      <c r="S20" s="308" t="s">
        <v>53</v>
      </c>
      <c r="T20" s="308"/>
      <c r="U20" s="308" t="s">
        <v>590</v>
      </c>
      <c r="V20" s="301">
        <f>IF(A20="","",MONTH(A20))</f>
        <v>1</v>
      </c>
    </row>
    <row r="21" spans="1:22" s="302" customFormat="1" x14ac:dyDescent="0.2">
      <c r="A21" s="536">
        <v>44582</v>
      </c>
      <c r="B21" s="305" t="s">
        <v>714</v>
      </c>
      <c r="C21" s="305" t="s">
        <v>787</v>
      </c>
      <c r="D21" s="306" t="s">
        <v>771</v>
      </c>
      <c r="E21" s="306" t="s">
        <v>780</v>
      </c>
      <c r="F21" s="305" t="s">
        <v>771</v>
      </c>
      <c r="G21" s="305" t="s">
        <v>802</v>
      </c>
      <c r="H21" s="306"/>
      <c r="I21" s="306"/>
      <c r="J21" s="307">
        <v>0.54166666666666663</v>
      </c>
      <c r="K21" s="307">
        <v>0.66666666666666663</v>
      </c>
      <c r="L21" s="299">
        <f t="shared" si="0"/>
        <v>3.0000000001746265</v>
      </c>
      <c r="M21" s="311">
        <v>4</v>
      </c>
      <c r="N21" s="312">
        <v>3</v>
      </c>
      <c r="O21" s="312"/>
      <c r="P21" s="312"/>
      <c r="Q21" s="308" t="s">
        <v>91</v>
      </c>
      <c r="R21" s="300" t="str">
        <f>IFERROR(VLOOKUP(Q21,Hoja1!A:B,2,FALSE),"")</f>
        <v>EJC - Entrenamiento de Emergencias</v>
      </c>
      <c r="S21" s="308" t="s">
        <v>577</v>
      </c>
      <c r="T21" s="308"/>
      <c r="U21" s="308" t="s">
        <v>577</v>
      </c>
      <c r="V21" s="301">
        <f t="shared" si="1"/>
        <v>1</v>
      </c>
    </row>
    <row r="22" spans="1:22" s="302" customFormat="1" x14ac:dyDescent="0.2">
      <c r="A22" s="536">
        <v>44582</v>
      </c>
      <c r="B22" s="305" t="s">
        <v>714</v>
      </c>
      <c r="C22" s="305" t="s">
        <v>790</v>
      </c>
      <c r="D22" s="306" t="s">
        <v>771</v>
      </c>
      <c r="E22" s="306" t="s">
        <v>780</v>
      </c>
      <c r="F22" s="305" t="s">
        <v>771</v>
      </c>
      <c r="G22" s="305" t="s">
        <v>802</v>
      </c>
      <c r="H22" s="306"/>
      <c r="I22" s="306"/>
      <c r="J22" s="307">
        <v>0.66666666666666663</v>
      </c>
      <c r="K22" s="307">
        <v>0.79166666666666663</v>
      </c>
      <c r="L22" s="299">
        <f t="shared" si="0"/>
        <v>3.0000000001746265</v>
      </c>
      <c r="M22" s="311">
        <v>3</v>
      </c>
      <c r="N22" s="312">
        <v>3</v>
      </c>
      <c r="O22" s="312"/>
      <c r="P22" s="312"/>
      <c r="Q22" s="308" t="s">
        <v>91</v>
      </c>
      <c r="R22" s="300" t="str">
        <f>IFERROR(VLOOKUP(Q22,Hoja1!A:B,2,FALSE),"")</f>
        <v>EJC - Entrenamiento de Emergencias</v>
      </c>
      <c r="S22" s="308" t="s">
        <v>577</v>
      </c>
      <c r="T22" s="308"/>
      <c r="U22" s="308" t="s">
        <v>577</v>
      </c>
      <c r="V22" s="301">
        <f t="shared" si="1"/>
        <v>1</v>
      </c>
    </row>
    <row r="23" spans="1:22" s="302" customFormat="1" x14ac:dyDescent="0.2">
      <c r="A23" s="394">
        <v>44583</v>
      </c>
      <c r="B23" s="305" t="s">
        <v>714</v>
      </c>
      <c r="C23" s="305" t="s">
        <v>803</v>
      </c>
      <c r="D23" s="306" t="s">
        <v>717</v>
      </c>
      <c r="E23" s="306" t="s">
        <v>783</v>
      </c>
      <c r="F23" s="305" t="s">
        <v>759</v>
      </c>
      <c r="G23" s="305" t="s">
        <v>782</v>
      </c>
      <c r="H23" s="306"/>
      <c r="I23" s="306"/>
      <c r="J23" s="307">
        <v>0.54166666666666663</v>
      </c>
      <c r="K23" s="307">
        <v>0.625</v>
      </c>
      <c r="L23" s="299">
        <v>2.0000000001164184</v>
      </c>
      <c r="M23" s="311">
        <v>4</v>
      </c>
      <c r="N23" s="312"/>
      <c r="O23" s="312"/>
      <c r="P23" s="312">
        <v>2</v>
      </c>
      <c r="Q23" s="308" t="s">
        <v>300</v>
      </c>
      <c r="R23" s="300" t="str">
        <f>IFERROR(VLOOKUP(Q23,Hoja1!A:B,2,FALSE),"")</f>
        <v>EJC - Entrenamiento LVN</v>
      </c>
      <c r="S23" s="308" t="s">
        <v>53</v>
      </c>
      <c r="T23" s="308"/>
      <c r="U23" s="308" t="s">
        <v>590</v>
      </c>
      <c r="V23" s="301">
        <f t="shared" si="1"/>
        <v>1</v>
      </c>
    </row>
    <row r="24" spans="1:22" s="302" customFormat="1" x14ac:dyDescent="0.2">
      <c r="A24" s="394">
        <v>44583</v>
      </c>
      <c r="B24" s="305" t="s">
        <v>714</v>
      </c>
      <c r="C24" s="305" t="s">
        <v>803</v>
      </c>
      <c r="D24" s="306" t="s">
        <v>714</v>
      </c>
      <c r="E24" s="306" t="s">
        <v>811</v>
      </c>
      <c r="F24" s="305" t="s">
        <v>759</v>
      </c>
      <c r="G24" s="305" t="s">
        <v>812</v>
      </c>
      <c r="H24" s="306"/>
      <c r="I24" s="306"/>
      <c r="J24" s="307">
        <v>0.64583333333333337</v>
      </c>
      <c r="K24" s="307">
        <v>0.72916666666666663</v>
      </c>
      <c r="L24" s="299">
        <v>2.0000000001164158</v>
      </c>
      <c r="M24" s="311">
        <v>4</v>
      </c>
      <c r="N24" s="312"/>
      <c r="O24" s="312"/>
      <c r="P24" s="312">
        <v>2</v>
      </c>
      <c r="Q24" s="308" t="s">
        <v>300</v>
      </c>
      <c r="R24" s="300" t="str">
        <f>IFERROR(VLOOKUP(Q24,Hoja1!A:B,2,FALSE),"")</f>
        <v>EJC - Entrenamiento LVN</v>
      </c>
      <c r="S24" s="308" t="s">
        <v>53</v>
      </c>
      <c r="T24" s="308"/>
      <c r="U24" s="308" t="s">
        <v>590</v>
      </c>
      <c r="V24" s="301">
        <f t="shared" si="1"/>
        <v>1</v>
      </c>
    </row>
    <row r="25" spans="1:22" s="302" customFormat="1" x14ac:dyDescent="0.2">
      <c r="A25" s="536">
        <v>44585</v>
      </c>
      <c r="B25" s="305" t="s">
        <v>761</v>
      </c>
      <c r="C25" s="305" t="s">
        <v>762</v>
      </c>
      <c r="D25" s="306" t="s">
        <v>714</v>
      </c>
      <c r="E25" s="306" t="s">
        <v>819</v>
      </c>
      <c r="F25" s="305" t="s">
        <v>759</v>
      </c>
      <c r="G25" s="305" t="s">
        <v>820</v>
      </c>
      <c r="H25" s="306"/>
      <c r="I25" s="306"/>
      <c r="J25" s="307">
        <v>0.16666666666666666</v>
      </c>
      <c r="K25" s="307">
        <v>0.22916666666666666</v>
      </c>
      <c r="L25" s="299">
        <f t="shared" si="0"/>
        <v>1.5000000000873133</v>
      </c>
      <c r="M25" s="311">
        <v>4</v>
      </c>
      <c r="N25" s="312">
        <v>1.5</v>
      </c>
      <c r="O25" s="312"/>
      <c r="P25" s="312"/>
      <c r="Q25" s="308" t="s">
        <v>91</v>
      </c>
      <c r="R25" s="300" t="str">
        <f>IFERROR(VLOOKUP(Q25,Hoja1!A:B,2,FALSE),"")</f>
        <v>EJC - Entrenamiento de Emergencias</v>
      </c>
      <c r="S25" s="308" t="s">
        <v>53</v>
      </c>
      <c r="T25" s="308"/>
      <c r="U25" s="308" t="s">
        <v>590</v>
      </c>
      <c r="V25" s="301">
        <f t="shared" si="1"/>
        <v>1</v>
      </c>
    </row>
    <row r="26" spans="1:22" s="302" customFormat="1" x14ac:dyDescent="0.2">
      <c r="A26" s="536">
        <v>44585</v>
      </c>
      <c r="B26" s="305" t="s">
        <v>714</v>
      </c>
      <c r="C26" s="305" t="s">
        <v>821</v>
      </c>
      <c r="D26" s="306" t="s">
        <v>714</v>
      </c>
      <c r="E26" s="306" t="s">
        <v>822</v>
      </c>
      <c r="F26" s="305" t="s">
        <v>714</v>
      </c>
      <c r="G26" s="305" t="s">
        <v>823</v>
      </c>
      <c r="H26" s="306"/>
      <c r="I26" s="306"/>
      <c r="J26" s="307">
        <v>0.23611111111111113</v>
      </c>
      <c r="K26" s="307">
        <v>0.2986111111111111</v>
      </c>
      <c r="L26" s="299">
        <f t="shared" si="0"/>
        <v>1.5000000000873126</v>
      </c>
      <c r="M26" s="311">
        <v>4</v>
      </c>
      <c r="N26" s="312">
        <v>1.5</v>
      </c>
      <c r="O26" s="312"/>
      <c r="P26" s="312"/>
      <c r="Q26" s="308" t="s">
        <v>91</v>
      </c>
      <c r="R26" s="300" t="str">
        <f>IFERROR(VLOOKUP(Q26,Hoja1!A:B,2,FALSE),"")</f>
        <v>EJC - Entrenamiento de Emergencias</v>
      </c>
      <c r="S26" s="308" t="s">
        <v>53</v>
      </c>
      <c r="T26" s="308"/>
      <c r="U26" s="308" t="s">
        <v>590</v>
      </c>
      <c r="V26" s="301">
        <f t="shared" si="1"/>
        <v>1</v>
      </c>
    </row>
    <row r="27" spans="1:22" s="302" customFormat="1" x14ac:dyDescent="0.2">
      <c r="A27" s="536">
        <v>44585</v>
      </c>
      <c r="B27" s="305" t="s">
        <v>768</v>
      </c>
      <c r="C27" s="305" t="s">
        <v>824</v>
      </c>
      <c r="D27" s="306" t="s">
        <v>759</v>
      </c>
      <c r="E27" s="306" t="s">
        <v>825</v>
      </c>
      <c r="F27" s="305" t="s">
        <v>717</v>
      </c>
      <c r="G27" s="305" t="s">
        <v>826</v>
      </c>
      <c r="H27" s="306"/>
      <c r="I27" s="306"/>
      <c r="J27" s="307">
        <v>0.30555555555555552</v>
      </c>
      <c r="K27" s="307">
        <v>0.36805555555555558</v>
      </c>
      <c r="L27" s="299">
        <f t="shared" si="0"/>
        <v>1.5000000000873146</v>
      </c>
      <c r="M27" s="311">
        <v>2</v>
      </c>
      <c r="N27" s="312">
        <v>1.5</v>
      </c>
      <c r="O27" s="312"/>
      <c r="P27" s="312"/>
      <c r="Q27" s="308" t="s">
        <v>91</v>
      </c>
      <c r="R27" s="300" t="str">
        <f>IFERROR(VLOOKUP(Q27,Hoja1!A:B,2,FALSE),"")</f>
        <v>EJC - Entrenamiento de Emergencias</v>
      </c>
      <c r="S27" s="308" t="s">
        <v>53</v>
      </c>
      <c r="T27" s="308"/>
      <c r="U27" s="308" t="s">
        <v>590</v>
      </c>
      <c r="V27" s="301">
        <f t="shared" si="1"/>
        <v>1</v>
      </c>
    </row>
    <row r="28" spans="1:22" s="302" customFormat="1" x14ac:dyDescent="0.2">
      <c r="A28" s="536">
        <v>44585</v>
      </c>
      <c r="B28" s="305" t="s">
        <v>768</v>
      </c>
      <c r="C28" s="305" t="s">
        <v>824</v>
      </c>
      <c r="D28" s="306" t="s">
        <v>768</v>
      </c>
      <c r="E28" s="306" t="s">
        <v>827</v>
      </c>
      <c r="F28" s="305" t="s">
        <v>759</v>
      </c>
      <c r="G28" s="305" t="s">
        <v>828</v>
      </c>
      <c r="H28" s="306"/>
      <c r="I28" s="306"/>
      <c r="J28" s="307">
        <v>0.375</v>
      </c>
      <c r="K28" s="307">
        <v>0.4375</v>
      </c>
      <c r="L28" s="299">
        <f t="shared" si="0"/>
        <v>1.5000000000873133</v>
      </c>
      <c r="M28" s="311">
        <v>2</v>
      </c>
      <c r="N28" s="312">
        <v>1.5</v>
      </c>
      <c r="O28" s="312"/>
      <c r="P28" s="312"/>
      <c r="Q28" s="308" t="s">
        <v>91</v>
      </c>
      <c r="R28" s="300" t="str">
        <f>IFERROR(VLOOKUP(Q28,Hoja1!A:B,2,FALSE),"")</f>
        <v>EJC - Entrenamiento de Emergencias</v>
      </c>
      <c r="S28" s="308" t="s">
        <v>53</v>
      </c>
      <c r="T28" s="308"/>
      <c r="U28" s="308" t="s">
        <v>590</v>
      </c>
      <c r="V28" s="301">
        <f t="shared" si="1"/>
        <v>1</v>
      </c>
    </row>
    <row r="29" spans="1:22" s="302" customFormat="1" x14ac:dyDescent="0.2">
      <c r="A29" s="536">
        <v>44585</v>
      </c>
      <c r="B29" s="305" t="s">
        <v>714</v>
      </c>
      <c r="C29" s="305" t="s">
        <v>821</v>
      </c>
      <c r="D29" s="306" t="s">
        <v>768</v>
      </c>
      <c r="E29" s="306" t="s">
        <v>829</v>
      </c>
      <c r="F29" s="305" t="s">
        <v>714</v>
      </c>
      <c r="G29" s="305" t="s">
        <v>830</v>
      </c>
      <c r="H29" s="306"/>
      <c r="I29" s="306"/>
      <c r="J29" s="307">
        <v>0.4375</v>
      </c>
      <c r="K29" s="307">
        <v>0.5625</v>
      </c>
      <c r="L29" s="299">
        <f t="shared" si="0"/>
        <v>3.0000000001746265</v>
      </c>
      <c r="M29" s="311">
        <v>4</v>
      </c>
      <c r="N29" s="312">
        <v>3</v>
      </c>
      <c r="O29" s="312"/>
      <c r="P29" s="312"/>
      <c r="Q29" s="308" t="s">
        <v>91</v>
      </c>
      <c r="R29" s="300" t="str">
        <f>IFERROR(VLOOKUP(Q29,Hoja1!A:B,2,FALSE),"")</f>
        <v>EJC - Entrenamiento de Emergencias</v>
      </c>
      <c r="S29" s="308" t="s">
        <v>53</v>
      </c>
      <c r="T29" s="308"/>
      <c r="U29" s="308" t="s">
        <v>590</v>
      </c>
      <c r="V29" s="301">
        <f t="shared" si="1"/>
        <v>1</v>
      </c>
    </row>
    <row r="30" spans="1:22" s="302" customFormat="1" x14ac:dyDescent="0.2">
      <c r="A30" s="536">
        <v>44585</v>
      </c>
      <c r="B30" s="305" t="s">
        <v>714</v>
      </c>
      <c r="C30" s="305" t="s">
        <v>790</v>
      </c>
      <c r="D30" s="306" t="s">
        <v>759</v>
      </c>
      <c r="E30" s="306" t="s">
        <v>791</v>
      </c>
      <c r="F30" s="305" t="s">
        <v>771</v>
      </c>
      <c r="G30" s="305" t="s">
        <v>792</v>
      </c>
      <c r="H30" s="306"/>
      <c r="I30" s="306"/>
      <c r="J30" s="307">
        <v>0.5625</v>
      </c>
      <c r="K30" s="307">
        <v>0.6875</v>
      </c>
      <c r="L30" s="299">
        <f t="shared" si="0"/>
        <v>3.0000000001746265</v>
      </c>
      <c r="M30" s="311">
        <v>3</v>
      </c>
      <c r="N30" s="312"/>
      <c r="O30" s="312">
        <v>3</v>
      </c>
      <c r="P30" s="312"/>
      <c r="Q30" s="308" t="s">
        <v>90</v>
      </c>
      <c r="R30" s="300" t="str">
        <f>IFERROR(VLOOKUP(Q30,Hoja1!A:B,2,FALSE),"")</f>
        <v>EJC - Entrenamiento IFR</v>
      </c>
      <c r="S30" s="308" t="s">
        <v>577</v>
      </c>
      <c r="T30" s="308"/>
      <c r="U30" s="308" t="s">
        <v>577</v>
      </c>
      <c r="V30" s="301">
        <f t="shared" si="1"/>
        <v>1</v>
      </c>
    </row>
    <row r="31" spans="1:22" s="302" customFormat="1" x14ac:dyDescent="0.2">
      <c r="A31" s="536">
        <v>44585</v>
      </c>
      <c r="B31" s="305" t="s">
        <v>714</v>
      </c>
      <c r="C31" s="305" t="s">
        <v>787</v>
      </c>
      <c r="D31" s="306" t="s">
        <v>759</v>
      </c>
      <c r="E31" s="306" t="s">
        <v>788</v>
      </c>
      <c r="F31" s="305" t="s">
        <v>771</v>
      </c>
      <c r="G31" s="305" t="s">
        <v>831</v>
      </c>
      <c r="H31" s="306"/>
      <c r="I31" s="306"/>
      <c r="J31" s="307">
        <v>0.6875</v>
      </c>
      <c r="K31" s="307">
        <v>0.8125</v>
      </c>
      <c r="L31" s="299">
        <f t="shared" si="0"/>
        <v>3.0000000001746265</v>
      </c>
      <c r="M31" s="311">
        <v>4</v>
      </c>
      <c r="N31" s="312"/>
      <c r="O31" s="312">
        <v>3</v>
      </c>
      <c r="P31" s="312"/>
      <c r="Q31" s="308" t="s">
        <v>91</v>
      </c>
      <c r="R31" s="300" t="str">
        <f>IFERROR(VLOOKUP(Q31,Hoja1!A:B,2,FALSE),"")</f>
        <v>EJC - Entrenamiento de Emergencias</v>
      </c>
      <c r="S31" s="308" t="s">
        <v>577</v>
      </c>
      <c r="T31" s="308"/>
      <c r="U31" s="308" t="s">
        <v>577</v>
      </c>
      <c r="V31" s="301">
        <f t="shared" si="1"/>
        <v>1</v>
      </c>
    </row>
    <row r="32" spans="1:22" s="302" customFormat="1" x14ac:dyDescent="0.2">
      <c r="A32" s="536">
        <v>44585</v>
      </c>
      <c r="B32" s="305" t="s">
        <v>714</v>
      </c>
      <c r="C32" s="305" t="s">
        <v>832</v>
      </c>
      <c r="D32" s="306" t="s">
        <v>768</v>
      </c>
      <c r="E32" s="306" t="s">
        <v>833</v>
      </c>
      <c r="F32" s="305" t="s">
        <v>759</v>
      </c>
      <c r="G32" s="305" t="s">
        <v>834</v>
      </c>
      <c r="H32" s="306"/>
      <c r="I32" s="306"/>
      <c r="J32" s="307">
        <v>0.8125</v>
      </c>
      <c r="K32" s="307">
        <v>0.875</v>
      </c>
      <c r="L32" s="299">
        <f t="shared" si="0"/>
        <v>1.5000000000873133</v>
      </c>
      <c r="M32" s="311">
        <v>3</v>
      </c>
      <c r="N32" s="312">
        <v>1.5</v>
      </c>
      <c r="O32" s="312"/>
      <c r="P32" s="312"/>
      <c r="Q32" s="308" t="s">
        <v>96</v>
      </c>
      <c r="R32" s="300" t="str">
        <f>IFERROR(VLOOKUP(Q32,Hoja1!A:B,2,FALSE),"")</f>
        <v>EJC - Mantenimiento de Autonomía LVN</v>
      </c>
      <c r="S32" s="308" t="s">
        <v>53</v>
      </c>
      <c r="T32" s="308"/>
      <c r="U32" s="308" t="s">
        <v>590</v>
      </c>
      <c r="V32" s="301">
        <f t="shared" si="1"/>
        <v>1</v>
      </c>
    </row>
    <row r="33" spans="1:22" s="302" customFormat="1" x14ac:dyDescent="0.2">
      <c r="A33" s="394">
        <v>44586</v>
      </c>
      <c r="B33" s="305" t="s">
        <v>768</v>
      </c>
      <c r="C33" s="305" t="s">
        <v>824</v>
      </c>
      <c r="D33" s="306" t="s">
        <v>759</v>
      </c>
      <c r="E33" s="306" t="s">
        <v>825</v>
      </c>
      <c r="F33" s="305" t="s">
        <v>717</v>
      </c>
      <c r="G33" s="305" t="s">
        <v>826</v>
      </c>
      <c r="H33" s="306"/>
      <c r="I33" s="306"/>
      <c r="J33" s="307">
        <v>0.16666666666666666</v>
      </c>
      <c r="K33" s="307">
        <v>0.22916666666666666</v>
      </c>
      <c r="L33" s="299">
        <f t="shared" si="0"/>
        <v>1.5000000000873133</v>
      </c>
      <c r="M33" s="311">
        <v>2</v>
      </c>
      <c r="N33" s="312">
        <v>1.5</v>
      </c>
      <c r="O33" s="312"/>
      <c r="P33" s="312"/>
      <c r="Q33" s="308" t="s">
        <v>91</v>
      </c>
      <c r="R33" s="300" t="str">
        <f>IFERROR(VLOOKUP(Q33,Hoja1!A:B,2,FALSE),"")</f>
        <v>EJC - Entrenamiento de Emergencias</v>
      </c>
      <c r="S33" s="308" t="s">
        <v>53</v>
      </c>
      <c r="T33" s="308"/>
      <c r="U33" s="308" t="s">
        <v>590</v>
      </c>
      <c r="V33" s="301">
        <f t="shared" si="1"/>
        <v>1</v>
      </c>
    </row>
    <row r="34" spans="1:22" s="302" customFormat="1" x14ac:dyDescent="0.2">
      <c r="A34" s="394">
        <v>44586</v>
      </c>
      <c r="B34" s="305" t="s">
        <v>761</v>
      </c>
      <c r="C34" s="305" t="s">
        <v>762</v>
      </c>
      <c r="D34" s="306" t="s">
        <v>768</v>
      </c>
      <c r="E34" s="306" t="s">
        <v>827</v>
      </c>
      <c r="F34" s="305" t="s">
        <v>759</v>
      </c>
      <c r="G34" s="305" t="s">
        <v>828</v>
      </c>
      <c r="H34" s="306"/>
      <c r="I34" s="306"/>
      <c r="J34" s="307">
        <v>0.23263888888888887</v>
      </c>
      <c r="K34" s="307">
        <v>0.2951388888888889</v>
      </c>
      <c r="L34" s="299">
        <f t="shared" si="0"/>
        <v>1.5000000000873139</v>
      </c>
      <c r="M34" s="311">
        <v>4</v>
      </c>
      <c r="N34" s="312">
        <v>1.5</v>
      </c>
      <c r="O34" s="312"/>
      <c r="P34" s="312"/>
      <c r="Q34" s="308" t="s">
        <v>91</v>
      </c>
      <c r="R34" s="300" t="str">
        <f>IFERROR(VLOOKUP(Q34,Hoja1!A:B,2,FALSE),"")</f>
        <v>EJC - Entrenamiento de Emergencias</v>
      </c>
      <c r="S34" s="308" t="s">
        <v>53</v>
      </c>
      <c r="T34" s="308"/>
      <c r="U34" s="308" t="s">
        <v>590</v>
      </c>
      <c r="V34" s="301">
        <f t="shared" si="1"/>
        <v>1</v>
      </c>
    </row>
    <row r="35" spans="1:22" s="302" customFormat="1" x14ac:dyDescent="0.2">
      <c r="A35" s="394">
        <v>44586</v>
      </c>
      <c r="B35" s="305" t="s">
        <v>714</v>
      </c>
      <c r="C35" s="305" t="s">
        <v>832</v>
      </c>
      <c r="D35" s="306" t="s">
        <v>714</v>
      </c>
      <c r="E35" s="306" t="s">
        <v>819</v>
      </c>
      <c r="F35" s="305" t="s">
        <v>759</v>
      </c>
      <c r="G35" s="305" t="s">
        <v>838</v>
      </c>
      <c r="H35" s="306"/>
      <c r="I35" s="306"/>
      <c r="J35" s="307">
        <v>0.2986111111111111</v>
      </c>
      <c r="K35" s="307">
        <v>0.3611111111111111</v>
      </c>
      <c r="L35" s="299">
        <f t="shared" si="0"/>
        <v>1.5000000000873133</v>
      </c>
      <c r="M35" s="311">
        <v>3</v>
      </c>
      <c r="N35" s="312">
        <v>1.5</v>
      </c>
      <c r="O35" s="312"/>
      <c r="P35" s="312"/>
      <c r="Q35" s="308" t="s">
        <v>91</v>
      </c>
      <c r="R35" s="300" t="str">
        <f>IFERROR(VLOOKUP(Q35,Hoja1!A:B,2,FALSE),"")</f>
        <v>EJC - Entrenamiento de Emergencias</v>
      </c>
      <c r="S35" s="308" t="s">
        <v>53</v>
      </c>
      <c r="T35" s="308"/>
      <c r="U35" s="308" t="s">
        <v>590</v>
      </c>
      <c r="V35" s="301">
        <f t="shared" si="1"/>
        <v>1</v>
      </c>
    </row>
    <row r="36" spans="1:22" s="302" customFormat="1" x14ac:dyDescent="0.2">
      <c r="A36" s="394">
        <v>44586</v>
      </c>
      <c r="B36" s="305" t="s">
        <v>714</v>
      </c>
      <c r="C36" s="305" t="s">
        <v>821</v>
      </c>
      <c r="D36" s="306" t="s">
        <v>768</v>
      </c>
      <c r="E36" s="306" t="s">
        <v>829</v>
      </c>
      <c r="F36" s="305" t="s">
        <v>714</v>
      </c>
      <c r="G36" s="305" t="s">
        <v>830</v>
      </c>
      <c r="H36" s="306"/>
      <c r="I36" s="306"/>
      <c r="J36" s="307">
        <v>0.36458333333333331</v>
      </c>
      <c r="K36" s="307">
        <v>0.42708333333333331</v>
      </c>
      <c r="L36" s="299">
        <f t="shared" si="0"/>
        <v>1.5000000000873133</v>
      </c>
      <c r="M36" s="311">
        <v>3</v>
      </c>
      <c r="N36" s="312">
        <v>1.5</v>
      </c>
      <c r="O36" s="312"/>
      <c r="P36" s="312"/>
      <c r="Q36" s="308" t="s">
        <v>91</v>
      </c>
      <c r="R36" s="300" t="str">
        <f>IFERROR(VLOOKUP(Q36,Hoja1!A:B,2,FALSE),"")</f>
        <v>EJC - Entrenamiento de Emergencias</v>
      </c>
      <c r="S36" s="308" t="s">
        <v>53</v>
      </c>
      <c r="T36" s="308"/>
      <c r="U36" s="308" t="s">
        <v>590</v>
      </c>
      <c r="V36" s="301">
        <f t="shared" si="1"/>
        <v>1</v>
      </c>
    </row>
    <row r="37" spans="1:22" s="302" customFormat="1" x14ac:dyDescent="0.2">
      <c r="A37" s="394">
        <v>44586</v>
      </c>
      <c r="B37" s="305" t="s">
        <v>714</v>
      </c>
      <c r="C37" s="305" t="s">
        <v>839</v>
      </c>
      <c r="D37" s="306" t="s">
        <v>714</v>
      </c>
      <c r="E37" s="306" t="s">
        <v>840</v>
      </c>
      <c r="F37" s="305" t="s">
        <v>759</v>
      </c>
      <c r="G37" s="305" t="s">
        <v>834</v>
      </c>
      <c r="H37" s="306"/>
      <c r="I37" s="306"/>
      <c r="J37" s="307">
        <v>0.43055555555555558</v>
      </c>
      <c r="K37" s="307">
        <v>0.49305555555555558</v>
      </c>
      <c r="L37" s="299">
        <f t="shared" si="0"/>
        <v>1.5000000000873133</v>
      </c>
      <c r="M37" s="311">
        <v>4</v>
      </c>
      <c r="N37" s="312">
        <v>1.5</v>
      </c>
      <c r="O37" s="312"/>
      <c r="P37" s="312"/>
      <c r="Q37" s="308" t="s">
        <v>91</v>
      </c>
      <c r="R37" s="300" t="str">
        <f>IFERROR(VLOOKUP(Q37,Hoja1!A:B,2,FALSE),"")</f>
        <v>EJC - Entrenamiento de Emergencias</v>
      </c>
      <c r="S37" s="308" t="s">
        <v>53</v>
      </c>
      <c r="T37" s="308"/>
      <c r="U37" s="308" t="s">
        <v>590</v>
      </c>
      <c r="V37" s="301">
        <f t="shared" si="1"/>
        <v>1</v>
      </c>
    </row>
    <row r="38" spans="1:22" s="302" customFormat="1" x14ac:dyDescent="0.2">
      <c r="A38" s="394">
        <v>44586</v>
      </c>
      <c r="B38" s="305" t="s">
        <v>761</v>
      </c>
      <c r="C38" s="305" t="s">
        <v>762</v>
      </c>
      <c r="D38" s="306" t="s">
        <v>714</v>
      </c>
      <c r="E38" s="306" t="s">
        <v>822</v>
      </c>
      <c r="F38" s="305" t="s">
        <v>714</v>
      </c>
      <c r="G38" s="305" t="s">
        <v>840</v>
      </c>
      <c r="H38" s="306"/>
      <c r="I38" s="306"/>
      <c r="J38" s="307">
        <v>0.49652777777777773</v>
      </c>
      <c r="K38" s="307">
        <v>0.55902777777777779</v>
      </c>
      <c r="L38" s="299">
        <f t="shared" si="0"/>
        <v>1.5000000000873146</v>
      </c>
      <c r="M38" s="311">
        <v>4</v>
      </c>
      <c r="N38" s="312">
        <v>1.5</v>
      </c>
      <c r="O38" s="312"/>
      <c r="P38" s="312"/>
      <c r="Q38" s="308" t="s">
        <v>91</v>
      </c>
      <c r="R38" s="300" t="str">
        <f>IFERROR(VLOOKUP(Q38,Hoja1!A:B,2,FALSE),"")</f>
        <v>EJC - Entrenamiento de Emergencias</v>
      </c>
      <c r="S38" s="308" t="s">
        <v>53</v>
      </c>
      <c r="T38" s="308"/>
      <c r="U38" s="308" t="s">
        <v>590</v>
      </c>
      <c r="V38" s="301">
        <f t="shared" si="1"/>
        <v>1</v>
      </c>
    </row>
    <row r="39" spans="1:22" s="302" customFormat="1" x14ac:dyDescent="0.2">
      <c r="A39" s="394">
        <v>44586</v>
      </c>
      <c r="B39" s="305" t="s">
        <v>714</v>
      </c>
      <c r="C39" s="305" t="s">
        <v>841</v>
      </c>
      <c r="D39" s="306" t="s">
        <v>759</v>
      </c>
      <c r="E39" s="306" t="s">
        <v>791</v>
      </c>
      <c r="F39" s="305" t="s">
        <v>771</v>
      </c>
      <c r="G39" s="305" t="s">
        <v>792</v>
      </c>
      <c r="H39" s="306"/>
      <c r="I39" s="306"/>
      <c r="J39" s="307">
        <v>0.56944444444444442</v>
      </c>
      <c r="K39" s="307">
        <v>0.69444444444444453</v>
      </c>
      <c r="L39" s="299">
        <f t="shared" si="0"/>
        <v>3.0000000001746292</v>
      </c>
      <c r="M39" s="311">
        <v>3</v>
      </c>
      <c r="N39" s="312">
        <v>3</v>
      </c>
      <c r="O39" s="312"/>
      <c r="P39" s="312"/>
      <c r="Q39" s="308" t="s">
        <v>91</v>
      </c>
      <c r="R39" s="300" t="str">
        <f>IFERROR(VLOOKUP(Q39,Hoja1!A:B,2,FALSE),"")</f>
        <v>EJC - Entrenamiento de Emergencias</v>
      </c>
      <c r="S39" s="308" t="s">
        <v>577</v>
      </c>
      <c r="T39" s="308"/>
      <c r="U39" s="308" t="s">
        <v>577</v>
      </c>
      <c r="V39" s="301">
        <f t="shared" si="1"/>
        <v>1</v>
      </c>
    </row>
    <row r="40" spans="1:22" s="302" customFormat="1" x14ac:dyDescent="0.2">
      <c r="A40" s="394">
        <v>44586</v>
      </c>
      <c r="B40" s="305" t="s">
        <v>714</v>
      </c>
      <c r="C40" s="305" t="s">
        <v>841</v>
      </c>
      <c r="D40" s="306" t="s">
        <v>759</v>
      </c>
      <c r="E40" s="306" t="s">
        <v>788</v>
      </c>
      <c r="F40" s="305" t="s">
        <v>771</v>
      </c>
      <c r="G40" s="305" t="s">
        <v>802</v>
      </c>
      <c r="H40" s="306"/>
      <c r="I40" s="306"/>
      <c r="J40" s="307">
        <v>0.69444444444444453</v>
      </c>
      <c r="K40" s="307">
        <v>0.81944444444444453</v>
      </c>
      <c r="L40" s="299">
        <f t="shared" si="0"/>
        <v>3.0000000001746265</v>
      </c>
      <c r="M40" s="311">
        <v>3</v>
      </c>
      <c r="N40" s="312">
        <v>3</v>
      </c>
      <c r="O40" s="312"/>
      <c r="P40" s="312"/>
      <c r="Q40" s="308" t="s">
        <v>91</v>
      </c>
      <c r="R40" s="300" t="str">
        <f>IFERROR(VLOOKUP(Q40,Hoja1!A:B,2,FALSE),"")</f>
        <v>EJC - Entrenamiento de Emergencias</v>
      </c>
      <c r="S40" s="308" t="s">
        <v>577</v>
      </c>
      <c r="T40" s="308"/>
      <c r="U40" s="308" t="s">
        <v>577</v>
      </c>
      <c r="V40" s="301">
        <f t="shared" si="1"/>
        <v>1</v>
      </c>
    </row>
    <row r="41" spans="1:22" s="302" customFormat="1" x14ac:dyDescent="0.2">
      <c r="A41" s="394">
        <v>44586</v>
      </c>
      <c r="B41" s="305" t="s">
        <v>714</v>
      </c>
      <c r="C41" s="305" t="s">
        <v>839</v>
      </c>
      <c r="D41" s="306" t="s">
        <v>768</v>
      </c>
      <c r="E41" s="306" t="s">
        <v>833</v>
      </c>
      <c r="F41" s="305" t="s">
        <v>759</v>
      </c>
      <c r="G41" s="305" t="s">
        <v>842</v>
      </c>
      <c r="H41" s="306"/>
      <c r="I41" s="306"/>
      <c r="J41" s="307">
        <v>0.8125</v>
      </c>
      <c r="K41" s="307">
        <v>0.875</v>
      </c>
      <c r="L41" s="299">
        <f t="shared" si="0"/>
        <v>1.5000000000873133</v>
      </c>
      <c r="M41" s="311">
        <v>4</v>
      </c>
      <c r="N41" s="312">
        <v>1.5</v>
      </c>
      <c r="O41" s="312"/>
      <c r="P41" s="312"/>
      <c r="Q41" s="308" t="s">
        <v>91</v>
      </c>
      <c r="R41" s="300" t="str">
        <f>IFERROR(VLOOKUP(Q41,Hoja1!A:B,2,FALSE),"")</f>
        <v>EJC - Entrenamiento de Emergencias</v>
      </c>
      <c r="S41" s="308" t="s">
        <v>53</v>
      </c>
      <c r="T41" s="308"/>
      <c r="U41" s="308" t="s">
        <v>590</v>
      </c>
      <c r="V41" s="301">
        <f t="shared" si="1"/>
        <v>1</v>
      </c>
    </row>
    <row r="42" spans="1:22" s="302" customFormat="1" x14ac:dyDescent="0.2">
      <c r="A42" s="536">
        <v>44587</v>
      </c>
      <c r="B42" s="305" t="s">
        <v>714</v>
      </c>
      <c r="C42" s="305" t="s">
        <v>854</v>
      </c>
      <c r="D42" s="306" t="s">
        <v>768</v>
      </c>
      <c r="E42" s="306" t="s">
        <v>829</v>
      </c>
      <c r="F42" s="305" t="s">
        <v>714</v>
      </c>
      <c r="G42" s="305" t="s">
        <v>830</v>
      </c>
      <c r="H42" s="306"/>
      <c r="I42" s="306"/>
      <c r="J42" s="307">
        <v>0.54166666666666663</v>
      </c>
      <c r="K42" s="307">
        <v>0.60416666666666663</v>
      </c>
      <c r="L42" s="299">
        <f t="shared" si="0"/>
        <v>1.5000000000873133</v>
      </c>
      <c r="M42" s="311">
        <v>4</v>
      </c>
      <c r="N42" s="312">
        <v>1.5</v>
      </c>
      <c r="O42" s="312"/>
      <c r="P42" s="312"/>
      <c r="Q42" s="308" t="s">
        <v>91</v>
      </c>
      <c r="R42" s="300" t="str">
        <f>IFERROR(VLOOKUP(Q42,Hoja1!A:B,2,FALSE),"")</f>
        <v>EJC - Entrenamiento de Emergencias</v>
      </c>
      <c r="S42" s="308" t="s">
        <v>53</v>
      </c>
      <c r="T42" s="308"/>
      <c r="U42" s="308" t="s">
        <v>590</v>
      </c>
      <c r="V42" s="301">
        <f t="shared" si="1"/>
        <v>1</v>
      </c>
    </row>
    <row r="43" spans="1:22" s="302" customFormat="1" x14ac:dyDescent="0.2">
      <c r="A43" s="536">
        <v>44587</v>
      </c>
      <c r="B43" s="305" t="s">
        <v>761</v>
      </c>
      <c r="C43" s="305" t="s">
        <v>762</v>
      </c>
      <c r="D43" s="306" t="s">
        <v>768</v>
      </c>
      <c r="E43" s="306" t="s">
        <v>827</v>
      </c>
      <c r="F43" s="305" t="s">
        <v>759</v>
      </c>
      <c r="G43" s="305" t="s">
        <v>830</v>
      </c>
      <c r="H43" s="306"/>
      <c r="I43" s="306"/>
      <c r="J43" s="307">
        <v>0.60763888888888895</v>
      </c>
      <c r="K43" s="307">
        <v>0.67013888888888884</v>
      </c>
      <c r="L43" s="299">
        <f t="shared" si="0"/>
        <v>1.5000000000873106</v>
      </c>
      <c r="M43" s="311">
        <v>4</v>
      </c>
      <c r="N43" s="312"/>
      <c r="O43" s="312">
        <v>1.5</v>
      </c>
      <c r="P43" s="312"/>
      <c r="Q43" s="308" t="s">
        <v>91</v>
      </c>
      <c r="R43" s="300" t="str">
        <f>IFERROR(VLOOKUP(Q43,Hoja1!A:B,2,FALSE),"")</f>
        <v>EJC - Entrenamiento de Emergencias</v>
      </c>
      <c r="S43" s="308" t="s">
        <v>53</v>
      </c>
      <c r="T43" s="308"/>
      <c r="U43" s="308" t="s">
        <v>590</v>
      </c>
      <c r="V43" s="301">
        <f t="shared" si="1"/>
        <v>1</v>
      </c>
    </row>
    <row r="44" spans="1:22" s="302" customFormat="1" x14ac:dyDescent="0.2">
      <c r="A44" s="536">
        <v>44587</v>
      </c>
      <c r="B44" s="305" t="s">
        <v>761</v>
      </c>
      <c r="C44" s="305" t="s">
        <v>762</v>
      </c>
      <c r="D44" s="306" t="s">
        <v>768</v>
      </c>
      <c r="E44" s="306" t="s">
        <v>827</v>
      </c>
      <c r="F44" s="305" t="s">
        <v>759</v>
      </c>
      <c r="G44" s="305" t="s">
        <v>828</v>
      </c>
      <c r="H44" s="306"/>
      <c r="I44" s="306"/>
      <c r="J44" s="307">
        <v>0.67361111111111116</v>
      </c>
      <c r="K44" s="307">
        <v>0.73611111111111116</v>
      </c>
      <c r="L44" s="299">
        <f t="shared" si="0"/>
        <v>1.5000000000873133</v>
      </c>
      <c r="M44" s="311">
        <v>4</v>
      </c>
      <c r="N44" s="312">
        <v>1.5</v>
      </c>
      <c r="O44" s="312"/>
      <c r="P44" s="312"/>
      <c r="Q44" s="308" t="s">
        <v>91</v>
      </c>
      <c r="R44" s="300" t="str">
        <f>IFERROR(VLOOKUP(Q44,Hoja1!A:B,2,FALSE),"")</f>
        <v>EJC - Entrenamiento de Emergencias</v>
      </c>
      <c r="S44" s="308" t="s">
        <v>53</v>
      </c>
      <c r="T44" s="308"/>
      <c r="U44" s="308" t="s">
        <v>590</v>
      </c>
      <c r="V44" s="301">
        <f t="shared" si="1"/>
        <v>1</v>
      </c>
    </row>
    <row r="45" spans="1:22" s="302" customFormat="1" x14ac:dyDescent="0.2">
      <c r="A45" s="536">
        <v>44587</v>
      </c>
      <c r="B45" s="305" t="s">
        <v>714</v>
      </c>
      <c r="C45" s="305" t="s">
        <v>832</v>
      </c>
      <c r="D45" s="306" t="s">
        <v>714</v>
      </c>
      <c r="E45" s="306" t="s">
        <v>822</v>
      </c>
      <c r="F45" s="305" t="s">
        <v>714</v>
      </c>
      <c r="G45" s="305" t="s">
        <v>840</v>
      </c>
      <c r="H45" s="306"/>
      <c r="I45" s="306"/>
      <c r="J45" s="307">
        <v>0.73958333333333337</v>
      </c>
      <c r="K45" s="307">
        <v>0.80208333333333337</v>
      </c>
      <c r="L45" s="299">
        <f t="shared" si="0"/>
        <v>1.5000000000873133</v>
      </c>
      <c r="M45" s="311">
        <v>3</v>
      </c>
      <c r="N45" s="312">
        <v>1.5</v>
      </c>
      <c r="O45" s="312"/>
      <c r="P45" s="312"/>
      <c r="Q45" s="308" t="s">
        <v>91</v>
      </c>
      <c r="R45" s="300" t="str">
        <f>IFERROR(VLOOKUP(Q45,Hoja1!A:B,2,FALSE),"")</f>
        <v>EJC - Entrenamiento de Emergencias</v>
      </c>
      <c r="S45" s="308" t="s">
        <v>53</v>
      </c>
      <c r="T45" s="308"/>
      <c r="U45" s="308" t="s">
        <v>590</v>
      </c>
      <c r="V45" s="301">
        <f t="shared" si="1"/>
        <v>1</v>
      </c>
    </row>
    <row r="46" spans="1:22" s="302" customFormat="1" x14ac:dyDescent="0.2">
      <c r="A46" s="536">
        <v>44587</v>
      </c>
      <c r="B46" s="305" t="s">
        <v>714</v>
      </c>
      <c r="C46" s="305" t="s">
        <v>839</v>
      </c>
      <c r="D46" s="306" t="s">
        <v>768</v>
      </c>
      <c r="E46" s="306" t="s">
        <v>855</v>
      </c>
      <c r="F46" s="305" t="s">
        <v>759</v>
      </c>
      <c r="G46" s="305" t="s">
        <v>842</v>
      </c>
      <c r="H46" s="306"/>
      <c r="I46" s="306"/>
      <c r="J46" s="307">
        <v>0.80555555555555547</v>
      </c>
      <c r="K46" s="307">
        <v>0.86805555555555547</v>
      </c>
      <c r="L46" s="299">
        <f t="shared" si="0"/>
        <v>1.5000000000873133</v>
      </c>
      <c r="M46" s="311">
        <v>4</v>
      </c>
      <c r="N46" s="312">
        <v>1.5</v>
      </c>
      <c r="O46" s="312"/>
      <c r="P46" s="312"/>
      <c r="Q46" s="308" t="s">
        <v>91</v>
      </c>
      <c r="R46" s="300" t="str">
        <f>IFERROR(VLOOKUP(Q46,Hoja1!A:B,2,FALSE),"")</f>
        <v>EJC - Entrenamiento de Emergencias</v>
      </c>
      <c r="S46" s="308" t="s">
        <v>53</v>
      </c>
      <c r="T46" s="308"/>
      <c r="U46" s="308" t="s">
        <v>590</v>
      </c>
      <c r="V46" s="301">
        <f t="shared" si="1"/>
        <v>1</v>
      </c>
    </row>
    <row r="47" spans="1:22" s="302" customFormat="1" x14ac:dyDescent="0.2">
      <c r="A47" s="536">
        <v>44587</v>
      </c>
      <c r="B47" s="305" t="s">
        <v>768</v>
      </c>
      <c r="C47" s="305" t="s">
        <v>824</v>
      </c>
      <c r="D47" s="306" t="s">
        <v>759</v>
      </c>
      <c r="E47" s="306" t="s">
        <v>825</v>
      </c>
      <c r="F47" s="305" t="s">
        <v>717</v>
      </c>
      <c r="G47" s="305" t="s">
        <v>826</v>
      </c>
      <c r="H47" s="306"/>
      <c r="I47" s="306"/>
      <c r="J47" s="307">
        <v>0.875</v>
      </c>
      <c r="K47" s="307">
        <v>0.9375</v>
      </c>
      <c r="L47" s="299">
        <f t="shared" si="0"/>
        <v>1.5000000000873133</v>
      </c>
      <c r="M47" s="311">
        <v>4</v>
      </c>
      <c r="N47" s="312">
        <v>1.5</v>
      </c>
      <c r="O47" s="312"/>
      <c r="P47" s="312"/>
      <c r="Q47" s="308" t="s">
        <v>91</v>
      </c>
      <c r="R47" s="300" t="str">
        <f>IFERROR(VLOOKUP(Q47,Hoja1!A:B,2,FALSE),"")</f>
        <v>EJC - Entrenamiento de Emergencias</v>
      </c>
      <c r="S47" s="308" t="s">
        <v>53</v>
      </c>
      <c r="T47" s="308"/>
      <c r="U47" s="308" t="s">
        <v>590</v>
      </c>
      <c r="V47" s="301">
        <f t="shared" si="1"/>
        <v>1</v>
      </c>
    </row>
    <row r="48" spans="1:22" s="302" customFormat="1" x14ac:dyDescent="0.2">
      <c r="A48" s="536">
        <v>44587</v>
      </c>
      <c r="B48" s="305" t="s">
        <v>714</v>
      </c>
      <c r="C48" s="305" t="s">
        <v>832</v>
      </c>
      <c r="D48" s="306" t="s">
        <v>714</v>
      </c>
      <c r="E48" s="306" t="s">
        <v>819</v>
      </c>
      <c r="F48" s="305" t="s">
        <v>759</v>
      </c>
      <c r="G48" s="305" t="s">
        <v>838</v>
      </c>
      <c r="H48" s="306"/>
      <c r="I48" s="306"/>
      <c r="J48" s="307">
        <v>0.9375</v>
      </c>
      <c r="K48" s="307">
        <v>0</v>
      </c>
      <c r="L48" s="299">
        <v>1.5</v>
      </c>
      <c r="M48" s="311">
        <v>3</v>
      </c>
      <c r="N48" s="312">
        <v>1.5</v>
      </c>
      <c r="O48" s="312"/>
      <c r="P48" s="312"/>
      <c r="Q48" s="308" t="s">
        <v>91</v>
      </c>
      <c r="R48" s="300" t="str">
        <f>IFERROR(VLOOKUP(Q48,Hoja1!A:B,2,FALSE),"")</f>
        <v>EJC - Entrenamiento de Emergencias</v>
      </c>
      <c r="S48" s="308" t="s">
        <v>53</v>
      </c>
      <c r="T48" s="308"/>
      <c r="U48" s="308" t="s">
        <v>590</v>
      </c>
      <c r="V48" s="301">
        <f t="shared" si="1"/>
        <v>1</v>
      </c>
    </row>
    <row r="49" spans="1:22" s="302" customFormat="1" x14ac:dyDescent="0.2">
      <c r="A49" s="394">
        <v>44588</v>
      </c>
      <c r="B49" s="305" t="s">
        <v>768</v>
      </c>
      <c r="C49" s="305" t="s">
        <v>824</v>
      </c>
      <c r="D49" s="306" t="s">
        <v>768</v>
      </c>
      <c r="E49" s="306" t="s">
        <v>827</v>
      </c>
      <c r="F49" s="305" t="s">
        <v>759</v>
      </c>
      <c r="G49" s="305" t="s">
        <v>828</v>
      </c>
      <c r="H49" s="306"/>
      <c r="I49" s="306"/>
      <c r="J49" s="307">
        <v>0.54166666666666663</v>
      </c>
      <c r="K49" s="307">
        <v>0.60416666666666663</v>
      </c>
      <c r="L49" s="299">
        <f t="shared" si="0"/>
        <v>1.5000000000873133</v>
      </c>
      <c r="M49" s="311">
        <v>4</v>
      </c>
      <c r="N49" s="312"/>
      <c r="O49" s="312">
        <v>1.5</v>
      </c>
      <c r="P49" s="312"/>
      <c r="Q49" s="308" t="s">
        <v>90</v>
      </c>
      <c r="R49" s="300" t="str">
        <f>IFERROR(VLOOKUP(Q49,Hoja1!A:B,2,FALSE),"")</f>
        <v>EJC - Entrenamiento IFR</v>
      </c>
      <c r="S49" s="308" t="s">
        <v>53</v>
      </c>
      <c r="T49" s="308"/>
      <c r="U49" s="308" t="s">
        <v>590</v>
      </c>
      <c r="V49" s="301">
        <f t="shared" si="1"/>
        <v>1</v>
      </c>
    </row>
    <row r="50" spans="1:22" s="302" customFormat="1" x14ac:dyDescent="0.2">
      <c r="A50" s="394">
        <v>44588</v>
      </c>
      <c r="B50" s="305" t="s">
        <v>761</v>
      </c>
      <c r="C50" s="305" t="s">
        <v>762</v>
      </c>
      <c r="D50" s="306" t="s">
        <v>768</v>
      </c>
      <c r="E50" s="306" t="s">
        <v>829</v>
      </c>
      <c r="F50" s="305" t="s">
        <v>714</v>
      </c>
      <c r="G50" s="305" t="s">
        <v>830</v>
      </c>
      <c r="H50" s="306"/>
      <c r="I50" s="306"/>
      <c r="J50" s="307">
        <v>0.60763888888888895</v>
      </c>
      <c r="K50" s="307">
        <v>0.67013888888888884</v>
      </c>
      <c r="L50" s="299">
        <f t="shared" si="0"/>
        <v>1.5000000000873106</v>
      </c>
      <c r="M50" s="311">
        <v>4</v>
      </c>
      <c r="N50" s="312"/>
      <c r="O50" s="312">
        <v>1.5</v>
      </c>
      <c r="P50" s="312"/>
      <c r="Q50" s="308" t="s">
        <v>90</v>
      </c>
      <c r="R50" s="300" t="str">
        <f>IFERROR(VLOOKUP(Q50,Hoja1!A:B,2,FALSE),"")</f>
        <v>EJC - Entrenamiento IFR</v>
      </c>
      <c r="S50" s="308" t="s">
        <v>53</v>
      </c>
      <c r="T50" s="308"/>
      <c r="U50" s="308" t="s">
        <v>590</v>
      </c>
      <c r="V50" s="301">
        <f t="shared" si="1"/>
        <v>1</v>
      </c>
    </row>
    <row r="51" spans="1:22" s="302" customFormat="1" x14ac:dyDescent="0.2">
      <c r="A51" s="394">
        <v>44588</v>
      </c>
      <c r="B51" s="305" t="s">
        <v>761</v>
      </c>
      <c r="C51" s="305" t="s">
        <v>762</v>
      </c>
      <c r="D51" s="306" t="s">
        <v>768</v>
      </c>
      <c r="E51" s="306" t="s">
        <v>827</v>
      </c>
      <c r="F51" s="305" t="s">
        <v>714</v>
      </c>
      <c r="G51" s="305" t="s">
        <v>830</v>
      </c>
      <c r="H51" s="306"/>
      <c r="I51" s="306"/>
      <c r="J51" s="307">
        <v>0.67361111111111116</v>
      </c>
      <c r="K51" s="307">
        <v>0.75694444444444453</v>
      </c>
      <c r="L51" s="299">
        <f t="shared" si="0"/>
        <v>2.0000000001164184</v>
      </c>
      <c r="M51" s="311">
        <v>4</v>
      </c>
      <c r="N51" s="312"/>
      <c r="O51" s="312">
        <v>2</v>
      </c>
      <c r="P51" s="312"/>
      <c r="Q51" s="308" t="s">
        <v>124</v>
      </c>
      <c r="R51" s="300" t="str">
        <f>IFERROR(VLOOKUP(Q51,Hoja1!A:B,2,FALSE),"")</f>
        <v>EJC - Prueba Anual de Nivel de Pericia-IFR</v>
      </c>
      <c r="S51" s="308" t="s">
        <v>53</v>
      </c>
      <c r="T51" s="308"/>
      <c r="U51" s="308" t="s">
        <v>590</v>
      </c>
      <c r="V51" s="301">
        <f t="shared" si="1"/>
        <v>1</v>
      </c>
    </row>
    <row r="52" spans="1:22" s="302" customFormat="1" x14ac:dyDescent="0.2">
      <c r="A52" s="394">
        <v>44588</v>
      </c>
      <c r="B52" s="305" t="s">
        <v>761</v>
      </c>
      <c r="C52" s="305" t="s">
        <v>762</v>
      </c>
      <c r="D52" s="306" t="s">
        <v>714</v>
      </c>
      <c r="E52" s="306" t="s">
        <v>869</v>
      </c>
      <c r="F52" s="305" t="s">
        <v>714</v>
      </c>
      <c r="G52" s="305" t="s">
        <v>822</v>
      </c>
      <c r="H52" s="306" t="s">
        <v>714</v>
      </c>
      <c r="I52" s="306" t="s">
        <v>840</v>
      </c>
      <c r="J52" s="307">
        <v>0.76041666666666663</v>
      </c>
      <c r="K52" s="307">
        <v>0.82291666666666663</v>
      </c>
      <c r="L52" s="299">
        <f t="shared" si="0"/>
        <v>1.5000000000873133</v>
      </c>
      <c r="M52" s="311">
        <v>4</v>
      </c>
      <c r="N52" s="312"/>
      <c r="O52" s="312">
        <v>1.5</v>
      </c>
      <c r="P52" s="312"/>
      <c r="Q52" s="308" t="s">
        <v>90</v>
      </c>
      <c r="R52" s="300" t="str">
        <f>IFERROR(VLOOKUP(Q52,Hoja1!A:B,2,FALSE),"")</f>
        <v>EJC - Entrenamiento IFR</v>
      </c>
      <c r="S52" s="308" t="s">
        <v>53</v>
      </c>
      <c r="T52" s="308"/>
      <c r="U52" s="308" t="s">
        <v>590</v>
      </c>
      <c r="V52" s="301">
        <f t="shared" si="1"/>
        <v>1</v>
      </c>
    </row>
    <row r="53" spans="1:22" s="302" customFormat="1" x14ac:dyDescent="0.2">
      <c r="A53" s="394">
        <v>44588</v>
      </c>
      <c r="B53" s="305" t="s">
        <v>714</v>
      </c>
      <c r="C53" s="305" t="s">
        <v>854</v>
      </c>
      <c r="D53" s="306" t="s">
        <v>768</v>
      </c>
      <c r="E53" s="306" t="s">
        <v>833</v>
      </c>
      <c r="F53" s="305" t="s">
        <v>759</v>
      </c>
      <c r="G53" s="305" t="s">
        <v>842</v>
      </c>
      <c r="H53" s="306"/>
      <c r="I53" s="306"/>
      <c r="J53" s="307">
        <v>0.82638888888888884</v>
      </c>
      <c r="K53" s="307">
        <v>0.88888888888888884</v>
      </c>
      <c r="L53" s="299">
        <f t="shared" si="0"/>
        <v>1.5000000000873133</v>
      </c>
      <c r="M53" s="311">
        <v>4</v>
      </c>
      <c r="N53" s="312"/>
      <c r="O53" s="312">
        <v>1.5</v>
      </c>
      <c r="P53" s="312"/>
      <c r="Q53" s="308" t="s">
        <v>90</v>
      </c>
      <c r="R53" s="300" t="str">
        <f>IFERROR(VLOOKUP(Q53,Hoja1!A:B,2,FALSE),"")</f>
        <v>EJC - Entrenamiento IFR</v>
      </c>
      <c r="S53" s="308" t="s">
        <v>53</v>
      </c>
      <c r="T53" s="308"/>
      <c r="U53" s="308" t="s">
        <v>590</v>
      </c>
      <c r="V53" s="301">
        <f t="shared" si="1"/>
        <v>1</v>
      </c>
    </row>
    <row r="54" spans="1:22" s="302" customFormat="1" x14ac:dyDescent="0.2">
      <c r="A54" s="394">
        <v>44588</v>
      </c>
      <c r="B54" s="305" t="s">
        <v>714</v>
      </c>
      <c r="C54" s="305" t="s">
        <v>832</v>
      </c>
      <c r="D54" s="306" t="s">
        <v>714</v>
      </c>
      <c r="E54" s="306" t="s">
        <v>819</v>
      </c>
      <c r="F54" s="305" t="s">
        <v>759</v>
      </c>
      <c r="G54" s="305" t="s">
        <v>838</v>
      </c>
      <c r="H54" s="306"/>
      <c r="I54" s="306"/>
      <c r="J54" s="307">
        <v>0.89236111111111116</v>
      </c>
      <c r="K54" s="307">
        <v>0.95486111111111116</v>
      </c>
      <c r="L54" s="299">
        <f t="shared" si="0"/>
        <v>1.5000000000873133</v>
      </c>
      <c r="M54" s="311">
        <v>3</v>
      </c>
      <c r="N54" s="312"/>
      <c r="O54" s="312">
        <v>1.5</v>
      </c>
      <c r="P54" s="312"/>
      <c r="Q54" s="308" t="s">
        <v>90</v>
      </c>
      <c r="R54" s="300" t="str">
        <f>IFERROR(VLOOKUP(Q54,Hoja1!A:B,2,FALSE),"")</f>
        <v>EJC - Entrenamiento IFR</v>
      </c>
      <c r="S54" s="308" t="s">
        <v>53</v>
      </c>
      <c r="T54" s="308"/>
      <c r="U54" s="308" t="s">
        <v>590</v>
      </c>
      <c r="V54" s="301">
        <f t="shared" si="1"/>
        <v>1</v>
      </c>
    </row>
    <row r="55" spans="1:22" s="302" customFormat="1" x14ac:dyDescent="0.2">
      <c r="A55" s="394">
        <v>44588</v>
      </c>
      <c r="B55" s="305" t="s">
        <v>714</v>
      </c>
      <c r="C55" s="305" t="s">
        <v>832</v>
      </c>
      <c r="D55" s="306" t="s">
        <v>759</v>
      </c>
      <c r="E55" s="306" t="s">
        <v>825</v>
      </c>
      <c r="F55" s="305" t="s">
        <v>717</v>
      </c>
      <c r="G55" s="305" t="s">
        <v>826</v>
      </c>
      <c r="H55" s="306"/>
      <c r="I55" s="306"/>
      <c r="J55" s="307">
        <v>0.95833333333333337</v>
      </c>
      <c r="K55" s="307">
        <v>2.0833333333333332E-2</v>
      </c>
      <c r="L55" s="299">
        <v>1.5</v>
      </c>
      <c r="M55" s="311">
        <v>3</v>
      </c>
      <c r="N55" s="312"/>
      <c r="O55" s="312">
        <v>1.5</v>
      </c>
      <c r="P55" s="312"/>
      <c r="Q55" s="308" t="s">
        <v>90</v>
      </c>
      <c r="R55" s="300" t="str">
        <f>IFERROR(VLOOKUP(Q55,Hoja1!A:B,2,FALSE),"")</f>
        <v>EJC - Entrenamiento IFR</v>
      </c>
      <c r="S55" s="308" t="s">
        <v>53</v>
      </c>
      <c r="T55" s="308"/>
      <c r="U55" s="308" t="s">
        <v>590</v>
      </c>
      <c r="V55" s="301">
        <f t="shared" si="1"/>
        <v>1</v>
      </c>
    </row>
    <row r="56" spans="1:22" s="302" customFormat="1" x14ac:dyDescent="0.2">
      <c r="A56" s="536">
        <v>44589</v>
      </c>
      <c r="B56" s="305" t="s">
        <v>761</v>
      </c>
      <c r="C56" s="305" t="s">
        <v>762</v>
      </c>
      <c r="D56" s="306" t="s">
        <v>768</v>
      </c>
      <c r="E56" s="306" t="s">
        <v>827</v>
      </c>
      <c r="F56" s="305" t="s">
        <v>714</v>
      </c>
      <c r="G56" s="305" t="s">
        <v>830</v>
      </c>
      <c r="H56" s="306"/>
      <c r="I56" s="306"/>
      <c r="J56" s="307">
        <v>0.29166666666666669</v>
      </c>
      <c r="K56" s="307">
        <v>0.35416666666666669</v>
      </c>
      <c r="L56" s="299">
        <f t="shared" si="0"/>
        <v>1.5000000000873133</v>
      </c>
      <c r="M56" s="311">
        <v>4</v>
      </c>
      <c r="N56" s="312">
        <v>1.5</v>
      </c>
      <c r="O56" s="312"/>
      <c r="P56" s="312"/>
      <c r="Q56" s="308" t="s">
        <v>91</v>
      </c>
      <c r="R56" s="300" t="str">
        <f>IFERROR(VLOOKUP(Q56,Hoja1!A:B,2,FALSE),"")</f>
        <v>EJC - Entrenamiento de Emergencias</v>
      </c>
      <c r="S56" s="308" t="s">
        <v>53</v>
      </c>
      <c r="T56" s="308"/>
      <c r="U56" s="308" t="s">
        <v>590</v>
      </c>
      <c r="V56" s="301">
        <f t="shared" si="1"/>
        <v>1</v>
      </c>
    </row>
    <row r="57" spans="1:22" s="302" customFormat="1" x14ac:dyDescent="0.2">
      <c r="A57" s="536">
        <v>44589</v>
      </c>
      <c r="B57" s="305" t="s">
        <v>714</v>
      </c>
      <c r="C57" s="305" t="s">
        <v>854</v>
      </c>
      <c r="D57" s="306" t="s">
        <v>768</v>
      </c>
      <c r="E57" s="306" t="s">
        <v>829</v>
      </c>
      <c r="F57" s="305" t="s">
        <v>759</v>
      </c>
      <c r="G57" s="305" t="s">
        <v>828</v>
      </c>
      <c r="H57" s="306"/>
      <c r="I57" s="306"/>
      <c r="J57" s="307">
        <v>0.4375</v>
      </c>
      <c r="K57" s="307">
        <v>0.52083333333333337</v>
      </c>
      <c r="L57" s="299">
        <f t="shared" si="0"/>
        <v>2.0000000001164184</v>
      </c>
      <c r="M57" s="311">
        <v>4</v>
      </c>
      <c r="N57" s="312"/>
      <c r="O57" s="312">
        <v>2</v>
      </c>
      <c r="P57" s="312"/>
      <c r="Q57" s="308" t="s">
        <v>90</v>
      </c>
      <c r="R57" s="300" t="str">
        <f>IFERROR(VLOOKUP(Q57,Hoja1!A:B,2,FALSE),"")</f>
        <v>EJC - Entrenamiento IFR</v>
      </c>
      <c r="S57" s="308" t="s">
        <v>53</v>
      </c>
      <c r="T57" s="308"/>
      <c r="U57" s="308" t="s">
        <v>590</v>
      </c>
      <c r="V57" s="301">
        <f t="shared" si="1"/>
        <v>1</v>
      </c>
    </row>
    <row r="58" spans="1:22" s="302" customFormat="1" x14ac:dyDescent="0.2">
      <c r="A58" s="536">
        <v>44589</v>
      </c>
      <c r="B58" s="305" t="s">
        <v>714</v>
      </c>
      <c r="C58" s="305" t="s">
        <v>854</v>
      </c>
      <c r="D58" s="306" t="s">
        <v>714</v>
      </c>
      <c r="E58" s="306" t="s">
        <v>822</v>
      </c>
      <c r="F58" s="305" t="s">
        <v>714</v>
      </c>
      <c r="G58" s="305" t="s">
        <v>840</v>
      </c>
      <c r="H58" s="306"/>
      <c r="I58" s="306"/>
      <c r="J58" s="307">
        <v>0.52430555555555558</v>
      </c>
      <c r="K58" s="307">
        <v>0.60763888888888895</v>
      </c>
      <c r="L58" s="299">
        <f t="shared" si="0"/>
        <v>2.0000000001164184</v>
      </c>
      <c r="M58" s="311">
        <v>4</v>
      </c>
      <c r="N58" s="312"/>
      <c r="O58" s="312">
        <v>2</v>
      </c>
      <c r="P58" s="312"/>
      <c r="Q58" s="308" t="s">
        <v>90</v>
      </c>
      <c r="R58" s="300" t="str">
        <f>IFERROR(VLOOKUP(Q58,Hoja1!A:B,2,FALSE),"")</f>
        <v>EJC - Entrenamiento IFR</v>
      </c>
      <c r="S58" s="308" t="s">
        <v>53</v>
      </c>
      <c r="T58" s="308"/>
      <c r="U58" s="308" t="s">
        <v>590</v>
      </c>
      <c r="V58" s="301">
        <f t="shared" si="1"/>
        <v>1</v>
      </c>
    </row>
    <row r="59" spans="1:22" s="302" customFormat="1" x14ac:dyDescent="0.2">
      <c r="A59" s="536">
        <v>44589</v>
      </c>
      <c r="B59" s="305" t="s">
        <v>761</v>
      </c>
      <c r="C59" s="305" t="s">
        <v>762</v>
      </c>
      <c r="D59" s="306" t="s">
        <v>768</v>
      </c>
      <c r="E59" s="306" t="s">
        <v>827</v>
      </c>
      <c r="F59" s="305" t="s">
        <v>714</v>
      </c>
      <c r="G59" s="305" t="s">
        <v>830</v>
      </c>
      <c r="H59" s="306"/>
      <c r="I59" s="306"/>
      <c r="J59" s="307">
        <v>0.61111111111111105</v>
      </c>
      <c r="K59" s="307">
        <v>0.69444444444444453</v>
      </c>
      <c r="L59" s="299">
        <f t="shared" si="0"/>
        <v>2.0000000001164211</v>
      </c>
      <c r="M59" s="311">
        <v>4</v>
      </c>
      <c r="N59" s="312"/>
      <c r="O59" s="312"/>
      <c r="P59" s="312">
        <v>2</v>
      </c>
      <c r="Q59" s="308" t="s">
        <v>94</v>
      </c>
      <c r="R59" s="300" t="str">
        <f>IFERROR(VLOOKUP(Q59,Hoja1!A:B,2,FALSE),"")</f>
        <v>EJC - Requisitos LVN</v>
      </c>
      <c r="S59" s="308" t="s">
        <v>53</v>
      </c>
      <c r="T59" s="308"/>
      <c r="U59" s="308" t="s">
        <v>590</v>
      </c>
      <c r="V59" s="301">
        <f t="shared" si="1"/>
        <v>1</v>
      </c>
    </row>
    <row r="60" spans="1:22" s="302" customFormat="1" x14ac:dyDescent="0.2">
      <c r="A60" s="536">
        <v>44589</v>
      </c>
      <c r="B60" s="305" t="s">
        <v>761</v>
      </c>
      <c r="C60" s="305" t="s">
        <v>762</v>
      </c>
      <c r="D60" s="306" t="s">
        <v>714</v>
      </c>
      <c r="E60" s="306" t="s">
        <v>819</v>
      </c>
      <c r="F60" s="305" t="s">
        <v>759</v>
      </c>
      <c r="G60" s="305" t="s">
        <v>879</v>
      </c>
      <c r="H60" s="306"/>
      <c r="I60" s="306"/>
      <c r="J60" s="307">
        <v>0.69791666666666663</v>
      </c>
      <c r="K60" s="307">
        <v>0.78125</v>
      </c>
      <c r="L60" s="299">
        <f t="shared" si="0"/>
        <v>2.0000000001164184</v>
      </c>
      <c r="M60" s="311">
        <v>4</v>
      </c>
      <c r="N60" s="312"/>
      <c r="O60" s="312">
        <v>2</v>
      </c>
      <c r="P60" s="312"/>
      <c r="Q60" s="308" t="s">
        <v>124</v>
      </c>
      <c r="R60" s="300" t="str">
        <f>IFERROR(VLOOKUP(Q60,Hoja1!A:B,2,FALSE),"")</f>
        <v>EJC - Prueba Anual de Nivel de Pericia-IFR</v>
      </c>
      <c r="S60" s="308" t="s">
        <v>53</v>
      </c>
      <c r="T60" s="308"/>
      <c r="U60" s="308" t="s">
        <v>590</v>
      </c>
      <c r="V60" s="301">
        <f t="shared" si="1"/>
        <v>1</v>
      </c>
    </row>
    <row r="61" spans="1:22" s="302" customFormat="1" x14ac:dyDescent="0.2">
      <c r="A61" s="536">
        <v>44589</v>
      </c>
      <c r="B61" s="305" t="s">
        <v>768</v>
      </c>
      <c r="C61" s="305" t="s">
        <v>824</v>
      </c>
      <c r="D61" s="306" t="s">
        <v>768</v>
      </c>
      <c r="E61" s="306" t="s">
        <v>855</v>
      </c>
      <c r="F61" s="305" t="s">
        <v>759</v>
      </c>
      <c r="G61" s="305" t="s">
        <v>842</v>
      </c>
      <c r="H61" s="306"/>
      <c r="I61" s="306"/>
      <c r="J61" s="307">
        <v>0.78472222222222221</v>
      </c>
      <c r="K61" s="307">
        <v>0.86805555555555547</v>
      </c>
      <c r="L61" s="299">
        <f t="shared" si="0"/>
        <v>2.0000000001164158</v>
      </c>
      <c r="M61" s="311">
        <v>4</v>
      </c>
      <c r="N61" s="312"/>
      <c r="O61" s="312">
        <v>2</v>
      </c>
      <c r="P61" s="312"/>
      <c r="Q61" s="308" t="s">
        <v>124</v>
      </c>
      <c r="R61" s="300" t="str">
        <f>IFERROR(VLOOKUP(Q61,Hoja1!A:B,2,FALSE),"")</f>
        <v>EJC - Prueba Anual de Nivel de Pericia-IFR</v>
      </c>
      <c r="S61" s="308" t="s">
        <v>53</v>
      </c>
      <c r="T61" s="308"/>
      <c r="U61" s="308" t="s">
        <v>590</v>
      </c>
      <c r="V61" s="301">
        <f t="shared" si="1"/>
        <v>1</v>
      </c>
    </row>
    <row r="62" spans="1:22" s="302" customFormat="1" x14ac:dyDescent="0.2">
      <c r="A62" s="536">
        <v>44589</v>
      </c>
      <c r="B62" s="305" t="s">
        <v>714</v>
      </c>
      <c r="C62" s="305" t="s">
        <v>832</v>
      </c>
      <c r="D62" s="306" t="s">
        <v>759</v>
      </c>
      <c r="E62" s="306" t="s">
        <v>825</v>
      </c>
      <c r="F62" s="305" t="s">
        <v>717</v>
      </c>
      <c r="G62" s="305" t="s">
        <v>826</v>
      </c>
      <c r="H62" s="306"/>
      <c r="I62" s="306"/>
      <c r="J62" s="307">
        <v>0.875</v>
      </c>
      <c r="K62" s="307">
        <v>0.95833333333333337</v>
      </c>
      <c r="L62" s="299">
        <f t="shared" si="0"/>
        <v>2.0000000001164184</v>
      </c>
      <c r="M62" s="311">
        <v>2</v>
      </c>
      <c r="N62" s="312"/>
      <c r="O62" s="312">
        <v>2</v>
      </c>
      <c r="P62" s="312"/>
      <c r="Q62" s="308" t="s">
        <v>90</v>
      </c>
      <c r="R62" s="300" t="str">
        <f>IFERROR(VLOOKUP(Q62,Hoja1!A:B,2,FALSE),"")</f>
        <v>EJC - Entrenamiento IFR</v>
      </c>
      <c r="S62" s="308" t="s">
        <v>53</v>
      </c>
      <c r="T62" s="308"/>
      <c r="U62" s="308" t="s">
        <v>590</v>
      </c>
      <c r="V62" s="301">
        <f t="shared" si="1"/>
        <v>1</v>
      </c>
    </row>
    <row r="63" spans="1:22" s="302" customFormat="1" x14ac:dyDescent="0.2">
      <c r="A63" s="537">
        <v>44590</v>
      </c>
      <c r="B63" s="305" t="s">
        <v>761</v>
      </c>
      <c r="C63" s="305" t="s">
        <v>762</v>
      </c>
      <c r="D63" s="306" t="s">
        <v>768</v>
      </c>
      <c r="E63" s="306" t="s">
        <v>827</v>
      </c>
      <c r="F63" s="305" t="s">
        <v>714</v>
      </c>
      <c r="G63" s="305" t="s">
        <v>830</v>
      </c>
      <c r="H63" s="306"/>
      <c r="I63" s="306"/>
      <c r="J63" s="307">
        <v>0.5</v>
      </c>
      <c r="K63" s="307">
        <v>0.58333333333333337</v>
      </c>
      <c r="L63" s="299">
        <f>IF(K63="","",(K63-J63)/$V$1)</f>
        <v>2.0000000001164184</v>
      </c>
      <c r="M63" s="311">
        <v>4</v>
      </c>
      <c r="N63" s="312"/>
      <c r="O63" s="312"/>
      <c r="P63" s="312">
        <v>2</v>
      </c>
      <c r="Q63" s="308" t="s">
        <v>94</v>
      </c>
      <c r="R63" s="300" t="str">
        <f>IFERROR(VLOOKUP(Q63,Hoja1!A:B,2,FALSE),"")</f>
        <v>EJC - Requisitos LVN</v>
      </c>
      <c r="S63" s="308" t="s">
        <v>53</v>
      </c>
      <c r="T63" s="308"/>
      <c r="U63" s="308" t="s">
        <v>590</v>
      </c>
      <c r="V63" s="301">
        <f t="shared" si="1"/>
        <v>1</v>
      </c>
    </row>
    <row r="64" spans="1:22" s="302" customFormat="1" x14ac:dyDescent="0.2">
      <c r="A64" s="537">
        <v>44590</v>
      </c>
      <c r="B64" s="305" t="s">
        <v>714</v>
      </c>
      <c r="C64" s="305" t="s">
        <v>832</v>
      </c>
      <c r="D64" s="306" t="s">
        <v>768</v>
      </c>
      <c r="E64" s="306" t="s">
        <v>883</v>
      </c>
      <c r="F64" s="305" t="s">
        <v>768</v>
      </c>
      <c r="G64" s="305" t="s">
        <v>884</v>
      </c>
      <c r="H64" s="306"/>
      <c r="I64" s="306"/>
      <c r="J64" s="307">
        <v>0.58680555555555558</v>
      </c>
      <c r="K64" s="307">
        <v>0.67013888888888884</v>
      </c>
      <c r="L64" s="299">
        <f t="shared" si="0"/>
        <v>2.0000000001164158</v>
      </c>
      <c r="M64" s="311">
        <v>3</v>
      </c>
      <c r="N64" s="312"/>
      <c r="O64" s="312"/>
      <c r="P64" s="312">
        <v>2</v>
      </c>
      <c r="Q64" s="308" t="s">
        <v>300</v>
      </c>
      <c r="R64" s="300" t="str">
        <f>IFERROR(VLOOKUP(Q64,Hoja1!A:B,2,FALSE),"")</f>
        <v>EJC - Entrenamiento LVN</v>
      </c>
      <c r="S64" s="308" t="s">
        <v>53</v>
      </c>
      <c r="T64" s="308"/>
      <c r="U64" s="308" t="s">
        <v>590</v>
      </c>
      <c r="V64" s="301">
        <f t="shared" si="1"/>
        <v>1</v>
      </c>
    </row>
    <row r="65" spans="1:22" s="302" customFormat="1" x14ac:dyDescent="0.2">
      <c r="A65" s="537">
        <v>44590</v>
      </c>
      <c r="B65" s="305" t="s">
        <v>714</v>
      </c>
      <c r="C65" s="305" t="s">
        <v>832</v>
      </c>
      <c r="D65" s="306" t="s">
        <v>759</v>
      </c>
      <c r="E65" s="306" t="s">
        <v>885</v>
      </c>
      <c r="F65" s="305" t="s">
        <v>717</v>
      </c>
      <c r="G65" s="305" t="s">
        <v>886</v>
      </c>
      <c r="H65" s="306"/>
      <c r="I65" s="306"/>
      <c r="J65" s="307">
        <v>0.67361111111111116</v>
      </c>
      <c r="K65" s="307">
        <v>0.75694444444444453</v>
      </c>
      <c r="L65" s="299">
        <f t="shared" si="0"/>
        <v>2.0000000001164184</v>
      </c>
      <c r="M65" s="311">
        <v>3</v>
      </c>
      <c r="N65" s="312"/>
      <c r="O65" s="312">
        <v>2</v>
      </c>
      <c r="P65" s="312"/>
      <c r="Q65" s="308" t="s">
        <v>90</v>
      </c>
      <c r="R65" s="300" t="str">
        <f>IFERROR(VLOOKUP(Q65,Hoja1!A:B,2,FALSE),"")</f>
        <v>EJC - Entrenamiento IFR</v>
      </c>
      <c r="S65" s="308" t="s">
        <v>53</v>
      </c>
      <c r="T65" s="308"/>
      <c r="U65" s="308" t="s">
        <v>590</v>
      </c>
      <c r="V65" s="301">
        <f t="shared" si="1"/>
        <v>1</v>
      </c>
    </row>
    <row r="66" spans="1:22" s="302" customFormat="1" x14ac:dyDescent="0.2">
      <c r="A66" s="536">
        <v>44592</v>
      </c>
      <c r="B66" s="305" t="s">
        <v>761</v>
      </c>
      <c r="C66" s="305" t="s">
        <v>762</v>
      </c>
      <c r="D66" s="306" t="s">
        <v>714</v>
      </c>
      <c r="E66" s="306" t="s">
        <v>894</v>
      </c>
      <c r="F66" s="305" t="s">
        <v>714</v>
      </c>
      <c r="G66" s="305" t="s">
        <v>895</v>
      </c>
      <c r="H66" s="306"/>
      <c r="I66" s="306"/>
      <c r="J66" s="307">
        <v>0.29166666666666669</v>
      </c>
      <c r="K66" s="307">
        <v>0.375</v>
      </c>
      <c r="L66" s="299">
        <f t="shared" ref="L66:L129" si="2">IF(K66="","",(K66-J66)/$V$1)</f>
        <v>2.0000000001164171</v>
      </c>
      <c r="M66" s="311">
        <v>4</v>
      </c>
      <c r="N66" s="312"/>
      <c r="O66" s="312"/>
      <c r="P66" s="312">
        <v>2</v>
      </c>
      <c r="Q66" s="308" t="s">
        <v>96</v>
      </c>
      <c r="R66" s="300" t="str">
        <f>IFERROR(VLOOKUP(Q66,Hoja1!A:B,2,FALSE),"")</f>
        <v>EJC - Mantenimiento de Autonomía LVN</v>
      </c>
      <c r="S66" s="308" t="s">
        <v>53</v>
      </c>
      <c r="T66" s="308"/>
      <c r="U66" s="308" t="s">
        <v>590</v>
      </c>
      <c r="V66" s="301">
        <f t="shared" si="1"/>
        <v>1</v>
      </c>
    </row>
    <row r="67" spans="1:22" s="302" customFormat="1" x14ac:dyDescent="0.2">
      <c r="A67" s="536">
        <v>44592</v>
      </c>
      <c r="B67" s="305" t="s">
        <v>768</v>
      </c>
      <c r="C67" s="305" t="s">
        <v>896</v>
      </c>
      <c r="D67" s="306" t="s">
        <v>759</v>
      </c>
      <c r="E67" s="306" t="s">
        <v>788</v>
      </c>
      <c r="F67" s="305" t="s">
        <v>771</v>
      </c>
      <c r="G67" s="305" t="s">
        <v>802</v>
      </c>
      <c r="H67" s="306"/>
      <c r="I67" s="306"/>
      <c r="J67" s="307">
        <v>0.54166666666666663</v>
      </c>
      <c r="K67" s="307">
        <v>0.66666666666666663</v>
      </c>
      <c r="L67" s="299">
        <f t="shared" si="0"/>
        <v>3.0000000001746265</v>
      </c>
      <c r="M67" s="311">
        <v>2</v>
      </c>
      <c r="N67" s="312"/>
      <c r="O67" s="312">
        <v>3</v>
      </c>
      <c r="P67" s="312"/>
      <c r="Q67" s="308" t="s">
        <v>90</v>
      </c>
      <c r="R67" s="300" t="str">
        <f>IFERROR(VLOOKUP(Q67,Hoja1!A:B,2,FALSE),"")</f>
        <v>EJC - Entrenamiento IFR</v>
      </c>
      <c r="S67" s="308" t="s">
        <v>577</v>
      </c>
      <c r="T67" s="308"/>
      <c r="U67" s="308" t="s">
        <v>577</v>
      </c>
      <c r="V67" s="301">
        <f t="shared" ref="V67:V130" si="3">IF(A67="","",MONTH(A67))</f>
        <v>1</v>
      </c>
    </row>
    <row r="68" spans="1:22" x14ac:dyDescent="0.2">
      <c r="A68" s="536">
        <v>44592</v>
      </c>
      <c r="B68" s="305" t="s">
        <v>714</v>
      </c>
      <c r="C68" s="305" t="s">
        <v>790</v>
      </c>
      <c r="D68" s="306" t="s">
        <v>759</v>
      </c>
      <c r="E68" s="306" t="s">
        <v>791</v>
      </c>
      <c r="F68" s="305" t="s">
        <v>771</v>
      </c>
      <c r="G68" s="305" t="s">
        <v>792</v>
      </c>
      <c r="H68" s="306"/>
      <c r="I68" s="306"/>
      <c r="J68" s="307">
        <v>0.66666666666666663</v>
      </c>
      <c r="K68" s="307">
        <v>0.79166666666666663</v>
      </c>
      <c r="L68" s="299">
        <f>IF(K68="","",(K68-J68)/$V$1)</f>
        <v>3.0000000001746265</v>
      </c>
      <c r="M68" s="311">
        <v>2</v>
      </c>
      <c r="N68" s="312"/>
      <c r="O68" s="312">
        <v>3</v>
      </c>
      <c r="P68" s="312"/>
      <c r="Q68" s="308" t="s">
        <v>90</v>
      </c>
      <c r="R68" s="300" t="str">
        <f>IFERROR(VLOOKUP(Q68,Hoja1!A:B,2,FALSE),"")</f>
        <v>EJC - Entrenamiento IFR</v>
      </c>
      <c r="S68" s="308" t="s">
        <v>577</v>
      </c>
      <c r="T68" s="308"/>
      <c r="U68" s="308" t="s">
        <v>577</v>
      </c>
      <c r="V68" s="301">
        <f>IF(A68="","",MONTH(A68))</f>
        <v>1</v>
      </c>
    </row>
    <row r="69" spans="1:22" s="302" customFormat="1" x14ac:dyDescent="0.2">
      <c r="A69" s="394">
        <v>44593</v>
      </c>
      <c r="B69" s="305" t="s">
        <v>768</v>
      </c>
      <c r="C69" s="305" t="s">
        <v>898</v>
      </c>
      <c r="D69" s="306" t="s">
        <v>759</v>
      </c>
      <c r="E69" s="306" t="s">
        <v>899</v>
      </c>
      <c r="F69" s="305"/>
      <c r="G69" s="305"/>
      <c r="H69" s="306"/>
      <c r="I69" s="306"/>
      <c r="J69" s="307">
        <v>0.33333333333333331</v>
      </c>
      <c r="K69" s="307">
        <v>0.41666666666666669</v>
      </c>
      <c r="L69" s="299">
        <f t="shared" si="2"/>
        <v>2.0000000001164184</v>
      </c>
      <c r="M69" s="311">
        <v>3</v>
      </c>
      <c r="N69" s="312"/>
      <c r="O69" s="312"/>
      <c r="P69" s="312">
        <v>2</v>
      </c>
      <c r="Q69" s="308" t="s">
        <v>94</v>
      </c>
      <c r="R69" s="300" t="str">
        <f>IFERROR(VLOOKUP(Q69,Hoja1!A:B,2,FALSE),"")</f>
        <v>EJC - Requisitos LVN</v>
      </c>
      <c r="S69" s="308" t="s">
        <v>53</v>
      </c>
      <c r="T69" s="308"/>
      <c r="U69" s="308" t="s">
        <v>590</v>
      </c>
      <c r="V69" s="301">
        <f t="shared" si="3"/>
        <v>2</v>
      </c>
    </row>
    <row r="70" spans="1:22" s="302" customFormat="1" x14ac:dyDescent="0.2">
      <c r="A70" s="394">
        <v>44593</v>
      </c>
      <c r="B70" s="305" t="s">
        <v>768</v>
      </c>
      <c r="C70" s="305" t="s">
        <v>898</v>
      </c>
      <c r="D70" s="306" t="s">
        <v>759</v>
      </c>
      <c r="E70" s="306" t="s">
        <v>828</v>
      </c>
      <c r="F70" s="305" t="s">
        <v>717</v>
      </c>
      <c r="G70" s="305" t="s">
        <v>900</v>
      </c>
      <c r="H70" s="306"/>
      <c r="I70" s="306"/>
      <c r="J70" s="307">
        <v>0.4236111111111111</v>
      </c>
      <c r="K70" s="307">
        <v>0.50694444444444442</v>
      </c>
      <c r="L70" s="299">
        <f t="shared" si="2"/>
        <v>2.0000000001164171</v>
      </c>
      <c r="M70" s="311">
        <v>3</v>
      </c>
      <c r="N70" s="312"/>
      <c r="O70" s="312"/>
      <c r="P70" s="312">
        <v>2</v>
      </c>
      <c r="Q70" s="308" t="s">
        <v>94</v>
      </c>
      <c r="R70" s="300" t="str">
        <f>IFERROR(VLOOKUP(Q70,Hoja1!A:B,2,FALSE),"")</f>
        <v>EJC - Requisitos LVN</v>
      </c>
      <c r="S70" s="308" t="s">
        <v>53</v>
      </c>
      <c r="T70" s="308"/>
      <c r="U70" s="308" t="s">
        <v>590</v>
      </c>
      <c r="V70" s="301">
        <f t="shared" si="3"/>
        <v>2</v>
      </c>
    </row>
    <row r="71" spans="1:22" s="302" customFormat="1" x14ac:dyDescent="0.2">
      <c r="A71" s="536">
        <v>44594</v>
      </c>
      <c r="B71" s="305" t="s">
        <v>714</v>
      </c>
      <c r="C71" s="305" t="s">
        <v>906</v>
      </c>
      <c r="D71" s="306" t="s">
        <v>717</v>
      </c>
      <c r="E71" s="306" t="s">
        <v>907</v>
      </c>
      <c r="F71" s="305" t="s">
        <v>717</v>
      </c>
      <c r="G71" s="305" t="s">
        <v>908</v>
      </c>
      <c r="H71" s="306"/>
      <c r="I71" s="306"/>
      <c r="J71" s="307">
        <v>0.33333333333333331</v>
      </c>
      <c r="K71" s="307">
        <v>0.41666666666666669</v>
      </c>
      <c r="L71" s="299">
        <f t="shared" si="2"/>
        <v>2.0000000001164184</v>
      </c>
      <c r="M71" s="311">
        <v>3</v>
      </c>
      <c r="N71" s="312"/>
      <c r="O71" s="312"/>
      <c r="P71" s="312">
        <v>2</v>
      </c>
      <c r="Q71" s="308" t="s">
        <v>94</v>
      </c>
      <c r="R71" s="300" t="str">
        <f>IFERROR(VLOOKUP(Q71,Hoja1!A:B,2,FALSE),"")</f>
        <v>EJC - Requisitos LVN</v>
      </c>
      <c r="S71" s="308" t="s">
        <v>53</v>
      </c>
      <c r="T71" s="308"/>
      <c r="U71" s="308" t="s">
        <v>590</v>
      </c>
      <c r="V71" s="301">
        <f t="shared" si="3"/>
        <v>2</v>
      </c>
    </row>
    <row r="72" spans="1:22" s="302" customFormat="1" x14ac:dyDescent="0.2">
      <c r="A72" s="536">
        <v>44594</v>
      </c>
      <c r="B72" s="305" t="s">
        <v>714</v>
      </c>
      <c r="C72" s="305" t="s">
        <v>906</v>
      </c>
      <c r="D72" s="306" t="s">
        <v>714</v>
      </c>
      <c r="E72" s="306" t="s">
        <v>909</v>
      </c>
      <c r="F72" s="305"/>
      <c r="G72" s="305"/>
      <c r="H72" s="306"/>
      <c r="I72" s="306"/>
      <c r="J72" s="307">
        <v>0.41666666666666669</v>
      </c>
      <c r="K72" s="307">
        <v>0.5</v>
      </c>
      <c r="L72" s="299">
        <f t="shared" si="2"/>
        <v>2.0000000001164171</v>
      </c>
      <c r="M72" s="311">
        <v>4</v>
      </c>
      <c r="N72" s="312"/>
      <c r="O72" s="312">
        <v>2</v>
      </c>
      <c r="P72" s="312"/>
      <c r="Q72" s="308" t="s">
        <v>91</v>
      </c>
      <c r="R72" s="300" t="str">
        <f>IFERROR(VLOOKUP(Q72,Hoja1!A:B,2,FALSE),"")</f>
        <v>EJC - Entrenamiento de Emergencias</v>
      </c>
      <c r="S72" s="308" t="s">
        <v>53</v>
      </c>
      <c r="T72" s="308"/>
      <c r="U72" s="308" t="s">
        <v>590</v>
      </c>
      <c r="V72" s="301">
        <f t="shared" si="3"/>
        <v>2</v>
      </c>
    </row>
    <row r="73" spans="1:22" s="302" customFormat="1" x14ac:dyDescent="0.2">
      <c r="A73" s="536">
        <v>44594</v>
      </c>
      <c r="B73" s="305" t="s">
        <v>714</v>
      </c>
      <c r="C73" s="305" t="s">
        <v>910</v>
      </c>
      <c r="D73" s="306" t="s">
        <v>717</v>
      </c>
      <c r="E73" s="306" t="s">
        <v>911</v>
      </c>
      <c r="F73" s="305" t="s">
        <v>912</v>
      </c>
      <c r="G73" s="305" t="s">
        <v>913</v>
      </c>
      <c r="H73" s="306"/>
      <c r="I73" s="306"/>
      <c r="J73" s="307">
        <v>0.60416666666666663</v>
      </c>
      <c r="K73" s="307">
        <v>0.72916666666666663</v>
      </c>
      <c r="L73" s="299">
        <f t="shared" si="2"/>
        <v>3.0000000001746265</v>
      </c>
      <c r="M73" s="311">
        <v>3</v>
      </c>
      <c r="N73" s="312">
        <v>3</v>
      </c>
      <c r="O73" s="312"/>
      <c r="P73" s="312"/>
      <c r="Q73" s="308" t="s">
        <v>89</v>
      </c>
      <c r="R73" s="300" t="str">
        <f>IFERROR(VLOOKUP(Q73,Hoja1!A:B,2,FALSE),"")</f>
        <v>FAC - Control Anual</v>
      </c>
      <c r="S73" s="308" t="s">
        <v>52</v>
      </c>
      <c r="T73" s="308"/>
      <c r="U73" s="308" t="s">
        <v>593</v>
      </c>
      <c r="V73" s="301">
        <f t="shared" si="3"/>
        <v>2</v>
      </c>
    </row>
    <row r="74" spans="1:22" s="302" customFormat="1" x14ac:dyDescent="0.2">
      <c r="A74" s="536">
        <v>44594</v>
      </c>
      <c r="B74" s="305" t="s">
        <v>714</v>
      </c>
      <c r="C74" s="305" t="s">
        <v>910</v>
      </c>
      <c r="D74" s="306" t="s">
        <v>912</v>
      </c>
      <c r="E74" s="306" t="s">
        <v>913</v>
      </c>
      <c r="F74" s="305" t="s">
        <v>717</v>
      </c>
      <c r="G74" s="305" t="s">
        <v>911</v>
      </c>
      <c r="H74" s="306"/>
      <c r="I74" s="306"/>
      <c r="J74" s="307">
        <v>0.72916666666666663</v>
      </c>
      <c r="K74" s="307">
        <v>0.79166666666666663</v>
      </c>
      <c r="L74" s="299">
        <f>IF(K74="","",(K74-J74)/$V$1)</f>
        <v>1.5000000000873133</v>
      </c>
      <c r="M74" s="311">
        <v>3</v>
      </c>
      <c r="N74" s="312">
        <v>1.5</v>
      </c>
      <c r="O74" s="312"/>
      <c r="P74" s="312"/>
      <c r="Q74" s="308" t="s">
        <v>89</v>
      </c>
      <c r="R74" s="300" t="str">
        <f>IFERROR(VLOOKUP(Q74,Hoja1!A:B,2,FALSE),"")</f>
        <v>FAC - Control Anual</v>
      </c>
      <c r="S74" s="308" t="s">
        <v>52</v>
      </c>
      <c r="T74" s="308"/>
      <c r="U74" s="308" t="s">
        <v>593</v>
      </c>
      <c r="V74" s="301">
        <f t="shared" si="3"/>
        <v>2</v>
      </c>
    </row>
    <row r="75" spans="1:22" s="302" customFormat="1" x14ac:dyDescent="0.2">
      <c r="A75" s="394">
        <v>44595</v>
      </c>
      <c r="B75" s="305" t="s">
        <v>714</v>
      </c>
      <c r="C75" s="305" t="s">
        <v>832</v>
      </c>
      <c r="D75" s="306" t="s">
        <v>714</v>
      </c>
      <c r="E75" s="306" t="s">
        <v>920</v>
      </c>
      <c r="F75" s="305" t="s">
        <v>717</v>
      </c>
      <c r="G75" s="540" t="s">
        <v>921</v>
      </c>
      <c r="H75" s="306"/>
      <c r="I75" s="306"/>
      <c r="J75" s="307">
        <v>0.33333333333333331</v>
      </c>
      <c r="K75" s="307">
        <v>0.41666666666666669</v>
      </c>
      <c r="L75" s="299">
        <f t="shared" si="2"/>
        <v>2.0000000001164184</v>
      </c>
      <c r="M75" s="311">
        <v>3</v>
      </c>
      <c r="N75" s="312"/>
      <c r="O75" s="312"/>
      <c r="P75" s="312">
        <v>2</v>
      </c>
      <c r="Q75" s="308" t="s">
        <v>300</v>
      </c>
      <c r="R75" s="300" t="str">
        <f>IFERROR(VLOOKUP(Q75,Hoja1!A:B,2,FALSE),"")</f>
        <v>EJC - Entrenamiento LVN</v>
      </c>
      <c r="S75" s="308" t="s">
        <v>53</v>
      </c>
      <c r="T75" s="308"/>
      <c r="U75" s="308" t="s">
        <v>590</v>
      </c>
      <c r="V75" s="301">
        <f t="shared" si="3"/>
        <v>2</v>
      </c>
    </row>
    <row r="76" spans="1:22" s="302" customFormat="1" x14ac:dyDescent="0.2">
      <c r="A76" s="394">
        <v>44595</v>
      </c>
      <c r="B76" s="305" t="s">
        <v>714</v>
      </c>
      <c r="C76" s="305" t="s">
        <v>910</v>
      </c>
      <c r="D76" s="306" t="s">
        <v>717</v>
      </c>
      <c r="E76" s="306" t="s">
        <v>911</v>
      </c>
      <c r="F76" s="305" t="s">
        <v>912</v>
      </c>
      <c r="G76" s="305" t="s">
        <v>913</v>
      </c>
      <c r="H76" s="306"/>
      <c r="I76" s="306"/>
      <c r="J76" s="307">
        <v>0.45833333333333331</v>
      </c>
      <c r="K76" s="307">
        <v>0.52083333333333337</v>
      </c>
      <c r="L76" s="299">
        <f>IF(K76="","",(K76-J76)/$V$1)</f>
        <v>1.5000000000873146</v>
      </c>
      <c r="M76" s="311">
        <v>3</v>
      </c>
      <c r="N76" s="312"/>
      <c r="O76" s="312"/>
      <c r="P76" s="312">
        <v>1.5</v>
      </c>
      <c r="Q76" s="308" t="s">
        <v>89</v>
      </c>
      <c r="R76" s="300" t="str">
        <f>IFERROR(VLOOKUP(Q76,Hoja1!A:B,2,FALSE),"")</f>
        <v>FAC - Control Anual</v>
      </c>
      <c r="S76" s="308" t="s">
        <v>52</v>
      </c>
      <c r="T76" s="308"/>
      <c r="U76" s="308" t="s">
        <v>593</v>
      </c>
      <c r="V76" s="301">
        <f t="shared" si="3"/>
        <v>2</v>
      </c>
    </row>
    <row r="77" spans="1:22" s="302" customFormat="1" x14ac:dyDescent="0.2">
      <c r="A77" s="394">
        <v>44595</v>
      </c>
      <c r="B77" s="305" t="s">
        <v>714</v>
      </c>
      <c r="C77" s="305" t="s">
        <v>910</v>
      </c>
      <c r="D77" s="306" t="s">
        <v>912</v>
      </c>
      <c r="E77" s="306" t="s">
        <v>913</v>
      </c>
      <c r="F77" s="305" t="s">
        <v>717</v>
      </c>
      <c r="G77" s="305" t="s">
        <v>911</v>
      </c>
      <c r="H77" s="306"/>
      <c r="I77" s="306"/>
      <c r="J77" s="307">
        <v>0.58333333333333337</v>
      </c>
      <c r="K77" s="307">
        <v>0.70833333333333337</v>
      </c>
      <c r="L77" s="299">
        <f>IF(K77="","",(K77-J77)/$V$1)</f>
        <v>3.0000000001746265</v>
      </c>
      <c r="M77" s="311">
        <v>3</v>
      </c>
      <c r="N77" s="312"/>
      <c r="O77" s="312">
        <v>3</v>
      </c>
      <c r="P77" s="312"/>
      <c r="Q77" s="308" t="s">
        <v>89</v>
      </c>
      <c r="R77" s="300" t="str">
        <f>IFERROR(VLOOKUP(Q77,Hoja1!A:B,2,FALSE),"")</f>
        <v>FAC - Control Anual</v>
      </c>
      <c r="S77" s="308" t="s">
        <v>52</v>
      </c>
      <c r="T77" s="308"/>
      <c r="U77" s="308" t="s">
        <v>593</v>
      </c>
      <c r="V77" s="301">
        <f t="shared" si="3"/>
        <v>2</v>
      </c>
    </row>
    <row r="78" spans="1:22" s="302" customFormat="1" x14ac:dyDescent="0.2">
      <c r="A78" s="536">
        <v>44596</v>
      </c>
      <c r="B78" s="305" t="s">
        <v>714</v>
      </c>
      <c r="C78" s="305" t="s">
        <v>910</v>
      </c>
      <c r="D78" s="306" t="s">
        <v>717</v>
      </c>
      <c r="E78" s="306" t="s">
        <v>911</v>
      </c>
      <c r="F78" s="305" t="s">
        <v>912</v>
      </c>
      <c r="G78" s="305" t="s">
        <v>913</v>
      </c>
      <c r="H78" s="306"/>
      <c r="I78" s="306"/>
      <c r="J78" s="307">
        <v>0.33333333333333331</v>
      </c>
      <c r="K78" s="307">
        <v>0.45833333333333331</v>
      </c>
      <c r="L78" s="299">
        <f>IF(K78="","",(K78-J78)/$V$1)</f>
        <v>3.0000000001746265</v>
      </c>
      <c r="M78" s="311">
        <v>3</v>
      </c>
      <c r="N78" s="312">
        <v>1.5</v>
      </c>
      <c r="O78" s="312">
        <v>1.5</v>
      </c>
      <c r="P78" s="312"/>
      <c r="Q78" s="308" t="s">
        <v>89</v>
      </c>
      <c r="R78" s="300" t="str">
        <f>IFERROR(VLOOKUP(Q78,Hoja1!A:B,2,FALSE),"")</f>
        <v>FAC - Control Anual</v>
      </c>
      <c r="S78" s="308" t="s">
        <v>52</v>
      </c>
      <c r="T78" s="308"/>
      <c r="U78" s="308" t="s">
        <v>593</v>
      </c>
      <c r="V78" s="301">
        <f t="shared" si="3"/>
        <v>2</v>
      </c>
    </row>
    <row r="79" spans="1:22" s="302" customFormat="1" x14ac:dyDescent="0.2">
      <c r="A79" s="536">
        <v>44596</v>
      </c>
      <c r="B79" s="305" t="s">
        <v>714</v>
      </c>
      <c r="C79" s="305" t="s">
        <v>790</v>
      </c>
      <c r="D79" s="306" t="s">
        <v>771</v>
      </c>
      <c r="E79" s="306" t="s">
        <v>792</v>
      </c>
      <c r="F79" s="305" t="s">
        <v>759</v>
      </c>
      <c r="G79" s="305" t="s">
        <v>791</v>
      </c>
      <c r="H79" s="306"/>
      <c r="I79" s="306"/>
      <c r="J79" s="307">
        <v>0.54166666666666663</v>
      </c>
      <c r="K79" s="307">
        <v>0.66666666666666663</v>
      </c>
      <c r="L79" s="299">
        <f>IF(K79="","",(K79-J79)/$V$1)</f>
        <v>3.0000000001746265</v>
      </c>
      <c r="M79" s="311">
        <v>2</v>
      </c>
      <c r="N79" s="312">
        <v>3</v>
      </c>
      <c r="O79" s="312"/>
      <c r="P79" s="312"/>
      <c r="Q79" s="308" t="s">
        <v>91</v>
      </c>
      <c r="R79" s="300" t="str">
        <f>IFERROR(VLOOKUP(Q79,Hoja1!A:B,2,FALSE),"")</f>
        <v>EJC - Entrenamiento de Emergencias</v>
      </c>
      <c r="S79" s="308" t="s">
        <v>577</v>
      </c>
      <c r="T79" s="308"/>
      <c r="U79" s="308" t="s">
        <v>577</v>
      </c>
      <c r="V79" s="301">
        <f t="shared" si="3"/>
        <v>2</v>
      </c>
    </row>
    <row r="80" spans="1:22" s="302" customFormat="1" x14ac:dyDescent="0.2">
      <c r="A80" s="536">
        <v>44596</v>
      </c>
      <c r="B80" s="305" t="s">
        <v>768</v>
      </c>
      <c r="C80" s="305" t="s">
        <v>896</v>
      </c>
      <c r="D80" s="306" t="s">
        <v>759</v>
      </c>
      <c r="E80" s="306" t="s">
        <v>788</v>
      </c>
      <c r="F80" s="305" t="s">
        <v>771</v>
      </c>
      <c r="G80" s="305" t="s">
        <v>802</v>
      </c>
      <c r="H80" s="306"/>
      <c r="I80" s="306"/>
      <c r="J80" s="307">
        <v>0.66666666666666663</v>
      </c>
      <c r="K80" s="307">
        <v>0.79166666666666663</v>
      </c>
      <c r="L80" s="299">
        <f>IF(K80="","",(K80-J80)/$V$1)</f>
        <v>3.0000000001746265</v>
      </c>
      <c r="M80" s="311">
        <v>2</v>
      </c>
      <c r="N80" s="312">
        <v>3</v>
      </c>
      <c r="O80" s="312"/>
      <c r="P80" s="312"/>
      <c r="Q80" s="308" t="s">
        <v>91</v>
      </c>
      <c r="R80" s="300" t="str">
        <f>IFERROR(VLOOKUP(Q80,Hoja1!A:B,2,FALSE),"")</f>
        <v>EJC - Entrenamiento de Emergencias</v>
      </c>
      <c r="S80" s="308" t="s">
        <v>577</v>
      </c>
      <c r="T80" s="308"/>
      <c r="U80" s="308" t="s">
        <v>577</v>
      </c>
      <c r="V80" s="301">
        <f t="shared" si="3"/>
        <v>2</v>
      </c>
    </row>
    <row r="81" spans="1:22" s="302" customFormat="1" x14ac:dyDescent="0.2">
      <c r="A81" s="536">
        <v>44596</v>
      </c>
      <c r="B81" s="305" t="s">
        <v>759</v>
      </c>
      <c r="C81" s="305" t="s">
        <v>926</v>
      </c>
      <c r="D81" s="306" t="s">
        <v>714</v>
      </c>
      <c r="E81" s="306" t="s">
        <v>927</v>
      </c>
      <c r="F81" s="305" t="s">
        <v>717</v>
      </c>
      <c r="G81" s="305" t="s">
        <v>769</v>
      </c>
      <c r="H81" s="306"/>
      <c r="I81" s="306"/>
      <c r="J81" s="307">
        <v>0.79166666666666663</v>
      </c>
      <c r="K81" s="307">
        <v>0.875</v>
      </c>
      <c r="L81" s="299">
        <f t="shared" si="2"/>
        <v>2.0000000001164184</v>
      </c>
      <c r="M81" s="311">
        <v>3</v>
      </c>
      <c r="N81" s="312">
        <v>1</v>
      </c>
      <c r="O81" s="312"/>
      <c r="P81" s="312">
        <v>1</v>
      </c>
      <c r="Q81" s="308" t="s">
        <v>91</v>
      </c>
      <c r="R81" s="300" t="str">
        <f>IFERROR(VLOOKUP(Q81,Hoja1!A:B,2,FALSE),"")</f>
        <v>EJC - Entrenamiento de Emergencias</v>
      </c>
      <c r="S81" s="308" t="s">
        <v>53</v>
      </c>
      <c r="T81" s="308"/>
      <c r="U81" s="308" t="s">
        <v>591</v>
      </c>
      <c r="V81" s="301">
        <f t="shared" si="3"/>
        <v>2</v>
      </c>
    </row>
    <row r="82" spans="1:22" s="302" customFormat="1" x14ac:dyDescent="0.2">
      <c r="A82" s="394">
        <v>44597</v>
      </c>
      <c r="B82" s="305" t="s">
        <v>768</v>
      </c>
      <c r="C82" s="305" t="s">
        <v>931</v>
      </c>
      <c r="D82" s="306" t="s">
        <v>717</v>
      </c>
      <c r="E82" s="306" t="s">
        <v>932</v>
      </c>
      <c r="F82" s="305"/>
      <c r="G82" s="305"/>
      <c r="H82" s="306"/>
      <c r="I82" s="306"/>
      <c r="J82" s="307">
        <v>0.58333333333333337</v>
      </c>
      <c r="K82" s="307">
        <v>0.66666666666666663</v>
      </c>
      <c r="L82" s="299">
        <f t="shared" si="2"/>
        <v>2.0000000001164158</v>
      </c>
      <c r="M82" s="311">
        <v>5</v>
      </c>
      <c r="N82" s="312"/>
      <c r="O82" s="312"/>
      <c r="P82" s="312">
        <v>2</v>
      </c>
      <c r="Q82" s="308" t="s">
        <v>300</v>
      </c>
      <c r="R82" s="300" t="str">
        <f>IFERROR(VLOOKUP(Q82,Hoja1!A:B,2,FALSE),"")</f>
        <v>EJC - Entrenamiento LVN</v>
      </c>
      <c r="S82" s="308" t="s">
        <v>53</v>
      </c>
      <c r="T82" s="308"/>
      <c r="U82" s="308" t="s">
        <v>590</v>
      </c>
      <c r="V82" s="301">
        <f t="shared" si="3"/>
        <v>2</v>
      </c>
    </row>
    <row r="83" spans="1:22" s="302" customFormat="1" x14ac:dyDescent="0.2">
      <c r="A83" s="394">
        <v>44597</v>
      </c>
      <c r="B83" s="305" t="s">
        <v>768</v>
      </c>
      <c r="C83" s="305" t="s">
        <v>931</v>
      </c>
      <c r="D83" s="306" t="s">
        <v>714</v>
      </c>
      <c r="E83" s="306" t="s">
        <v>933</v>
      </c>
      <c r="F83" s="305" t="s">
        <v>714</v>
      </c>
      <c r="G83" s="305" t="s">
        <v>934</v>
      </c>
      <c r="H83" s="306"/>
      <c r="I83" s="306"/>
      <c r="J83" s="307">
        <v>0.66666666666666663</v>
      </c>
      <c r="K83" s="307">
        <v>0.75</v>
      </c>
      <c r="L83" s="299">
        <f t="shared" si="2"/>
        <v>2.0000000001164184</v>
      </c>
      <c r="M83" s="311">
        <v>5</v>
      </c>
      <c r="N83" s="312"/>
      <c r="O83" s="312"/>
      <c r="P83" s="312">
        <v>2</v>
      </c>
      <c r="Q83" s="308" t="s">
        <v>300</v>
      </c>
      <c r="R83" s="300" t="str">
        <f>IFERROR(VLOOKUP(Q83,Hoja1!A:B,2,FALSE),"")</f>
        <v>EJC - Entrenamiento LVN</v>
      </c>
      <c r="S83" s="308" t="s">
        <v>53</v>
      </c>
      <c r="T83" s="308"/>
      <c r="U83" s="308" t="s">
        <v>590</v>
      </c>
      <c r="V83" s="301">
        <f t="shared" si="3"/>
        <v>2</v>
      </c>
    </row>
    <row r="84" spans="1:22" s="302" customFormat="1" x14ac:dyDescent="0.2">
      <c r="A84" s="536">
        <v>44599</v>
      </c>
      <c r="B84" s="305" t="s">
        <v>714</v>
      </c>
      <c r="C84" s="305" t="s">
        <v>938</v>
      </c>
      <c r="D84" s="306" t="s">
        <v>714</v>
      </c>
      <c r="E84" s="306" t="s">
        <v>939</v>
      </c>
      <c r="F84" s="305" t="s">
        <v>714</v>
      </c>
      <c r="G84" s="305" t="s">
        <v>940</v>
      </c>
      <c r="H84" s="306"/>
      <c r="I84" s="306"/>
      <c r="J84" s="307">
        <v>0.41666666666666669</v>
      </c>
      <c r="K84" s="307">
        <v>0.47916666666666669</v>
      </c>
      <c r="L84" s="299">
        <f t="shared" si="2"/>
        <v>1.5000000000873133</v>
      </c>
      <c r="M84" s="311">
        <v>3</v>
      </c>
      <c r="N84" s="312"/>
      <c r="O84" s="312"/>
      <c r="P84" s="312">
        <v>1.5</v>
      </c>
      <c r="Q84" s="308" t="s">
        <v>300</v>
      </c>
      <c r="R84" s="300" t="str">
        <f>IFERROR(VLOOKUP(Q84,Hoja1!A:B,2,FALSE),"")</f>
        <v>EJC - Entrenamiento LVN</v>
      </c>
      <c r="S84" s="308" t="s">
        <v>53</v>
      </c>
      <c r="T84" s="308"/>
      <c r="U84" s="308" t="s">
        <v>590</v>
      </c>
      <c r="V84" s="301">
        <f t="shared" si="3"/>
        <v>2</v>
      </c>
    </row>
    <row r="85" spans="1:22" s="302" customFormat="1" x14ac:dyDescent="0.2">
      <c r="A85" s="536">
        <v>44599</v>
      </c>
      <c r="B85" s="305" t="s">
        <v>768</v>
      </c>
      <c r="C85" s="305" t="s">
        <v>896</v>
      </c>
      <c r="D85" s="306" t="s">
        <v>759</v>
      </c>
      <c r="E85" s="306" t="s">
        <v>791</v>
      </c>
      <c r="F85" s="305" t="s">
        <v>771</v>
      </c>
      <c r="G85" s="305" t="s">
        <v>792</v>
      </c>
      <c r="H85" s="306"/>
      <c r="I85" s="306"/>
      <c r="J85" s="307">
        <v>0.54166666666666663</v>
      </c>
      <c r="K85" s="307">
        <v>0.60416666666666663</v>
      </c>
      <c r="L85" s="299">
        <f t="shared" si="2"/>
        <v>1.5000000000873133</v>
      </c>
      <c r="M85" s="311">
        <v>2</v>
      </c>
      <c r="N85" s="312"/>
      <c r="O85" s="312">
        <v>1.5</v>
      </c>
      <c r="P85" s="312"/>
      <c r="Q85" s="308" t="s">
        <v>90</v>
      </c>
      <c r="R85" s="300" t="str">
        <f>IFERROR(VLOOKUP(Q85,Hoja1!A:B,2,FALSE),"")</f>
        <v>EJC - Entrenamiento IFR</v>
      </c>
      <c r="S85" s="308" t="s">
        <v>577</v>
      </c>
      <c r="T85" s="308"/>
      <c r="U85" s="308" t="s">
        <v>577</v>
      </c>
      <c r="V85" s="301">
        <f t="shared" si="3"/>
        <v>2</v>
      </c>
    </row>
    <row r="86" spans="1:22" s="302" customFormat="1" x14ac:dyDescent="0.2">
      <c r="A86" s="536">
        <v>44599</v>
      </c>
      <c r="B86" s="305" t="s">
        <v>768</v>
      </c>
      <c r="C86" s="305" t="s">
        <v>896</v>
      </c>
      <c r="D86" s="306" t="s">
        <v>771</v>
      </c>
      <c r="E86" s="306" t="s">
        <v>792</v>
      </c>
      <c r="F86" s="305" t="s">
        <v>759</v>
      </c>
      <c r="G86" s="305" t="s">
        <v>791</v>
      </c>
      <c r="H86" s="306"/>
      <c r="I86" s="306"/>
      <c r="J86" s="307">
        <v>0.60416666666666663</v>
      </c>
      <c r="K86" s="307">
        <v>0.66666666666666663</v>
      </c>
      <c r="L86" s="299">
        <f t="shared" si="2"/>
        <v>1.5000000000873133</v>
      </c>
      <c r="M86" s="311">
        <v>2</v>
      </c>
      <c r="N86" s="312"/>
      <c r="O86" s="312">
        <v>1.5</v>
      </c>
      <c r="P86" s="312"/>
      <c r="Q86" s="308" t="s">
        <v>90</v>
      </c>
      <c r="R86" s="300" t="str">
        <f>IFERROR(VLOOKUP(Q86,Hoja1!A:B,2,FALSE),"")</f>
        <v>EJC - Entrenamiento IFR</v>
      </c>
      <c r="S86" s="308" t="s">
        <v>577</v>
      </c>
      <c r="T86" s="308"/>
      <c r="U86" s="308" t="s">
        <v>577</v>
      </c>
      <c r="V86" s="301">
        <f t="shared" si="3"/>
        <v>2</v>
      </c>
    </row>
    <row r="87" spans="1:22" s="302" customFormat="1" x14ac:dyDescent="0.2">
      <c r="A87" s="536">
        <v>44599</v>
      </c>
      <c r="B87" s="305" t="s">
        <v>768</v>
      </c>
      <c r="C87" s="305" t="s">
        <v>896</v>
      </c>
      <c r="D87" s="306" t="s">
        <v>771</v>
      </c>
      <c r="E87" s="306" t="s">
        <v>802</v>
      </c>
      <c r="F87" s="305" t="s">
        <v>771</v>
      </c>
      <c r="G87" s="305" t="s">
        <v>792</v>
      </c>
      <c r="H87" s="306"/>
      <c r="I87" s="306"/>
      <c r="J87" s="307">
        <v>0.66666666666666663</v>
      </c>
      <c r="K87" s="307">
        <v>0.72916666666666663</v>
      </c>
      <c r="L87" s="299">
        <f t="shared" si="2"/>
        <v>1.5000000000873133</v>
      </c>
      <c r="M87" s="311">
        <v>2</v>
      </c>
      <c r="N87" s="312"/>
      <c r="O87" s="312">
        <v>1.5</v>
      </c>
      <c r="P87" s="312"/>
      <c r="Q87" s="308" t="s">
        <v>90</v>
      </c>
      <c r="R87" s="300" t="str">
        <f>IFERROR(VLOOKUP(Q87,Hoja1!A:B,2,FALSE),"")</f>
        <v>EJC - Entrenamiento IFR</v>
      </c>
      <c r="S87" s="308" t="s">
        <v>577</v>
      </c>
      <c r="T87" s="308"/>
      <c r="U87" s="308" t="s">
        <v>577</v>
      </c>
      <c r="V87" s="301">
        <f t="shared" si="3"/>
        <v>2</v>
      </c>
    </row>
    <row r="88" spans="1:22" s="302" customFormat="1" x14ac:dyDescent="0.2">
      <c r="A88" s="394">
        <v>44601</v>
      </c>
      <c r="B88" s="305"/>
      <c r="C88" s="305"/>
      <c r="D88" s="306" t="s">
        <v>768</v>
      </c>
      <c r="E88" s="306" t="s">
        <v>942</v>
      </c>
      <c r="F88" s="305" t="s">
        <v>768</v>
      </c>
      <c r="G88" s="305" t="s">
        <v>829</v>
      </c>
      <c r="H88" s="306"/>
      <c r="I88" s="306"/>
      <c r="J88" s="307">
        <v>0.29166666666666669</v>
      </c>
      <c r="K88" s="307">
        <v>0.375</v>
      </c>
      <c r="L88" s="299">
        <f t="shared" si="2"/>
        <v>2.0000000001164171</v>
      </c>
      <c r="M88" s="311">
        <v>2</v>
      </c>
      <c r="N88" s="312"/>
      <c r="O88" s="312"/>
      <c r="P88" s="312">
        <v>2</v>
      </c>
      <c r="Q88" s="308" t="s">
        <v>94</v>
      </c>
      <c r="R88" s="300" t="str">
        <f>IFERROR(VLOOKUP(Q88,Hoja1!A:B,2,FALSE),"")</f>
        <v>EJC - Requisitos LVN</v>
      </c>
      <c r="S88" s="308" t="s">
        <v>53</v>
      </c>
      <c r="T88" s="308"/>
      <c r="U88" s="308" t="s">
        <v>590</v>
      </c>
      <c r="V88" s="301">
        <f t="shared" si="3"/>
        <v>2</v>
      </c>
    </row>
    <row r="89" spans="1:22" s="302" customFormat="1" x14ac:dyDescent="0.2">
      <c r="A89" s="394">
        <v>44601</v>
      </c>
      <c r="B89" s="305" t="s">
        <v>714</v>
      </c>
      <c r="C89" s="305" t="s">
        <v>938</v>
      </c>
      <c r="D89" s="306" t="s">
        <v>759</v>
      </c>
      <c r="E89" s="306" t="s">
        <v>885</v>
      </c>
      <c r="F89" s="305" t="s">
        <v>717</v>
      </c>
      <c r="G89" s="305" t="s">
        <v>943</v>
      </c>
      <c r="H89" s="306"/>
      <c r="I89" s="306"/>
      <c r="J89" s="307">
        <v>0.38194444444444442</v>
      </c>
      <c r="K89" s="307">
        <v>0.46527777777777773</v>
      </c>
      <c r="L89" s="299">
        <f t="shared" si="2"/>
        <v>2.0000000001164171</v>
      </c>
      <c r="M89" s="311">
        <v>3</v>
      </c>
      <c r="N89" s="312"/>
      <c r="O89" s="312"/>
      <c r="P89" s="312">
        <v>2</v>
      </c>
      <c r="Q89" s="308" t="s">
        <v>94</v>
      </c>
      <c r="R89" s="300" t="str">
        <f>IFERROR(VLOOKUP(Q89,Hoja1!A:B,2,FALSE),"")</f>
        <v>EJC - Requisitos LVN</v>
      </c>
      <c r="S89" s="308" t="s">
        <v>53</v>
      </c>
      <c r="T89" s="308"/>
      <c r="U89" s="308" t="s">
        <v>590</v>
      </c>
      <c r="V89" s="301">
        <f t="shared" si="3"/>
        <v>2</v>
      </c>
    </row>
    <row r="90" spans="1:22" s="302" customFormat="1" x14ac:dyDescent="0.2">
      <c r="A90" s="394">
        <v>44604</v>
      </c>
      <c r="B90" s="305" t="s">
        <v>714</v>
      </c>
      <c r="C90" s="305" t="s">
        <v>938</v>
      </c>
      <c r="D90" s="306" t="s">
        <v>759</v>
      </c>
      <c r="E90" s="306" t="s">
        <v>825</v>
      </c>
      <c r="F90" s="305" t="s">
        <v>717</v>
      </c>
      <c r="G90" s="305" t="s">
        <v>886</v>
      </c>
      <c r="H90" s="306"/>
      <c r="I90" s="306"/>
      <c r="J90" s="307">
        <v>0.33333333333333331</v>
      </c>
      <c r="K90" s="307">
        <v>0.41666666666666669</v>
      </c>
      <c r="L90" s="299">
        <f t="shared" si="2"/>
        <v>2.0000000001164184</v>
      </c>
      <c r="M90" s="311">
        <v>4</v>
      </c>
      <c r="N90" s="312"/>
      <c r="O90" s="312"/>
      <c r="P90" s="312">
        <v>2</v>
      </c>
      <c r="Q90" s="308" t="s">
        <v>97</v>
      </c>
      <c r="R90" s="300" t="str">
        <f>IFERROR(VLOOKUP(Q90,Hoja1!A:B,2,FALSE),"")</f>
        <v>EJC - Recobro de Autonomía LVN</v>
      </c>
      <c r="S90" s="308" t="s">
        <v>53</v>
      </c>
      <c r="T90" s="308"/>
      <c r="U90" s="308" t="s">
        <v>590</v>
      </c>
      <c r="V90" s="301">
        <f t="shared" si="3"/>
        <v>2</v>
      </c>
    </row>
    <row r="91" spans="1:22" s="302" customFormat="1" x14ac:dyDescent="0.2">
      <c r="A91" s="394">
        <v>44604</v>
      </c>
      <c r="B91" s="305" t="s">
        <v>714</v>
      </c>
      <c r="C91" s="305" t="s">
        <v>938</v>
      </c>
      <c r="D91" s="306" t="s">
        <v>768</v>
      </c>
      <c r="E91" s="306" t="s">
        <v>973</v>
      </c>
      <c r="F91" s="305" t="s">
        <v>768</v>
      </c>
      <c r="G91" s="305" t="s">
        <v>974</v>
      </c>
      <c r="H91" s="306"/>
      <c r="I91" s="306"/>
      <c r="J91" s="307">
        <v>0.4236111111111111</v>
      </c>
      <c r="K91" s="307">
        <v>0.50694444444444442</v>
      </c>
      <c r="L91" s="299">
        <f t="shared" si="2"/>
        <v>2.0000000001164171</v>
      </c>
      <c r="M91" s="311">
        <v>4</v>
      </c>
      <c r="N91" s="312"/>
      <c r="O91" s="312"/>
      <c r="P91" s="312">
        <v>2</v>
      </c>
      <c r="Q91" s="308" t="s">
        <v>97</v>
      </c>
      <c r="R91" s="300" t="str">
        <f>IFERROR(VLOOKUP(Q91,Hoja1!A:B,2,FALSE),"")</f>
        <v>EJC - Recobro de Autonomía LVN</v>
      </c>
      <c r="S91" s="308" t="s">
        <v>53</v>
      </c>
      <c r="T91" s="308"/>
      <c r="U91" s="308" t="s">
        <v>590</v>
      </c>
      <c r="V91" s="301">
        <f t="shared" si="3"/>
        <v>2</v>
      </c>
    </row>
    <row r="92" spans="1:22" s="302" customFormat="1" x14ac:dyDescent="0.2">
      <c r="A92" s="394">
        <v>44606</v>
      </c>
      <c r="B92" s="305" t="s">
        <v>714</v>
      </c>
      <c r="C92" s="305" t="s">
        <v>1001</v>
      </c>
      <c r="D92" s="306" t="s">
        <v>768</v>
      </c>
      <c r="E92" s="306" t="s">
        <v>986</v>
      </c>
      <c r="F92" s="305" t="s">
        <v>771</v>
      </c>
      <c r="G92" s="305" t="s">
        <v>987</v>
      </c>
      <c r="H92" s="306"/>
      <c r="I92" s="306"/>
      <c r="J92" s="307">
        <v>0.33333333333333331</v>
      </c>
      <c r="K92" s="307">
        <v>0.39583333333333331</v>
      </c>
      <c r="L92" s="299">
        <f t="shared" si="2"/>
        <v>1.5000000000873133</v>
      </c>
      <c r="M92" s="311">
        <v>2</v>
      </c>
      <c r="N92" s="312">
        <v>1.5</v>
      </c>
      <c r="O92" s="312"/>
      <c r="P92" s="312"/>
      <c r="Q92" s="308" t="s">
        <v>87</v>
      </c>
      <c r="R92" s="300" t="str">
        <f>IFERROR(VLOOKUP(Q92,Hoja1!A:B,2,FALSE),"")</f>
        <v>FAC - Recobro de Autonomía – Caso D</v>
      </c>
      <c r="S92" s="308" t="s">
        <v>52</v>
      </c>
      <c r="T92" s="308"/>
      <c r="U92" s="308" t="s">
        <v>593</v>
      </c>
      <c r="V92" s="301">
        <f t="shared" si="3"/>
        <v>2</v>
      </c>
    </row>
    <row r="93" spans="1:22" s="302" customFormat="1" x14ac:dyDescent="0.2">
      <c r="A93" s="394">
        <v>44606</v>
      </c>
      <c r="B93" s="305" t="s">
        <v>714</v>
      </c>
      <c r="C93" s="305" t="s">
        <v>1001</v>
      </c>
      <c r="D93" s="306" t="s">
        <v>768</v>
      </c>
      <c r="E93" s="306" t="s">
        <v>988</v>
      </c>
      <c r="F93" s="305" t="s">
        <v>768</v>
      </c>
      <c r="G93" s="305" t="s">
        <v>986</v>
      </c>
      <c r="H93" s="306"/>
      <c r="I93" s="306"/>
      <c r="J93" s="307">
        <v>0.40277777777777773</v>
      </c>
      <c r="K93" s="307">
        <v>0.46527777777777773</v>
      </c>
      <c r="L93" s="299">
        <f t="shared" si="2"/>
        <v>1.5000000000873133</v>
      </c>
      <c r="M93" s="311">
        <v>2</v>
      </c>
      <c r="N93" s="312">
        <v>1.5</v>
      </c>
      <c r="O93" s="312"/>
      <c r="P93" s="312"/>
      <c r="Q93" s="308" t="s">
        <v>87</v>
      </c>
      <c r="R93" s="300" t="str">
        <f>IFERROR(VLOOKUP(Q93,Hoja1!A:B,2,FALSE),"")</f>
        <v>FAC - Recobro de Autonomía – Caso D</v>
      </c>
      <c r="S93" s="308" t="s">
        <v>52</v>
      </c>
      <c r="T93" s="308"/>
      <c r="U93" s="308" t="s">
        <v>593</v>
      </c>
      <c r="V93" s="301">
        <f t="shared" si="3"/>
        <v>2</v>
      </c>
    </row>
    <row r="94" spans="1:22" s="302" customFormat="1" x14ac:dyDescent="0.2">
      <c r="A94" s="394">
        <v>44606</v>
      </c>
      <c r="B94" s="305" t="s">
        <v>714</v>
      </c>
      <c r="C94" s="305" t="s">
        <v>1001</v>
      </c>
      <c r="D94" s="306" t="s">
        <v>768</v>
      </c>
      <c r="E94" s="306" t="s">
        <v>988</v>
      </c>
      <c r="F94" s="305" t="s">
        <v>771</v>
      </c>
      <c r="G94" s="305" t="s">
        <v>987</v>
      </c>
      <c r="H94" s="306"/>
      <c r="I94" s="306"/>
      <c r="J94" s="307">
        <v>0.47222222222222227</v>
      </c>
      <c r="K94" s="307">
        <v>0.53472222222222221</v>
      </c>
      <c r="L94" s="299">
        <f t="shared" si="2"/>
        <v>1.5000000000873119</v>
      </c>
      <c r="M94" s="311">
        <v>2</v>
      </c>
      <c r="N94" s="312">
        <v>1.5</v>
      </c>
      <c r="O94" s="312"/>
      <c r="P94" s="312"/>
      <c r="Q94" s="308" t="s">
        <v>89</v>
      </c>
      <c r="R94" s="300" t="str">
        <f>IFERROR(VLOOKUP(Q94,Hoja1!A:B,2,FALSE),"")</f>
        <v>FAC - Control Anual</v>
      </c>
      <c r="S94" s="308" t="s">
        <v>52</v>
      </c>
      <c r="T94" s="308"/>
      <c r="U94" s="308" t="s">
        <v>593</v>
      </c>
      <c r="V94" s="301">
        <f t="shared" si="3"/>
        <v>2</v>
      </c>
    </row>
    <row r="95" spans="1:22" s="302" customFormat="1" x14ac:dyDescent="0.2">
      <c r="A95" s="394">
        <v>44606</v>
      </c>
      <c r="B95" s="305" t="s">
        <v>989</v>
      </c>
      <c r="C95" s="305" t="s">
        <v>998</v>
      </c>
      <c r="D95" s="306" t="s">
        <v>768</v>
      </c>
      <c r="E95" s="306" t="s">
        <v>997</v>
      </c>
      <c r="F95" s="305" t="s">
        <v>990</v>
      </c>
      <c r="G95" s="305" t="s">
        <v>999</v>
      </c>
      <c r="H95" s="306" t="s">
        <v>990</v>
      </c>
      <c r="I95" s="306" t="s">
        <v>996</v>
      </c>
      <c r="J95" s="307">
        <v>0.58333333333333337</v>
      </c>
      <c r="K95" s="307">
        <v>0.66666666666666663</v>
      </c>
      <c r="L95" s="299">
        <f t="shared" si="2"/>
        <v>2.0000000001164158</v>
      </c>
      <c r="M95" s="311">
        <v>5</v>
      </c>
      <c r="N95" s="312">
        <v>2</v>
      </c>
      <c r="O95" s="312"/>
      <c r="P95" s="312"/>
      <c r="Q95" s="308"/>
      <c r="R95" s="300" t="str">
        <f>IFERROR(VLOOKUP(Q95,Hoja1!A:B,2,FALSE),"")</f>
        <v/>
      </c>
      <c r="S95" s="308" t="s">
        <v>396</v>
      </c>
      <c r="T95" s="308"/>
      <c r="U95" s="308"/>
      <c r="V95" s="301">
        <f t="shared" si="3"/>
        <v>2</v>
      </c>
    </row>
    <row r="96" spans="1:22" s="302" customFormat="1" x14ac:dyDescent="0.2">
      <c r="A96" s="394">
        <v>44606</v>
      </c>
      <c r="B96" s="305" t="s">
        <v>989</v>
      </c>
      <c r="C96" s="305" t="s">
        <v>998</v>
      </c>
      <c r="D96" s="306" t="s">
        <v>768</v>
      </c>
      <c r="E96" s="306" t="s">
        <v>997</v>
      </c>
      <c r="F96" s="305" t="s">
        <v>990</v>
      </c>
      <c r="G96" s="305" t="s">
        <v>999</v>
      </c>
      <c r="H96" s="306"/>
      <c r="I96" s="306"/>
      <c r="J96" s="307">
        <v>0.66666666666666663</v>
      </c>
      <c r="K96" s="307">
        <v>0.75</v>
      </c>
      <c r="L96" s="299">
        <v>2</v>
      </c>
      <c r="M96" s="311">
        <v>5</v>
      </c>
      <c r="N96" s="312">
        <v>2</v>
      </c>
      <c r="O96" s="312"/>
      <c r="P96" s="312"/>
      <c r="Q96" s="308"/>
      <c r="R96" s="300" t="str">
        <f>IFERROR(VLOOKUP(Q96,Hoja1!A:B,2,FALSE),"")</f>
        <v/>
      </c>
      <c r="S96" s="308" t="s">
        <v>396</v>
      </c>
      <c r="T96" s="308"/>
      <c r="U96" s="308"/>
      <c r="V96" s="301">
        <f t="shared" si="3"/>
        <v>2</v>
      </c>
    </row>
    <row r="97" spans="1:22" s="302" customFormat="1" x14ac:dyDescent="0.2">
      <c r="A97" s="394">
        <v>44606</v>
      </c>
      <c r="B97" s="305" t="s">
        <v>989</v>
      </c>
      <c r="C97" s="305" t="s">
        <v>995</v>
      </c>
      <c r="D97" s="306" t="s">
        <v>990</v>
      </c>
      <c r="E97" s="306" t="s">
        <v>996</v>
      </c>
      <c r="F97" s="305" t="s">
        <v>989</v>
      </c>
      <c r="G97" s="305" t="s">
        <v>1000</v>
      </c>
      <c r="H97" s="306"/>
      <c r="I97" s="306"/>
      <c r="J97" s="307">
        <v>0.75</v>
      </c>
      <c r="K97" s="307">
        <v>0.83333333333333337</v>
      </c>
      <c r="L97" s="299">
        <f t="shared" si="2"/>
        <v>2.0000000001164184</v>
      </c>
      <c r="M97" s="311">
        <v>5</v>
      </c>
      <c r="N97" s="312">
        <v>2</v>
      </c>
      <c r="O97" s="312"/>
      <c r="P97" s="312"/>
      <c r="Q97" s="308"/>
      <c r="R97" s="300" t="str">
        <f>IFERROR(VLOOKUP(Q97,Hoja1!A:B,2,FALSE),"")</f>
        <v/>
      </c>
      <c r="S97" s="308" t="s">
        <v>396</v>
      </c>
      <c r="T97" s="308"/>
      <c r="U97" s="308"/>
      <c r="V97" s="301">
        <f t="shared" si="3"/>
        <v>2</v>
      </c>
    </row>
    <row r="98" spans="1:22" s="302" customFormat="1" x14ac:dyDescent="0.2">
      <c r="A98" s="394">
        <v>44606</v>
      </c>
      <c r="B98" s="305" t="s">
        <v>989</v>
      </c>
      <c r="C98" s="305" t="s">
        <v>995</v>
      </c>
      <c r="D98" s="306" t="s">
        <v>989</v>
      </c>
      <c r="E98" s="306" t="s">
        <v>1000</v>
      </c>
      <c r="F98" s="305" t="s">
        <v>990</v>
      </c>
      <c r="G98" s="305" t="s">
        <v>996</v>
      </c>
      <c r="H98" s="306"/>
      <c r="I98" s="306"/>
      <c r="J98" s="307">
        <v>0.83333333333333337</v>
      </c>
      <c r="K98" s="307">
        <v>0.91666666666666663</v>
      </c>
      <c r="L98" s="299">
        <f t="shared" si="2"/>
        <v>2.0000000001164158</v>
      </c>
      <c r="M98" s="311">
        <v>5</v>
      </c>
      <c r="N98" s="312">
        <v>2</v>
      </c>
      <c r="O98" s="312"/>
      <c r="P98" s="312"/>
      <c r="Q98" s="308"/>
      <c r="R98" s="300" t="str">
        <f>IFERROR(VLOOKUP(Q98,Hoja1!A:B,2,FALSE),"")</f>
        <v/>
      </c>
      <c r="S98" s="308" t="s">
        <v>396</v>
      </c>
      <c r="T98" s="308"/>
      <c r="U98" s="308"/>
      <c r="V98" s="301">
        <f t="shared" si="3"/>
        <v>2</v>
      </c>
    </row>
    <row r="99" spans="1:22" s="302" customFormat="1" x14ac:dyDescent="0.2">
      <c r="A99" s="536">
        <v>44607</v>
      </c>
      <c r="B99" s="305" t="s">
        <v>761</v>
      </c>
      <c r="C99" s="305" t="s">
        <v>762</v>
      </c>
      <c r="D99" s="306" t="s">
        <v>768</v>
      </c>
      <c r="E99" s="306"/>
      <c r="F99" s="305" t="s">
        <v>714</v>
      </c>
      <c r="G99" s="305" t="s">
        <v>994</v>
      </c>
      <c r="H99" s="306"/>
      <c r="I99" s="306"/>
      <c r="J99" s="307">
        <v>0.26041666666666669</v>
      </c>
      <c r="K99" s="307">
        <v>0.32291666666666669</v>
      </c>
      <c r="L99" s="299">
        <f t="shared" si="2"/>
        <v>1.5000000000873133</v>
      </c>
      <c r="M99" s="311">
        <v>4</v>
      </c>
      <c r="N99" s="312"/>
      <c r="O99" s="312"/>
      <c r="P99" s="312">
        <v>1.5</v>
      </c>
      <c r="Q99" s="308" t="s">
        <v>96</v>
      </c>
      <c r="R99" s="300" t="str">
        <f>IFERROR(VLOOKUP(Q99,Hoja1!A:B,2,FALSE),"")</f>
        <v>EJC - Mantenimiento de Autonomía LVN</v>
      </c>
      <c r="S99" s="308" t="s">
        <v>53</v>
      </c>
      <c r="T99" s="308"/>
      <c r="U99" s="308" t="s">
        <v>590</v>
      </c>
      <c r="V99" s="301">
        <f t="shared" si="3"/>
        <v>2</v>
      </c>
    </row>
    <row r="100" spans="1:22" s="302" customFormat="1" x14ac:dyDescent="0.2">
      <c r="A100" s="536">
        <v>44607</v>
      </c>
      <c r="B100" s="305" t="s">
        <v>989</v>
      </c>
      <c r="C100" s="305" t="s">
        <v>995</v>
      </c>
      <c r="D100" s="306" t="s">
        <v>990</v>
      </c>
      <c r="E100" s="306" t="s">
        <v>996</v>
      </c>
      <c r="F100" s="305" t="s">
        <v>768</v>
      </c>
      <c r="G100" s="305" t="s">
        <v>997</v>
      </c>
      <c r="H100" s="306"/>
      <c r="I100" s="306"/>
      <c r="J100" s="307">
        <v>0.33333333333333331</v>
      </c>
      <c r="K100" s="307">
        <v>0.41666666666666669</v>
      </c>
      <c r="L100" s="299">
        <f t="shared" si="2"/>
        <v>2.0000000001164184</v>
      </c>
      <c r="M100" s="311">
        <v>5</v>
      </c>
      <c r="N100" s="312">
        <v>2</v>
      </c>
      <c r="O100" s="312"/>
      <c r="P100" s="312"/>
      <c r="Q100" s="308"/>
      <c r="R100" s="300" t="str">
        <f>IFERROR(VLOOKUP(Q100,Hoja1!A:B,2,FALSE),"")</f>
        <v/>
      </c>
      <c r="S100" s="308" t="s">
        <v>396</v>
      </c>
      <c r="T100" s="308"/>
      <c r="U100" s="308"/>
      <c r="V100" s="301">
        <f t="shared" si="3"/>
        <v>2</v>
      </c>
    </row>
    <row r="101" spans="1:22" s="302" customFormat="1" x14ac:dyDescent="0.2">
      <c r="A101" s="536">
        <v>44607</v>
      </c>
      <c r="B101" s="305" t="s">
        <v>989</v>
      </c>
      <c r="C101" s="305" t="s">
        <v>998</v>
      </c>
      <c r="D101" s="306" t="s">
        <v>990</v>
      </c>
      <c r="E101" s="306" t="s">
        <v>999</v>
      </c>
      <c r="F101" s="305" t="s">
        <v>989</v>
      </c>
      <c r="G101" s="305" t="s">
        <v>1000</v>
      </c>
      <c r="H101" s="306"/>
      <c r="I101" s="306"/>
      <c r="J101" s="307">
        <v>0.41666666666666669</v>
      </c>
      <c r="K101" s="307">
        <v>0.5</v>
      </c>
      <c r="L101" s="299">
        <f t="shared" si="2"/>
        <v>2.0000000001164171</v>
      </c>
      <c r="M101" s="311">
        <v>2</v>
      </c>
      <c r="N101" s="312">
        <v>2</v>
      </c>
      <c r="O101" s="312"/>
      <c r="P101" s="312"/>
      <c r="Q101" s="308"/>
      <c r="R101" s="300" t="str">
        <f>IFERROR(VLOOKUP(Q101,Hoja1!A:B,2,FALSE),"")</f>
        <v/>
      </c>
      <c r="S101" s="308" t="s">
        <v>396</v>
      </c>
      <c r="T101" s="308"/>
      <c r="U101" s="308"/>
      <c r="V101" s="301">
        <f t="shared" si="3"/>
        <v>2</v>
      </c>
    </row>
    <row r="102" spans="1:22" s="302" customFormat="1" x14ac:dyDescent="0.2">
      <c r="A102" s="536">
        <v>44607</v>
      </c>
      <c r="B102" s="305" t="s">
        <v>989</v>
      </c>
      <c r="C102" s="305" t="s">
        <v>995</v>
      </c>
      <c r="D102" s="306" t="s">
        <v>990</v>
      </c>
      <c r="E102" s="306" t="s">
        <v>996</v>
      </c>
      <c r="F102" s="305" t="s">
        <v>768</v>
      </c>
      <c r="G102" s="305" t="s">
        <v>997</v>
      </c>
      <c r="H102" s="306"/>
      <c r="I102" s="306"/>
      <c r="J102" s="307">
        <v>0.5</v>
      </c>
      <c r="K102" s="307">
        <v>0.58333333333333337</v>
      </c>
      <c r="L102" s="299">
        <f t="shared" si="2"/>
        <v>2.0000000001164184</v>
      </c>
      <c r="M102" s="311">
        <v>5</v>
      </c>
      <c r="N102" s="312">
        <v>2</v>
      </c>
      <c r="O102" s="312"/>
      <c r="P102" s="312"/>
      <c r="Q102" s="308"/>
      <c r="R102" s="300" t="str">
        <f>IFERROR(VLOOKUP(Q102,Hoja1!A:B,2,FALSE),"")</f>
        <v/>
      </c>
      <c r="S102" s="308" t="s">
        <v>396</v>
      </c>
      <c r="T102" s="308"/>
      <c r="U102" s="308"/>
      <c r="V102" s="301">
        <f t="shared" si="3"/>
        <v>2</v>
      </c>
    </row>
    <row r="103" spans="1:22" s="302" customFormat="1" x14ac:dyDescent="0.2">
      <c r="A103" s="536">
        <v>44607</v>
      </c>
      <c r="B103" s="305" t="s">
        <v>989</v>
      </c>
      <c r="C103" s="305" t="s">
        <v>998</v>
      </c>
      <c r="D103" s="306" t="s">
        <v>989</v>
      </c>
      <c r="E103" s="306" t="s">
        <v>1000</v>
      </c>
      <c r="F103" s="305" t="s">
        <v>990</v>
      </c>
      <c r="G103" s="305" t="s">
        <v>999</v>
      </c>
      <c r="H103" s="306"/>
      <c r="I103" s="306"/>
      <c r="J103" s="307">
        <v>0.58333333333333337</v>
      </c>
      <c r="K103" s="307">
        <v>0.66666666666666663</v>
      </c>
      <c r="L103" s="299">
        <f t="shared" si="2"/>
        <v>2.0000000001164158</v>
      </c>
      <c r="M103" s="311">
        <v>2</v>
      </c>
      <c r="N103" s="312">
        <v>2</v>
      </c>
      <c r="O103" s="312"/>
      <c r="P103" s="312"/>
      <c r="Q103" s="308"/>
      <c r="R103" s="300" t="str">
        <f>IFERROR(VLOOKUP(Q103,Hoja1!A:B,2,FALSE),"")</f>
        <v/>
      </c>
      <c r="S103" s="308" t="s">
        <v>396</v>
      </c>
      <c r="T103" s="308"/>
      <c r="U103" s="308"/>
      <c r="V103" s="301">
        <f t="shared" si="3"/>
        <v>2</v>
      </c>
    </row>
    <row r="104" spans="1:22" s="302" customFormat="1" x14ac:dyDescent="0.2">
      <c r="A104" s="536">
        <v>44607</v>
      </c>
      <c r="B104" s="305" t="s">
        <v>714</v>
      </c>
      <c r="C104" s="305" t="s">
        <v>1001</v>
      </c>
      <c r="D104" s="306" t="s">
        <v>768</v>
      </c>
      <c r="E104" s="306" t="s">
        <v>1002</v>
      </c>
      <c r="F104" s="305" t="s">
        <v>768</v>
      </c>
      <c r="G104" s="305" t="s">
        <v>988</v>
      </c>
      <c r="H104" s="306"/>
      <c r="I104" s="306"/>
      <c r="J104" s="307">
        <v>0.67361111111111116</v>
      </c>
      <c r="K104" s="307">
        <v>0.73611111111111116</v>
      </c>
      <c r="L104" s="299">
        <f t="shared" si="2"/>
        <v>1.5000000000873133</v>
      </c>
      <c r="M104" s="311">
        <v>2</v>
      </c>
      <c r="N104" s="312">
        <v>1.5</v>
      </c>
      <c r="O104" s="312"/>
      <c r="P104" s="312"/>
      <c r="Q104" s="308" t="s">
        <v>84</v>
      </c>
      <c r="R104" s="300" t="str">
        <f>IFERROR(VLOOKUP(Q104,Hoja1!A:B,2,FALSE),"")</f>
        <v>FAC - Recobro de Autonomía – Caso A</v>
      </c>
      <c r="S104" s="308" t="s">
        <v>52</v>
      </c>
      <c r="T104" s="308"/>
      <c r="U104" s="308" t="s">
        <v>593</v>
      </c>
      <c r="V104" s="301">
        <f t="shared" si="3"/>
        <v>2</v>
      </c>
    </row>
    <row r="105" spans="1:22" s="302" customFormat="1" x14ac:dyDescent="0.2">
      <c r="A105" s="536">
        <v>44607</v>
      </c>
      <c r="B105" s="305" t="s">
        <v>714</v>
      </c>
      <c r="C105" s="305" t="s">
        <v>1001</v>
      </c>
      <c r="D105" s="306" t="s">
        <v>768</v>
      </c>
      <c r="E105" s="306" t="s">
        <v>1002</v>
      </c>
      <c r="F105" s="305" t="s">
        <v>768</v>
      </c>
      <c r="G105" s="305" t="s">
        <v>988</v>
      </c>
      <c r="H105" s="306"/>
      <c r="I105" s="306"/>
      <c r="J105" s="307">
        <v>0.74305555555555547</v>
      </c>
      <c r="K105" s="307">
        <v>0.80555555555555547</v>
      </c>
      <c r="L105" s="299">
        <f t="shared" si="2"/>
        <v>1.5000000000873133</v>
      </c>
      <c r="M105" s="311">
        <v>2</v>
      </c>
      <c r="N105" s="312"/>
      <c r="O105" s="312"/>
      <c r="P105" s="312">
        <v>1.5</v>
      </c>
      <c r="Q105" s="308" t="s">
        <v>87</v>
      </c>
      <c r="R105" s="300" t="str">
        <f>IFERROR(VLOOKUP(Q105,Hoja1!A:B,2,FALSE),"")</f>
        <v>FAC - Recobro de Autonomía – Caso D</v>
      </c>
      <c r="S105" s="308" t="s">
        <v>52</v>
      </c>
      <c r="T105" s="308"/>
      <c r="U105" s="308" t="s">
        <v>593</v>
      </c>
      <c r="V105" s="301">
        <f t="shared" si="3"/>
        <v>2</v>
      </c>
    </row>
    <row r="106" spans="1:22" s="302" customFormat="1" x14ac:dyDescent="0.2">
      <c r="A106" s="536">
        <v>44607</v>
      </c>
      <c r="B106" s="305" t="s">
        <v>714</v>
      </c>
      <c r="C106" s="305" t="s">
        <v>1001</v>
      </c>
      <c r="D106" s="306" t="s">
        <v>768</v>
      </c>
      <c r="E106" s="306" t="s">
        <v>986</v>
      </c>
      <c r="F106" s="305" t="s">
        <v>771</v>
      </c>
      <c r="G106" s="305" t="s">
        <v>987</v>
      </c>
      <c r="H106" s="306"/>
      <c r="I106" s="306"/>
      <c r="J106" s="307">
        <v>0.8125</v>
      </c>
      <c r="K106" s="307">
        <v>0.875</v>
      </c>
      <c r="L106" s="299">
        <f t="shared" si="2"/>
        <v>1.5000000000873133</v>
      </c>
      <c r="M106" s="311">
        <v>2</v>
      </c>
      <c r="N106" s="312"/>
      <c r="O106" s="312"/>
      <c r="P106" s="312">
        <v>1.5</v>
      </c>
      <c r="Q106" s="308" t="s">
        <v>87</v>
      </c>
      <c r="R106" s="300" t="str">
        <f>IFERROR(VLOOKUP(Q106,Hoja1!A:B,2,FALSE),"")</f>
        <v>FAC - Recobro de Autonomía – Caso D</v>
      </c>
      <c r="S106" s="308" t="s">
        <v>52</v>
      </c>
      <c r="T106" s="308"/>
      <c r="U106" s="308" t="s">
        <v>593</v>
      </c>
      <c r="V106" s="301">
        <f t="shared" si="3"/>
        <v>2</v>
      </c>
    </row>
    <row r="107" spans="1:22" s="302" customFormat="1" x14ac:dyDescent="0.2">
      <c r="A107" s="536">
        <v>44607</v>
      </c>
      <c r="B107" s="305" t="s">
        <v>714</v>
      </c>
      <c r="C107" s="305" t="s">
        <v>1001</v>
      </c>
      <c r="D107" s="306" t="s">
        <v>771</v>
      </c>
      <c r="E107" s="306" t="s">
        <v>987</v>
      </c>
      <c r="F107" s="305"/>
      <c r="G107" s="305"/>
      <c r="H107" s="306"/>
      <c r="I107" s="306"/>
      <c r="J107" s="307">
        <v>0.88194444444444453</v>
      </c>
      <c r="K107" s="307">
        <v>0.94444444444444453</v>
      </c>
      <c r="L107" s="299">
        <f t="shared" si="2"/>
        <v>1.5000000000873133</v>
      </c>
      <c r="M107" s="311">
        <v>2</v>
      </c>
      <c r="N107" s="312"/>
      <c r="O107" s="312"/>
      <c r="P107" s="312">
        <v>1.5</v>
      </c>
      <c r="Q107" s="308" t="s">
        <v>89</v>
      </c>
      <c r="R107" s="300" t="str">
        <f>IFERROR(VLOOKUP(Q107,Hoja1!A:B,2,FALSE),"")</f>
        <v>FAC - Control Anual</v>
      </c>
      <c r="S107" s="308" t="s">
        <v>52</v>
      </c>
      <c r="T107" s="308"/>
      <c r="U107" s="308" t="s">
        <v>593</v>
      </c>
      <c r="V107" s="301">
        <f t="shared" si="3"/>
        <v>2</v>
      </c>
    </row>
    <row r="108" spans="1:22" s="302" customFormat="1" x14ac:dyDescent="0.2">
      <c r="A108" s="394">
        <v>44608</v>
      </c>
      <c r="B108" s="305" t="s">
        <v>989</v>
      </c>
      <c r="C108" s="305" t="s">
        <v>998</v>
      </c>
      <c r="D108" s="306" t="s">
        <v>989</v>
      </c>
      <c r="E108" s="306" t="s">
        <v>1000</v>
      </c>
      <c r="F108" s="305" t="s">
        <v>768</v>
      </c>
      <c r="G108" s="305" t="s">
        <v>997</v>
      </c>
      <c r="H108" s="306"/>
      <c r="I108" s="306"/>
      <c r="J108" s="307">
        <v>0.25</v>
      </c>
      <c r="K108" s="307">
        <v>0.29166666666666669</v>
      </c>
      <c r="L108" s="299">
        <f t="shared" si="2"/>
        <v>1.0000000000582092</v>
      </c>
      <c r="M108" s="311">
        <v>2</v>
      </c>
      <c r="N108" s="312">
        <v>1</v>
      </c>
      <c r="O108" s="312"/>
      <c r="P108" s="312"/>
      <c r="Q108" s="308"/>
      <c r="R108" s="300" t="str">
        <f>IFERROR(VLOOKUP(Q108,Hoja1!A:B,2,FALSE),"")</f>
        <v/>
      </c>
      <c r="S108" s="308" t="s">
        <v>396</v>
      </c>
      <c r="T108" s="308"/>
      <c r="U108" s="308"/>
      <c r="V108" s="301">
        <f t="shared" si="3"/>
        <v>2</v>
      </c>
    </row>
    <row r="109" spans="1:22" s="302" customFormat="1" x14ac:dyDescent="0.2">
      <c r="A109" s="394">
        <v>44608</v>
      </c>
      <c r="B109" s="305" t="s">
        <v>989</v>
      </c>
      <c r="C109" s="305" t="s">
        <v>995</v>
      </c>
      <c r="D109" s="306" t="s">
        <v>990</v>
      </c>
      <c r="E109" s="306" t="s">
        <v>996</v>
      </c>
      <c r="F109" s="305" t="s">
        <v>990</v>
      </c>
      <c r="G109" s="305" t="s">
        <v>999</v>
      </c>
      <c r="H109" s="306"/>
      <c r="I109" s="306"/>
      <c r="J109" s="307">
        <v>0.29166666666666669</v>
      </c>
      <c r="K109" s="307">
        <v>0.33333333333333331</v>
      </c>
      <c r="L109" s="299">
        <f t="shared" si="2"/>
        <v>1.0000000000582079</v>
      </c>
      <c r="M109" s="311">
        <v>2</v>
      </c>
      <c r="N109" s="312">
        <v>0.5</v>
      </c>
      <c r="O109" s="312">
        <v>0.5</v>
      </c>
      <c r="P109" s="312"/>
      <c r="Q109" s="308"/>
      <c r="R109" s="300" t="str">
        <f>IFERROR(VLOOKUP(Q109,Hoja1!A:B,2,FALSE),"")</f>
        <v/>
      </c>
      <c r="S109" s="308" t="s">
        <v>396</v>
      </c>
      <c r="T109" s="308"/>
      <c r="U109" s="308"/>
      <c r="V109" s="301">
        <f t="shared" si="3"/>
        <v>2</v>
      </c>
    </row>
    <row r="110" spans="1:22" s="302" customFormat="1" x14ac:dyDescent="0.2">
      <c r="A110" s="394">
        <v>44608</v>
      </c>
      <c r="B110" s="305" t="s">
        <v>989</v>
      </c>
      <c r="C110" s="305" t="s">
        <v>998</v>
      </c>
      <c r="D110" s="306" t="s">
        <v>989</v>
      </c>
      <c r="E110" s="306" t="s">
        <v>1000</v>
      </c>
      <c r="F110" s="305" t="s">
        <v>768</v>
      </c>
      <c r="G110" s="305" t="s">
        <v>997</v>
      </c>
      <c r="H110" s="306"/>
      <c r="I110" s="306"/>
      <c r="J110" s="307">
        <v>0.33333333333333331</v>
      </c>
      <c r="K110" s="307">
        <v>0.41666666666666669</v>
      </c>
      <c r="L110" s="299">
        <f t="shared" si="2"/>
        <v>2.0000000001164184</v>
      </c>
      <c r="M110" s="311">
        <v>2</v>
      </c>
      <c r="N110" s="312">
        <v>1</v>
      </c>
      <c r="O110" s="312">
        <v>1</v>
      </c>
      <c r="P110" s="312"/>
      <c r="Q110" s="308"/>
      <c r="R110" s="300" t="str">
        <f>IFERROR(VLOOKUP(Q110,Hoja1!A:B,2,FALSE),"")</f>
        <v/>
      </c>
      <c r="S110" s="308" t="s">
        <v>396</v>
      </c>
      <c r="T110" s="308"/>
      <c r="U110" s="308"/>
      <c r="V110" s="301">
        <f t="shared" si="3"/>
        <v>2</v>
      </c>
    </row>
    <row r="111" spans="1:22" s="302" customFormat="1" x14ac:dyDescent="0.2">
      <c r="A111" s="394">
        <v>44608</v>
      </c>
      <c r="B111" s="305" t="s">
        <v>990</v>
      </c>
      <c r="C111" s="305" t="s">
        <v>999</v>
      </c>
      <c r="D111" s="306" t="s">
        <v>990</v>
      </c>
      <c r="E111" s="306" t="s">
        <v>996</v>
      </c>
      <c r="F111" s="305" t="s">
        <v>989</v>
      </c>
      <c r="G111" s="305" t="s">
        <v>1006</v>
      </c>
      <c r="H111" s="306"/>
      <c r="I111" s="306"/>
      <c r="J111" s="307">
        <v>0.41666666666666669</v>
      </c>
      <c r="K111" s="307">
        <v>0.5</v>
      </c>
      <c r="L111" s="299">
        <f t="shared" si="2"/>
        <v>2.0000000001164171</v>
      </c>
      <c r="M111" s="311">
        <v>2</v>
      </c>
      <c r="N111" s="312">
        <v>1</v>
      </c>
      <c r="O111" s="312">
        <v>1</v>
      </c>
      <c r="P111" s="312"/>
      <c r="Q111" s="308"/>
      <c r="R111" s="300" t="str">
        <f>IFERROR(VLOOKUP(Q111,Hoja1!A:B,2,FALSE),"")</f>
        <v/>
      </c>
      <c r="S111" s="308" t="s">
        <v>396</v>
      </c>
      <c r="T111" s="308"/>
      <c r="U111" s="308"/>
      <c r="V111" s="301">
        <f t="shared" si="3"/>
        <v>2</v>
      </c>
    </row>
    <row r="112" spans="1:22" s="302" customFormat="1" x14ac:dyDescent="0.2">
      <c r="A112" s="394">
        <v>44608</v>
      </c>
      <c r="B112" s="305" t="s">
        <v>989</v>
      </c>
      <c r="C112" s="305" t="s">
        <v>998</v>
      </c>
      <c r="D112" s="306" t="s">
        <v>989</v>
      </c>
      <c r="E112" s="306" t="s">
        <v>1000</v>
      </c>
      <c r="F112" s="305" t="s">
        <v>768</v>
      </c>
      <c r="G112" s="305" t="s">
        <v>997</v>
      </c>
      <c r="H112" s="306"/>
      <c r="I112" s="306"/>
      <c r="J112" s="307">
        <v>0.5</v>
      </c>
      <c r="K112" s="307">
        <v>0.54166666666666663</v>
      </c>
      <c r="L112" s="299">
        <f t="shared" si="2"/>
        <v>1.0000000000582079</v>
      </c>
      <c r="M112" s="311">
        <v>2</v>
      </c>
      <c r="N112" s="312">
        <v>1</v>
      </c>
      <c r="O112" s="312"/>
      <c r="P112" s="312"/>
      <c r="Q112" s="308"/>
      <c r="R112" s="300" t="str">
        <f>IFERROR(VLOOKUP(Q112,Hoja1!A:B,2,FALSE),"")</f>
        <v/>
      </c>
      <c r="S112" s="308" t="s">
        <v>396</v>
      </c>
      <c r="T112" s="308"/>
      <c r="U112" s="308"/>
      <c r="V112" s="301">
        <f t="shared" si="3"/>
        <v>2</v>
      </c>
    </row>
    <row r="113" spans="1:22" s="302" customFormat="1" x14ac:dyDescent="0.2">
      <c r="A113" s="394">
        <v>44608</v>
      </c>
      <c r="B113" s="305" t="s">
        <v>989</v>
      </c>
      <c r="C113" s="305" t="s">
        <v>995</v>
      </c>
      <c r="D113" s="306" t="s">
        <v>990</v>
      </c>
      <c r="E113" s="306" t="s">
        <v>999</v>
      </c>
      <c r="F113" s="305" t="s">
        <v>990</v>
      </c>
      <c r="G113" s="305" t="s">
        <v>996</v>
      </c>
      <c r="H113" s="306"/>
      <c r="I113" s="306"/>
      <c r="J113" s="307">
        <v>0.54166666666666663</v>
      </c>
      <c r="K113" s="307">
        <v>0.58333333333333337</v>
      </c>
      <c r="L113" s="299">
        <f t="shared" si="2"/>
        <v>1.0000000000582105</v>
      </c>
      <c r="M113" s="311">
        <v>2</v>
      </c>
      <c r="N113" s="312">
        <v>1</v>
      </c>
      <c r="O113" s="312"/>
      <c r="P113" s="312"/>
      <c r="Q113" s="308"/>
      <c r="R113" s="300" t="str">
        <f>IFERROR(VLOOKUP(Q113,Hoja1!A:B,2,FALSE),"")</f>
        <v/>
      </c>
      <c r="S113" s="308" t="s">
        <v>396</v>
      </c>
      <c r="T113" s="308"/>
      <c r="U113" s="308"/>
      <c r="V113" s="301">
        <f t="shared" si="3"/>
        <v>2</v>
      </c>
    </row>
    <row r="114" spans="1:22" s="302" customFormat="1" x14ac:dyDescent="0.2">
      <c r="A114" s="394">
        <v>44608</v>
      </c>
      <c r="B114" s="305" t="s">
        <v>714</v>
      </c>
      <c r="C114" s="305" t="s">
        <v>1007</v>
      </c>
      <c r="D114" s="306" t="s">
        <v>759</v>
      </c>
      <c r="E114" s="306" t="s">
        <v>788</v>
      </c>
      <c r="F114" s="305"/>
      <c r="G114" s="305"/>
      <c r="H114" s="306"/>
      <c r="I114" s="306"/>
      <c r="J114" s="307">
        <v>0.58333333333333337</v>
      </c>
      <c r="K114" s="307">
        <v>0.64583333333333337</v>
      </c>
      <c r="L114" s="299">
        <f t="shared" si="2"/>
        <v>1.5000000000873133</v>
      </c>
      <c r="M114" s="311">
        <v>3</v>
      </c>
      <c r="N114" s="312"/>
      <c r="O114" s="312">
        <v>1.5</v>
      </c>
      <c r="P114" s="312"/>
      <c r="Q114" s="308" t="s">
        <v>90</v>
      </c>
      <c r="R114" s="300" t="str">
        <f>IFERROR(VLOOKUP(Q114,Hoja1!A:B,2,FALSE),"")</f>
        <v>EJC - Entrenamiento IFR</v>
      </c>
      <c r="S114" s="308" t="s">
        <v>577</v>
      </c>
      <c r="T114" s="308"/>
      <c r="U114" s="308" t="s">
        <v>577</v>
      </c>
      <c r="V114" s="301">
        <f t="shared" si="3"/>
        <v>2</v>
      </c>
    </row>
    <row r="115" spans="1:22" s="302" customFormat="1" x14ac:dyDescent="0.2">
      <c r="A115" s="394">
        <v>44608</v>
      </c>
      <c r="B115" s="305" t="s">
        <v>714</v>
      </c>
      <c r="C115" s="305" t="s">
        <v>1001</v>
      </c>
      <c r="D115" s="306" t="s">
        <v>768</v>
      </c>
      <c r="E115" s="306" t="s">
        <v>986</v>
      </c>
      <c r="F115" s="305" t="s">
        <v>771</v>
      </c>
      <c r="G115" s="305" t="s">
        <v>987</v>
      </c>
      <c r="H115" s="306"/>
      <c r="I115" s="306"/>
      <c r="J115" s="307">
        <v>0.66666666666666663</v>
      </c>
      <c r="K115" s="307">
        <v>0.72916666666666663</v>
      </c>
      <c r="L115" s="299">
        <f t="shared" si="2"/>
        <v>1.5000000000873133</v>
      </c>
      <c r="M115" s="311">
        <v>2</v>
      </c>
      <c r="N115" s="312"/>
      <c r="O115" s="312">
        <v>1.5</v>
      </c>
      <c r="P115" s="312"/>
      <c r="Q115" s="308" t="s">
        <v>87</v>
      </c>
      <c r="R115" s="300" t="str">
        <f>IFERROR(VLOOKUP(Q115,Hoja1!A:B,2,FALSE),"")</f>
        <v>FAC - Recobro de Autonomía – Caso D</v>
      </c>
      <c r="S115" s="308" t="s">
        <v>52</v>
      </c>
      <c r="T115" s="308"/>
      <c r="U115" s="308" t="s">
        <v>593</v>
      </c>
      <c r="V115" s="301">
        <f t="shared" si="3"/>
        <v>2</v>
      </c>
    </row>
    <row r="116" spans="1:22" s="302" customFormat="1" x14ac:dyDescent="0.2">
      <c r="A116" s="394">
        <v>44608</v>
      </c>
      <c r="B116" s="305" t="s">
        <v>714</v>
      </c>
      <c r="C116" s="305" t="s">
        <v>1001</v>
      </c>
      <c r="D116" s="306" t="s">
        <v>768</v>
      </c>
      <c r="E116" s="306" t="s">
        <v>1002</v>
      </c>
      <c r="F116" s="305" t="s">
        <v>771</v>
      </c>
      <c r="G116" s="305" t="s">
        <v>987</v>
      </c>
      <c r="H116" s="306"/>
      <c r="I116" s="306"/>
      <c r="J116" s="307">
        <v>0.73611111111111116</v>
      </c>
      <c r="K116" s="307">
        <v>0.79861111111111116</v>
      </c>
      <c r="L116" s="299">
        <f t="shared" si="2"/>
        <v>1.5000000000873133</v>
      </c>
      <c r="M116" s="311">
        <v>2</v>
      </c>
      <c r="N116" s="312"/>
      <c r="O116" s="312"/>
      <c r="P116" s="312">
        <v>1.5</v>
      </c>
      <c r="Q116" s="308" t="s">
        <v>89</v>
      </c>
      <c r="R116" s="300" t="str">
        <f>IFERROR(VLOOKUP(Q116,Hoja1!A:B,2,FALSE),"")</f>
        <v>FAC - Control Anual</v>
      </c>
      <c r="S116" s="308" t="s">
        <v>52</v>
      </c>
      <c r="T116" s="308"/>
      <c r="U116" s="308" t="s">
        <v>593</v>
      </c>
      <c r="V116" s="301">
        <f t="shared" si="3"/>
        <v>2</v>
      </c>
    </row>
    <row r="117" spans="1:22" s="302" customFormat="1" x14ac:dyDescent="0.2">
      <c r="A117" s="394">
        <v>44608</v>
      </c>
      <c r="B117" s="305" t="s">
        <v>714</v>
      </c>
      <c r="C117" s="305" t="s">
        <v>1001</v>
      </c>
      <c r="D117" s="306" t="s">
        <v>768</v>
      </c>
      <c r="E117" s="306" t="s">
        <v>988</v>
      </c>
      <c r="F117" s="305" t="s">
        <v>768</v>
      </c>
      <c r="G117" s="305" t="s">
        <v>1002</v>
      </c>
      <c r="H117" s="306"/>
      <c r="I117" s="306"/>
      <c r="J117" s="307">
        <v>0.80555555555555547</v>
      </c>
      <c r="K117" s="307">
        <v>0.86805555555555547</v>
      </c>
      <c r="L117" s="299">
        <f t="shared" si="2"/>
        <v>1.5000000000873133</v>
      </c>
      <c r="M117" s="311">
        <v>2</v>
      </c>
      <c r="N117" s="312"/>
      <c r="O117" s="312">
        <v>1.5</v>
      </c>
      <c r="P117" s="312"/>
      <c r="Q117" s="308" t="s">
        <v>87</v>
      </c>
      <c r="R117" s="300" t="str">
        <f>IFERROR(VLOOKUP(Q117,Hoja1!A:B,2,FALSE),"")</f>
        <v>FAC - Recobro de Autonomía – Caso D</v>
      </c>
      <c r="S117" s="308" t="s">
        <v>52</v>
      </c>
      <c r="T117" s="308"/>
      <c r="U117" s="308" t="s">
        <v>593</v>
      </c>
      <c r="V117" s="301">
        <f t="shared" si="3"/>
        <v>2</v>
      </c>
    </row>
    <row r="118" spans="1:22" s="302" customFormat="1" x14ac:dyDescent="0.2">
      <c r="A118" s="536">
        <v>44609</v>
      </c>
      <c r="B118" s="305" t="s">
        <v>989</v>
      </c>
      <c r="C118" s="305" t="s">
        <v>995</v>
      </c>
      <c r="D118" s="306" t="s">
        <v>990</v>
      </c>
      <c r="E118" s="306" t="s">
        <v>999</v>
      </c>
      <c r="F118" s="305" t="s">
        <v>989</v>
      </c>
      <c r="G118" s="305" t="s">
        <v>1000</v>
      </c>
      <c r="H118" s="306"/>
      <c r="I118" s="306"/>
      <c r="J118" s="307">
        <v>0.20833333333333334</v>
      </c>
      <c r="K118" s="307">
        <v>0.29166666666666669</v>
      </c>
      <c r="L118" s="299">
        <f t="shared" si="2"/>
        <v>2.000000000116418</v>
      </c>
      <c r="M118" s="311">
        <v>3</v>
      </c>
      <c r="N118" s="312">
        <v>1</v>
      </c>
      <c r="O118" s="312">
        <v>1</v>
      </c>
      <c r="P118" s="312"/>
      <c r="Q118" s="308"/>
      <c r="R118" s="300" t="str">
        <f>IFERROR(VLOOKUP(Q118,Hoja1!A:B,2,FALSE),"")</f>
        <v/>
      </c>
      <c r="S118" s="308" t="s">
        <v>396</v>
      </c>
      <c r="T118" s="308"/>
      <c r="U118" s="308"/>
      <c r="V118" s="301">
        <f t="shared" si="3"/>
        <v>2</v>
      </c>
    </row>
    <row r="119" spans="1:22" s="302" customFormat="1" x14ac:dyDescent="0.2">
      <c r="A119" s="536">
        <v>44609</v>
      </c>
      <c r="B119" s="305" t="s">
        <v>989</v>
      </c>
      <c r="C119" s="305" t="s">
        <v>998</v>
      </c>
      <c r="D119" s="306" t="s">
        <v>768</v>
      </c>
      <c r="E119" s="306" t="s">
        <v>997</v>
      </c>
      <c r="F119" s="305" t="s">
        <v>990</v>
      </c>
      <c r="G119" s="305" t="s">
        <v>996</v>
      </c>
      <c r="H119" s="306"/>
      <c r="I119" s="306"/>
      <c r="J119" s="307">
        <v>0.29166666666666669</v>
      </c>
      <c r="K119" s="307">
        <v>0.41666666666666669</v>
      </c>
      <c r="L119" s="299">
        <f t="shared" si="2"/>
        <v>3.0000000001746265</v>
      </c>
      <c r="M119" s="311">
        <v>3</v>
      </c>
      <c r="N119" s="312">
        <v>1.5</v>
      </c>
      <c r="O119" s="312">
        <v>1.5</v>
      </c>
      <c r="P119" s="312"/>
      <c r="Q119" s="308"/>
      <c r="R119" s="300" t="str">
        <f>IFERROR(VLOOKUP(Q119,Hoja1!A:B,2,FALSE),"")</f>
        <v/>
      </c>
      <c r="S119" s="308" t="s">
        <v>396</v>
      </c>
      <c r="T119" s="308"/>
      <c r="U119" s="308"/>
      <c r="V119" s="301">
        <f t="shared" si="3"/>
        <v>2</v>
      </c>
    </row>
    <row r="120" spans="1:22" s="302" customFormat="1" x14ac:dyDescent="0.2">
      <c r="A120" s="536">
        <v>44609</v>
      </c>
      <c r="B120" s="305" t="s">
        <v>989</v>
      </c>
      <c r="C120" s="305" t="s">
        <v>995</v>
      </c>
      <c r="D120" s="306" t="s">
        <v>990</v>
      </c>
      <c r="E120" s="306" t="s">
        <v>999</v>
      </c>
      <c r="F120" s="305" t="s">
        <v>989</v>
      </c>
      <c r="G120" s="305" t="s">
        <v>1000</v>
      </c>
      <c r="H120" s="306"/>
      <c r="I120" s="306"/>
      <c r="J120" s="307">
        <v>0.41666666666666669</v>
      </c>
      <c r="K120" s="307">
        <v>0.45833333333333331</v>
      </c>
      <c r="L120" s="299">
        <f t="shared" si="2"/>
        <v>1.0000000000582079</v>
      </c>
      <c r="M120" s="311">
        <v>2</v>
      </c>
      <c r="N120" s="312">
        <v>0.5</v>
      </c>
      <c r="O120" s="312">
        <v>0.5</v>
      </c>
      <c r="P120" s="312"/>
      <c r="Q120" s="308"/>
      <c r="R120" s="300" t="str">
        <f>IFERROR(VLOOKUP(Q120,Hoja1!A:B,2,FALSE),"")</f>
        <v/>
      </c>
      <c r="S120" s="308" t="s">
        <v>396</v>
      </c>
      <c r="T120" s="308"/>
      <c r="U120" s="308"/>
      <c r="V120" s="301">
        <f t="shared" si="3"/>
        <v>2</v>
      </c>
    </row>
    <row r="121" spans="1:22" s="302" customFormat="1" x14ac:dyDescent="0.2">
      <c r="A121" s="536">
        <v>44609</v>
      </c>
      <c r="B121" s="305" t="s">
        <v>714</v>
      </c>
      <c r="C121" s="305" t="s">
        <v>1001</v>
      </c>
      <c r="D121" s="306" t="s">
        <v>768</v>
      </c>
      <c r="E121" s="306" t="s">
        <v>986</v>
      </c>
      <c r="F121" s="305" t="s">
        <v>771</v>
      </c>
      <c r="G121" s="305" t="s">
        <v>987</v>
      </c>
      <c r="H121" s="306"/>
      <c r="I121" s="306"/>
      <c r="J121" s="307">
        <v>0.46527777777777773</v>
      </c>
      <c r="K121" s="307">
        <v>0.52777777777777779</v>
      </c>
      <c r="L121" s="299">
        <f t="shared" si="2"/>
        <v>1.5000000000873146</v>
      </c>
      <c r="M121" s="311">
        <v>2</v>
      </c>
      <c r="N121" s="312">
        <v>1.5</v>
      </c>
      <c r="O121" s="312"/>
      <c r="P121" s="312"/>
      <c r="Q121" s="308" t="s">
        <v>87</v>
      </c>
      <c r="R121" s="300" t="str">
        <f>IFERROR(VLOOKUP(Q121,Hoja1!A:B,2,FALSE),"")</f>
        <v>FAC - Recobro de Autonomía – Caso D</v>
      </c>
      <c r="S121" s="308" t="s">
        <v>52</v>
      </c>
      <c r="T121" s="308"/>
      <c r="U121" s="308" t="s">
        <v>593</v>
      </c>
      <c r="V121" s="301">
        <f t="shared" si="3"/>
        <v>2</v>
      </c>
    </row>
    <row r="122" spans="1:22" s="302" customFormat="1" x14ac:dyDescent="0.2">
      <c r="A122" s="536">
        <v>44609</v>
      </c>
      <c r="B122" s="305" t="s">
        <v>714</v>
      </c>
      <c r="C122" s="305" t="s">
        <v>1001</v>
      </c>
      <c r="D122" s="306" t="s">
        <v>768</v>
      </c>
      <c r="E122" s="306" t="s">
        <v>1002</v>
      </c>
      <c r="F122" s="305" t="s">
        <v>771</v>
      </c>
      <c r="G122" s="305" t="s">
        <v>987</v>
      </c>
      <c r="H122" s="306"/>
      <c r="I122" s="306"/>
      <c r="J122" s="307">
        <v>0.52777777777777779</v>
      </c>
      <c r="K122" s="307">
        <v>0.59027777777777779</v>
      </c>
      <c r="L122" s="299">
        <f t="shared" si="2"/>
        <v>1.5000000000873133</v>
      </c>
      <c r="M122" s="311">
        <v>2</v>
      </c>
      <c r="N122" s="312"/>
      <c r="O122" s="312">
        <v>1.5</v>
      </c>
      <c r="P122" s="312"/>
      <c r="Q122" s="308" t="s">
        <v>89</v>
      </c>
      <c r="R122" s="300" t="str">
        <f>IFERROR(VLOOKUP(Q122,Hoja1!A:B,2,FALSE),"")</f>
        <v>FAC - Control Anual</v>
      </c>
      <c r="S122" s="308" t="s">
        <v>52</v>
      </c>
      <c r="T122" s="308"/>
      <c r="U122" s="308" t="s">
        <v>593</v>
      </c>
      <c r="V122" s="301">
        <f t="shared" si="3"/>
        <v>2</v>
      </c>
    </row>
    <row r="123" spans="1:22" s="302" customFormat="1" x14ac:dyDescent="0.2">
      <c r="A123" s="536">
        <v>44609</v>
      </c>
      <c r="B123" s="305" t="s">
        <v>714</v>
      </c>
      <c r="C123" s="305" t="s">
        <v>1001</v>
      </c>
      <c r="D123" s="306" t="s">
        <v>768</v>
      </c>
      <c r="E123" s="306" t="s">
        <v>1002</v>
      </c>
      <c r="F123" s="305" t="s">
        <v>768</v>
      </c>
      <c r="G123" s="305" t="s">
        <v>988</v>
      </c>
      <c r="H123" s="306"/>
      <c r="I123" s="306"/>
      <c r="J123" s="307">
        <v>0.59722222222222221</v>
      </c>
      <c r="K123" s="307">
        <v>0.65972222222222221</v>
      </c>
      <c r="L123" s="299">
        <f t="shared" si="2"/>
        <v>1.5000000000873133</v>
      </c>
      <c r="M123" s="311">
        <v>2</v>
      </c>
      <c r="N123" s="312">
        <v>1</v>
      </c>
      <c r="O123" s="312">
        <v>0.5</v>
      </c>
      <c r="P123" s="312"/>
      <c r="Q123" s="308" t="s">
        <v>89</v>
      </c>
      <c r="R123" s="300" t="str">
        <f>IFERROR(VLOOKUP(Q123,Hoja1!A:B,2,FALSE),"")</f>
        <v>FAC - Control Anual</v>
      </c>
      <c r="S123" s="308" t="s">
        <v>52</v>
      </c>
      <c r="T123" s="308"/>
      <c r="U123" s="308" t="s">
        <v>593</v>
      </c>
      <c r="V123" s="301">
        <f t="shared" si="3"/>
        <v>2</v>
      </c>
    </row>
    <row r="124" spans="1:22" s="302" customFormat="1" x14ac:dyDescent="0.2">
      <c r="A124" s="394">
        <v>44609</v>
      </c>
      <c r="B124" s="305" t="s">
        <v>761</v>
      </c>
      <c r="C124" s="305" t="s">
        <v>762</v>
      </c>
      <c r="D124" s="306" t="s">
        <v>759</v>
      </c>
      <c r="E124" s="306" t="s">
        <v>1012</v>
      </c>
      <c r="F124" s="305" t="s">
        <v>759</v>
      </c>
      <c r="G124" s="305" t="s">
        <v>1011</v>
      </c>
      <c r="H124" s="306"/>
      <c r="I124" s="306"/>
      <c r="J124" s="307">
        <v>0.67361111111111116</v>
      </c>
      <c r="K124" s="307">
        <v>0.73611111111111116</v>
      </c>
      <c r="L124" s="299">
        <f t="shared" si="2"/>
        <v>1.5000000000873133</v>
      </c>
      <c r="M124" s="311">
        <v>4</v>
      </c>
      <c r="N124" s="312"/>
      <c r="O124" s="312"/>
      <c r="P124" s="312">
        <v>1.5</v>
      </c>
      <c r="Q124" s="308" t="s">
        <v>96</v>
      </c>
      <c r="R124" s="300" t="str">
        <f>IFERROR(VLOOKUP(Q124,Hoja1!A:B,2,FALSE),"")</f>
        <v>EJC - Mantenimiento de Autonomía LVN</v>
      </c>
      <c r="S124" s="308" t="s">
        <v>53</v>
      </c>
      <c r="T124" s="308"/>
      <c r="U124" s="308" t="s">
        <v>590</v>
      </c>
      <c r="V124" s="301">
        <f t="shared" si="3"/>
        <v>2</v>
      </c>
    </row>
    <row r="125" spans="1:22" s="302" customFormat="1" x14ac:dyDescent="0.2">
      <c r="A125" s="394">
        <v>44609</v>
      </c>
      <c r="B125" s="305" t="s">
        <v>714</v>
      </c>
      <c r="C125" s="305" t="s">
        <v>787</v>
      </c>
      <c r="D125" s="306" t="s">
        <v>759</v>
      </c>
      <c r="E125" s="306" t="s">
        <v>1013</v>
      </c>
      <c r="F125" s="305" t="s">
        <v>759</v>
      </c>
      <c r="G125" s="305" t="s">
        <v>1014</v>
      </c>
      <c r="H125" s="306"/>
      <c r="I125" s="306"/>
      <c r="J125" s="307">
        <v>0.74305555555555547</v>
      </c>
      <c r="K125" s="307">
        <v>0.80555555555555547</v>
      </c>
      <c r="L125" s="299">
        <f t="shared" si="2"/>
        <v>1.5000000000873133</v>
      </c>
      <c r="M125" s="311">
        <v>4</v>
      </c>
      <c r="N125" s="312"/>
      <c r="O125" s="312">
        <v>1.5</v>
      </c>
      <c r="P125" s="312"/>
      <c r="Q125" s="308" t="s">
        <v>124</v>
      </c>
      <c r="R125" s="300" t="str">
        <f>IFERROR(VLOOKUP(Q125,Hoja1!A:B,2,FALSE),"")</f>
        <v>EJC - Prueba Anual de Nivel de Pericia-IFR</v>
      </c>
      <c r="S125" s="308" t="s">
        <v>53</v>
      </c>
      <c r="T125" s="308"/>
      <c r="U125" s="308" t="s">
        <v>591</v>
      </c>
      <c r="V125" s="301">
        <f t="shared" si="3"/>
        <v>2</v>
      </c>
    </row>
    <row r="126" spans="1:22" s="302" customFormat="1" x14ac:dyDescent="0.2">
      <c r="A126" s="394">
        <v>44610</v>
      </c>
      <c r="B126" s="305" t="s">
        <v>714</v>
      </c>
      <c r="C126" s="305" t="s">
        <v>1001</v>
      </c>
      <c r="D126" s="306" t="s">
        <v>768</v>
      </c>
      <c r="E126" s="306" t="s">
        <v>988</v>
      </c>
      <c r="F126" s="305" t="s">
        <v>771</v>
      </c>
      <c r="G126" s="305" t="s">
        <v>987</v>
      </c>
      <c r="H126" s="306"/>
      <c r="I126" s="306"/>
      <c r="J126" s="307">
        <v>0.27083333333333331</v>
      </c>
      <c r="K126" s="307">
        <v>0.33333333333333331</v>
      </c>
      <c r="L126" s="299">
        <f t="shared" si="2"/>
        <v>1.5000000000873133</v>
      </c>
      <c r="M126" s="311">
        <v>2</v>
      </c>
      <c r="N126" s="312">
        <v>0.5</v>
      </c>
      <c r="O126" s="312">
        <v>1</v>
      </c>
      <c r="P126" s="312"/>
      <c r="Q126" s="308" t="s">
        <v>87</v>
      </c>
      <c r="R126" s="300" t="str">
        <f>IFERROR(VLOOKUP(Q126,Hoja1!A:B,2,FALSE),"")</f>
        <v>FAC - Recobro de Autonomía – Caso D</v>
      </c>
      <c r="S126" s="308" t="s">
        <v>52</v>
      </c>
      <c r="T126" s="308"/>
      <c r="U126" s="308" t="s">
        <v>593</v>
      </c>
      <c r="V126" s="301">
        <f t="shared" si="3"/>
        <v>2</v>
      </c>
    </row>
    <row r="127" spans="1:22" s="302" customFormat="1" x14ac:dyDescent="0.2">
      <c r="A127" s="394">
        <v>44610</v>
      </c>
      <c r="B127" s="305" t="s">
        <v>714</v>
      </c>
      <c r="C127" s="305" t="s">
        <v>1001</v>
      </c>
      <c r="D127" s="306" t="s">
        <v>771</v>
      </c>
      <c r="E127" s="306" t="s">
        <v>987</v>
      </c>
      <c r="F127" s="305"/>
      <c r="G127" s="305"/>
      <c r="H127" s="306"/>
      <c r="I127" s="306"/>
      <c r="J127" s="307">
        <v>0.33333333333333331</v>
      </c>
      <c r="K127" s="307">
        <v>0.39583333333333331</v>
      </c>
      <c r="L127" s="299">
        <f t="shared" si="2"/>
        <v>1.5000000000873133</v>
      </c>
      <c r="M127" s="311">
        <v>2</v>
      </c>
      <c r="N127" s="312"/>
      <c r="O127" s="312">
        <v>1.5</v>
      </c>
      <c r="P127" s="312"/>
      <c r="Q127" s="308" t="s">
        <v>89</v>
      </c>
      <c r="R127" s="300" t="str">
        <f>IFERROR(VLOOKUP(Q127,Hoja1!A:B,2,FALSE),"")</f>
        <v>FAC - Control Anual</v>
      </c>
      <c r="S127" s="308" t="s">
        <v>52</v>
      </c>
      <c r="T127" s="308"/>
      <c r="U127" s="308" t="s">
        <v>593</v>
      </c>
      <c r="V127" s="301">
        <f t="shared" si="3"/>
        <v>2</v>
      </c>
    </row>
    <row r="128" spans="1:22" s="302" customFormat="1" x14ac:dyDescent="0.2">
      <c r="A128" s="394">
        <v>44610</v>
      </c>
      <c r="B128" s="305" t="s">
        <v>714</v>
      </c>
      <c r="C128" s="305" t="s">
        <v>1001</v>
      </c>
      <c r="D128" s="306" t="s">
        <v>771</v>
      </c>
      <c r="E128" s="306" t="s">
        <v>987</v>
      </c>
      <c r="F128" s="305"/>
      <c r="G128" s="305"/>
      <c r="H128" s="306"/>
      <c r="I128" s="306"/>
      <c r="J128" s="307">
        <v>0.39583333333333331</v>
      </c>
      <c r="K128" s="307">
        <v>0.45833333333333331</v>
      </c>
      <c r="L128" s="299">
        <f t="shared" si="2"/>
        <v>1.5000000000873133</v>
      </c>
      <c r="M128" s="311">
        <v>2</v>
      </c>
      <c r="N128" s="312">
        <v>1</v>
      </c>
      <c r="O128" s="312">
        <v>0.5</v>
      </c>
      <c r="P128" s="312"/>
      <c r="Q128" s="308" t="s">
        <v>89</v>
      </c>
      <c r="R128" s="300" t="str">
        <f>IFERROR(VLOOKUP(Q128,Hoja1!A:B,2,FALSE),"")</f>
        <v>FAC - Control Anual</v>
      </c>
      <c r="S128" s="308" t="s">
        <v>52</v>
      </c>
      <c r="T128" s="308"/>
      <c r="U128" s="308" t="s">
        <v>593</v>
      </c>
      <c r="V128" s="301">
        <f t="shared" si="3"/>
        <v>2</v>
      </c>
    </row>
    <row r="129" spans="1:22" s="302" customFormat="1" x14ac:dyDescent="0.2">
      <c r="A129" s="394">
        <v>44610</v>
      </c>
      <c r="B129" s="305" t="s">
        <v>761</v>
      </c>
      <c r="C129" s="305" t="s">
        <v>762</v>
      </c>
      <c r="D129" s="306" t="s">
        <v>714</v>
      </c>
      <c r="E129" s="306" t="s">
        <v>1018</v>
      </c>
      <c r="F129" s="305" t="s">
        <v>768</v>
      </c>
      <c r="G129" s="305" t="s">
        <v>1019</v>
      </c>
      <c r="H129" s="306"/>
      <c r="I129" s="306"/>
      <c r="J129" s="307">
        <v>0.46527777777777773</v>
      </c>
      <c r="K129" s="307">
        <v>0.52777777777777779</v>
      </c>
      <c r="L129" s="299">
        <f t="shared" si="2"/>
        <v>1.5000000000873146</v>
      </c>
      <c r="M129" s="311">
        <v>4</v>
      </c>
      <c r="N129" s="312"/>
      <c r="O129" s="312"/>
      <c r="P129" s="312">
        <v>1.5</v>
      </c>
      <c r="Q129" s="308" t="s">
        <v>96</v>
      </c>
      <c r="R129" s="300" t="str">
        <f>IFERROR(VLOOKUP(Q129,Hoja1!A:B,2,FALSE),"")</f>
        <v>EJC - Mantenimiento de Autonomía LVN</v>
      </c>
      <c r="S129" s="308" t="s">
        <v>53</v>
      </c>
      <c r="T129" s="308"/>
      <c r="U129" s="308" t="s">
        <v>590</v>
      </c>
      <c r="V129" s="301">
        <f t="shared" si="3"/>
        <v>2</v>
      </c>
    </row>
    <row r="130" spans="1:22" s="302" customFormat="1" x14ac:dyDescent="0.2">
      <c r="A130" s="394">
        <v>44610</v>
      </c>
      <c r="B130" s="305" t="s">
        <v>714</v>
      </c>
      <c r="C130" s="305" t="s">
        <v>790</v>
      </c>
      <c r="D130" s="306" t="s">
        <v>759</v>
      </c>
      <c r="E130" s="306" t="s">
        <v>791</v>
      </c>
      <c r="F130" s="305" t="s">
        <v>771</v>
      </c>
      <c r="G130" s="305" t="s">
        <v>792</v>
      </c>
      <c r="H130" s="306"/>
      <c r="I130" s="306"/>
      <c r="J130" s="307">
        <v>0.54166666666666663</v>
      </c>
      <c r="K130" s="307">
        <v>0.66666666666666663</v>
      </c>
      <c r="L130" s="299">
        <f t="shared" ref="L130:L202" si="4">IF(K130="","",(K130-J130)/$V$1)</f>
        <v>3.0000000001746265</v>
      </c>
      <c r="M130" s="311">
        <v>2</v>
      </c>
      <c r="N130" s="312"/>
      <c r="O130" s="312"/>
      <c r="P130" s="312">
        <v>3</v>
      </c>
      <c r="Q130" s="308" t="s">
        <v>96</v>
      </c>
      <c r="R130" s="300" t="str">
        <f>IFERROR(VLOOKUP(Q130,Hoja1!A:B,2,FALSE),"")</f>
        <v>EJC - Mantenimiento de Autonomía LVN</v>
      </c>
      <c r="S130" s="308" t="s">
        <v>577</v>
      </c>
      <c r="T130" s="308"/>
      <c r="U130" s="308" t="s">
        <v>577</v>
      </c>
      <c r="V130" s="301">
        <f t="shared" si="3"/>
        <v>2</v>
      </c>
    </row>
    <row r="131" spans="1:22" s="302" customFormat="1" x14ac:dyDescent="0.2">
      <c r="A131" s="394">
        <v>44610</v>
      </c>
      <c r="B131" s="305" t="s">
        <v>714</v>
      </c>
      <c r="C131" s="305" t="s">
        <v>1020</v>
      </c>
      <c r="D131" s="306" t="s">
        <v>759</v>
      </c>
      <c r="E131" s="306" t="s">
        <v>788</v>
      </c>
      <c r="F131" s="305" t="s">
        <v>771</v>
      </c>
      <c r="G131" s="305" t="s">
        <v>1021</v>
      </c>
      <c r="H131" s="306"/>
      <c r="I131" s="306"/>
      <c r="J131" s="307">
        <v>0.66666666666666663</v>
      </c>
      <c r="K131" s="307">
        <v>0.79166666666666663</v>
      </c>
      <c r="L131" s="299">
        <f t="shared" si="4"/>
        <v>3.0000000001746265</v>
      </c>
      <c r="M131" s="311">
        <v>2</v>
      </c>
      <c r="N131" s="312"/>
      <c r="O131" s="312"/>
      <c r="P131" s="312">
        <v>3</v>
      </c>
      <c r="Q131" s="308" t="s">
        <v>300</v>
      </c>
      <c r="R131" s="300" t="str">
        <f>IFERROR(VLOOKUP(Q131,Hoja1!A:B,2,FALSE),"")</f>
        <v>EJC - Entrenamiento LVN</v>
      </c>
      <c r="S131" s="308" t="s">
        <v>577</v>
      </c>
      <c r="T131" s="308"/>
      <c r="U131" s="308" t="s">
        <v>577</v>
      </c>
      <c r="V131" s="301">
        <f t="shared" ref="V131:V203" si="5">IF(A131="","",MONTH(A131))</f>
        <v>2</v>
      </c>
    </row>
    <row r="132" spans="1:22" s="302" customFormat="1" x14ac:dyDescent="0.2">
      <c r="A132" s="394">
        <v>44610</v>
      </c>
      <c r="B132" s="305" t="s">
        <v>714</v>
      </c>
      <c r="C132" s="305" t="s">
        <v>1022</v>
      </c>
      <c r="D132" s="306" t="s">
        <v>1023</v>
      </c>
      <c r="E132" s="306" t="s">
        <v>1024</v>
      </c>
      <c r="F132" s="305" t="s">
        <v>717</v>
      </c>
      <c r="G132" s="305" t="s">
        <v>1025</v>
      </c>
      <c r="H132" s="306"/>
      <c r="I132" s="306"/>
      <c r="J132" s="307">
        <v>0.79861111111111116</v>
      </c>
      <c r="K132" s="307">
        <v>0.86111111111111116</v>
      </c>
      <c r="L132" s="299">
        <f t="shared" si="4"/>
        <v>1.5000000000873133</v>
      </c>
      <c r="M132" s="311">
        <v>2</v>
      </c>
      <c r="N132" s="312"/>
      <c r="O132" s="312"/>
      <c r="P132" s="312">
        <v>1.5</v>
      </c>
      <c r="Q132" s="308" t="s">
        <v>96</v>
      </c>
      <c r="R132" s="300" t="str">
        <f>IFERROR(VLOOKUP(Q132,Hoja1!A:B,2,FALSE),"")</f>
        <v>EJC - Mantenimiento de Autonomía LVN</v>
      </c>
      <c r="S132" s="308" t="s">
        <v>53</v>
      </c>
      <c r="T132" s="308"/>
      <c r="U132" s="308" t="s">
        <v>591</v>
      </c>
      <c r="V132" s="301">
        <f t="shared" si="5"/>
        <v>2</v>
      </c>
    </row>
    <row r="133" spans="1:22" s="302" customFormat="1" x14ac:dyDescent="0.2">
      <c r="A133" s="536">
        <v>44627</v>
      </c>
      <c r="B133" s="305" t="s">
        <v>989</v>
      </c>
      <c r="C133" s="305" t="s">
        <v>1075</v>
      </c>
      <c r="D133" s="306" t="s">
        <v>768</v>
      </c>
      <c r="E133" s="306" t="s">
        <v>1094</v>
      </c>
      <c r="F133" s="305" t="s">
        <v>1076</v>
      </c>
      <c r="G133" s="305" t="s">
        <v>1077</v>
      </c>
      <c r="H133" s="306"/>
      <c r="I133" s="306"/>
      <c r="J133" s="307">
        <v>0.58333333333333337</v>
      </c>
      <c r="K133" s="307">
        <v>0.66666666666666663</v>
      </c>
      <c r="L133" s="299">
        <f t="shared" si="4"/>
        <v>2.0000000001164158</v>
      </c>
      <c r="M133" s="311">
        <v>5</v>
      </c>
      <c r="N133" s="312">
        <v>2</v>
      </c>
      <c r="O133" s="312"/>
      <c r="P133" s="312"/>
      <c r="Q133" s="308"/>
      <c r="R133" s="300" t="str">
        <f>IFERROR(VLOOKUP(Q133,Hoja1!A:B,2,FALSE),"")</f>
        <v/>
      </c>
      <c r="S133" s="308" t="s">
        <v>396</v>
      </c>
      <c r="T133" s="308"/>
      <c r="U133" s="308"/>
      <c r="V133" s="301">
        <f t="shared" si="5"/>
        <v>3</v>
      </c>
    </row>
    <row r="134" spans="1:22" s="302" customFormat="1" x14ac:dyDescent="0.2">
      <c r="A134" s="536">
        <v>44627</v>
      </c>
      <c r="B134" s="305" t="s">
        <v>989</v>
      </c>
      <c r="C134" s="305" t="s">
        <v>1078</v>
      </c>
      <c r="D134" s="306" t="s">
        <v>1076</v>
      </c>
      <c r="E134" s="306" t="s">
        <v>1079</v>
      </c>
      <c r="F134" s="305" t="s">
        <v>989</v>
      </c>
      <c r="G134" s="305" t="s">
        <v>1080</v>
      </c>
      <c r="H134" s="306"/>
      <c r="I134" s="306"/>
      <c r="J134" s="307">
        <v>0.66666666666666663</v>
      </c>
      <c r="K134" s="307">
        <v>0.75</v>
      </c>
      <c r="L134" s="299">
        <f t="shared" si="4"/>
        <v>2.0000000001164184</v>
      </c>
      <c r="M134" s="311">
        <v>5</v>
      </c>
      <c r="N134" s="312">
        <v>2</v>
      </c>
      <c r="O134" s="312"/>
      <c r="P134" s="312"/>
      <c r="Q134" s="308"/>
      <c r="R134" s="300" t="str">
        <f>IFERROR(VLOOKUP(Q134,Hoja1!A:B,2,FALSE),"")</f>
        <v/>
      </c>
      <c r="S134" s="308" t="s">
        <v>396</v>
      </c>
      <c r="T134" s="308"/>
      <c r="U134" s="308"/>
      <c r="V134" s="301">
        <f t="shared" si="5"/>
        <v>3</v>
      </c>
    </row>
    <row r="135" spans="1:22" s="302" customFormat="1" x14ac:dyDescent="0.2">
      <c r="A135" s="536">
        <v>44627</v>
      </c>
      <c r="B135" s="305" t="s">
        <v>989</v>
      </c>
      <c r="C135" s="305" t="s">
        <v>1078</v>
      </c>
      <c r="D135" s="306" t="s">
        <v>768</v>
      </c>
      <c r="E135" s="306" t="s">
        <v>1094</v>
      </c>
      <c r="F135" s="305" t="s">
        <v>989</v>
      </c>
      <c r="G135" s="305" t="s">
        <v>1077</v>
      </c>
      <c r="H135" s="306"/>
      <c r="I135" s="306"/>
      <c r="J135" s="307">
        <v>0.75</v>
      </c>
      <c r="K135" s="307">
        <v>0.83333333333333337</v>
      </c>
      <c r="L135" s="299">
        <f t="shared" si="4"/>
        <v>2.0000000001164184</v>
      </c>
      <c r="M135" s="311">
        <v>5</v>
      </c>
      <c r="N135" s="312">
        <v>2</v>
      </c>
      <c r="O135" s="312"/>
      <c r="P135" s="312"/>
      <c r="Q135" s="308"/>
      <c r="R135" s="300" t="str">
        <f>IFERROR(VLOOKUP(Q135,Hoja1!A:B,2,FALSE),"")</f>
        <v/>
      </c>
      <c r="S135" s="308" t="s">
        <v>396</v>
      </c>
      <c r="T135" s="308"/>
      <c r="U135" s="308"/>
      <c r="V135" s="301">
        <f t="shared" si="5"/>
        <v>3</v>
      </c>
    </row>
    <row r="136" spans="1:22" s="302" customFormat="1" x14ac:dyDescent="0.2">
      <c r="A136" s="536">
        <v>44627</v>
      </c>
      <c r="B136" s="305" t="s">
        <v>989</v>
      </c>
      <c r="C136" s="305" t="s">
        <v>1075</v>
      </c>
      <c r="D136" s="306" t="s">
        <v>989</v>
      </c>
      <c r="E136" s="306" t="s">
        <v>1080</v>
      </c>
      <c r="F136" s="305" t="s">
        <v>1076</v>
      </c>
      <c r="G136" s="305" t="s">
        <v>1079</v>
      </c>
      <c r="H136" s="306"/>
      <c r="I136" s="306"/>
      <c r="J136" s="307">
        <v>0.83333333333333337</v>
      </c>
      <c r="K136" s="307">
        <v>0.91666666666666663</v>
      </c>
      <c r="L136" s="299">
        <f t="shared" si="4"/>
        <v>2.0000000001164158</v>
      </c>
      <c r="M136" s="311">
        <v>5</v>
      </c>
      <c r="N136" s="312">
        <v>2</v>
      </c>
      <c r="O136" s="312"/>
      <c r="P136" s="312"/>
      <c r="Q136" s="308"/>
      <c r="R136" s="300" t="str">
        <f>IFERROR(VLOOKUP(Q136,Hoja1!A:B,2,FALSE),"")</f>
        <v/>
      </c>
      <c r="S136" s="308" t="s">
        <v>396</v>
      </c>
      <c r="T136" s="308"/>
      <c r="U136" s="308"/>
      <c r="V136" s="301">
        <f t="shared" si="5"/>
        <v>3</v>
      </c>
    </row>
    <row r="137" spans="1:22" s="302" customFormat="1" x14ac:dyDescent="0.2">
      <c r="A137" s="394">
        <v>44628</v>
      </c>
      <c r="B137" s="305" t="s">
        <v>989</v>
      </c>
      <c r="C137" s="305" t="s">
        <v>1078</v>
      </c>
      <c r="D137" s="306" t="s">
        <v>768</v>
      </c>
      <c r="E137" s="306" t="s">
        <v>1094</v>
      </c>
      <c r="F137" s="305" t="s">
        <v>989</v>
      </c>
      <c r="G137" s="305" t="s">
        <v>1079</v>
      </c>
      <c r="H137" s="306"/>
      <c r="I137" s="306"/>
      <c r="J137" s="307">
        <v>0.33333333333333331</v>
      </c>
      <c r="K137" s="307">
        <v>0.41666666666666669</v>
      </c>
      <c r="L137" s="299">
        <f t="shared" si="4"/>
        <v>2.0000000001164184</v>
      </c>
      <c r="M137" s="311">
        <v>5</v>
      </c>
      <c r="N137" s="312">
        <v>2</v>
      </c>
      <c r="O137" s="312"/>
      <c r="P137" s="312"/>
      <c r="Q137" s="308"/>
      <c r="R137" s="300" t="str">
        <f>IFERROR(VLOOKUP(Q137,Hoja1!A:B,2,FALSE),"")</f>
        <v/>
      </c>
      <c r="S137" s="308" t="s">
        <v>396</v>
      </c>
      <c r="T137" s="308"/>
      <c r="U137" s="308"/>
      <c r="V137" s="301">
        <f t="shared" si="5"/>
        <v>3</v>
      </c>
    </row>
    <row r="138" spans="1:22" s="302" customFormat="1" x14ac:dyDescent="0.2">
      <c r="A138" s="394">
        <v>44628</v>
      </c>
      <c r="B138" s="305" t="s">
        <v>989</v>
      </c>
      <c r="C138" s="305" t="s">
        <v>1075</v>
      </c>
      <c r="D138" s="306" t="s">
        <v>989</v>
      </c>
      <c r="E138" s="306" t="s">
        <v>1077</v>
      </c>
      <c r="F138" s="305" t="s">
        <v>989</v>
      </c>
      <c r="G138" s="305" t="s">
        <v>1080</v>
      </c>
      <c r="H138" s="306"/>
      <c r="I138" s="306"/>
      <c r="J138" s="307">
        <v>0.41666666666666669</v>
      </c>
      <c r="K138" s="307">
        <v>0.5</v>
      </c>
      <c r="L138" s="299">
        <f t="shared" si="4"/>
        <v>2.0000000001164171</v>
      </c>
      <c r="M138" s="311">
        <v>5</v>
      </c>
      <c r="N138" s="312">
        <v>2</v>
      </c>
      <c r="O138" s="312"/>
      <c r="P138" s="312"/>
      <c r="Q138" s="308"/>
      <c r="R138" s="300" t="str">
        <f>IFERROR(VLOOKUP(Q138,Hoja1!A:B,2,FALSE),"")</f>
        <v/>
      </c>
      <c r="S138" s="308" t="s">
        <v>396</v>
      </c>
      <c r="T138" s="308"/>
      <c r="U138" s="308"/>
      <c r="V138" s="301">
        <f t="shared" si="5"/>
        <v>3</v>
      </c>
    </row>
    <row r="139" spans="1:22" s="302" customFormat="1" x14ac:dyDescent="0.2">
      <c r="A139" s="394">
        <v>44628</v>
      </c>
      <c r="B139" s="305" t="s">
        <v>989</v>
      </c>
      <c r="C139" s="305" t="s">
        <v>1075</v>
      </c>
      <c r="D139" s="306" t="s">
        <v>768</v>
      </c>
      <c r="E139" s="306" t="s">
        <v>1094</v>
      </c>
      <c r="F139" s="305" t="s">
        <v>989</v>
      </c>
      <c r="G139" s="305" t="s">
        <v>1079</v>
      </c>
      <c r="H139" s="306"/>
      <c r="I139" s="306"/>
      <c r="J139" s="307">
        <v>0.5</v>
      </c>
      <c r="K139" s="307">
        <v>0.58333333333333337</v>
      </c>
      <c r="L139" s="299">
        <f t="shared" si="4"/>
        <v>2.0000000001164184</v>
      </c>
      <c r="M139" s="311">
        <v>5</v>
      </c>
      <c r="N139" s="312">
        <v>2</v>
      </c>
      <c r="O139" s="312"/>
      <c r="P139" s="312"/>
      <c r="Q139" s="308"/>
      <c r="R139" s="300" t="str">
        <f>IFERROR(VLOOKUP(Q139,Hoja1!A:B,2,FALSE),"")</f>
        <v/>
      </c>
      <c r="S139" s="308" t="s">
        <v>396</v>
      </c>
      <c r="T139" s="308"/>
      <c r="U139" s="308"/>
      <c r="V139" s="301">
        <f t="shared" si="5"/>
        <v>3</v>
      </c>
    </row>
    <row r="140" spans="1:22" s="302" customFormat="1" x14ac:dyDescent="0.2">
      <c r="A140" s="394">
        <v>44628</v>
      </c>
      <c r="B140" s="305" t="s">
        <v>989</v>
      </c>
      <c r="C140" s="305" t="s">
        <v>1078</v>
      </c>
      <c r="D140" s="306" t="s">
        <v>989</v>
      </c>
      <c r="E140" s="306" t="s">
        <v>1080</v>
      </c>
      <c r="F140" s="305" t="s">
        <v>989</v>
      </c>
      <c r="G140" s="305" t="s">
        <v>1077</v>
      </c>
      <c r="H140" s="306"/>
      <c r="I140" s="306"/>
      <c r="J140" s="307">
        <v>0.58333333333333337</v>
      </c>
      <c r="K140" s="307">
        <v>0.66666666666666663</v>
      </c>
      <c r="L140" s="299">
        <f t="shared" si="4"/>
        <v>2.0000000001164158</v>
      </c>
      <c r="M140" s="311">
        <v>5</v>
      </c>
      <c r="N140" s="312">
        <v>2</v>
      </c>
      <c r="O140" s="312"/>
      <c r="P140" s="312"/>
      <c r="Q140" s="308"/>
      <c r="R140" s="300" t="str">
        <f>IFERROR(VLOOKUP(Q140,Hoja1!A:B,2,FALSE),"")</f>
        <v/>
      </c>
      <c r="S140" s="308" t="s">
        <v>396</v>
      </c>
      <c r="T140" s="308"/>
      <c r="U140" s="308"/>
      <c r="V140" s="301">
        <f t="shared" si="5"/>
        <v>3</v>
      </c>
    </row>
    <row r="141" spans="1:22" s="302" customFormat="1" x14ac:dyDescent="0.2">
      <c r="A141" s="536">
        <v>44629</v>
      </c>
      <c r="B141" s="305" t="s">
        <v>989</v>
      </c>
      <c r="C141" s="305" t="s">
        <v>1075</v>
      </c>
      <c r="D141" s="306" t="s">
        <v>989</v>
      </c>
      <c r="E141" s="306" t="s">
        <v>1077</v>
      </c>
      <c r="F141" s="305" t="s">
        <v>989</v>
      </c>
      <c r="G141" s="305" t="s">
        <v>1079</v>
      </c>
      <c r="H141" s="306"/>
      <c r="I141" s="306"/>
      <c r="J141" s="307">
        <v>0.33333333333333331</v>
      </c>
      <c r="K141" s="307">
        <v>0.41666666666666669</v>
      </c>
      <c r="L141" s="299">
        <f t="shared" si="4"/>
        <v>2.0000000001164184</v>
      </c>
      <c r="M141" s="311">
        <v>4</v>
      </c>
      <c r="N141" s="312">
        <v>2</v>
      </c>
      <c r="O141" s="312"/>
      <c r="P141" s="312"/>
      <c r="Q141" s="308"/>
      <c r="R141" s="300" t="str">
        <f>IFERROR(VLOOKUP(Q141,Hoja1!A:B,2,FALSE),"")</f>
        <v/>
      </c>
      <c r="S141" s="308" t="s">
        <v>396</v>
      </c>
      <c r="T141" s="308"/>
      <c r="U141" s="308"/>
      <c r="V141" s="301">
        <f t="shared" si="5"/>
        <v>3</v>
      </c>
    </row>
    <row r="142" spans="1:22" s="302" customFormat="1" x14ac:dyDescent="0.2">
      <c r="A142" s="536">
        <v>44629</v>
      </c>
      <c r="B142" s="305" t="s">
        <v>989</v>
      </c>
      <c r="C142" s="305" t="s">
        <v>1078</v>
      </c>
      <c r="D142" s="306" t="s">
        <v>989</v>
      </c>
      <c r="E142" s="306" t="s">
        <v>1080</v>
      </c>
      <c r="F142" s="305" t="s">
        <v>768</v>
      </c>
      <c r="G142" s="305" t="s">
        <v>1094</v>
      </c>
      <c r="H142" s="306"/>
      <c r="I142" s="306"/>
      <c r="J142" s="307">
        <v>0.41666666666666669</v>
      </c>
      <c r="K142" s="307">
        <v>0.5</v>
      </c>
      <c r="L142" s="299">
        <f t="shared" si="4"/>
        <v>2.0000000001164171</v>
      </c>
      <c r="M142" s="311">
        <v>4</v>
      </c>
      <c r="N142" s="312">
        <v>2</v>
      </c>
      <c r="O142" s="312"/>
      <c r="P142" s="312"/>
      <c r="Q142" s="308"/>
      <c r="R142" s="300" t="str">
        <f>IFERROR(VLOOKUP(Q142,Hoja1!A:B,2,FALSE),"")</f>
        <v/>
      </c>
      <c r="S142" s="308" t="s">
        <v>396</v>
      </c>
      <c r="T142" s="308"/>
      <c r="U142" s="308"/>
      <c r="V142" s="301">
        <f t="shared" si="5"/>
        <v>3</v>
      </c>
    </row>
    <row r="143" spans="1:22" s="302" customFormat="1" x14ac:dyDescent="0.2">
      <c r="A143" s="536">
        <v>44629</v>
      </c>
      <c r="B143" s="305" t="s">
        <v>989</v>
      </c>
      <c r="C143" s="305" t="s">
        <v>1078</v>
      </c>
      <c r="D143" s="306" t="s">
        <v>989</v>
      </c>
      <c r="E143" s="306" t="s">
        <v>1077</v>
      </c>
      <c r="F143" s="305" t="s">
        <v>989</v>
      </c>
      <c r="G143" s="305" t="s">
        <v>1079</v>
      </c>
      <c r="H143" s="306"/>
      <c r="I143" s="306"/>
      <c r="J143" s="307">
        <v>0.5</v>
      </c>
      <c r="K143" s="307">
        <v>0.58333333333333337</v>
      </c>
      <c r="L143" s="299">
        <f t="shared" si="4"/>
        <v>2.0000000001164184</v>
      </c>
      <c r="M143" s="311">
        <v>4</v>
      </c>
      <c r="N143" s="312">
        <v>2</v>
      </c>
      <c r="O143" s="312"/>
      <c r="P143" s="312"/>
      <c r="Q143" s="308"/>
      <c r="R143" s="300" t="str">
        <f>IFERROR(VLOOKUP(Q143,Hoja1!A:B,2,FALSE),"")</f>
        <v/>
      </c>
      <c r="S143" s="308" t="s">
        <v>396</v>
      </c>
      <c r="T143" s="308"/>
      <c r="U143" s="308"/>
      <c r="V143" s="301">
        <f t="shared" si="5"/>
        <v>3</v>
      </c>
    </row>
    <row r="144" spans="1:22" s="302" customFormat="1" x14ac:dyDescent="0.2">
      <c r="A144" s="536">
        <v>44629</v>
      </c>
      <c r="B144" s="305" t="s">
        <v>989</v>
      </c>
      <c r="C144" s="305" t="s">
        <v>1075</v>
      </c>
      <c r="D144" s="306" t="s">
        <v>768</v>
      </c>
      <c r="E144" s="306" t="s">
        <v>1094</v>
      </c>
      <c r="F144" s="305" t="s">
        <v>989</v>
      </c>
      <c r="G144" s="305" t="s">
        <v>1080</v>
      </c>
      <c r="H144" s="306"/>
      <c r="I144" s="306"/>
      <c r="J144" s="307">
        <v>0.58333333333333337</v>
      </c>
      <c r="K144" s="307">
        <v>0.66666666666666663</v>
      </c>
      <c r="L144" s="299">
        <f t="shared" si="4"/>
        <v>2.0000000001164158</v>
      </c>
      <c r="M144" s="311">
        <v>4</v>
      </c>
      <c r="N144" s="312">
        <v>2</v>
      </c>
      <c r="O144" s="312"/>
      <c r="P144" s="312"/>
      <c r="Q144" s="308"/>
      <c r="R144" s="300" t="str">
        <f>IFERROR(VLOOKUP(Q144,Hoja1!A:B,2,FALSE),"")</f>
        <v/>
      </c>
      <c r="S144" s="308" t="s">
        <v>396</v>
      </c>
      <c r="T144" s="308"/>
      <c r="U144" s="308"/>
      <c r="V144" s="301">
        <f t="shared" si="5"/>
        <v>3</v>
      </c>
    </row>
    <row r="145" spans="1:22" s="302" customFormat="1" x14ac:dyDescent="0.2">
      <c r="A145" s="536">
        <v>44629</v>
      </c>
      <c r="B145" s="305" t="s">
        <v>989</v>
      </c>
      <c r="C145" s="305" t="s">
        <v>1077</v>
      </c>
      <c r="D145" s="306" t="s">
        <v>989</v>
      </c>
      <c r="E145" s="306" t="s">
        <v>1078</v>
      </c>
      <c r="F145" s="305" t="s">
        <v>989</v>
      </c>
      <c r="G145" s="305" t="s">
        <v>1075</v>
      </c>
      <c r="H145" s="306"/>
      <c r="I145" s="306"/>
      <c r="J145" s="307">
        <v>0.66666666666666663</v>
      </c>
      <c r="K145" s="307">
        <v>0.75</v>
      </c>
      <c r="L145" s="299">
        <f t="shared" si="4"/>
        <v>2.0000000001164184</v>
      </c>
      <c r="M145" s="311">
        <v>4</v>
      </c>
      <c r="N145" s="312">
        <v>2</v>
      </c>
      <c r="O145" s="312"/>
      <c r="P145" s="312"/>
      <c r="Q145" s="308"/>
      <c r="R145" s="300" t="str">
        <f>IFERROR(VLOOKUP(Q145,Hoja1!A:B,2,FALSE),"")</f>
        <v/>
      </c>
      <c r="S145" s="308" t="s">
        <v>674</v>
      </c>
      <c r="T145" s="308"/>
      <c r="U145" s="308"/>
      <c r="V145" s="301">
        <f t="shared" si="5"/>
        <v>3</v>
      </c>
    </row>
    <row r="146" spans="1:22" s="302" customFormat="1" x14ac:dyDescent="0.2">
      <c r="A146" s="394">
        <v>44630</v>
      </c>
      <c r="B146" s="305" t="s">
        <v>989</v>
      </c>
      <c r="C146" s="305" t="s">
        <v>1078</v>
      </c>
      <c r="D146" s="306" t="s">
        <v>989</v>
      </c>
      <c r="E146" s="306" t="s">
        <v>1077</v>
      </c>
      <c r="F146" s="305" t="s">
        <v>989</v>
      </c>
      <c r="G146" s="305" t="s">
        <v>1079</v>
      </c>
      <c r="H146" s="306"/>
      <c r="I146" s="306"/>
      <c r="J146" s="307">
        <v>0.25</v>
      </c>
      <c r="K146" s="307">
        <v>0.3125</v>
      </c>
      <c r="L146" s="299">
        <f t="shared" si="4"/>
        <v>1.5000000000873133</v>
      </c>
      <c r="M146" s="311">
        <v>4</v>
      </c>
      <c r="N146" s="312">
        <v>1.5</v>
      </c>
      <c r="O146" s="312"/>
      <c r="P146" s="312"/>
      <c r="Q146" s="308"/>
      <c r="R146" s="300" t="str">
        <f>IFERROR(VLOOKUP(Q146,Hoja1!A:B,2,FALSE),"")</f>
        <v/>
      </c>
      <c r="S146" s="308" t="s">
        <v>396</v>
      </c>
      <c r="T146" s="308"/>
      <c r="U146" s="308"/>
      <c r="V146" s="301">
        <f t="shared" si="5"/>
        <v>3</v>
      </c>
    </row>
    <row r="147" spans="1:22" s="302" customFormat="1" x14ac:dyDescent="0.2">
      <c r="A147" s="394">
        <v>44630</v>
      </c>
      <c r="B147" s="305" t="s">
        <v>989</v>
      </c>
      <c r="C147" s="305" t="s">
        <v>1075</v>
      </c>
      <c r="D147" s="306" t="s">
        <v>768</v>
      </c>
      <c r="E147" s="306" t="s">
        <v>1094</v>
      </c>
      <c r="F147" s="305" t="s">
        <v>989</v>
      </c>
      <c r="G147" s="305" t="s">
        <v>1080</v>
      </c>
      <c r="H147" s="306"/>
      <c r="I147" s="306"/>
      <c r="J147" s="307">
        <v>0.3125</v>
      </c>
      <c r="K147" s="307">
        <v>0.375</v>
      </c>
      <c r="L147" s="299">
        <f t="shared" si="4"/>
        <v>1.5000000000873133</v>
      </c>
      <c r="M147" s="311">
        <v>4</v>
      </c>
      <c r="N147" s="312">
        <v>1.5</v>
      </c>
      <c r="O147" s="312"/>
      <c r="P147" s="312"/>
      <c r="Q147" s="308"/>
      <c r="R147" s="300" t="str">
        <f>IFERROR(VLOOKUP(Q147,Hoja1!A:B,2,FALSE),"")</f>
        <v/>
      </c>
      <c r="S147" s="308" t="s">
        <v>396</v>
      </c>
      <c r="T147" s="308"/>
      <c r="U147" s="308"/>
      <c r="V147" s="301">
        <f t="shared" si="5"/>
        <v>3</v>
      </c>
    </row>
    <row r="148" spans="1:22" s="302" customFormat="1" x14ac:dyDescent="0.2">
      <c r="A148" s="394">
        <v>44630</v>
      </c>
      <c r="B148" s="305" t="s">
        <v>989</v>
      </c>
      <c r="C148" s="305" t="s">
        <v>1078</v>
      </c>
      <c r="D148" s="306" t="s">
        <v>768</v>
      </c>
      <c r="E148" s="306" t="s">
        <v>1094</v>
      </c>
      <c r="F148" s="305" t="s">
        <v>989</v>
      </c>
      <c r="G148" s="305" t="s">
        <v>1079</v>
      </c>
      <c r="H148" s="306"/>
      <c r="I148" s="306"/>
      <c r="J148" s="307">
        <v>0.375</v>
      </c>
      <c r="K148" s="307">
        <v>0.4375</v>
      </c>
      <c r="L148" s="299">
        <f t="shared" si="4"/>
        <v>1.5000000000873133</v>
      </c>
      <c r="M148" s="311">
        <v>4</v>
      </c>
      <c r="N148" s="312">
        <v>1.5</v>
      </c>
      <c r="O148" s="312"/>
      <c r="P148" s="312"/>
      <c r="Q148" s="308"/>
      <c r="R148" s="300" t="str">
        <f>IFERROR(VLOOKUP(Q148,Hoja1!A:B,2,FALSE),"")</f>
        <v/>
      </c>
      <c r="S148" s="308" t="s">
        <v>396</v>
      </c>
      <c r="T148" s="308"/>
      <c r="U148" s="308"/>
      <c r="V148" s="301">
        <f t="shared" si="5"/>
        <v>3</v>
      </c>
    </row>
    <row r="149" spans="1:22" s="302" customFormat="1" x14ac:dyDescent="0.2">
      <c r="A149" s="394">
        <v>44630</v>
      </c>
      <c r="B149" s="305" t="s">
        <v>989</v>
      </c>
      <c r="C149" s="305" t="s">
        <v>1075</v>
      </c>
      <c r="D149" s="306" t="s">
        <v>989</v>
      </c>
      <c r="E149" s="306" t="s">
        <v>1077</v>
      </c>
      <c r="F149" s="305" t="s">
        <v>989</v>
      </c>
      <c r="G149" s="305" t="s">
        <v>1080</v>
      </c>
      <c r="H149" s="306"/>
      <c r="I149" s="306"/>
      <c r="J149" s="307">
        <v>0.4375</v>
      </c>
      <c r="K149" s="307">
        <v>0.5</v>
      </c>
      <c r="L149" s="299">
        <f t="shared" si="4"/>
        <v>1.5000000000873133</v>
      </c>
      <c r="M149" s="311">
        <v>4</v>
      </c>
      <c r="N149" s="312">
        <v>1.5</v>
      </c>
      <c r="O149" s="312"/>
      <c r="P149" s="312"/>
      <c r="Q149" s="308"/>
      <c r="R149" s="300" t="str">
        <f>IFERROR(VLOOKUP(Q149,Hoja1!A:B,2,FALSE),"")</f>
        <v/>
      </c>
      <c r="S149" s="308" t="s">
        <v>396</v>
      </c>
      <c r="T149" s="308"/>
      <c r="U149" s="308"/>
      <c r="V149" s="301">
        <f t="shared" si="5"/>
        <v>3</v>
      </c>
    </row>
    <row r="150" spans="1:22" s="302" customFormat="1" x14ac:dyDescent="0.2">
      <c r="A150" s="394">
        <v>44630</v>
      </c>
      <c r="B150" s="305" t="s">
        <v>989</v>
      </c>
      <c r="C150" s="305" t="s">
        <v>1077</v>
      </c>
      <c r="D150" s="306" t="s">
        <v>989</v>
      </c>
      <c r="E150" s="306" t="s">
        <v>1078</v>
      </c>
      <c r="F150" s="305" t="s">
        <v>989</v>
      </c>
      <c r="G150" s="305" t="s">
        <v>1075</v>
      </c>
      <c r="H150" s="306"/>
      <c r="I150" s="306"/>
      <c r="J150" s="307">
        <v>0.5</v>
      </c>
      <c r="K150" s="307">
        <v>0.54166666666666663</v>
      </c>
      <c r="L150" s="299">
        <f t="shared" si="4"/>
        <v>1.0000000000582079</v>
      </c>
      <c r="M150" s="311">
        <v>4</v>
      </c>
      <c r="N150" s="312">
        <v>1</v>
      </c>
      <c r="O150" s="312"/>
      <c r="P150" s="312"/>
      <c r="Q150" s="308"/>
      <c r="R150" s="300" t="str">
        <f>IFERROR(VLOOKUP(Q150,Hoja1!A:B,2,FALSE),"")</f>
        <v/>
      </c>
      <c r="S150" s="308" t="s">
        <v>674</v>
      </c>
      <c r="T150" s="308"/>
      <c r="U150" s="308"/>
      <c r="V150" s="301">
        <f t="shared" si="5"/>
        <v>3</v>
      </c>
    </row>
    <row r="151" spans="1:22" s="302" customFormat="1" x14ac:dyDescent="0.2">
      <c r="A151" s="394">
        <v>44634</v>
      </c>
      <c r="B151" s="305" t="s">
        <v>1102</v>
      </c>
      <c r="C151" s="305" t="s">
        <v>1103</v>
      </c>
      <c r="D151" s="306" t="s">
        <v>1104</v>
      </c>
      <c r="E151" s="306" t="s">
        <v>1105</v>
      </c>
      <c r="F151" s="305" t="s">
        <v>1102</v>
      </c>
      <c r="G151" s="305" t="s">
        <v>1106</v>
      </c>
      <c r="H151" s="306"/>
      <c r="I151" s="306"/>
      <c r="J151" s="307">
        <v>0.58333333333333337</v>
      </c>
      <c r="K151" s="307">
        <v>0.66666666666666663</v>
      </c>
      <c r="L151" s="299">
        <f t="shared" si="4"/>
        <v>2.0000000001164158</v>
      </c>
      <c r="M151" s="311">
        <v>5</v>
      </c>
      <c r="N151" s="312">
        <v>2</v>
      </c>
      <c r="O151" s="312"/>
      <c r="P151" s="312"/>
      <c r="Q151" s="308"/>
      <c r="R151" s="300" t="str">
        <f>IFERROR(VLOOKUP(Q151,Hoja1!A:B,2,FALSE),"")</f>
        <v/>
      </c>
      <c r="S151" s="308" t="s">
        <v>396</v>
      </c>
      <c r="T151" s="308"/>
      <c r="U151" s="308"/>
      <c r="V151" s="301">
        <f t="shared" si="5"/>
        <v>3</v>
      </c>
    </row>
    <row r="152" spans="1:22" s="302" customFormat="1" x14ac:dyDescent="0.2">
      <c r="A152" s="536">
        <v>44634</v>
      </c>
      <c r="B152" s="305" t="s">
        <v>989</v>
      </c>
      <c r="C152" s="305" t="s">
        <v>1107</v>
      </c>
      <c r="D152" s="306" t="s">
        <v>989</v>
      </c>
      <c r="E152" s="306" t="s">
        <v>1108</v>
      </c>
      <c r="F152" s="305" t="s">
        <v>989</v>
      </c>
      <c r="G152" s="305" t="s">
        <v>1109</v>
      </c>
      <c r="H152" s="306"/>
      <c r="I152" s="306"/>
      <c r="J152" s="307">
        <v>0.66666666666666663</v>
      </c>
      <c r="K152" s="307">
        <v>0.75</v>
      </c>
      <c r="L152" s="299">
        <f t="shared" si="4"/>
        <v>2.0000000001164184</v>
      </c>
      <c r="M152" s="311">
        <v>5</v>
      </c>
      <c r="N152" s="312">
        <v>2</v>
      </c>
      <c r="O152" s="312"/>
      <c r="P152" s="312"/>
      <c r="Q152" s="308"/>
      <c r="R152" s="300" t="str">
        <f>IFERROR(VLOOKUP(Q152,Hoja1!A:B,2,FALSE),"")</f>
        <v/>
      </c>
      <c r="S152" s="308" t="s">
        <v>396</v>
      </c>
      <c r="T152" s="308"/>
      <c r="U152" s="308"/>
      <c r="V152" s="301">
        <f t="shared" si="5"/>
        <v>3</v>
      </c>
    </row>
    <row r="153" spans="1:22" s="302" customFormat="1" x14ac:dyDescent="0.2">
      <c r="A153" s="536">
        <v>44634</v>
      </c>
      <c r="B153" s="305" t="s">
        <v>1102</v>
      </c>
      <c r="C153" s="305" t="s">
        <v>1103</v>
      </c>
      <c r="D153" s="306" t="s">
        <v>1102</v>
      </c>
      <c r="E153" s="306" t="s">
        <v>1106</v>
      </c>
      <c r="F153" s="305" t="s">
        <v>1104</v>
      </c>
      <c r="G153" s="305" t="s">
        <v>1105</v>
      </c>
      <c r="H153" s="306"/>
      <c r="I153" s="306"/>
      <c r="J153" s="307">
        <v>0.75</v>
      </c>
      <c r="K153" s="307">
        <v>0.83333333333333337</v>
      </c>
      <c r="L153" s="299">
        <f t="shared" si="4"/>
        <v>2.0000000001164184</v>
      </c>
      <c r="M153" s="311">
        <v>5</v>
      </c>
      <c r="N153" s="312">
        <v>2</v>
      </c>
      <c r="O153" s="312"/>
      <c r="P153" s="312"/>
      <c r="Q153" s="308"/>
      <c r="R153" s="300" t="str">
        <f>IFERROR(VLOOKUP(Q153,Hoja1!A:B,2,FALSE),"")</f>
        <v/>
      </c>
      <c r="S153" s="308" t="s">
        <v>396</v>
      </c>
      <c r="T153" s="308"/>
      <c r="U153" s="308"/>
      <c r="V153" s="301">
        <f t="shared" si="5"/>
        <v>3</v>
      </c>
    </row>
    <row r="154" spans="1:22" s="302" customFormat="1" x14ac:dyDescent="0.2">
      <c r="A154" s="536">
        <v>44634</v>
      </c>
      <c r="B154" s="305" t="s">
        <v>989</v>
      </c>
      <c r="C154" s="305" t="s">
        <v>1107</v>
      </c>
      <c r="D154" s="306" t="s">
        <v>989</v>
      </c>
      <c r="E154" s="306" t="s">
        <v>1109</v>
      </c>
      <c r="F154" s="305" t="s">
        <v>989</v>
      </c>
      <c r="G154" s="305" t="s">
        <v>1108</v>
      </c>
      <c r="H154" s="306"/>
      <c r="I154" s="306"/>
      <c r="J154" s="307">
        <v>0.83333333333333337</v>
      </c>
      <c r="K154" s="307">
        <v>0.91666666666666663</v>
      </c>
      <c r="L154" s="299">
        <f t="shared" si="4"/>
        <v>2.0000000001164158</v>
      </c>
      <c r="M154" s="311">
        <v>5</v>
      </c>
      <c r="N154" s="312">
        <v>2</v>
      </c>
      <c r="O154" s="312"/>
      <c r="P154" s="312"/>
      <c r="Q154" s="308"/>
      <c r="R154" s="300" t="str">
        <f>IFERROR(VLOOKUP(Q154,Hoja1!A:B,2,FALSE),"")</f>
        <v/>
      </c>
      <c r="S154" s="308" t="s">
        <v>396</v>
      </c>
      <c r="T154" s="308"/>
      <c r="U154" s="308"/>
      <c r="V154" s="301">
        <f t="shared" si="5"/>
        <v>3</v>
      </c>
    </row>
    <row r="155" spans="1:22" s="302" customFormat="1" x14ac:dyDescent="0.2">
      <c r="A155" s="394">
        <v>44635</v>
      </c>
      <c r="B155" s="305" t="s">
        <v>1102</v>
      </c>
      <c r="C155" s="305" t="s">
        <v>1103</v>
      </c>
      <c r="D155" s="306" t="s">
        <v>1102</v>
      </c>
      <c r="E155" s="306" t="s">
        <v>1106</v>
      </c>
      <c r="F155" s="305" t="s">
        <v>989</v>
      </c>
      <c r="G155" s="305" t="s">
        <v>1108</v>
      </c>
      <c r="H155" s="306"/>
      <c r="I155" s="306"/>
      <c r="J155" s="307">
        <v>0.33333333333333331</v>
      </c>
      <c r="K155" s="307">
        <v>0.4375</v>
      </c>
      <c r="L155" s="299">
        <f t="shared" si="4"/>
        <v>2.5000000001455227</v>
      </c>
      <c r="M155" s="311">
        <v>5</v>
      </c>
      <c r="N155" s="312">
        <v>1.5</v>
      </c>
      <c r="O155" s="312">
        <v>1</v>
      </c>
      <c r="P155" s="312"/>
      <c r="Q155" s="308"/>
      <c r="R155" s="300" t="str">
        <f>IFERROR(VLOOKUP(Q155,Hoja1!A:B,2,FALSE),"")</f>
        <v/>
      </c>
      <c r="S155" s="308" t="s">
        <v>396</v>
      </c>
      <c r="T155" s="308"/>
      <c r="U155" s="308"/>
      <c r="V155" s="301">
        <f t="shared" si="5"/>
        <v>3</v>
      </c>
    </row>
    <row r="156" spans="1:22" s="302" customFormat="1" x14ac:dyDescent="0.2">
      <c r="A156" s="394">
        <v>44635</v>
      </c>
      <c r="B156" s="305" t="s">
        <v>989</v>
      </c>
      <c r="C156" s="305" t="s">
        <v>1107</v>
      </c>
      <c r="D156" s="306" t="s">
        <v>1104</v>
      </c>
      <c r="E156" s="306" t="s">
        <v>1105</v>
      </c>
      <c r="F156" s="305" t="s">
        <v>989</v>
      </c>
      <c r="G156" s="305" t="s">
        <v>1109</v>
      </c>
      <c r="H156" s="306"/>
      <c r="I156" s="306"/>
      <c r="J156" s="307">
        <v>0.4375</v>
      </c>
      <c r="K156" s="307">
        <v>0.54166666666666663</v>
      </c>
      <c r="L156" s="299">
        <f t="shared" si="4"/>
        <v>2.5000000001455214</v>
      </c>
      <c r="M156" s="311">
        <v>5</v>
      </c>
      <c r="N156" s="312">
        <v>1</v>
      </c>
      <c r="O156" s="312">
        <v>1.5</v>
      </c>
      <c r="P156" s="312"/>
      <c r="Q156" s="308"/>
      <c r="R156" s="300" t="str">
        <f>IFERROR(VLOOKUP(Q156,Hoja1!A:B,2,FALSE),"")</f>
        <v/>
      </c>
      <c r="S156" s="308" t="s">
        <v>396</v>
      </c>
      <c r="T156" s="308"/>
      <c r="U156" s="308"/>
      <c r="V156" s="301">
        <f t="shared" si="5"/>
        <v>3</v>
      </c>
    </row>
    <row r="157" spans="1:22" s="302" customFormat="1" x14ac:dyDescent="0.2">
      <c r="A157" s="394">
        <v>44635</v>
      </c>
      <c r="B157" s="305" t="s">
        <v>1102</v>
      </c>
      <c r="C157" s="305" t="s">
        <v>1103</v>
      </c>
      <c r="D157" s="306" t="s">
        <v>1102</v>
      </c>
      <c r="E157" s="306" t="s">
        <v>1106</v>
      </c>
      <c r="F157" s="305" t="s">
        <v>989</v>
      </c>
      <c r="G157" s="305" t="s">
        <v>1108</v>
      </c>
      <c r="H157" s="306"/>
      <c r="I157" s="306"/>
      <c r="J157" s="307">
        <v>0.54166666666666663</v>
      </c>
      <c r="K157" s="307">
        <v>0.64583333333333337</v>
      </c>
      <c r="L157" s="299">
        <f t="shared" si="4"/>
        <v>2.500000000145524</v>
      </c>
      <c r="M157" s="311">
        <v>5</v>
      </c>
      <c r="N157" s="312">
        <v>2.5</v>
      </c>
      <c r="O157" s="312"/>
      <c r="P157" s="312"/>
      <c r="Q157" s="308"/>
      <c r="R157" s="300" t="str">
        <f>IFERROR(VLOOKUP(Q157,Hoja1!A:B,2,FALSE),"")</f>
        <v/>
      </c>
      <c r="S157" s="308" t="s">
        <v>396</v>
      </c>
      <c r="T157" s="308"/>
      <c r="U157" s="308"/>
      <c r="V157" s="301">
        <f t="shared" si="5"/>
        <v>3</v>
      </c>
    </row>
    <row r="158" spans="1:22" s="302" customFormat="1" x14ac:dyDescent="0.2">
      <c r="A158" s="394">
        <v>44635</v>
      </c>
      <c r="B158" s="305" t="s">
        <v>989</v>
      </c>
      <c r="C158" s="305" t="s">
        <v>1107</v>
      </c>
      <c r="D158" s="306" t="s">
        <v>1104</v>
      </c>
      <c r="E158" s="306" t="s">
        <v>1105</v>
      </c>
      <c r="F158" s="305" t="s">
        <v>989</v>
      </c>
      <c r="G158" s="305" t="s">
        <v>1109</v>
      </c>
      <c r="H158" s="306"/>
      <c r="I158" s="306"/>
      <c r="J158" s="307">
        <v>0.64583333333333337</v>
      </c>
      <c r="K158" s="307">
        <v>0.75</v>
      </c>
      <c r="L158" s="299">
        <f t="shared" si="4"/>
        <v>2.5000000001455214</v>
      </c>
      <c r="M158" s="311">
        <v>5</v>
      </c>
      <c r="N158" s="312">
        <v>2</v>
      </c>
      <c r="O158" s="312">
        <v>0.5</v>
      </c>
      <c r="P158" s="312"/>
      <c r="Q158" s="308"/>
      <c r="R158" s="300" t="str">
        <f>IFERROR(VLOOKUP(Q158,Hoja1!A:B,2,FALSE),"")</f>
        <v/>
      </c>
      <c r="S158" s="308" t="s">
        <v>396</v>
      </c>
      <c r="T158" s="308"/>
      <c r="U158" s="308"/>
      <c r="V158" s="301">
        <f t="shared" si="5"/>
        <v>3</v>
      </c>
    </row>
    <row r="159" spans="1:22" s="302" customFormat="1" x14ac:dyDescent="0.2">
      <c r="A159" s="536">
        <v>44636</v>
      </c>
      <c r="B159" s="305" t="s">
        <v>989</v>
      </c>
      <c r="C159" s="305" t="s">
        <v>1107</v>
      </c>
      <c r="D159" s="306" t="s">
        <v>1104</v>
      </c>
      <c r="E159" s="306" t="s">
        <v>1105</v>
      </c>
      <c r="F159" s="305" t="s">
        <v>989</v>
      </c>
      <c r="G159" s="305" t="s">
        <v>1108</v>
      </c>
      <c r="H159" s="306"/>
      <c r="I159" s="306"/>
      <c r="J159" s="307">
        <v>0.33333333333333331</v>
      </c>
      <c r="K159" s="307">
        <v>0.4375</v>
      </c>
      <c r="L159" s="299">
        <f t="shared" si="4"/>
        <v>2.5000000001455227</v>
      </c>
      <c r="M159" s="311">
        <v>5</v>
      </c>
      <c r="N159" s="312">
        <v>2.5</v>
      </c>
      <c r="O159" s="312"/>
      <c r="P159" s="312"/>
      <c r="Q159" s="308"/>
      <c r="R159" s="300" t="str">
        <f>IFERROR(VLOOKUP(Q159,Hoja1!A:B,2,FALSE),"")</f>
        <v/>
      </c>
      <c r="S159" s="308" t="s">
        <v>396</v>
      </c>
      <c r="T159" s="308"/>
      <c r="U159" s="308"/>
      <c r="V159" s="301">
        <f t="shared" si="5"/>
        <v>3</v>
      </c>
    </row>
    <row r="160" spans="1:22" s="302" customFormat="1" x14ac:dyDescent="0.2">
      <c r="A160" s="536">
        <v>44636</v>
      </c>
      <c r="B160" s="305" t="s">
        <v>1102</v>
      </c>
      <c r="C160" s="305" t="s">
        <v>1103</v>
      </c>
      <c r="D160" s="306" t="s">
        <v>1102</v>
      </c>
      <c r="E160" s="306" t="s">
        <v>1106</v>
      </c>
      <c r="F160" s="305" t="s">
        <v>989</v>
      </c>
      <c r="G160" s="305" t="s">
        <v>1109</v>
      </c>
      <c r="H160" s="306"/>
      <c r="I160" s="306"/>
      <c r="J160" s="307">
        <v>0.4375</v>
      </c>
      <c r="K160" s="307">
        <v>0.54166666666666663</v>
      </c>
      <c r="L160" s="299">
        <f t="shared" si="4"/>
        <v>2.5000000001455214</v>
      </c>
      <c r="M160" s="311">
        <v>5</v>
      </c>
      <c r="N160" s="312">
        <v>2.5</v>
      </c>
      <c r="O160" s="312"/>
      <c r="P160" s="312"/>
      <c r="Q160" s="308"/>
      <c r="R160" s="300" t="str">
        <f>IFERROR(VLOOKUP(Q160,Hoja1!A:B,2,FALSE),"")</f>
        <v/>
      </c>
      <c r="S160" s="308" t="s">
        <v>396</v>
      </c>
      <c r="T160" s="308"/>
      <c r="U160" s="308"/>
      <c r="V160" s="301">
        <f t="shared" si="5"/>
        <v>3</v>
      </c>
    </row>
    <row r="161" spans="1:22" s="302" customFormat="1" x14ac:dyDescent="0.2">
      <c r="A161" s="536">
        <v>44636</v>
      </c>
      <c r="B161" s="305" t="s">
        <v>989</v>
      </c>
      <c r="C161" s="305" t="s">
        <v>1107</v>
      </c>
      <c r="D161" s="306" t="s">
        <v>1104</v>
      </c>
      <c r="E161" s="306" t="s">
        <v>1105</v>
      </c>
      <c r="F161" s="305" t="s">
        <v>989</v>
      </c>
      <c r="G161" s="305" t="s">
        <v>1108</v>
      </c>
      <c r="H161" s="306"/>
      <c r="I161" s="306"/>
      <c r="J161" s="307">
        <v>0.54166666666666663</v>
      </c>
      <c r="K161" s="307">
        <v>0.625</v>
      </c>
      <c r="L161" s="299">
        <f t="shared" si="4"/>
        <v>2.0000000001164184</v>
      </c>
      <c r="M161" s="311">
        <v>5</v>
      </c>
      <c r="N161" s="312">
        <v>1</v>
      </c>
      <c r="O161" s="312">
        <v>1</v>
      </c>
      <c r="P161" s="312"/>
      <c r="Q161" s="308"/>
      <c r="R161" s="300" t="str">
        <f>IFERROR(VLOOKUP(Q161,Hoja1!A:B,2,FALSE),"")</f>
        <v/>
      </c>
      <c r="S161" s="308" t="s">
        <v>396</v>
      </c>
      <c r="T161" s="308"/>
      <c r="U161" s="308"/>
      <c r="V161" s="301">
        <f t="shared" si="5"/>
        <v>3</v>
      </c>
    </row>
    <row r="162" spans="1:22" s="302" customFormat="1" x14ac:dyDescent="0.2">
      <c r="A162" s="536">
        <v>44636</v>
      </c>
      <c r="B162" s="305" t="s">
        <v>1102</v>
      </c>
      <c r="C162" s="305" t="s">
        <v>1103</v>
      </c>
      <c r="D162" s="306" t="s">
        <v>989</v>
      </c>
      <c r="E162" s="306" t="s">
        <v>1109</v>
      </c>
      <c r="F162" s="305" t="s">
        <v>1102</v>
      </c>
      <c r="G162" s="305" t="s">
        <v>1106</v>
      </c>
      <c r="H162" s="306"/>
      <c r="I162" s="306"/>
      <c r="J162" s="307">
        <v>0.625</v>
      </c>
      <c r="K162" s="307">
        <v>0.70833333333333337</v>
      </c>
      <c r="L162" s="299">
        <f t="shared" si="4"/>
        <v>2.0000000001164184</v>
      </c>
      <c r="M162" s="311">
        <v>5</v>
      </c>
      <c r="N162" s="312">
        <v>2</v>
      </c>
      <c r="O162" s="312"/>
      <c r="P162" s="312"/>
      <c r="Q162" s="308"/>
      <c r="R162" s="300" t="str">
        <f>IFERROR(VLOOKUP(Q162,Hoja1!A:B,2,FALSE),"")</f>
        <v/>
      </c>
      <c r="S162" s="308" t="s">
        <v>396</v>
      </c>
      <c r="T162" s="308"/>
      <c r="U162" s="308"/>
      <c r="V162" s="301">
        <f t="shared" si="5"/>
        <v>3</v>
      </c>
    </row>
    <row r="163" spans="1:22" s="302" customFormat="1" x14ac:dyDescent="0.2">
      <c r="A163" s="394">
        <v>44637</v>
      </c>
      <c r="B163" s="305" t="s">
        <v>989</v>
      </c>
      <c r="C163" s="305" t="s">
        <v>1107</v>
      </c>
      <c r="D163" s="306" t="s">
        <v>989</v>
      </c>
      <c r="E163" s="306" t="s">
        <v>1109</v>
      </c>
      <c r="F163" s="305" t="s">
        <v>1102</v>
      </c>
      <c r="G163" s="305" t="s">
        <v>1106</v>
      </c>
      <c r="H163" s="306"/>
      <c r="I163" s="306"/>
      <c r="J163" s="307">
        <v>0.25</v>
      </c>
      <c r="K163" s="307">
        <v>0.375</v>
      </c>
      <c r="L163" s="299">
        <f t="shared" si="4"/>
        <v>3.0000000001746265</v>
      </c>
      <c r="M163" s="311">
        <v>5</v>
      </c>
      <c r="N163" s="312">
        <v>3</v>
      </c>
      <c r="O163" s="312"/>
      <c r="P163" s="312"/>
      <c r="Q163" s="308"/>
      <c r="R163" s="300" t="str">
        <f>IFERROR(VLOOKUP(Q163,Hoja1!A:B,2,FALSE),"")</f>
        <v/>
      </c>
      <c r="S163" s="308" t="s">
        <v>396</v>
      </c>
      <c r="T163" s="308"/>
      <c r="U163" s="308"/>
      <c r="V163" s="301">
        <f t="shared" si="5"/>
        <v>3</v>
      </c>
    </row>
    <row r="164" spans="1:22" s="302" customFormat="1" x14ac:dyDescent="0.2">
      <c r="A164" s="394">
        <v>44637</v>
      </c>
      <c r="B164" s="305" t="s">
        <v>1102</v>
      </c>
      <c r="C164" s="305" t="s">
        <v>1103</v>
      </c>
      <c r="D164" s="306" t="s">
        <v>1104</v>
      </c>
      <c r="E164" s="306" t="s">
        <v>1105</v>
      </c>
      <c r="F164" s="305" t="s">
        <v>989</v>
      </c>
      <c r="G164" s="305" t="s">
        <v>1108</v>
      </c>
      <c r="H164" s="306"/>
      <c r="I164" s="306"/>
      <c r="J164" s="307">
        <v>0.375</v>
      </c>
      <c r="K164" s="307">
        <v>0.5</v>
      </c>
      <c r="L164" s="299">
        <f t="shared" si="4"/>
        <v>3.0000000001746265</v>
      </c>
      <c r="M164" s="311">
        <v>5</v>
      </c>
      <c r="N164" s="312">
        <v>1.5</v>
      </c>
      <c r="O164" s="312">
        <v>1.5</v>
      </c>
      <c r="P164" s="312"/>
      <c r="Q164" s="308"/>
      <c r="R164" s="300" t="str">
        <f>IFERROR(VLOOKUP(Q164,Hoja1!A:B,2,FALSE),"")</f>
        <v/>
      </c>
      <c r="S164" s="308" t="s">
        <v>674</v>
      </c>
      <c r="T164" s="308"/>
      <c r="U164" s="308"/>
      <c r="V164" s="301">
        <f t="shared" si="5"/>
        <v>3</v>
      </c>
    </row>
    <row r="165" spans="1:22" s="302" customFormat="1" x14ac:dyDescent="0.2">
      <c r="A165" s="536">
        <v>44651</v>
      </c>
      <c r="B165" s="305" t="s">
        <v>714</v>
      </c>
      <c r="C165" s="305" t="s">
        <v>1165</v>
      </c>
      <c r="D165" s="306" t="s">
        <v>759</v>
      </c>
      <c r="E165" s="306" t="s">
        <v>1166</v>
      </c>
      <c r="F165" s="305" t="s">
        <v>771</v>
      </c>
      <c r="G165" s="305" t="s">
        <v>1167</v>
      </c>
      <c r="H165" s="306"/>
      <c r="I165" s="306"/>
      <c r="J165" s="307">
        <v>0.40972222222222227</v>
      </c>
      <c r="K165" s="307">
        <v>0.47222222222222227</v>
      </c>
      <c r="L165" s="299">
        <f t="shared" si="4"/>
        <v>1.5000000000873133</v>
      </c>
      <c r="M165" s="311">
        <v>5</v>
      </c>
      <c r="N165" s="312">
        <v>1.5</v>
      </c>
      <c r="O165" s="312"/>
      <c r="P165" s="312"/>
      <c r="Q165" s="308" t="s">
        <v>89</v>
      </c>
      <c r="R165" s="300" t="str">
        <f>IFERROR(VLOOKUP(Q165,Hoja1!A:B,2,FALSE),"")</f>
        <v>FAC - Control Anual</v>
      </c>
      <c r="S165" s="308" t="s">
        <v>52</v>
      </c>
      <c r="T165" s="308"/>
      <c r="U165" s="308" t="s">
        <v>593</v>
      </c>
      <c r="V165" s="301">
        <f t="shared" si="5"/>
        <v>3</v>
      </c>
    </row>
    <row r="166" spans="1:22" s="302" customFormat="1" x14ac:dyDescent="0.2">
      <c r="A166" s="536">
        <v>44651</v>
      </c>
      <c r="B166" s="305" t="s">
        <v>714</v>
      </c>
      <c r="C166" s="305" t="s">
        <v>1165</v>
      </c>
      <c r="D166" s="306" t="s">
        <v>759</v>
      </c>
      <c r="E166" s="306" t="s">
        <v>1166</v>
      </c>
      <c r="F166" s="305" t="s">
        <v>771</v>
      </c>
      <c r="G166" s="305" t="s">
        <v>1167</v>
      </c>
      <c r="H166" s="306" t="s">
        <v>759</v>
      </c>
      <c r="I166" s="306" t="s">
        <v>1168</v>
      </c>
      <c r="J166" s="307">
        <v>0.47916666666666669</v>
      </c>
      <c r="K166" s="307">
        <v>0.54166666666666663</v>
      </c>
      <c r="L166" s="299">
        <f t="shared" si="4"/>
        <v>1.5000000000873119</v>
      </c>
      <c r="M166" s="311">
        <v>5</v>
      </c>
      <c r="N166" s="312">
        <v>1.5</v>
      </c>
      <c r="O166" s="312"/>
      <c r="P166" s="312"/>
      <c r="Q166" s="308" t="s">
        <v>89</v>
      </c>
      <c r="R166" s="300" t="str">
        <f>IFERROR(VLOOKUP(Q166,Hoja1!A:B,2,FALSE),"")</f>
        <v>FAC - Control Anual</v>
      </c>
      <c r="S166" s="308" t="s">
        <v>52</v>
      </c>
      <c r="T166" s="308"/>
      <c r="U166" s="308" t="s">
        <v>593</v>
      </c>
      <c r="V166" s="301">
        <f t="shared" si="5"/>
        <v>3</v>
      </c>
    </row>
    <row r="167" spans="1:22" s="302" customFormat="1" x14ac:dyDescent="0.2">
      <c r="A167" s="536">
        <v>44651</v>
      </c>
      <c r="B167" s="305" t="s">
        <v>714</v>
      </c>
      <c r="C167" s="305" t="s">
        <v>1165</v>
      </c>
      <c r="D167" s="306" t="s">
        <v>759</v>
      </c>
      <c r="E167" s="306" t="s">
        <v>1166</v>
      </c>
      <c r="F167" s="305" t="s">
        <v>771</v>
      </c>
      <c r="G167" s="305" t="s">
        <v>1167</v>
      </c>
      <c r="H167" s="306" t="s">
        <v>759</v>
      </c>
      <c r="I167" s="306" t="s">
        <v>1169</v>
      </c>
      <c r="J167" s="307">
        <v>0.54166666666666663</v>
      </c>
      <c r="K167" s="307">
        <v>0.60416666666666663</v>
      </c>
      <c r="L167" s="299">
        <f t="shared" si="4"/>
        <v>1.5000000000873133</v>
      </c>
      <c r="M167" s="311">
        <v>5</v>
      </c>
      <c r="N167" s="312"/>
      <c r="O167" s="312"/>
      <c r="P167" s="312">
        <v>1.5</v>
      </c>
      <c r="Q167" s="308" t="s">
        <v>89</v>
      </c>
      <c r="R167" s="300" t="str">
        <f>IFERROR(VLOOKUP(Q167,Hoja1!A:B,2,FALSE),"")</f>
        <v>FAC - Control Anual</v>
      </c>
      <c r="S167" s="308" t="s">
        <v>52</v>
      </c>
      <c r="T167" s="308"/>
      <c r="U167" s="308" t="s">
        <v>593</v>
      </c>
      <c r="V167" s="301">
        <f t="shared" si="5"/>
        <v>3</v>
      </c>
    </row>
    <row r="168" spans="1:22" s="302" customFormat="1" x14ac:dyDescent="0.2">
      <c r="A168" s="536">
        <v>44651</v>
      </c>
      <c r="B168" s="305" t="s">
        <v>714</v>
      </c>
      <c r="C168" s="305" t="s">
        <v>1165</v>
      </c>
      <c r="D168" s="306" t="s">
        <v>759</v>
      </c>
      <c r="E168" s="306" t="s">
        <v>1166</v>
      </c>
      <c r="F168" s="305" t="s">
        <v>771</v>
      </c>
      <c r="G168" s="305" t="s">
        <v>1167</v>
      </c>
      <c r="H168" s="306" t="s">
        <v>759</v>
      </c>
      <c r="I168" s="306" t="s">
        <v>1168</v>
      </c>
      <c r="J168" s="307">
        <v>0.60416666666666663</v>
      </c>
      <c r="K168" s="307">
        <v>0.66666666666666663</v>
      </c>
      <c r="L168" s="299">
        <f t="shared" si="4"/>
        <v>1.5000000000873133</v>
      </c>
      <c r="M168" s="311">
        <v>5</v>
      </c>
      <c r="N168" s="312"/>
      <c r="O168" s="312"/>
      <c r="P168" s="312">
        <v>1.5</v>
      </c>
      <c r="Q168" s="308" t="s">
        <v>89</v>
      </c>
      <c r="R168" s="300" t="str">
        <f>IFERROR(VLOOKUP(Q168,Hoja1!A:B,2,FALSE),"")</f>
        <v>FAC - Control Anual</v>
      </c>
      <c r="S168" s="308" t="s">
        <v>52</v>
      </c>
      <c r="T168" s="308"/>
      <c r="U168" s="308" t="s">
        <v>593</v>
      </c>
      <c r="V168" s="301">
        <f t="shared" si="5"/>
        <v>3</v>
      </c>
    </row>
    <row r="169" spans="1:22" s="302" customFormat="1" x14ac:dyDescent="0.2">
      <c r="A169" s="394">
        <v>44652</v>
      </c>
      <c r="B169" s="305" t="s">
        <v>714</v>
      </c>
      <c r="C169" s="305" t="s">
        <v>1165</v>
      </c>
      <c r="D169" s="306" t="s">
        <v>768</v>
      </c>
      <c r="E169" s="306" t="s">
        <v>1170</v>
      </c>
      <c r="F169" s="305" t="s">
        <v>771</v>
      </c>
      <c r="G169" s="305" t="s">
        <v>1167</v>
      </c>
      <c r="H169" s="306" t="s">
        <v>759</v>
      </c>
      <c r="I169" s="306" t="s">
        <v>1168</v>
      </c>
      <c r="J169" s="307">
        <v>0.29166666666666669</v>
      </c>
      <c r="K169" s="307">
        <v>0.35416666666666669</v>
      </c>
      <c r="L169" s="299">
        <f t="shared" si="4"/>
        <v>1.5000000000873133</v>
      </c>
      <c r="M169" s="311">
        <v>5</v>
      </c>
      <c r="N169" s="312">
        <v>1.5</v>
      </c>
      <c r="O169" s="312"/>
      <c r="P169" s="312"/>
      <c r="Q169" s="308" t="s">
        <v>89</v>
      </c>
      <c r="R169" s="300" t="str">
        <f>IFERROR(VLOOKUP(Q169,Hoja1!A:B,2,FALSE),"")</f>
        <v>FAC - Control Anual</v>
      </c>
      <c r="S169" s="308" t="s">
        <v>52</v>
      </c>
      <c r="T169" s="308"/>
      <c r="U169" s="308" t="s">
        <v>593</v>
      </c>
      <c r="V169" s="301">
        <f t="shared" si="5"/>
        <v>4</v>
      </c>
    </row>
    <row r="170" spans="1:22" s="302" customFormat="1" x14ac:dyDescent="0.2">
      <c r="A170" s="394">
        <v>44652</v>
      </c>
      <c r="B170" s="305" t="s">
        <v>714</v>
      </c>
      <c r="C170" s="305" t="s">
        <v>1165</v>
      </c>
      <c r="D170" s="306" t="s">
        <v>759</v>
      </c>
      <c r="E170" s="306" t="s">
        <v>1166</v>
      </c>
      <c r="F170" s="305" t="s">
        <v>768</v>
      </c>
      <c r="G170" s="305" t="s">
        <v>1170</v>
      </c>
      <c r="H170" s="306" t="s">
        <v>759</v>
      </c>
      <c r="I170" s="306" t="s">
        <v>1168</v>
      </c>
      <c r="J170" s="307">
        <v>0.35416666666666669</v>
      </c>
      <c r="K170" s="307">
        <v>0.41666666666666669</v>
      </c>
      <c r="L170" s="299">
        <f t="shared" si="4"/>
        <v>1.5000000000873133</v>
      </c>
      <c r="M170" s="311">
        <v>5</v>
      </c>
      <c r="N170" s="312"/>
      <c r="O170" s="312">
        <v>1.5</v>
      </c>
      <c r="P170" s="312"/>
      <c r="Q170" s="308" t="s">
        <v>89</v>
      </c>
      <c r="R170" s="300" t="str">
        <f>IFERROR(VLOOKUP(Q170,Hoja1!A:B,2,FALSE),"")</f>
        <v>FAC - Control Anual</v>
      </c>
      <c r="S170" s="308" t="s">
        <v>52</v>
      </c>
      <c r="T170" s="308"/>
      <c r="U170" s="308" t="s">
        <v>593</v>
      </c>
      <c r="V170" s="301">
        <f t="shared" si="5"/>
        <v>4</v>
      </c>
    </row>
    <row r="171" spans="1:22" s="302" customFormat="1" x14ac:dyDescent="0.2">
      <c r="A171" s="394">
        <v>44652</v>
      </c>
      <c r="B171" s="305" t="s">
        <v>714</v>
      </c>
      <c r="C171" s="305" t="s">
        <v>1165</v>
      </c>
      <c r="D171" s="306" t="s">
        <v>759</v>
      </c>
      <c r="E171" s="306" t="s">
        <v>1166</v>
      </c>
      <c r="F171" s="305" t="s">
        <v>771</v>
      </c>
      <c r="G171" s="305" t="s">
        <v>1167</v>
      </c>
      <c r="H171" s="306"/>
      <c r="I171" s="306"/>
      <c r="J171" s="307">
        <v>0.41666666666666669</v>
      </c>
      <c r="K171" s="307">
        <v>0.47916666666666669</v>
      </c>
      <c r="L171" s="299">
        <f t="shared" si="4"/>
        <v>1.5000000000873133</v>
      </c>
      <c r="M171" s="311">
        <v>5</v>
      </c>
      <c r="N171" s="312"/>
      <c r="O171" s="312">
        <v>1.5</v>
      </c>
      <c r="P171" s="312"/>
      <c r="Q171" s="308" t="s">
        <v>89</v>
      </c>
      <c r="R171" s="300" t="str">
        <f>IFERROR(VLOOKUP(Q171,Hoja1!A:B,2,FALSE),"")</f>
        <v>FAC - Control Anual</v>
      </c>
      <c r="S171" s="308" t="s">
        <v>52</v>
      </c>
      <c r="T171" s="308"/>
      <c r="U171" s="308" t="s">
        <v>593</v>
      </c>
      <c r="V171" s="301">
        <f t="shared" si="5"/>
        <v>4</v>
      </c>
    </row>
    <row r="172" spans="1:22" s="302" customFormat="1" x14ac:dyDescent="0.2">
      <c r="A172" s="394">
        <v>44652</v>
      </c>
      <c r="B172" s="305" t="s">
        <v>714</v>
      </c>
      <c r="C172" s="305" t="s">
        <v>1165</v>
      </c>
      <c r="D172" s="306" t="s">
        <v>768</v>
      </c>
      <c r="E172" s="306" t="s">
        <v>1170</v>
      </c>
      <c r="F172" s="305" t="s">
        <v>771</v>
      </c>
      <c r="G172" s="305" t="s">
        <v>1167</v>
      </c>
      <c r="H172" s="306"/>
      <c r="I172" s="306"/>
      <c r="J172" s="307">
        <v>0.47916666666666669</v>
      </c>
      <c r="K172" s="307">
        <v>0.54166666666666663</v>
      </c>
      <c r="L172" s="299">
        <f t="shared" si="4"/>
        <v>1.5000000000873119</v>
      </c>
      <c r="M172" s="311">
        <v>5</v>
      </c>
      <c r="N172" s="312"/>
      <c r="O172" s="312"/>
      <c r="P172" s="312">
        <v>1.5</v>
      </c>
      <c r="Q172" s="308" t="s">
        <v>89</v>
      </c>
      <c r="R172" s="300" t="str">
        <f>IFERROR(VLOOKUP(Q172,Hoja1!A:B,2,FALSE),"")</f>
        <v>FAC - Control Anual</v>
      </c>
      <c r="S172" s="308" t="s">
        <v>52</v>
      </c>
      <c r="T172" s="308"/>
      <c r="U172" s="308" t="s">
        <v>593</v>
      </c>
      <c r="V172" s="301">
        <f t="shared" si="5"/>
        <v>4</v>
      </c>
    </row>
    <row r="173" spans="1:22" s="302" customFormat="1" x14ac:dyDescent="0.2">
      <c r="A173" s="394">
        <v>44652</v>
      </c>
      <c r="B173" s="305" t="s">
        <v>714</v>
      </c>
      <c r="C173" s="305" t="s">
        <v>1171</v>
      </c>
      <c r="D173" s="306" t="s">
        <v>759</v>
      </c>
      <c r="E173" s="306" t="s">
        <v>1012</v>
      </c>
      <c r="F173" s="305" t="s">
        <v>759</v>
      </c>
      <c r="G173" s="305" t="s">
        <v>1014</v>
      </c>
      <c r="H173" s="306"/>
      <c r="I173" s="306"/>
      <c r="J173" s="307">
        <v>0.54166666666666663</v>
      </c>
      <c r="K173" s="307">
        <v>0.66666666666666663</v>
      </c>
      <c r="L173" s="299">
        <f t="shared" si="4"/>
        <v>3.0000000001746265</v>
      </c>
      <c r="M173" s="311">
        <v>5</v>
      </c>
      <c r="N173" s="312">
        <v>1.5</v>
      </c>
      <c r="O173" s="312">
        <v>1.5</v>
      </c>
      <c r="P173" s="312"/>
      <c r="Q173" s="308" t="s">
        <v>90</v>
      </c>
      <c r="R173" s="300" t="str">
        <f>IFERROR(VLOOKUP(Q173,Hoja1!A:B,2,FALSE),"")</f>
        <v>EJC - Entrenamiento IFR</v>
      </c>
      <c r="S173" s="308" t="s">
        <v>577</v>
      </c>
      <c r="T173" s="308"/>
      <c r="U173" s="308" t="s">
        <v>577</v>
      </c>
      <c r="V173" s="301">
        <f t="shared" si="5"/>
        <v>4</v>
      </c>
    </row>
    <row r="174" spans="1:22" s="302" customFormat="1" x14ac:dyDescent="0.2">
      <c r="A174" s="394">
        <v>44652</v>
      </c>
      <c r="B174" s="305" t="s">
        <v>714</v>
      </c>
      <c r="C174" s="305" t="s">
        <v>906</v>
      </c>
      <c r="D174" s="306" t="s">
        <v>714</v>
      </c>
      <c r="E174" s="306" t="s">
        <v>1172</v>
      </c>
      <c r="F174" s="305" t="s">
        <v>759</v>
      </c>
      <c r="G174" s="305" t="s">
        <v>1173</v>
      </c>
      <c r="H174" s="306"/>
      <c r="I174" s="306"/>
      <c r="J174" s="307">
        <v>0.66666666666666663</v>
      </c>
      <c r="K174" s="307">
        <v>0.79166666666666663</v>
      </c>
      <c r="L174" s="299">
        <f t="shared" si="4"/>
        <v>3.0000000001746265</v>
      </c>
      <c r="M174" s="311">
        <v>4</v>
      </c>
      <c r="N174" s="312"/>
      <c r="O174" s="312">
        <v>3</v>
      </c>
      <c r="P174" s="312"/>
      <c r="Q174" s="308" t="s">
        <v>90</v>
      </c>
      <c r="R174" s="300" t="str">
        <f>IFERROR(VLOOKUP(Q174,Hoja1!A:B,2,FALSE),"")</f>
        <v>EJC - Entrenamiento IFR</v>
      </c>
      <c r="S174" s="308" t="s">
        <v>577</v>
      </c>
      <c r="T174" s="308"/>
      <c r="U174" s="308" t="s">
        <v>577</v>
      </c>
      <c r="V174" s="301">
        <f t="shared" si="5"/>
        <v>4</v>
      </c>
    </row>
    <row r="175" spans="1:22" s="302" customFormat="1" x14ac:dyDescent="0.2">
      <c r="A175" s="536">
        <v>44653</v>
      </c>
      <c r="B175" s="305" t="s">
        <v>714</v>
      </c>
      <c r="C175" s="305" t="s">
        <v>1165</v>
      </c>
      <c r="D175" s="306" t="s">
        <v>768</v>
      </c>
      <c r="E175" s="306" t="s">
        <v>1170</v>
      </c>
      <c r="F175" s="305" t="s">
        <v>771</v>
      </c>
      <c r="G175" s="305" t="s">
        <v>1167</v>
      </c>
      <c r="H175" s="306" t="s">
        <v>759</v>
      </c>
      <c r="I175" s="306" t="s">
        <v>1168</v>
      </c>
      <c r="J175" s="307">
        <v>0.29166666666666669</v>
      </c>
      <c r="K175" s="307">
        <v>0.35416666666666669</v>
      </c>
      <c r="L175" s="299">
        <f>IF(K175="","",(K175-J175)/$V$1)</f>
        <v>1.5000000000873133</v>
      </c>
      <c r="M175" s="311">
        <v>5</v>
      </c>
      <c r="N175" s="312"/>
      <c r="O175" s="312">
        <v>1.5</v>
      </c>
      <c r="P175" s="312"/>
      <c r="Q175" s="308" t="s">
        <v>89</v>
      </c>
      <c r="R175" s="300" t="str">
        <f>IFERROR(VLOOKUP(Q175,Hoja1!A:B,2,FALSE),"")</f>
        <v>FAC - Control Anual</v>
      </c>
      <c r="S175" s="308" t="s">
        <v>52</v>
      </c>
      <c r="T175" s="308"/>
      <c r="U175" s="308" t="s">
        <v>593</v>
      </c>
      <c r="V175" s="301">
        <f>IF(A175="","",MONTH(A175))</f>
        <v>4</v>
      </c>
    </row>
    <row r="176" spans="1:22" s="302" customFormat="1" x14ac:dyDescent="0.2">
      <c r="A176" s="536">
        <v>44653</v>
      </c>
      <c r="B176" s="305" t="s">
        <v>714</v>
      </c>
      <c r="C176" s="305" t="s">
        <v>1165</v>
      </c>
      <c r="D176" s="306" t="s">
        <v>768</v>
      </c>
      <c r="E176" s="306" t="s">
        <v>1170</v>
      </c>
      <c r="F176" s="305" t="s">
        <v>759</v>
      </c>
      <c r="G176" s="305" t="s">
        <v>1166</v>
      </c>
      <c r="H176" s="306" t="s">
        <v>759</v>
      </c>
      <c r="I176" s="306" t="s">
        <v>1168</v>
      </c>
      <c r="J176" s="307">
        <v>0.35416666666666669</v>
      </c>
      <c r="K176" s="307">
        <v>0.41666666666666669</v>
      </c>
      <c r="L176" s="299">
        <f>IF(K176="","",(K176-J176)/$V$1)</f>
        <v>1.5000000000873133</v>
      </c>
      <c r="M176" s="311">
        <v>5</v>
      </c>
      <c r="N176" s="312">
        <v>1.5</v>
      </c>
      <c r="O176" s="312"/>
      <c r="P176" s="312"/>
      <c r="Q176" s="308" t="s">
        <v>89</v>
      </c>
      <c r="R176" s="300" t="str">
        <f>IFERROR(VLOOKUP(Q176,Hoja1!A:B,2,FALSE),"")</f>
        <v>FAC - Control Anual</v>
      </c>
      <c r="S176" s="308" t="s">
        <v>52</v>
      </c>
      <c r="T176" s="308"/>
      <c r="U176" s="308" t="s">
        <v>593</v>
      </c>
      <c r="V176" s="301">
        <f>IF(A176="","",MONTH(A176))</f>
        <v>4</v>
      </c>
    </row>
    <row r="177" spans="1:22" s="302" customFormat="1" x14ac:dyDescent="0.2">
      <c r="A177" s="536">
        <v>44653</v>
      </c>
      <c r="B177" s="305" t="s">
        <v>714</v>
      </c>
      <c r="C177" s="305" t="s">
        <v>1165</v>
      </c>
      <c r="D177" s="306" t="s">
        <v>771</v>
      </c>
      <c r="E177" s="306" t="s">
        <v>1167</v>
      </c>
      <c r="F177" s="305" t="s">
        <v>759</v>
      </c>
      <c r="G177" s="305" t="s">
        <v>1166</v>
      </c>
      <c r="H177" s="306"/>
      <c r="I177" s="306"/>
      <c r="J177" s="307">
        <v>0.41666666666666669</v>
      </c>
      <c r="K177" s="307">
        <v>0.47916666666666669</v>
      </c>
      <c r="L177" s="299">
        <f>IF(K177="","",(K177-J177)/$V$1)</f>
        <v>1.5000000000873133</v>
      </c>
      <c r="M177" s="311">
        <v>5</v>
      </c>
      <c r="N177" s="312">
        <v>1.5</v>
      </c>
      <c r="O177" s="312"/>
      <c r="P177" s="312"/>
      <c r="Q177" s="308" t="s">
        <v>89</v>
      </c>
      <c r="R177" s="300" t="str">
        <f>IFERROR(VLOOKUP(Q177,Hoja1!A:B,2,FALSE),"")</f>
        <v>FAC - Control Anual</v>
      </c>
      <c r="S177" s="308" t="s">
        <v>52</v>
      </c>
      <c r="T177" s="308"/>
      <c r="U177" s="308" t="s">
        <v>593</v>
      </c>
      <c r="V177" s="301">
        <f>IF(A177="","",MONTH(A177))</f>
        <v>4</v>
      </c>
    </row>
    <row r="178" spans="1:22" s="302" customFormat="1" x14ac:dyDescent="0.2">
      <c r="A178" s="536">
        <v>44653</v>
      </c>
      <c r="B178" s="305" t="s">
        <v>714</v>
      </c>
      <c r="C178" s="305" t="s">
        <v>1165</v>
      </c>
      <c r="D178" s="306" t="s">
        <v>768</v>
      </c>
      <c r="E178" s="306" t="s">
        <v>1170</v>
      </c>
      <c r="F178" s="305" t="s">
        <v>771</v>
      </c>
      <c r="G178" s="305" t="s">
        <v>1167</v>
      </c>
      <c r="H178" s="306"/>
      <c r="I178" s="306"/>
      <c r="J178" s="307">
        <v>0.47916666666666669</v>
      </c>
      <c r="K178" s="307">
        <v>0.54166666666666663</v>
      </c>
      <c r="L178" s="299">
        <f>IF(K178="","",(K178-J178)/$V$1)</f>
        <v>1.5000000000873119</v>
      </c>
      <c r="M178" s="311">
        <v>5</v>
      </c>
      <c r="N178" s="312">
        <v>1.5</v>
      </c>
      <c r="O178" s="312"/>
      <c r="P178" s="312"/>
      <c r="Q178" s="308" t="s">
        <v>89</v>
      </c>
      <c r="R178" s="300" t="str">
        <f>IFERROR(VLOOKUP(Q178,Hoja1!A:B,2,FALSE),"")</f>
        <v>FAC - Control Anual</v>
      </c>
      <c r="S178" s="308" t="s">
        <v>52</v>
      </c>
      <c r="T178" s="308"/>
      <c r="U178" s="308" t="s">
        <v>593</v>
      </c>
      <c r="V178" s="301">
        <f>IF(A178="","",MONTH(A178))</f>
        <v>4</v>
      </c>
    </row>
    <row r="179" spans="1:22" s="302" customFormat="1" x14ac:dyDescent="0.2">
      <c r="A179" s="394">
        <v>44655</v>
      </c>
      <c r="B179" s="305" t="s">
        <v>714</v>
      </c>
      <c r="C179" s="305" t="s">
        <v>1181</v>
      </c>
      <c r="D179" s="306" t="s">
        <v>759</v>
      </c>
      <c r="E179" s="306" t="s">
        <v>1182</v>
      </c>
      <c r="F179" s="305" t="s">
        <v>771</v>
      </c>
      <c r="G179" s="305" t="s">
        <v>1183</v>
      </c>
      <c r="H179" s="306"/>
      <c r="I179" s="306"/>
      <c r="J179" s="307">
        <v>0.41666666666666669</v>
      </c>
      <c r="K179" s="307">
        <v>0.54166666666666663</v>
      </c>
      <c r="L179" s="299">
        <f t="shared" si="4"/>
        <v>3.0000000001746252</v>
      </c>
      <c r="M179" s="311">
        <v>4</v>
      </c>
      <c r="N179" s="312">
        <v>3</v>
      </c>
      <c r="O179" s="312"/>
      <c r="P179" s="312"/>
      <c r="Q179" s="308" t="s">
        <v>89</v>
      </c>
      <c r="R179" s="300" t="str">
        <f>IFERROR(VLOOKUP(Q179,Hoja1!A:B,2,FALSE),"")</f>
        <v>FAC - Control Anual</v>
      </c>
      <c r="S179" s="308" t="s">
        <v>52</v>
      </c>
      <c r="T179" s="308"/>
      <c r="U179" s="308" t="s">
        <v>593</v>
      </c>
      <c r="V179" s="301">
        <f t="shared" si="5"/>
        <v>4</v>
      </c>
    </row>
    <row r="180" spans="1:22" s="302" customFormat="1" x14ac:dyDescent="0.2">
      <c r="A180" s="394">
        <v>44655</v>
      </c>
      <c r="B180" s="305" t="s">
        <v>714</v>
      </c>
      <c r="C180" s="305" t="s">
        <v>841</v>
      </c>
      <c r="D180" s="306" t="s">
        <v>1184</v>
      </c>
      <c r="E180" s="306" t="s">
        <v>801</v>
      </c>
      <c r="F180" s="305" t="s">
        <v>759</v>
      </c>
      <c r="G180" s="305" t="s">
        <v>1173</v>
      </c>
      <c r="H180" s="306"/>
      <c r="I180" s="306"/>
      <c r="J180" s="307">
        <v>0.54166666666666663</v>
      </c>
      <c r="K180" s="307">
        <v>0.66666666666666663</v>
      </c>
      <c r="L180" s="299">
        <f t="shared" si="4"/>
        <v>3.0000000001746265</v>
      </c>
      <c r="M180" s="311">
        <v>4</v>
      </c>
      <c r="N180" s="312"/>
      <c r="O180" s="312">
        <v>3</v>
      </c>
      <c r="P180" s="312"/>
      <c r="Q180" s="308" t="s">
        <v>90</v>
      </c>
      <c r="R180" s="300" t="str">
        <f>IFERROR(VLOOKUP(Q180,Hoja1!A:B,2,FALSE),"")</f>
        <v>EJC - Entrenamiento IFR</v>
      </c>
      <c r="S180" s="308" t="s">
        <v>577</v>
      </c>
      <c r="T180" s="308"/>
      <c r="U180" s="308" t="s">
        <v>577</v>
      </c>
      <c r="V180" s="301">
        <f t="shared" si="5"/>
        <v>4</v>
      </c>
    </row>
    <row r="181" spans="1:22" s="302" customFormat="1" x14ac:dyDescent="0.2">
      <c r="A181" s="394">
        <v>44655</v>
      </c>
      <c r="B181" s="305" t="s">
        <v>714</v>
      </c>
      <c r="C181" s="305" t="s">
        <v>1171</v>
      </c>
      <c r="D181" s="306" t="s">
        <v>759</v>
      </c>
      <c r="E181" s="306" t="s">
        <v>1012</v>
      </c>
      <c r="F181" s="305" t="s">
        <v>759</v>
      </c>
      <c r="G181" s="305" t="s">
        <v>1014</v>
      </c>
      <c r="H181" s="306"/>
      <c r="I181" s="306"/>
      <c r="J181" s="307">
        <v>0.66666666666666663</v>
      </c>
      <c r="K181" s="307">
        <v>0.79166666666666663</v>
      </c>
      <c r="L181" s="299">
        <f t="shared" si="4"/>
        <v>3.0000000001746265</v>
      </c>
      <c r="M181" s="311">
        <v>4</v>
      </c>
      <c r="N181" s="312">
        <v>1.5</v>
      </c>
      <c r="O181" s="312">
        <v>1.5</v>
      </c>
      <c r="P181" s="312"/>
      <c r="Q181" s="308" t="s">
        <v>90</v>
      </c>
      <c r="R181" s="300" t="str">
        <f>IFERROR(VLOOKUP(Q181,Hoja1!A:B,2,FALSE),"")</f>
        <v>EJC - Entrenamiento IFR</v>
      </c>
      <c r="S181" s="308" t="s">
        <v>577</v>
      </c>
      <c r="T181" s="308"/>
      <c r="U181" s="308" t="s">
        <v>577</v>
      </c>
      <c r="V181" s="301">
        <f t="shared" si="5"/>
        <v>4</v>
      </c>
    </row>
    <row r="182" spans="1:22" s="302" customFormat="1" x14ac:dyDescent="0.2">
      <c r="A182" s="394">
        <v>44655</v>
      </c>
      <c r="B182" s="305" t="s">
        <v>714</v>
      </c>
      <c r="C182" s="305" t="s">
        <v>1185</v>
      </c>
      <c r="D182" s="306" t="s">
        <v>759</v>
      </c>
      <c r="E182" s="306" t="s">
        <v>1168</v>
      </c>
      <c r="F182" s="305" t="s">
        <v>771</v>
      </c>
      <c r="G182" s="305" t="s">
        <v>1186</v>
      </c>
      <c r="H182" s="306"/>
      <c r="I182" s="306"/>
      <c r="J182" s="307">
        <v>0.79166666666666663</v>
      </c>
      <c r="K182" s="307">
        <v>0.91666666666666663</v>
      </c>
      <c r="L182" s="299">
        <f t="shared" si="4"/>
        <v>3.0000000001746265</v>
      </c>
      <c r="M182" s="311">
        <v>4</v>
      </c>
      <c r="N182" s="312">
        <v>3</v>
      </c>
      <c r="O182" s="312"/>
      <c r="P182" s="312"/>
      <c r="Q182" s="308" t="s">
        <v>89</v>
      </c>
      <c r="R182" s="300" t="str">
        <f>IFERROR(VLOOKUP(Q182,Hoja1!A:B,2,FALSE),"")</f>
        <v>FAC - Control Anual</v>
      </c>
      <c r="S182" s="308" t="s">
        <v>52</v>
      </c>
      <c r="T182" s="308"/>
      <c r="U182" s="308" t="s">
        <v>593</v>
      </c>
      <c r="V182" s="301">
        <f t="shared" si="5"/>
        <v>4</v>
      </c>
    </row>
    <row r="183" spans="1:22" s="302" customFormat="1" x14ac:dyDescent="0.2">
      <c r="A183" s="394">
        <v>44655</v>
      </c>
      <c r="B183" s="305" t="s">
        <v>714</v>
      </c>
      <c r="C183" s="305" t="s">
        <v>1181</v>
      </c>
      <c r="D183" s="306" t="s">
        <v>759</v>
      </c>
      <c r="E183" s="306" t="s">
        <v>1192</v>
      </c>
      <c r="F183" s="305" t="s">
        <v>771</v>
      </c>
      <c r="G183" s="305" t="s">
        <v>1193</v>
      </c>
      <c r="H183" s="306"/>
      <c r="I183" s="306"/>
      <c r="J183" s="307">
        <v>0.91666666666666663</v>
      </c>
      <c r="K183" s="307">
        <v>0.97916666666666663</v>
      </c>
      <c r="L183" s="299">
        <f>IF(K183="","",(K183-J183)/$V$1)</f>
        <v>1.5000000000873133</v>
      </c>
      <c r="M183" s="311">
        <v>3</v>
      </c>
      <c r="N183" s="312">
        <v>1.5</v>
      </c>
      <c r="O183" s="312"/>
      <c r="P183" s="312"/>
      <c r="Q183" s="308" t="s">
        <v>80</v>
      </c>
      <c r="R183" s="300" t="str">
        <f>IFERROR(VLOOKUP(Q183,Hoja1!A:B,2,FALSE),"")</f>
        <v>FAC - Transición Piloto</v>
      </c>
      <c r="S183" s="308" t="s">
        <v>52</v>
      </c>
      <c r="T183" s="308"/>
      <c r="U183" s="308" t="s">
        <v>593</v>
      </c>
      <c r="V183" s="301">
        <f t="shared" si="5"/>
        <v>4</v>
      </c>
    </row>
    <row r="184" spans="1:22" s="302" customFormat="1" x14ac:dyDescent="0.2">
      <c r="A184" s="536">
        <v>44656</v>
      </c>
      <c r="B184" s="305" t="s">
        <v>714</v>
      </c>
      <c r="C184" s="305" t="s">
        <v>1185</v>
      </c>
      <c r="D184" s="306" t="s">
        <v>759</v>
      </c>
      <c r="E184" s="306" t="s">
        <v>1198</v>
      </c>
      <c r="F184" s="305" t="s">
        <v>771</v>
      </c>
      <c r="G184" s="305" t="s">
        <v>1199</v>
      </c>
      <c r="H184" s="306"/>
      <c r="I184" s="306"/>
      <c r="J184" s="307">
        <v>0.3125</v>
      </c>
      <c r="K184" s="307">
        <v>0.4375</v>
      </c>
      <c r="L184" s="299">
        <f t="shared" si="4"/>
        <v>3.0000000001746265</v>
      </c>
      <c r="M184" s="311">
        <v>4</v>
      </c>
      <c r="N184" s="312">
        <v>3</v>
      </c>
      <c r="O184" s="312"/>
      <c r="P184" s="312"/>
      <c r="Q184" s="308" t="s">
        <v>80</v>
      </c>
      <c r="R184" s="300" t="str">
        <f>IFERROR(VLOOKUP(Q184,Hoja1!A:B,2,FALSE),"")</f>
        <v>FAC - Transición Piloto</v>
      </c>
      <c r="S184" s="308" t="s">
        <v>52</v>
      </c>
      <c r="T184" s="308"/>
      <c r="U184" s="308" t="s">
        <v>593</v>
      </c>
      <c r="V184" s="301">
        <f t="shared" si="5"/>
        <v>4</v>
      </c>
    </row>
    <row r="185" spans="1:22" s="302" customFormat="1" x14ac:dyDescent="0.2">
      <c r="A185" s="536">
        <v>44656</v>
      </c>
      <c r="B185" s="305" t="s">
        <v>714</v>
      </c>
      <c r="C185" s="305" t="s">
        <v>1181</v>
      </c>
      <c r="D185" s="306" t="s">
        <v>759</v>
      </c>
      <c r="E185" s="306" t="s">
        <v>1182</v>
      </c>
      <c r="F185" s="305" t="s">
        <v>771</v>
      </c>
      <c r="G185" s="305" t="s">
        <v>1193</v>
      </c>
      <c r="H185" s="306"/>
      <c r="I185" s="306"/>
      <c r="J185" s="307">
        <v>0.4375</v>
      </c>
      <c r="K185" s="307">
        <v>0.5625</v>
      </c>
      <c r="L185" s="299">
        <f t="shared" si="4"/>
        <v>3.0000000001746265</v>
      </c>
      <c r="M185" s="311">
        <v>5</v>
      </c>
      <c r="N185" s="312">
        <v>3</v>
      </c>
      <c r="O185" s="312"/>
      <c r="P185" s="312"/>
      <c r="Q185" s="308" t="s">
        <v>80</v>
      </c>
      <c r="R185" s="300" t="str">
        <f>IFERROR(VLOOKUP(Q185,Hoja1!A:B,2,FALSE),"")</f>
        <v>FAC - Transición Piloto</v>
      </c>
      <c r="S185" s="308" t="s">
        <v>52</v>
      </c>
      <c r="T185" s="308"/>
      <c r="U185" s="308" t="s">
        <v>593</v>
      </c>
      <c r="V185" s="301">
        <f t="shared" si="5"/>
        <v>4</v>
      </c>
    </row>
    <row r="186" spans="1:22" s="302" customFormat="1" x14ac:dyDescent="0.2">
      <c r="A186" s="536">
        <v>44656</v>
      </c>
      <c r="B186" s="305" t="s">
        <v>714</v>
      </c>
      <c r="C186" s="305" t="s">
        <v>1181</v>
      </c>
      <c r="D186" s="306" t="s">
        <v>759</v>
      </c>
      <c r="E186" s="306" t="s">
        <v>1168</v>
      </c>
      <c r="F186" s="305" t="s">
        <v>771</v>
      </c>
      <c r="G186" s="305" t="s">
        <v>1183</v>
      </c>
      <c r="H186" s="306"/>
      <c r="I186" s="306"/>
      <c r="J186" s="307">
        <v>0.5625</v>
      </c>
      <c r="K186" s="307">
        <v>0.625</v>
      </c>
      <c r="L186" s="299">
        <f t="shared" si="4"/>
        <v>1.5000000000873133</v>
      </c>
      <c r="M186" s="311">
        <v>5</v>
      </c>
      <c r="N186" s="312">
        <v>1.5</v>
      </c>
      <c r="O186" s="312"/>
      <c r="P186" s="312"/>
      <c r="Q186" s="308" t="s">
        <v>80</v>
      </c>
      <c r="R186" s="300" t="str">
        <f>IFERROR(VLOOKUP(Q186,Hoja1!A:B,2,FALSE),"")</f>
        <v>FAC - Transición Piloto</v>
      </c>
      <c r="S186" s="308" t="s">
        <v>52</v>
      </c>
      <c r="T186" s="308"/>
      <c r="U186" s="308" t="s">
        <v>593</v>
      </c>
      <c r="V186" s="301">
        <f t="shared" si="5"/>
        <v>4</v>
      </c>
    </row>
    <row r="187" spans="1:22" s="302" customFormat="1" x14ac:dyDescent="0.2">
      <c r="A187" s="536">
        <v>44656</v>
      </c>
      <c r="B187" s="305" t="s">
        <v>714</v>
      </c>
      <c r="C187" s="305" t="s">
        <v>1185</v>
      </c>
      <c r="D187" s="306" t="s">
        <v>759</v>
      </c>
      <c r="E187" s="306" t="s">
        <v>1168</v>
      </c>
      <c r="F187" s="305" t="s">
        <v>771</v>
      </c>
      <c r="G187" s="305" t="s">
        <v>1183</v>
      </c>
      <c r="H187" s="306"/>
      <c r="I187" s="306"/>
      <c r="J187" s="307">
        <v>0.63541666666666663</v>
      </c>
      <c r="K187" s="307">
        <v>0.69791666666666663</v>
      </c>
      <c r="L187" s="299">
        <f t="shared" si="4"/>
        <v>1.5000000000873133</v>
      </c>
      <c r="M187" s="311">
        <v>5</v>
      </c>
      <c r="N187" s="312"/>
      <c r="O187" s="312"/>
      <c r="P187" s="312">
        <v>1.5</v>
      </c>
      <c r="Q187" s="308" t="s">
        <v>89</v>
      </c>
      <c r="R187" s="300" t="str">
        <f>IFERROR(VLOOKUP(Q187,Hoja1!A:B,2,FALSE),"")</f>
        <v>FAC - Control Anual</v>
      </c>
      <c r="S187" s="308" t="s">
        <v>52</v>
      </c>
      <c r="T187" s="308"/>
      <c r="U187" s="308" t="s">
        <v>593</v>
      </c>
      <c r="V187" s="301">
        <f t="shared" si="5"/>
        <v>4</v>
      </c>
    </row>
    <row r="188" spans="1:22" s="302" customFormat="1" x14ac:dyDescent="0.2">
      <c r="A188" s="394">
        <v>44657</v>
      </c>
      <c r="B188" s="305" t="s">
        <v>714</v>
      </c>
      <c r="C188" s="305" t="s">
        <v>1185</v>
      </c>
      <c r="D188" s="306" t="s">
        <v>759</v>
      </c>
      <c r="E188" s="306" t="s">
        <v>1216</v>
      </c>
      <c r="F188" s="305" t="s">
        <v>771</v>
      </c>
      <c r="G188" s="305" t="s">
        <v>1193</v>
      </c>
      <c r="H188" s="306"/>
      <c r="I188" s="306"/>
      <c r="J188" s="307">
        <v>0.3125</v>
      </c>
      <c r="K188" s="307">
        <v>0.4375</v>
      </c>
      <c r="L188" s="299">
        <f t="shared" si="4"/>
        <v>3.0000000001746265</v>
      </c>
      <c r="M188" s="311">
        <v>5</v>
      </c>
      <c r="N188" s="312">
        <v>3</v>
      </c>
      <c r="O188" s="312"/>
      <c r="P188" s="312"/>
      <c r="Q188" s="308" t="s">
        <v>80</v>
      </c>
      <c r="R188" s="300" t="str">
        <f>IFERROR(VLOOKUP(Q188,Hoja1!A:B,2,FALSE),"")</f>
        <v>FAC - Transición Piloto</v>
      </c>
      <c r="S188" s="308" t="s">
        <v>52</v>
      </c>
      <c r="T188" s="308"/>
      <c r="U188" s="308" t="s">
        <v>593</v>
      </c>
      <c r="V188" s="301">
        <f t="shared" si="5"/>
        <v>4</v>
      </c>
    </row>
    <row r="189" spans="1:22" s="302" customFormat="1" x14ac:dyDescent="0.2">
      <c r="A189" s="394">
        <v>44657</v>
      </c>
      <c r="B189" s="305" t="s">
        <v>714</v>
      </c>
      <c r="C189" s="305" t="s">
        <v>1181</v>
      </c>
      <c r="D189" s="306" t="s">
        <v>759</v>
      </c>
      <c r="E189" s="306" t="s">
        <v>1198</v>
      </c>
      <c r="F189" s="305" t="s">
        <v>771</v>
      </c>
      <c r="G189" s="305" t="s">
        <v>1199</v>
      </c>
      <c r="H189" s="306"/>
      <c r="I189" s="306"/>
      <c r="J189" s="307">
        <v>0.4375</v>
      </c>
      <c r="K189" s="307">
        <v>0.5625</v>
      </c>
      <c r="L189" s="299">
        <f t="shared" si="4"/>
        <v>3.0000000001746265</v>
      </c>
      <c r="M189" s="311">
        <v>3</v>
      </c>
      <c r="N189" s="312">
        <v>3</v>
      </c>
      <c r="O189" s="312"/>
      <c r="P189" s="312"/>
      <c r="Q189" s="308" t="s">
        <v>80</v>
      </c>
      <c r="R189" s="300" t="str">
        <f>IFERROR(VLOOKUP(Q189,Hoja1!A:B,2,FALSE),"")</f>
        <v>FAC - Transición Piloto</v>
      </c>
      <c r="S189" s="308" t="s">
        <v>52</v>
      </c>
      <c r="T189" s="308"/>
      <c r="U189" s="308" t="s">
        <v>593</v>
      </c>
      <c r="V189" s="301">
        <f t="shared" si="5"/>
        <v>4</v>
      </c>
    </row>
    <row r="190" spans="1:22" s="302" customFormat="1" x14ac:dyDescent="0.2">
      <c r="A190" s="394">
        <v>44657</v>
      </c>
      <c r="B190" s="305" t="s">
        <v>714</v>
      </c>
      <c r="C190" s="305" t="s">
        <v>1185</v>
      </c>
      <c r="D190" s="306" t="s">
        <v>759</v>
      </c>
      <c r="E190" s="306" t="s">
        <v>1182</v>
      </c>
      <c r="F190" s="305" t="s">
        <v>771</v>
      </c>
      <c r="G190" s="305" t="s">
        <v>1193</v>
      </c>
      <c r="H190" s="306"/>
      <c r="I190" s="306"/>
      <c r="J190" s="307">
        <v>0.5625</v>
      </c>
      <c r="K190" s="307">
        <v>0.625</v>
      </c>
      <c r="L190" s="299">
        <f t="shared" si="4"/>
        <v>1.5000000000873133</v>
      </c>
      <c r="M190" s="311">
        <v>5</v>
      </c>
      <c r="N190" s="312"/>
      <c r="O190" s="312"/>
      <c r="P190" s="312">
        <v>1.5</v>
      </c>
      <c r="Q190" s="308" t="s">
        <v>89</v>
      </c>
      <c r="R190" s="300" t="str">
        <f>IFERROR(VLOOKUP(Q190,Hoja1!A:B,2,FALSE),"")</f>
        <v>FAC - Control Anual</v>
      </c>
      <c r="S190" s="308" t="s">
        <v>52</v>
      </c>
      <c r="T190" s="308"/>
      <c r="U190" s="308" t="s">
        <v>593</v>
      </c>
      <c r="V190" s="301">
        <f t="shared" si="5"/>
        <v>4</v>
      </c>
    </row>
    <row r="191" spans="1:22" s="302" customFormat="1" x14ac:dyDescent="0.2">
      <c r="A191" s="394">
        <v>44657</v>
      </c>
      <c r="B191" s="305" t="s">
        <v>714</v>
      </c>
      <c r="C191" s="305" t="s">
        <v>1181</v>
      </c>
      <c r="D191" s="306" t="s">
        <v>759</v>
      </c>
      <c r="E191" s="306" t="s">
        <v>1168</v>
      </c>
      <c r="F191" s="305" t="s">
        <v>771</v>
      </c>
      <c r="G191" s="305" t="s">
        <v>1193</v>
      </c>
      <c r="H191" s="306"/>
      <c r="I191" s="306"/>
      <c r="J191" s="307">
        <v>0.625</v>
      </c>
      <c r="K191" s="307">
        <v>0.75</v>
      </c>
      <c r="L191" s="299">
        <f t="shared" si="4"/>
        <v>3.0000000001746265</v>
      </c>
      <c r="M191" s="311">
        <v>4</v>
      </c>
      <c r="N191" s="312">
        <v>3</v>
      </c>
      <c r="O191" s="312"/>
      <c r="P191" s="312"/>
      <c r="Q191" s="308" t="s">
        <v>80</v>
      </c>
      <c r="R191" s="300" t="str">
        <f>IFERROR(VLOOKUP(Q191,Hoja1!A:B,2,FALSE),"")</f>
        <v>FAC - Transición Piloto</v>
      </c>
      <c r="S191" s="308" t="s">
        <v>52</v>
      </c>
      <c r="T191" s="308"/>
      <c r="U191" s="308" t="s">
        <v>593</v>
      </c>
      <c r="V191" s="301">
        <f t="shared" si="5"/>
        <v>4</v>
      </c>
    </row>
    <row r="192" spans="1:22" s="302" customFormat="1" x14ac:dyDescent="0.2">
      <c r="A192" s="536">
        <v>44658</v>
      </c>
      <c r="B192" s="305" t="s">
        <v>714</v>
      </c>
      <c r="C192" s="305" t="s">
        <v>1181</v>
      </c>
      <c r="D192" s="306" t="s">
        <v>759</v>
      </c>
      <c r="E192" s="306" t="s">
        <v>1182</v>
      </c>
      <c r="F192" s="305" t="s">
        <v>771</v>
      </c>
      <c r="G192" s="305" t="s">
        <v>1183</v>
      </c>
      <c r="H192" s="306"/>
      <c r="I192" s="306"/>
      <c r="J192" s="307">
        <v>0.29166666666666669</v>
      </c>
      <c r="K192" s="307">
        <v>0.41666666666666669</v>
      </c>
      <c r="L192" s="299">
        <f t="shared" si="4"/>
        <v>3.0000000001746265</v>
      </c>
      <c r="M192" s="311">
        <v>5</v>
      </c>
      <c r="N192" s="312">
        <v>3</v>
      </c>
      <c r="O192" s="312"/>
      <c r="P192" s="312"/>
      <c r="Q192" s="308" t="s">
        <v>80</v>
      </c>
      <c r="R192" s="300" t="str">
        <f>IFERROR(VLOOKUP(Q192,Hoja1!A:B,2,FALSE),"")</f>
        <v>FAC - Transición Piloto</v>
      </c>
      <c r="S192" s="308" t="s">
        <v>52</v>
      </c>
      <c r="T192" s="308"/>
      <c r="U192" s="308" t="s">
        <v>593</v>
      </c>
      <c r="V192" s="301">
        <f t="shared" si="5"/>
        <v>4</v>
      </c>
    </row>
    <row r="193" spans="1:22" s="302" customFormat="1" x14ac:dyDescent="0.2">
      <c r="A193" s="536">
        <v>44658</v>
      </c>
      <c r="B193" s="305" t="s">
        <v>714</v>
      </c>
      <c r="C193" s="305" t="s">
        <v>1181</v>
      </c>
      <c r="D193" s="306" t="s">
        <v>759</v>
      </c>
      <c r="E193" s="306" t="s">
        <v>1216</v>
      </c>
      <c r="F193" s="305" t="s">
        <v>771</v>
      </c>
      <c r="G193" s="305" t="s">
        <v>1199</v>
      </c>
      <c r="H193" s="306"/>
      <c r="I193" s="306"/>
      <c r="J193" s="307">
        <v>0.42708333333333331</v>
      </c>
      <c r="K193" s="307">
        <v>0.55208333333333337</v>
      </c>
      <c r="L193" s="299">
        <f t="shared" si="4"/>
        <v>3.0000000001746279</v>
      </c>
      <c r="M193" s="311">
        <v>5</v>
      </c>
      <c r="N193" s="312">
        <v>1.5</v>
      </c>
      <c r="O193" s="312">
        <v>1.5</v>
      </c>
      <c r="P193" s="312"/>
      <c r="Q193" s="308" t="s">
        <v>80</v>
      </c>
      <c r="R193" s="300" t="str">
        <f>IFERROR(VLOOKUP(Q193,Hoja1!A:B,2,FALSE),"")</f>
        <v>FAC - Transición Piloto</v>
      </c>
      <c r="S193" s="308" t="s">
        <v>52</v>
      </c>
      <c r="T193" s="308"/>
      <c r="U193" s="308" t="s">
        <v>593</v>
      </c>
      <c r="V193" s="301">
        <f t="shared" si="5"/>
        <v>4</v>
      </c>
    </row>
    <row r="194" spans="1:22" s="302" customFormat="1" x14ac:dyDescent="0.2">
      <c r="A194" s="536">
        <v>44658</v>
      </c>
      <c r="B194" s="305" t="s">
        <v>714</v>
      </c>
      <c r="C194" s="305" t="s">
        <v>1185</v>
      </c>
      <c r="D194" s="306" t="s">
        <v>759</v>
      </c>
      <c r="E194" s="306" t="s">
        <v>1198</v>
      </c>
      <c r="F194" s="305" t="s">
        <v>771</v>
      </c>
      <c r="G194" s="305" t="s">
        <v>1193</v>
      </c>
      <c r="H194" s="306"/>
      <c r="I194" s="306"/>
      <c r="J194" s="307">
        <v>0.5625</v>
      </c>
      <c r="K194" s="307">
        <v>0.6875</v>
      </c>
      <c r="L194" s="299">
        <f t="shared" si="4"/>
        <v>3.0000000001746265</v>
      </c>
      <c r="M194" s="311">
        <v>5</v>
      </c>
      <c r="N194" s="312">
        <v>3</v>
      </c>
      <c r="O194" s="312"/>
      <c r="P194" s="312"/>
      <c r="Q194" s="308" t="s">
        <v>80</v>
      </c>
      <c r="R194" s="300" t="str">
        <f>IFERROR(VLOOKUP(Q194,Hoja1!A:B,2,FALSE),"")</f>
        <v>FAC - Transición Piloto</v>
      </c>
      <c r="S194" s="308" t="s">
        <v>52</v>
      </c>
      <c r="T194" s="308"/>
      <c r="U194" s="308" t="s">
        <v>593</v>
      </c>
      <c r="V194" s="301">
        <f t="shared" si="5"/>
        <v>4</v>
      </c>
    </row>
    <row r="195" spans="1:22" s="302" customFormat="1" x14ac:dyDescent="0.2">
      <c r="A195" s="536">
        <v>44658</v>
      </c>
      <c r="B195" s="305" t="s">
        <v>714</v>
      </c>
      <c r="C195" s="305" t="s">
        <v>1185</v>
      </c>
      <c r="D195" s="306" t="s">
        <v>759</v>
      </c>
      <c r="E195" s="306" t="s">
        <v>1168</v>
      </c>
      <c r="F195" s="305" t="s">
        <v>771</v>
      </c>
      <c r="G195" s="305" t="s">
        <v>1186</v>
      </c>
      <c r="H195" s="306" t="s">
        <v>771</v>
      </c>
      <c r="I195" s="306" t="s">
        <v>1183</v>
      </c>
      <c r="J195" s="307">
        <v>0.6875</v>
      </c>
      <c r="K195" s="307">
        <v>0.75</v>
      </c>
      <c r="L195" s="299">
        <f t="shared" si="4"/>
        <v>1.5000000000873133</v>
      </c>
      <c r="M195" s="311">
        <v>5</v>
      </c>
      <c r="N195" s="312"/>
      <c r="O195" s="312">
        <v>1.5</v>
      </c>
      <c r="P195" s="312"/>
      <c r="Q195" s="308" t="s">
        <v>89</v>
      </c>
      <c r="R195" s="300" t="str">
        <f>IFERROR(VLOOKUP(Q195,Hoja1!A:B,2,FALSE),"")</f>
        <v>FAC - Control Anual</v>
      </c>
      <c r="S195" s="308" t="s">
        <v>52</v>
      </c>
      <c r="T195" s="308"/>
      <c r="U195" s="308" t="s">
        <v>593</v>
      </c>
      <c r="V195" s="301">
        <f t="shared" si="5"/>
        <v>4</v>
      </c>
    </row>
    <row r="196" spans="1:22" s="302" customFormat="1" x14ac:dyDescent="0.2">
      <c r="A196" s="394">
        <v>44659</v>
      </c>
      <c r="B196" s="305" t="s">
        <v>714</v>
      </c>
      <c r="C196" s="305" t="s">
        <v>1181</v>
      </c>
      <c r="D196" s="306" t="s">
        <v>771</v>
      </c>
      <c r="E196" s="306" t="s">
        <v>1183</v>
      </c>
      <c r="F196" s="305"/>
      <c r="G196" s="305"/>
      <c r="H196" s="306"/>
      <c r="I196" s="306"/>
      <c r="J196" s="307">
        <v>0.25</v>
      </c>
      <c r="K196" s="307">
        <v>0.3125</v>
      </c>
      <c r="L196" s="299">
        <f t="shared" si="4"/>
        <v>1.5000000000873133</v>
      </c>
      <c r="M196" s="311">
        <v>4</v>
      </c>
      <c r="N196" s="312">
        <v>1.5</v>
      </c>
      <c r="O196" s="312"/>
      <c r="P196" s="312"/>
      <c r="Q196" s="308" t="s">
        <v>89</v>
      </c>
      <c r="R196" s="300" t="str">
        <f>IFERROR(VLOOKUP(Q196,Hoja1!A:B,2,FALSE),"")</f>
        <v>FAC - Control Anual</v>
      </c>
      <c r="S196" s="308" t="s">
        <v>52</v>
      </c>
      <c r="T196" s="308"/>
      <c r="U196" s="308" t="s">
        <v>593</v>
      </c>
      <c r="V196" s="301">
        <f t="shared" si="5"/>
        <v>4</v>
      </c>
    </row>
    <row r="197" spans="1:22" s="302" customFormat="1" x14ac:dyDescent="0.2">
      <c r="A197" s="394">
        <v>44659</v>
      </c>
      <c r="B197" s="305" t="s">
        <v>714</v>
      </c>
      <c r="C197" s="305" t="s">
        <v>1181</v>
      </c>
      <c r="D197" s="306" t="s">
        <v>771</v>
      </c>
      <c r="E197" s="306" t="s">
        <v>1186</v>
      </c>
      <c r="F197" s="305"/>
      <c r="G197" s="305"/>
      <c r="H197" s="306"/>
      <c r="I197" s="306"/>
      <c r="J197" s="307">
        <v>0.3125</v>
      </c>
      <c r="K197" s="307">
        <v>0.375</v>
      </c>
      <c r="L197" s="299">
        <f t="shared" si="4"/>
        <v>1.5000000000873133</v>
      </c>
      <c r="M197" s="311">
        <v>4</v>
      </c>
      <c r="N197" s="312">
        <v>1.5</v>
      </c>
      <c r="O197" s="312"/>
      <c r="P197" s="312"/>
      <c r="Q197" s="308" t="s">
        <v>89</v>
      </c>
      <c r="R197" s="300" t="str">
        <f>IFERROR(VLOOKUP(Q197,Hoja1!A:B,2,FALSE),"")</f>
        <v>FAC - Control Anual</v>
      </c>
      <c r="S197" s="308" t="s">
        <v>52</v>
      </c>
      <c r="T197" s="308"/>
      <c r="U197" s="308" t="s">
        <v>593</v>
      </c>
      <c r="V197" s="301">
        <f t="shared" si="5"/>
        <v>4</v>
      </c>
    </row>
    <row r="198" spans="1:22" s="302" customFormat="1" x14ac:dyDescent="0.2">
      <c r="A198" s="394">
        <v>44659</v>
      </c>
      <c r="B198" s="305" t="s">
        <v>714</v>
      </c>
      <c r="C198" s="305" t="s">
        <v>1185</v>
      </c>
      <c r="D198" s="306" t="s">
        <v>759</v>
      </c>
      <c r="E198" s="306" t="s">
        <v>1182</v>
      </c>
      <c r="F198" s="305" t="s">
        <v>771</v>
      </c>
      <c r="G198" s="305" t="s">
        <v>1199</v>
      </c>
      <c r="H198" s="306"/>
      <c r="I198" s="306"/>
      <c r="J198" s="307">
        <v>0.375</v>
      </c>
      <c r="K198" s="307">
        <v>0.5</v>
      </c>
      <c r="L198" s="299">
        <f t="shared" si="4"/>
        <v>3.0000000001746265</v>
      </c>
      <c r="M198" s="311">
        <v>5</v>
      </c>
      <c r="N198" s="312">
        <v>3</v>
      </c>
      <c r="O198" s="312"/>
      <c r="P198" s="312"/>
      <c r="Q198" s="308" t="s">
        <v>80</v>
      </c>
      <c r="R198" s="300" t="str">
        <f>IFERROR(VLOOKUP(Q198,Hoja1!A:B,2,FALSE),"")</f>
        <v>FAC - Transición Piloto</v>
      </c>
      <c r="S198" s="308" t="s">
        <v>52</v>
      </c>
      <c r="T198" s="308"/>
      <c r="U198" s="308" t="s">
        <v>593</v>
      </c>
      <c r="V198" s="301">
        <f t="shared" si="5"/>
        <v>4</v>
      </c>
    </row>
    <row r="199" spans="1:22" s="302" customFormat="1" x14ac:dyDescent="0.2">
      <c r="A199" s="394">
        <v>44659</v>
      </c>
      <c r="B199" s="305" t="s">
        <v>714</v>
      </c>
      <c r="C199" s="305" t="s">
        <v>1185</v>
      </c>
      <c r="D199" s="306" t="s">
        <v>759</v>
      </c>
      <c r="E199" s="306" t="s">
        <v>1168</v>
      </c>
      <c r="F199" s="305" t="s">
        <v>771</v>
      </c>
      <c r="G199" s="305" t="s">
        <v>1183</v>
      </c>
      <c r="H199" s="306" t="s">
        <v>771</v>
      </c>
      <c r="I199" s="306" t="s">
        <v>1186</v>
      </c>
      <c r="J199" s="307">
        <v>0.5</v>
      </c>
      <c r="K199" s="307">
        <v>0.5625</v>
      </c>
      <c r="L199" s="299">
        <f t="shared" si="4"/>
        <v>1.5000000000873133</v>
      </c>
      <c r="M199" s="311">
        <v>5</v>
      </c>
      <c r="N199" s="312">
        <v>1.5</v>
      </c>
      <c r="O199" s="312"/>
      <c r="P199" s="312"/>
      <c r="Q199" s="308" t="s">
        <v>80</v>
      </c>
      <c r="R199" s="300" t="str">
        <f>IFERROR(VLOOKUP(Q199,Hoja1!A:B,2,FALSE),"")</f>
        <v>FAC - Transición Piloto</v>
      </c>
      <c r="S199" s="308" t="s">
        <v>52</v>
      </c>
      <c r="T199" s="308"/>
      <c r="U199" s="308" t="s">
        <v>593</v>
      </c>
      <c r="V199" s="301">
        <f t="shared" si="5"/>
        <v>4</v>
      </c>
    </row>
    <row r="200" spans="1:22" s="302" customFormat="1" x14ac:dyDescent="0.2">
      <c r="A200" s="394">
        <v>44659</v>
      </c>
      <c r="B200" s="305" t="s">
        <v>714</v>
      </c>
      <c r="C200" s="305" t="s">
        <v>1181</v>
      </c>
      <c r="D200" s="306" t="s">
        <v>759</v>
      </c>
      <c r="E200" s="306" t="s">
        <v>1198</v>
      </c>
      <c r="F200" s="305" t="s">
        <v>771</v>
      </c>
      <c r="G200" s="305" t="s">
        <v>1193</v>
      </c>
      <c r="H200" s="306"/>
      <c r="I200" s="306"/>
      <c r="J200" s="307">
        <v>0.58333333333333337</v>
      </c>
      <c r="K200" s="307">
        <v>0.70833333333333337</v>
      </c>
      <c r="L200" s="299">
        <f t="shared" si="4"/>
        <v>3.0000000001746265</v>
      </c>
      <c r="M200" s="311">
        <v>5</v>
      </c>
      <c r="N200" s="312">
        <v>3</v>
      </c>
      <c r="O200" s="312"/>
      <c r="P200" s="312"/>
      <c r="Q200" s="308" t="s">
        <v>80</v>
      </c>
      <c r="R200" s="300" t="str">
        <f>IFERROR(VLOOKUP(Q200,Hoja1!A:B,2,FALSE),"")</f>
        <v>FAC - Transición Piloto</v>
      </c>
      <c r="S200" s="308" t="s">
        <v>52</v>
      </c>
      <c r="T200" s="308"/>
      <c r="U200" s="308" t="s">
        <v>593</v>
      </c>
      <c r="V200" s="301">
        <f t="shared" si="5"/>
        <v>4</v>
      </c>
    </row>
    <row r="201" spans="1:22" s="302" customFormat="1" x14ac:dyDescent="0.2">
      <c r="A201" s="536">
        <v>44660</v>
      </c>
      <c r="B201" s="305" t="s">
        <v>714</v>
      </c>
      <c r="C201" s="305" t="s">
        <v>832</v>
      </c>
      <c r="D201" s="306" t="s">
        <v>714</v>
      </c>
      <c r="E201" s="306" t="s">
        <v>1221</v>
      </c>
      <c r="F201" s="305" t="s">
        <v>717</v>
      </c>
      <c r="G201" s="305" t="s">
        <v>943</v>
      </c>
      <c r="H201" s="306"/>
      <c r="I201" s="306"/>
      <c r="J201" s="307">
        <v>0.5</v>
      </c>
      <c r="K201" s="307">
        <v>0.58333333333333337</v>
      </c>
      <c r="L201" s="299">
        <f t="shared" si="4"/>
        <v>2.0000000001164184</v>
      </c>
      <c r="M201" s="311">
        <v>4</v>
      </c>
      <c r="N201" s="312"/>
      <c r="O201" s="312">
        <v>2</v>
      </c>
      <c r="P201" s="312"/>
      <c r="Q201" s="308" t="s">
        <v>90</v>
      </c>
      <c r="R201" s="300" t="str">
        <f>IFERROR(VLOOKUP(Q201,Hoja1!A:B,2,FALSE),"")</f>
        <v>EJC - Entrenamiento IFR</v>
      </c>
      <c r="S201" s="308" t="s">
        <v>53</v>
      </c>
      <c r="T201" s="308"/>
      <c r="U201" s="308" t="s">
        <v>590</v>
      </c>
      <c r="V201" s="301">
        <f t="shared" si="5"/>
        <v>4</v>
      </c>
    </row>
    <row r="202" spans="1:22" s="302" customFormat="1" x14ac:dyDescent="0.2">
      <c r="A202" s="536">
        <v>44660</v>
      </c>
      <c r="B202" s="305"/>
      <c r="C202" s="305"/>
      <c r="D202" s="306" t="s">
        <v>768</v>
      </c>
      <c r="E202" s="306" t="s">
        <v>1222</v>
      </c>
      <c r="F202" s="305" t="s">
        <v>714</v>
      </c>
      <c r="G202" s="305" t="s">
        <v>1223</v>
      </c>
      <c r="H202" s="306"/>
      <c r="I202" s="306"/>
      <c r="J202" s="307">
        <v>0.61458333333333337</v>
      </c>
      <c r="K202" s="307">
        <v>0.69791666666666663</v>
      </c>
      <c r="L202" s="299">
        <f t="shared" si="4"/>
        <v>2.0000000001164158</v>
      </c>
      <c r="M202" s="311">
        <v>4</v>
      </c>
      <c r="N202" s="312"/>
      <c r="O202" s="312"/>
      <c r="P202" s="312">
        <v>2</v>
      </c>
      <c r="Q202" s="308" t="s">
        <v>300</v>
      </c>
      <c r="R202" s="300" t="str">
        <f>IFERROR(VLOOKUP(Q202,Hoja1!A:B,2,FALSE),"")</f>
        <v>EJC - Entrenamiento LVN</v>
      </c>
      <c r="S202" s="308" t="s">
        <v>53</v>
      </c>
      <c r="T202" s="308"/>
      <c r="U202" s="308" t="s">
        <v>590</v>
      </c>
      <c r="V202" s="301">
        <f t="shared" si="5"/>
        <v>4</v>
      </c>
    </row>
    <row r="203" spans="1:22" s="302" customFormat="1" x14ac:dyDescent="0.2">
      <c r="A203" s="536">
        <v>44660</v>
      </c>
      <c r="B203" s="305" t="s">
        <v>768</v>
      </c>
      <c r="C203" s="305" t="s">
        <v>1222</v>
      </c>
      <c r="D203" s="306" t="s">
        <v>714</v>
      </c>
      <c r="E203" s="306" t="s">
        <v>1224</v>
      </c>
      <c r="F203" s="305" t="s">
        <v>759</v>
      </c>
      <c r="G203" s="305" t="s">
        <v>885</v>
      </c>
      <c r="H203" s="306"/>
      <c r="I203" s="306"/>
      <c r="J203" s="307">
        <v>0.70833333333333337</v>
      </c>
      <c r="K203" s="307">
        <v>0.79166666666666663</v>
      </c>
      <c r="L203" s="299">
        <f t="shared" ref="L203:L258" si="6">IF(K203="","",(K203-J203)/$V$1)</f>
        <v>2.0000000001164158</v>
      </c>
      <c r="M203" s="311">
        <v>4</v>
      </c>
      <c r="N203" s="312"/>
      <c r="O203" s="312"/>
      <c r="P203" s="312">
        <v>2</v>
      </c>
      <c r="Q203" s="308" t="s">
        <v>300</v>
      </c>
      <c r="R203" s="300" t="str">
        <f>IFERROR(VLOOKUP(Q203,Hoja1!A:B,2,FALSE),"")</f>
        <v>EJC - Entrenamiento LVN</v>
      </c>
      <c r="S203" s="308" t="s">
        <v>53</v>
      </c>
      <c r="T203" s="308"/>
      <c r="U203" s="308" t="s">
        <v>590</v>
      </c>
      <c r="V203" s="301">
        <f t="shared" si="5"/>
        <v>4</v>
      </c>
    </row>
    <row r="204" spans="1:22" s="302" customFormat="1" x14ac:dyDescent="0.2">
      <c r="A204" s="394">
        <v>44661</v>
      </c>
      <c r="B204" s="305" t="s">
        <v>714</v>
      </c>
      <c r="C204" s="305" t="s">
        <v>1181</v>
      </c>
      <c r="D204" s="306" t="s">
        <v>759</v>
      </c>
      <c r="E204" s="306" t="s">
        <v>1225</v>
      </c>
      <c r="F204" s="305" t="s">
        <v>771</v>
      </c>
      <c r="G204" s="305" t="s">
        <v>1199</v>
      </c>
      <c r="H204" s="306"/>
      <c r="I204" s="306"/>
      <c r="J204" s="307">
        <v>0.33333333333333331</v>
      </c>
      <c r="K204" s="307">
        <v>0.45833333333333331</v>
      </c>
      <c r="L204" s="299">
        <f t="shared" si="6"/>
        <v>3.0000000001746265</v>
      </c>
      <c r="M204" s="311">
        <v>4</v>
      </c>
      <c r="N204" s="312">
        <v>3</v>
      </c>
      <c r="O204" s="312"/>
      <c r="P204" s="312"/>
      <c r="Q204" s="308" t="s">
        <v>89</v>
      </c>
      <c r="R204" s="300" t="str">
        <f>IFERROR(VLOOKUP(Q204,Hoja1!A:B,2,FALSE),"")</f>
        <v>FAC - Control Anual</v>
      </c>
      <c r="S204" s="308" t="s">
        <v>52</v>
      </c>
      <c r="T204" s="308"/>
      <c r="U204" s="308" t="s">
        <v>593</v>
      </c>
      <c r="V204" s="301">
        <f t="shared" ref="V204:V267" si="7">IF(A204="","",MONTH(A204))</f>
        <v>4</v>
      </c>
    </row>
    <row r="205" spans="1:22" s="302" customFormat="1" x14ac:dyDescent="0.2">
      <c r="A205" s="394">
        <v>44661</v>
      </c>
      <c r="B205" s="305" t="s">
        <v>714</v>
      </c>
      <c r="C205" s="305" t="s">
        <v>1185</v>
      </c>
      <c r="D205" s="306" t="s">
        <v>714</v>
      </c>
      <c r="E205" s="306" t="s">
        <v>1226</v>
      </c>
      <c r="F205" s="305" t="s">
        <v>771</v>
      </c>
      <c r="G205" s="305" t="s">
        <v>1227</v>
      </c>
      <c r="H205" s="306"/>
      <c r="I205" s="306"/>
      <c r="J205" s="307">
        <v>0.45833333333333331</v>
      </c>
      <c r="K205" s="307">
        <v>0.58333333333333337</v>
      </c>
      <c r="L205" s="299">
        <f t="shared" si="6"/>
        <v>3.0000000001746279</v>
      </c>
      <c r="M205" s="311">
        <v>5</v>
      </c>
      <c r="N205" s="312">
        <v>3</v>
      </c>
      <c r="O205" s="312"/>
      <c r="P205" s="312"/>
      <c r="Q205" s="308" t="s">
        <v>80</v>
      </c>
      <c r="R205" s="300" t="str">
        <f>IFERROR(VLOOKUP(Q205,Hoja1!A:B,2,FALSE),"")</f>
        <v>FAC - Transición Piloto</v>
      </c>
      <c r="S205" s="308" t="s">
        <v>52</v>
      </c>
      <c r="T205" s="308"/>
      <c r="U205" s="308" t="s">
        <v>593</v>
      </c>
      <c r="V205" s="301">
        <f t="shared" si="7"/>
        <v>4</v>
      </c>
    </row>
    <row r="206" spans="1:22" s="302" customFormat="1" x14ac:dyDescent="0.2">
      <c r="A206" s="394">
        <v>44661</v>
      </c>
      <c r="B206" s="305" t="s">
        <v>714</v>
      </c>
      <c r="C206" s="305" t="s">
        <v>1181</v>
      </c>
      <c r="D206" s="306" t="s">
        <v>759</v>
      </c>
      <c r="E206" s="306" t="s">
        <v>1216</v>
      </c>
      <c r="F206" s="305" t="s">
        <v>771</v>
      </c>
      <c r="G206" s="305" t="s">
        <v>1199</v>
      </c>
      <c r="H206" s="306"/>
      <c r="I206" s="306"/>
      <c r="J206" s="307">
        <v>0.58333333333333337</v>
      </c>
      <c r="K206" s="307">
        <v>0.70833333333333337</v>
      </c>
      <c r="L206" s="299">
        <f t="shared" si="6"/>
        <v>3.0000000001746265</v>
      </c>
      <c r="M206" s="311">
        <v>4</v>
      </c>
      <c r="N206" s="312">
        <v>3</v>
      </c>
      <c r="O206" s="312"/>
      <c r="P206" s="312"/>
      <c r="Q206" s="308" t="s">
        <v>80</v>
      </c>
      <c r="R206" s="300" t="str">
        <f>IFERROR(VLOOKUP(Q206,Hoja1!A:B,2,FALSE),"")</f>
        <v>FAC - Transición Piloto</v>
      </c>
      <c r="S206" s="308" t="s">
        <v>52</v>
      </c>
      <c r="T206" s="308"/>
      <c r="U206" s="308" t="s">
        <v>593</v>
      </c>
      <c r="V206" s="301">
        <f t="shared" si="7"/>
        <v>4</v>
      </c>
    </row>
    <row r="207" spans="1:22" s="302" customFormat="1" x14ac:dyDescent="0.2">
      <c r="A207" s="394">
        <v>44661</v>
      </c>
      <c r="B207" s="305" t="s">
        <v>714</v>
      </c>
      <c r="C207" s="305" t="s">
        <v>1185</v>
      </c>
      <c r="D207" s="306" t="s">
        <v>759</v>
      </c>
      <c r="E207" s="306" t="s">
        <v>1182</v>
      </c>
      <c r="F207" s="305" t="s">
        <v>771</v>
      </c>
      <c r="G207" s="305" t="s">
        <v>1228</v>
      </c>
      <c r="H207" s="306"/>
      <c r="I207" s="306"/>
      <c r="J207" s="307">
        <v>0.70833333333333337</v>
      </c>
      <c r="K207" s="307">
        <v>0.83333333333333337</v>
      </c>
      <c r="L207" s="299">
        <f t="shared" si="6"/>
        <v>3.0000000001746265</v>
      </c>
      <c r="M207" s="311">
        <v>5</v>
      </c>
      <c r="N207" s="312">
        <v>3</v>
      </c>
      <c r="O207" s="312"/>
      <c r="P207" s="312"/>
      <c r="Q207" s="308" t="s">
        <v>80</v>
      </c>
      <c r="R207" s="300" t="str">
        <f>IFERROR(VLOOKUP(Q207,Hoja1!A:B,2,FALSE),"")</f>
        <v>FAC - Transición Piloto</v>
      </c>
      <c r="S207" s="308" t="s">
        <v>52</v>
      </c>
      <c r="T207" s="308"/>
      <c r="U207" s="308" t="s">
        <v>593</v>
      </c>
      <c r="V207" s="301">
        <f t="shared" si="7"/>
        <v>4</v>
      </c>
    </row>
    <row r="208" spans="1:22" s="302" customFormat="1" x14ac:dyDescent="0.2">
      <c r="A208" s="536">
        <v>44662</v>
      </c>
      <c r="B208" s="305" t="s">
        <v>714</v>
      </c>
      <c r="C208" s="305" t="s">
        <v>1185</v>
      </c>
      <c r="D208" s="306" t="s">
        <v>759</v>
      </c>
      <c r="E208" s="306" t="s">
        <v>1216</v>
      </c>
      <c r="F208" s="305" t="s">
        <v>771</v>
      </c>
      <c r="G208" s="305" t="s">
        <v>1193</v>
      </c>
      <c r="H208" s="306"/>
      <c r="I208" s="306"/>
      <c r="J208" s="307">
        <v>0.29166666666666669</v>
      </c>
      <c r="K208" s="307">
        <v>0.41666666666666669</v>
      </c>
      <c r="L208" s="299">
        <f t="shared" si="6"/>
        <v>3.0000000001746265</v>
      </c>
      <c r="M208" s="311">
        <v>5</v>
      </c>
      <c r="N208" s="312"/>
      <c r="O208" s="312"/>
      <c r="P208" s="312">
        <v>3</v>
      </c>
      <c r="Q208" s="308" t="s">
        <v>80</v>
      </c>
      <c r="R208" s="300" t="str">
        <f>IFERROR(VLOOKUP(Q208,Hoja1!A:B,2,FALSE),"")</f>
        <v>FAC - Transición Piloto</v>
      </c>
      <c r="S208" s="308" t="s">
        <v>52</v>
      </c>
      <c r="T208" s="308"/>
      <c r="U208" s="308" t="s">
        <v>593</v>
      </c>
      <c r="V208" s="301">
        <f t="shared" si="7"/>
        <v>4</v>
      </c>
    </row>
    <row r="209" spans="1:22" s="302" customFormat="1" x14ac:dyDescent="0.2">
      <c r="A209" s="536">
        <v>44662</v>
      </c>
      <c r="B209" s="305" t="s">
        <v>714</v>
      </c>
      <c r="C209" s="305" t="s">
        <v>1181</v>
      </c>
      <c r="D209" s="306" t="s">
        <v>759</v>
      </c>
      <c r="E209" s="306" t="s">
        <v>1225</v>
      </c>
      <c r="F209" s="305" t="s">
        <v>771</v>
      </c>
      <c r="G209" s="305" t="s">
        <v>1228</v>
      </c>
      <c r="H209" s="306"/>
      <c r="I209" s="306"/>
      <c r="J209" s="307">
        <v>0.41666666666666669</v>
      </c>
      <c r="K209" s="307">
        <v>0.47916666666666669</v>
      </c>
      <c r="L209" s="299">
        <f t="shared" si="6"/>
        <v>1.5000000000873133</v>
      </c>
      <c r="M209" s="311">
        <v>4</v>
      </c>
      <c r="N209" s="312"/>
      <c r="O209" s="312"/>
      <c r="P209" s="312">
        <v>1.5</v>
      </c>
      <c r="Q209" s="308" t="s">
        <v>80</v>
      </c>
      <c r="R209" s="300" t="str">
        <f>IFERROR(VLOOKUP(Q209,Hoja1!A:B,2,FALSE),"")</f>
        <v>FAC - Transición Piloto</v>
      </c>
      <c r="S209" s="308" t="s">
        <v>52</v>
      </c>
      <c r="T209" s="308"/>
      <c r="U209" s="308" t="s">
        <v>593</v>
      </c>
      <c r="V209" s="301">
        <f t="shared" si="7"/>
        <v>4</v>
      </c>
    </row>
    <row r="210" spans="1:22" s="302" customFormat="1" x14ac:dyDescent="0.2">
      <c r="A210" s="536">
        <v>44662</v>
      </c>
      <c r="B210" s="305" t="s">
        <v>714</v>
      </c>
      <c r="C210" s="305" t="s">
        <v>1181</v>
      </c>
      <c r="D210" s="306" t="s">
        <v>759</v>
      </c>
      <c r="E210" s="306" t="s">
        <v>1225</v>
      </c>
      <c r="F210" s="305" t="s">
        <v>771</v>
      </c>
      <c r="G210" s="305" t="s">
        <v>1228</v>
      </c>
      <c r="H210" s="306"/>
      <c r="I210" s="306"/>
      <c r="J210" s="307">
        <v>0.47916666666666669</v>
      </c>
      <c r="K210" s="307">
        <v>0.54166666666666663</v>
      </c>
      <c r="L210" s="299">
        <f t="shared" si="6"/>
        <v>1.5000000000873119</v>
      </c>
      <c r="M210" s="311">
        <v>4</v>
      </c>
      <c r="N210" s="312"/>
      <c r="O210" s="312"/>
      <c r="P210" s="312">
        <v>1.5</v>
      </c>
      <c r="Q210" s="308" t="s">
        <v>89</v>
      </c>
      <c r="R210" s="300" t="str">
        <f>IFERROR(VLOOKUP(Q210,Hoja1!A:B,2,FALSE),"")</f>
        <v>FAC - Control Anual</v>
      </c>
      <c r="S210" s="308" t="s">
        <v>52</v>
      </c>
      <c r="T210" s="308"/>
      <c r="U210" s="308" t="s">
        <v>593</v>
      </c>
      <c r="V210" s="301">
        <f t="shared" si="7"/>
        <v>4</v>
      </c>
    </row>
    <row r="211" spans="1:22" s="302" customFormat="1" x14ac:dyDescent="0.2">
      <c r="A211" s="536">
        <v>44662</v>
      </c>
      <c r="B211" s="305" t="s">
        <v>714</v>
      </c>
      <c r="C211" s="305" t="s">
        <v>1185</v>
      </c>
      <c r="D211" s="306" t="s">
        <v>759</v>
      </c>
      <c r="E211" s="306" t="s">
        <v>1182</v>
      </c>
      <c r="F211" s="305" t="s">
        <v>771</v>
      </c>
      <c r="G211" s="305" t="s">
        <v>1199</v>
      </c>
      <c r="H211" s="306"/>
      <c r="I211" s="306"/>
      <c r="J211" s="307">
        <v>0.54166666666666663</v>
      </c>
      <c r="K211" s="307">
        <v>0.60416666666666663</v>
      </c>
      <c r="L211" s="299">
        <f t="shared" si="6"/>
        <v>1.5000000000873133</v>
      </c>
      <c r="M211" s="311">
        <v>5</v>
      </c>
      <c r="N211" s="312"/>
      <c r="O211" s="312"/>
      <c r="P211" s="312">
        <v>1.5</v>
      </c>
      <c r="Q211" s="308" t="s">
        <v>80</v>
      </c>
      <c r="R211" s="300" t="str">
        <f>IFERROR(VLOOKUP(Q211,Hoja1!A:B,2,FALSE),"")</f>
        <v>FAC - Transición Piloto</v>
      </c>
      <c r="S211" s="308" t="s">
        <v>52</v>
      </c>
      <c r="T211" s="308"/>
      <c r="U211" s="308" t="s">
        <v>593</v>
      </c>
      <c r="V211" s="301">
        <f t="shared" si="7"/>
        <v>4</v>
      </c>
    </row>
    <row r="212" spans="1:22" s="302" customFormat="1" x14ac:dyDescent="0.2">
      <c r="A212" s="536">
        <v>44662</v>
      </c>
      <c r="B212" s="305" t="s">
        <v>714</v>
      </c>
      <c r="C212" s="305" t="s">
        <v>1185</v>
      </c>
      <c r="D212" s="306" t="s">
        <v>759</v>
      </c>
      <c r="E212" s="306" t="s">
        <v>1182</v>
      </c>
      <c r="F212" s="305" t="s">
        <v>771</v>
      </c>
      <c r="G212" s="305" t="s">
        <v>1199</v>
      </c>
      <c r="H212" s="306"/>
      <c r="I212" s="306"/>
      <c r="J212" s="307">
        <v>0.60416666666666663</v>
      </c>
      <c r="K212" s="307">
        <v>0.66666666666666663</v>
      </c>
      <c r="L212" s="299">
        <f t="shared" si="6"/>
        <v>1.5000000000873133</v>
      </c>
      <c r="M212" s="311">
        <v>5</v>
      </c>
      <c r="N212" s="312"/>
      <c r="O212" s="312"/>
      <c r="P212" s="312">
        <v>1.5</v>
      </c>
      <c r="Q212" s="308" t="s">
        <v>81</v>
      </c>
      <c r="R212" s="300" t="str">
        <f>IFERROR(VLOOKUP(Q212,Hoja1!A:B,2,FALSE),"")</f>
        <v>FAC - Transición Co-Piloto</v>
      </c>
      <c r="S212" s="308" t="s">
        <v>52</v>
      </c>
      <c r="T212" s="308"/>
      <c r="U212" s="308" t="s">
        <v>593</v>
      </c>
      <c r="V212" s="301">
        <f t="shared" si="7"/>
        <v>4</v>
      </c>
    </row>
    <row r="213" spans="1:22" s="302" customFormat="1" x14ac:dyDescent="0.2">
      <c r="A213" s="536">
        <v>44662</v>
      </c>
      <c r="B213" s="305" t="s">
        <v>714</v>
      </c>
      <c r="C213" s="305" t="s">
        <v>1181</v>
      </c>
      <c r="D213" s="306" t="s">
        <v>714</v>
      </c>
      <c r="E213" s="306" t="s">
        <v>1226</v>
      </c>
      <c r="F213" s="305" t="s">
        <v>771</v>
      </c>
      <c r="G213" s="305" t="s">
        <v>1227</v>
      </c>
      <c r="H213" s="306"/>
      <c r="I213" s="306"/>
      <c r="J213" s="307">
        <v>0.66666666666666663</v>
      </c>
      <c r="K213" s="307">
        <v>0.72916666666666663</v>
      </c>
      <c r="L213" s="299">
        <f t="shared" si="6"/>
        <v>1.5000000000873133</v>
      </c>
      <c r="M213" s="311">
        <v>5</v>
      </c>
      <c r="N213" s="312">
        <v>1.5</v>
      </c>
      <c r="O213" s="312"/>
      <c r="P213" s="312"/>
      <c r="Q213" s="308" t="s">
        <v>80</v>
      </c>
      <c r="R213" s="300" t="str">
        <f>IFERROR(VLOOKUP(Q213,Hoja1!A:B,2,FALSE),"")</f>
        <v>FAC - Transición Piloto</v>
      </c>
      <c r="S213" s="308" t="s">
        <v>52</v>
      </c>
      <c r="T213" s="308"/>
      <c r="U213" s="308" t="s">
        <v>593</v>
      </c>
      <c r="V213" s="301">
        <f t="shared" si="7"/>
        <v>4</v>
      </c>
    </row>
    <row r="214" spans="1:22" s="302" customFormat="1" x14ac:dyDescent="0.2">
      <c r="A214" s="536">
        <v>44662</v>
      </c>
      <c r="B214" s="305" t="s">
        <v>714</v>
      </c>
      <c r="C214" s="305" t="s">
        <v>1181</v>
      </c>
      <c r="D214" s="306" t="s">
        <v>714</v>
      </c>
      <c r="E214" s="306" t="s">
        <v>1226</v>
      </c>
      <c r="F214" s="305" t="s">
        <v>771</v>
      </c>
      <c r="G214" s="305" t="s">
        <v>1227</v>
      </c>
      <c r="H214" s="306"/>
      <c r="I214" s="306"/>
      <c r="J214" s="307">
        <v>0.72916666666666663</v>
      </c>
      <c r="K214" s="307">
        <v>0.79166666666666663</v>
      </c>
      <c r="L214" s="299">
        <f t="shared" si="6"/>
        <v>1.5000000000873133</v>
      </c>
      <c r="M214" s="311">
        <v>5</v>
      </c>
      <c r="N214" s="312">
        <v>1.5</v>
      </c>
      <c r="O214" s="312"/>
      <c r="P214" s="312"/>
      <c r="Q214" s="308" t="s">
        <v>81</v>
      </c>
      <c r="R214" s="300" t="str">
        <f>IFERROR(VLOOKUP(Q214,Hoja1!A:B,2,FALSE),"")</f>
        <v>FAC - Transición Co-Piloto</v>
      </c>
      <c r="S214" s="308" t="s">
        <v>52</v>
      </c>
      <c r="T214" s="308"/>
      <c r="U214" s="308" t="s">
        <v>593</v>
      </c>
      <c r="V214" s="301">
        <f t="shared" si="7"/>
        <v>4</v>
      </c>
    </row>
    <row r="215" spans="1:22" s="302" customFormat="1" x14ac:dyDescent="0.2">
      <c r="A215" s="536">
        <v>44662</v>
      </c>
      <c r="B215" s="305" t="s">
        <v>714</v>
      </c>
      <c r="C215" s="305" t="s">
        <v>832</v>
      </c>
      <c r="D215" s="306" t="s">
        <v>714</v>
      </c>
      <c r="E215" s="306" t="s">
        <v>1240</v>
      </c>
      <c r="F215" s="305" t="s">
        <v>714</v>
      </c>
      <c r="G215" s="305" t="s">
        <v>1241</v>
      </c>
      <c r="H215" s="306"/>
      <c r="I215" s="306"/>
      <c r="J215" s="307">
        <v>0.83333333333333337</v>
      </c>
      <c r="K215" s="307">
        <v>0.91666666666666663</v>
      </c>
      <c r="L215" s="299">
        <f t="shared" si="6"/>
        <v>2.0000000001164158</v>
      </c>
      <c r="M215" s="311">
        <v>4</v>
      </c>
      <c r="N215" s="312"/>
      <c r="O215" s="312"/>
      <c r="P215" s="312">
        <v>2</v>
      </c>
      <c r="Q215" s="308" t="s">
        <v>300</v>
      </c>
      <c r="R215" s="300" t="str">
        <f>IFERROR(VLOOKUP(Q215,Hoja1!A:B,2,FALSE),"")</f>
        <v>EJC - Entrenamiento LVN</v>
      </c>
      <c r="S215" s="308" t="s">
        <v>53</v>
      </c>
      <c r="T215" s="308"/>
      <c r="U215" s="308" t="s">
        <v>590</v>
      </c>
      <c r="V215" s="301">
        <f t="shared" si="7"/>
        <v>4</v>
      </c>
    </row>
    <row r="216" spans="1:22" s="302" customFormat="1" x14ac:dyDescent="0.2">
      <c r="A216" s="394">
        <v>44663</v>
      </c>
      <c r="B216" s="305" t="s">
        <v>714</v>
      </c>
      <c r="C216" s="305" t="s">
        <v>1181</v>
      </c>
      <c r="D216" s="306" t="s">
        <v>759</v>
      </c>
      <c r="E216" s="306" t="s">
        <v>1182</v>
      </c>
      <c r="F216" s="305" t="s">
        <v>771</v>
      </c>
      <c r="G216" s="305" t="s">
        <v>1199</v>
      </c>
      <c r="H216" s="306"/>
      <c r="I216" s="306"/>
      <c r="J216" s="307">
        <v>0.19791666666666666</v>
      </c>
      <c r="K216" s="307">
        <v>0.32291666666666669</v>
      </c>
      <c r="L216" s="299">
        <f t="shared" si="6"/>
        <v>3.000000000174627</v>
      </c>
      <c r="M216" s="311">
        <v>5</v>
      </c>
      <c r="N216" s="312"/>
      <c r="O216" s="312"/>
      <c r="P216" s="312">
        <v>3</v>
      </c>
      <c r="Q216" s="308" t="s">
        <v>80</v>
      </c>
      <c r="R216" s="300" t="str">
        <f>IFERROR(VLOOKUP(Q216,Hoja1!A:B,2,FALSE),"")</f>
        <v>FAC - Transición Piloto</v>
      </c>
      <c r="S216" s="308" t="s">
        <v>52</v>
      </c>
      <c r="T216" s="308"/>
      <c r="U216" s="308" t="s">
        <v>593</v>
      </c>
      <c r="V216" s="301">
        <f t="shared" si="7"/>
        <v>4</v>
      </c>
    </row>
    <row r="217" spans="1:22" s="302" customFormat="1" x14ac:dyDescent="0.2">
      <c r="A217" s="394">
        <v>44663</v>
      </c>
      <c r="B217" s="305" t="s">
        <v>714</v>
      </c>
      <c r="C217" s="305" t="s">
        <v>1185</v>
      </c>
      <c r="D217" s="306" t="s">
        <v>759</v>
      </c>
      <c r="E217" s="306" t="s">
        <v>1216</v>
      </c>
      <c r="F217" s="305" t="s">
        <v>771</v>
      </c>
      <c r="G217" s="305" t="s">
        <v>1193</v>
      </c>
      <c r="H217" s="306"/>
      <c r="I217" s="306"/>
      <c r="J217" s="307">
        <v>0.33333333333333331</v>
      </c>
      <c r="K217" s="307">
        <v>0.39583333333333331</v>
      </c>
      <c r="L217" s="299">
        <f t="shared" si="6"/>
        <v>1.5000000000873133</v>
      </c>
      <c r="M217" s="311">
        <v>5</v>
      </c>
      <c r="N217" s="312"/>
      <c r="O217" s="312"/>
      <c r="P217" s="312">
        <v>1.5</v>
      </c>
      <c r="Q217" s="308" t="s">
        <v>80</v>
      </c>
      <c r="R217" s="300" t="str">
        <f>IFERROR(VLOOKUP(Q217,Hoja1!A:B,2,FALSE),"")</f>
        <v>FAC - Transición Piloto</v>
      </c>
      <c r="S217" s="308" t="s">
        <v>52</v>
      </c>
      <c r="T217" s="308"/>
      <c r="U217" s="308" t="s">
        <v>593</v>
      </c>
      <c r="V217" s="301">
        <f t="shared" si="7"/>
        <v>4</v>
      </c>
    </row>
    <row r="218" spans="1:22" s="302" customFormat="1" x14ac:dyDescent="0.2">
      <c r="A218" s="394">
        <v>44663</v>
      </c>
      <c r="B218" s="305" t="s">
        <v>714</v>
      </c>
      <c r="C218" s="305" t="s">
        <v>1185</v>
      </c>
      <c r="D218" s="306" t="s">
        <v>759</v>
      </c>
      <c r="E218" s="306" t="s">
        <v>1216</v>
      </c>
      <c r="F218" s="305" t="s">
        <v>771</v>
      </c>
      <c r="G218" s="305" t="s">
        <v>1193</v>
      </c>
      <c r="H218" s="306"/>
      <c r="I218" s="306"/>
      <c r="J218" s="307">
        <v>0.39583333333333331</v>
      </c>
      <c r="K218" s="307">
        <v>0.45833333333333331</v>
      </c>
      <c r="L218" s="299">
        <f t="shared" si="6"/>
        <v>1.5000000000873133</v>
      </c>
      <c r="M218" s="311">
        <v>5</v>
      </c>
      <c r="N218" s="312"/>
      <c r="O218" s="312"/>
      <c r="P218" s="312">
        <v>1.5</v>
      </c>
      <c r="Q218" s="308" t="s">
        <v>89</v>
      </c>
      <c r="R218" s="300" t="str">
        <f>IFERROR(VLOOKUP(Q218,Hoja1!A:B,2,FALSE),"")</f>
        <v>FAC - Control Anual</v>
      </c>
      <c r="S218" s="308" t="s">
        <v>52</v>
      </c>
      <c r="T218" s="308"/>
      <c r="U218" s="308" t="s">
        <v>593</v>
      </c>
      <c r="V218" s="301">
        <f t="shared" si="7"/>
        <v>4</v>
      </c>
    </row>
    <row r="219" spans="1:22" s="302" customFormat="1" x14ac:dyDescent="0.2">
      <c r="A219" s="394">
        <v>44663</v>
      </c>
      <c r="B219" s="305" t="s">
        <v>714</v>
      </c>
      <c r="C219" s="305" t="s">
        <v>1181</v>
      </c>
      <c r="D219" s="306" t="s">
        <v>759</v>
      </c>
      <c r="E219" s="306" t="s">
        <v>1225</v>
      </c>
      <c r="F219" s="305" t="s">
        <v>771</v>
      </c>
      <c r="G219" s="305" t="s">
        <v>1228</v>
      </c>
      <c r="H219" s="306"/>
      <c r="I219" s="306"/>
      <c r="J219" s="307">
        <v>0.45833333333333331</v>
      </c>
      <c r="K219" s="307">
        <v>0.52083333333333337</v>
      </c>
      <c r="L219" s="299">
        <f t="shared" si="6"/>
        <v>1.5000000000873146</v>
      </c>
      <c r="M219" s="311">
        <v>5</v>
      </c>
      <c r="N219" s="312"/>
      <c r="O219" s="312">
        <v>1.5</v>
      </c>
      <c r="P219" s="312"/>
      <c r="Q219" s="308" t="s">
        <v>89</v>
      </c>
      <c r="R219" s="300" t="str">
        <f>IFERROR(VLOOKUP(Q219,Hoja1!A:B,2,FALSE),"")</f>
        <v>FAC - Control Anual</v>
      </c>
      <c r="S219" s="308" t="s">
        <v>52</v>
      </c>
      <c r="T219" s="308"/>
      <c r="U219" s="308" t="s">
        <v>593</v>
      </c>
      <c r="V219" s="301">
        <f t="shared" si="7"/>
        <v>4</v>
      </c>
    </row>
    <row r="220" spans="1:22" s="302" customFormat="1" x14ac:dyDescent="0.2">
      <c r="A220" s="394">
        <v>44663</v>
      </c>
      <c r="B220" s="305" t="s">
        <v>714</v>
      </c>
      <c r="C220" s="305" t="s">
        <v>1181</v>
      </c>
      <c r="D220" s="306" t="s">
        <v>759</v>
      </c>
      <c r="E220" s="306" t="s">
        <v>1225</v>
      </c>
      <c r="F220" s="305" t="s">
        <v>771</v>
      </c>
      <c r="G220" s="305" t="s">
        <v>1228</v>
      </c>
      <c r="H220" s="306"/>
      <c r="I220" s="306"/>
      <c r="J220" s="307">
        <v>0.52083333333333337</v>
      </c>
      <c r="K220" s="307">
        <v>0.58333333333333337</v>
      </c>
      <c r="L220" s="299">
        <f t="shared" si="6"/>
        <v>1.5000000000873133</v>
      </c>
      <c r="M220" s="311">
        <v>5</v>
      </c>
      <c r="N220" s="312"/>
      <c r="O220" s="312"/>
      <c r="P220" s="312">
        <v>1.5</v>
      </c>
      <c r="Q220" s="308" t="s">
        <v>80</v>
      </c>
      <c r="R220" s="300" t="str">
        <f>IFERROR(VLOOKUP(Q220,Hoja1!A:B,2,FALSE),"")</f>
        <v>FAC - Transición Piloto</v>
      </c>
      <c r="S220" s="308" t="s">
        <v>52</v>
      </c>
      <c r="T220" s="308"/>
      <c r="U220" s="308" t="s">
        <v>593</v>
      </c>
      <c r="V220" s="301">
        <f t="shared" si="7"/>
        <v>4</v>
      </c>
    </row>
    <row r="221" spans="1:22" s="302" customFormat="1" x14ac:dyDescent="0.2">
      <c r="A221" s="394">
        <v>44663</v>
      </c>
      <c r="B221" s="305" t="s">
        <v>714</v>
      </c>
      <c r="C221" s="305" t="s">
        <v>1185</v>
      </c>
      <c r="D221" s="306" t="s">
        <v>714</v>
      </c>
      <c r="E221" s="306" t="s">
        <v>1226</v>
      </c>
      <c r="F221" s="305" t="s">
        <v>771</v>
      </c>
      <c r="G221" s="305" t="s">
        <v>1227</v>
      </c>
      <c r="H221" s="306"/>
      <c r="I221" s="306"/>
      <c r="J221" s="307">
        <v>0.58333333333333337</v>
      </c>
      <c r="K221" s="307">
        <v>0.64583333333333337</v>
      </c>
      <c r="L221" s="299">
        <f t="shared" si="6"/>
        <v>1.5000000000873133</v>
      </c>
      <c r="M221" s="311">
        <v>5</v>
      </c>
      <c r="N221" s="312">
        <v>1.5</v>
      </c>
      <c r="O221" s="312"/>
      <c r="P221" s="312"/>
      <c r="Q221" s="308" t="s">
        <v>80</v>
      </c>
      <c r="R221" s="300" t="str">
        <f>IFERROR(VLOOKUP(Q221,Hoja1!A:B,2,FALSE),"")</f>
        <v>FAC - Transición Piloto</v>
      </c>
      <c r="S221" s="308" t="s">
        <v>52</v>
      </c>
      <c r="T221" s="308"/>
      <c r="U221" s="308" t="s">
        <v>593</v>
      </c>
      <c r="V221" s="301">
        <f t="shared" si="7"/>
        <v>4</v>
      </c>
    </row>
    <row r="222" spans="1:22" s="302" customFormat="1" x14ac:dyDescent="0.2">
      <c r="A222" s="394">
        <v>44663</v>
      </c>
      <c r="B222" s="305" t="s">
        <v>714</v>
      </c>
      <c r="C222" s="305" t="s">
        <v>1185</v>
      </c>
      <c r="D222" s="306" t="s">
        <v>714</v>
      </c>
      <c r="E222" s="306" t="s">
        <v>1226</v>
      </c>
      <c r="F222" s="305" t="s">
        <v>771</v>
      </c>
      <c r="G222" s="305" t="s">
        <v>1227</v>
      </c>
      <c r="H222" s="306"/>
      <c r="I222" s="306"/>
      <c r="J222" s="307">
        <v>0.64583333333333337</v>
      </c>
      <c r="K222" s="307">
        <v>0.70833333333333337</v>
      </c>
      <c r="L222" s="299">
        <f t="shared" si="6"/>
        <v>1.5000000000873133</v>
      </c>
      <c r="M222" s="311">
        <v>5</v>
      </c>
      <c r="N222" s="312">
        <v>1.5</v>
      </c>
      <c r="O222" s="312"/>
      <c r="P222" s="312"/>
      <c r="Q222" s="308" t="s">
        <v>81</v>
      </c>
      <c r="R222" s="300" t="str">
        <f>IFERROR(VLOOKUP(Q222,Hoja1!A:B,2,FALSE),"")</f>
        <v>FAC - Transición Co-Piloto</v>
      </c>
      <c r="S222" s="308" t="s">
        <v>52</v>
      </c>
      <c r="T222" s="308"/>
      <c r="U222" s="308" t="s">
        <v>593</v>
      </c>
      <c r="V222" s="301">
        <f t="shared" si="7"/>
        <v>4</v>
      </c>
    </row>
    <row r="223" spans="1:22" s="302" customFormat="1" x14ac:dyDescent="0.2">
      <c r="A223" s="394">
        <v>44663</v>
      </c>
      <c r="B223" s="305" t="s">
        <v>714</v>
      </c>
      <c r="C223" s="305" t="s">
        <v>832</v>
      </c>
      <c r="D223" s="306" t="s">
        <v>714</v>
      </c>
      <c r="E223" s="306" t="s">
        <v>1242</v>
      </c>
      <c r="F223" s="305" t="s">
        <v>759</v>
      </c>
      <c r="G223" s="305" t="s">
        <v>1243</v>
      </c>
      <c r="H223" s="306"/>
      <c r="I223" s="306"/>
      <c r="J223" s="307">
        <v>0.70833333333333337</v>
      </c>
      <c r="K223" s="307">
        <v>0.79166666666666663</v>
      </c>
      <c r="L223" s="299">
        <f t="shared" si="6"/>
        <v>2.0000000001164158</v>
      </c>
      <c r="M223" s="311">
        <v>4</v>
      </c>
      <c r="N223" s="312"/>
      <c r="O223" s="312"/>
      <c r="P223" s="312">
        <v>2</v>
      </c>
      <c r="Q223" s="308" t="s">
        <v>300</v>
      </c>
      <c r="R223" s="300" t="str">
        <f>IFERROR(VLOOKUP(Q223,Hoja1!A:B,2,FALSE),"")</f>
        <v>EJC - Entrenamiento LVN</v>
      </c>
      <c r="S223" s="308" t="s">
        <v>53</v>
      </c>
      <c r="T223" s="308"/>
      <c r="U223" s="308" t="s">
        <v>590</v>
      </c>
      <c r="V223" s="301">
        <f t="shared" si="7"/>
        <v>4</v>
      </c>
    </row>
    <row r="224" spans="1:22" s="302" customFormat="1" x14ac:dyDescent="0.2">
      <c r="A224" s="536">
        <v>44664</v>
      </c>
      <c r="B224" s="305" t="s">
        <v>714</v>
      </c>
      <c r="C224" s="305" t="s">
        <v>1185</v>
      </c>
      <c r="D224" s="306" t="s">
        <v>759</v>
      </c>
      <c r="E224" s="306" t="s">
        <v>1225</v>
      </c>
      <c r="F224" s="305" t="s">
        <v>771</v>
      </c>
      <c r="G224" s="305" t="s">
        <v>1193</v>
      </c>
      <c r="H224" s="306"/>
      <c r="I224" s="306"/>
      <c r="J224" s="307">
        <v>0.25</v>
      </c>
      <c r="K224" s="307">
        <v>0.3125</v>
      </c>
      <c r="L224" s="299">
        <f t="shared" si="6"/>
        <v>1.5000000000873133</v>
      </c>
      <c r="M224" s="311">
        <v>5</v>
      </c>
      <c r="N224" s="312"/>
      <c r="O224" s="312"/>
      <c r="P224" s="312">
        <v>1.5</v>
      </c>
      <c r="Q224" s="308" t="s">
        <v>80</v>
      </c>
      <c r="R224" s="300" t="str">
        <f>IFERROR(VLOOKUP(Q224,Hoja1!A:B,2,FALSE),"")</f>
        <v>FAC - Transición Piloto</v>
      </c>
      <c r="S224" s="308" t="s">
        <v>52</v>
      </c>
      <c r="T224" s="308"/>
      <c r="U224" s="308" t="s">
        <v>593</v>
      </c>
      <c r="V224" s="301">
        <f t="shared" si="7"/>
        <v>4</v>
      </c>
    </row>
    <row r="225" spans="1:22" s="302" customFormat="1" x14ac:dyDescent="0.2">
      <c r="A225" s="536">
        <v>44664</v>
      </c>
      <c r="B225" s="305" t="s">
        <v>714</v>
      </c>
      <c r="C225" s="305" t="s">
        <v>1185</v>
      </c>
      <c r="D225" s="306" t="s">
        <v>759</v>
      </c>
      <c r="E225" s="306" t="s">
        <v>1225</v>
      </c>
      <c r="F225" s="305" t="s">
        <v>771</v>
      </c>
      <c r="G225" s="305" t="s">
        <v>1193</v>
      </c>
      <c r="H225" s="306"/>
      <c r="I225" s="306"/>
      <c r="J225" s="307">
        <v>0.3125</v>
      </c>
      <c r="K225" s="307">
        <v>0.375</v>
      </c>
      <c r="L225" s="299">
        <f t="shared" si="6"/>
        <v>1.5000000000873133</v>
      </c>
      <c r="M225" s="311">
        <v>5</v>
      </c>
      <c r="N225" s="312"/>
      <c r="O225" s="312"/>
      <c r="P225" s="312">
        <v>1.5</v>
      </c>
      <c r="Q225" s="308" t="s">
        <v>81</v>
      </c>
      <c r="R225" s="300" t="str">
        <f>IFERROR(VLOOKUP(Q225,Hoja1!A:B,2,FALSE),"")</f>
        <v>FAC - Transición Co-Piloto</v>
      </c>
      <c r="S225" s="308" t="s">
        <v>52</v>
      </c>
      <c r="T225" s="308"/>
      <c r="U225" s="308" t="s">
        <v>593</v>
      </c>
      <c r="V225" s="301">
        <f t="shared" si="7"/>
        <v>4</v>
      </c>
    </row>
    <row r="226" spans="1:22" s="302" customFormat="1" x14ac:dyDescent="0.2">
      <c r="A226" s="536">
        <v>44664</v>
      </c>
      <c r="B226" s="305" t="s">
        <v>714</v>
      </c>
      <c r="C226" s="305" t="s">
        <v>1181</v>
      </c>
      <c r="D226" s="306" t="s">
        <v>759</v>
      </c>
      <c r="E226" s="306" t="s">
        <v>1216</v>
      </c>
      <c r="F226" s="305" t="s">
        <v>771</v>
      </c>
      <c r="G226" s="305" t="s">
        <v>1199</v>
      </c>
      <c r="H226" s="306"/>
      <c r="I226" s="306"/>
      <c r="J226" s="307">
        <v>0.375</v>
      </c>
      <c r="K226" s="307">
        <v>0.4375</v>
      </c>
      <c r="L226" s="299">
        <f t="shared" si="6"/>
        <v>1.5000000000873133</v>
      </c>
      <c r="M226" s="311">
        <v>3</v>
      </c>
      <c r="N226" s="312"/>
      <c r="O226" s="312"/>
      <c r="P226" s="312">
        <v>1.5</v>
      </c>
      <c r="Q226" s="308" t="s">
        <v>80</v>
      </c>
      <c r="R226" s="300" t="str">
        <f>IFERROR(VLOOKUP(Q226,Hoja1!A:B,2,FALSE),"")</f>
        <v>FAC - Transición Piloto</v>
      </c>
      <c r="S226" s="308" t="s">
        <v>52</v>
      </c>
      <c r="T226" s="308"/>
      <c r="U226" s="308" t="s">
        <v>593</v>
      </c>
      <c r="V226" s="301">
        <f t="shared" si="7"/>
        <v>4</v>
      </c>
    </row>
    <row r="227" spans="1:22" s="302" customFormat="1" x14ac:dyDescent="0.2">
      <c r="A227" s="536">
        <v>44664</v>
      </c>
      <c r="B227" s="305" t="s">
        <v>714</v>
      </c>
      <c r="C227" s="305" t="s">
        <v>1181</v>
      </c>
      <c r="D227" s="306" t="s">
        <v>759</v>
      </c>
      <c r="E227" s="306" t="s">
        <v>1216</v>
      </c>
      <c r="F227" s="305" t="s">
        <v>771</v>
      </c>
      <c r="G227" s="305" t="s">
        <v>1199</v>
      </c>
      <c r="H227" s="306"/>
      <c r="I227" s="306"/>
      <c r="J227" s="307">
        <v>0.4375</v>
      </c>
      <c r="K227" s="307">
        <v>0.5</v>
      </c>
      <c r="L227" s="299">
        <f t="shared" si="6"/>
        <v>1.5000000000873133</v>
      </c>
      <c r="M227" s="311">
        <v>3</v>
      </c>
      <c r="N227" s="312"/>
      <c r="O227" s="312"/>
      <c r="P227" s="312">
        <v>1.5</v>
      </c>
      <c r="Q227" s="308" t="s">
        <v>81</v>
      </c>
      <c r="R227" s="300" t="str">
        <f>IFERROR(VLOOKUP(Q227,Hoja1!A:B,2,FALSE),"")</f>
        <v>FAC - Transición Co-Piloto</v>
      </c>
      <c r="S227" s="308" t="s">
        <v>52</v>
      </c>
      <c r="T227" s="308"/>
      <c r="U227" s="308" t="s">
        <v>593</v>
      </c>
      <c r="V227" s="301">
        <f t="shared" si="7"/>
        <v>4</v>
      </c>
    </row>
    <row r="228" spans="1:22" s="302" customFormat="1" x14ac:dyDescent="0.2">
      <c r="A228" s="536">
        <v>44664</v>
      </c>
      <c r="B228" s="305" t="s">
        <v>714</v>
      </c>
      <c r="C228" s="305" t="s">
        <v>1185</v>
      </c>
      <c r="D228" s="306" t="s">
        <v>714</v>
      </c>
      <c r="E228" s="306" t="s">
        <v>1226</v>
      </c>
      <c r="F228" s="305" t="s">
        <v>771</v>
      </c>
      <c r="G228" s="305" t="s">
        <v>1227</v>
      </c>
      <c r="H228" s="306"/>
      <c r="I228" s="306"/>
      <c r="J228" s="307">
        <v>0.5</v>
      </c>
      <c r="K228" s="307">
        <v>0.5625</v>
      </c>
      <c r="L228" s="299">
        <f t="shared" si="6"/>
        <v>1.5000000000873133</v>
      </c>
      <c r="M228" s="311">
        <v>4</v>
      </c>
      <c r="N228" s="312">
        <v>1.5</v>
      </c>
      <c r="O228" s="312"/>
      <c r="P228" s="312"/>
      <c r="Q228" s="308" t="s">
        <v>80</v>
      </c>
      <c r="R228" s="300" t="str">
        <f>IFERROR(VLOOKUP(Q228,Hoja1!A:B,2,FALSE),"")</f>
        <v>FAC - Transición Piloto</v>
      </c>
      <c r="S228" s="308" t="s">
        <v>52</v>
      </c>
      <c r="T228" s="308"/>
      <c r="U228" s="308" t="s">
        <v>593</v>
      </c>
      <c r="V228" s="301">
        <f t="shared" si="7"/>
        <v>4</v>
      </c>
    </row>
    <row r="229" spans="1:22" s="302" customFormat="1" x14ac:dyDescent="0.2">
      <c r="A229" s="536">
        <v>44664</v>
      </c>
      <c r="B229" s="305" t="s">
        <v>714</v>
      </c>
      <c r="C229" s="305" t="s">
        <v>1185</v>
      </c>
      <c r="D229" s="306" t="s">
        <v>714</v>
      </c>
      <c r="E229" s="306" t="s">
        <v>1226</v>
      </c>
      <c r="F229" s="305" t="s">
        <v>771</v>
      </c>
      <c r="G229" s="305" t="s">
        <v>1227</v>
      </c>
      <c r="H229" s="306"/>
      <c r="I229" s="306"/>
      <c r="J229" s="307">
        <v>0.5625</v>
      </c>
      <c r="K229" s="307">
        <v>0.625</v>
      </c>
      <c r="L229" s="299">
        <f t="shared" si="6"/>
        <v>1.5000000000873133</v>
      </c>
      <c r="M229" s="311">
        <v>4</v>
      </c>
      <c r="N229" s="312">
        <v>1.5</v>
      </c>
      <c r="O229" s="312"/>
      <c r="P229" s="312"/>
      <c r="Q229" s="308" t="s">
        <v>81</v>
      </c>
      <c r="R229" s="300" t="str">
        <f>IFERROR(VLOOKUP(Q229,Hoja1!A:B,2,FALSE),"")</f>
        <v>FAC - Transición Co-Piloto</v>
      </c>
      <c r="S229" s="308" t="s">
        <v>52</v>
      </c>
      <c r="T229" s="308"/>
      <c r="U229" s="308" t="s">
        <v>593</v>
      </c>
      <c r="V229" s="301">
        <f t="shared" si="7"/>
        <v>4</v>
      </c>
    </row>
    <row r="230" spans="1:22" s="302" customFormat="1" x14ac:dyDescent="0.2">
      <c r="A230" s="536">
        <v>44664</v>
      </c>
      <c r="B230" s="305" t="s">
        <v>714</v>
      </c>
      <c r="C230" s="305" t="s">
        <v>1181</v>
      </c>
      <c r="D230" s="306" t="s">
        <v>759</v>
      </c>
      <c r="E230" s="306" t="s">
        <v>1182</v>
      </c>
      <c r="F230" s="305" t="s">
        <v>771</v>
      </c>
      <c r="G230" s="305" t="s">
        <v>1228</v>
      </c>
      <c r="H230" s="306"/>
      <c r="I230" s="306"/>
      <c r="J230" s="307">
        <v>0.625</v>
      </c>
      <c r="K230" s="307">
        <v>0.6875</v>
      </c>
      <c r="L230" s="299">
        <f t="shared" si="6"/>
        <v>1.5000000000873133</v>
      </c>
      <c r="M230" s="311">
        <v>4</v>
      </c>
      <c r="N230" s="312"/>
      <c r="O230" s="312"/>
      <c r="P230" s="312">
        <v>1.5</v>
      </c>
      <c r="Q230" s="308" t="s">
        <v>80</v>
      </c>
      <c r="R230" s="300" t="str">
        <f>IFERROR(VLOOKUP(Q230,Hoja1!A:B,2,FALSE),"")</f>
        <v>FAC - Transición Piloto</v>
      </c>
      <c r="S230" s="308" t="s">
        <v>52</v>
      </c>
      <c r="T230" s="308"/>
      <c r="U230" s="308" t="s">
        <v>593</v>
      </c>
      <c r="V230" s="301">
        <f t="shared" si="7"/>
        <v>4</v>
      </c>
    </row>
    <row r="231" spans="1:22" s="302" customFormat="1" x14ac:dyDescent="0.2">
      <c r="A231" s="536">
        <v>44664</v>
      </c>
      <c r="B231" s="305" t="s">
        <v>714</v>
      </c>
      <c r="C231" s="305" t="s">
        <v>1181</v>
      </c>
      <c r="D231" s="306" t="s">
        <v>759</v>
      </c>
      <c r="E231" s="306" t="s">
        <v>1182</v>
      </c>
      <c r="F231" s="305" t="s">
        <v>771</v>
      </c>
      <c r="G231" s="305" t="s">
        <v>1228</v>
      </c>
      <c r="H231" s="306"/>
      <c r="I231" s="306"/>
      <c r="J231" s="307">
        <v>0.6875</v>
      </c>
      <c r="K231" s="307">
        <v>0.75</v>
      </c>
      <c r="L231" s="299">
        <f t="shared" si="6"/>
        <v>1.5000000000873133</v>
      </c>
      <c r="M231" s="311">
        <v>4</v>
      </c>
      <c r="N231" s="312"/>
      <c r="O231" s="312"/>
      <c r="P231" s="312">
        <v>1.5</v>
      </c>
      <c r="Q231" s="308" t="s">
        <v>89</v>
      </c>
      <c r="R231" s="300" t="str">
        <f>IFERROR(VLOOKUP(Q231,Hoja1!A:B,2,FALSE),"")</f>
        <v>FAC - Control Anual</v>
      </c>
      <c r="S231" s="308" t="s">
        <v>52</v>
      </c>
      <c r="T231" s="308"/>
      <c r="U231" s="308" t="s">
        <v>593</v>
      </c>
      <c r="V231" s="301">
        <f t="shared" si="7"/>
        <v>4</v>
      </c>
    </row>
    <row r="232" spans="1:22" s="302" customFormat="1" x14ac:dyDescent="0.2">
      <c r="A232" s="536">
        <v>44664</v>
      </c>
      <c r="B232" s="305" t="s">
        <v>768</v>
      </c>
      <c r="C232" s="305" t="s">
        <v>1255</v>
      </c>
      <c r="D232" s="306" t="s">
        <v>759</v>
      </c>
      <c r="E232" s="306" t="s">
        <v>828</v>
      </c>
      <c r="F232" s="305"/>
      <c r="G232" s="305"/>
      <c r="H232" s="306"/>
      <c r="I232" s="306"/>
      <c r="J232" s="307">
        <v>0.77083333333333337</v>
      </c>
      <c r="K232" s="307">
        <v>0.83333333333333337</v>
      </c>
      <c r="L232" s="299">
        <f t="shared" si="6"/>
        <v>1.5000000000873133</v>
      </c>
      <c r="M232" s="311">
        <v>5</v>
      </c>
      <c r="N232" s="312"/>
      <c r="O232" s="312"/>
      <c r="P232" s="312">
        <v>1.5</v>
      </c>
      <c r="Q232" s="308" t="s">
        <v>300</v>
      </c>
      <c r="R232" s="300" t="str">
        <f>IFERROR(VLOOKUP(Q232,Hoja1!A:B,2,FALSE),"")</f>
        <v>EJC - Entrenamiento LVN</v>
      </c>
      <c r="S232" s="308" t="s">
        <v>53</v>
      </c>
      <c r="T232" s="308"/>
      <c r="U232" s="308" t="s">
        <v>590</v>
      </c>
      <c r="V232" s="301">
        <f t="shared" si="7"/>
        <v>4</v>
      </c>
    </row>
    <row r="233" spans="1:22" s="302" customFormat="1" x14ac:dyDescent="0.2">
      <c r="A233" s="394">
        <v>44669</v>
      </c>
      <c r="B233" s="305" t="s">
        <v>761</v>
      </c>
      <c r="C233" s="305" t="s">
        <v>762</v>
      </c>
      <c r="D233" s="306" t="s">
        <v>714</v>
      </c>
      <c r="E233" s="306" t="s">
        <v>1242</v>
      </c>
      <c r="F233" s="305" t="s">
        <v>759</v>
      </c>
      <c r="G233" s="305" t="s">
        <v>842</v>
      </c>
      <c r="H233" s="306"/>
      <c r="I233" s="306"/>
      <c r="J233" s="307">
        <v>0.29166666666666669</v>
      </c>
      <c r="K233" s="307">
        <v>0.375</v>
      </c>
      <c r="L233" s="299">
        <f t="shared" si="6"/>
        <v>2.0000000001164171</v>
      </c>
      <c r="M233" s="311">
        <v>4</v>
      </c>
      <c r="N233" s="312"/>
      <c r="O233" s="312">
        <v>2</v>
      </c>
      <c r="P233" s="312"/>
      <c r="Q233" s="308" t="s">
        <v>90</v>
      </c>
      <c r="R233" s="300" t="str">
        <f>IFERROR(VLOOKUP(Q233,Hoja1!A:B,2,FALSE),"")</f>
        <v>EJC - Entrenamiento IFR</v>
      </c>
      <c r="S233" s="308" t="s">
        <v>53</v>
      </c>
      <c r="T233" s="308"/>
      <c r="U233" s="308" t="s">
        <v>590</v>
      </c>
      <c r="V233" s="301">
        <f t="shared" si="7"/>
        <v>4</v>
      </c>
    </row>
    <row r="234" spans="1:22" s="302" customFormat="1" x14ac:dyDescent="0.2">
      <c r="A234" s="394">
        <v>44669</v>
      </c>
      <c r="B234" s="305" t="s">
        <v>761</v>
      </c>
      <c r="C234" s="305" t="s">
        <v>762</v>
      </c>
      <c r="D234" s="306" t="s">
        <v>714</v>
      </c>
      <c r="E234" s="306" t="s">
        <v>1268</v>
      </c>
      <c r="F234" s="305" t="s">
        <v>717</v>
      </c>
      <c r="G234" s="305" t="s">
        <v>886</v>
      </c>
      <c r="H234" s="306"/>
      <c r="I234" s="306"/>
      <c r="J234" s="307">
        <v>0.38194444444444442</v>
      </c>
      <c r="K234" s="307">
        <v>0.46527777777777773</v>
      </c>
      <c r="L234" s="299">
        <f t="shared" si="6"/>
        <v>2.0000000001164171</v>
      </c>
      <c r="M234" s="311">
        <v>5</v>
      </c>
      <c r="N234" s="312"/>
      <c r="O234" s="312">
        <v>2</v>
      </c>
      <c r="P234" s="312"/>
      <c r="Q234" s="308" t="s">
        <v>90</v>
      </c>
      <c r="R234" s="300" t="str">
        <f>IFERROR(VLOOKUP(Q234,Hoja1!A:B,2,FALSE),"")</f>
        <v>EJC - Entrenamiento IFR</v>
      </c>
      <c r="S234" s="308" t="s">
        <v>53</v>
      </c>
      <c r="T234" s="308"/>
      <c r="U234" s="308" t="s">
        <v>590</v>
      </c>
      <c r="V234" s="301">
        <f t="shared" si="7"/>
        <v>4</v>
      </c>
    </row>
    <row r="235" spans="1:22" s="302" customFormat="1" x14ac:dyDescent="0.2">
      <c r="A235" s="394">
        <v>44669</v>
      </c>
      <c r="B235" s="305" t="s">
        <v>714</v>
      </c>
      <c r="C235" s="305" t="s">
        <v>1165</v>
      </c>
      <c r="D235" s="306" t="s">
        <v>759</v>
      </c>
      <c r="E235" s="306" t="s">
        <v>1216</v>
      </c>
      <c r="F235" s="305" t="s">
        <v>771</v>
      </c>
      <c r="G235" s="305" t="s">
        <v>1193</v>
      </c>
      <c r="H235" s="306"/>
      <c r="I235" s="306"/>
      <c r="J235" s="307">
        <v>0.58333333333333337</v>
      </c>
      <c r="K235" s="307">
        <v>0.64583333333333337</v>
      </c>
      <c r="L235" s="299">
        <f t="shared" si="6"/>
        <v>1.5000000000873133</v>
      </c>
      <c r="M235" s="311">
        <v>5</v>
      </c>
      <c r="N235" s="312">
        <v>1.5</v>
      </c>
      <c r="O235" s="312"/>
      <c r="P235" s="312"/>
      <c r="Q235" s="308" t="s">
        <v>80</v>
      </c>
      <c r="R235" s="300" t="str">
        <f>IFERROR(VLOOKUP(Q235,Hoja1!A:B,2,FALSE),"")</f>
        <v>FAC - Transición Piloto</v>
      </c>
      <c r="S235" s="308" t="s">
        <v>52</v>
      </c>
      <c r="T235" s="308"/>
      <c r="U235" s="308" t="s">
        <v>593</v>
      </c>
      <c r="V235" s="301">
        <f t="shared" si="7"/>
        <v>4</v>
      </c>
    </row>
    <row r="236" spans="1:22" s="302" customFormat="1" x14ac:dyDescent="0.2">
      <c r="A236" s="394">
        <v>44669</v>
      </c>
      <c r="B236" s="305" t="s">
        <v>714</v>
      </c>
      <c r="C236" s="305" t="s">
        <v>1165</v>
      </c>
      <c r="D236" s="306" t="s">
        <v>759</v>
      </c>
      <c r="E236" s="306" t="s">
        <v>1225</v>
      </c>
      <c r="F236" s="305" t="s">
        <v>771</v>
      </c>
      <c r="G236" s="305" t="s">
        <v>1193</v>
      </c>
      <c r="H236" s="306"/>
      <c r="I236" s="306"/>
      <c r="J236" s="307">
        <v>0.64583333333333337</v>
      </c>
      <c r="K236" s="307">
        <v>0.70833333333333337</v>
      </c>
      <c r="L236" s="299">
        <f t="shared" si="6"/>
        <v>1.5000000000873133</v>
      </c>
      <c r="M236" s="311">
        <v>4</v>
      </c>
      <c r="N236" s="312">
        <v>1.5</v>
      </c>
      <c r="O236" s="312"/>
      <c r="P236" s="312"/>
      <c r="Q236" s="308" t="s">
        <v>80</v>
      </c>
      <c r="R236" s="300" t="str">
        <f>IFERROR(VLOOKUP(Q236,Hoja1!A:B,2,FALSE),"")</f>
        <v>FAC - Transición Piloto</v>
      </c>
      <c r="S236" s="308" t="s">
        <v>52</v>
      </c>
      <c r="T236" s="308"/>
      <c r="U236" s="308" t="s">
        <v>593</v>
      </c>
      <c r="V236" s="301">
        <f t="shared" si="7"/>
        <v>4</v>
      </c>
    </row>
    <row r="237" spans="1:22" s="302" customFormat="1" x14ac:dyDescent="0.2">
      <c r="A237" s="394">
        <v>44669</v>
      </c>
      <c r="B237" s="305" t="s">
        <v>714</v>
      </c>
      <c r="C237" s="305" t="s">
        <v>1165</v>
      </c>
      <c r="D237" s="306" t="s">
        <v>759</v>
      </c>
      <c r="E237" s="306" t="s">
        <v>1182</v>
      </c>
      <c r="F237" s="305" t="s">
        <v>771</v>
      </c>
      <c r="G237" s="305" t="s">
        <v>1199</v>
      </c>
      <c r="H237" s="306"/>
      <c r="I237" s="306"/>
      <c r="J237" s="307">
        <v>0.70833333333333337</v>
      </c>
      <c r="K237" s="307">
        <v>0.77083333333333337</v>
      </c>
      <c r="L237" s="299">
        <f t="shared" si="6"/>
        <v>1.5000000000873133</v>
      </c>
      <c r="M237" s="311">
        <v>4</v>
      </c>
      <c r="N237" s="312">
        <v>1.5</v>
      </c>
      <c r="O237" s="312"/>
      <c r="P237" s="312"/>
      <c r="Q237" s="308" t="s">
        <v>80</v>
      </c>
      <c r="R237" s="300" t="str">
        <f>IFERROR(VLOOKUP(Q237,Hoja1!A:B,2,FALSE),"")</f>
        <v>FAC - Transición Piloto</v>
      </c>
      <c r="S237" s="308" t="s">
        <v>52</v>
      </c>
      <c r="T237" s="308"/>
      <c r="U237" s="308" t="s">
        <v>593</v>
      </c>
      <c r="V237" s="301">
        <f t="shared" si="7"/>
        <v>4</v>
      </c>
    </row>
    <row r="238" spans="1:22" s="302" customFormat="1" x14ac:dyDescent="0.2">
      <c r="A238" s="394">
        <v>44669</v>
      </c>
      <c r="B238" s="305" t="s">
        <v>714</v>
      </c>
      <c r="C238" s="305" t="s">
        <v>1165</v>
      </c>
      <c r="D238" s="306" t="s">
        <v>759</v>
      </c>
      <c r="E238" s="306" t="s">
        <v>1182</v>
      </c>
      <c r="F238" s="305" t="s">
        <v>771</v>
      </c>
      <c r="G238" s="305" t="s">
        <v>1199</v>
      </c>
      <c r="H238" s="306"/>
      <c r="I238" s="306"/>
      <c r="J238" s="307">
        <v>0.77083333333333337</v>
      </c>
      <c r="K238" s="307">
        <v>0.83333333333333337</v>
      </c>
      <c r="L238" s="299">
        <f t="shared" si="6"/>
        <v>1.5000000000873133</v>
      </c>
      <c r="M238" s="311">
        <v>4</v>
      </c>
      <c r="N238" s="312">
        <v>1.5</v>
      </c>
      <c r="O238" s="312"/>
      <c r="P238" s="312"/>
      <c r="Q238" s="308" t="s">
        <v>81</v>
      </c>
      <c r="R238" s="300" t="str">
        <f>IFERROR(VLOOKUP(Q238,Hoja1!A:B,2,FALSE),"")</f>
        <v>FAC - Transición Co-Piloto</v>
      </c>
      <c r="S238" s="308" t="s">
        <v>52</v>
      </c>
      <c r="T238" s="308"/>
      <c r="U238" s="308" t="s">
        <v>593</v>
      </c>
      <c r="V238" s="301">
        <f t="shared" si="7"/>
        <v>4</v>
      </c>
    </row>
    <row r="239" spans="1:22" s="302" customFormat="1" x14ac:dyDescent="0.2">
      <c r="A239" s="536">
        <v>44670</v>
      </c>
      <c r="B239" s="305" t="s">
        <v>714</v>
      </c>
      <c r="C239" s="305" t="s">
        <v>1165</v>
      </c>
      <c r="D239" s="306" t="s">
        <v>759</v>
      </c>
      <c r="E239" s="306" t="s">
        <v>1225</v>
      </c>
      <c r="F239" s="305" t="s">
        <v>771</v>
      </c>
      <c r="G239" s="305" t="s">
        <v>1193</v>
      </c>
      <c r="H239" s="306"/>
      <c r="I239" s="306"/>
      <c r="J239" s="307">
        <v>0.34722222222222227</v>
      </c>
      <c r="K239" s="307">
        <v>0.40972222222222227</v>
      </c>
      <c r="L239" s="299">
        <f t="shared" si="6"/>
        <v>1.5000000000873133</v>
      </c>
      <c r="M239" s="311">
        <v>4</v>
      </c>
      <c r="N239" s="312">
        <v>1.5</v>
      </c>
      <c r="O239" s="312"/>
      <c r="P239" s="312"/>
      <c r="Q239" s="308" t="s">
        <v>81</v>
      </c>
      <c r="R239" s="300" t="str">
        <f>IFERROR(VLOOKUP(Q239,Hoja1!A:B,2,FALSE),"")</f>
        <v>FAC - Transición Co-Piloto</v>
      </c>
      <c r="S239" s="308" t="s">
        <v>52</v>
      </c>
      <c r="T239" s="308"/>
      <c r="U239" s="308" t="s">
        <v>593</v>
      </c>
      <c r="V239" s="301">
        <f t="shared" si="7"/>
        <v>4</v>
      </c>
    </row>
    <row r="240" spans="1:22" s="302" customFormat="1" x14ac:dyDescent="0.2">
      <c r="A240" s="536">
        <v>44670</v>
      </c>
      <c r="B240" s="305" t="s">
        <v>714</v>
      </c>
      <c r="C240" s="305" t="s">
        <v>1165</v>
      </c>
      <c r="D240" s="306" t="s">
        <v>759</v>
      </c>
      <c r="E240" s="306" t="s">
        <v>1216</v>
      </c>
      <c r="F240" s="305" t="s">
        <v>771</v>
      </c>
      <c r="G240" s="305" t="s">
        <v>1199</v>
      </c>
      <c r="H240" s="306"/>
      <c r="I240" s="306"/>
      <c r="J240" s="307">
        <v>0.40972222222222227</v>
      </c>
      <c r="K240" s="307">
        <v>0.47222222222222227</v>
      </c>
      <c r="L240" s="299">
        <f t="shared" si="6"/>
        <v>1.5000000000873133</v>
      </c>
      <c r="M240" s="311">
        <v>4</v>
      </c>
      <c r="N240" s="312"/>
      <c r="O240" s="312">
        <v>1.5</v>
      </c>
      <c r="P240" s="312"/>
      <c r="Q240" s="308" t="s">
        <v>81</v>
      </c>
      <c r="R240" s="300" t="str">
        <f>IFERROR(VLOOKUP(Q240,Hoja1!A:B,2,FALSE),"")</f>
        <v>FAC - Transición Co-Piloto</v>
      </c>
      <c r="S240" s="308" t="s">
        <v>52</v>
      </c>
      <c r="T240" s="308"/>
      <c r="U240" s="308" t="s">
        <v>593</v>
      </c>
      <c r="V240" s="301">
        <f t="shared" si="7"/>
        <v>4</v>
      </c>
    </row>
    <row r="241" spans="1:22" s="302" customFormat="1" x14ac:dyDescent="0.2">
      <c r="A241" s="536">
        <v>44670</v>
      </c>
      <c r="B241" s="305" t="s">
        <v>714</v>
      </c>
      <c r="C241" s="305" t="s">
        <v>1165</v>
      </c>
      <c r="D241" s="306" t="s">
        <v>759</v>
      </c>
      <c r="E241" s="306" t="s">
        <v>1216</v>
      </c>
      <c r="F241" s="305" t="s">
        <v>771</v>
      </c>
      <c r="G241" s="305" t="s">
        <v>1199</v>
      </c>
      <c r="H241" s="306" t="s">
        <v>759</v>
      </c>
      <c r="I241" s="306" t="s">
        <v>1225</v>
      </c>
      <c r="J241" s="307">
        <v>0.47222222222222227</v>
      </c>
      <c r="K241" s="307">
        <v>0.53472222222222221</v>
      </c>
      <c r="L241" s="299">
        <f t="shared" si="6"/>
        <v>1.5000000000873119</v>
      </c>
      <c r="M241" s="311">
        <v>4</v>
      </c>
      <c r="N241" s="312"/>
      <c r="O241" s="312">
        <v>1.5</v>
      </c>
      <c r="P241" s="312"/>
      <c r="Q241" s="308" t="s">
        <v>80</v>
      </c>
      <c r="R241" s="300" t="str">
        <f>IFERROR(VLOOKUP(Q241,Hoja1!A:B,2,FALSE),"")</f>
        <v>FAC - Transición Piloto</v>
      </c>
      <c r="S241" s="308" t="s">
        <v>52</v>
      </c>
      <c r="T241" s="308"/>
      <c r="U241" s="308" t="s">
        <v>593</v>
      </c>
      <c r="V241" s="301">
        <f t="shared" si="7"/>
        <v>4</v>
      </c>
    </row>
    <row r="242" spans="1:22" s="302" customFormat="1" x14ac:dyDescent="0.2">
      <c r="A242" s="536">
        <v>44670</v>
      </c>
      <c r="B242" s="305" t="s">
        <v>761</v>
      </c>
      <c r="C242" s="305" t="s">
        <v>762</v>
      </c>
      <c r="D242" s="306" t="s">
        <v>768</v>
      </c>
      <c r="E242" s="306" t="s">
        <v>1270</v>
      </c>
      <c r="F242" s="305" t="s">
        <v>714</v>
      </c>
      <c r="G242" s="305" t="s">
        <v>1271</v>
      </c>
      <c r="H242" s="306"/>
      <c r="I242" s="306"/>
      <c r="J242" s="307">
        <v>0.54166666666666663</v>
      </c>
      <c r="K242" s="307">
        <v>0.625</v>
      </c>
      <c r="L242" s="299">
        <f t="shared" si="6"/>
        <v>2.0000000001164184</v>
      </c>
      <c r="M242" s="311">
        <v>5</v>
      </c>
      <c r="N242" s="312"/>
      <c r="O242" s="312">
        <v>2</v>
      </c>
      <c r="P242" s="312"/>
      <c r="Q242" s="308" t="s">
        <v>90</v>
      </c>
      <c r="R242" s="300" t="str">
        <f>IFERROR(VLOOKUP(Q242,Hoja1!A:B,2,FALSE),"")</f>
        <v>EJC - Entrenamiento IFR</v>
      </c>
      <c r="S242" s="308" t="s">
        <v>53</v>
      </c>
      <c r="T242" s="308"/>
      <c r="U242" s="308" t="s">
        <v>590</v>
      </c>
      <c r="V242" s="301">
        <f t="shared" si="7"/>
        <v>4</v>
      </c>
    </row>
    <row r="243" spans="1:22" s="302" customFormat="1" x14ac:dyDescent="0.2">
      <c r="A243" s="536">
        <v>44670</v>
      </c>
      <c r="B243" s="305" t="s">
        <v>714</v>
      </c>
      <c r="C243" s="305" t="s">
        <v>1272</v>
      </c>
      <c r="D243" s="306" t="s">
        <v>768</v>
      </c>
      <c r="E243" s="306" t="s">
        <v>896</v>
      </c>
      <c r="F243" s="305" t="s">
        <v>714</v>
      </c>
      <c r="G243" s="305" t="s">
        <v>1276</v>
      </c>
      <c r="H243" s="306" t="s">
        <v>714</v>
      </c>
      <c r="I243" s="306" t="s">
        <v>1273</v>
      </c>
      <c r="J243" s="307">
        <v>0.63194444444444442</v>
      </c>
      <c r="K243" s="307">
        <v>0.71527777777777779</v>
      </c>
      <c r="L243" s="299">
        <f t="shared" si="6"/>
        <v>2.0000000001164184</v>
      </c>
      <c r="M243" s="311">
        <v>5</v>
      </c>
      <c r="N243" s="312"/>
      <c r="O243" s="312"/>
      <c r="P243" s="312">
        <v>2</v>
      </c>
      <c r="Q243" s="308" t="s">
        <v>300</v>
      </c>
      <c r="R243" s="300" t="str">
        <f>IFERROR(VLOOKUP(Q243,Hoja1!A:B,2,FALSE),"")</f>
        <v>EJC - Entrenamiento LVN</v>
      </c>
      <c r="S243" s="308" t="s">
        <v>53</v>
      </c>
      <c r="T243" s="308"/>
      <c r="U243" s="308" t="s">
        <v>590</v>
      </c>
      <c r="V243" s="301">
        <f t="shared" si="7"/>
        <v>4</v>
      </c>
    </row>
    <row r="244" spans="1:22" s="302" customFormat="1" x14ac:dyDescent="0.2">
      <c r="A244" s="536">
        <v>44670</v>
      </c>
      <c r="B244" s="305" t="s">
        <v>761</v>
      </c>
      <c r="C244" s="305" t="s">
        <v>762</v>
      </c>
      <c r="D244" s="306" t="s">
        <v>714</v>
      </c>
      <c r="E244" s="306" t="s">
        <v>1274</v>
      </c>
      <c r="F244" s="305" t="s">
        <v>717</v>
      </c>
      <c r="G244" s="305" t="s">
        <v>1275</v>
      </c>
      <c r="H244" s="306"/>
      <c r="I244" s="306"/>
      <c r="J244" s="307">
        <v>0.71527777777777779</v>
      </c>
      <c r="K244" s="307">
        <v>0.79861111111111116</v>
      </c>
      <c r="L244" s="299">
        <f t="shared" si="6"/>
        <v>2.0000000001164184</v>
      </c>
      <c r="M244" s="311">
        <v>4</v>
      </c>
      <c r="N244" s="312"/>
      <c r="O244" s="312">
        <v>2</v>
      </c>
      <c r="P244" s="312"/>
      <c r="Q244" s="308" t="s">
        <v>90</v>
      </c>
      <c r="R244" s="300" t="str">
        <f>IFERROR(VLOOKUP(Q244,Hoja1!A:B,2,FALSE),"")</f>
        <v>EJC - Entrenamiento IFR</v>
      </c>
      <c r="S244" s="308" t="s">
        <v>53</v>
      </c>
      <c r="T244" s="308"/>
      <c r="U244" s="308" t="s">
        <v>590</v>
      </c>
      <c r="V244" s="301">
        <f t="shared" si="7"/>
        <v>4</v>
      </c>
    </row>
    <row r="245" spans="1:22" s="302" customFormat="1" x14ac:dyDescent="0.2">
      <c r="A245" s="536">
        <v>44670</v>
      </c>
      <c r="B245" s="305" t="s">
        <v>761</v>
      </c>
      <c r="C245" s="305" t="s">
        <v>762</v>
      </c>
      <c r="D245" s="306" t="s">
        <v>759</v>
      </c>
      <c r="E245" s="306" t="s">
        <v>885</v>
      </c>
      <c r="F245" s="305" t="s">
        <v>717</v>
      </c>
      <c r="G245" s="305" t="s">
        <v>886</v>
      </c>
      <c r="H245" s="306"/>
      <c r="I245" s="306"/>
      <c r="J245" s="307">
        <v>0.81944444444444453</v>
      </c>
      <c r="K245" s="307">
        <v>0.90277777777777779</v>
      </c>
      <c r="L245" s="299">
        <f t="shared" si="6"/>
        <v>2.0000000001164158</v>
      </c>
      <c r="M245" s="311">
        <v>5</v>
      </c>
      <c r="N245" s="312"/>
      <c r="O245" s="312">
        <v>2</v>
      </c>
      <c r="P245" s="312"/>
      <c r="Q245" s="308" t="s">
        <v>90</v>
      </c>
      <c r="R245" s="300" t="str">
        <f>IFERROR(VLOOKUP(Q245,Hoja1!A:B,2,FALSE),"")</f>
        <v>EJC - Entrenamiento IFR</v>
      </c>
      <c r="S245" s="308" t="s">
        <v>53</v>
      </c>
      <c r="T245" s="308"/>
      <c r="U245" s="308" t="s">
        <v>590</v>
      </c>
      <c r="V245" s="301">
        <f t="shared" si="7"/>
        <v>4</v>
      </c>
    </row>
    <row r="246" spans="1:22" s="302" customFormat="1" x14ac:dyDescent="0.2">
      <c r="A246" s="394">
        <v>44671</v>
      </c>
      <c r="B246" s="305" t="s">
        <v>714</v>
      </c>
      <c r="C246" s="305" t="s">
        <v>1165</v>
      </c>
      <c r="D246" s="306" t="s">
        <v>759</v>
      </c>
      <c r="E246" s="306" t="s">
        <v>1182</v>
      </c>
      <c r="F246" s="305" t="s">
        <v>771</v>
      </c>
      <c r="G246" s="305" t="s">
        <v>1193</v>
      </c>
      <c r="H246" s="306"/>
      <c r="I246" s="306"/>
      <c r="J246" s="307">
        <v>0.34722222222222227</v>
      </c>
      <c r="K246" s="307">
        <v>0.40972222222222227</v>
      </c>
      <c r="L246" s="299">
        <f t="shared" si="6"/>
        <v>1.5000000000873133</v>
      </c>
      <c r="M246" s="311">
        <v>4</v>
      </c>
      <c r="N246" s="312"/>
      <c r="O246" s="312">
        <v>1.5</v>
      </c>
      <c r="P246" s="312"/>
      <c r="Q246" s="308" t="s">
        <v>80</v>
      </c>
      <c r="R246" s="300" t="str">
        <f>IFERROR(VLOOKUP(Q246,Hoja1!A:B,2,FALSE),"")</f>
        <v>FAC - Transición Piloto</v>
      </c>
      <c r="S246" s="308" t="s">
        <v>52</v>
      </c>
      <c r="T246" s="308"/>
      <c r="U246" s="308" t="s">
        <v>593</v>
      </c>
      <c r="V246" s="301">
        <f t="shared" si="7"/>
        <v>4</v>
      </c>
    </row>
    <row r="247" spans="1:22" s="302" customFormat="1" x14ac:dyDescent="0.2">
      <c r="A247" s="394">
        <v>44671</v>
      </c>
      <c r="B247" s="305" t="s">
        <v>714</v>
      </c>
      <c r="C247" s="305" t="s">
        <v>1165</v>
      </c>
      <c r="D247" s="306" t="s">
        <v>759</v>
      </c>
      <c r="E247" s="306" t="s">
        <v>1216</v>
      </c>
      <c r="F247" s="305" t="s">
        <v>771</v>
      </c>
      <c r="G247" s="305" t="s">
        <v>1193</v>
      </c>
      <c r="H247" s="306"/>
      <c r="I247" s="306"/>
      <c r="J247" s="307">
        <v>0.40972222222222227</v>
      </c>
      <c r="K247" s="307">
        <v>0.47222222222222227</v>
      </c>
      <c r="L247" s="299">
        <f t="shared" si="6"/>
        <v>1.5000000000873133</v>
      </c>
      <c r="M247" s="311">
        <v>5</v>
      </c>
      <c r="N247" s="312"/>
      <c r="O247" s="312">
        <v>1.5</v>
      </c>
      <c r="P247" s="312"/>
      <c r="Q247" s="308" t="s">
        <v>80</v>
      </c>
      <c r="R247" s="300" t="str">
        <f>IFERROR(VLOOKUP(Q247,Hoja1!A:B,2,FALSE),"")</f>
        <v>FAC - Transición Piloto</v>
      </c>
      <c r="S247" s="308" t="s">
        <v>52</v>
      </c>
      <c r="T247" s="308"/>
      <c r="U247" s="308" t="s">
        <v>593</v>
      </c>
      <c r="V247" s="301">
        <f t="shared" si="7"/>
        <v>4</v>
      </c>
    </row>
    <row r="248" spans="1:22" s="302" customFormat="1" x14ac:dyDescent="0.2">
      <c r="A248" s="394">
        <v>44671</v>
      </c>
      <c r="B248" s="305" t="s">
        <v>714</v>
      </c>
      <c r="C248" s="305" t="s">
        <v>1165</v>
      </c>
      <c r="D248" s="306" t="s">
        <v>759</v>
      </c>
      <c r="E248" s="306" t="s">
        <v>1225</v>
      </c>
      <c r="F248" s="305" t="s">
        <v>771</v>
      </c>
      <c r="G248" s="305" t="s">
        <v>1199</v>
      </c>
      <c r="H248" s="306"/>
      <c r="I248" s="306"/>
      <c r="J248" s="307">
        <v>0.47222222222222227</v>
      </c>
      <c r="K248" s="307">
        <v>0.53472222222222221</v>
      </c>
      <c r="L248" s="299">
        <f t="shared" si="6"/>
        <v>1.5000000000873119</v>
      </c>
      <c r="M248" s="311">
        <v>5</v>
      </c>
      <c r="N248" s="312"/>
      <c r="O248" s="312">
        <v>1.5</v>
      </c>
      <c r="P248" s="312"/>
      <c r="Q248" s="308" t="s">
        <v>80</v>
      </c>
      <c r="R248" s="300" t="str">
        <f>IFERROR(VLOOKUP(Q248,Hoja1!A:B,2,FALSE),"")</f>
        <v>FAC - Transición Piloto</v>
      </c>
      <c r="S248" s="308" t="s">
        <v>52</v>
      </c>
      <c r="T248" s="308"/>
      <c r="U248" s="308" t="s">
        <v>593</v>
      </c>
      <c r="V248" s="301">
        <f t="shared" si="7"/>
        <v>4</v>
      </c>
    </row>
    <row r="249" spans="1:22" s="302" customFormat="1" x14ac:dyDescent="0.2">
      <c r="A249" s="394">
        <v>44671</v>
      </c>
      <c r="B249" s="305" t="s">
        <v>761</v>
      </c>
      <c r="C249" s="305" t="s">
        <v>762</v>
      </c>
      <c r="D249" s="306" t="s">
        <v>714</v>
      </c>
      <c r="E249" s="306" t="s">
        <v>1274</v>
      </c>
      <c r="F249" s="305" t="s">
        <v>759</v>
      </c>
      <c r="G249" s="305" t="s">
        <v>1284</v>
      </c>
      <c r="H249" s="306"/>
      <c r="I249" s="306"/>
      <c r="J249" s="307">
        <v>0.58333333333333337</v>
      </c>
      <c r="K249" s="307">
        <v>0.625</v>
      </c>
      <c r="L249" s="299">
        <f t="shared" si="6"/>
        <v>1.0000000000582079</v>
      </c>
      <c r="M249" s="311">
        <v>5</v>
      </c>
      <c r="N249" s="312"/>
      <c r="O249" s="312"/>
      <c r="P249" s="312">
        <v>1</v>
      </c>
      <c r="Q249" s="308" t="s">
        <v>96</v>
      </c>
      <c r="R249" s="300" t="str">
        <f>IFERROR(VLOOKUP(Q249,Hoja1!A:B,2,FALSE),"")</f>
        <v>EJC - Mantenimiento de Autonomía LVN</v>
      </c>
      <c r="S249" s="308" t="s">
        <v>53</v>
      </c>
      <c r="T249" s="308"/>
      <c r="U249" s="308" t="s">
        <v>590</v>
      </c>
      <c r="V249" s="301">
        <f t="shared" si="7"/>
        <v>4</v>
      </c>
    </row>
    <row r="250" spans="1:22" s="302" customFormat="1" x14ac:dyDescent="0.2">
      <c r="A250" s="394">
        <v>44671</v>
      </c>
      <c r="B250" s="305" t="s">
        <v>761</v>
      </c>
      <c r="C250" s="305" t="s">
        <v>762</v>
      </c>
      <c r="D250" s="306" t="s">
        <v>714</v>
      </c>
      <c r="E250" s="306" t="s">
        <v>1271</v>
      </c>
      <c r="F250" s="305" t="s">
        <v>714</v>
      </c>
      <c r="G250" s="305" t="s">
        <v>1285</v>
      </c>
      <c r="H250" s="306"/>
      <c r="I250" s="306"/>
      <c r="J250" s="307">
        <v>0.625</v>
      </c>
      <c r="K250" s="307">
        <v>0.66666666666666663</v>
      </c>
      <c r="L250" s="299">
        <f t="shared" si="6"/>
        <v>1.0000000000582079</v>
      </c>
      <c r="M250" s="311">
        <v>5</v>
      </c>
      <c r="N250" s="312"/>
      <c r="O250" s="312">
        <v>1</v>
      </c>
      <c r="P250" s="312"/>
      <c r="Q250" s="308" t="s">
        <v>90</v>
      </c>
      <c r="R250" s="300" t="str">
        <f>IFERROR(VLOOKUP(Q250,Hoja1!A:B,2,FALSE),"")</f>
        <v>EJC - Entrenamiento IFR</v>
      </c>
      <c r="S250" s="308" t="s">
        <v>53</v>
      </c>
      <c r="T250" s="308"/>
      <c r="U250" s="308" t="s">
        <v>590</v>
      </c>
      <c r="V250" s="301">
        <f t="shared" si="7"/>
        <v>4</v>
      </c>
    </row>
    <row r="251" spans="1:22" s="302" customFormat="1" x14ac:dyDescent="0.2">
      <c r="A251" s="536">
        <v>44672</v>
      </c>
      <c r="B251" s="305" t="s">
        <v>714</v>
      </c>
      <c r="C251" s="305" t="s">
        <v>1165</v>
      </c>
      <c r="D251" s="306" t="s">
        <v>759</v>
      </c>
      <c r="E251" s="306" t="s">
        <v>1182</v>
      </c>
      <c r="F251" s="305" t="s">
        <v>771</v>
      </c>
      <c r="G251" s="305" t="s">
        <v>1193</v>
      </c>
      <c r="H251" s="306"/>
      <c r="I251" s="306"/>
      <c r="J251" s="307">
        <v>0.25</v>
      </c>
      <c r="K251" s="307">
        <v>0.3125</v>
      </c>
      <c r="L251" s="299">
        <f t="shared" si="6"/>
        <v>1.5000000000873133</v>
      </c>
      <c r="M251" s="311">
        <v>5</v>
      </c>
      <c r="N251" s="312"/>
      <c r="O251" s="312">
        <v>1.5</v>
      </c>
      <c r="P251" s="312"/>
      <c r="Q251" s="308" t="s">
        <v>81</v>
      </c>
      <c r="R251" s="300" t="str">
        <f>IFERROR(VLOOKUP(Q251,Hoja1!A:B,2,FALSE),"")</f>
        <v>FAC - Transición Co-Piloto</v>
      </c>
      <c r="S251" s="308" t="s">
        <v>52</v>
      </c>
      <c r="T251" s="308"/>
      <c r="U251" s="308" t="s">
        <v>593</v>
      </c>
      <c r="V251" s="301">
        <f t="shared" si="7"/>
        <v>4</v>
      </c>
    </row>
    <row r="252" spans="1:22" s="302" customFormat="1" x14ac:dyDescent="0.2">
      <c r="A252" s="536">
        <v>44672</v>
      </c>
      <c r="B252" s="305" t="s">
        <v>714</v>
      </c>
      <c r="C252" s="305" t="s">
        <v>1165</v>
      </c>
      <c r="D252" s="306" t="s">
        <v>759</v>
      </c>
      <c r="E252" s="306" t="s">
        <v>1182</v>
      </c>
      <c r="F252" s="305" t="s">
        <v>771</v>
      </c>
      <c r="G252" s="305" t="s">
        <v>1199</v>
      </c>
      <c r="H252" s="306"/>
      <c r="I252" s="306"/>
      <c r="J252" s="307">
        <v>0.3125</v>
      </c>
      <c r="K252" s="307">
        <v>0.375</v>
      </c>
      <c r="L252" s="299">
        <f t="shared" si="6"/>
        <v>1.5000000000873133</v>
      </c>
      <c r="M252" s="311">
        <v>4</v>
      </c>
      <c r="N252" s="312"/>
      <c r="O252" s="312">
        <v>1.5</v>
      </c>
      <c r="P252" s="312"/>
      <c r="Q252" s="308" t="s">
        <v>80</v>
      </c>
      <c r="R252" s="300" t="str">
        <f>IFERROR(VLOOKUP(Q252,Hoja1!A:B,2,FALSE),"")</f>
        <v>FAC - Transición Piloto</v>
      </c>
      <c r="S252" s="308" t="s">
        <v>52</v>
      </c>
      <c r="T252" s="308"/>
      <c r="U252" s="308" t="s">
        <v>593</v>
      </c>
      <c r="V252" s="301">
        <f t="shared" si="7"/>
        <v>4</v>
      </c>
    </row>
    <row r="253" spans="1:22" s="302" customFormat="1" x14ac:dyDescent="0.2">
      <c r="A253" s="536">
        <v>44672</v>
      </c>
      <c r="B253" s="305" t="s">
        <v>714</v>
      </c>
      <c r="C253" s="305" t="s">
        <v>1165</v>
      </c>
      <c r="D253" s="306" t="s">
        <v>759</v>
      </c>
      <c r="E253" s="306" t="s">
        <v>1225</v>
      </c>
      <c r="F253" s="305" t="s">
        <v>771</v>
      </c>
      <c r="G253" s="305" t="s">
        <v>1199</v>
      </c>
      <c r="H253" s="306"/>
      <c r="I253" s="306"/>
      <c r="J253" s="307">
        <v>0.375</v>
      </c>
      <c r="K253" s="307">
        <v>0.4375</v>
      </c>
      <c r="L253" s="299">
        <f t="shared" si="6"/>
        <v>1.5000000000873133</v>
      </c>
      <c r="M253" s="311">
        <v>5</v>
      </c>
      <c r="N253" s="312"/>
      <c r="O253" s="312">
        <v>1.5</v>
      </c>
      <c r="P253" s="312"/>
      <c r="Q253" s="308" t="s">
        <v>80</v>
      </c>
      <c r="R253" s="300" t="str">
        <f>IFERROR(VLOOKUP(Q253,Hoja1!A:B,2,FALSE),"")</f>
        <v>FAC - Transición Piloto</v>
      </c>
      <c r="S253" s="308" t="s">
        <v>52</v>
      </c>
      <c r="T253" s="308"/>
      <c r="U253" s="308" t="s">
        <v>593</v>
      </c>
      <c r="V253" s="301">
        <f t="shared" si="7"/>
        <v>4</v>
      </c>
    </row>
    <row r="254" spans="1:22" s="302" customFormat="1" x14ac:dyDescent="0.2">
      <c r="A254" s="536">
        <v>44672</v>
      </c>
      <c r="B254" s="305" t="s">
        <v>714</v>
      </c>
      <c r="C254" s="305" t="s">
        <v>1291</v>
      </c>
      <c r="D254" s="306" t="s">
        <v>759</v>
      </c>
      <c r="E254" s="306" t="s">
        <v>1182</v>
      </c>
      <c r="F254" s="305" t="s">
        <v>771</v>
      </c>
      <c r="G254" s="305" t="s">
        <v>1193</v>
      </c>
      <c r="H254" s="306"/>
      <c r="I254" s="306"/>
      <c r="J254" s="307">
        <v>0.4375</v>
      </c>
      <c r="K254" s="307">
        <v>0.5</v>
      </c>
      <c r="L254" s="299">
        <f t="shared" si="6"/>
        <v>1.5000000000873133</v>
      </c>
      <c r="M254" s="311">
        <v>5</v>
      </c>
      <c r="N254" s="312"/>
      <c r="O254" s="312">
        <v>1.5</v>
      </c>
      <c r="P254" s="312"/>
      <c r="Q254" s="308" t="s">
        <v>80</v>
      </c>
      <c r="R254" s="300" t="str">
        <f>IFERROR(VLOOKUP(Q254,Hoja1!A:B,2,FALSE),"")</f>
        <v>FAC - Transición Piloto</v>
      </c>
      <c r="S254" s="308" t="s">
        <v>52</v>
      </c>
      <c r="T254" s="308"/>
      <c r="U254" s="308" t="s">
        <v>593</v>
      </c>
      <c r="V254" s="301">
        <f t="shared" si="7"/>
        <v>4</v>
      </c>
    </row>
    <row r="255" spans="1:22" s="302" customFormat="1" x14ac:dyDescent="0.2">
      <c r="A255" s="536">
        <v>44672</v>
      </c>
      <c r="B255" s="305" t="s">
        <v>714</v>
      </c>
      <c r="C255" s="305" t="s">
        <v>1291</v>
      </c>
      <c r="D255" s="306" t="s">
        <v>759</v>
      </c>
      <c r="E255" s="306" t="s">
        <v>1292</v>
      </c>
      <c r="F255" s="305" t="s">
        <v>771</v>
      </c>
      <c r="G255" s="305" t="s">
        <v>1199</v>
      </c>
      <c r="H255" s="306"/>
      <c r="I255" s="306"/>
      <c r="J255" s="307">
        <v>0.5</v>
      </c>
      <c r="K255" s="307">
        <v>0.5625</v>
      </c>
      <c r="L255" s="299">
        <f t="shared" si="6"/>
        <v>1.5000000000873133</v>
      </c>
      <c r="M255" s="311">
        <v>5</v>
      </c>
      <c r="N255" s="312"/>
      <c r="O255" s="312">
        <v>1.5</v>
      </c>
      <c r="P255" s="312"/>
      <c r="Q255" s="308" t="s">
        <v>80</v>
      </c>
      <c r="R255" s="300" t="str">
        <f>IFERROR(VLOOKUP(Q255,Hoja1!A:B,2,FALSE),"")</f>
        <v>FAC - Transición Piloto</v>
      </c>
      <c r="S255" s="308" t="s">
        <v>52</v>
      </c>
      <c r="T255" s="308"/>
      <c r="U255" s="308" t="s">
        <v>593</v>
      </c>
      <c r="V255" s="301">
        <f t="shared" si="7"/>
        <v>4</v>
      </c>
    </row>
    <row r="256" spans="1:22" s="302" customFormat="1" x14ac:dyDescent="0.2">
      <c r="A256" s="536">
        <v>44672</v>
      </c>
      <c r="B256" s="305" t="s">
        <v>714</v>
      </c>
      <c r="C256" s="305" t="s">
        <v>1291</v>
      </c>
      <c r="D256" s="306" t="s">
        <v>759</v>
      </c>
      <c r="E256" s="306" t="s">
        <v>1216</v>
      </c>
      <c r="F256" s="305" t="s">
        <v>771</v>
      </c>
      <c r="G256" s="305" t="s">
        <v>1227</v>
      </c>
      <c r="H256" s="306"/>
      <c r="I256" s="306"/>
      <c r="J256" s="307">
        <v>0.5625</v>
      </c>
      <c r="K256" s="307">
        <v>0.625</v>
      </c>
      <c r="L256" s="299">
        <f t="shared" si="6"/>
        <v>1.5000000000873133</v>
      </c>
      <c r="M256" s="311">
        <v>5</v>
      </c>
      <c r="N256" s="312"/>
      <c r="O256" s="312">
        <v>1.5</v>
      </c>
      <c r="P256" s="312"/>
      <c r="Q256" s="308" t="s">
        <v>80</v>
      </c>
      <c r="R256" s="300" t="str">
        <f>IFERROR(VLOOKUP(Q256,Hoja1!A:B,2,FALSE),"")</f>
        <v>FAC - Transición Piloto</v>
      </c>
      <c r="S256" s="308" t="s">
        <v>52</v>
      </c>
      <c r="T256" s="308"/>
      <c r="U256" s="308" t="s">
        <v>593</v>
      </c>
      <c r="V256" s="301">
        <f t="shared" si="7"/>
        <v>4</v>
      </c>
    </row>
    <row r="257" spans="1:22" s="302" customFormat="1" x14ac:dyDescent="0.2">
      <c r="A257" s="536">
        <v>44672</v>
      </c>
      <c r="B257" s="305" t="s">
        <v>714</v>
      </c>
      <c r="C257" s="305" t="s">
        <v>1291</v>
      </c>
      <c r="D257" s="306" t="s">
        <v>759</v>
      </c>
      <c r="E257" s="306" t="s">
        <v>1216</v>
      </c>
      <c r="F257" s="305" t="s">
        <v>771</v>
      </c>
      <c r="G257" s="305" t="s">
        <v>1227</v>
      </c>
      <c r="H257" s="306"/>
      <c r="I257" s="306"/>
      <c r="J257" s="307">
        <v>0.625</v>
      </c>
      <c r="K257" s="307">
        <v>0.6875</v>
      </c>
      <c r="L257" s="299">
        <f t="shared" si="6"/>
        <v>1.5000000000873133</v>
      </c>
      <c r="M257" s="311">
        <v>5</v>
      </c>
      <c r="N257" s="312">
        <v>1.5</v>
      </c>
      <c r="O257" s="312"/>
      <c r="P257" s="312"/>
      <c r="Q257" s="308" t="s">
        <v>80</v>
      </c>
      <c r="R257" s="300" t="str">
        <f>IFERROR(VLOOKUP(Q257,Hoja1!A:B,2,FALSE),"")</f>
        <v>FAC - Transición Piloto</v>
      </c>
      <c r="S257" s="308" t="s">
        <v>52</v>
      </c>
      <c r="T257" s="308"/>
      <c r="U257" s="308" t="s">
        <v>593</v>
      </c>
      <c r="V257" s="301">
        <f t="shared" si="7"/>
        <v>4</v>
      </c>
    </row>
    <row r="258" spans="1:22" s="302" customFormat="1" x14ac:dyDescent="0.2">
      <c r="A258" s="536">
        <v>44672</v>
      </c>
      <c r="B258" s="305" t="s">
        <v>761</v>
      </c>
      <c r="C258" s="305" t="s">
        <v>762</v>
      </c>
      <c r="D258" s="306" t="s">
        <v>714</v>
      </c>
      <c r="E258" s="306" t="s">
        <v>1293</v>
      </c>
      <c r="F258" s="305" t="s">
        <v>714</v>
      </c>
      <c r="G258" s="305" t="s">
        <v>1294</v>
      </c>
      <c r="H258" s="306"/>
      <c r="I258" s="306"/>
      <c r="J258" s="307">
        <v>0.69444444444444453</v>
      </c>
      <c r="K258" s="307">
        <v>0.73611111111111116</v>
      </c>
      <c r="L258" s="299">
        <f t="shared" si="6"/>
        <v>1.0000000000582079</v>
      </c>
      <c r="M258" s="311">
        <v>5</v>
      </c>
      <c r="N258" s="312"/>
      <c r="O258" s="312">
        <v>1</v>
      </c>
      <c r="P258" s="312"/>
      <c r="Q258" s="308" t="s">
        <v>90</v>
      </c>
      <c r="R258" s="300" t="str">
        <f>IFERROR(VLOOKUP(Q258,Hoja1!A:B,2,FALSE),"")</f>
        <v>EJC - Entrenamiento IFR</v>
      </c>
      <c r="S258" s="308" t="s">
        <v>53</v>
      </c>
      <c r="T258" s="308"/>
      <c r="U258" s="308" t="s">
        <v>590</v>
      </c>
      <c r="V258" s="301">
        <f t="shared" si="7"/>
        <v>4</v>
      </c>
    </row>
    <row r="259" spans="1:22" s="302" customFormat="1" x14ac:dyDescent="0.2">
      <c r="A259" s="536">
        <v>44672</v>
      </c>
      <c r="B259" s="305" t="s">
        <v>761</v>
      </c>
      <c r="C259" s="305" t="s">
        <v>762</v>
      </c>
      <c r="D259" s="306" t="s">
        <v>714</v>
      </c>
      <c r="E259" s="306" t="s">
        <v>1293</v>
      </c>
      <c r="F259" s="305" t="s">
        <v>714</v>
      </c>
      <c r="G259" s="305" t="s">
        <v>1294</v>
      </c>
      <c r="H259" s="306"/>
      <c r="I259" s="306"/>
      <c r="J259" s="307">
        <v>0.73611111111111116</v>
      </c>
      <c r="K259" s="307">
        <v>0.77777777777777779</v>
      </c>
      <c r="L259" s="299">
        <f>IF(K259="","",(K259-J259)/$V$1)</f>
        <v>1.0000000000582079</v>
      </c>
      <c r="M259" s="311">
        <v>5</v>
      </c>
      <c r="N259" s="312"/>
      <c r="O259" s="312"/>
      <c r="P259" s="312">
        <v>1</v>
      </c>
      <c r="Q259" s="308" t="s">
        <v>96</v>
      </c>
      <c r="R259" s="300" t="str">
        <f>IFERROR(VLOOKUP(Q259,Hoja1!A:B,2,FALSE),"")</f>
        <v>EJC - Mantenimiento de Autonomía LVN</v>
      </c>
      <c r="S259" s="308" t="s">
        <v>53</v>
      </c>
      <c r="T259" s="308"/>
      <c r="U259" s="308" t="s">
        <v>590</v>
      </c>
      <c r="V259" s="301">
        <f>IF(A259="","",MONTH(A259))</f>
        <v>4</v>
      </c>
    </row>
    <row r="260" spans="1:22" s="302" customFormat="1" x14ac:dyDescent="0.2">
      <c r="A260" s="536">
        <v>44672</v>
      </c>
      <c r="B260" s="305" t="s">
        <v>761</v>
      </c>
      <c r="C260" s="305" t="s">
        <v>762</v>
      </c>
      <c r="D260" s="306" t="s">
        <v>759</v>
      </c>
      <c r="E260" s="306" t="s">
        <v>1295</v>
      </c>
      <c r="F260" s="305" t="s">
        <v>717</v>
      </c>
      <c r="G260" s="305" t="s">
        <v>1296</v>
      </c>
      <c r="H260" s="306"/>
      <c r="I260" s="306"/>
      <c r="J260" s="307">
        <v>0.78472222222222221</v>
      </c>
      <c r="K260" s="307">
        <v>0.82638888888888884</v>
      </c>
      <c r="L260" s="299">
        <f>IF(K260="","",(K260-J260)/$V$1)</f>
        <v>1.0000000000582079</v>
      </c>
      <c r="M260" s="311">
        <v>5</v>
      </c>
      <c r="N260" s="312"/>
      <c r="O260" s="312">
        <v>1</v>
      </c>
      <c r="P260" s="312"/>
      <c r="Q260" s="308" t="s">
        <v>90</v>
      </c>
      <c r="R260" s="300" t="str">
        <f>IFERROR(VLOOKUP(Q260,Hoja1!A:B,2,FALSE),"")</f>
        <v>EJC - Entrenamiento IFR</v>
      </c>
      <c r="S260" s="308" t="s">
        <v>53</v>
      </c>
      <c r="T260" s="308"/>
      <c r="U260" s="308" t="s">
        <v>590</v>
      </c>
      <c r="V260" s="301">
        <f t="shared" si="7"/>
        <v>4</v>
      </c>
    </row>
    <row r="261" spans="1:22" s="302" customFormat="1" x14ac:dyDescent="0.2">
      <c r="A261" s="536">
        <v>44672</v>
      </c>
      <c r="B261" s="305" t="s">
        <v>761</v>
      </c>
      <c r="C261" s="305" t="s">
        <v>762</v>
      </c>
      <c r="D261" s="306" t="s">
        <v>759</v>
      </c>
      <c r="E261" s="306" t="s">
        <v>1295</v>
      </c>
      <c r="F261" s="305" t="s">
        <v>717</v>
      </c>
      <c r="G261" s="305" t="s">
        <v>1296</v>
      </c>
      <c r="H261" s="306"/>
      <c r="I261" s="306"/>
      <c r="J261" s="307">
        <v>0.82638888888888884</v>
      </c>
      <c r="K261" s="307">
        <v>0.86805555555555547</v>
      </c>
      <c r="L261" s="299">
        <f t="shared" ref="L261:L274" si="8">IF(K261="","",(K261-J261)/$V$1)</f>
        <v>1.0000000000582079</v>
      </c>
      <c r="M261" s="311">
        <v>5</v>
      </c>
      <c r="N261" s="312"/>
      <c r="O261" s="312"/>
      <c r="P261" s="312">
        <v>1</v>
      </c>
      <c r="Q261" s="308" t="s">
        <v>96</v>
      </c>
      <c r="R261" s="300" t="str">
        <f>IFERROR(VLOOKUP(Q261,Hoja1!A:B,2,FALSE),"")</f>
        <v>EJC - Mantenimiento de Autonomía LVN</v>
      </c>
      <c r="S261" s="308" t="s">
        <v>53</v>
      </c>
      <c r="T261" s="308"/>
      <c r="U261" s="308" t="s">
        <v>590</v>
      </c>
      <c r="V261" s="301">
        <f>IF(A261="","",MONTH(A261))</f>
        <v>4</v>
      </c>
    </row>
    <row r="262" spans="1:22" s="302" customFormat="1" x14ac:dyDescent="0.2">
      <c r="A262" s="394">
        <v>44673</v>
      </c>
      <c r="B262" s="305" t="s">
        <v>714</v>
      </c>
      <c r="C262" s="305" t="s">
        <v>1165</v>
      </c>
      <c r="D262" s="306" t="s">
        <v>759</v>
      </c>
      <c r="E262" s="306" t="s">
        <v>1225</v>
      </c>
      <c r="F262" s="305" t="s">
        <v>771</v>
      </c>
      <c r="G262" s="305" t="s">
        <v>1227</v>
      </c>
      <c r="H262" s="306"/>
      <c r="I262" s="306"/>
      <c r="J262" s="307">
        <v>0.20833333333333334</v>
      </c>
      <c r="K262" s="307">
        <v>0.27083333333333331</v>
      </c>
      <c r="L262" s="299">
        <f t="shared" si="8"/>
        <v>1.5000000000873126</v>
      </c>
      <c r="M262" s="311">
        <v>5</v>
      </c>
      <c r="N262" s="312"/>
      <c r="O262" s="312"/>
      <c r="P262" s="312">
        <v>1.5</v>
      </c>
      <c r="Q262" s="308" t="s">
        <v>81</v>
      </c>
      <c r="R262" s="300" t="str">
        <f>IFERROR(VLOOKUP(Q262,Hoja1!A:B,2,FALSE),"")</f>
        <v>FAC - Transición Co-Piloto</v>
      </c>
      <c r="S262" s="308" t="s">
        <v>52</v>
      </c>
      <c r="T262" s="308"/>
      <c r="U262" s="308" t="s">
        <v>593</v>
      </c>
      <c r="V262" s="301">
        <f t="shared" si="7"/>
        <v>4</v>
      </c>
    </row>
    <row r="263" spans="1:22" s="302" customFormat="1" x14ac:dyDescent="0.2">
      <c r="A263" s="394">
        <v>44673</v>
      </c>
      <c r="B263" s="305" t="s">
        <v>714</v>
      </c>
      <c r="C263" s="305" t="s">
        <v>1165</v>
      </c>
      <c r="D263" s="306" t="s">
        <v>759</v>
      </c>
      <c r="E263" s="306" t="s">
        <v>1225</v>
      </c>
      <c r="F263" s="305" t="s">
        <v>771</v>
      </c>
      <c r="G263" s="305" t="s">
        <v>1193</v>
      </c>
      <c r="H263" s="306"/>
      <c r="I263" s="306"/>
      <c r="J263" s="307">
        <v>0.27083333333333331</v>
      </c>
      <c r="K263" s="307">
        <v>0.33333333333333331</v>
      </c>
      <c r="L263" s="299">
        <f t="shared" si="8"/>
        <v>1.5000000000873133</v>
      </c>
      <c r="M263" s="311">
        <v>5</v>
      </c>
      <c r="N263" s="312"/>
      <c r="O263" s="312">
        <v>1.5</v>
      </c>
      <c r="P263" s="312"/>
      <c r="Q263" s="308" t="s">
        <v>80</v>
      </c>
      <c r="R263" s="300" t="str">
        <f>IFERROR(VLOOKUP(Q263,Hoja1!A:B,2,FALSE),"")</f>
        <v>FAC - Transición Piloto</v>
      </c>
      <c r="S263" s="308" t="s">
        <v>52</v>
      </c>
      <c r="T263" s="308"/>
      <c r="U263" s="308" t="s">
        <v>593</v>
      </c>
      <c r="V263" s="301">
        <f t="shared" si="7"/>
        <v>4</v>
      </c>
    </row>
    <row r="264" spans="1:22" s="302" customFormat="1" x14ac:dyDescent="0.2">
      <c r="A264" s="394">
        <v>44673</v>
      </c>
      <c r="B264" s="305" t="s">
        <v>714</v>
      </c>
      <c r="C264" s="305" t="s">
        <v>1165</v>
      </c>
      <c r="D264" s="306" t="s">
        <v>759</v>
      </c>
      <c r="E264" s="306" t="s">
        <v>1216</v>
      </c>
      <c r="F264" s="305" t="s">
        <v>771</v>
      </c>
      <c r="G264" s="305" t="s">
        <v>1193</v>
      </c>
      <c r="H264" s="306"/>
      <c r="I264" s="306"/>
      <c r="J264" s="307">
        <v>0.33333333333333331</v>
      </c>
      <c r="K264" s="307">
        <v>0.39583333333333331</v>
      </c>
      <c r="L264" s="299">
        <f t="shared" si="8"/>
        <v>1.5000000000873133</v>
      </c>
      <c r="M264" s="311">
        <v>5</v>
      </c>
      <c r="N264" s="312"/>
      <c r="O264" s="312">
        <v>1.5</v>
      </c>
      <c r="P264" s="312"/>
      <c r="Q264" s="308" t="s">
        <v>80</v>
      </c>
      <c r="R264" s="300" t="str">
        <f>IFERROR(VLOOKUP(Q264,Hoja1!A:B,2,FALSE),"")</f>
        <v>FAC - Transición Piloto</v>
      </c>
      <c r="S264" s="308" t="s">
        <v>52</v>
      </c>
      <c r="T264" s="308"/>
      <c r="U264" s="308" t="s">
        <v>593</v>
      </c>
      <c r="V264" s="301">
        <f t="shared" si="7"/>
        <v>4</v>
      </c>
    </row>
    <row r="265" spans="1:22" s="302" customFormat="1" x14ac:dyDescent="0.2">
      <c r="A265" s="394">
        <v>44673</v>
      </c>
      <c r="B265" s="305" t="s">
        <v>714</v>
      </c>
      <c r="C265" s="305" t="s">
        <v>1165</v>
      </c>
      <c r="D265" s="306" t="s">
        <v>759</v>
      </c>
      <c r="E265" s="306" t="s">
        <v>1182</v>
      </c>
      <c r="F265" s="305" t="s">
        <v>771</v>
      </c>
      <c r="G265" s="305" t="s">
        <v>1199</v>
      </c>
      <c r="H265" s="306"/>
      <c r="I265" s="306"/>
      <c r="J265" s="307">
        <v>0.39583333333333331</v>
      </c>
      <c r="K265" s="307">
        <v>0.45833333333333331</v>
      </c>
      <c r="L265" s="299">
        <f t="shared" si="8"/>
        <v>1.5000000000873133</v>
      </c>
      <c r="M265" s="311">
        <v>5</v>
      </c>
      <c r="N265" s="312"/>
      <c r="O265" s="312">
        <v>1.5</v>
      </c>
      <c r="P265" s="312"/>
      <c r="Q265" s="308" t="s">
        <v>80</v>
      </c>
      <c r="R265" s="300" t="str">
        <f>IFERROR(VLOOKUP(Q265,Hoja1!A:B,2,FALSE),"")</f>
        <v>FAC - Transición Piloto</v>
      </c>
      <c r="S265" s="308" t="s">
        <v>52</v>
      </c>
      <c r="T265" s="308"/>
      <c r="U265" s="308" t="s">
        <v>593</v>
      </c>
      <c r="V265" s="301">
        <f t="shared" si="7"/>
        <v>4</v>
      </c>
    </row>
    <row r="266" spans="1:22" s="302" customFormat="1" x14ac:dyDescent="0.2">
      <c r="A266" s="394">
        <v>44673</v>
      </c>
      <c r="B266" s="305" t="s">
        <v>714</v>
      </c>
      <c r="C266" s="305" t="s">
        <v>1291</v>
      </c>
      <c r="D266" s="306" t="s">
        <v>759</v>
      </c>
      <c r="E266" s="306" t="s">
        <v>1216</v>
      </c>
      <c r="F266" s="305" t="s">
        <v>771</v>
      </c>
      <c r="G266" s="305" t="s">
        <v>1193</v>
      </c>
      <c r="H266" s="306"/>
      <c r="I266" s="306"/>
      <c r="J266" s="307">
        <v>0.625</v>
      </c>
      <c r="K266" s="307">
        <v>0.6875</v>
      </c>
      <c r="L266" s="299">
        <f t="shared" si="8"/>
        <v>1.5000000000873133</v>
      </c>
      <c r="M266" s="311">
        <v>5</v>
      </c>
      <c r="N266" s="312"/>
      <c r="O266" s="312">
        <v>1.5</v>
      </c>
      <c r="P266" s="312"/>
      <c r="Q266" s="308" t="s">
        <v>81</v>
      </c>
      <c r="R266" s="300" t="str">
        <f>IFERROR(VLOOKUP(Q266,Hoja1!A:B,2,FALSE),"")</f>
        <v>FAC - Transición Co-Piloto</v>
      </c>
      <c r="S266" s="308" t="s">
        <v>52</v>
      </c>
      <c r="T266" s="308"/>
      <c r="U266" s="308" t="s">
        <v>593</v>
      </c>
      <c r="V266" s="301">
        <f t="shared" si="7"/>
        <v>4</v>
      </c>
    </row>
    <row r="267" spans="1:22" s="302" customFormat="1" x14ac:dyDescent="0.2">
      <c r="A267" s="394">
        <v>44673</v>
      </c>
      <c r="B267" s="305" t="s">
        <v>714</v>
      </c>
      <c r="C267" s="305" t="s">
        <v>1291</v>
      </c>
      <c r="D267" s="306" t="s">
        <v>759</v>
      </c>
      <c r="E267" s="306" t="s">
        <v>1182</v>
      </c>
      <c r="F267" s="305" t="s">
        <v>771</v>
      </c>
      <c r="G267" s="305" t="s">
        <v>1199</v>
      </c>
      <c r="H267" s="306"/>
      <c r="I267" s="306"/>
      <c r="J267" s="307">
        <v>0.6875</v>
      </c>
      <c r="K267" s="307">
        <v>0.75</v>
      </c>
      <c r="L267" s="299">
        <f t="shared" si="8"/>
        <v>1.5000000000873133</v>
      </c>
      <c r="M267" s="311">
        <v>5</v>
      </c>
      <c r="N267" s="312"/>
      <c r="O267" s="312">
        <v>1.5</v>
      </c>
      <c r="P267" s="312"/>
      <c r="Q267" s="308" t="s">
        <v>80</v>
      </c>
      <c r="R267" s="300" t="str">
        <f>IFERROR(VLOOKUP(Q267,Hoja1!A:B,2,FALSE),"")</f>
        <v>FAC - Transición Piloto</v>
      </c>
      <c r="S267" s="308" t="s">
        <v>52</v>
      </c>
      <c r="T267" s="308"/>
      <c r="U267" s="308" t="s">
        <v>593</v>
      </c>
      <c r="V267" s="301">
        <f t="shared" si="7"/>
        <v>4</v>
      </c>
    </row>
    <row r="268" spans="1:22" s="302" customFormat="1" x14ac:dyDescent="0.2">
      <c r="A268" s="394">
        <v>44673</v>
      </c>
      <c r="B268" s="305" t="s">
        <v>714</v>
      </c>
      <c r="C268" s="305" t="s">
        <v>1291</v>
      </c>
      <c r="D268" s="306" t="s">
        <v>759</v>
      </c>
      <c r="E268" s="306" t="s">
        <v>1225</v>
      </c>
      <c r="F268" s="305" t="s">
        <v>771</v>
      </c>
      <c r="G268" s="305" t="s">
        <v>1199</v>
      </c>
      <c r="H268" s="306"/>
      <c r="I268" s="306"/>
      <c r="J268" s="307">
        <v>0.75</v>
      </c>
      <c r="K268" s="307">
        <v>0.8125</v>
      </c>
      <c r="L268" s="299">
        <f t="shared" si="8"/>
        <v>1.5000000000873133</v>
      </c>
      <c r="M268" s="311">
        <v>5</v>
      </c>
      <c r="N268" s="312"/>
      <c r="O268" s="312">
        <v>1.5</v>
      </c>
      <c r="P268" s="312"/>
      <c r="Q268" s="308" t="s">
        <v>80</v>
      </c>
      <c r="R268" s="300" t="str">
        <f>IFERROR(VLOOKUP(Q268,Hoja1!A:B,2,FALSE),"")</f>
        <v>FAC - Transición Piloto</v>
      </c>
      <c r="S268" s="308" t="s">
        <v>52</v>
      </c>
      <c r="T268" s="308"/>
      <c r="U268" s="308" t="s">
        <v>593</v>
      </c>
      <c r="V268" s="301">
        <f t="shared" ref="V268:V331" si="9">IF(A268="","",MONTH(A268))</f>
        <v>4</v>
      </c>
    </row>
    <row r="269" spans="1:22" s="302" customFormat="1" x14ac:dyDescent="0.2">
      <c r="A269" s="536">
        <v>44674</v>
      </c>
      <c r="B269" s="305" t="s">
        <v>714</v>
      </c>
      <c r="C269" s="305" t="s">
        <v>1291</v>
      </c>
      <c r="D269" s="306" t="s">
        <v>759</v>
      </c>
      <c r="E269" s="306" t="s">
        <v>1182</v>
      </c>
      <c r="F269" s="305" t="s">
        <v>771</v>
      </c>
      <c r="G269" s="305" t="s">
        <v>1193</v>
      </c>
      <c r="H269" s="306"/>
      <c r="I269" s="306"/>
      <c r="J269" s="307">
        <v>0.29166666666666669</v>
      </c>
      <c r="K269" s="307">
        <v>0.35416666666666669</v>
      </c>
      <c r="L269" s="299">
        <f t="shared" si="8"/>
        <v>1.5000000000873133</v>
      </c>
      <c r="M269" s="311">
        <v>5</v>
      </c>
      <c r="N269" s="312"/>
      <c r="O269" s="312">
        <v>1.5</v>
      </c>
      <c r="P269" s="312"/>
      <c r="Q269" s="308" t="s">
        <v>1307</v>
      </c>
      <c r="R269" s="300" t="str">
        <f>IFERROR(VLOOKUP(Q269,Hoja1!A:B,2,FALSE),"")</f>
        <v>FAC - Transición Piloto</v>
      </c>
      <c r="S269" s="308" t="s">
        <v>52</v>
      </c>
      <c r="T269" s="308"/>
      <c r="U269" s="308" t="s">
        <v>593</v>
      </c>
      <c r="V269" s="301">
        <f t="shared" si="9"/>
        <v>4</v>
      </c>
    </row>
    <row r="270" spans="1:22" s="302" customFormat="1" x14ac:dyDescent="0.2">
      <c r="A270" s="536">
        <v>44674</v>
      </c>
      <c r="B270" s="305" t="s">
        <v>714</v>
      </c>
      <c r="C270" s="305" t="s">
        <v>1291</v>
      </c>
      <c r="D270" s="306" t="s">
        <v>759</v>
      </c>
      <c r="E270" s="306" t="s">
        <v>1182</v>
      </c>
      <c r="F270" s="305" t="s">
        <v>771</v>
      </c>
      <c r="G270" s="305" t="s">
        <v>1193</v>
      </c>
      <c r="H270" s="306"/>
      <c r="I270" s="306"/>
      <c r="J270" s="307">
        <v>0.35416666666666669</v>
      </c>
      <c r="K270" s="307">
        <v>0.41666666666666669</v>
      </c>
      <c r="L270" s="299">
        <f t="shared" si="8"/>
        <v>1.5000000000873133</v>
      </c>
      <c r="M270" s="311">
        <v>5</v>
      </c>
      <c r="N270" s="312"/>
      <c r="O270" s="312">
        <v>1.5</v>
      </c>
      <c r="P270" s="312"/>
      <c r="Q270" s="308" t="s">
        <v>80</v>
      </c>
      <c r="R270" s="300" t="str">
        <f>IFERROR(VLOOKUP(Q270,Hoja1!A:B,2,FALSE),"")</f>
        <v>FAC - Transición Piloto</v>
      </c>
      <c r="S270" s="308" t="s">
        <v>52</v>
      </c>
      <c r="T270" s="308"/>
      <c r="U270" s="308" t="s">
        <v>593</v>
      </c>
      <c r="V270" s="301">
        <f t="shared" si="9"/>
        <v>4</v>
      </c>
    </row>
    <row r="271" spans="1:22" s="302" customFormat="1" x14ac:dyDescent="0.2">
      <c r="A271" s="536">
        <v>44674</v>
      </c>
      <c r="B271" s="305" t="s">
        <v>714</v>
      </c>
      <c r="C271" s="305" t="s">
        <v>1291</v>
      </c>
      <c r="D271" s="306" t="s">
        <v>759</v>
      </c>
      <c r="E271" s="306" t="s">
        <v>1216</v>
      </c>
      <c r="F271" s="305" t="s">
        <v>771</v>
      </c>
      <c r="G271" s="305" t="s">
        <v>1199</v>
      </c>
      <c r="H271" s="306"/>
      <c r="I271" s="306"/>
      <c r="J271" s="307">
        <v>0.41666666666666669</v>
      </c>
      <c r="K271" s="307">
        <v>0.47916666666666669</v>
      </c>
      <c r="L271" s="299">
        <f t="shared" si="8"/>
        <v>1.5000000000873133</v>
      </c>
      <c r="M271" s="311">
        <v>5</v>
      </c>
      <c r="N271" s="312"/>
      <c r="O271" s="312">
        <v>1.5</v>
      </c>
      <c r="P271" s="312"/>
      <c r="Q271" s="308" t="s">
        <v>80</v>
      </c>
      <c r="R271" s="300" t="str">
        <f>IFERROR(VLOOKUP(Q271,Hoja1!A:B,2,FALSE),"")</f>
        <v>FAC - Transición Piloto</v>
      </c>
      <c r="S271" s="308" t="s">
        <v>52</v>
      </c>
      <c r="T271" s="308"/>
      <c r="U271" s="308" t="s">
        <v>593</v>
      </c>
      <c r="V271" s="301">
        <f t="shared" si="9"/>
        <v>4</v>
      </c>
    </row>
    <row r="272" spans="1:22" s="302" customFormat="1" x14ac:dyDescent="0.2">
      <c r="A272" s="536">
        <v>44674</v>
      </c>
      <c r="B272" s="305" t="s">
        <v>714</v>
      </c>
      <c r="C272" s="305" t="s">
        <v>1308</v>
      </c>
      <c r="D272" s="306" t="s">
        <v>714</v>
      </c>
      <c r="E272" s="306" t="s">
        <v>801</v>
      </c>
      <c r="F272" s="305" t="s">
        <v>759</v>
      </c>
      <c r="G272" s="305" t="s">
        <v>1173</v>
      </c>
      <c r="H272" s="306"/>
      <c r="I272" s="306"/>
      <c r="J272" s="307">
        <v>0.54166666666666663</v>
      </c>
      <c r="K272" s="307">
        <v>0.66666666666666663</v>
      </c>
      <c r="L272" s="299">
        <f t="shared" si="8"/>
        <v>3.0000000001746265</v>
      </c>
      <c r="M272" s="311">
        <v>4</v>
      </c>
      <c r="N272" s="312">
        <v>3</v>
      </c>
      <c r="O272" s="312"/>
      <c r="P272" s="312"/>
      <c r="Q272" s="308" t="s">
        <v>91</v>
      </c>
      <c r="R272" s="300" t="str">
        <f>IFERROR(VLOOKUP(Q272,Hoja1!A:B,2,FALSE),"")</f>
        <v>EJC - Entrenamiento de Emergencias</v>
      </c>
      <c r="S272" s="308" t="s">
        <v>577</v>
      </c>
      <c r="T272" s="308"/>
      <c r="U272" s="308" t="s">
        <v>577</v>
      </c>
      <c r="V272" s="301">
        <f t="shared" si="9"/>
        <v>4</v>
      </c>
    </row>
    <row r="273" spans="1:22" s="302" customFormat="1" x14ac:dyDescent="0.2">
      <c r="A273" s="536">
        <v>44674</v>
      </c>
      <c r="B273" s="305" t="s">
        <v>714</v>
      </c>
      <c r="C273" s="305" t="s">
        <v>841</v>
      </c>
      <c r="D273" s="306" t="s">
        <v>759</v>
      </c>
      <c r="E273" s="306" t="s">
        <v>1014</v>
      </c>
      <c r="F273" s="305" t="s">
        <v>759</v>
      </c>
      <c r="G273" s="305" t="s">
        <v>1012</v>
      </c>
      <c r="H273" s="306"/>
      <c r="I273" s="306"/>
      <c r="J273" s="307">
        <v>0.66666666666666663</v>
      </c>
      <c r="K273" s="307">
        <v>0.79166666666666663</v>
      </c>
      <c r="L273" s="299">
        <f t="shared" si="8"/>
        <v>3.0000000001746265</v>
      </c>
      <c r="M273" s="311">
        <v>4</v>
      </c>
      <c r="N273" s="312">
        <v>3</v>
      </c>
      <c r="O273" s="312"/>
      <c r="P273" s="312"/>
      <c r="Q273" s="308" t="s">
        <v>91</v>
      </c>
      <c r="R273" s="300" t="str">
        <f>IFERROR(VLOOKUP(Q273,Hoja1!A:B,2,FALSE),"")</f>
        <v>EJC - Entrenamiento de Emergencias</v>
      </c>
      <c r="S273" s="308" t="s">
        <v>577</v>
      </c>
      <c r="T273" s="308"/>
      <c r="U273" s="308" t="s">
        <v>577</v>
      </c>
      <c r="V273" s="301">
        <f t="shared" si="9"/>
        <v>4</v>
      </c>
    </row>
    <row r="274" spans="1:22" s="302" customFormat="1" x14ac:dyDescent="0.2">
      <c r="A274" s="536">
        <v>44674</v>
      </c>
      <c r="B274" s="305" t="s">
        <v>761</v>
      </c>
      <c r="C274" s="305" t="s">
        <v>762</v>
      </c>
      <c r="D274" s="306" t="s">
        <v>768</v>
      </c>
      <c r="E274" s="306" t="s">
        <v>1309</v>
      </c>
      <c r="F274" s="305" t="s">
        <v>714</v>
      </c>
      <c r="G274" s="305" t="s">
        <v>1242</v>
      </c>
      <c r="H274" s="306"/>
      <c r="I274" s="306"/>
      <c r="J274" s="307">
        <v>0.79861111111111116</v>
      </c>
      <c r="K274" s="307">
        <v>0.84027777777777779</v>
      </c>
      <c r="L274" s="299">
        <f t="shared" si="8"/>
        <v>1.0000000000582079</v>
      </c>
      <c r="M274" s="311">
        <v>5</v>
      </c>
      <c r="N274" s="312"/>
      <c r="O274" s="312">
        <v>1</v>
      </c>
      <c r="P274" s="312"/>
      <c r="Q274" s="308" t="s">
        <v>96</v>
      </c>
      <c r="R274" s="300" t="str">
        <f>IFERROR(VLOOKUP(Q274,Hoja1!A:B,2,FALSE),"")</f>
        <v>EJC - Mantenimiento de Autonomía LVN</v>
      </c>
      <c r="S274" s="308" t="s">
        <v>53</v>
      </c>
      <c r="T274" s="308"/>
      <c r="U274" s="308" t="s">
        <v>590</v>
      </c>
      <c r="V274" s="301">
        <f t="shared" si="9"/>
        <v>4</v>
      </c>
    </row>
    <row r="275" spans="1:22" s="302" customFormat="1" x14ac:dyDescent="0.2">
      <c r="A275" s="536">
        <v>44674</v>
      </c>
      <c r="B275" s="305" t="s">
        <v>761</v>
      </c>
      <c r="C275" s="305" t="s">
        <v>762</v>
      </c>
      <c r="D275" s="306" t="s">
        <v>768</v>
      </c>
      <c r="E275" s="306" t="s">
        <v>1309</v>
      </c>
      <c r="F275" s="305" t="s">
        <v>714</v>
      </c>
      <c r="G275" s="305" t="s">
        <v>1242</v>
      </c>
      <c r="H275" s="306"/>
      <c r="I275" s="306"/>
      <c r="J275" s="307">
        <v>0.84027777777777779</v>
      </c>
      <c r="K275" s="307">
        <v>0.88194444444444453</v>
      </c>
      <c r="L275" s="299">
        <f t="shared" ref="L275:L291" si="10">IF(K275="","",(K275-J275)/$V$1)</f>
        <v>1.0000000000582105</v>
      </c>
      <c r="M275" s="311">
        <v>5</v>
      </c>
      <c r="N275" s="312"/>
      <c r="O275" s="312"/>
      <c r="P275" s="312">
        <v>1</v>
      </c>
      <c r="Q275" s="308" t="s">
        <v>124</v>
      </c>
      <c r="R275" s="300" t="str">
        <f>IFERROR(VLOOKUP(Q275,Hoja1!A:B,2,FALSE),"")</f>
        <v>EJC - Prueba Anual de Nivel de Pericia-IFR</v>
      </c>
      <c r="S275" s="308" t="s">
        <v>53</v>
      </c>
      <c r="T275" s="308"/>
      <c r="U275" s="308" t="s">
        <v>590</v>
      </c>
      <c r="V275" s="301">
        <f>IF(A275="","",MONTH(A275))</f>
        <v>4</v>
      </c>
    </row>
    <row r="276" spans="1:22" s="302" customFormat="1" x14ac:dyDescent="0.2">
      <c r="A276" s="394">
        <v>44675</v>
      </c>
      <c r="B276" s="305" t="s">
        <v>714</v>
      </c>
      <c r="C276" s="305" t="s">
        <v>1291</v>
      </c>
      <c r="D276" s="306" t="s">
        <v>759</v>
      </c>
      <c r="E276" s="306" t="s">
        <v>1226</v>
      </c>
      <c r="F276" s="305" t="s">
        <v>771</v>
      </c>
      <c r="G276" s="305" t="s">
        <v>1227</v>
      </c>
      <c r="H276" s="306"/>
      <c r="I276" s="306"/>
      <c r="J276" s="307">
        <v>0.34375</v>
      </c>
      <c r="K276" s="307">
        <v>0.40625</v>
      </c>
      <c r="L276" s="299">
        <f t="shared" si="10"/>
        <v>1.5000000000873133</v>
      </c>
      <c r="M276" s="311">
        <v>5</v>
      </c>
      <c r="N276" s="312">
        <v>1.5</v>
      </c>
      <c r="O276" s="312"/>
      <c r="P276" s="312"/>
      <c r="Q276" s="308" t="s">
        <v>80</v>
      </c>
      <c r="R276" s="300" t="str">
        <f>IFERROR(VLOOKUP(Q276,Hoja1!A:B,2,FALSE),"")</f>
        <v>FAC - Transición Piloto</v>
      </c>
      <c r="S276" s="308" t="s">
        <v>52</v>
      </c>
      <c r="T276" s="308"/>
      <c r="U276" s="308" t="s">
        <v>593</v>
      </c>
      <c r="V276" s="301">
        <f t="shared" si="9"/>
        <v>4</v>
      </c>
    </row>
    <row r="277" spans="1:22" s="302" customFormat="1" x14ac:dyDescent="0.2">
      <c r="A277" s="394">
        <v>44675</v>
      </c>
      <c r="B277" s="305" t="s">
        <v>714</v>
      </c>
      <c r="C277" s="305" t="s">
        <v>1291</v>
      </c>
      <c r="D277" s="306" t="s">
        <v>759</v>
      </c>
      <c r="E277" s="306" t="s">
        <v>1226</v>
      </c>
      <c r="F277" s="305" t="s">
        <v>771</v>
      </c>
      <c r="G277" s="305" t="s">
        <v>1227</v>
      </c>
      <c r="H277" s="306"/>
      <c r="I277" s="306"/>
      <c r="J277" s="307">
        <v>0.40625</v>
      </c>
      <c r="K277" s="307">
        <v>0.46875</v>
      </c>
      <c r="L277" s="299">
        <f t="shared" si="10"/>
        <v>1.5000000000873133</v>
      </c>
      <c r="M277" s="311">
        <v>5</v>
      </c>
      <c r="N277" s="312"/>
      <c r="O277" s="312"/>
      <c r="P277" s="312">
        <v>1.5</v>
      </c>
      <c r="Q277" s="308" t="s">
        <v>80</v>
      </c>
      <c r="R277" s="300" t="str">
        <f>IFERROR(VLOOKUP(Q277,Hoja1!A:B,2,FALSE),"")</f>
        <v>FAC - Transición Piloto</v>
      </c>
      <c r="S277" s="308" t="s">
        <v>52</v>
      </c>
      <c r="T277" s="308"/>
      <c r="U277" s="308" t="s">
        <v>593</v>
      </c>
      <c r="V277" s="301">
        <f t="shared" si="9"/>
        <v>4</v>
      </c>
    </row>
    <row r="278" spans="1:22" s="302" customFormat="1" x14ac:dyDescent="0.2">
      <c r="A278" s="394">
        <v>44675</v>
      </c>
      <c r="B278" s="305" t="s">
        <v>714</v>
      </c>
      <c r="C278" s="305" t="s">
        <v>1314</v>
      </c>
      <c r="D278" s="306" t="s">
        <v>714</v>
      </c>
      <c r="E278" s="306" t="s">
        <v>1315</v>
      </c>
      <c r="F278" s="305" t="s">
        <v>771</v>
      </c>
      <c r="G278" s="305" t="s">
        <v>1316</v>
      </c>
      <c r="H278" s="306"/>
      <c r="I278" s="306"/>
      <c r="J278" s="307">
        <v>0.46875</v>
      </c>
      <c r="K278" s="307">
        <v>0.59375</v>
      </c>
      <c r="L278" s="299">
        <f t="shared" si="10"/>
        <v>3.0000000001746265</v>
      </c>
      <c r="M278" s="311">
        <v>4</v>
      </c>
      <c r="N278" s="312">
        <v>3</v>
      </c>
      <c r="O278" s="312"/>
      <c r="P278" s="312"/>
      <c r="Q278" s="308" t="s">
        <v>81</v>
      </c>
      <c r="R278" s="300" t="str">
        <f>IFERROR(VLOOKUP(Q278,Hoja1!A:B,2,FALSE),"")</f>
        <v>FAC - Transición Co-Piloto</v>
      </c>
      <c r="S278" s="308" t="s">
        <v>52</v>
      </c>
      <c r="T278" s="308"/>
      <c r="U278" s="308" t="s">
        <v>593</v>
      </c>
      <c r="V278" s="301">
        <f t="shared" si="9"/>
        <v>4</v>
      </c>
    </row>
    <row r="279" spans="1:22" s="302" customFormat="1" x14ac:dyDescent="0.2">
      <c r="A279" s="394">
        <v>44675</v>
      </c>
      <c r="B279" s="305" t="s">
        <v>714</v>
      </c>
      <c r="C279" s="305" t="s">
        <v>1291</v>
      </c>
      <c r="D279" s="306" t="s">
        <v>759</v>
      </c>
      <c r="E279" s="306" t="s">
        <v>1317</v>
      </c>
      <c r="F279" s="305" t="s">
        <v>771</v>
      </c>
      <c r="G279" s="305" t="s">
        <v>1318</v>
      </c>
      <c r="H279" s="306"/>
      <c r="I279" s="306"/>
      <c r="J279" s="307">
        <v>0.59375</v>
      </c>
      <c r="K279" s="307">
        <v>0.65625</v>
      </c>
      <c r="L279" s="299">
        <f t="shared" si="10"/>
        <v>1.5000000000873133</v>
      </c>
      <c r="M279" s="311">
        <v>5</v>
      </c>
      <c r="N279" s="312">
        <v>1.5</v>
      </c>
      <c r="O279" s="312"/>
      <c r="P279" s="312"/>
      <c r="Q279" s="308" t="s">
        <v>80</v>
      </c>
      <c r="R279" s="300" t="str">
        <f>IFERROR(VLOOKUP(Q279,Hoja1!A:B,2,FALSE),"")</f>
        <v>FAC - Transición Piloto</v>
      </c>
      <c r="S279" s="308" t="s">
        <v>52</v>
      </c>
      <c r="T279" s="308"/>
      <c r="U279" s="308" t="s">
        <v>593</v>
      </c>
      <c r="V279" s="301">
        <f t="shared" si="9"/>
        <v>4</v>
      </c>
    </row>
    <row r="280" spans="1:22" s="302" customFormat="1" x14ac:dyDescent="0.2">
      <c r="A280" s="394">
        <v>44675</v>
      </c>
      <c r="B280" s="305" t="s">
        <v>714</v>
      </c>
      <c r="C280" s="305" t="s">
        <v>1291</v>
      </c>
      <c r="D280" s="306" t="s">
        <v>759</v>
      </c>
      <c r="E280" s="306" t="s">
        <v>1317</v>
      </c>
      <c r="F280" s="305" t="s">
        <v>771</v>
      </c>
      <c r="G280" s="305" t="s">
        <v>1318</v>
      </c>
      <c r="H280" s="306"/>
      <c r="I280" s="306"/>
      <c r="J280" s="307">
        <v>0.65625</v>
      </c>
      <c r="K280" s="307">
        <v>0.71875</v>
      </c>
      <c r="L280" s="299">
        <f t="shared" si="10"/>
        <v>1.5000000000873133</v>
      </c>
      <c r="M280" s="311">
        <v>5</v>
      </c>
      <c r="N280" s="312">
        <v>1.5</v>
      </c>
      <c r="O280" s="312"/>
      <c r="P280" s="312"/>
      <c r="Q280" s="308" t="s">
        <v>80</v>
      </c>
      <c r="R280" s="300" t="str">
        <f>IFERROR(VLOOKUP(Q280,Hoja1!A:B,2,FALSE),"")</f>
        <v>FAC - Transición Piloto</v>
      </c>
      <c r="S280" s="308" t="s">
        <v>52</v>
      </c>
      <c r="T280" s="308"/>
      <c r="U280" s="308" t="s">
        <v>593</v>
      </c>
      <c r="V280" s="301">
        <f t="shared" si="9"/>
        <v>4</v>
      </c>
    </row>
    <row r="281" spans="1:22" s="302" customFormat="1" x14ac:dyDescent="0.2">
      <c r="A281" s="536">
        <v>44676</v>
      </c>
      <c r="B281" s="305" t="s">
        <v>768</v>
      </c>
      <c r="C281" s="305" t="s">
        <v>898</v>
      </c>
      <c r="D281" s="306" t="s">
        <v>768</v>
      </c>
      <c r="E281" s="306" t="s">
        <v>1333</v>
      </c>
      <c r="F281" s="305" t="s">
        <v>759</v>
      </c>
      <c r="G281" s="305" t="s">
        <v>1334</v>
      </c>
      <c r="H281" s="306"/>
      <c r="I281" s="306"/>
      <c r="J281" s="307">
        <v>0.41666666666666669</v>
      </c>
      <c r="K281" s="307">
        <v>0.47916666666666669</v>
      </c>
      <c r="L281" s="299">
        <f t="shared" si="10"/>
        <v>1.5000000000873133</v>
      </c>
      <c r="M281" s="311">
        <v>5</v>
      </c>
      <c r="N281" s="312">
        <v>1.5</v>
      </c>
      <c r="O281" s="312"/>
      <c r="P281" s="312"/>
      <c r="Q281" s="308" t="s">
        <v>91</v>
      </c>
      <c r="R281" s="300" t="str">
        <f>IFERROR(VLOOKUP(Q281,Hoja1!A:B,2,FALSE),"")</f>
        <v>EJC - Entrenamiento de Emergencias</v>
      </c>
      <c r="S281" s="308" t="s">
        <v>53</v>
      </c>
      <c r="T281" s="308"/>
      <c r="U281" s="308" t="s">
        <v>590</v>
      </c>
      <c r="V281" s="301">
        <f t="shared" si="9"/>
        <v>4</v>
      </c>
    </row>
    <row r="282" spans="1:22" s="302" customFormat="1" x14ac:dyDescent="0.2">
      <c r="A282" s="536">
        <v>44676</v>
      </c>
      <c r="B282" s="305" t="s">
        <v>768</v>
      </c>
      <c r="C282" s="305" t="s">
        <v>898</v>
      </c>
      <c r="D282" s="306" t="s">
        <v>768</v>
      </c>
      <c r="E282" s="306" t="s">
        <v>1335</v>
      </c>
      <c r="F282" s="305" t="s">
        <v>714</v>
      </c>
      <c r="G282" s="305" t="s">
        <v>1336</v>
      </c>
      <c r="H282" s="306"/>
      <c r="I282" s="306"/>
      <c r="J282" s="307">
        <v>0.4861111111111111</v>
      </c>
      <c r="K282" s="307">
        <v>0.54861111111111105</v>
      </c>
      <c r="L282" s="299">
        <f t="shared" si="10"/>
        <v>1.5000000000873119</v>
      </c>
      <c r="M282" s="311">
        <v>5</v>
      </c>
      <c r="N282" s="312">
        <v>1.5</v>
      </c>
      <c r="O282" s="312"/>
      <c r="P282" s="312"/>
      <c r="Q282" s="308" t="s">
        <v>91</v>
      </c>
      <c r="R282" s="300" t="str">
        <f>IFERROR(VLOOKUP(Q282,Hoja1!A:B,2,FALSE),"")</f>
        <v>EJC - Entrenamiento de Emergencias</v>
      </c>
      <c r="S282" s="308" t="s">
        <v>53</v>
      </c>
      <c r="T282" s="308"/>
      <c r="U282" s="308" t="s">
        <v>590</v>
      </c>
      <c r="V282" s="301">
        <f t="shared" si="9"/>
        <v>4</v>
      </c>
    </row>
    <row r="283" spans="1:22" s="302" customFormat="1" x14ac:dyDescent="0.2">
      <c r="A283" s="536">
        <v>44676</v>
      </c>
      <c r="B283" s="305" t="s">
        <v>761</v>
      </c>
      <c r="C283" s="305" t="s">
        <v>762</v>
      </c>
      <c r="D283" s="306" t="s">
        <v>714</v>
      </c>
      <c r="E283" s="306" t="s">
        <v>933</v>
      </c>
      <c r="F283" s="305" t="s">
        <v>714</v>
      </c>
      <c r="G283" s="305" t="s">
        <v>1337</v>
      </c>
      <c r="H283" s="306"/>
      <c r="I283" s="306"/>
      <c r="J283" s="307">
        <v>0.55555555555555558</v>
      </c>
      <c r="K283" s="307">
        <v>0.61805555555555558</v>
      </c>
      <c r="L283" s="299">
        <f t="shared" si="10"/>
        <v>1.5000000000873133</v>
      </c>
      <c r="M283" s="311">
        <v>5</v>
      </c>
      <c r="N283" s="312">
        <v>1.5</v>
      </c>
      <c r="O283" s="312"/>
      <c r="P283" s="312"/>
      <c r="Q283" s="308" t="s">
        <v>91</v>
      </c>
      <c r="R283" s="300" t="str">
        <f>IFERROR(VLOOKUP(Q283,Hoja1!A:B,2,FALSE),"")</f>
        <v>EJC - Entrenamiento de Emergencias</v>
      </c>
      <c r="S283" s="308" t="s">
        <v>53</v>
      </c>
      <c r="T283" s="308"/>
      <c r="U283" s="308" t="s">
        <v>590</v>
      </c>
      <c r="V283" s="301">
        <f t="shared" si="9"/>
        <v>4</v>
      </c>
    </row>
    <row r="284" spans="1:22" s="302" customFormat="1" x14ac:dyDescent="0.2">
      <c r="A284" s="536">
        <v>44676</v>
      </c>
      <c r="B284" s="305" t="s">
        <v>761</v>
      </c>
      <c r="C284" s="305" t="s">
        <v>762</v>
      </c>
      <c r="D284" s="306" t="s">
        <v>714</v>
      </c>
      <c r="E284" s="306" t="s">
        <v>1338</v>
      </c>
      <c r="F284" s="305"/>
      <c r="G284" s="305"/>
      <c r="H284" s="306"/>
      <c r="I284" s="306"/>
      <c r="J284" s="307">
        <v>0.625</v>
      </c>
      <c r="K284" s="307">
        <v>0.6875</v>
      </c>
      <c r="L284" s="299">
        <f t="shared" si="10"/>
        <v>1.5000000000873133</v>
      </c>
      <c r="M284" s="311">
        <v>5</v>
      </c>
      <c r="N284" s="312">
        <v>1.5</v>
      </c>
      <c r="O284" s="312"/>
      <c r="P284" s="312"/>
      <c r="Q284" s="308" t="s">
        <v>91</v>
      </c>
      <c r="R284" s="300" t="str">
        <f>IFERROR(VLOOKUP(Q284,Hoja1!A:B,2,FALSE),"")</f>
        <v>EJC - Entrenamiento de Emergencias</v>
      </c>
      <c r="S284" s="308" t="s">
        <v>53</v>
      </c>
      <c r="T284" s="308"/>
      <c r="U284" s="308" t="s">
        <v>590</v>
      </c>
      <c r="V284" s="301">
        <f t="shared" si="9"/>
        <v>4</v>
      </c>
    </row>
    <row r="285" spans="1:22" s="302" customFormat="1" x14ac:dyDescent="0.2">
      <c r="A285" s="536">
        <v>44676</v>
      </c>
      <c r="B285" s="305" t="s">
        <v>714</v>
      </c>
      <c r="C285" s="305" t="s">
        <v>1291</v>
      </c>
      <c r="D285" s="306" t="s">
        <v>714</v>
      </c>
      <c r="E285" s="306" t="s">
        <v>1315</v>
      </c>
      <c r="F285" s="305" t="s">
        <v>771</v>
      </c>
      <c r="G285" s="305" t="s">
        <v>1339</v>
      </c>
      <c r="H285" s="306"/>
      <c r="I285" s="306"/>
      <c r="J285" s="307">
        <v>0.6875</v>
      </c>
      <c r="K285" s="307">
        <v>0.8125</v>
      </c>
      <c r="L285" s="299">
        <f t="shared" si="10"/>
        <v>3.0000000001746265</v>
      </c>
      <c r="M285" s="311">
        <v>5</v>
      </c>
      <c r="N285" s="312"/>
      <c r="O285" s="312"/>
      <c r="P285" s="312">
        <v>3</v>
      </c>
      <c r="Q285" s="308" t="s">
        <v>80</v>
      </c>
      <c r="R285" s="300" t="str">
        <f>IFERROR(VLOOKUP(Q285,Hoja1!A:B,2,FALSE),"")</f>
        <v>FAC - Transición Piloto</v>
      </c>
      <c r="S285" s="308" t="s">
        <v>52</v>
      </c>
      <c r="T285" s="308"/>
      <c r="U285" s="308" t="s">
        <v>593</v>
      </c>
      <c r="V285" s="301">
        <f t="shared" si="9"/>
        <v>4</v>
      </c>
    </row>
    <row r="286" spans="1:22" s="302" customFormat="1" x14ac:dyDescent="0.2">
      <c r="A286" s="536">
        <v>44676</v>
      </c>
      <c r="B286" s="305" t="s">
        <v>714</v>
      </c>
      <c r="C286" s="305" t="s">
        <v>1314</v>
      </c>
      <c r="D286" s="306" t="s">
        <v>759</v>
      </c>
      <c r="E286" s="306" t="s">
        <v>1355</v>
      </c>
      <c r="F286" s="305" t="s">
        <v>771</v>
      </c>
      <c r="G286" s="305" t="s">
        <v>1340</v>
      </c>
      <c r="H286" s="306"/>
      <c r="I286" s="306"/>
      <c r="J286" s="307">
        <v>0.82291666666666663</v>
      </c>
      <c r="K286" s="307">
        <v>0.88541666666666663</v>
      </c>
      <c r="L286" s="299">
        <f t="shared" si="10"/>
        <v>1.5000000000873133</v>
      </c>
      <c r="M286" s="311">
        <v>4</v>
      </c>
      <c r="N286" s="312"/>
      <c r="O286" s="312"/>
      <c r="P286" s="312">
        <v>1.5</v>
      </c>
      <c r="Q286" s="308" t="s">
        <v>80</v>
      </c>
      <c r="R286" s="300" t="str">
        <f>IFERROR(VLOOKUP(Q286,Hoja1!A:B,2,FALSE),"")</f>
        <v>FAC - Transición Piloto</v>
      </c>
      <c r="S286" s="308" t="s">
        <v>52</v>
      </c>
      <c r="T286" s="308"/>
      <c r="U286" s="308" t="s">
        <v>593</v>
      </c>
      <c r="V286" s="301">
        <f t="shared" si="9"/>
        <v>4</v>
      </c>
    </row>
    <row r="287" spans="1:22" s="302" customFormat="1" x14ac:dyDescent="0.2">
      <c r="A287" s="536">
        <v>44676</v>
      </c>
      <c r="B287" s="305" t="s">
        <v>714</v>
      </c>
      <c r="C287" s="305" t="s">
        <v>1314</v>
      </c>
      <c r="D287" s="306" t="s">
        <v>771</v>
      </c>
      <c r="E287" s="306" t="s">
        <v>1340</v>
      </c>
      <c r="F287" s="305" t="s">
        <v>759</v>
      </c>
      <c r="G287" s="305" t="s">
        <v>1355</v>
      </c>
      <c r="H287" s="306"/>
      <c r="I287" s="306"/>
      <c r="J287" s="307">
        <v>0.88541666666666663</v>
      </c>
      <c r="K287" s="307">
        <v>0.94791666666666663</v>
      </c>
      <c r="L287" s="299">
        <f t="shared" si="10"/>
        <v>1.5000000000873133</v>
      </c>
      <c r="M287" s="311">
        <v>4</v>
      </c>
      <c r="N287" s="312"/>
      <c r="O287" s="312"/>
      <c r="P287" s="312">
        <v>1.5</v>
      </c>
      <c r="Q287" s="308" t="s">
        <v>89</v>
      </c>
      <c r="R287" s="300" t="str">
        <f>IFERROR(VLOOKUP(Q287,Hoja1!A:B,2,FALSE),"")</f>
        <v>FAC - Control Anual</v>
      </c>
      <c r="S287" s="308" t="s">
        <v>52</v>
      </c>
      <c r="T287" s="308"/>
      <c r="U287" s="308" t="s">
        <v>593</v>
      </c>
      <c r="V287" s="301">
        <f t="shared" si="9"/>
        <v>4</v>
      </c>
    </row>
    <row r="288" spans="1:22" s="302" customFormat="1" x14ac:dyDescent="0.2">
      <c r="A288" s="394">
        <v>44677</v>
      </c>
      <c r="B288" s="305" t="s">
        <v>714</v>
      </c>
      <c r="C288" s="305" t="s">
        <v>1273</v>
      </c>
      <c r="D288" s="306" t="s">
        <v>759</v>
      </c>
      <c r="E288" s="306" t="s">
        <v>1348</v>
      </c>
      <c r="F288" s="305" t="s">
        <v>717</v>
      </c>
      <c r="G288" s="305" t="s">
        <v>1349</v>
      </c>
      <c r="H288" s="306"/>
      <c r="I288" s="306"/>
      <c r="J288" s="307">
        <v>0.25</v>
      </c>
      <c r="K288" s="307">
        <v>0.375</v>
      </c>
      <c r="L288" s="299">
        <f t="shared" si="10"/>
        <v>3.0000000001746265</v>
      </c>
      <c r="M288" s="311">
        <v>4</v>
      </c>
      <c r="N288" s="312"/>
      <c r="O288" s="312">
        <v>3</v>
      </c>
      <c r="P288" s="312"/>
      <c r="Q288" s="308" t="s">
        <v>124</v>
      </c>
      <c r="R288" s="300" t="str">
        <f>IFERROR(VLOOKUP(Q288,Hoja1!A:B,2,FALSE),"")</f>
        <v>EJC - Prueba Anual de Nivel de Pericia-IFR</v>
      </c>
      <c r="S288" s="308" t="s">
        <v>53</v>
      </c>
      <c r="T288" s="308"/>
      <c r="U288" s="308" t="s">
        <v>591</v>
      </c>
      <c r="V288" s="301">
        <f t="shared" si="9"/>
        <v>4</v>
      </c>
    </row>
    <row r="289" spans="1:22" s="302" customFormat="1" x14ac:dyDescent="0.2">
      <c r="A289" s="394">
        <v>44677</v>
      </c>
      <c r="B289" s="305" t="s">
        <v>768</v>
      </c>
      <c r="C289" s="305" t="s">
        <v>1350</v>
      </c>
      <c r="D289" s="306" t="s">
        <v>759</v>
      </c>
      <c r="E289" s="306" t="s">
        <v>1351</v>
      </c>
      <c r="F289" s="305" t="s">
        <v>771</v>
      </c>
      <c r="G289" s="305" t="s">
        <v>1352</v>
      </c>
      <c r="H289" s="306"/>
      <c r="I289" s="306"/>
      <c r="J289" s="307">
        <v>0.375</v>
      </c>
      <c r="K289" s="307">
        <v>0.5</v>
      </c>
      <c r="L289" s="299">
        <f t="shared" si="10"/>
        <v>3.0000000001746265</v>
      </c>
      <c r="M289" s="311">
        <v>4</v>
      </c>
      <c r="N289" s="312">
        <v>3</v>
      </c>
      <c r="O289" s="312"/>
      <c r="P289" s="312"/>
      <c r="Q289" s="308" t="s">
        <v>91</v>
      </c>
      <c r="R289" s="300" t="str">
        <f>IFERROR(VLOOKUP(Q289,Hoja1!A:B,2,FALSE),"")</f>
        <v>EJC - Entrenamiento de Emergencias</v>
      </c>
      <c r="S289" s="308" t="s">
        <v>53</v>
      </c>
      <c r="T289" s="308"/>
      <c r="U289" s="308" t="s">
        <v>591</v>
      </c>
      <c r="V289" s="301">
        <f t="shared" si="9"/>
        <v>4</v>
      </c>
    </row>
    <row r="290" spans="1:22" s="302" customFormat="1" x14ac:dyDescent="0.2">
      <c r="A290" s="394">
        <v>44677</v>
      </c>
      <c r="B290" s="305" t="s">
        <v>761</v>
      </c>
      <c r="C290" s="305" t="s">
        <v>762</v>
      </c>
      <c r="D290" s="306" t="s">
        <v>714</v>
      </c>
      <c r="E290" s="306" t="s">
        <v>1353</v>
      </c>
      <c r="F290" s="305" t="s">
        <v>714</v>
      </c>
      <c r="G290" s="305" t="s">
        <v>1338</v>
      </c>
      <c r="H290" s="306"/>
      <c r="I290" s="306"/>
      <c r="J290" s="307">
        <v>0.5</v>
      </c>
      <c r="K290" s="307">
        <v>0.5625</v>
      </c>
      <c r="L290" s="299">
        <f t="shared" si="10"/>
        <v>1.5000000000873133</v>
      </c>
      <c r="M290" s="311">
        <v>5</v>
      </c>
      <c r="N290" s="312">
        <v>1.5</v>
      </c>
      <c r="O290" s="312"/>
      <c r="P290" s="312"/>
      <c r="Q290" s="308" t="s">
        <v>91</v>
      </c>
      <c r="R290" s="300" t="str">
        <f>IFERROR(VLOOKUP(Q290,Hoja1!A:B,2,FALSE),"")</f>
        <v>EJC - Entrenamiento de Emergencias</v>
      </c>
      <c r="S290" s="308" t="s">
        <v>53</v>
      </c>
      <c r="T290" s="308"/>
      <c r="U290" s="308" t="s">
        <v>590</v>
      </c>
      <c r="V290" s="301">
        <f t="shared" si="9"/>
        <v>4</v>
      </c>
    </row>
    <row r="291" spans="1:22" s="302" customFormat="1" x14ac:dyDescent="0.2">
      <c r="A291" s="394">
        <v>44677</v>
      </c>
      <c r="B291" s="305" t="s">
        <v>761</v>
      </c>
      <c r="C291" s="305" t="s">
        <v>762</v>
      </c>
      <c r="D291" s="306" t="s">
        <v>714</v>
      </c>
      <c r="E291" s="306" t="s">
        <v>933</v>
      </c>
      <c r="F291" s="305" t="s">
        <v>714</v>
      </c>
      <c r="G291" s="305" t="s">
        <v>1354</v>
      </c>
      <c r="H291" s="306"/>
      <c r="I291" s="306"/>
      <c r="J291" s="307">
        <v>0.5625</v>
      </c>
      <c r="K291" s="307">
        <v>0.625</v>
      </c>
      <c r="L291" s="299">
        <f t="shared" si="10"/>
        <v>1.5000000000873133</v>
      </c>
      <c r="M291" s="311">
        <v>5</v>
      </c>
      <c r="N291" s="312">
        <v>1.5</v>
      </c>
      <c r="O291" s="312"/>
      <c r="P291" s="312"/>
      <c r="Q291" s="308" t="s">
        <v>91</v>
      </c>
      <c r="R291" s="300" t="str">
        <f>IFERROR(VLOOKUP(Q291,Hoja1!A:B,2,FALSE),"")</f>
        <v>EJC - Entrenamiento de Emergencias</v>
      </c>
      <c r="S291" s="308" t="s">
        <v>53</v>
      </c>
      <c r="T291" s="308"/>
      <c r="U291" s="308" t="s">
        <v>590</v>
      </c>
      <c r="V291" s="301">
        <f t="shared" si="9"/>
        <v>4</v>
      </c>
    </row>
    <row r="292" spans="1:22" s="302" customFormat="1" x14ac:dyDescent="0.2">
      <c r="A292" s="394">
        <v>44677</v>
      </c>
      <c r="B292" s="305" t="s">
        <v>768</v>
      </c>
      <c r="C292" s="305" t="s">
        <v>898</v>
      </c>
      <c r="D292" s="306" t="s">
        <v>768</v>
      </c>
      <c r="E292" s="306" t="s">
        <v>1335</v>
      </c>
      <c r="F292" s="305" t="s">
        <v>714</v>
      </c>
      <c r="G292" s="305" t="s">
        <v>1336</v>
      </c>
      <c r="H292" s="306"/>
      <c r="I292" s="306"/>
      <c r="J292" s="307">
        <v>0.625</v>
      </c>
      <c r="K292" s="307">
        <v>0.6875</v>
      </c>
      <c r="L292" s="299">
        <f>IF(K292="","",(K292-J292)/$V$1)</f>
        <v>1.5000000000873133</v>
      </c>
      <c r="M292" s="311">
        <v>5</v>
      </c>
      <c r="N292" s="312">
        <v>1.5</v>
      </c>
      <c r="O292" s="312"/>
      <c r="P292" s="312"/>
      <c r="Q292" s="308" t="s">
        <v>91</v>
      </c>
      <c r="R292" s="300" t="str">
        <f>IFERROR(VLOOKUP(Q292,Hoja1!A:B,2,FALSE),"")</f>
        <v>EJC - Entrenamiento de Emergencias</v>
      </c>
      <c r="S292" s="308" t="s">
        <v>53</v>
      </c>
      <c r="T292" s="308"/>
      <c r="U292" s="308" t="s">
        <v>590</v>
      </c>
      <c r="V292" s="301">
        <f t="shared" si="9"/>
        <v>4</v>
      </c>
    </row>
    <row r="293" spans="1:22" s="302" customFormat="1" x14ac:dyDescent="0.2">
      <c r="A293" s="394">
        <v>44677</v>
      </c>
      <c r="B293" s="305" t="s">
        <v>768</v>
      </c>
      <c r="C293" s="305" t="s">
        <v>898</v>
      </c>
      <c r="D293" s="306" t="s">
        <v>768</v>
      </c>
      <c r="E293" s="306" t="s">
        <v>1333</v>
      </c>
      <c r="F293" s="305" t="s">
        <v>759</v>
      </c>
      <c r="G293" s="305" t="s">
        <v>1334</v>
      </c>
      <c r="H293" s="306"/>
      <c r="I293" s="306"/>
      <c r="J293" s="307">
        <v>0.6875</v>
      </c>
      <c r="K293" s="307">
        <v>0.75</v>
      </c>
      <c r="L293" s="299">
        <f>IF(K293="","",(K293-J293)/$V$1)</f>
        <v>1.5000000000873133</v>
      </c>
      <c r="M293" s="311">
        <v>5</v>
      </c>
      <c r="N293" s="312">
        <v>1.5</v>
      </c>
      <c r="O293" s="312"/>
      <c r="P293" s="312"/>
      <c r="Q293" s="308" t="s">
        <v>91</v>
      </c>
      <c r="R293" s="300" t="str">
        <f>IFERROR(VLOOKUP(Q293,Hoja1!A:B,2,FALSE),"")</f>
        <v>EJC - Entrenamiento de Emergencias</v>
      </c>
      <c r="S293" s="308" t="s">
        <v>53</v>
      </c>
      <c r="T293" s="308"/>
      <c r="U293" s="308" t="s">
        <v>590</v>
      </c>
      <c r="V293" s="301">
        <f t="shared" si="9"/>
        <v>4</v>
      </c>
    </row>
    <row r="294" spans="1:22" s="302" customFormat="1" x14ac:dyDescent="0.2">
      <c r="A294" s="394">
        <v>44677</v>
      </c>
      <c r="B294" s="305" t="s">
        <v>714</v>
      </c>
      <c r="C294" s="305" t="s">
        <v>1314</v>
      </c>
      <c r="D294" s="306" t="s">
        <v>759</v>
      </c>
      <c r="E294" s="306" t="s">
        <v>1355</v>
      </c>
      <c r="F294" s="305" t="s">
        <v>1356</v>
      </c>
      <c r="G294" s="305" t="s">
        <v>1357</v>
      </c>
      <c r="H294" s="306"/>
      <c r="I294" s="306"/>
      <c r="J294" s="307">
        <v>0.75</v>
      </c>
      <c r="K294" s="307">
        <v>0.8125</v>
      </c>
      <c r="L294" s="299">
        <f>IF(K294="","",(K294-J294)/$V$1)</f>
        <v>1.5000000000873133</v>
      </c>
      <c r="M294" s="311">
        <v>4</v>
      </c>
      <c r="N294" s="312"/>
      <c r="O294" s="312"/>
      <c r="P294" s="312">
        <v>1.5</v>
      </c>
      <c r="Q294" s="308" t="s">
        <v>80</v>
      </c>
      <c r="R294" s="300" t="str">
        <f>IFERROR(VLOOKUP(Q294,Hoja1!A:B,2,FALSE),"")</f>
        <v>FAC - Transición Piloto</v>
      </c>
      <c r="S294" s="308" t="s">
        <v>52</v>
      </c>
      <c r="T294" s="308"/>
      <c r="U294" s="308" t="s">
        <v>593</v>
      </c>
      <c r="V294" s="301">
        <f t="shared" si="9"/>
        <v>4</v>
      </c>
    </row>
    <row r="295" spans="1:22" s="302" customFormat="1" x14ac:dyDescent="0.2">
      <c r="A295" s="394">
        <v>44677</v>
      </c>
      <c r="B295" s="305" t="s">
        <v>714</v>
      </c>
      <c r="C295" s="305" t="s">
        <v>1314</v>
      </c>
      <c r="D295" s="306" t="s">
        <v>1356</v>
      </c>
      <c r="E295" s="306" t="s">
        <v>1357</v>
      </c>
      <c r="F295" s="305" t="s">
        <v>759</v>
      </c>
      <c r="G295" s="305" t="s">
        <v>1355</v>
      </c>
      <c r="H295" s="306"/>
      <c r="I295" s="306"/>
      <c r="J295" s="307">
        <v>0.8125</v>
      </c>
      <c r="K295" s="307">
        <v>0.875</v>
      </c>
      <c r="L295" s="299">
        <f>IF(K295="","",(K295-J295)/$V$1)</f>
        <v>1.5000000000873133</v>
      </c>
      <c r="M295" s="311">
        <v>4</v>
      </c>
      <c r="N295" s="312">
        <v>1.5</v>
      </c>
      <c r="O295" s="312"/>
      <c r="P295" s="312"/>
      <c r="Q295" s="308" t="s">
        <v>81</v>
      </c>
      <c r="R295" s="300" t="str">
        <f>IFERROR(VLOOKUP(Q295,Hoja1!A:B,2,FALSE),"")</f>
        <v>FAC - Transición Co-Piloto</v>
      </c>
      <c r="S295" s="308" t="s">
        <v>52</v>
      </c>
      <c r="T295" s="308"/>
      <c r="U295" s="308" t="s">
        <v>593</v>
      </c>
      <c r="V295" s="301">
        <f t="shared" si="9"/>
        <v>4</v>
      </c>
    </row>
    <row r="296" spans="1:22" s="302" customFormat="1" x14ac:dyDescent="0.2">
      <c r="A296" s="394">
        <v>44677</v>
      </c>
      <c r="B296" s="305" t="s">
        <v>714</v>
      </c>
      <c r="C296" s="305" t="s">
        <v>1291</v>
      </c>
      <c r="D296" s="306" t="s">
        <v>714</v>
      </c>
      <c r="E296" s="306" t="s">
        <v>1315</v>
      </c>
      <c r="F296" s="305" t="s">
        <v>771</v>
      </c>
      <c r="G296" s="305" t="s">
        <v>1339</v>
      </c>
      <c r="H296" s="306"/>
      <c r="I296" s="306"/>
      <c r="J296" s="307">
        <v>0.875</v>
      </c>
      <c r="K296" s="307">
        <v>0.9375</v>
      </c>
      <c r="L296" s="299">
        <f>IF(K296="","",(K296-J296)/$V$1)</f>
        <v>1.5000000000873133</v>
      </c>
      <c r="M296" s="311">
        <v>4</v>
      </c>
      <c r="N296" s="312">
        <v>1.5</v>
      </c>
      <c r="O296" s="312"/>
      <c r="P296" s="312"/>
      <c r="Q296" s="308" t="s">
        <v>80</v>
      </c>
      <c r="R296" s="300" t="str">
        <f>IFERROR(VLOOKUP(Q296,Hoja1!A:B,2,FALSE),"")</f>
        <v>FAC - Transición Piloto</v>
      </c>
      <c r="S296" s="308" t="s">
        <v>52</v>
      </c>
      <c r="T296" s="308"/>
      <c r="U296" s="308" t="s">
        <v>593</v>
      </c>
      <c r="V296" s="301">
        <f t="shared" si="9"/>
        <v>4</v>
      </c>
    </row>
    <row r="297" spans="1:22" s="302" customFormat="1" x14ac:dyDescent="0.2">
      <c r="A297" s="394">
        <v>44677</v>
      </c>
      <c r="B297" s="305" t="s">
        <v>714</v>
      </c>
      <c r="C297" s="305" t="s">
        <v>1291</v>
      </c>
      <c r="D297" s="306" t="s">
        <v>714</v>
      </c>
      <c r="E297" s="306" t="s">
        <v>1315</v>
      </c>
      <c r="F297" s="305" t="s">
        <v>771</v>
      </c>
      <c r="G297" s="305" t="s">
        <v>1339</v>
      </c>
      <c r="H297" s="306"/>
      <c r="I297" s="306"/>
      <c r="J297" s="307">
        <v>0.9375</v>
      </c>
      <c r="K297" s="307">
        <v>1</v>
      </c>
      <c r="L297" s="299">
        <f t="shared" ref="L297:L304" si="11">IF(K297="","",(K297-J297)/$V$1)</f>
        <v>1.5000000000873133</v>
      </c>
      <c r="M297" s="311">
        <v>4</v>
      </c>
      <c r="N297" s="312"/>
      <c r="O297" s="312">
        <v>1.5</v>
      </c>
      <c r="P297" s="312"/>
      <c r="Q297" s="308" t="s">
        <v>89</v>
      </c>
      <c r="R297" s="300" t="str">
        <f>IFERROR(VLOOKUP(Q297,Hoja1!A:B,2,FALSE),"")</f>
        <v>FAC - Control Anual</v>
      </c>
      <c r="S297" s="308" t="s">
        <v>52</v>
      </c>
      <c r="T297" s="308"/>
      <c r="U297" s="308" t="s">
        <v>593</v>
      </c>
      <c r="V297" s="301">
        <f t="shared" si="9"/>
        <v>4</v>
      </c>
    </row>
    <row r="298" spans="1:22" s="302" customFormat="1" x14ac:dyDescent="0.2">
      <c r="A298" s="536">
        <v>44678</v>
      </c>
      <c r="B298" s="305" t="s">
        <v>768</v>
      </c>
      <c r="C298" s="305" t="s">
        <v>1350</v>
      </c>
      <c r="D298" s="306" t="s">
        <v>759</v>
      </c>
      <c r="E298" s="306" t="s">
        <v>1013</v>
      </c>
      <c r="F298" s="305" t="s">
        <v>717</v>
      </c>
      <c r="G298" s="305" t="s">
        <v>1349</v>
      </c>
      <c r="H298" s="306"/>
      <c r="I298" s="306"/>
      <c r="J298" s="307">
        <v>0.25</v>
      </c>
      <c r="K298" s="307">
        <v>0.375</v>
      </c>
      <c r="L298" s="299">
        <f t="shared" si="11"/>
        <v>3.0000000001746265</v>
      </c>
      <c r="M298" s="311">
        <v>3</v>
      </c>
      <c r="N298" s="312">
        <v>3</v>
      </c>
      <c r="O298" s="312"/>
      <c r="P298" s="312"/>
      <c r="Q298" s="308" t="s">
        <v>91</v>
      </c>
      <c r="R298" s="300" t="str">
        <f>IFERROR(VLOOKUP(Q298,Hoja1!A:B,2,FALSE),"")</f>
        <v>EJC - Entrenamiento de Emergencias</v>
      </c>
      <c r="S298" s="308" t="s">
        <v>53</v>
      </c>
      <c r="T298" s="308"/>
      <c r="U298" s="308" t="s">
        <v>591</v>
      </c>
      <c r="V298" s="301">
        <f t="shared" si="9"/>
        <v>4</v>
      </c>
    </row>
    <row r="299" spans="1:22" s="302" customFormat="1" x14ac:dyDescent="0.2">
      <c r="A299" s="536">
        <v>44678</v>
      </c>
      <c r="B299" s="305" t="s">
        <v>714</v>
      </c>
      <c r="C299" s="305" t="s">
        <v>1273</v>
      </c>
      <c r="D299" s="306" t="s">
        <v>759</v>
      </c>
      <c r="E299" s="306" t="s">
        <v>1351</v>
      </c>
      <c r="F299" s="305" t="s">
        <v>717</v>
      </c>
      <c r="G299" s="305" t="s">
        <v>1364</v>
      </c>
      <c r="H299" s="306"/>
      <c r="I299" s="306"/>
      <c r="J299" s="307">
        <v>0.375</v>
      </c>
      <c r="K299" s="307">
        <v>0.5</v>
      </c>
      <c r="L299" s="299">
        <f t="shared" si="11"/>
        <v>3.0000000001746265</v>
      </c>
      <c r="M299" s="311">
        <v>4</v>
      </c>
      <c r="N299" s="312"/>
      <c r="O299" s="312">
        <v>3</v>
      </c>
      <c r="P299" s="312"/>
      <c r="Q299" s="308" t="s">
        <v>90</v>
      </c>
      <c r="R299" s="300" t="str">
        <f>IFERROR(VLOOKUP(Q299,Hoja1!A:B,2,FALSE),"")</f>
        <v>EJC - Entrenamiento IFR</v>
      </c>
      <c r="S299" s="308" t="s">
        <v>53</v>
      </c>
      <c r="T299" s="308"/>
      <c r="U299" s="308" t="s">
        <v>591</v>
      </c>
      <c r="V299" s="301">
        <f t="shared" si="9"/>
        <v>4</v>
      </c>
    </row>
    <row r="300" spans="1:22" s="302" customFormat="1" x14ac:dyDescent="0.2">
      <c r="A300" s="536">
        <v>44678</v>
      </c>
      <c r="B300" s="305" t="s">
        <v>768</v>
      </c>
      <c r="C300" s="305" t="s">
        <v>898</v>
      </c>
      <c r="D300" s="306" t="s">
        <v>768</v>
      </c>
      <c r="E300" s="306" t="s">
        <v>1365</v>
      </c>
      <c r="F300" s="305" t="s">
        <v>714</v>
      </c>
      <c r="G300" s="305" t="s">
        <v>1336</v>
      </c>
      <c r="H300" s="306"/>
      <c r="I300" s="306"/>
      <c r="J300" s="307">
        <v>0.5</v>
      </c>
      <c r="K300" s="307">
        <v>0.5625</v>
      </c>
      <c r="L300" s="299">
        <f t="shared" si="11"/>
        <v>1.5000000000873133</v>
      </c>
      <c r="M300" s="311">
        <v>5</v>
      </c>
      <c r="N300" s="312"/>
      <c r="O300" s="312">
        <v>1.5</v>
      </c>
      <c r="P300" s="312"/>
      <c r="Q300" s="308" t="s">
        <v>93</v>
      </c>
      <c r="R300" s="300" t="str">
        <f>IFERROR(VLOOKUP(Q300,Hoja1!A:B,2,FALSE),"")</f>
        <v>EJC - Requisitos IFR</v>
      </c>
      <c r="S300" s="308" t="s">
        <v>53</v>
      </c>
      <c r="T300" s="308"/>
      <c r="U300" s="308" t="s">
        <v>590</v>
      </c>
      <c r="V300" s="301">
        <f t="shared" si="9"/>
        <v>4</v>
      </c>
    </row>
    <row r="301" spans="1:22" s="302" customFormat="1" x14ac:dyDescent="0.2">
      <c r="A301" s="536">
        <v>44678</v>
      </c>
      <c r="B301" s="305" t="s">
        <v>768</v>
      </c>
      <c r="C301" s="305" t="s">
        <v>898</v>
      </c>
      <c r="D301" s="306" t="s">
        <v>768</v>
      </c>
      <c r="E301" s="306" t="s">
        <v>1333</v>
      </c>
      <c r="F301" s="305" t="s">
        <v>759</v>
      </c>
      <c r="G301" s="305" t="s">
        <v>782</v>
      </c>
      <c r="H301" s="306"/>
      <c r="I301" s="306"/>
      <c r="J301" s="307">
        <v>0.5625</v>
      </c>
      <c r="K301" s="307">
        <v>0.625</v>
      </c>
      <c r="L301" s="299">
        <f t="shared" si="11"/>
        <v>1.5000000000873133</v>
      </c>
      <c r="M301" s="311">
        <v>5</v>
      </c>
      <c r="N301" s="312"/>
      <c r="O301" s="312">
        <v>1.5</v>
      </c>
      <c r="P301" s="312"/>
      <c r="Q301" s="308" t="s">
        <v>93</v>
      </c>
      <c r="R301" s="300" t="str">
        <f>IFERROR(VLOOKUP(Q301,Hoja1!A:B,2,FALSE),"")</f>
        <v>EJC - Requisitos IFR</v>
      </c>
      <c r="S301" s="308" t="s">
        <v>53</v>
      </c>
      <c r="T301" s="308"/>
      <c r="U301" s="308" t="s">
        <v>590</v>
      </c>
      <c r="V301" s="301">
        <f t="shared" si="9"/>
        <v>4</v>
      </c>
    </row>
    <row r="302" spans="1:22" s="302" customFormat="1" x14ac:dyDescent="0.2">
      <c r="A302" s="536">
        <v>44678</v>
      </c>
      <c r="B302" s="305" t="s">
        <v>761</v>
      </c>
      <c r="C302" s="305" t="s">
        <v>762</v>
      </c>
      <c r="D302" s="306" t="s">
        <v>714</v>
      </c>
      <c r="E302" s="306" t="s">
        <v>933</v>
      </c>
      <c r="F302" s="305" t="s">
        <v>714</v>
      </c>
      <c r="G302" s="305" t="s">
        <v>1354</v>
      </c>
      <c r="H302" s="306"/>
      <c r="I302" s="306"/>
      <c r="J302" s="307">
        <v>0.625</v>
      </c>
      <c r="K302" s="307">
        <v>0.6875</v>
      </c>
      <c r="L302" s="299">
        <f t="shared" si="11"/>
        <v>1.5000000000873133</v>
      </c>
      <c r="M302" s="311">
        <v>5</v>
      </c>
      <c r="N302" s="312">
        <v>1.5</v>
      </c>
      <c r="O302" s="312"/>
      <c r="P302" s="312"/>
      <c r="Q302" s="308" t="s">
        <v>91</v>
      </c>
      <c r="R302" s="300" t="str">
        <f>IFERROR(VLOOKUP(Q302,Hoja1!A:B,2,FALSE),"")</f>
        <v>EJC - Entrenamiento de Emergencias</v>
      </c>
      <c r="S302" s="308" t="s">
        <v>53</v>
      </c>
      <c r="T302" s="308"/>
      <c r="U302" s="308" t="s">
        <v>590</v>
      </c>
      <c r="V302" s="301">
        <f t="shared" si="9"/>
        <v>4</v>
      </c>
    </row>
    <row r="303" spans="1:22" s="302" customFormat="1" x14ac:dyDescent="0.2">
      <c r="A303" s="536">
        <v>44678</v>
      </c>
      <c r="B303" s="305" t="s">
        <v>761</v>
      </c>
      <c r="C303" s="305" t="s">
        <v>762</v>
      </c>
      <c r="D303" s="306" t="s">
        <v>768</v>
      </c>
      <c r="E303" s="306" t="s">
        <v>1333</v>
      </c>
      <c r="F303" s="305" t="s">
        <v>714</v>
      </c>
      <c r="G303" s="305" t="s">
        <v>1353</v>
      </c>
      <c r="H303" s="306"/>
      <c r="I303" s="306"/>
      <c r="J303" s="307">
        <v>0.69444444444444453</v>
      </c>
      <c r="K303" s="307">
        <v>0.75694444444444453</v>
      </c>
      <c r="L303" s="299">
        <f t="shared" si="11"/>
        <v>1.5000000000873133</v>
      </c>
      <c r="M303" s="311">
        <v>5</v>
      </c>
      <c r="N303" s="312"/>
      <c r="O303" s="312">
        <v>1.5</v>
      </c>
      <c r="P303" s="312"/>
      <c r="Q303" s="308" t="s">
        <v>124</v>
      </c>
      <c r="R303" s="300" t="str">
        <f>IFERROR(VLOOKUP(Q303,Hoja1!A:B,2,FALSE),"")</f>
        <v>EJC - Prueba Anual de Nivel de Pericia-IFR</v>
      </c>
      <c r="S303" s="308" t="s">
        <v>53</v>
      </c>
      <c r="T303" s="308"/>
      <c r="U303" s="308" t="s">
        <v>590</v>
      </c>
      <c r="V303" s="301">
        <f t="shared" si="9"/>
        <v>4</v>
      </c>
    </row>
    <row r="304" spans="1:22" s="302" customFormat="1" x14ac:dyDescent="0.2">
      <c r="A304" s="536">
        <v>44678</v>
      </c>
      <c r="B304" s="305" t="s">
        <v>714</v>
      </c>
      <c r="C304" s="305" t="s">
        <v>1314</v>
      </c>
      <c r="D304" s="306" t="s">
        <v>714</v>
      </c>
      <c r="E304" s="306" t="s">
        <v>1315</v>
      </c>
      <c r="F304" s="305" t="s">
        <v>771</v>
      </c>
      <c r="G304" s="305" t="s">
        <v>1340</v>
      </c>
      <c r="H304" s="306"/>
      <c r="I304" s="306"/>
      <c r="J304" s="307">
        <v>0.76041666666666663</v>
      </c>
      <c r="K304" s="307">
        <v>0.82291666666666663</v>
      </c>
      <c r="L304" s="299">
        <f t="shared" si="11"/>
        <v>1.5000000000873133</v>
      </c>
      <c r="M304" s="311">
        <v>4</v>
      </c>
      <c r="N304" s="312">
        <v>1.5</v>
      </c>
      <c r="O304" s="312"/>
      <c r="P304" s="312"/>
      <c r="Q304" s="308" t="s">
        <v>89</v>
      </c>
      <c r="R304" s="300" t="str">
        <f>IFERROR(VLOOKUP(Q304,Hoja1!A:B,2,FALSE),"")</f>
        <v>FAC - Control Anual</v>
      </c>
      <c r="S304" s="308" t="s">
        <v>52</v>
      </c>
      <c r="T304" s="308"/>
      <c r="U304" s="308" t="s">
        <v>593</v>
      </c>
      <c r="V304" s="301">
        <f t="shared" si="9"/>
        <v>4</v>
      </c>
    </row>
    <row r="305" spans="1:22" s="302" customFormat="1" x14ac:dyDescent="0.2">
      <c r="A305" s="536">
        <v>44678</v>
      </c>
      <c r="B305" s="305" t="s">
        <v>714</v>
      </c>
      <c r="C305" s="305" t="s">
        <v>1314</v>
      </c>
      <c r="D305" s="306" t="s">
        <v>714</v>
      </c>
      <c r="E305" s="306" t="s">
        <v>1315</v>
      </c>
      <c r="F305" s="305" t="s">
        <v>771</v>
      </c>
      <c r="G305" s="305" t="s">
        <v>1340</v>
      </c>
      <c r="H305" s="306"/>
      <c r="I305" s="306"/>
      <c r="J305" s="307">
        <v>0.82291666666666663</v>
      </c>
      <c r="K305" s="307">
        <v>0.88541666666666663</v>
      </c>
      <c r="L305" s="299">
        <f>IF(K305="","",(K305-J305)/$V$1)</f>
        <v>1.5000000000873133</v>
      </c>
      <c r="M305" s="311">
        <v>4</v>
      </c>
      <c r="N305" s="312"/>
      <c r="O305" s="312">
        <v>1.5</v>
      </c>
      <c r="P305" s="312"/>
      <c r="Q305" s="308" t="s">
        <v>89</v>
      </c>
      <c r="R305" s="300" t="str">
        <f>IFERROR(VLOOKUP(Q305,Hoja1!A:B,2,FALSE),"")</f>
        <v>FAC - Control Anual</v>
      </c>
      <c r="S305" s="308" t="s">
        <v>52</v>
      </c>
      <c r="T305" s="308"/>
      <c r="U305" s="308" t="s">
        <v>593</v>
      </c>
      <c r="V305" s="301">
        <f t="shared" si="9"/>
        <v>4</v>
      </c>
    </row>
    <row r="306" spans="1:22" s="302" customFormat="1" x14ac:dyDescent="0.2">
      <c r="A306" s="536">
        <v>44678</v>
      </c>
      <c r="B306" s="305" t="s">
        <v>714</v>
      </c>
      <c r="C306" s="305" t="s">
        <v>1291</v>
      </c>
      <c r="D306" s="306" t="s">
        <v>759</v>
      </c>
      <c r="E306" s="306" t="s">
        <v>1317</v>
      </c>
      <c r="F306" s="305" t="s">
        <v>1356</v>
      </c>
      <c r="G306" s="305" t="s">
        <v>1357</v>
      </c>
      <c r="H306" s="306"/>
      <c r="I306" s="306"/>
      <c r="J306" s="307">
        <v>0.88541666666666663</v>
      </c>
      <c r="K306" s="307">
        <v>0.94791666666666663</v>
      </c>
      <c r="L306" s="299">
        <f>IF(K306="","",(K306-J306)/$V$1)</f>
        <v>1.5000000000873133</v>
      </c>
      <c r="M306" s="311">
        <v>5</v>
      </c>
      <c r="N306" s="312"/>
      <c r="O306" s="312"/>
      <c r="P306" s="312">
        <v>1.5</v>
      </c>
      <c r="Q306" s="308" t="s">
        <v>80</v>
      </c>
      <c r="R306" s="300" t="str">
        <f>IFERROR(VLOOKUP(Q306,Hoja1!A:B,2,FALSE),"")</f>
        <v>FAC - Transición Piloto</v>
      </c>
      <c r="S306" s="308" t="s">
        <v>52</v>
      </c>
      <c r="T306" s="308"/>
      <c r="U306" s="308" t="s">
        <v>593</v>
      </c>
      <c r="V306" s="301">
        <f t="shared" si="9"/>
        <v>4</v>
      </c>
    </row>
    <row r="307" spans="1:22" s="302" customFormat="1" x14ac:dyDescent="0.2">
      <c r="A307" s="536">
        <v>44678</v>
      </c>
      <c r="B307" s="305" t="s">
        <v>714</v>
      </c>
      <c r="C307" s="305" t="s">
        <v>1291</v>
      </c>
      <c r="D307" s="306" t="s">
        <v>759</v>
      </c>
      <c r="E307" s="306" t="s">
        <v>1317</v>
      </c>
      <c r="F307" s="305" t="s">
        <v>1356</v>
      </c>
      <c r="G307" s="305" t="s">
        <v>1357</v>
      </c>
      <c r="H307" s="306"/>
      <c r="I307" s="306"/>
      <c r="J307" s="307">
        <v>0.88541666666666663</v>
      </c>
      <c r="K307" s="307">
        <v>0.94791666666666663</v>
      </c>
      <c r="L307" s="299">
        <f t="shared" ref="L307:L314" si="12">IF(K307="","",(K307-J307)/$V$1)</f>
        <v>1.5000000000873133</v>
      </c>
      <c r="M307" s="311">
        <v>5</v>
      </c>
      <c r="N307" s="312">
        <v>1.5</v>
      </c>
      <c r="O307" s="312"/>
      <c r="P307" s="312"/>
      <c r="Q307" s="308" t="s">
        <v>80</v>
      </c>
      <c r="R307" s="300" t="str">
        <f>IFERROR(VLOOKUP(Q307,Hoja1!A:B,2,FALSE),"")</f>
        <v>FAC - Transición Piloto</v>
      </c>
      <c r="S307" s="308" t="s">
        <v>52</v>
      </c>
      <c r="T307" s="308"/>
      <c r="U307" s="308" t="s">
        <v>593</v>
      </c>
      <c r="V307" s="301">
        <f t="shared" si="9"/>
        <v>4</v>
      </c>
    </row>
    <row r="308" spans="1:22" s="302" customFormat="1" x14ac:dyDescent="0.2">
      <c r="A308" s="394">
        <v>44679</v>
      </c>
      <c r="B308" s="305" t="s">
        <v>714</v>
      </c>
      <c r="C308" s="305" t="s">
        <v>1273</v>
      </c>
      <c r="D308" s="306" t="s">
        <v>759</v>
      </c>
      <c r="E308" s="306" t="s">
        <v>1013</v>
      </c>
      <c r="F308" s="305" t="s">
        <v>759</v>
      </c>
      <c r="G308" s="305" t="s">
        <v>1351</v>
      </c>
      <c r="H308" s="306"/>
      <c r="I308" s="306"/>
      <c r="J308" s="307">
        <v>0.25</v>
      </c>
      <c r="K308" s="307">
        <v>0.375</v>
      </c>
      <c r="L308" s="299">
        <f t="shared" si="12"/>
        <v>3.0000000001746265</v>
      </c>
      <c r="M308" s="311">
        <v>4</v>
      </c>
      <c r="N308" s="312">
        <v>1.5</v>
      </c>
      <c r="O308" s="312">
        <v>1.5</v>
      </c>
      <c r="P308" s="312"/>
      <c r="Q308" s="308" t="s">
        <v>90</v>
      </c>
      <c r="R308" s="300" t="str">
        <f>IFERROR(VLOOKUP(Q308,Hoja1!A:B,2,FALSE),"")</f>
        <v>EJC - Entrenamiento IFR</v>
      </c>
      <c r="S308" s="308" t="s">
        <v>53</v>
      </c>
      <c r="T308" s="308"/>
      <c r="U308" s="308" t="s">
        <v>591</v>
      </c>
      <c r="V308" s="301">
        <f t="shared" si="9"/>
        <v>4</v>
      </c>
    </row>
    <row r="309" spans="1:22" s="302" customFormat="1" x14ac:dyDescent="0.2">
      <c r="A309" s="394">
        <v>44679</v>
      </c>
      <c r="B309" s="305" t="s">
        <v>714</v>
      </c>
      <c r="C309" s="305" t="s">
        <v>1273</v>
      </c>
      <c r="D309" s="306" t="s">
        <v>717</v>
      </c>
      <c r="E309" s="306" t="s">
        <v>1349</v>
      </c>
      <c r="F309" s="305" t="s">
        <v>717</v>
      </c>
      <c r="G309" s="305" t="s">
        <v>1364</v>
      </c>
      <c r="H309" s="306"/>
      <c r="I309" s="306"/>
      <c r="J309" s="307">
        <v>0.375</v>
      </c>
      <c r="K309" s="307">
        <v>0.5</v>
      </c>
      <c r="L309" s="299">
        <f t="shared" si="12"/>
        <v>3.0000000001746265</v>
      </c>
      <c r="M309" s="311">
        <v>4</v>
      </c>
      <c r="N309" s="312">
        <v>1.5</v>
      </c>
      <c r="O309" s="312">
        <v>1.5</v>
      </c>
      <c r="P309" s="312"/>
      <c r="Q309" s="308" t="s">
        <v>90</v>
      </c>
      <c r="R309" s="300" t="str">
        <f>IFERROR(VLOOKUP(Q309,Hoja1!A:B,2,FALSE),"")</f>
        <v>EJC - Entrenamiento IFR</v>
      </c>
      <c r="S309" s="308" t="s">
        <v>53</v>
      </c>
      <c r="T309" s="308"/>
      <c r="U309" s="308" t="s">
        <v>591</v>
      </c>
      <c r="V309" s="301">
        <f t="shared" si="9"/>
        <v>4</v>
      </c>
    </row>
    <row r="310" spans="1:22" s="302" customFormat="1" x14ac:dyDescent="0.2">
      <c r="A310" s="394">
        <v>44679</v>
      </c>
      <c r="B310" s="305" t="s">
        <v>768</v>
      </c>
      <c r="C310" s="305" t="s">
        <v>898</v>
      </c>
      <c r="D310" s="306" t="s">
        <v>768</v>
      </c>
      <c r="E310" s="306" t="s">
        <v>942</v>
      </c>
      <c r="F310" s="305" t="s">
        <v>759</v>
      </c>
      <c r="G310" s="305" t="s">
        <v>782</v>
      </c>
      <c r="H310" s="306"/>
      <c r="I310" s="306"/>
      <c r="J310" s="307">
        <v>0.5</v>
      </c>
      <c r="K310" s="307">
        <v>0.5625</v>
      </c>
      <c r="L310" s="299">
        <f t="shared" si="12"/>
        <v>1.5000000000873133</v>
      </c>
      <c r="M310" s="311">
        <v>4</v>
      </c>
      <c r="N310" s="312"/>
      <c r="O310" s="312">
        <v>1.5</v>
      </c>
      <c r="P310" s="312"/>
      <c r="Q310" s="308" t="s">
        <v>93</v>
      </c>
      <c r="R310" s="300" t="str">
        <f>IFERROR(VLOOKUP(Q310,Hoja1!A:B,2,FALSE),"")</f>
        <v>EJC - Requisitos IFR</v>
      </c>
      <c r="S310" s="308" t="s">
        <v>53</v>
      </c>
      <c r="T310" s="308"/>
      <c r="U310" s="308" t="s">
        <v>590</v>
      </c>
      <c r="V310" s="301">
        <f t="shared" si="9"/>
        <v>4</v>
      </c>
    </row>
    <row r="311" spans="1:22" s="302" customFormat="1" x14ac:dyDescent="0.2">
      <c r="A311" s="394">
        <v>44679</v>
      </c>
      <c r="B311" s="305" t="s">
        <v>761</v>
      </c>
      <c r="C311" s="305" t="s">
        <v>762</v>
      </c>
      <c r="D311" s="306" t="s">
        <v>714</v>
      </c>
      <c r="E311" s="306" t="s">
        <v>1353</v>
      </c>
      <c r="F311" s="305" t="s">
        <v>714</v>
      </c>
      <c r="G311" s="305" t="s">
        <v>1338</v>
      </c>
      <c r="H311" s="306"/>
      <c r="I311" s="306"/>
      <c r="J311" s="307">
        <v>0.5625</v>
      </c>
      <c r="K311" s="307">
        <v>0.625</v>
      </c>
      <c r="L311" s="299">
        <f t="shared" si="12"/>
        <v>1.5000000000873133</v>
      </c>
      <c r="M311" s="311">
        <v>5</v>
      </c>
      <c r="N311" s="312"/>
      <c r="O311" s="312">
        <v>1.5</v>
      </c>
      <c r="P311" s="312"/>
      <c r="Q311" s="308" t="s">
        <v>90</v>
      </c>
      <c r="R311" s="300" t="str">
        <f>IFERROR(VLOOKUP(Q311,Hoja1!A:B,2,FALSE),"")</f>
        <v>EJC - Entrenamiento IFR</v>
      </c>
      <c r="S311" s="308" t="s">
        <v>53</v>
      </c>
      <c r="T311" s="308"/>
      <c r="U311" s="308" t="s">
        <v>590</v>
      </c>
      <c r="V311" s="301">
        <f t="shared" si="9"/>
        <v>4</v>
      </c>
    </row>
    <row r="312" spans="1:22" s="302" customFormat="1" x14ac:dyDescent="0.2">
      <c r="A312" s="394">
        <v>44679</v>
      </c>
      <c r="B312" s="305" t="s">
        <v>761</v>
      </c>
      <c r="C312" s="305" t="s">
        <v>762</v>
      </c>
      <c r="D312" s="306" t="s">
        <v>714</v>
      </c>
      <c r="E312" s="306" t="s">
        <v>933</v>
      </c>
      <c r="F312" s="305" t="s">
        <v>714</v>
      </c>
      <c r="G312" s="305" t="s">
        <v>1354</v>
      </c>
      <c r="H312" s="306"/>
      <c r="I312" s="306"/>
      <c r="J312" s="307">
        <v>0.625</v>
      </c>
      <c r="K312" s="307">
        <v>0.6875</v>
      </c>
      <c r="L312" s="299">
        <f t="shared" si="12"/>
        <v>1.5000000000873133</v>
      </c>
      <c r="M312" s="311">
        <v>5</v>
      </c>
      <c r="N312" s="312"/>
      <c r="O312" s="312">
        <v>1.5</v>
      </c>
      <c r="P312" s="312"/>
      <c r="Q312" s="308" t="s">
        <v>90</v>
      </c>
      <c r="R312" s="300" t="str">
        <f>IFERROR(VLOOKUP(Q312,Hoja1!A:B,2,FALSE),"")</f>
        <v>EJC - Entrenamiento IFR</v>
      </c>
      <c r="S312" s="308" t="s">
        <v>53</v>
      </c>
      <c r="T312" s="308"/>
      <c r="U312" s="308" t="s">
        <v>590</v>
      </c>
      <c r="V312" s="301">
        <f t="shared" si="9"/>
        <v>4</v>
      </c>
    </row>
    <row r="313" spans="1:22" s="302" customFormat="1" x14ac:dyDescent="0.2">
      <c r="A313" s="394">
        <v>44679</v>
      </c>
      <c r="B313" s="305" t="s">
        <v>768</v>
      </c>
      <c r="C313" s="305" t="s">
        <v>942</v>
      </c>
      <c r="D313" s="306" t="s">
        <v>768</v>
      </c>
      <c r="E313" s="306" t="s">
        <v>1335</v>
      </c>
      <c r="F313" s="305" t="s">
        <v>714</v>
      </c>
      <c r="G313" s="305" t="s">
        <v>1336</v>
      </c>
      <c r="H313" s="306"/>
      <c r="I313" s="306"/>
      <c r="J313" s="307">
        <v>0.6875</v>
      </c>
      <c r="K313" s="307">
        <v>0.75</v>
      </c>
      <c r="L313" s="299">
        <f t="shared" si="12"/>
        <v>1.5000000000873133</v>
      </c>
      <c r="M313" s="311">
        <v>5</v>
      </c>
      <c r="N313" s="312"/>
      <c r="O313" s="312">
        <v>1.5</v>
      </c>
      <c r="P313" s="312"/>
      <c r="Q313" s="308" t="s">
        <v>90</v>
      </c>
      <c r="R313" s="300" t="str">
        <f>IFERROR(VLOOKUP(Q313,Hoja1!A:B,2,FALSE),"")</f>
        <v>EJC - Entrenamiento IFR</v>
      </c>
      <c r="S313" s="308" t="s">
        <v>53</v>
      </c>
      <c r="T313" s="308"/>
      <c r="U313" s="308" t="s">
        <v>590</v>
      </c>
      <c r="V313" s="301">
        <f t="shared" si="9"/>
        <v>4</v>
      </c>
    </row>
    <row r="314" spans="1:22" s="302" customFormat="1" x14ac:dyDescent="0.2">
      <c r="A314" s="394">
        <v>44679</v>
      </c>
      <c r="B314" s="305" t="s">
        <v>714</v>
      </c>
      <c r="C314" s="305" t="s">
        <v>1291</v>
      </c>
      <c r="D314" s="306" t="s">
        <v>759</v>
      </c>
      <c r="E314" s="306" t="s">
        <v>1355</v>
      </c>
      <c r="F314" s="305" t="s">
        <v>771</v>
      </c>
      <c r="G314" s="305" t="s">
        <v>1339</v>
      </c>
      <c r="H314" s="306"/>
      <c r="I314" s="306"/>
      <c r="J314" s="307">
        <v>0.75694444444444453</v>
      </c>
      <c r="K314" s="307">
        <v>0.81944444444444453</v>
      </c>
      <c r="L314" s="299">
        <f t="shared" si="12"/>
        <v>1.5000000000873133</v>
      </c>
      <c r="M314" s="311">
        <v>5</v>
      </c>
      <c r="N314" s="312"/>
      <c r="O314" s="312"/>
      <c r="P314" s="312">
        <v>1.5</v>
      </c>
      <c r="Q314" s="308" t="s">
        <v>80</v>
      </c>
      <c r="R314" s="300" t="str">
        <f>IFERROR(VLOOKUP(Q314,Hoja1!A:B,2,FALSE),"")</f>
        <v>FAC - Transición Piloto</v>
      </c>
      <c r="S314" s="308" t="s">
        <v>52</v>
      </c>
      <c r="T314" s="308"/>
      <c r="U314" s="308" t="s">
        <v>593</v>
      </c>
      <c r="V314" s="301">
        <f t="shared" si="9"/>
        <v>4</v>
      </c>
    </row>
    <row r="315" spans="1:22" s="302" customFormat="1" x14ac:dyDescent="0.2">
      <c r="A315" s="394">
        <v>44679</v>
      </c>
      <c r="B315" s="305" t="s">
        <v>714</v>
      </c>
      <c r="C315" s="305" t="s">
        <v>1291</v>
      </c>
      <c r="D315" s="306" t="s">
        <v>759</v>
      </c>
      <c r="E315" s="306" t="s">
        <v>1355</v>
      </c>
      <c r="F315" s="305" t="s">
        <v>771</v>
      </c>
      <c r="G315" s="305" t="s">
        <v>1339</v>
      </c>
      <c r="H315" s="306"/>
      <c r="I315" s="306"/>
      <c r="J315" s="307">
        <v>0.81944444444444453</v>
      </c>
      <c r="K315" s="307">
        <v>0.88194444444444453</v>
      </c>
      <c r="L315" s="299">
        <f t="shared" ref="L315:L338" si="13">IF(K315="","",(K315-J315)/$V$1)</f>
        <v>1.5000000000873133</v>
      </c>
      <c r="M315" s="311">
        <v>5</v>
      </c>
      <c r="N315" s="312"/>
      <c r="O315" s="312">
        <v>1.5</v>
      </c>
      <c r="P315" s="312"/>
      <c r="Q315" s="308" t="s">
        <v>80</v>
      </c>
      <c r="R315" s="300" t="str">
        <f>IFERROR(VLOOKUP(Q315,Hoja1!A:B,2,FALSE),"")</f>
        <v>FAC - Transición Piloto</v>
      </c>
      <c r="S315" s="308" t="s">
        <v>52</v>
      </c>
      <c r="T315" s="308"/>
      <c r="U315" s="308" t="s">
        <v>593</v>
      </c>
      <c r="V315" s="301">
        <f t="shared" si="9"/>
        <v>4</v>
      </c>
    </row>
    <row r="316" spans="1:22" s="302" customFormat="1" x14ac:dyDescent="0.2">
      <c r="A316" s="394">
        <v>44679</v>
      </c>
      <c r="B316" s="305" t="s">
        <v>714</v>
      </c>
      <c r="C316" s="305" t="s">
        <v>1314</v>
      </c>
      <c r="D316" s="306" t="s">
        <v>759</v>
      </c>
      <c r="E316" s="306" t="s">
        <v>1317</v>
      </c>
      <c r="F316" s="305" t="s">
        <v>771</v>
      </c>
      <c r="G316" s="305" t="s">
        <v>1339</v>
      </c>
      <c r="H316" s="306"/>
      <c r="I316" s="306"/>
      <c r="J316" s="307">
        <v>0.88541666666666663</v>
      </c>
      <c r="K316" s="307">
        <v>0.94791666666666663</v>
      </c>
      <c r="L316" s="299">
        <f t="shared" si="13"/>
        <v>1.5000000000873133</v>
      </c>
      <c r="M316" s="311">
        <v>4</v>
      </c>
      <c r="N316" s="312"/>
      <c r="O316" s="312">
        <v>1.5</v>
      </c>
      <c r="P316" s="312"/>
      <c r="Q316" s="308" t="s">
        <v>89</v>
      </c>
      <c r="R316" s="300" t="str">
        <f>IFERROR(VLOOKUP(Q316,Hoja1!A:B,2,FALSE),"")</f>
        <v>FAC - Control Anual</v>
      </c>
      <c r="S316" s="308" t="s">
        <v>52</v>
      </c>
      <c r="T316" s="308"/>
      <c r="U316" s="308" t="s">
        <v>593</v>
      </c>
      <c r="V316" s="301">
        <f t="shared" si="9"/>
        <v>4</v>
      </c>
    </row>
    <row r="317" spans="1:22" s="302" customFormat="1" x14ac:dyDescent="0.2">
      <c r="A317" s="536">
        <v>44680</v>
      </c>
      <c r="B317" s="305" t="s">
        <v>768</v>
      </c>
      <c r="C317" s="305" t="s">
        <v>942</v>
      </c>
      <c r="D317" s="306" t="s">
        <v>714</v>
      </c>
      <c r="E317" s="306" t="s">
        <v>933</v>
      </c>
      <c r="F317" s="305" t="s">
        <v>714</v>
      </c>
      <c r="G317" s="305" t="s">
        <v>1337</v>
      </c>
      <c r="H317" s="306"/>
      <c r="I317" s="306"/>
      <c r="J317" s="307">
        <v>0.25</v>
      </c>
      <c r="K317" s="307">
        <v>0.33333333333333331</v>
      </c>
      <c r="L317" s="299">
        <f t="shared" si="13"/>
        <v>2.0000000001164171</v>
      </c>
      <c r="M317" s="311">
        <v>5</v>
      </c>
      <c r="N317" s="312"/>
      <c r="O317" s="312">
        <v>2</v>
      </c>
      <c r="P317" s="312"/>
      <c r="Q317" s="308" t="s">
        <v>90</v>
      </c>
      <c r="R317" s="300" t="str">
        <f>IFERROR(VLOOKUP(Q317,Hoja1!A:B,2,FALSE),"")</f>
        <v>EJC - Entrenamiento IFR</v>
      </c>
      <c r="S317" s="308" t="s">
        <v>53</v>
      </c>
      <c r="T317" s="308"/>
      <c r="U317" s="308" t="s">
        <v>590</v>
      </c>
      <c r="V317" s="301">
        <f t="shared" si="9"/>
        <v>4</v>
      </c>
    </row>
    <row r="318" spans="1:22" s="302" customFormat="1" x14ac:dyDescent="0.2">
      <c r="A318" s="536">
        <v>44680</v>
      </c>
      <c r="B318" s="305" t="s">
        <v>768</v>
      </c>
      <c r="C318" s="305" t="s">
        <v>898</v>
      </c>
      <c r="D318" s="306" t="s">
        <v>768</v>
      </c>
      <c r="E318" s="306" t="s">
        <v>942</v>
      </c>
      <c r="F318" s="305" t="s">
        <v>759</v>
      </c>
      <c r="G318" s="305" t="s">
        <v>782</v>
      </c>
      <c r="H318" s="306"/>
      <c r="I318" s="306"/>
      <c r="J318" s="307">
        <v>0.33333333333333331</v>
      </c>
      <c r="K318" s="307">
        <v>0.41666666666666669</v>
      </c>
      <c r="L318" s="299">
        <f t="shared" si="13"/>
        <v>2.0000000001164184</v>
      </c>
      <c r="M318" s="311">
        <v>5</v>
      </c>
      <c r="N318" s="312"/>
      <c r="O318" s="312">
        <v>2</v>
      </c>
      <c r="P318" s="312"/>
      <c r="Q318" s="308" t="s">
        <v>93</v>
      </c>
      <c r="R318" s="300" t="str">
        <f>IFERROR(VLOOKUP(Q318,Hoja1!A:B,2,FALSE),"")</f>
        <v>EJC - Requisitos IFR</v>
      </c>
      <c r="S318" s="308" t="s">
        <v>53</v>
      </c>
      <c r="T318" s="308"/>
      <c r="U318" s="308" t="s">
        <v>590</v>
      </c>
      <c r="V318" s="301">
        <f t="shared" si="9"/>
        <v>4</v>
      </c>
    </row>
    <row r="319" spans="1:22" s="302" customFormat="1" x14ac:dyDescent="0.2">
      <c r="A319" s="536">
        <v>44680</v>
      </c>
      <c r="B319" s="305" t="s">
        <v>768</v>
      </c>
      <c r="C319" s="305" t="s">
        <v>898</v>
      </c>
      <c r="D319" s="306" t="s">
        <v>714</v>
      </c>
      <c r="E319" s="306" t="s">
        <v>1338</v>
      </c>
      <c r="F319" s="305" t="s">
        <v>714</v>
      </c>
      <c r="G319" s="305" t="s">
        <v>1371</v>
      </c>
      <c r="H319" s="306"/>
      <c r="I319" s="306"/>
      <c r="J319" s="307">
        <v>0.41666666666666669</v>
      </c>
      <c r="K319" s="307">
        <v>0.5</v>
      </c>
      <c r="L319" s="299">
        <f t="shared" si="13"/>
        <v>2.0000000001164171</v>
      </c>
      <c r="M319" s="311">
        <v>5</v>
      </c>
      <c r="N319" s="312"/>
      <c r="O319" s="312">
        <v>2</v>
      </c>
      <c r="P319" s="312"/>
      <c r="Q319" s="308" t="s">
        <v>93</v>
      </c>
      <c r="R319" s="300" t="str">
        <f>IFERROR(VLOOKUP(Q319,Hoja1!A:B,2,FALSE),"")</f>
        <v>EJC - Requisitos IFR</v>
      </c>
      <c r="S319" s="308" t="s">
        <v>53</v>
      </c>
      <c r="T319" s="308"/>
      <c r="U319" s="308" t="s">
        <v>590</v>
      </c>
      <c r="V319" s="301">
        <f t="shared" si="9"/>
        <v>4</v>
      </c>
    </row>
    <row r="320" spans="1:22" s="302" customFormat="1" x14ac:dyDescent="0.2">
      <c r="A320" s="536">
        <v>44680</v>
      </c>
      <c r="B320" s="305" t="s">
        <v>761</v>
      </c>
      <c r="C320" s="305" t="s">
        <v>762</v>
      </c>
      <c r="D320" s="306" t="s">
        <v>768</v>
      </c>
      <c r="E320" s="306" t="s">
        <v>1335</v>
      </c>
      <c r="F320" s="305" t="s">
        <v>714</v>
      </c>
      <c r="G320" s="305" t="s">
        <v>1353</v>
      </c>
      <c r="H320" s="306"/>
      <c r="I320" s="306"/>
      <c r="J320" s="307">
        <v>0.5</v>
      </c>
      <c r="K320" s="307">
        <v>0.58333333333333337</v>
      </c>
      <c r="L320" s="299">
        <f t="shared" si="13"/>
        <v>2.0000000001164184</v>
      </c>
      <c r="M320" s="311">
        <v>5</v>
      </c>
      <c r="N320" s="312"/>
      <c r="O320" s="312">
        <v>2</v>
      </c>
      <c r="P320" s="312"/>
      <c r="Q320" s="308" t="s">
        <v>124</v>
      </c>
      <c r="R320" s="300" t="str">
        <f>IFERROR(VLOOKUP(Q320,Hoja1!A:B,2,FALSE),"")</f>
        <v>EJC - Prueba Anual de Nivel de Pericia-IFR</v>
      </c>
      <c r="S320" s="308" t="s">
        <v>53</v>
      </c>
      <c r="T320" s="308"/>
      <c r="U320" s="308" t="s">
        <v>590</v>
      </c>
      <c r="V320" s="301">
        <f t="shared" si="9"/>
        <v>4</v>
      </c>
    </row>
    <row r="321" spans="1:23" s="302" customFormat="1" x14ac:dyDescent="0.2">
      <c r="A321" s="536">
        <v>44680</v>
      </c>
      <c r="B321" s="305" t="s">
        <v>714</v>
      </c>
      <c r="C321" s="305" t="s">
        <v>1314</v>
      </c>
      <c r="D321" s="306" t="s">
        <v>759</v>
      </c>
      <c r="E321" s="306" t="s">
        <v>1317</v>
      </c>
      <c r="F321" s="305" t="s">
        <v>771</v>
      </c>
      <c r="G321" s="305" t="s">
        <v>1227</v>
      </c>
      <c r="H321" s="306"/>
      <c r="I321" s="306"/>
      <c r="J321" s="307">
        <v>0.59375</v>
      </c>
      <c r="K321" s="307">
        <v>0.65625</v>
      </c>
      <c r="L321" s="299">
        <f t="shared" si="13"/>
        <v>1.5000000000873133</v>
      </c>
      <c r="M321" s="311">
        <v>4</v>
      </c>
      <c r="N321" s="312">
        <v>1</v>
      </c>
      <c r="O321" s="312">
        <v>0.5</v>
      </c>
      <c r="P321" s="312"/>
      <c r="Q321" s="308" t="s">
        <v>89</v>
      </c>
      <c r="R321" s="300" t="str">
        <f>IFERROR(VLOOKUP(Q321,Hoja1!A:B,2,FALSE),"")</f>
        <v>FAC - Control Anual</v>
      </c>
      <c r="S321" s="308" t="s">
        <v>52</v>
      </c>
      <c r="T321" s="308"/>
      <c r="U321" s="308" t="s">
        <v>593</v>
      </c>
      <c r="V321" s="301">
        <f t="shared" si="9"/>
        <v>4</v>
      </c>
    </row>
    <row r="322" spans="1:23" s="302" customFormat="1" x14ac:dyDescent="0.2">
      <c r="A322" s="536">
        <v>44680</v>
      </c>
      <c r="B322" s="305" t="s">
        <v>714</v>
      </c>
      <c r="C322" s="305" t="s">
        <v>1273</v>
      </c>
      <c r="D322" s="306" t="s">
        <v>759</v>
      </c>
      <c r="E322" s="306" t="s">
        <v>1013</v>
      </c>
      <c r="F322" s="305" t="s">
        <v>771</v>
      </c>
      <c r="G322" s="305" t="s">
        <v>1364</v>
      </c>
      <c r="H322" s="306"/>
      <c r="I322" s="306"/>
      <c r="J322" s="307">
        <v>0.66666666666666663</v>
      </c>
      <c r="K322" s="307">
        <v>0.79166666666666663</v>
      </c>
      <c r="L322" s="299">
        <f t="shared" si="13"/>
        <v>3.0000000001746265</v>
      </c>
      <c r="M322" s="311">
        <v>5</v>
      </c>
      <c r="N322" s="312"/>
      <c r="O322" s="312">
        <v>3</v>
      </c>
      <c r="P322" s="312"/>
      <c r="Q322" s="308" t="s">
        <v>90</v>
      </c>
      <c r="R322" s="300" t="str">
        <f>IFERROR(VLOOKUP(Q322,Hoja1!A:B,2,FALSE),"")</f>
        <v>EJC - Entrenamiento IFR</v>
      </c>
      <c r="S322" s="308" t="s">
        <v>53</v>
      </c>
      <c r="T322" s="308"/>
      <c r="U322" s="308" t="s">
        <v>591</v>
      </c>
      <c r="V322" s="301">
        <f t="shared" si="9"/>
        <v>4</v>
      </c>
    </row>
    <row r="323" spans="1:23" s="302" customFormat="1" x14ac:dyDescent="0.2">
      <c r="A323" s="536">
        <v>44680</v>
      </c>
      <c r="B323" s="305" t="s">
        <v>714</v>
      </c>
      <c r="C323" s="305" t="s">
        <v>1273</v>
      </c>
      <c r="D323" s="306" t="s">
        <v>759</v>
      </c>
      <c r="E323" s="306" t="s">
        <v>1351</v>
      </c>
      <c r="F323" s="305" t="s">
        <v>717</v>
      </c>
      <c r="G323" s="305" t="s">
        <v>1349</v>
      </c>
      <c r="H323" s="306"/>
      <c r="I323" s="306"/>
      <c r="J323" s="307">
        <v>0.83333333333333337</v>
      </c>
      <c r="K323" s="307">
        <v>0.91666666666666663</v>
      </c>
      <c r="L323" s="299">
        <f t="shared" si="13"/>
        <v>2.0000000001164158</v>
      </c>
      <c r="M323" s="311">
        <v>4</v>
      </c>
      <c r="N323" s="312"/>
      <c r="O323" s="312">
        <v>2</v>
      </c>
      <c r="P323" s="312"/>
      <c r="Q323" s="308" t="s">
        <v>90</v>
      </c>
      <c r="R323" s="300" t="str">
        <f>IFERROR(VLOOKUP(Q323,Hoja1!A:B,2,FALSE),"")</f>
        <v>EJC - Entrenamiento IFR</v>
      </c>
      <c r="S323" s="308" t="s">
        <v>53</v>
      </c>
      <c r="T323" s="308"/>
      <c r="U323" s="308" t="s">
        <v>591</v>
      </c>
      <c r="V323" s="301">
        <f t="shared" si="9"/>
        <v>4</v>
      </c>
    </row>
    <row r="324" spans="1:23" s="302" customFormat="1" x14ac:dyDescent="0.2">
      <c r="A324" s="536">
        <v>44680</v>
      </c>
      <c r="B324" s="305" t="s">
        <v>714</v>
      </c>
      <c r="C324" s="305" t="s">
        <v>1273</v>
      </c>
      <c r="D324" s="306" t="s">
        <v>759</v>
      </c>
      <c r="E324" s="306" t="s">
        <v>1351</v>
      </c>
      <c r="F324" s="305" t="s">
        <v>717</v>
      </c>
      <c r="G324" s="305" t="s">
        <v>1349</v>
      </c>
      <c r="H324" s="306"/>
      <c r="I324" s="306"/>
      <c r="J324" s="307">
        <v>0.91666666666666663</v>
      </c>
      <c r="K324" s="307">
        <v>0.95833333333333337</v>
      </c>
      <c r="L324" s="299">
        <f t="shared" si="13"/>
        <v>1.0000000000582105</v>
      </c>
      <c r="M324" s="311">
        <v>4</v>
      </c>
      <c r="N324" s="312"/>
      <c r="O324" s="312">
        <v>1</v>
      </c>
      <c r="P324" s="312"/>
      <c r="Q324" s="308" t="s">
        <v>91</v>
      </c>
      <c r="R324" s="300" t="str">
        <f>IFERROR(VLOOKUP(Q324,Hoja1!A:B,2,FALSE),"")</f>
        <v>EJC - Entrenamiento de Emergencias</v>
      </c>
      <c r="S324" s="308" t="s">
        <v>53</v>
      </c>
      <c r="T324" s="308"/>
      <c r="U324" s="308" t="s">
        <v>591</v>
      </c>
      <c r="V324" s="301">
        <f t="shared" si="9"/>
        <v>4</v>
      </c>
    </row>
    <row r="325" spans="1:23" s="302" customFormat="1" x14ac:dyDescent="0.2">
      <c r="A325" s="394">
        <v>44681</v>
      </c>
      <c r="B325" s="305" t="s">
        <v>761</v>
      </c>
      <c r="C325" s="305" t="s">
        <v>762</v>
      </c>
      <c r="D325" s="306" t="s">
        <v>768</v>
      </c>
      <c r="E325" s="306" t="s">
        <v>1019</v>
      </c>
      <c r="F325" s="305" t="s">
        <v>759</v>
      </c>
      <c r="G325" s="305" t="s">
        <v>1372</v>
      </c>
      <c r="H325" s="306"/>
      <c r="I325" s="306"/>
      <c r="J325" s="307">
        <v>0.29166666666666669</v>
      </c>
      <c r="K325" s="307">
        <v>0.375</v>
      </c>
      <c r="L325" s="299">
        <f t="shared" si="13"/>
        <v>2.0000000001164171</v>
      </c>
      <c r="M325" s="311">
        <v>5</v>
      </c>
      <c r="N325" s="312"/>
      <c r="O325" s="312">
        <v>2</v>
      </c>
      <c r="P325" s="312"/>
      <c r="Q325" s="308" t="s">
        <v>90</v>
      </c>
      <c r="R325" s="300" t="str">
        <f>IFERROR(VLOOKUP(Q325,Hoja1!A:B,2,FALSE),"")</f>
        <v>EJC - Entrenamiento IFR</v>
      </c>
      <c r="S325" s="308" t="s">
        <v>53</v>
      </c>
      <c r="T325" s="308"/>
      <c r="U325" s="308" t="s">
        <v>590</v>
      </c>
      <c r="V325" s="301">
        <f t="shared" si="9"/>
        <v>4</v>
      </c>
    </row>
    <row r="326" spans="1:23" s="302" customFormat="1" x14ac:dyDescent="0.2">
      <c r="A326" s="394">
        <v>44681</v>
      </c>
      <c r="B326" s="305" t="s">
        <v>761</v>
      </c>
      <c r="C326" s="305" t="s">
        <v>762</v>
      </c>
      <c r="D326" s="306" t="s">
        <v>768</v>
      </c>
      <c r="E326" s="306" t="s">
        <v>1019</v>
      </c>
      <c r="F326" s="305" t="s">
        <v>759</v>
      </c>
      <c r="G326" s="305" t="s">
        <v>1373</v>
      </c>
      <c r="H326" s="306"/>
      <c r="I326" s="306"/>
      <c r="J326" s="307">
        <v>0.375</v>
      </c>
      <c r="K326" s="307">
        <v>0.41666666666666669</v>
      </c>
      <c r="L326" s="299">
        <f t="shared" si="13"/>
        <v>1.0000000000582092</v>
      </c>
      <c r="M326" s="311">
        <v>5</v>
      </c>
      <c r="N326" s="312"/>
      <c r="O326" s="312">
        <v>1</v>
      </c>
      <c r="P326" s="312"/>
      <c r="Q326" s="308" t="s">
        <v>124</v>
      </c>
      <c r="R326" s="300" t="str">
        <f>IFERROR(VLOOKUP(Q326,Hoja1!A:B,2,FALSE),"")</f>
        <v>EJC - Prueba Anual de Nivel de Pericia-IFR</v>
      </c>
      <c r="S326" s="308" t="s">
        <v>53</v>
      </c>
      <c r="T326" s="308"/>
      <c r="U326" s="308" t="s">
        <v>590</v>
      </c>
      <c r="V326" s="301">
        <f t="shared" si="9"/>
        <v>4</v>
      </c>
    </row>
    <row r="327" spans="1:23" s="302" customFormat="1" x14ac:dyDescent="0.2">
      <c r="A327" s="394">
        <v>44681</v>
      </c>
      <c r="B327" s="305" t="s">
        <v>761</v>
      </c>
      <c r="C327" s="305" t="s">
        <v>762</v>
      </c>
      <c r="D327" s="306" t="s">
        <v>768</v>
      </c>
      <c r="E327" s="306" t="s">
        <v>1019</v>
      </c>
      <c r="F327" s="305" t="s">
        <v>759</v>
      </c>
      <c r="G327" s="305" t="s">
        <v>1372</v>
      </c>
      <c r="H327" s="306"/>
      <c r="I327" s="306"/>
      <c r="J327" s="307">
        <v>0.41666666666666669</v>
      </c>
      <c r="K327" s="307">
        <v>0.45833333333333331</v>
      </c>
      <c r="L327" s="299">
        <f t="shared" si="13"/>
        <v>1.0000000000582079</v>
      </c>
      <c r="M327" s="311">
        <v>5</v>
      </c>
      <c r="N327" s="312"/>
      <c r="O327" s="312">
        <v>1</v>
      </c>
      <c r="P327" s="312"/>
      <c r="Q327" s="308" t="s">
        <v>90</v>
      </c>
      <c r="R327" s="300" t="str">
        <f>IFERROR(VLOOKUP(Q327,Hoja1!A:B,2,FALSE),"")</f>
        <v>EJC - Entrenamiento IFR</v>
      </c>
      <c r="S327" s="308" t="s">
        <v>53</v>
      </c>
      <c r="T327" s="308"/>
      <c r="U327" s="308" t="s">
        <v>590</v>
      </c>
      <c r="V327" s="301">
        <f t="shared" si="9"/>
        <v>4</v>
      </c>
    </row>
    <row r="328" spans="1:23" s="302" customFormat="1" x14ac:dyDescent="0.2">
      <c r="A328" s="394">
        <v>44681</v>
      </c>
      <c r="B328" s="305" t="s">
        <v>761</v>
      </c>
      <c r="C328" s="305" t="s">
        <v>762</v>
      </c>
      <c r="D328" s="306" t="s">
        <v>714</v>
      </c>
      <c r="E328" s="306" t="s">
        <v>758</v>
      </c>
      <c r="F328" s="305" t="s">
        <v>714</v>
      </c>
      <c r="G328" s="305" t="s">
        <v>1382</v>
      </c>
      <c r="H328" s="306"/>
      <c r="I328" s="306"/>
      <c r="J328" s="307">
        <v>0.45833333333333331</v>
      </c>
      <c r="K328" s="307">
        <v>0.52083333333333337</v>
      </c>
      <c r="L328" s="299">
        <f t="shared" si="13"/>
        <v>1.5000000000873146</v>
      </c>
      <c r="M328" s="311">
        <v>5</v>
      </c>
      <c r="N328" s="312"/>
      <c r="O328" s="312">
        <v>0.5</v>
      </c>
      <c r="P328" s="312">
        <v>1</v>
      </c>
      <c r="Q328" s="308" t="s">
        <v>96</v>
      </c>
      <c r="R328" s="300" t="str">
        <f>IFERROR(VLOOKUP(Q328,Hoja1!A:B,2,FALSE),"")</f>
        <v>EJC - Mantenimiento de Autonomía LVN</v>
      </c>
      <c r="S328" s="308" t="s">
        <v>53</v>
      </c>
      <c r="T328" s="308"/>
      <c r="U328" s="308" t="s">
        <v>590</v>
      </c>
      <c r="V328" s="301">
        <f t="shared" si="9"/>
        <v>4</v>
      </c>
    </row>
    <row r="329" spans="1:23" s="302" customFormat="1" x14ac:dyDescent="0.2">
      <c r="A329" s="536">
        <v>44682</v>
      </c>
      <c r="B329" s="305" t="s">
        <v>714</v>
      </c>
      <c r="C329" s="305" t="s">
        <v>1001</v>
      </c>
      <c r="D329" s="306" t="s">
        <v>759</v>
      </c>
      <c r="E329" s="306" t="s">
        <v>1226</v>
      </c>
      <c r="F329" s="305" t="s">
        <v>771</v>
      </c>
      <c r="G329" s="305" t="s">
        <v>1227</v>
      </c>
      <c r="H329" s="306"/>
      <c r="I329" s="306"/>
      <c r="J329" s="307">
        <v>0.33333333333333331</v>
      </c>
      <c r="K329" s="307">
        <v>0.39583333333333331</v>
      </c>
      <c r="L329" s="299">
        <f t="shared" si="13"/>
        <v>1.5000000000873133</v>
      </c>
      <c r="M329" s="311">
        <v>4</v>
      </c>
      <c r="N329" s="312">
        <v>1.5</v>
      </c>
      <c r="O329" s="312"/>
      <c r="P329" s="312"/>
      <c r="Q329" s="308" t="s">
        <v>80</v>
      </c>
      <c r="R329" s="300" t="str">
        <f>IFERROR(VLOOKUP(Q329,Hoja1!A:B,2,FALSE),"")</f>
        <v>FAC - Transición Piloto</v>
      </c>
      <c r="S329" s="308" t="s">
        <v>52</v>
      </c>
      <c r="T329" s="308"/>
      <c r="U329" s="308" t="s">
        <v>593</v>
      </c>
      <c r="V329" s="301">
        <f t="shared" si="9"/>
        <v>5</v>
      </c>
    </row>
    <row r="330" spans="1:23" s="302" customFormat="1" x14ac:dyDescent="0.2">
      <c r="A330" s="536">
        <v>44682</v>
      </c>
      <c r="B330" s="305" t="s">
        <v>714</v>
      </c>
      <c r="C330" s="305" t="s">
        <v>1001</v>
      </c>
      <c r="D330" s="306" t="s">
        <v>759</v>
      </c>
      <c r="E330" s="306" t="s">
        <v>1226</v>
      </c>
      <c r="F330" s="305" t="s">
        <v>771</v>
      </c>
      <c r="G330" s="305" t="s">
        <v>1227</v>
      </c>
      <c r="H330" s="306"/>
      <c r="I330" s="306"/>
      <c r="J330" s="307">
        <v>0.40277777777777773</v>
      </c>
      <c r="K330" s="307">
        <v>0.46527777777777773</v>
      </c>
      <c r="L330" s="299">
        <f t="shared" si="13"/>
        <v>1.5000000000873133</v>
      </c>
      <c r="M330" s="311">
        <v>4</v>
      </c>
      <c r="N330" s="312"/>
      <c r="O330" s="312">
        <v>1.5</v>
      </c>
      <c r="P330" s="312"/>
      <c r="Q330" s="308" t="s">
        <v>81</v>
      </c>
      <c r="R330" s="300" t="str">
        <f>IFERROR(VLOOKUP(Q330,Hoja1!A:B,2,FALSE),"")</f>
        <v>FAC - Transición Co-Piloto</v>
      </c>
      <c r="S330" s="308" t="s">
        <v>52</v>
      </c>
      <c r="T330" s="308"/>
      <c r="U330" s="308" t="s">
        <v>593</v>
      </c>
      <c r="V330" s="301">
        <f t="shared" si="9"/>
        <v>5</v>
      </c>
    </row>
    <row r="331" spans="1:23" s="302" customFormat="1" x14ac:dyDescent="0.2">
      <c r="A331" s="536">
        <v>44682</v>
      </c>
      <c r="B331" s="305" t="s">
        <v>714</v>
      </c>
      <c r="C331" s="305" t="s">
        <v>1001</v>
      </c>
      <c r="D331" s="306" t="s">
        <v>759</v>
      </c>
      <c r="E331" s="306" t="s">
        <v>1380</v>
      </c>
      <c r="F331" s="305" t="s">
        <v>771</v>
      </c>
      <c r="G331" s="305" t="s">
        <v>1381</v>
      </c>
      <c r="H331" s="306"/>
      <c r="I331" s="306"/>
      <c r="J331" s="307">
        <v>0.47222222222222227</v>
      </c>
      <c r="K331" s="307">
        <v>0.53472222222222221</v>
      </c>
      <c r="L331" s="299">
        <f t="shared" si="13"/>
        <v>1.5000000000873119</v>
      </c>
      <c r="M331" s="311">
        <v>4</v>
      </c>
      <c r="N331" s="312">
        <v>1.5</v>
      </c>
      <c r="O331" s="312"/>
      <c r="P331" s="312"/>
      <c r="Q331" s="308" t="s">
        <v>81</v>
      </c>
      <c r="R331" s="300" t="str">
        <f>IFERROR(VLOOKUP(Q331,Hoja1!A:B,2,FALSE),"")</f>
        <v>FAC - Transición Co-Piloto</v>
      </c>
      <c r="S331" s="308" t="s">
        <v>52</v>
      </c>
      <c r="T331" s="308"/>
      <c r="U331" s="308" t="s">
        <v>593</v>
      </c>
      <c r="V331" s="301">
        <f t="shared" si="9"/>
        <v>5</v>
      </c>
    </row>
    <row r="332" spans="1:23" s="302" customFormat="1" x14ac:dyDescent="0.2">
      <c r="A332" s="394">
        <v>44683</v>
      </c>
      <c r="B332" s="305" t="s">
        <v>714</v>
      </c>
      <c r="C332" s="305" t="s">
        <v>1385</v>
      </c>
      <c r="D332" s="306" t="s">
        <v>759</v>
      </c>
      <c r="E332" s="306" t="s">
        <v>1386</v>
      </c>
      <c r="F332" s="305" t="s">
        <v>771</v>
      </c>
      <c r="G332" s="305" t="s">
        <v>1387</v>
      </c>
      <c r="H332" s="306"/>
      <c r="I332" s="306"/>
      <c r="J332" s="307">
        <v>0.25</v>
      </c>
      <c r="K332" s="307">
        <v>0.375</v>
      </c>
      <c r="L332" s="299">
        <f t="shared" si="13"/>
        <v>3.0000000001746265</v>
      </c>
      <c r="M332" s="311">
        <v>5</v>
      </c>
      <c r="N332" s="312">
        <v>3</v>
      </c>
      <c r="O332" s="312"/>
      <c r="P332" s="312"/>
      <c r="Q332" s="308" t="s">
        <v>89</v>
      </c>
      <c r="R332" s="300" t="str">
        <f>IFERROR(VLOOKUP(Q332,Hoja1!A:B,2,FALSE),"")</f>
        <v>FAC - Control Anual</v>
      </c>
      <c r="S332" s="308" t="s">
        <v>52</v>
      </c>
      <c r="T332" s="308"/>
      <c r="U332" s="308" t="s">
        <v>593</v>
      </c>
      <c r="V332" s="301">
        <f t="shared" ref="V332:V395" si="14">IF(A332="","",MONTH(A332))</f>
        <v>5</v>
      </c>
      <c r="W332" s="302" t="s">
        <v>643</v>
      </c>
    </row>
    <row r="333" spans="1:23" s="302" customFormat="1" x14ac:dyDescent="0.2">
      <c r="A333" s="394">
        <v>44683</v>
      </c>
      <c r="B333" s="305" t="s">
        <v>714</v>
      </c>
      <c r="C333" s="305" t="s">
        <v>1001</v>
      </c>
      <c r="D333" s="306" t="s">
        <v>759</v>
      </c>
      <c r="E333" s="306" t="s">
        <v>1380</v>
      </c>
      <c r="F333" s="305" t="s">
        <v>771</v>
      </c>
      <c r="G333" s="305" t="s">
        <v>1388</v>
      </c>
      <c r="H333" s="306"/>
      <c r="I333" s="306"/>
      <c r="J333" s="307">
        <v>0.38194444444444442</v>
      </c>
      <c r="K333" s="307">
        <v>0.44444444444444442</v>
      </c>
      <c r="L333" s="299">
        <f t="shared" si="13"/>
        <v>1.5000000000873133</v>
      </c>
      <c r="M333" s="311">
        <v>4</v>
      </c>
      <c r="N333" s="312">
        <v>1.5</v>
      </c>
      <c r="O333" s="312"/>
      <c r="P333" s="312"/>
      <c r="Q333" s="308" t="s">
        <v>89</v>
      </c>
      <c r="R333" s="300" t="str">
        <f>IFERROR(VLOOKUP(Q333,Hoja1!A:B,2,FALSE),"")</f>
        <v>FAC - Control Anual</v>
      </c>
      <c r="S333" s="308" t="s">
        <v>52</v>
      </c>
      <c r="T333" s="308"/>
      <c r="U333" s="308" t="s">
        <v>593</v>
      </c>
      <c r="V333" s="301">
        <f t="shared" si="14"/>
        <v>5</v>
      </c>
    </row>
    <row r="334" spans="1:23" s="302" customFormat="1" x14ac:dyDescent="0.2">
      <c r="A334" s="394">
        <v>44683</v>
      </c>
      <c r="B334" s="305" t="s">
        <v>714</v>
      </c>
      <c r="C334" s="305" t="s">
        <v>1001</v>
      </c>
      <c r="D334" s="306" t="s">
        <v>771</v>
      </c>
      <c r="E334" s="306" t="s">
        <v>1388</v>
      </c>
      <c r="F334" s="305" t="s">
        <v>759</v>
      </c>
      <c r="G334" s="305" t="s">
        <v>1380</v>
      </c>
      <c r="H334" s="306"/>
      <c r="I334" s="306"/>
      <c r="J334" s="307">
        <v>0.44444444444444442</v>
      </c>
      <c r="K334" s="307">
        <v>0.50694444444444442</v>
      </c>
      <c r="L334" s="299">
        <f t="shared" si="13"/>
        <v>1.5000000000873133</v>
      </c>
      <c r="M334" s="311">
        <v>4</v>
      </c>
      <c r="N334" s="312">
        <v>1.5</v>
      </c>
      <c r="O334" s="312"/>
      <c r="P334" s="312"/>
      <c r="Q334" s="308" t="s">
        <v>89</v>
      </c>
      <c r="R334" s="300" t="str">
        <f>IFERROR(VLOOKUP(Q334,Hoja1!A:B,2,FALSE),"")</f>
        <v>FAC - Control Anual</v>
      </c>
      <c r="S334" s="308" t="s">
        <v>52</v>
      </c>
      <c r="T334" s="308"/>
      <c r="U334" s="308" t="s">
        <v>593</v>
      </c>
      <c r="V334" s="301">
        <f t="shared" si="14"/>
        <v>5</v>
      </c>
    </row>
    <row r="335" spans="1:23" s="302" customFormat="1" x14ac:dyDescent="0.2">
      <c r="A335" s="394">
        <v>44683</v>
      </c>
      <c r="B335" s="305" t="s">
        <v>714</v>
      </c>
      <c r="C335" s="305" t="s">
        <v>1001</v>
      </c>
      <c r="D335" s="306" t="s">
        <v>759</v>
      </c>
      <c r="E335" s="306" t="s">
        <v>1226</v>
      </c>
      <c r="F335" s="305" t="s">
        <v>771</v>
      </c>
      <c r="G335" s="305" t="s">
        <v>1339</v>
      </c>
      <c r="H335" s="306"/>
      <c r="I335" s="306"/>
      <c r="J335" s="307">
        <v>0.50694444444444442</v>
      </c>
      <c r="K335" s="307">
        <v>0.56944444444444442</v>
      </c>
      <c r="L335" s="299">
        <f t="shared" si="13"/>
        <v>1.5000000000873133</v>
      </c>
      <c r="M335" s="311">
        <v>4</v>
      </c>
      <c r="N335" s="312">
        <v>1.5</v>
      </c>
      <c r="O335" s="312"/>
      <c r="P335" s="312"/>
      <c r="Q335" s="308" t="s">
        <v>80</v>
      </c>
      <c r="R335" s="300" t="str">
        <f>IFERROR(VLOOKUP(Q335,Hoja1!A:B,2,FALSE),"")</f>
        <v>FAC - Transición Piloto</v>
      </c>
      <c r="S335" s="308" t="s">
        <v>52</v>
      </c>
      <c r="T335" s="308"/>
      <c r="U335" s="308" t="s">
        <v>593</v>
      </c>
      <c r="V335" s="301">
        <f t="shared" si="14"/>
        <v>5</v>
      </c>
    </row>
    <row r="336" spans="1:23" s="302" customFormat="1" x14ac:dyDescent="0.2">
      <c r="A336" s="394">
        <v>44683</v>
      </c>
      <c r="B336" s="305" t="s">
        <v>761</v>
      </c>
      <c r="C336" s="305" t="s">
        <v>762</v>
      </c>
      <c r="D336" s="306" t="s">
        <v>714</v>
      </c>
      <c r="E336" s="306" t="s">
        <v>830</v>
      </c>
      <c r="F336" s="305" t="s">
        <v>714</v>
      </c>
      <c r="G336" s="305" t="s">
        <v>840</v>
      </c>
      <c r="H336" s="306"/>
      <c r="I336" s="306"/>
      <c r="J336" s="307">
        <v>0.58333333333333337</v>
      </c>
      <c r="K336" s="307">
        <v>0.66666666666666663</v>
      </c>
      <c r="L336" s="299">
        <f t="shared" si="13"/>
        <v>2.0000000001164158</v>
      </c>
      <c r="M336" s="311">
        <v>5</v>
      </c>
      <c r="N336" s="312"/>
      <c r="O336" s="312"/>
      <c r="P336" s="312">
        <v>2</v>
      </c>
      <c r="Q336" s="308" t="s">
        <v>96</v>
      </c>
      <c r="R336" s="300" t="str">
        <f>IFERROR(VLOOKUP(Q336,Hoja1!A:B,2,FALSE),"")</f>
        <v>EJC - Mantenimiento de Autonomía LVN</v>
      </c>
      <c r="S336" s="308" t="s">
        <v>53</v>
      </c>
      <c r="T336" s="308" t="s">
        <v>165</v>
      </c>
      <c r="U336" s="308" t="s">
        <v>590</v>
      </c>
      <c r="V336" s="301">
        <f t="shared" si="14"/>
        <v>5</v>
      </c>
    </row>
    <row r="337" spans="1:22" s="302" customFormat="1" x14ac:dyDescent="0.2">
      <c r="A337" s="394">
        <v>44683</v>
      </c>
      <c r="B337" s="305" t="s">
        <v>714</v>
      </c>
      <c r="C337" s="305" t="s">
        <v>1385</v>
      </c>
      <c r="D337" s="306" t="s">
        <v>759</v>
      </c>
      <c r="E337" s="306" t="s">
        <v>1380</v>
      </c>
      <c r="F337" s="305" t="s">
        <v>771</v>
      </c>
      <c r="G337" s="305" t="s">
        <v>1318</v>
      </c>
      <c r="H337" s="306" t="s">
        <v>759</v>
      </c>
      <c r="I337" s="306" t="s">
        <v>1389</v>
      </c>
      <c r="J337" s="307">
        <v>0.67361111111111116</v>
      </c>
      <c r="K337" s="307">
        <v>0.73611111111111116</v>
      </c>
      <c r="L337" s="299">
        <f t="shared" si="13"/>
        <v>1.5000000000873133</v>
      </c>
      <c r="M337" s="311">
        <v>5</v>
      </c>
      <c r="N337" s="312"/>
      <c r="O337" s="312">
        <v>1.5</v>
      </c>
      <c r="P337" s="312"/>
      <c r="Q337" s="308" t="s">
        <v>89</v>
      </c>
      <c r="R337" s="300" t="str">
        <f>IFERROR(VLOOKUP(Q337,Hoja1!A:B,2,FALSE),"")</f>
        <v>FAC - Control Anual</v>
      </c>
      <c r="S337" s="308" t="s">
        <v>52</v>
      </c>
      <c r="T337" s="308"/>
      <c r="U337" s="308" t="s">
        <v>593</v>
      </c>
      <c r="V337" s="301">
        <f t="shared" si="14"/>
        <v>5</v>
      </c>
    </row>
    <row r="338" spans="1:22" s="302" customFormat="1" x14ac:dyDescent="0.2">
      <c r="A338" s="394">
        <v>44683</v>
      </c>
      <c r="B338" s="305" t="s">
        <v>714</v>
      </c>
      <c r="C338" s="305" t="s">
        <v>1391</v>
      </c>
      <c r="D338" s="306" t="s">
        <v>714</v>
      </c>
      <c r="E338" s="306" t="s">
        <v>900</v>
      </c>
      <c r="F338" s="305" t="s">
        <v>717</v>
      </c>
      <c r="G338" s="305" t="s">
        <v>798</v>
      </c>
      <c r="H338" s="306"/>
      <c r="I338" s="306"/>
      <c r="J338" s="307">
        <v>0.75</v>
      </c>
      <c r="K338" s="307">
        <v>0.83333333333333337</v>
      </c>
      <c r="L338" s="299">
        <f t="shared" si="13"/>
        <v>2.0000000001164184</v>
      </c>
      <c r="M338" s="311">
        <v>5</v>
      </c>
      <c r="N338" s="312"/>
      <c r="O338" s="312"/>
      <c r="P338" s="312">
        <v>2</v>
      </c>
      <c r="Q338" s="308" t="s">
        <v>300</v>
      </c>
      <c r="R338" s="300" t="str">
        <f>IFERROR(VLOOKUP(Q338,Hoja1!A:B,2,FALSE),"")</f>
        <v>EJC - Entrenamiento LVN</v>
      </c>
      <c r="S338" s="308" t="s">
        <v>53</v>
      </c>
      <c r="T338" s="308" t="s">
        <v>165</v>
      </c>
      <c r="U338" s="308" t="s">
        <v>590</v>
      </c>
      <c r="V338" s="301">
        <f t="shared" si="14"/>
        <v>5</v>
      </c>
    </row>
    <row r="339" spans="1:22" s="302" customFormat="1" x14ac:dyDescent="0.2">
      <c r="A339" s="536">
        <v>44684</v>
      </c>
      <c r="B339" s="305" t="s">
        <v>714</v>
      </c>
      <c r="C339" s="305" t="s">
        <v>1001</v>
      </c>
      <c r="D339" s="306" t="s">
        <v>759</v>
      </c>
      <c r="E339" s="306" t="s">
        <v>1226</v>
      </c>
      <c r="F339" s="305" t="s">
        <v>771</v>
      </c>
      <c r="G339" s="305" t="s">
        <v>1387</v>
      </c>
      <c r="H339" s="306"/>
      <c r="I339" s="306"/>
      <c r="J339" s="307">
        <v>0.33333333333333331</v>
      </c>
      <c r="K339" s="307">
        <v>0.39583333333333331</v>
      </c>
      <c r="L339" s="299">
        <f>IF(K339="","",(K339-J339)/$V$1)</f>
        <v>1.5000000000873133</v>
      </c>
      <c r="M339" s="311">
        <v>4</v>
      </c>
      <c r="N339" s="312"/>
      <c r="O339" s="312"/>
      <c r="P339" s="312">
        <v>1.5</v>
      </c>
      <c r="Q339" s="308" t="s">
        <v>81</v>
      </c>
      <c r="R339" s="300" t="str">
        <f>IFERROR(VLOOKUP(Q339,Hoja1!A:B,2,FALSE),"")</f>
        <v>FAC - Transición Co-Piloto</v>
      </c>
      <c r="S339" s="308" t="s">
        <v>52</v>
      </c>
      <c r="T339" s="308"/>
      <c r="U339" s="308" t="s">
        <v>593</v>
      </c>
      <c r="V339" s="301">
        <f t="shared" si="14"/>
        <v>5</v>
      </c>
    </row>
    <row r="340" spans="1:22" s="302" customFormat="1" x14ac:dyDescent="0.2">
      <c r="A340" s="536">
        <v>44684</v>
      </c>
      <c r="B340" s="305" t="s">
        <v>714</v>
      </c>
      <c r="C340" s="305" t="s">
        <v>1001</v>
      </c>
      <c r="D340" s="306" t="s">
        <v>759</v>
      </c>
      <c r="E340" s="306" t="s">
        <v>1380</v>
      </c>
      <c r="F340" s="305" t="s">
        <v>771</v>
      </c>
      <c r="G340" s="305" t="s">
        <v>1339</v>
      </c>
      <c r="H340" s="306"/>
      <c r="I340" s="306"/>
      <c r="J340" s="307">
        <v>0.40277777777777773</v>
      </c>
      <c r="K340" s="307">
        <v>0.46527777777777773</v>
      </c>
      <c r="L340" s="299">
        <f>IF(K340="","",(K340-J340)/$V$1)</f>
        <v>1.5000000000873133</v>
      </c>
      <c r="M340" s="311">
        <v>4</v>
      </c>
      <c r="N340" s="312"/>
      <c r="O340" s="312"/>
      <c r="P340" s="312">
        <v>1.5</v>
      </c>
      <c r="Q340" s="308" t="s">
        <v>89</v>
      </c>
      <c r="R340" s="300" t="str">
        <f>IFERROR(VLOOKUP(Q340,Hoja1!A:B,2,FALSE),"")</f>
        <v>FAC - Control Anual</v>
      </c>
      <c r="S340" s="308" t="s">
        <v>52</v>
      </c>
      <c r="T340" s="308"/>
      <c r="U340" s="308" t="s">
        <v>593</v>
      </c>
      <c r="V340" s="301">
        <f t="shared" si="14"/>
        <v>5</v>
      </c>
    </row>
    <row r="341" spans="1:22" s="302" customFormat="1" x14ac:dyDescent="0.2">
      <c r="A341" s="536">
        <v>44684</v>
      </c>
      <c r="B341" s="305" t="s">
        <v>714</v>
      </c>
      <c r="C341" s="305" t="s">
        <v>1001</v>
      </c>
      <c r="D341" s="306" t="s">
        <v>759</v>
      </c>
      <c r="E341" s="306" t="s">
        <v>1226</v>
      </c>
      <c r="F341" s="305" t="s">
        <v>771</v>
      </c>
      <c r="G341" s="305" t="s">
        <v>1387</v>
      </c>
      <c r="H341" s="306"/>
      <c r="I341" s="306"/>
      <c r="J341" s="307">
        <v>0.47222222222222227</v>
      </c>
      <c r="K341" s="307">
        <v>0.53472222222222221</v>
      </c>
      <c r="L341" s="299">
        <f t="shared" ref="L341:L372" si="15">IF(K341="","",(K341-J341)/$V$1)</f>
        <v>1.5000000000873119</v>
      </c>
      <c r="M341" s="311">
        <v>4</v>
      </c>
      <c r="N341" s="312"/>
      <c r="O341" s="312">
        <v>1.5</v>
      </c>
      <c r="P341" s="312"/>
      <c r="Q341" s="308" t="s">
        <v>81</v>
      </c>
      <c r="R341" s="300" t="str">
        <f>IFERROR(VLOOKUP(Q341,Hoja1!A:B,2,FALSE),"")</f>
        <v>FAC - Transición Co-Piloto</v>
      </c>
      <c r="S341" s="308" t="s">
        <v>52</v>
      </c>
      <c r="T341" s="308"/>
      <c r="U341" s="308" t="s">
        <v>593</v>
      </c>
      <c r="V341" s="301">
        <f t="shared" si="14"/>
        <v>5</v>
      </c>
    </row>
    <row r="342" spans="1:22" s="302" customFormat="1" x14ac:dyDescent="0.2">
      <c r="A342" s="536">
        <v>44684</v>
      </c>
      <c r="B342" s="305" t="s">
        <v>714</v>
      </c>
      <c r="C342" s="305" t="s">
        <v>1385</v>
      </c>
      <c r="D342" s="306" t="s">
        <v>759</v>
      </c>
      <c r="E342" s="306" t="s">
        <v>1380</v>
      </c>
      <c r="F342" s="305" t="s">
        <v>771</v>
      </c>
      <c r="G342" s="305" t="s">
        <v>1339</v>
      </c>
      <c r="H342" s="306"/>
      <c r="I342" s="306"/>
      <c r="J342" s="307">
        <v>0.54166666666666663</v>
      </c>
      <c r="K342" s="307">
        <v>0.60416666666666663</v>
      </c>
      <c r="L342" s="299">
        <f t="shared" si="15"/>
        <v>1.5000000000873133</v>
      </c>
      <c r="M342" s="311">
        <v>5</v>
      </c>
      <c r="N342" s="312"/>
      <c r="O342" s="312">
        <v>1.5</v>
      </c>
      <c r="P342" s="312"/>
      <c r="Q342" s="308" t="s">
        <v>81</v>
      </c>
      <c r="R342" s="300" t="str">
        <f>IFERROR(VLOOKUP(Q342,Hoja1!A:B,2,FALSE),"")</f>
        <v>FAC - Transición Co-Piloto</v>
      </c>
      <c r="S342" s="308" t="s">
        <v>52</v>
      </c>
      <c r="T342" s="308"/>
      <c r="U342" s="308" t="s">
        <v>593</v>
      </c>
      <c r="V342" s="301">
        <f t="shared" si="14"/>
        <v>5</v>
      </c>
    </row>
    <row r="343" spans="1:22" s="302" customFormat="1" x14ac:dyDescent="0.2">
      <c r="A343" s="536">
        <v>44684</v>
      </c>
      <c r="B343" s="305" t="s">
        <v>714</v>
      </c>
      <c r="C343" s="305" t="s">
        <v>1385</v>
      </c>
      <c r="D343" s="306" t="s">
        <v>759</v>
      </c>
      <c r="E343" s="306" t="s">
        <v>1389</v>
      </c>
      <c r="F343" s="305" t="s">
        <v>771</v>
      </c>
      <c r="G343" s="305" t="s">
        <v>1388</v>
      </c>
      <c r="H343" s="306"/>
      <c r="I343" s="306"/>
      <c r="J343" s="307">
        <v>0.60416666666666663</v>
      </c>
      <c r="K343" s="307">
        <v>0.66666666666666663</v>
      </c>
      <c r="L343" s="299">
        <f t="shared" si="15"/>
        <v>1.5000000000873133</v>
      </c>
      <c r="M343" s="311">
        <v>5</v>
      </c>
      <c r="N343" s="312"/>
      <c r="O343" s="312"/>
      <c r="P343" s="312">
        <v>1.5</v>
      </c>
      <c r="Q343" s="308" t="s">
        <v>89</v>
      </c>
      <c r="R343" s="300" t="str">
        <f>IFERROR(VLOOKUP(Q343,Hoja1!A:B,2,FALSE),"")</f>
        <v>FAC - Control Anual</v>
      </c>
      <c r="S343" s="308" t="s">
        <v>52</v>
      </c>
      <c r="T343" s="308"/>
      <c r="U343" s="308" t="s">
        <v>593</v>
      </c>
      <c r="V343" s="301">
        <f t="shared" si="14"/>
        <v>5</v>
      </c>
    </row>
    <row r="344" spans="1:22" s="302" customFormat="1" x14ac:dyDescent="0.2">
      <c r="A344" s="536">
        <v>44684</v>
      </c>
      <c r="B344" s="305" t="s">
        <v>761</v>
      </c>
      <c r="C344" s="305" t="s">
        <v>762</v>
      </c>
      <c r="D344" s="306" t="s">
        <v>714</v>
      </c>
      <c r="E344" s="306" t="s">
        <v>1411</v>
      </c>
      <c r="F344" s="305" t="s">
        <v>714</v>
      </c>
      <c r="G344" s="305" t="s">
        <v>1412</v>
      </c>
      <c r="H344" s="306"/>
      <c r="I344" s="306"/>
      <c r="J344" s="307">
        <v>0.66666666666666663</v>
      </c>
      <c r="K344" s="307">
        <v>0.75</v>
      </c>
      <c r="L344" s="299">
        <f t="shared" si="15"/>
        <v>2.0000000001164184</v>
      </c>
      <c r="M344" s="311">
        <v>5</v>
      </c>
      <c r="N344" s="312"/>
      <c r="O344" s="312"/>
      <c r="P344" s="312">
        <v>2</v>
      </c>
      <c r="Q344" s="308" t="s">
        <v>96</v>
      </c>
      <c r="R344" s="300" t="str">
        <f>IFERROR(VLOOKUP(Q344,Hoja1!A:B,2,FALSE),"")</f>
        <v>EJC - Mantenimiento de Autonomía LVN</v>
      </c>
      <c r="S344" s="308" t="s">
        <v>53</v>
      </c>
      <c r="T344" s="308" t="s">
        <v>165</v>
      </c>
      <c r="U344" s="308" t="s">
        <v>590</v>
      </c>
      <c r="V344" s="301">
        <f t="shared" si="14"/>
        <v>5</v>
      </c>
    </row>
    <row r="345" spans="1:22" s="302" customFormat="1" x14ac:dyDescent="0.2">
      <c r="A345" s="536">
        <v>44684</v>
      </c>
      <c r="B345" s="305" t="s">
        <v>761</v>
      </c>
      <c r="C345" s="305" t="s">
        <v>762</v>
      </c>
      <c r="D345" s="306" t="s">
        <v>759</v>
      </c>
      <c r="E345" s="306" t="s">
        <v>1373</v>
      </c>
      <c r="F345" s="305" t="s">
        <v>717</v>
      </c>
      <c r="G345" s="305" t="s">
        <v>1199</v>
      </c>
      <c r="H345" s="306"/>
      <c r="I345" s="306"/>
      <c r="J345" s="307">
        <v>0.75694444444444453</v>
      </c>
      <c r="K345" s="307">
        <v>0.84027777777777779</v>
      </c>
      <c r="L345" s="299">
        <f t="shared" si="15"/>
        <v>2.0000000001164158</v>
      </c>
      <c r="M345" s="311">
        <v>5</v>
      </c>
      <c r="N345" s="312"/>
      <c r="O345" s="312"/>
      <c r="P345" s="312">
        <v>2</v>
      </c>
      <c r="Q345" s="308" t="s">
        <v>96</v>
      </c>
      <c r="R345" s="300" t="str">
        <f>IFERROR(VLOOKUP(Q345,Hoja1!A:B,2,FALSE),"")</f>
        <v>EJC - Mantenimiento de Autonomía LVN</v>
      </c>
      <c r="S345" s="308" t="s">
        <v>53</v>
      </c>
      <c r="T345" s="308" t="s">
        <v>165</v>
      </c>
      <c r="U345" s="308" t="s">
        <v>590</v>
      </c>
      <c r="V345" s="301">
        <f t="shared" si="14"/>
        <v>5</v>
      </c>
    </row>
    <row r="346" spans="1:22" s="302" customFormat="1" x14ac:dyDescent="0.2">
      <c r="A346" s="545">
        <v>44685</v>
      </c>
      <c r="B346" s="305" t="s">
        <v>714</v>
      </c>
      <c r="C346" s="305" t="s">
        <v>1385</v>
      </c>
      <c r="D346" s="306" t="s">
        <v>759</v>
      </c>
      <c r="E346" s="306" t="s">
        <v>1380</v>
      </c>
      <c r="F346" s="305" t="s">
        <v>771</v>
      </c>
      <c r="G346" s="305" t="s">
        <v>1388</v>
      </c>
      <c r="H346" s="306"/>
      <c r="I346" s="306"/>
      <c r="J346" s="307">
        <v>0.33333333333333331</v>
      </c>
      <c r="K346" s="307">
        <v>0.39583333333333331</v>
      </c>
      <c r="L346" s="299">
        <f t="shared" si="15"/>
        <v>1.5000000000873133</v>
      </c>
      <c r="M346" s="311">
        <v>5</v>
      </c>
      <c r="N346" s="312"/>
      <c r="O346" s="312">
        <v>1.5</v>
      </c>
      <c r="P346" s="312"/>
      <c r="Q346" s="308" t="s">
        <v>89</v>
      </c>
      <c r="R346" s="300" t="str">
        <f>IFERROR(VLOOKUP(Q346,Hoja1!A:B,2,FALSE),"")</f>
        <v>FAC - Control Anual</v>
      </c>
      <c r="S346" s="308" t="s">
        <v>52</v>
      </c>
      <c r="T346" s="308"/>
      <c r="U346" s="308" t="s">
        <v>593</v>
      </c>
      <c r="V346" s="301">
        <f t="shared" si="14"/>
        <v>5</v>
      </c>
    </row>
    <row r="347" spans="1:22" s="302" customFormat="1" x14ac:dyDescent="0.2">
      <c r="A347" s="545">
        <v>44685</v>
      </c>
      <c r="B347" s="305" t="s">
        <v>714</v>
      </c>
      <c r="C347" s="305" t="s">
        <v>1385</v>
      </c>
      <c r="D347" s="306" t="s">
        <v>759</v>
      </c>
      <c r="E347" s="306" t="s">
        <v>1380</v>
      </c>
      <c r="F347" s="305" t="s">
        <v>771</v>
      </c>
      <c r="G347" s="305" t="s">
        <v>1388</v>
      </c>
      <c r="H347" s="306"/>
      <c r="I347" s="306"/>
      <c r="J347" s="307">
        <v>0.39583333333333331</v>
      </c>
      <c r="K347" s="307">
        <v>0.45833333333333331</v>
      </c>
      <c r="L347" s="299">
        <f t="shared" si="15"/>
        <v>1.5000000000873133</v>
      </c>
      <c r="M347" s="311">
        <v>5</v>
      </c>
      <c r="N347" s="312"/>
      <c r="O347" s="312"/>
      <c r="P347" s="312">
        <v>1.5</v>
      </c>
      <c r="Q347" s="308" t="s">
        <v>89</v>
      </c>
      <c r="R347" s="300" t="str">
        <f>IFERROR(VLOOKUP(Q347,Hoja1!A:B,2,FALSE),"")</f>
        <v>FAC - Control Anual</v>
      </c>
      <c r="S347" s="308" t="s">
        <v>52</v>
      </c>
      <c r="T347" s="308"/>
      <c r="U347" s="308" t="s">
        <v>593</v>
      </c>
      <c r="V347" s="301">
        <f t="shared" si="14"/>
        <v>5</v>
      </c>
    </row>
    <row r="348" spans="1:22" s="302" customFormat="1" x14ac:dyDescent="0.2">
      <c r="A348" s="545">
        <v>44685</v>
      </c>
      <c r="B348" s="305" t="s">
        <v>714</v>
      </c>
      <c r="C348" s="305" t="s">
        <v>1001</v>
      </c>
      <c r="D348" s="306" t="s">
        <v>759</v>
      </c>
      <c r="E348" s="306" t="s">
        <v>1226</v>
      </c>
      <c r="F348" s="305" t="s">
        <v>771</v>
      </c>
      <c r="G348" s="305" t="s">
        <v>1387</v>
      </c>
      <c r="H348" s="306"/>
      <c r="I348" s="306"/>
      <c r="J348" s="307">
        <v>0.45833333333333331</v>
      </c>
      <c r="K348" s="307">
        <v>0.52083333333333337</v>
      </c>
      <c r="L348" s="299">
        <f t="shared" si="15"/>
        <v>1.5000000000873146</v>
      </c>
      <c r="M348" s="311">
        <v>4</v>
      </c>
      <c r="N348" s="312"/>
      <c r="O348" s="312"/>
      <c r="P348" s="312">
        <v>1.5</v>
      </c>
      <c r="Q348" s="308" t="s">
        <v>81</v>
      </c>
      <c r="R348" s="300" t="str">
        <f>IFERROR(VLOOKUP(Q348,Hoja1!A:B,2,FALSE),"")</f>
        <v>FAC - Transición Co-Piloto</v>
      </c>
      <c r="S348" s="308" t="s">
        <v>52</v>
      </c>
      <c r="T348" s="308"/>
      <c r="U348" s="308" t="s">
        <v>593</v>
      </c>
      <c r="V348" s="301">
        <f t="shared" si="14"/>
        <v>5</v>
      </c>
    </row>
    <row r="349" spans="1:22" s="302" customFormat="1" x14ac:dyDescent="0.2">
      <c r="A349" s="545">
        <v>44685</v>
      </c>
      <c r="B349" s="305" t="s">
        <v>714</v>
      </c>
      <c r="C349" s="305" t="s">
        <v>1001</v>
      </c>
      <c r="D349" s="306" t="s">
        <v>759</v>
      </c>
      <c r="E349" s="306" t="s">
        <v>1226</v>
      </c>
      <c r="F349" s="305" t="s">
        <v>771</v>
      </c>
      <c r="G349" s="305" t="s">
        <v>1387</v>
      </c>
      <c r="H349" s="306"/>
      <c r="I349" s="306"/>
      <c r="J349" s="307">
        <v>0.52083333333333337</v>
      </c>
      <c r="K349" s="307">
        <v>0.58333333333333337</v>
      </c>
      <c r="L349" s="299">
        <f t="shared" si="15"/>
        <v>1.5000000000873133</v>
      </c>
      <c r="M349" s="311">
        <v>4</v>
      </c>
      <c r="N349" s="312"/>
      <c r="O349" s="312">
        <v>1.5</v>
      </c>
      <c r="P349" s="312"/>
      <c r="Q349" s="308" t="s">
        <v>81</v>
      </c>
      <c r="R349" s="300" t="str">
        <f>IFERROR(VLOOKUP(Q349,Hoja1!A:B,2,FALSE),"")</f>
        <v>FAC - Transición Co-Piloto</v>
      </c>
      <c r="S349" s="308" t="s">
        <v>52</v>
      </c>
      <c r="T349" s="308"/>
      <c r="U349" s="308" t="s">
        <v>593</v>
      </c>
      <c r="V349" s="301">
        <f t="shared" si="14"/>
        <v>5</v>
      </c>
    </row>
    <row r="350" spans="1:22" s="302" customFormat="1" x14ac:dyDescent="0.2">
      <c r="A350" s="545">
        <v>44685</v>
      </c>
      <c r="B350" s="305" t="s">
        <v>714</v>
      </c>
      <c r="C350" s="305" t="s">
        <v>1001</v>
      </c>
      <c r="D350" s="306" t="s">
        <v>759</v>
      </c>
      <c r="E350" s="306" t="s">
        <v>1380</v>
      </c>
      <c r="F350" s="305" t="s">
        <v>771</v>
      </c>
      <c r="G350" s="305" t="s">
        <v>1318</v>
      </c>
      <c r="H350" s="306"/>
      <c r="I350" s="306"/>
      <c r="J350" s="307">
        <v>0.58333333333333337</v>
      </c>
      <c r="K350" s="307">
        <v>0.64583333333333337</v>
      </c>
      <c r="L350" s="299">
        <f t="shared" si="15"/>
        <v>1.5000000000873133</v>
      </c>
      <c r="M350" s="311">
        <v>4</v>
      </c>
      <c r="N350" s="312"/>
      <c r="O350" s="312">
        <v>1.5</v>
      </c>
      <c r="P350" s="312"/>
      <c r="Q350" s="308" t="s">
        <v>89</v>
      </c>
      <c r="R350" s="300" t="str">
        <f>IFERROR(VLOOKUP(Q350,Hoja1!A:B,2,FALSE),"")</f>
        <v>FAC - Control Anual</v>
      </c>
      <c r="S350" s="308" t="s">
        <v>52</v>
      </c>
      <c r="T350" s="308"/>
      <c r="U350" s="308" t="s">
        <v>593</v>
      </c>
      <c r="V350" s="301">
        <f t="shared" si="14"/>
        <v>5</v>
      </c>
    </row>
    <row r="351" spans="1:22" s="302" customFormat="1" x14ac:dyDescent="0.2">
      <c r="A351" s="536">
        <v>44686</v>
      </c>
      <c r="B351" s="305" t="s">
        <v>714</v>
      </c>
      <c r="C351" s="305" t="s">
        <v>1001</v>
      </c>
      <c r="D351" s="306" t="s">
        <v>759</v>
      </c>
      <c r="E351" s="306" t="s">
        <v>1380</v>
      </c>
      <c r="F351" s="305" t="s">
        <v>771</v>
      </c>
      <c r="G351" s="305" t="s">
        <v>1227</v>
      </c>
      <c r="H351" s="306"/>
      <c r="I351" s="306"/>
      <c r="J351" s="307">
        <v>0.33333333333333331</v>
      </c>
      <c r="K351" s="307">
        <v>0.39583333333333331</v>
      </c>
      <c r="L351" s="299">
        <f t="shared" si="15"/>
        <v>1.5000000000873133</v>
      </c>
      <c r="M351" s="311">
        <v>4</v>
      </c>
      <c r="N351" s="312">
        <v>0.75</v>
      </c>
      <c r="O351" s="312">
        <v>0.75</v>
      </c>
      <c r="P351" s="312"/>
      <c r="Q351" s="308" t="s">
        <v>89</v>
      </c>
      <c r="R351" s="300" t="str">
        <f>IFERROR(VLOOKUP(Q351,Hoja1!A:B,2,FALSE),"")</f>
        <v>FAC - Control Anual</v>
      </c>
      <c r="S351" s="308" t="s">
        <v>52</v>
      </c>
      <c r="T351" s="308"/>
      <c r="U351" s="308" t="s">
        <v>593</v>
      </c>
      <c r="V351" s="301">
        <f t="shared" si="14"/>
        <v>5</v>
      </c>
    </row>
    <row r="352" spans="1:22" s="302" customFormat="1" x14ac:dyDescent="0.2">
      <c r="A352" s="536">
        <v>44686</v>
      </c>
      <c r="B352" s="305" t="s">
        <v>714</v>
      </c>
      <c r="C352" s="305" t="s">
        <v>1001</v>
      </c>
      <c r="D352" s="306" t="s">
        <v>759</v>
      </c>
      <c r="E352" s="306" t="s">
        <v>1380</v>
      </c>
      <c r="F352" s="305" t="s">
        <v>771</v>
      </c>
      <c r="G352" s="305" t="s">
        <v>1227</v>
      </c>
      <c r="H352" s="306"/>
      <c r="I352" s="306"/>
      <c r="J352" s="307">
        <v>0.39583333333333331</v>
      </c>
      <c r="K352" s="307">
        <v>0.45833333333333331</v>
      </c>
      <c r="L352" s="299">
        <f t="shared" si="15"/>
        <v>1.5000000000873133</v>
      </c>
      <c r="M352" s="311">
        <v>4</v>
      </c>
      <c r="N352" s="312"/>
      <c r="O352" s="312">
        <v>1.5</v>
      </c>
      <c r="P352" s="312"/>
      <c r="Q352" s="308" t="s">
        <v>81</v>
      </c>
      <c r="R352" s="300" t="str">
        <f>IFERROR(VLOOKUP(Q352,Hoja1!A:B,2,FALSE),"")</f>
        <v>FAC - Transición Co-Piloto</v>
      </c>
      <c r="S352" s="308" t="s">
        <v>52</v>
      </c>
      <c r="T352" s="308"/>
      <c r="U352" s="308" t="s">
        <v>593</v>
      </c>
      <c r="V352" s="301">
        <f t="shared" si="14"/>
        <v>5</v>
      </c>
    </row>
    <row r="353" spans="1:22" s="302" customFormat="1" x14ac:dyDescent="0.2">
      <c r="A353" s="536">
        <v>44686</v>
      </c>
      <c r="B353" s="305" t="s">
        <v>714</v>
      </c>
      <c r="C353" s="305" t="s">
        <v>1385</v>
      </c>
      <c r="D353" s="306" t="s">
        <v>759</v>
      </c>
      <c r="E353" s="306" t="s">
        <v>1389</v>
      </c>
      <c r="F353" s="305" t="s">
        <v>771</v>
      </c>
      <c r="G353" s="305" t="s">
        <v>1388</v>
      </c>
      <c r="H353" s="306"/>
      <c r="I353" s="306"/>
      <c r="J353" s="307">
        <v>0.45833333333333331</v>
      </c>
      <c r="K353" s="307">
        <v>0.52083333333333337</v>
      </c>
      <c r="L353" s="299">
        <f t="shared" si="15"/>
        <v>1.5000000000873146</v>
      </c>
      <c r="M353" s="311">
        <v>5</v>
      </c>
      <c r="N353" s="312"/>
      <c r="O353" s="312">
        <v>1.5</v>
      </c>
      <c r="P353" s="312"/>
      <c r="Q353" s="308" t="s">
        <v>89</v>
      </c>
      <c r="R353" s="300" t="str">
        <f>IFERROR(VLOOKUP(Q353,Hoja1!A:B,2,FALSE),"")</f>
        <v>FAC - Control Anual</v>
      </c>
      <c r="S353" s="308" t="s">
        <v>52</v>
      </c>
      <c r="T353" s="308"/>
      <c r="U353" s="308" t="s">
        <v>593</v>
      </c>
      <c r="V353" s="301">
        <f t="shared" si="14"/>
        <v>5</v>
      </c>
    </row>
    <row r="354" spans="1:22" s="302" customFormat="1" x14ac:dyDescent="0.2">
      <c r="A354" s="536">
        <v>44686</v>
      </c>
      <c r="B354" s="305" t="s">
        <v>714</v>
      </c>
      <c r="C354" s="305" t="s">
        <v>1385</v>
      </c>
      <c r="D354" s="306" t="s">
        <v>759</v>
      </c>
      <c r="E354" s="306" t="s">
        <v>1389</v>
      </c>
      <c r="F354" s="305" t="s">
        <v>771</v>
      </c>
      <c r="G354" s="305" t="s">
        <v>1388</v>
      </c>
      <c r="H354" s="306"/>
      <c r="I354" s="306"/>
      <c r="J354" s="307">
        <v>0.52083333333333337</v>
      </c>
      <c r="K354" s="307">
        <v>0.58333333333333337</v>
      </c>
      <c r="L354" s="299">
        <f t="shared" si="15"/>
        <v>1.5000000000873133</v>
      </c>
      <c r="M354" s="311">
        <v>5</v>
      </c>
      <c r="N354" s="312"/>
      <c r="O354" s="312">
        <v>1.5</v>
      </c>
      <c r="P354" s="312"/>
      <c r="Q354" s="308" t="s">
        <v>89</v>
      </c>
      <c r="R354" s="300" t="str">
        <f>IFERROR(VLOOKUP(Q354,Hoja1!A:B,2,FALSE),"")</f>
        <v>FAC - Control Anual</v>
      </c>
      <c r="S354" s="308" t="s">
        <v>52</v>
      </c>
      <c r="T354" s="308"/>
      <c r="U354" s="308" t="s">
        <v>593</v>
      </c>
      <c r="V354" s="301">
        <f t="shared" si="14"/>
        <v>5</v>
      </c>
    </row>
    <row r="355" spans="1:22" s="302" customFormat="1" x14ac:dyDescent="0.2">
      <c r="A355" s="536">
        <v>44686</v>
      </c>
      <c r="B355" s="305" t="s">
        <v>714</v>
      </c>
      <c r="C355" s="305" t="s">
        <v>1385</v>
      </c>
      <c r="D355" s="306" t="s">
        <v>759</v>
      </c>
      <c r="E355" s="306" t="s">
        <v>1226</v>
      </c>
      <c r="F355" s="305"/>
      <c r="G355" s="305"/>
      <c r="H355" s="306"/>
      <c r="I355" s="306"/>
      <c r="J355" s="307">
        <v>0.59027777777777779</v>
      </c>
      <c r="K355" s="307">
        <v>0.65277777777777779</v>
      </c>
      <c r="L355" s="299">
        <f t="shared" si="15"/>
        <v>1.5000000000873133</v>
      </c>
      <c r="M355" s="311">
        <v>5</v>
      </c>
      <c r="N355" s="312"/>
      <c r="O355" s="312">
        <v>1.5</v>
      </c>
      <c r="P355" s="312"/>
      <c r="Q355" s="308" t="s">
        <v>80</v>
      </c>
      <c r="R355" s="300" t="str">
        <f>IFERROR(VLOOKUP(Q355,Hoja1!A:B,2,FALSE),"")</f>
        <v>FAC - Transición Piloto</v>
      </c>
      <c r="S355" s="308" t="s">
        <v>52</v>
      </c>
      <c r="T355" s="308"/>
      <c r="U355" s="308" t="s">
        <v>593</v>
      </c>
      <c r="V355" s="301">
        <f t="shared" si="14"/>
        <v>5</v>
      </c>
    </row>
    <row r="356" spans="1:22" s="302" customFormat="1" x14ac:dyDescent="0.2">
      <c r="A356" s="394">
        <v>44687</v>
      </c>
      <c r="B356" s="305" t="s">
        <v>759</v>
      </c>
      <c r="C356" s="305" t="s">
        <v>926</v>
      </c>
      <c r="D356" s="306" t="s">
        <v>759</v>
      </c>
      <c r="E356" s="306" t="s">
        <v>1437</v>
      </c>
      <c r="F356" s="305" t="s">
        <v>771</v>
      </c>
      <c r="G356" s="305" t="s">
        <v>1364</v>
      </c>
      <c r="H356" s="306"/>
      <c r="I356" s="306"/>
      <c r="J356" s="307">
        <v>0.25</v>
      </c>
      <c r="K356" s="307">
        <v>0.33333333333333331</v>
      </c>
      <c r="L356" s="299">
        <f t="shared" si="15"/>
        <v>2.0000000001164171</v>
      </c>
      <c r="M356" s="311">
        <v>5</v>
      </c>
      <c r="N356" s="312"/>
      <c r="O356" s="312">
        <v>2</v>
      </c>
      <c r="P356" s="312"/>
      <c r="Q356" s="308" t="s">
        <v>124</v>
      </c>
      <c r="R356" s="300" t="str">
        <f>IFERROR(VLOOKUP(Q356,Hoja1!A:B,2,FALSE),"")</f>
        <v>EJC - Prueba Anual de Nivel de Pericia-IFR</v>
      </c>
      <c r="S356" s="308" t="s">
        <v>53</v>
      </c>
      <c r="T356" s="308" t="s">
        <v>165</v>
      </c>
      <c r="U356" s="308" t="s">
        <v>591</v>
      </c>
      <c r="V356" s="301">
        <f t="shared" si="14"/>
        <v>5</v>
      </c>
    </row>
    <row r="357" spans="1:22" s="302" customFormat="1" x14ac:dyDescent="0.2">
      <c r="A357" s="394">
        <v>44687</v>
      </c>
      <c r="B357" s="305" t="s">
        <v>714</v>
      </c>
      <c r="C357" s="305" t="s">
        <v>1438</v>
      </c>
      <c r="D357" s="306" t="s">
        <v>759</v>
      </c>
      <c r="E357" s="306" t="s">
        <v>1380</v>
      </c>
      <c r="F357" s="305" t="s">
        <v>771</v>
      </c>
      <c r="G357" s="305" t="s">
        <v>1318</v>
      </c>
      <c r="H357" s="306"/>
      <c r="I357" s="306"/>
      <c r="J357" s="307">
        <v>0.33333333333333331</v>
      </c>
      <c r="K357" s="307">
        <v>0.39583333333333331</v>
      </c>
      <c r="L357" s="299">
        <f t="shared" si="15"/>
        <v>1.5000000000873133</v>
      </c>
      <c r="M357" s="311">
        <v>5</v>
      </c>
      <c r="N357" s="312"/>
      <c r="O357" s="312">
        <v>1.5</v>
      </c>
      <c r="P357" s="312"/>
      <c r="Q357" s="308" t="s">
        <v>89</v>
      </c>
      <c r="R357" s="300" t="str">
        <f>IFERROR(VLOOKUP(Q357,Hoja1!A:B,2,FALSE),"")</f>
        <v>FAC - Control Anual</v>
      </c>
      <c r="S357" s="308" t="s">
        <v>52</v>
      </c>
      <c r="T357" s="308"/>
      <c r="U357" s="308" t="s">
        <v>593</v>
      </c>
      <c r="V357" s="301">
        <f t="shared" si="14"/>
        <v>5</v>
      </c>
    </row>
    <row r="358" spans="1:22" s="302" customFormat="1" x14ac:dyDescent="0.2">
      <c r="A358" s="394">
        <v>44687</v>
      </c>
      <c r="B358" s="305" t="s">
        <v>714</v>
      </c>
      <c r="C358" s="305" t="s">
        <v>1385</v>
      </c>
      <c r="D358" s="306" t="s">
        <v>759</v>
      </c>
      <c r="E358" s="306" t="s">
        <v>1389</v>
      </c>
      <c r="F358" s="305" t="s">
        <v>771</v>
      </c>
      <c r="G358" s="305" t="s">
        <v>1388</v>
      </c>
      <c r="H358" s="306"/>
      <c r="I358" s="306"/>
      <c r="J358" s="307">
        <v>0.39583333333333331</v>
      </c>
      <c r="K358" s="307">
        <v>0.45833333333333331</v>
      </c>
      <c r="L358" s="299">
        <f t="shared" si="15"/>
        <v>1.5000000000873133</v>
      </c>
      <c r="M358" s="311">
        <v>5</v>
      </c>
      <c r="N358" s="312"/>
      <c r="O358" s="312">
        <v>1.5</v>
      </c>
      <c r="P358" s="312"/>
      <c r="Q358" s="308" t="s">
        <v>89</v>
      </c>
      <c r="R358" s="300" t="str">
        <f>IFERROR(VLOOKUP(Q358,Hoja1!A:B,2,FALSE),"")</f>
        <v>FAC - Control Anual</v>
      </c>
      <c r="S358" s="308" t="s">
        <v>52</v>
      </c>
      <c r="T358" s="308"/>
      <c r="U358" s="308" t="s">
        <v>593</v>
      </c>
      <c r="V358" s="301">
        <f t="shared" si="14"/>
        <v>5</v>
      </c>
    </row>
    <row r="359" spans="1:22" s="302" customFormat="1" x14ac:dyDescent="0.2">
      <c r="A359" s="394">
        <v>44687</v>
      </c>
      <c r="B359" s="305" t="s">
        <v>714</v>
      </c>
      <c r="C359" s="305" t="s">
        <v>1385</v>
      </c>
      <c r="D359" s="306" t="s">
        <v>759</v>
      </c>
      <c r="E359" s="306" t="s">
        <v>1389</v>
      </c>
      <c r="F359" s="305" t="s">
        <v>771</v>
      </c>
      <c r="G359" s="305" t="s">
        <v>1388</v>
      </c>
      <c r="H359" s="306"/>
      <c r="I359" s="306"/>
      <c r="J359" s="307">
        <v>0.45833333333333331</v>
      </c>
      <c r="K359" s="307">
        <v>0.52083333333333337</v>
      </c>
      <c r="L359" s="299">
        <f>IF(K359="","",(K359-J359)/$V$1)</f>
        <v>1.5000000000873146</v>
      </c>
      <c r="M359" s="311">
        <v>5</v>
      </c>
      <c r="N359" s="312"/>
      <c r="O359" s="312">
        <v>1.5</v>
      </c>
      <c r="P359" s="312"/>
      <c r="Q359" s="308" t="s">
        <v>89</v>
      </c>
      <c r="R359" s="300" t="str">
        <f>IFERROR(VLOOKUP(Q359,Hoja1!A:B,2,FALSE),"")</f>
        <v>FAC - Control Anual</v>
      </c>
      <c r="S359" s="308" t="s">
        <v>52</v>
      </c>
      <c r="T359" s="308"/>
      <c r="U359" s="308" t="s">
        <v>593</v>
      </c>
      <c r="V359" s="301">
        <f t="shared" si="14"/>
        <v>5</v>
      </c>
    </row>
    <row r="360" spans="1:22" s="302" customFormat="1" x14ac:dyDescent="0.2">
      <c r="A360" s="394">
        <v>44687</v>
      </c>
      <c r="B360" s="305" t="s">
        <v>768</v>
      </c>
      <c r="C360" s="305" t="s">
        <v>974</v>
      </c>
      <c r="D360" s="306" t="s">
        <v>759</v>
      </c>
      <c r="E360" s="306" t="s">
        <v>1439</v>
      </c>
      <c r="F360" s="305"/>
      <c r="G360" s="305"/>
      <c r="H360" s="306"/>
      <c r="I360" s="306"/>
      <c r="J360" s="307">
        <v>0.54166666666666663</v>
      </c>
      <c r="K360" s="307">
        <v>0.625</v>
      </c>
      <c r="L360" s="299">
        <f>IF(K360="","",(K360-J360)/$V$1)</f>
        <v>2.0000000001164184</v>
      </c>
      <c r="M360" s="311">
        <v>5</v>
      </c>
      <c r="N360" s="312"/>
      <c r="O360" s="312"/>
      <c r="P360" s="312">
        <v>2</v>
      </c>
      <c r="Q360" s="308" t="s">
        <v>96</v>
      </c>
      <c r="R360" s="300" t="str">
        <f>IFERROR(VLOOKUP(Q360,Hoja1!A:B,2,FALSE),"")</f>
        <v>EJC - Mantenimiento de Autonomía LVN</v>
      </c>
      <c r="S360" s="308" t="s">
        <v>53</v>
      </c>
      <c r="T360" s="308" t="s">
        <v>165</v>
      </c>
      <c r="U360" s="308" t="s">
        <v>591</v>
      </c>
      <c r="V360" s="301">
        <f t="shared" si="14"/>
        <v>5</v>
      </c>
    </row>
    <row r="361" spans="1:22" s="302" customFormat="1" x14ac:dyDescent="0.2">
      <c r="A361" s="536">
        <v>44688</v>
      </c>
      <c r="B361" s="305" t="s">
        <v>1428</v>
      </c>
      <c r="C361" s="305" t="s">
        <v>1022</v>
      </c>
      <c r="D361" s="306" t="s">
        <v>768</v>
      </c>
      <c r="E361" s="306" t="s">
        <v>1429</v>
      </c>
      <c r="F361" s="305" t="s">
        <v>759</v>
      </c>
      <c r="G361" s="305" t="s">
        <v>1430</v>
      </c>
      <c r="H361" s="306"/>
      <c r="I361" s="306"/>
      <c r="J361" s="307">
        <v>0.33333333333333331</v>
      </c>
      <c r="K361" s="307">
        <v>0.41666666666666669</v>
      </c>
      <c r="L361" s="299">
        <f t="shared" si="15"/>
        <v>2.0000000001164184</v>
      </c>
      <c r="M361" s="311">
        <v>4</v>
      </c>
      <c r="N361" s="312"/>
      <c r="O361" s="312"/>
      <c r="P361" s="312">
        <v>2</v>
      </c>
      <c r="Q361" s="308" t="s">
        <v>94</v>
      </c>
      <c r="R361" s="300" t="str">
        <f>IFERROR(VLOOKUP(Q361,Hoja1!A:B,2,FALSE),"")</f>
        <v>EJC - Requisitos LVN</v>
      </c>
      <c r="S361" s="308" t="s">
        <v>53</v>
      </c>
      <c r="T361" s="308" t="s">
        <v>165</v>
      </c>
      <c r="U361" s="308" t="s">
        <v>591</v>
      </c>
      <c r="V361" s="301">
        <f t="shared" si="14"/>
        <v>5</v>
      </c>
    </row>
    <row r="362" spans="1:22" s="302" customFormat="1" x14ac:dyDescent="0.2">
      <c r="A362" s="536">
        <v>44688</v>
      </c>
      <c r="B362" s="305" t="s">
        <v>759</v>
      </c>
      <c r="C362" s="305" t="s">
        <v>1170</v>
      </c>
      <c r="D362" s="306" t="s">
        <v>768</v>
      </c>
      <c r="E362" s="306" t="s">
        <v>1431</v>
      </c>
      <c r="F362" s="305" t="s">
        <v>759</v>
      </c>
      <c r="G362" s="305" t="s">
        <v>1432</v>
      </c>
      <c r="H362" s="306"/>
      <c r="I362" s="306"/>
      <c r="J362" s="307">
        <v>0.4236111111111111</v>
      </c>
      <c r="K362" s="307">
        <v>0.50694444444444442</v>
      </c>
      <c r="L362" s="299">
        <f t="shared" si="15"/>
        <v>2.0000000001164171</v>
      </c>
      <c r="M362" s="311">
        <v>4</v>
      </c>
      <c r="N362" s="312">
        <v>1</v>
      </c>
      <c r="O362" s="312"/>
      <c r="P362" s="312">
        <v>1</v>
      </c>
      <c r="Q362" s="308" t="s">
        <v>91</v>
      </c>
      <c r="R362" s="300" t="str">
        <f>IFERROR(VLOOKUP(Q362,Hoja1!A:B,2,FALSE),"")</f>
        <v>EJC - Entrenamiento de Emergencias</v>
      </c>
      <c r="S362" s="308" t="s">
        <v>53</v>
      </c>
      <c r="T362" s="308" t="s">
        <v>165</v>
      </c>
      <c r="U362" s="308" t="s">
        <v>591</v>
      </c>
      <c r="V362" s="301">
        <f t="shared" si="14"/>
        <v>5</v>
      </c>
    </row>
    <row r="363" spans="1:22" s="302" customFormat="1" x14ac:dyDescent="0.2">
      <c r="A363" s="536">
        <v>44688</v>
      </c>
      <c r="B363" s="305" t="s">
        <v>714</v>
      </c>
      <c r="C363" s="305" t="s">
        <v>1391</v>
      </c>
      <c r="D363" s="306" t="s">
        <v>768</v>
      </c>
      <c r="E363" s="306" t="s">
        <v>884</v>
      </c>
      <c r="F363" s="305" t="s">
        <v>714</v>
      </c>
      <c r="G363" s="305" t="s">
        <v>1242</v>
      </c>
      <c r="H363" s="306"/>
      <c r="I363" s="306"/>
      <c r="J363" s="307">
        <v>0.54166666666666663</v>
      </c>
      <c r="K363" s="307">
        <v>0.625</v>
      </c>
      <c r="L363" s="299">
        <f t="shared" si="15"/>
        <v>2.0000000001164184</v>
      </c>
      <c r="M363" s="311">
        <v>5</v>
      </c>
      <c r="N363" s="312"/>
      <c r="O363" s="312"/>
      <c r="P363" s="312">
        <v>2</v>
      </c>
      <c r="Q363" s="308" t="s">
        <v>96</v>
      </c>
      <c r="R363" s="300" t="str">
        <f>IFERROR(VLOOKUP(Q363,Hoja1!A:B,2,FALSE),"")</f>
        <v>EJC - Mantenimiento de Autonomía LVN</v>
      </c>
      <c r="S363" s="308" t="s">
        <v>53</v>
      </c>
      <c r="T363" s="308" t="s">
        <v>165</v>
      </c>
      <c r="U363" s="308" t="s">
        <v>591</v>
      </c>
      <c r="V363" s="301">
        <f t="shared" si="14"/>
        <v>5</v>
      </c>
    </row>
    <row r="364" spans="1:22" s="302" customFormat="1" x14ac:dyDescent="0.2">
      <c r="A364" s="536">
        <v>44688</v>
      </c>
      <c r="B364" s="305" t="s">
        <v>714</v>
      </c>
      <c r="C364" s="305" t="s">
        <v>1391</v>
      </c>
      <c r="D364" s="306" t="s">
        <v>714</v>
      </c>
      <c r="E364" s="306" t="s">
        <v>1433</v>
      </c>
      <c r="F364" s="305" t="s">
        <v>714</v>
      </c>
      <c r="G364" s="305" t="s">
        <v>1242</v>
      </c>
      <c r="H364" s="306"/>
      <c r="I364" s="306"/>
      <c r="J364" s="307">
        <v>0.625</v>
      </c>
      <c r="K364" s="307">
        <v>0.70833333333333337</v>
      </c>
      <c r="L364" s="299">
        <f t="shared" si="15"/>
        <v>2.0000000001164184</v>
      </c>
      <c r="M364" s="311">
        <v>5</v>
      </c>
      <c r="N364" s="312"/>
      <c r="O364" s="312">
        <v>1</v>
      </c>
      <c r="P364" s="312">
        <v>1</v>
      </c>
      <c r="Q364" s="308" t="s">
        <v>96</v>
      </c>
      <c r="R364" s="300" t="str">
        <f>IFERROR(VLOOKUP(Q364,Hoja1!A:B,2,FALSE),"")</f>
        <v>EJC - Mantenimiento de Autonomía LVN</v>
      </c>
      <c r="S364" s="308" t="s">
        <v>53</v>
      </c>
      <c r="T364" s="308" t="s">
        <v>165</v>
      </c>
      <c r="U364" s="308" t="s">
        <v>591</v>
      </c>
      <c r="V364" s="301">
        <f t="shared" si="14"/>
        <v>5</v>
      </c>
    </row>
    <row r="365" spans="1:22" s="302" customFormat="1" x14ac:dyDescent="0.2">
      <c r="A365" s="394">
        <v>44690</v>
      </c>
      <c r="B365" s="305" t="s">
        <v>714</v>
      </c>
      <c r="C365" s="305" t="s">
        <v>841</v>
      </c>
      <c r="D365" s="306" t="s">
        <v>714</v>
      </c>
      <c r="E365" s="306" t="s">
        <v>1447</v>
      </c>
      <c r="F365" s="305" t="s">
        <v>759</v>
      </c>
      <c r="G365" s="305" t="s">
        <v>1173</v>
      </c>
      <c r="H365" s="306"/>
      <c r="I365" s="306"/>
      <c r="J365" s="307">
        <v>0.25</v>
      </c>
      <c r="K365" s="307">
        <v>0.375</v>
      </c>
      <c r="L365" s="299">
        <f t="shared" si="15"/>
        <v>3.0000000001746265</v>
      </c>
      <c r="M365" s="311">
        <v>4</v>
      </c>
      <c r="N365" s="312">
        <v>3</v>
      </c>
      <c r="O365" s="312"/>
      <c r="P365" s="312"/>
      <c r="Q365" s="308" t="s">
        <v>91</v>
      </c>
      <c r="R365" s="300" t="str">
        <f>IFERROR(VLOOKUP(Q365,Hoja1!A:B,2,FALSE),"")</f>
        <v>EJC - Entrenamiento de Emergencias</v>
      </c>
      <c r="S365" s="308" t="s">
        <v>577</v>
      </c>
      <c r="T365" s="308"/>
      <c r="U365" s="308" t="s">
        <v>577</v>
      </c>
      <c r="V365" s="301">
        <f t="shared" si="14"/>
        <v>5</v>
      </c>
    </row>
    <row r="366" spans="1:22" s="302" customFormat="1" x14ac:dyDescent="0.2">
      <c r="A366" s="394">
        <v>44690</v>
      </c>
      <c r="B366" s="305" t="s">
        <v>714</v>
      </c>
      <c r="C366" s="305" t="s">
        <v>790</v>
      </c>
      <c r="D366" s="306" t="s">
        <v>759</v>
      </c>
      <c r="E366" s="306" t="s">
        <v>1014</v>
      </c>
      <c r="F366" s="305" t="s">
        <v>759</v>
      </c>
      <c r="G366" s="305" t="s">
        <v>1012</v>
      </c>
      <c r="H366" s="306"/>
      <c r="I366" s="306"/>
      <c r="J366" s="307">
        <v>0.375</v>
      </c>
      <c r="K366" s="307">
        <v>0.5</v>
      </c>
      <c r="L366" s="299">
        <f t="shared" si="15"/>
        <v>3.0000000001746265</v>
      </c>
      <c r="M366" s="311">
        <v>3</v>
      </c>
      <c r="N366" s="312"/>
      <c r="O366" s="312"/>
      <c r="P366" s="312">
        <v>3</v>
      </c>
      <c r="Q366" s="308" t="s">
        <v>96</v>
      </c>
      <c r="R366" s="300" t="str">
        <f>IFERROR(VLOOKUP(Q366,Hoja1!A:B,2,FALSE),"")</f>
        <v>EJC - Mantenimiento de Autonomía LVN</v>
      </c>
      <c r="S366" s="308" t="s">
        <v>577</v>
      </c>
      <c r="T366" s="308"/>
      <c r="U366" s="308" t="s">
        <v>577</v>
      </c>
      <c r="V366" s="301">
        <f t="shared" si="14"/>
        <v>5</v>
      </c>
    </row>
    <row r="367" spans="1:22" s="302" customFormat="1" x14ac:dyDescent="0.2">
      <c r="A367" s="394">
        <v>44690</v>
      </c>
      <c r="B367" s="305" t="s">
        <v>714</v>
      </c>
      <c r="C367" s="305" t="s">
        <v>1001</v>
      </c>
      <c r="D367" s="306" t="s">
        <v>771</v>
      </c>
      <c r="E367" s="306" t="s">
        <v>1448</v>
      </c>
      <c r="F367" s="305" t="s">
        <v>717</v>
      </c>
      <c r="G367" s="305" t="s">
        <v>1228</v>
      </c>
      <c r="H367" s="306"/>
      <c r="I367" s="306"/>
      <c r="J367" s="307">
        <v>0.5</v>
      </c>
      <c r="K367" s="307">
        <v>0.625</v>
      </c>
      <c r="L367" s="299">
        <f t="shared" si="15"/>
        <v>3.0000000001746265</v>
      </c>
      <c r="M367" s="311">
        <v>5</v>
      </c>
      <c r="N367" s="312">
        <v>3</v>
      </c>
      <c r="O367" s="312"/>
      <c r="P367" s="312"/>
      <c r="Q367" s="308" t="s">
        <v>89</v>
      </c>
      <c r="R367" s="300" t="str">
        <f>IFERROR(VLOOKUP(Q367,Hoja1!A:B,2,FALSE),"")</f>
        <v>FAC - Control Anual</v>
      </c>
      <c r="S367" s="308" t="s">
        <v>52</v>
      </c>
      <c r="T367" s="308"/>
      <c r="U367" s="308" t="s">
        <v>593</v>
      </c>
      <c r="V367" s="301">
        <f t="shared" si="14"/>
        <v>5</v>
      </c>
    </row>
    <row r="368" spans="1:22" s="302" customFormat="1" x14ac:dyDescent="0.2">
      <c r="A368" s="394">
        <v>44690</v>
      </c>
      <c r="B368" s="305" t="s">
        <v>714</v>
      </c>
      <c r="C368" s="305" t="s">
        <v>1001</v>
      </c>
      <c r="D368" s="306" t="s">
        <v>717</v>
      </c>
      <c r="E368" s="306" t="s">
        <v>1449</v>
      </c>
      <c r="F368" s="305" t="s">
        <v>771</v>
      </c>
      <c r="G368" s="305" t="s">
        <v>1353</v>
      </c>
      <c r="H368" s="306"/>
      <c r="I368" s="306"/>
      <c r="J368" s="307">
        <v>0.625</v>
      </c>
      <c r="K368" s="307">
        <v>0.6875</v>
      </c>
      <c r="L368" s="299">
        <f t="shared" si="15"/>
        <v>1.5000000000873133</v>
      </c>
      <c r="M368" s="311">
        <v>5</v>
      </c>
      <c r="N368" s="312">
        <v>1.5</v>
      </c>
      <c r="O368" s="312"/>
      <c r="P368" s="312"/>
      <c r="Q368" s="308" t="s">
        <v>89</v>
      </c>
      <c r="R368" s="300" t="str">
        <f>IFERROR(VLOOKUP(Q368,Hoja1!A:B,2,FALSE),"")</f>
        <v>FAC - Control Anual</v>
      </c>
      <c r="S368" s="308" t="s">
        <v>52</v>
      </c>
      <c r="T368" s="308"/>
      <c r="U368" s="308" t="s">
        <v>593</v>
      </c>
      <c r="V368" s="301">
        <f t="shared" si="14"/>
        <v>5</v>
      </c>
    </row>
    <row r="369" spans="1:22" s="302" customFormat="1" x14ac:dyDescent="0.2">
      <c r="A369" s="394">
        <v>44690</v>
      </c>
      <c r="B369" s="305" t="s">
        <v>714</v>
      </c>
      <c r="C369" s="305" t="s">
        <v>1291</v>
      </c>
      <c r="D369" s="306" t="s">
        <v>717</v>
      </c>
      <c r="E369" s="306" t="s">
        <v>1449</v>
      </c>
      <c r="F369" s="305" t="s">
        <v>771</v>
      </c>
      <c r="G369" s="305" t="s">
        <v>1353</v>
      </c>
      <c r="H369" s="306"/>
      <c r="I369" s="306"/>
      <c r="J369" s="307">
        <v>0.69444444444444453</v>
      </c>
      <c r="K369" s="307">
        <v>0.75694444444444453</v>
      </c>
      <c r="L369" s="299">
        <f t="shared" si="15"/>
        <v>1.5000000000873133</v>
      </c>
      <c r="M369" s="311">
        <v>5</v>
      </c>
      <c r="N369" s="312">
        <v>1.5</v>
      </c>
      <c r="O369" s="312"/>
      <c r="P369" s="312"/>
      <c r="Q369" s="308" t="s">
        <v>80</v>
      </c>
      <c r="R369" s="300" t="str">
        <f>IFERROR(VLOOKUP(Q369,Hoja1!A:B,2,FALSE),"")</f>
        <v>FAC - Transición Piloto</v>
      </c>
      <c r="S369" s="308" t="s">
        <v>52</v>
      </c>
      <c r="T369" s="308"/>
      <c r="U369" s="308" t="s">
        <v>593</v>
      </c>
      <c r="V369" s="301">
        <f t="shared" si="14"/>
        <v>5</v>
      </c>
    </row>
    <row r="370" spans="1:22" s="302" customFormat="1" x14ac:dyDescent="0.2">
      <c r="A370" s="394">
        <v>44690</v>
      </c>
      <c r="B370" s="305" t="s">
        <v>714</v>
      </c>
      <c r="C370" s="305" t="s">
        <v>1291</v>
      </c>
      <c r="D370" s="306" t="s">
        <v>771</v>
      </c>
      <c r="E370" s="306" t="s">
        <v>1357</v>
      </c>
      <c r="F370" s="305" t="s">
        <v>717</v>
      </c>
      <c r="G370" s="305" t="s">
        <v>1449</v>
      </c>
      <c r="H370" s="306"/>
      <c r="I370" s="306"/>
      <c r="J370" s="307">
        <v>0.76041666666666663</v>
      </c>
      <c r="K370" s="307">
        <v>0.82291666666666663</v>
      </c>
      <c r="L370" s="299">
        <f t="shared" si="15"/>
        <v>1.5000000000873133</v>
      </c>
      <c r="M370" s="311">
        <v>5</v>
      </c>
      <c r="N370" s="312"/>
      <c r="O370" s="312"/>
      <c r="P370" s="312">
        <v>1.5</v>
      </c>
      <c r="Q370" s="308" t="s">
        <v>80</v>
      </c>
      <c r="R370" s="300" t="str">
        <f>IFERROR(VLOOKUP(Q370,Hoja1!A:B,2,FALSE),"")</f>
        <v>FAC - Transición Piloto</v>
      </c>
      <c r="S370" s="308" t="s">
        <v>52</v>
      </c>
      <c r="T370" s="308"/>
      <c r="U370" s="308" t="s">
        <v>593</v>
      </c>
      <c r="V370" s="301">
        <f t="shared" si="14"/>
        <v>5</v>
      </c>
    </row>
    <row r="371" spans="1:22" s="302" customFormat="1" x14ac:dyDescent="0.2">
      <c r="A371" s="394">
        <v>44690</v>
      </c>
      <c r="B371" s="305" t="s">
        <v>759</v>
      </c>
      <c r="C371" s="305" t="s">
        <v>926</v>
      </c>
      <c r="D371" s="306" t="s">
        <v>768</v>
      </c>
      <c r="E371" s="306" t="s">
        <v>1450</v>
      </c>
      <c r="F371" s="305" t="s">
        <v>714</v>
      </c>
      <c r="G371" s="305" t="s">
        <v>1451</v>
      </c>
      <c r="H371" s="306" t="s">
        <v>759</v>
      </c>
      <c r="I371" s="306" t="s">
        <v>1452</v>
      </c>
      <c r="J371" s="307">
        <v>0.82638888888888884</v>
      </c>
      <c r="K371" s="307">
        <v>0.90972222222222221</v>
      </c>
      <c r="L371" s="299">
        <f t="shared" si="15"/>
        <v>2.0000000001164184</v>
      </c>
      <c r="M371" s="311">
        <v>4</v>
      </c>
      <c r="N371" s="312"/>
      <c r="O371" s="312"/>
      <c r="P371" s="312">
        <v>2</v>
      </c>
      <c r="Q371" s="308" t="s">
        <v>300</v>
      </c>
      <c r="R371" s="300" t="str">
        <f>IFERROR(VLOOKUP(Q371,Hoja1!A:B,2,FALSE),"")</f>
        <v>EJC - Entrenamiento LVN</v>
      </c>
      <c r="S371" s="308" t="s">
        <v>53</v>
      </c>
      <c r="T371" s="308" t="s">
        <v>165</v>
      </c>
      <c r="U371" s="308" t="s">
        <v>591</v>
      </c>
      <c r="V371" s="301">
        <f t="shared" si="14"/>
        <v>5</v>
      </c>
    </row>
    <row r="372" spans="1:22" s="302" customFormat="1" x14ac:dyDescent="0.2">
      <c r="A372" s="394">
        <v>44690</v>
      </c>
      <c r="B372" s="305" t="s">
        <v>714</v>
      </c>
      <c r="C372" s="305" t="s">
        <v>1453</v>
      </c>
      <c r="D372" s="306" t="s">
        <v>714</v>
      </c>
      <c r="E372" s="306" t="s">
        <v>1454</v>
      </c>
      <c r="F372" s="305" t="s">
        <v>717</v>
      </c>
      <c r="G372" s="305" t="s">
        <v>1455</v>
      </c>
      <c r="H372" s="306"/>
      <c r="I372" s="306"/>
      <c r="J372" s="307">
        <v>0.91319444444444453</v>
      </c>
      <c r="K372" s="307">
        <v>0.95486111111111116</v>
      </c>
      <c r="L372" s="299">
        <f t="shared" si="15"/>
        <v>1.0000000000582079</v>
      </c>
      <c r="M372" s="311">
        <v>4</v>
      </c>
      <c r="N372" s="312"/>
      <c r="O372" s="312"/>
      <c r="P372" s="312">
        <v>1</v>
      </c>
      <c r="Q372" s="308" t="s">
        <v>300</v>
      </c>
      <c r="R372" s="300" t="str">
        <f>IFERROR(VLOOKUP(Q372,Hoja1!A:B,2,FALSE),"")</f>
        <v>EJC - Entrenamiento LVN</v>
      </c>
      <c r="S372" s="308" t="s">
        <v>53</v>
      </c>
      <c r="T372" s="308" t="s">
        <v>165</v>
      </c>
      <c r="U372" s="308" t="s">
        <v>590</v>
      </c>
      <c r="V372" s="301">
        <f t="shared" si="14"/>
        <v>5</v>
      </c>
    </row>
    <row r="373" spans="1:22" s="302" customFormat="1" x14ac:dyDescent="0.2">
      <c r="A373" s="394">
        <v>44690</v>
      </c>
      <c r="B373" s="305" t="s">
        <v>714</v>
      </c>
      <c r="C373" s="305" t="s">
        <v>1453</v>
      </c>
      <c r="D373" s="306" t="s">
        <v>714</v>
      </c>
      <c r="E373" s="306" t="s">
        <v>1454</v>
      </c>
      <c r="F373" s="305" t="s">
        <v>717</v>
      </c>
      <c r="G373" s="305" t="s">
        <v>1455</v>
      </c>
      <c r="H373" s="306"/>
      <c r="I373" s="306"/>
      <c r="J373" s="307">
        <v>0.95486111111111116</v>
      </c>
      <c r="K373" s="307">
        <v>0.99652777777777779</v>
      </c>
      <c r="L373" s="299">
        <f t="shared" ref="L373:L389" si="16">IF(K373="","",(K373-J373)/$V$1)</f>
        <v>1.0000000000582079</v>
      </c>
      <c r="M373" s="311">
        <v>4</v>
      </c>
      <c r="N373" s="312"/>
      <c r="O373" s="312">
        <v>1</v>
      </c>
      <c r="P373" s="312"/>
      <c r="Q373" s="308" t="s">
        <v>93</v>
      </c>
      <c r="R373" s="300" t="str">
        <f>IFERROR(VLOOKUP(Q373,Hoja1!A:B,2,FALSE),"")</f>
        <v>EJC - Requisitos IFR</v>
      </c>
      <c r="S373" s="308" t="s">
        <v>53</v>
      </c>
      <c r="T373" s="308" t="s">
        <v>165</v>
      </c>
      <c r="U373" s="308" t="s">
        <v>590</v>
      </c>
      <c r="V373" s="301">
        <f t="shared" si="14"/>
        <v>5</v>
      </c>
    </row>
    <row r="374" spans="1:22" s="302" customFormat="1" x14ac:dyDescent="0.2">
      <c r="A374" s="536">
        <v>44691</v>
      </c>
      <c r="B374" s="305" t="s">
        <v>714</v>
      </c>
      <c r="C374" s="305" t="s">
        <v>1001</v>
      </c>
      <c r="D374" s="306" t="s">
        <v>771</v>
      </c>
      <c r="E374" s="306" t="s">
        <v>1448</v>
      </c>
      <c r="F374" s="305" t="s">
        <v>717</v>
      </c>
      <c r="G374" s="305" t="s">
        <v>1449</v>
      </c>
      <c r="H374" s="306"/>
      <c r="I374" s="306"/>
      <c r="J374" s="307">
        <v>0.29166666666666669</v>
      </c>
      <c r="K374" s="307">
        <v>0.35416666666666669</v>
      </c>
      <c r="L374" s="299">
        <f t="shared" si="16"/>
        <v>1.5000000000873133</v>
      </c>
      <c r="M374" s="311">
        <v>5</v>
      </c>
      <c r="N374" s="312"/>
      <c r="O374" s="312"/>
      <c r="P374" s="312">
        <v>1.5</v>
      </c>
      <c r="Q374" s="308" t="s">
        <v>89</v>
      </c>
      <c r="R374" s="300" t="str">
        <f>IFERROR(VLOOKUP(Q374,Hoja1!A:B,2,FALSE),"")</f>
        <v>FAC - Control Anual</v>
      </c>
      <c r="S374" s="308" t="s">
        <v>52</v>
      </c>
      <c r="T374" s="308"/>
      <c r="U374" s="308" t="s">
        <v>593</v>
      </c>
      <c r="V374" s="301">
        <f t="shared" si="14"/>
        <v>5</v>
      </c>
    </row>
    <row r="375" spans="1:22" s="302" customFormat="1" x14ac:dyDescent="0.2">
      <c r="A375" s="536">
        <v>44691</v>
      </c>
      <c r="B375" s="305" t="s">
        <v>714</v>
      </c>
      <c r="C375" s="305" t="s">
        <v>1001</v>
      </c>
      <c r="D375" s="306" t="s">
        <v>717</v>
      </c>
      <c r="E375" s="306" t="s">
        <v>1449</v>
      </c>
      <c r="F375" s="305" t="s">
        <v>771</v>
      </c>
      <c r="G375" s="305" t="s">
        <v>1448</v>
      </c>
      <c r="H375" s="306"/>
      <c r="I375" s="306"/>
      <c r="J375" s="307">
        <v>0.35416666666666669</v>
      </c>
      <c r="K375" s="307">
        <v>0.41666666666666669</v>
      </c>
      <c r="L375" s="299">
        <f t="shared" si="16"/>
        <v>1.5000000000873133</v>
      </c>
      <c r="M375" s="311">
        <v>5</v>
      </c>
      <c r="N375" s="312"/>
      <c r="O375" s="312"/>
      <c r="P375" s="312">
        <v>1.5</v>
      </c>
      <c r="Q375" s="308" t="s">
        <v>89</v>
      </c>
      <c r="R375" s="300" t="str">
        <f>IFERROR(VLOOKUP(Q375,Hoja1!A:B,2,FALSE),"")</f>
        <v>FAC - Control Anual</v>
      </c>
      <c r="S375" s="308" t="s">
        <v>52</v>
      </c>
      <c r="T375" s="308"/>
      <c r="U375" s="308" t="s">
        <v>593</v>
      </c>
      <c r="V375" s="301">
        <f t="shared" si="14"/>
        <v>5</v>
      </c>
    </row>
    <row r="376" spans="1:22" s="302" customFormat="1" x14ac:dyDescent="0.2">
      <c r="A376" s="536">
        <v>44691</v>
      </c>
      <c r="B376" s="305" t="s">
        <v>714</v>
      </c>
      <c r="C376" s="305" t="s">
        <v>1001</v>
      </c>
      <c r="D376" s="306" t="s">
        <v>717</v>
      </c>
      <c r="E376" s="306" t="s">
        <v>1459</v>
      </c>
      <c r="F376" s="305" t="s">
        <v>771</v>
      </c>
      <c r="G376" s="305" t="s">
        <v>1460</v>
      </c>
      <c r="H376" s="306"/>
      <c r="I376" s="306"/>
      <c r="J376" s="307">
        <v>0.41666666666666669</v>
      </c>
      <c r="K376" s="307">
        <v>0.47916666666666669</v>
      </c>
      <c r="L376" s="299">
        <f t="shared" si="16"/>
        <v>1.5000000000873133</v>
      </c>
      <c r="M376" s="311">
        <v>5</v>
      </c>
      <c r="N376" s="312"/>
      <c r="O376" s="312"/>
      <c r="P376" s="312">
        <v>1.5</v>
      </c>
      <c r="Q376" s="308" t="s">
        <v>89</v>
      </c>
      <c r="R376" s="300" t="str">
        <f>IFERROR(VLOOKUP(Q376,Hoja1!A:B,2,FALSE),"")</f>
        <v>FAC - Control Anual</v>
      </c>
      <c r="S376" s="308" t="s">
        <v>52</v>
      </c>
      <c r="T376" s="308"/>
      <c r="U376" s="308" t="s">
        <v>593</v>
      </c>
      <c r="V376" s="301">
        <f t="shared" si="14"/>
        <v>5</v>
      </c>
    </row>
    <row r="377" spans="1:22" s="302" customFormat="1" x14ac:dyDescent="0.2">
      <c r="A377" s="536">
        <v>44691</v>
      </c>
      <c r="B377" s="305" t="s">
        <v>714</v>
      </c>
      <c r="C377" s="305" t="s">
        <v>1291</v>
      </c>
      <c r="D377" s="306" t="s">
        <v>771</v>
      </c>
      <c r="E377" s="306" t="s">
        <v>1460</v>
      </c>
      <c r="F377" s="305" t="s">
        <v>717</v>
      </c>
      <c r="G377" s="305" t="s">
        <v>1459</v>
      </c>
      <c r="H377" s="306"/>
      <c r="I377" s="306"/>
      <c r="J377" s="307">
        <v>0.47916666666666669</v>
      </c>
      <c r="K377" s="307">
        <v>0.54166666666666663</v>
      </c>
      <c r="L377" s="299">
        <f t="shared" si="16"/>
        <v>1.5000000000873119</v>
      </c>
      <c r="M377" s="311">
        <v>5</v>
      </c>
      <c r="N377" s="312"/>
      <c r="O377" s="312"/>
      <c r="P377" s="312">
        <v>1.5</v>
      </c>
      <c r="Q377" s="308" t="s">
        <v>80</v>
      </c>
      <c r="R377" s="300" t="str">
        <f>IFERROR(VLOOKUP(Q377,Hoja1!A:B,2,FALSE),"")</f>
        <v>FAC - Transición Piloto</v>
      </c>
      <c r="S377" s="308" t="s">
        <v>52</v>
      </c>
      <c r="T377" s="308"/>
      <c r="U377" s="308" t="s">
        <v>593</v>
      </c>
      <c r="V377" s="301">
        <f t="shared" si="14"/>
        <v>5</v>
      </c>
    </row>
    <row r="378" spans="1:22" s="302" customFormat="1" x14ac:dyDescent="0.2">
      <c r="A378" s="536">
        <v>44691</v>
      </c>
      <c r="B378" s="305" t="s">
        <v>714</v>
      </c>
      <c r="C378" s="305" t="s">
        <v>1291</v>
      </c>
      <c r="D378" s="306" t="s">
        <v>717</v>
      </c>
      <c r="E378" s="306" t="s">
        <v>1459</v>
      </c>
      <c r="F378" s="305" t="s">
        <v>771</v>
      </c>
      <c r="G378" s="305" t="s">
        <v>1387</v>
      </c>
      <c r="H378" s="306"/>
      <c r="I378" s="306"/>
      <c r="J378" s="307">
        <v>0.54166666666666663</v>
      </c>
      <c r="K378" s="307">
        <v>0.60416666666666663</v>
      </c>
      <c r="L378" s="299">
        <f t="shared" si="16"/>
        <v>1.5000000000873133</v>
      </c>
      <c r="M378" s="311">
        <v>5</v>
      </c>
      <c r="N378" s="312">
        <v>1.5</v>
      </c>
      <c r="O378" s="312"/>
      <c r="P378" s="312"/>
      <c r="Q378" s="308" t="s">
        <v>80</v>
      </c>
      <c r="R378" s="300" t="str">
        <f>IFERROR(VLOOKUP(Q378,Hoja1!A:B,2,FALSE),"")</f>
        <v>FAC - Transición Piloto</v>
      </c>
      <c r="S378" s="308" t="s">
        <v>52</v>
      </c>
      <c r="T378" s="308"/>
      <c r="U378" s="308" t="s">
        <v>593</v>
      </c>
      <c r="V378" s="301">
        <f t="shared" si="14"/>
        <v>5</v>
      </c>
    </row>
    <row r="379" spans="1:22" s="302" customFormat="1" x14ac:dyDescent="0.2">
      <c r="A379" s="536">
        <v>44691</v>
      </c>
      <c r="B379" s="305" t="s">
        <v>759</v>
      </c>
      <c r="C379" s="305" t="s">
        <v>926</v>
      </c>
      <c r="D379" s="306" t="s">
        <v>717</v>
      </c>
      <c r="E379" s="306" t="s">
        <v>1461</v>
      </c>
      <c r="F379" s="305" t="s">
        <v>717</v>
      </c>
      <c r="G379" s="305" t="s">
        <v>769</v>
      </c>
      <c r="H379" s="306"/>
      <c r="I379" s="306"/>
      <c r="J379" s="307">
        <v>0.60416666666666663</v>
      </c>
      <c r="K379" s="307">
        <v>0.6875</v>
      </c>
      <c r="L379" s="299">
        <f t="shared" si="16"/>
        <v>2.0000000001164184</v>
      </c>
      <c r="M379" s="311">
        <v>5</v>
      </c>
      <c r="N379" s="312"/>
      <c r="O379" s="312"/>
      <c r="P379" s="312">
        <v>2</v>
      </c>
      <c r="Q379" s="308" t="s">
        <v>300</v>
      </c>
      <c r="R379" s="300" t="str">
        <f>IFERROR(VLOOKUP(Q379,Hoja1!A:B,2,FALSE),"")</f>
        <v>EJC - Entrenamiento LVN</v>
      </c>
      <c r="S379" s="308" t="s">
        <v>53</v>
      </c>
      <c r="T379" s="308" t="s">
        <v>165</v>
      </c>
      <c r="U379" s="308" t="s">
        <v>591</v>
      </c>
      <c r="V379" s="301">
        <f t="shared" si="14"/>
        <v>5</v>
      </c>
    </row>
    <row r="380" spans="1:22" s="302" customFormat="1" x14ac:dyDescent="0.2">
      <c r="A380" s="536">
        <v>44691</v>
      </c>
      <c r="B380" s="305" t="s">
        <v>759</v>
      </c>
      <c r="C380" s="305" t="s">
        <v>926</v>
      </c>
      <c r="D380" s="306" t="s">
        <v>768</v>
      </c>
      <c r="E380" s="306" t="s">
        <v>1462</v>
      </c>
      <c r="F380" s="305" t="s">
        <v>759</v>
      </c>
      <c r="G380" s="305" t="s">
        <v>1437</v>
      </c>
      <c r="H380" s="306"/>
      <c r="I380" s="306"/>
      <c r="J380" s="307">
        <v>0.69444444444444453</v>
      </c>
      <c r="K380" s="307">
        <v>0.77777777777777779</v>
      </c>
      <c r="L380" s="299">
        <f t="shared" si="16"/>
        <v>2.0000000001164158</v>
      </c>
      <c r="M380" s="311">
        <v>5</v>
      </c>
      <c r="N380" s="312"/>
      <c r="O380" s="312"/>
      <c r="P380" s="312">
        <v>2</v>
      </c>
      <c r="Q380" s="308" t="s">
        <v>300</v>
      </c>
      <c r="R380" s="300" t="str">
        <f>IFERROR(VLOOKUP(Q380,Hoja1!A:B,2,FALSE),"")</f>
        <v>EJC - Entrenamiento LVN</v>
      </c>
      <c r="S380" s="308" t="s">
        <v>53</v>
      </c>
      <c r="T380" s="308" t="s">
        <v>165</v>
      </c>
      <c r="U380" s="308" t="s">
        <v>591</v>
      </c>
      <c r="V380" s="301">
        <f t="shared" si="14"/>
        <v>5</v>
      </c>
    </row>
    <row r="381" spans="1:22" s="302" customFormat="1" x14ac:dyDescent="0.2">
      <c r="A381" s="536">
        <v>44691</v>
      </c>
      <c r="B381" s="305" t="s">
        <v>714</v>
      </c>
      <c r="C381" s="305" t="s">
        <v>832</v>
      </c>
      <c r="D381" s="306" t="s">
        <v>717</v>
      </c>
      <c r="E381" s="306" t="s">
        <v>1463</v>
      </c>
      <c r="F381" s="305" t="s">
        <v>717</v>
      </c>
      <c r="G381" s="305" t="s">
        <v>908</v>
      </c>
      <c r="H381" s="306"/>
      <c r="I381" s="306"/>
      <c r="J381" s="307">
        <v>0.78472222222222221</v>
      </c>
      <c r="K381" s="307">
        <v>0.86805555555555547</v>
      </c>
      <c r="L381" s="299">
        <f t="shared" si="16"/>
        <v>2.0000000001164158</v>
      </c>
      <c r="M381" s="311">
        <v>4</v>
      </c>
      <c r="N381" s="312"/>
      <c r="O381" s="312"/>
      <c r="P381" s="312">
        <v>2</v>
      </c>
      <c r="Q381" s="308" t="s">
        <v>552</v>
      </c>
      <c r="R381" s="300" t="str">
        <f>IFERROR(VLOOKUP(Q381,Hoja1!A:B,2,FALSE),"")</f>
        <v>FAC - Control Anual Piloto de Pruebas</v>
      </c>
      <c r="S381" s="308" t="s">
        <v>53</v>
      </c>
      <c r="T381" s="308" t="s">
        <v>165</v>
      </c>
      <c r="U381" s="308" t="s">
        <v>590</v>
      </c>
      <c r="V381" s="301">
        <f t="shared" si="14"/>
        <v>5</v>
      </c>
    </row>
    <row r="382" spans="1:22" s="302" customFormat="1" x14ac:dyDescent="0.2">
      <c r="A382" s="536">
        <v>44691</v>
      </c>
      <c r="B382" s="305" t="s">
        <v>714</v>
      </c>
      <c r="C382" s="305" t="s">
        <v>832</v>
      </c>
      <c r="D382" s="306" t="s">
        <v>759</v>
      </c>
      <c r="E382" s="306" t="s">
        <v>834</v>
      </c>
      <c r="F382" s="305" t="s">
        <v>759</v>
      </c>
      <c r="G382" s="305" t="s">
        <v>1464</v>
      </c>
      <c r="H382" s="306"/>
      <c r="I382" s="306"/>
      <c r="J382" s="307">
        <v>0.875</v>
      </c>
      <c r="K382" s="307">
        <v>0.95833333333333337</v>
      </c>
      <c r="L382" s="299">
        <f t="shared" si="16"/>
        <v>2.0000000001164184</v>
      </c>
      <c r="M382" s="311">
        <v>4</v>
      </c>
      <c r="N382" s="312"/>
      <c r="O382" s="312">
        <v>2</v>
      </c>
      <c r="P382" s="312"/>
      <c r="Q382" s="308" t="s">
        <v>90</v>
      </c>
      <c r="R382" s="300" t="str">
        <f>IFERROR(VLOOKUP(Q382,Hoja1!A:B,2,FALSE),"")</f>
        <v>EJC - Entrenamiento IFR</v>
      </c>
      <c r="S382" s="308" t="s">
        <v>53</v>
      </c>
      <c r="T382" s="308" t="s">
        <v>165</v>
      </c>
      <c r="U382" s="308" t="s">
        <v>590</v>
      </c>
      <c r="V382" s="301">
        <f t="shared" si="14"/>
        <v>5</v>
      </c>
    </row>
    <row r="383" spans="1:22" s="302" customFormat="1" x14ac:dyDescent="0.2">
      <c r="A383" s="394">
        <v>44692</v>
      </c>
      <c r="B383" s="305" t="s">
        <v>714</v>
      </c>
      <c r="C383" s="305" t="s">
        <v>1291</v>
      </c>
      <c r="D383" s="306" t="s">
        <v>717</v>
      </c>
      <c r="E383" s="306" t="s">
        <v>1449</v>
      </c>
      <c r="F383" s="305" t="s">
        <v>771</v>
      </c>
      <c r="G383" s="305" t="s">
        <v>1470</v>
      </c>
      <c r="H383" s="306"/>
      <c r="I383" s="306"/>
      <c r="J383" s="307">
        <v>0.33333333333333331</v>
      </c>
      <c r="K383" s="307">
        <v>0.39583333333333331</v>
      </c>
      <c r="L383" s="299">
        <f t="shared" si="16"/>
        <v>1.5000000000873133</v>
      </c>
      <c r="M383" s="311">
        <v>5</v>
      </c>
      <c r="N383" s="312"/>
      <c r="O383" s="312">
        <v>1.5</v>
      </c>
      <c r="P383" s="312"/>
      <c r="Q383" s="308" t="s">
        <v>84</v>
      </c>
      <c r="R383" s="300" t="str">
        <f>IFERROR(VLOOKUP(Q383,Hoja1!A:B,2,FALSE),"")</f>
        <v>FAC - Recobro de Autonomía – Caso A</v>
      </c>
      <c r="S383" s="308" t="s">
        <v>52</v>
      </c>
      <c r="T383" s="308"/>
      <c r="U383" s="308" t="s">
        <v>593</v>
      </c>
      <c r="V383" s="301">
        <f t="shared" si="14"/>
        <v>5</v>
      </c>
    </row>
    <row r="384" spans="1:22" s="302" customFormat="1" x14ac:dyDescent="0.2">
      <c r="A384" s="394">
        <v>44692</v>
      </c>
      <c r="B384" s="305" t="s">
        <v>714</v>
      </c>
      <c r="C384" s="305" t="s">
        <v>1291</v>
      </c>
      <c r="D384" s="306" t="s">
        <v>771</v>
      </c>
      <c r="E384" s="306" t="s">
        <v>1470</v>
      </c>
      <c r="F384" s="305" t="s">
        <v>717</v>
      </c>
      <c r="G384" s="305" t="s">
        <v>1449</v>
      </c>
      <c r="H384" s="306"/>
      <c r="I384" s="306"/>
      <c r="J384" s="307">
        <v>0.39583333333333331</v>
      </c>
      <c r="K384" s="307">
        <v>0.45833333333333331</v>
      </c>
      <c r="L384" s="299">
        <f t="shared" si="16"/>
        <v>1.5000000000873133</v>
      </c>
      <c r="M384" s="311">
        <v>5</v>
      </c>
      <c r="N384" s="312"/>
      <c r="O384" s="312">
        <v>1.5</v>
      </c>
      <c r="P384" s="312"/>
      <c r="Q384" s="308" t="s">
        <v>84</v>
      </c>
      <c r="R384" s="300" t="str">
        <f>IFERROR(VLOOKUP(Q384,Hoja1!A:B,2,FALSE),"")</f>
        <v>FAC - Recobro de Autonomía – Caso A</v>
      </c>
      <c r="S384" s="308" t="s">
        <v>52</v>
      </c>
      <c r="T384" s="308"/>
      <c r="U384" s="308" t="s">
        <v>593</v>
      </c>
      <c r="V384" s="301">
        <f t="shared" si="14"/>
        <v>5</v>
      </c>
    </row>
    <row r="385" spans="1:22" s="302" customFormat="1" x14ac:dyDescent="0.2">
      <c r="A385" s="394">
        <v>44692</v>
      </c>
      <c r="B385" s="305" t="s">
        <v>714</v>
      </c>
      <c r="C385" s="305" t="s">
        <v>1291</v>
      </c>
      <c r="D385" s="306" t="s">
        <v>717</v>
      </c>
      <c r="E385" s="306" t="s">
        <v>1459</v>
      </c>
      <c r="F385" s="305" t="s">
        <v>771</v>
      </c>
      <c r="G385" s="305" t="s">
        <v>1460</v>
      </c>
      <c r="H385" s="306"/>
      <c r="I385" s="306"/>
      <c r="J385" s="307">
        <v>0.45833333333333331</v>
      </c>
      <c r="K385" s="307">
        <v>0.52083333333333337</v>
      </c>
      <c r="L385" s="299">
        <f t="shared" si="16"/>
        <v>1.5000000000873146</v>
      </c>
      <c r="M385" s="311">
        <v>5</v>
      </c>
      <c r="N385" s="312"/>
      <c r="O385" s="312">
        <v>1.5</v>
      </c>
      <c r="P385" s="312"/>
      <c r="Q385" s="308" t="s">
        <v>80</v>
      </c>
      <c r="R385" s="300" t="str">
        <f>IFERROR(VLOOKUP(Q385,Hoja1!A:B,2,FALSE),"")</f>
        <v>FAC - Transición Piloto</v>
      </c>
      <c r="S385" s="308" t="s">
        <v>52</v>
      </c>
      <c r="T385" s="308"/>
      <c r="U385" s="308" t="s">
        <v>593</v>
      </c>
      <c r="V385" s="301">
        <f t="shared" si="14"/>
        <v>5</v>
      </c>
    </row>
    <row r="386" spans="1:22" s="302" customFormat="1" x14ac:dyDescent="0.2">
      <c r="A386" s="536">
        <v>44693</v>
      </c>
      <c r="B386" s="305" t="s">
        <v>714</v>
      </c>
      <c r="C386" s="305" t="s">
        <v>1291</v>
      </c>
      <c r="D386" s="306" t="s">
        <v>717</v>
      </c>
      <c r="E386" s="306" t="s">
        <v>1459</v>
      </c>
      <c r="F386" s="305" t="s">
        <v>771</v>
      </c>
      <c r="G386" s="305" t="s">
        <v>1460</v>
      </c>
      <c r="H386" s="306"/>
      <c r="I386" s="306"/>
      <c r="J386" s="307">
        <v>0.38194444444444442</v>
      </c>
      <c r="K386" s="307">
        <v>0.44444444444444442</v>
      </c>
      <c r="L386" s="299">
        <f t="shared" si="16"/>
        <v>1.5000000000873133</v>
      </c>
      <c r="M386" s="311">
        <v>5</v>
      </c>
      <c r="N386" s="312">
        <v>1.5</v>
      </c>
      <c r="O386" s="312"/>
      <c r="P386" s="312"/>
      <c r="Q386" s="308" t="s">
        <v>80</v>
      </c>
      <c r="R386" s="300" t="str">
        <f>IFERROR(VLOOKUP(Q386,Hoja1!A:B,2,FALSE),"")</f>
        <v>FAC - Transición Piloto</v>
      </c>
      <c r="S386" s="308" t="s">
        <v>52</v>
      </c>
      <c r="T386" s="308"/>
      <c r="U386" s="308" t="s">
        <v>593</v>
      </c>
      <c r="V386" s="301">
        <f t="shared" si="14"/>
        <v>5</v>
      </c>
    </row>
    <row r="387" spans="1:22" s="302" customFormat="1" x14ac:dyDescent="0.2">
      <c r="A387" s="536">
        <v>44693</v>
      </c>
      <c r="B387" s="305" t="s">
        <v>714</v>
      </c>
      <c r="C387" s="305" t="s">
        <v>1291</v>
      </c>
      <c r="D387" s="306" t="s">
        <v>717</v>
      </c>
      <c r="E387" s="306" t="s">
        <v>1459</v>
      </c>
      <c r="F387" s="305" t="s">
        <v>771</v>
      </c>
      <c r="G387" s="305" t="s">
        <v>1387</v>
      </c>
      <c r="H387" s="306"/>
      <c r="I387" s="306"/>
      <c r="J387" s="307">
        <v>0.44444444444444442</v>
      </c>
      <c r="K387" s="307">
        <v>0.50694444444444442</v>
      </c>
      <c r="L387" s="299">
        <f t="shared" si="16"/>
        <v>1.5000000000873133</v>
      </c>
      <c r="M387" s="311">
        <v>5</v>
      </c>
      <c r="N387" s="312"/>
      <c r="O387" s="312">
        <v>1.5</v>
      </c>
      <c r="P387" s="312"/>
      <c r="Q387" s="308" t="s">
        <v>80</v>
      </c>
      <c r="R387" s="300" t="str">
        <f>IFERROR(VLOOKUP(Q387,Hoja1!A:B,2,FALSE),"")</f>
        <v>FAC - Transición Piloto</v>
      </c>
      <c r="S387" s="308" t="s">
        <v>52</v>
      </c>
      <c r="T387" s="308"/>
      <c r="U387" s="308" t="s">
        <v>593</v>
      </c>
      <c r="V387" s="301">
        <f t="shared" si="14"/>
        <v>5</v>
      </c>
    </row>
    <row r="388" spans="1:22" s="302" customFormat="1" x14ac:dyDescent="0.2">
      <c r="A388" s="536">
        <v>44693</v>
      </c>
      <c r="B388" s="305" t="s">
        <v>714</v>
      </c>
      <c r="C388" s="305" t="s">
        <v>1291</v>
      </c>
      <c r="D388" s="306" t="s">
        <v>771</v>
      </c>
      <c r="E388" s="306" t="s">
        <v>1460</v>
      </c>
      <c r="F388" s="305" t="s">
        <v>771</v>
      </c>
      <c r="G388" s="305" t="s">
        <v>1448</v>
      </c>
      <c r="H388" s="306"/>
      <c r="I388" s="306"/>
      <c r="J388" s="307">
        <v>0.50694444444444442</v>
      </c>
      <c r="K388" s="307">
        <v>0.56944444444444442</v>
      </c>
      <c r="L388" s="299">
        <f t="shared" si="16"/>
        <v>1.5000000000873133</v>
      </c>
      <c r="M388" s="311">
        <v>5</v>
      </c>
      <c r="N388" s="312"/>
      <c r="O388" s="312">
        <v>1.5</v>
      </c>
      <c r="P388" s="312"/>
      <c r="Q388" s="308" t="s">
        <v>80</v>
      </c>
      <c r="R388" s="300" t="str">
        <f>IFERROR(VLOOKUP(Q388,Hoja1!A:B,2,FALSE),"")</f>
        <v>FAC - Transición Piloto</v>
      </c>
      <c r="S388" s="308" t="s">
        <v>52</v>
      </c>
      <c r="T388" s="308"/>
      <c r="U388" s="308" t="s">
        <v>593</v>
      </c>
      <c r="V388" s="301">
        <f t="shared" si="14"/>
        <v>5</v>
      </c>
    </row>
    <row r="389" spans="1:22" s="1" customFormat="1" ht="13.5" customHeight="1" x14ac:dyDescent="0.25">
      <c r="A389" s="536">
        <v>44693</v>
      </c>
      <c r="B389" s="305" t="s">
        <v>714</v>
      </c>
      <c r="C389" s="305" t="s">
        <v>1391</v>
      </c>
      <c r="D389" s="306" t="s">
        <v>759</v>
      </c>
      <c r="E389" s="306" t="s">
        <v>842</v>
      </c>
      <c r="F389" s="305" t="s">
        <v>759</v>
      </c>
      <c r="G389" s="305" t="s">
        <v>760</v>
      </c>
      <c r="H389" s="306"/>
      <c r="I389" s="306"/>
      <c r="J389" s="307">
        <v>0.56944444444444442</v>
      </c>
      <c r="K389" s="307">
        <v>0.61111111111111105</v>
      </c>
      <c r="L389" s="299">
        <f t="shared" si="16"/>
        <v>1.0000000000582079</v>
      </c>
      <c r="M389" s="311">
        <v>4</v>
      </c>
      <c r="N389" s="312"/>
      <c r="O389" s="312">
        <v>1</v>
      </c>
      <c r="P389" s="312"/>
      <c r="Q389" s="308" t="s">
        <v>90</v>
      </c>
      <c r="R389" s="300" t="str">
        <f>IFERROR(VLOOKUP(Q389,Hoja1!A:B,2,FALSE),"")</f>
        <v>EJC - Entrenamiento IFR</v>
      </c>
      <c r="S389" s="308" t="s">
        <v>53</v>
      </c>
      <c r="T389" s="308" t="s">
        <v>165</v>
      </c>
      <c r="U389" s="308" t="s">
        <v>590</v>
      </c>
      <c r="V389" s="301">
        <f t="shared" si="14"/>
        <v>5</v>
      </c>
    </row>
    <row r="390" spans="1:22" s="1" customFormat="1" ht="13.5" customHeight="1" x14ac:dyDescent="0.25">
      <c r="A390" s="536">
        <v>44693</v>
      </c>
      <c r="B390" s="305" t="s">
        <v>714</v>
      </c>
      <c r="C390" s="305" t="s">
        <v>1391</v>
      </c>
      <c r="D390" s="306" t="s">
        <v>759</v>
      </c>
      <c r="E390" s="306" t="s">
        <v>842</v>
      </c>
      <c r="F390" s="305" t="s">
        <v>759</v>
      </c>
      <c r="G390" s="305" t="s">
        <v>760</v>
      </c>
      <c r="H390" s="306"/>
      <c r="I390" s="306"/>
      <c r="J390" s="307">
        <v>0.61111111111111105</v>
      </c>
      <c r="K390" s="307">
        <v>0.65277777777777779</v>
      </c>
      <c r="L390" s="299">
        <f>IF(K390="","",(K390-J390)/$V$1)</f>
        <v>1.0000000000582105</v>
      </c>
      <c r="M390" s="311">
        <v>4</v>
      </c>
      <c r="N390" s="312"/>
      <c r="O390" s="312"/>
      <c r="P390" s="312">
        <v>1</v>
      </c>
      <c r="Q390" s="308" t="s">
        <v>96</v>
      </c>
      <c r="R390" s="300" t="str">
        <f>IFERROR(VLOOKUP(Q390,Hoja1!A:B,2,FALSE),"")</f>
        <v>EJC - Mantenimiento de Autonomía LVN</v>
      </c>
      <c r="S390" s="308" t="s">
        <v>53</v>
      </c>
      <c r="T390" s="308" t="s">
        <v>165</v>
      </c>
      <c r="U390" s="308" t="s">
        <v>590</v>
      </c>
      <c r="V390" s="301">
        <f t="shared" si="14"/>
        <v>5</v>
      </c>
    </row>
    <row r="391" spans="1:22" s="302" customFormat="1" x14ac:dyDescent="0.2">
      <c r="A391" s="536">
        <v>44693</v>
      </c>
      <c r="B391" s="305" t="s">
        <v>714</v>
      </c>
      <c r="C391" s="305" t="s">
        <v>1391</v>
      </c>
      <c r="D391" s="306" t="s">
        <v>768</v>
      </c>
      <c r="E391" s="306" t="s">
        <v>800</v>
      </c>
      <c r="F391" s="305" t="s">
        <v>768</v>
      </c>
      <c r="G391" s="305" t="s">
        <v>1019</v>
      </c>
      <c r="H391" s="306"/>
      <c r="I391" s="306"/>
      <c r="J391" s="307">
        <v>0.66666666666666663</v>
      </c>
      <c r="K391" s="307">
        <v>0.70833333333333337</v>
      </c>
      <c r="L391" s="299">
        <f>IF(K391="","",(K391-J391)/$V$1)</f>
        <v>1.0000000000582105</v>
      </c>
      <c r="M391" s="311">
        <v>4</v>
      </c>
      <c r="N391" s="312"/>
      <c r="O391" s="312">
        <v>1</v>
      </c>
      <c r="P391" s="312"/>
      <c r="Q391" s="308" t="s">
        <v>90</v>
      </c>
      <c r="R391" s="300" t="str">
        <f>IFERROR(VLOOKUP(Q391,Hoja1!A:B,2,FALSE),"")</f>
        <v>EJC - Entrenamiento IFR</v>
      </c>
      <c r="S391" s="308" t="s">
        <v>53</v>
      </c>
      <c r="T391" s="308" t="s">
        <v>165</v>
      </c>
      <c r="U391" s="308" t="s">
        <v>590</v>
      </c>
      <c r="V391" s="301">
        <f t="shared" si="14"/>
        <v>5</v>
      </c>
    </row>
    <row r="392" spans="1:22" s="302" customFormat="1" x14ac:dyDescent="0.2">
      <c r="A392" s="536">
        <v>44693</v>
      </c>
      <c r="B392" s="305" t="s">
        <v>714</v>
      </c>
      <c r="C392" s="305" t="s">
        <v>1391</v>
      </c>
      <c r="D392" s="306" t="s">
        <v>768</v>
      </c>
      <c r="E392" s="306" t="s">
        <v>800</v>
      </c>
      <c r="F392" s="305" t="s">
        <v>768</v>
      </c>
      <c r="G392" s="305" t="s">
        <v>1019</v>
      </c>
      <c r="H392" s="306"/>
      <c r="I392" s="306"/>
      <c r="J392" s="307">
        <v>0.70833333333333337</v>
      </c>
      <c r="K392" s="307">
        <v>0.75</v>
      </c>
      <c r="L392" s="299">
        <f t="shared" ref="L392:L398" si="17">IF(K392="","",(K392-J392)/$V$1)</f>
        <v>1.0000000000582079</v>
      </c>
      <c r="M392" s="311">
        <v>4</v>
      </c>
      <c r="N392" s="312"/>
      <c r="O392" s="312"/>
      <c r="P392" s="312">
        <v>1</v>
      </c>
      <c r="Q392" s="308" t="s">
        <v>300</v>
      </c>
      <c r="R392" s="300" t="str">
        <f>IFERROR(VLOOKUP(Q392,Hoja1!A:B,2,FALSE),"")</f>
        <v>EJC - Entrenamiento LVN</v>
      </c>
      <c r="S392" s="308" t="s">
        <v>53</v>
      </c>
      <c r="T392" s="308" t="s">
        <v>165</v>
      </c>
      <c r="U392" s="308" t="s">
        <v>590</v>
      </c>
      <c r="V392" s="301">
        <f t="shared" si="14"/>
        <v>5</v>
      </c>
    </row>
    <row r="393" spans="1:22" s="302" customFormat="1" x14ac:dyDescent="0.2">
      <c r="A393" s="394">
        <v>44694</v>
      </c>
      <c r="B393" s="305" t="s">
        <v>714</v>
      </c>
      <c r="C393" s="305" t="s">
        <v>1001</v>
      </c>
      <c r="D393" s="306" t="s">
        <v>771</v>
      </c>
      <c r="E393" s="306" t="s">
        <v>1460</v>
      </c>
      <c r="F393" s="305" t="s">
        <v>771</v>
      </c>
      <c r="G393" s="305" t="s">
        <v>1448</v>
      </c>
      <c r="H393" s="306"/>
      <c r="I393" s="306"/>
      <c r="J393" s="307">
        <v>0.33333333333333331</v>
      </c>
      <c r="K393" s="307">
        <v>0.39583333333333331</v>
      </c>
      <c r="L393" s="299">
        <f t="shared" si="17"/>
        <v>1.5000000000873133</v>
      </c>
      <c r="M393" s="311">
        <v>5</v>
      </c>
      <c r="N393" s="312">
        <v>1</v>
      </c>
      <c r="O393" s="312">
        <v>0.5</v>
      </c>
      <c r="P393" s="312"/>
      <c r="Q393" s="308" t="s">
        <v>89</v>
      </c>
      <c r="R393" s="300" t="str">
        <f>IFERROR(VLOOKUP(Q393,Hoja1!A:B,2,FALSE),"")</f>
        <v>FAC - Control Anual</v>
      </c>
      <c r="S393" s="308" t="s">
        <v>52</v>
      </c>
      <c r="T393" s="308"/>
      <c r="U393" s="308" t="s">
        <v>593</v>
      </c>
      <c r="V393" s="301">
        <f t="shared" si="14"/>
        <v>5</v>
      </c>
    </row>
    <row r="394" spans="1:22" s="302" customFormat="1" x14ac:dyDescent="0.2">
      <c r="A394" s="394">
        <v>44694</v>
      </c>
      <c r="B394" s="305" t="s">
        <v>714</v>
      </c>
      <c r="C394" s="305" t="s">
        <v>1001</v>
      </c>
      <c r="D394" s="306" t="s">
        <v>771</v>
      </c>
      <c r="E394" s="306" t="s">
        <v>1448</v>
      </c>
      <c r="F394" s="305" t="s">
        <v>771</v>
      </c>
      <c r="G394" s="305" t="s">
        <v>1460</v>
      </c>
      <c r="H394" s="306"/>
      <c r="I394" s="306"/>
      <c r="J394" s="307">
        <v>0.39583333333333331</v>
      </c>
      <c r="K394" s="307">
        <v>0.45833333333333331</v>
      </c>
      <c r="L394" s="299">
        <f t="shared" si="17"/>
        <v>1.5000000000873133</v>
      </c>
      <c r="M394" s="311">
        <v>5</v>
      </c>
      <c r="N394" s="312"/>
      <c r="O394" s="312">
        <v>1.5</v>
      </c>
      <c r="P394" s="312"/>
      <c r="Q394" s="308" t="s">
        <v>89</v>
      </c>
      <c r="R394" s="300" t="str">
        <f>IFERROR(VLOOKUP(Q394,Hoja1!A:B,2,FALSE),"")</f>
        <v>FAC - Control Anual</v>
      </c>
      <c r="S394" s="308" t="s">
        <v>52</v>
      </c>
      <c r="T394" s="308"/>
      <c r="U394" s="308" t="s">
        <v>593</v>
      </c>
      <c r="V394" s="301">
        <f t="shared" si="14"/>
        <v>5</v>
      </c>
    </row>
    <row r="395" spans="1:22" s="302" customFormat="1" x14ac:dyDescent="0.2">
      <c r="A395" s="394">
        <v>44694</v>
      </c>
      <c r="B395" s="305" t="s">
        <v>714</v>
      </c>
      <c r="C395" s="305" t="s">
        <v>1001</v>
      </c>
      <c r="D395" s="306" t="s">
        <v>771</v>
      </c>
      <c r="E395" s="306" t="s">
        <v>1357</v>
      </c>
      <c r="F395" s="305" t="s">
        <v>771</v>
      </c>
      <c r="G395" s="305" t="s">
        <v>1460</v>
      </c>
      <c r="H395" s="306"/>
      <c r="I395" s="306"/>
      <c r="J395" s="307">
        <v>0.45833333333333331</v>
      </c>
      <c r="K395" s="307">
        <v>0.52083333333333337</v>
      </c>
      <c r="L395" s="299">
        <f t="shared" si="17"/>
        <v>1.5000000000873146</v>
      </c>
      <c r="M395" s="311">
        <v>5</v>
      </c>
      <c r="N395" s="312"/>
      <c r="O395" s="312">
        <v>1.5</v>
      </c>
      <c r="P395" s="312"/>
      <c r="Q395" s="308" t="s">
        <v>89</v>
      </c>
      <c r="R395" s="300" t="str">
        <f>IFERROR(VLOOKUP(Q395,Hoja1!A:B,2,FALSE),"")</f>
        <v>FAC - Control Anual</v>
      </c>
      <c r="S395" s="308" t="s">
        <v>52</v>
      </c>
      <c r="T395" s="308"/>
      <c r="U395" s="308" t="s">
        <v>593</v>
      </c>
      <c r="V395" s="301">
        <f t="shared" si="14"/>
        <v>5</v>
      </c>
    </row>
    <row r="396" spans="1:22" s="302" customFormat="1" x14ac:dyDescent="0.2">
      <c r="A396" s="394">
        <v>44694</v>
      </c>
      <c r="B396" s="305" t="s">
        <v>714</v>
      </c>
      <c r="C396" s="305" t="s">
        <v>1291</v>
      </c>
      <c r="D396" s="306" t="s">
        <v>717</v>
      </c>
      <c r="E396" s="306" t="s">
        <v>1449</v>
      </c>
      <c r="F396" s="305" t="s">
        <v>771</v>
      </c>
      <c r="G396" s="305" t="s">
        <v>1448</v>
      </c>
      <c r="H396" s="306"/>
      <c r="I396" s="306"/>
      <c r="J396" s="307">
        <v>0.52083333333333337</v>
      </c>
      <c r="K396" s="307">
        <v>0.58333333333333337</v>
      </c>
      <c r="L396" s="299">
        <f t="shared" si="17"/>
        <v>1.5000000000873133</v>
      </c>
      <c r="M396" s="311">
        <v>5</v>
      </c>
      <c r="N396" s="312">
        <v>1.5</v>
      </c>
      <c r="O396" s="312"/>
      <c r="P396" s="312"/>
      <c r="Q396" s="308" t="s">
        <v>84</v>
      </c>
      <c r="R396" s="300" t="str">
        <f>IFERROR(VLOOKUP(Q396,Hoja1!A:B,2,FALSE),"")</f>
        <v>FAC - Recobro de Autonomía – Caso A</v>
      </c>
      <c r="S396" s="308" t="s">
        <v>52</v>
      </c>
      <c r="T396" s="308"/>
      <c r="U396" s="308" t="s">
        <v>593</v>
      </c>
      <c r="V396" s="301">
        <f t="shared" ref="V396:V459" si="18">IF(A396="","",MONTH(A396))</f>
        <v>5</v>
      </c>
    </row>
    <row r="397" spans="1:22" s="302" customFormat="1" x14ac:dyDescent="0.2">
      <c r="A397" s="394">
        <v>44694</v>
      </c>
      <c r="B397" s="305" t="s">
        <v>759</v>
      </c>
      <c r="C397" s="305" t="s">
        <v>926</v>
      </c>
      <c r="D397" s="306" t="s">
        <v>759</v>
      </c>
      <c r="E397" s="306" t="s">
        <v>1489</v>
      </c>
      <c r="F397" s="305" t="s">
        <v>759</v>
      </c>
      <c r="G397" s="305" t="s">
        <v>1452</v>
      </c>
      <c r="H397" s="306"/>
      <c r="I397" s="306"/>
      <c r="J397" s="307">
        <v>0.64583333333333337</v>
      </c>
      <c r="K397" s="307">
        <v>0.72916666666666663</v>
      </c>
      <c r="L397" s="299">
        <f t="shared" si="17"/>
        <v>2.0000000001164158</v>
      </c>
      <c r="M397" s="311">
        <v>5</v>
      </c>
      <c r="N397" s="312"/>
      <c r="O397" s="312"/>
      <c r="P397" s="312">
        <v>2</v>
      </c>
      <c r="Q397" s="308" t="s">
        <v>300</v>
      </c>
      <c r="R397" s="300" t="str">
        <f>IFERROR(VLOOKUP(Q397,Hoja1!A:B,2,FALSE),"")</f>
        <v>EJC - Entrenamiento LVN</v>
      </c>
      <c r="S397" s="308" t="s">
        <v>53</v>
      </c>
      <c r="T397" s="308" t="s">
        <v>165</v>
      </c>
      <c r="U397" s="308" t="s">
        <v>591</v>
      </c>
      <c r="V397" s="301">
        <f t="shared" si="18"/>
        <v>5</v>
      </c>
    </row>
    <row r="398" spans="1:22" s="302" customFormat="1" x14ac:dyDescent="0.2">
      <c r="A398" s="394">
        <v>44694</v>
      </c>
      <c r="B398" s="305" t="s">
        <v>714</v>
      </c>
      <c r="C398" s="305" t="s">
        <v>1391</v>
      </c>
      <c r="D398" s="306" t="s">
        <v>768</v>
      </c>
      <c r="E398" s="306" t="s">
        <v>883</v>
      </c>
      <c r="F398" s="305" t="s">
        <v>768</v>
      </c>
      <c r="G398" s="305" t="s">
        <v>1490</v>
      </c>
      <c r="H398" s="306"/>
      <c r="I398" s="306"/>
      <c r="J398" s="307">
        <v>0.72916666666666663</v>
      </c>
      <c r="K398" s="307">
        <v>0.77083333333333337</v>
      </c>
      <c r="L398" s="299">
        <f t="shared" si="17"/>
        <v>1.0000000000582105</v>
      </c>
      <c r="M398" s="311">
        <v>5</v>
      </c>
      <c r="N398" s="312"/>
      <c r="O398" s="312">
        <v>1</v>
      </c>
      <c r="P398" s="312"/>
      <c r="Q398" s="308" t="s">
        <v>90</v>
      </c>
      <c r="R398" s="300" t="str">
        <f>IFERROR(VLOOKUP(Q398,Hoja1!A:B,2,FALSE),"")</f>
        <v>EJC - Entrenamiento IFR</v>
      </c>
      <c r="S398" s="308" t="s">
        <v>53</v>
      </c>
      <c r="T398" s="308" t="s">
        <v>165</v>
      </c>
      <c r="U398" s="308" t="s">
        <v>590</v>
      </c>
      <c r="V398" s="301">
        <f t="shared" si="18"/>
        <v>5</v>
      </c>
    </row>
    <row r="399" spans="1:22" s="302" customFormat="1" x14ac:dyDescent="0.2">
      <c r="A399" s="394">
        <v>44694</v>
      </c>
      <c r="B399" s="305" t="s">
        <v>714</v>
      </c>
      <c r="C399" s="305" t="s">
        <v>1391</v>
      </c>
      <c r="D399" s="306" t="s">
        <v>768</v>
      </c>
      <c r="E399" s="306" t="s">
        <v>883</v>
      </c>
      <c r="F399" s="305" t="s">
        <v>768</v>
      </c>
      <c r="G399" s="305" t="s">
        <v>1490</v>
      </c>
      <c r="H399" s="306"/>
      <c r="I399" s="306"/>
      <c r="J399" s="307">
        <v>0.77083333333333337</v>
      </c>
      <c r="K399" s="307">
        <v>0.8125</v>
      </c>
      <c r="L399" s="299">
        <f t="shared" ref="L399:L413" si="19">IF(K399="","",(K399-J399)/$V$1)</f>
        <v>1.0000000000582079</v>
      </c>
      <c r="M399" s="311">
        <v>5</v>
      </c>
      <c r="N399" s="312"/>
      <c r="O399" s="312"/>
      <c r="P399" s="312">
        <v>1</v>
      </c>
      <c r="Q399" s="308" t="s">
        <v>300</v>
      </c>
      <c r="R399" s="300" t="str">
        <f>IFERROR(VLOOKUP(Q399,Hoja1!A:B,2,FALSE),"")</f>
        <v>EJC - Entrenamiento LVN</v>
      </c>
      <c r="S399" s="308" t="s">
        <v>53</v>
      </c>
      <c r="T399" s="308" t="s">
        <v>165</v>
      </c>
      <c r="U399" s="308" t="s">
        <v>590</v>
      </c>
      <c r="V399" s="301">
        <f t="shared" si="18"/>
        <v>5</v>
      </c>
    </row>
    <row r="400" spans="1:22" s="302" customFormat="1" x14ac:dyDescent="0.2">
      <c r="A400" s="546">
        <v>44695</v>
      </c>
      <c r="B400" s="305" t="s">
        <v>714</v>
      </c>
      <c r="C400" s="305" t="s">
        <v>1001</v>
      </c>
      <c r="D400" s="306" t="s">
        <v>771</v>
      </c>
      <c r="E400" s="306" t="s">
        <v>1448</v>
      </c>
      <c r="F400" s="305" t="s">
        <v>771</v>
      </c>
      <c r="G400" s="305" t="s">
        <v>1470</v>
      </c>
      <c r="H400" s="306"/>
      <c r="I400" s="306"/>
      <c r="J400" s="307">
        <v>0.33333333333333331</v>
      </c>
      <c r="K400" s="307">
        <v>0.39583333333333331</v>
      </c>
      <c r="L400" s="299">
        <f t="shared" si="19"/>
        <v>1.5000000000873133</v>
      </c>
      <c r="M400" s="311">
        <v>5</v>
      </c>
      <c r="N400" s="312">
        <v>0.5</v>
      </c>
      <c r="O400" s="312">
        <v>1</v>
      </c>
      <c r="P400" s="312"/>
      <c r="Q400" s="308" t="s">
        <v>89</v>
      </c>
      <c r="R400" s="300" t="str">
        <f>IFERROR(VLOOKUP(Q400,Hoja1!A:B,2,FALSE),"")</f>
        <v>FAC - Control Anual</v>
      </c>
      <c r="S400" s="308" t="s">
        <v>52</v>
      </c>
      <c r="T400" s="308"/>
      <c r="U400" s="308" t="s">
        <v>593</v>
      </c>
      <c r="V400" s="301">
        <f t="shared" si="18"/>
        <v>5</v>
      </c>
    </row>
    <row r="401" spans="1:22" s="302" customFormat="1" x14ac:dyDescent="0.2">
      <c r="A401" s="546">
        <v>44695</v>
      </c>
      <c r="B401" s="305" t="s">
        <v>714</v>
      </c>
      <c r="C401" s="305" t="s">
        <v>1001</v>
      </c>
      <c r="D401" s="306" t="s">
        <v>759</v>
      </c>
      <c r="E401" s="306" t="s">
        <v>1168</v>
      </c>
      <c r="F401" s="305" t="s">
        <v>771</v>
      </c>
      <c r="G401" s="305" t="s">
        <v>1448</v>
      </c>
      <c r="H401" s="306"/>
      <c r="I401" s="306"/>
      <c r="J401" s="307">
        <v>0.39583333333333331</v>
      </c>
      <c r="K401" s="307">
        <v>0.45833333333333331</v>
      </c>
      <c r="L401" s="299">
        <f t="shared" si="19"/>
        <v>1.5000000000873133</v>
      </c>
      <c r="M401" s="311">
        <v>5</v>
      </c>
      <c r="N401" s="312">
        <v>0.5</v>
      </c>
      <c r="O401" s="312">
        <v>1</v>
      </c>
      <c r="P401" s="312"/>
      <c r="Q401" s="308" t="s">
        <v>80</v>
      </c>
      <c r="R401" s="300" t="str">
        <f>IFERROR(VLOOKUP(Q401,Hoja1!A:B,2,FALSE),"")</f>
        <v>FAC - Transición Piloto</v>
      </c>
      <c r="S401" s="308" t="s">
        <v>52</v>
      </c>
      <c r="T401" s="308"/>
      <c r="U401" s="308" t="s">
        <v>593</v>
      </c>
      <c r="V401" s="301">
        <f t="shared" si="18"/>
        <v>5</v>
      </c>
    </row>
    <row r="402" spans="1:22" s="302" customFormat="1" x14ac:dyDescent="0.2">
      <c r="A402" s="546">
        <v>44695</v>
      </c>
      <c r="B402" s="305" t="s">
        <v>714</v>
      </c>
      <c r="C402" s="305" t="s">
        <v>1001</v>
      </c>
      <c r="D402" s="306" t="s">
        <v>759</v>
      </c>
      <c r="E402" s="306" t="s">
        <v>1168</v>
      </c>
      <c r="F402" s="305" t="s">
        <v>771</v>
      </c>
      <c r="G402" s="305" t="s">
        <v>1387</v>
      </c>
      <c r="H402" s="306"/>
      <c r="I402" s="306"/>
      <c r="J402" s="307">
        <v>0.45833333333333331</v>
      </c>
      <c r="K402" s="307">
        <v>0.52083333333333337</v>
      </c>
      <c r="L402" s="299">
        <f t="shared" si="19"/>
        <v>1.5000000000873146</v>
      </c>
      <c r="M402" s="311">
        <v>5</v>
      </c>
      <c r="N402" s="312"/>
      <c r="O402" s="312">
        <v>1.5</v>
      </c>
      <c r="P402" s="312"/>
      <c r="Q402" s="308" t="s">
        <v>81</v>
      </c>
      <c r="R402" s="300" t="str">
        <f>IFERROR(VLOOKUP(Q402,Hoja1!A:B,2,FALSE),"")</f>
        <v>FAC - Transición Co-Piloto</v>
      </c>
      <c r="S402" s="308" t="s">
        <v>52</v>
      </c>
      <c r="T402" s="308"/>
      <c r="U402" s="308" t="s">
        <v>593</v>
      </c>
      <c r="V402" s="301">
        <f t="shared" si="18"/>
        <v>5</v>
      </c>
    </row>
    <row r="403" spans="1:22" s="302" customFormat="1" x14ac:dyDescent="0.2">
      <c r="A403" s="546">
        <v>44695</v>
      </c>
      <c r="B403" s="305" t="s">
        <v>714</v>
      </c>
      <c r="C403" s="305" t="s">
        <v>942</v>
      </c>
      <c r="D403" s="306" t="s">
        <v>759</v>
      </c>
      <c r="E403" s="306" t="s">
        <v>1498</v>
      </c>
      <c r="F403" s="305" t="s">
        <v>771</v>
      </c>
      <c r="G403" s="305" t="s">
        <v>1499</v>
      </c>
      <c r="H403" s="306"/>
      <c r="I403" s="306"/>
      <c r="J403" s="307">
        <v>0.54166666666666663</v>
      </c>
      <c r="K403" s="307">
        <v>0.58333333333333337</v>
      </c>
      <c r="L403" s="299">
        <f t="shared" si="19"/>
        <v>1.0000000000582105</v>
      </c>
      <c r="M403" s="311">
        <v>5</v>
      </c>
      <c r="N403" s="312"/>
      <c r="O403" s="312"/>
      <c r="P403" s="312">
        <v>1</v>
      </c>
      <c r="Q403" s="308" t="s">
        <v>300</v>
      </c>
      <c r="R403" s="300" t="str">
        <f>IFERROR(VLOOKUP(Q403,Hoja1!A:B,2,FALSE),"")</f>
        <v>EJC - Entrenamiento LVN</v>
      </c>
      <c r="S403" s="308" t="s">
        <v>53</v>
      </c>
      <c r="T403" s="308" t="s">
        <v>165</v>
      </c>
      <c r="U403" s="308" t="s">
        <v>590</v>
      </c>
      <c r="V403" s="301">
        <f t="shared" si="18"/>
        <v>5</v>
      </c>
    </row>
    <row r="404" spans="1:22" s="302" customFormat="1" x14ac:dyDescent="0.2">
      <c r="A404" s="546">
        <v>44695</v>
      </c>
      <c r="B404" s="305" t="s">
        <v>714</v>
      </c>
      <c r="C404" s="305" t="s">
        <v>938</v>
      </c>
      <c r="D404" s="306" t="s">
        <v>714</v>
      </c>
      <c r="E404" s="306" t="s">
        <v>894</v>
      </c>
      <c r="F404" s="305" t="s">
        <v>771</v>
      </c>
      <c r="G404" s="305" t="s">
        <v>1499</v>
      </c>
      <c r="H404" s="306"/>
      <c r="I404" s="306"/>
      <c r="J404" s="307">
        <v>0.59027777777777779</v>
      </c>
      <c r="K404" s="307">
        <v>0.61111111111111105</v>
      </c>
      <c r="L404" s="299">
        <f t="shared" si="19"/>
        <v>0.50000000002910261</v>
      </c>
      <c r="M404" s="311">
        <v>5</v>
      </c>
      <c r="N404" s="312"/>
      <c r="O404" s="312">
        <v>0.5</v>
      </c>
      <c r="P404" s="312"/>
      <c r="Q404" s="308" t="s">
        <v>90</v>
      </c>
      <c r="R404" s="300" t="str">
        <f>IFERROR(VLOOKUP(Q404,Hoja1!A:B,2,FALSE),"")</f>
        <v>EJC - Entrenamiento IFR</v>
      </c>
      <c r="S404" s="308" t="s">
        <v>53</v>
      </c>
      <c r="T404" s="308" t="s">
        <v>165</v>
      </c>
      <c r="U404" s="308" t="s">
        <v>590</v>
      </c>
      <c r="V404" s="301">
        <f t="shared" si="18"/>
        <v>5</v>
      </c>
    </row>
    <row r="405" spans="1:22" s="302" customFormat="1" x14ac:dyDescent="0.2">
      <c r="A405" s="546">
        <v>44695</v>
      </c>
      <c r="B405" s="305" t="s">
        <v>714</v>
      </c>
      <c r="C405" s="305" t="s">
        <v>938</v>
      </c>
      <c r="D405" s="306" t="s">
        <v>714</v>
      </c>
      <c r="E405" s="306" t="s">
        <v>894</v>
      </c>
      <c r="F405" s="305" t="s">
        <v>771</v>
      </c>
      <c r="G405" s="305" t="s">
        <v>1499</v>
      </c>
      <c r="H405" s="306"/>
      <c r="I405" s="306"/>
      <c r="J405" s="307">
        <v>0.61111111111111105</v>
      </c>
      <c r="K405" s="307">
        <v>0.65277777777777779</v>
      </c>
      <c r="L405" s="299">
        <f t="shared" si="19"/>
        <v>1.0000000000582105</v>
      </c>
      <c r="M405" s="311">
        <v>5</v>
      </c>
      <c r="N405" s="312"/>
      <c r="O405" s="312"/>
      <c r="P405" s="312">
        <v>1</v>
      </c>
      <c r="Q405" s="308" t="s">
        <v>300</v>
      </c>
      <c r="R405" s="300" t="str">
        <f>IFERROR(VLOOKUP(Q405,Hoja1!A:B,2,FALSE),"")</f>
        <v>EJC - Entrenamiento LVN</v>
      </c>
      <c r="S405" s="308" t="s">
        <v>53</v>
      </c>
      <c r="T405" s="308" t="s">
        <v>165</v>
      </c>
      <c r="U405" s="308" t="s">
        <v>590</v>
      </c>
      <c r="V405" s="301">
        <f t="shared" si="18"/>
        <v>5</v>
      </c>
    </row>
    <row r="406" spans="1:22" s="302" customFormat="1" x14ac:dyDescent="0.2">
      <c r="A406" s="546">
        <v>44695</v>
      </c>
      <c r="B406" s="305" t="s">
        <v>714</v>
      </c>
      <c r="C406" s="305" t="s">
        <v>938</v>
      </c>
      <c r="D406" s="306" t="s">
        <v>714</v>
      </c>
      <c r="E406" s="306" t="s">
        <v>1433</v>
      </c>
      <c r="F406" s="305" t="s">
        <v>714</v>
      </c>
      <c r="G406" s="305" t="s">
        <v>1242</v>
      </c>
      <c r="H406" s="306"/>
      <c r="I406" s="306"/>
      <c r="J406" s="307">
        <v>0.65972222222222221</v>
      </c>
      <c r="K406" s="307">
        <v>0.72222222222222221</v>
      </c>
      <c r="L406" s="299">
        <f t="shared" si="19"/>
        <v>1.5000000000873133</v>
      </c>
      <c r="M406" s="311">
        <v>4</v>
      </c>
      <c r="N406" s="312"/>
      <c r="O406" s="312">
        <v>1.5</v>
      </c>
      <c r="P406" s="312"/>
      <c r="Q406" s="308" t="s">
        <v>90</v>
      </c>
      <c r="R406" s="300" t="str">
        <f>IFERROR(VLOOKUP(Q406,Hoja1!A:B,2,FALSE),"")</f>
        <v>EJC - Entrenamiento IFR</v>
      </c>
      <c r="S406" s="308" t="s">
        <v>53</v>
      </c>
      <c r="T406" s="308" t="s">
        <v>165</v>
      </c>
      <c r="U406" s="308" t="s">
        <v>590</v>
      </c>
      <c r="V406" s="301">
        <f t="shared" si="18"/>
        <v>5</v>
      </c>
    </row>
    <row r="407" spans="1:22" s="302" customFormat="1" x14ac:dyDescent="0.2">
      <c r="A407" s="394">
        <v>44697</v>
      </c>
      <c r="B407" s="305" t="s">
        <v>714</v>
      </c>
      <c r="C407" s="305" t="s">
        <v>1291</v>
      </c>
      <c r="D407" s="306" t="s">
        <v>759</v>
      </c>
      <c r="E407" s="306" t="s">
        <v>1168</v>
      </c>
      <c r="F407" s="305" t="s">
        <v>771</v>
      </c>
      <c r="G407" s="305" t="s">
        <v>1513</v>
      </c>
      <c r="H407" s="306"/>
      <c r="I407" s="306"/>
      <c r="J407" s="307">
        <v>0.29166666666666669</v>
      </c>
      <c r="K407" s="307">
        <v>0.35416666666666669</v>
      </c>
      <c r="L407" s="299">
        <f t="shared" si="19"/>
        <v>1.5000000000873133</v>
      </c>
      <c r="M407" s="311">
        <v>5</v>
      </c>
      <c r="N407" s="312">
        <v>1.5</v>
      </c>
      <c r="O407" s="312"/>
      <c r="P407" s="312"/>
      <c r="Q407" s="308" t="s">
        <v>84</v>
      </c>
      <c r="R407" s="300" t="str">
        <f>IFERROR(VLOOKUP(Q407,Hoja1!A:B,2,FALSE),"")</f>
        <v>FAC - Recobro de Autonomía – Caso A</v>
      </c>
      <c r="S407" s="308" t="s">
        <v>52</v>
      </c>
      <c r="T407" s="308"/>
      <c r="U407" s="308" t="s">
        <v>593</v>
      </c>
      <c r="V407" s="301">
        <f t="shared" si="18"/>
        <v>5</v>
      </c>
    </row>
    <row r="408" spans="1:22" s="302" customFormat="1" x14ac:dyDescent="0.2">
      <c r="A408" s="394">
        <v>44697</v>
      </c>
      <c r="B408" s="305" t="s">
        <v>714</v>
      </c>
      <c r="C408" s="305" t="s">
        <v>1291</v>
      </c>
      <c r="D408" s="306" t="s">
        <v>759</v>
      </c>
      <c r="E408" s="306" t="s">
        <v>1168</v>
      </c>
      <c r="F408" s="305" t="s">
        <v>771</v>
      </c>
      <c r="G408" s="305" t="s">
        <v>1513</v>
      </c>
      <c r="H408" s="306"/>
      <c r="I408" s="306"/>
      <c r="J408" s="307">
        <v>0.35416666666666669</v>
      </c>
      <c r="K408" s="307">
        <v>0.41666666666666669</v>
      </c>
      <c r="L408" s="299">
        <f t="shared" si="19"/>
        <v>1.5000000000873133</v>
      </c>
      <c r="M408" s="311">
        <v>5</v>
      </c>
      <c r="N408" s="312">
        <v>1.5</v>
      </c>
      <c r="O408" s="312"/>
      <c r="P408" s="312"/>
      <c r="Q408" s="308" t="s">
        <v>84</v>
      </c>
      <c r="R408" s="300" t="str">
        <f>IFERROR(VLOOKUP(Q408,Hoja1!A:B,2,FALSE),"")</f>
        <v>FAC - Recobro de Autonomía – Caso A</v>
      </c>
      <c r="S408" s="308" t="s">
        <v>52</v>
      </c>
      <c r="T408" s="308"/>
      <c r="U408" s="308" t="s">
        <v>593</v>
      </c>
      <c r="V408" s="301">
        <f t="shared" si="18"/>
        <v>5</v>
      </c>
    </row>
    <row r="409" spans="1:22" s="302" customFormat="1" x14ac:dyDescent="0.2">
      <c r="A409" s="394">
        <v>44697</v>
      </c>
      <c r="B409" s="305" t="s">
        <v>714</v>
      </c>
      <c r="C409" s="305" t="s">
        <v>1291</v>
      </c>
      <c r="D409" s="306" t="s">
        <v>717</v>
      </c>
      <c r="E409" s="306" t="s">
        <v>1514</v>
      </c>
      <c r="F409" s="305" t="s">
        <v>771</v>
      </c>
      <c r="G409" s="305" t="s">
        <v>1515</v>
      </c>
      <c r="H409" s="306"/>
      <c r="I409" s="306"/>
      <c r="J409" s="307">
        <v>0.41666666666666669</v>
      </c>
      <c r="K409" s="307">
        <v>0.47916666666666669</v>
      </c>
      <c r="L409" s="299">
        <f t="shared" si="19"/>
        <v>1.5000000000873133</v>
      </c>
      <c r="M409" s="311">
        <v>5</v>
      </c>
      <c r="N409" s="312">
        <v>1.5</v>
      </c>
      <c r="O409" s="312"/>
      <c r="P409" s="312"/>
      <c r="Q409" s="308" t="s">
        <v>84</v>
      </c>
      <c r="R409" s="300" t="str">
        <f>IFERROR(VLOOKUP(Q409,Hoja1!A:B,2,FALSE),"")</f>
        <v>FAC - Recobro de Autonomía – Caso A</v>
      </c>
      <c r="S409" s="308" t="s">
        <v>52</v>
      </c>
      <c r="T409" s="308"/>
      <c r="U409" s="308" t="s">
        <v>593</v>
      </c>
      <c r="V409" s="301">
        <f t="shared" si="18"/>
        <v>5</v>
      </c>
    </row>
    <row r="410" spans="1:22" s="302" customFormat="1" x14ac:dyDescent="0.2">
      <c r="A410" s="394">
        <v>44697</v>
      </c>
      <c r="B410" s="305" t="s">
        <v>714</v>
      </c>
      <c r="C410" s="305" t="s">
        <v>1181</v>
      </c>
      <c r="D410" s="306" t="s">
        <v>771</v>
      </c>
      <c r="E410" s="306" t="s">
        <v>1515</v>
      </c>
      <c r="F410" s="305" t="s">
        <v>717</v>
      </c>
      <c r="G410" s="305" t="s">
        <v>1514</v>
      </c>
      <c r="H410" s="306"/>
      <c r="I410" s="306"/>
      <c r="J410" s="307">
        <v>0.49305555555555558</v>
      </c>
      <c r="K410" s="307">
        <v>0.55555555555555558</v>
      </c>
      <c r="L410" s="299">
        <f t="shared" si="19"/>
        <v>1.5000000000873133</v>
      </c>
      <c r="M410" s="311">
        <v>4</v>
      </c>
      <c r="N410" s="312">
        <v>1.5</v>
      </c>
      <c r="O410" s="312"/>
      <c r="P410" s="312"/>
      <c r="Q410" s="308" t="s">
        <v>89</v>
      </c>
      <c r="R410" s="300" t="str">
        <f>IFERROR(VLOOKUP(Q410,Hoja1!A:B,2,FALSE),"")</f>
        <v>FAC - Control Anual</v>
      </c>
      <c r="S410" s="308" t="s">
        <v>52</v>
      </c>
      <c r="T410" s="308"/>
      <c r="U410" s="308" t="s">
        <v>593</v>
      </c>
      <c r="V410" s="301">
        <f t="shared" si="18"/>
        <v>5</v>
      </c>
    </row>
    <row r="411" spans="1:22" s="302" customFormat="1" x14ac:dyDescent="0.2">
      <c r="A411" s="394">
        <v>44697</v>
      </c>
      <c r="B411" s="305" t="s">
        <v>714</v>
      </c>
      <c r="C411" s="305" t="s">
        <v>1181</v>
      </c>
      <c r="D411" s="306" t="s">
        <v>759</v>
      </c>
      <c r="E411" s="306" t="s">
        <v>1168</v>
      </c>
      <c r="F411" s="305" t="s">
        <v>771</v>
      </c>
      <c r="G411" s="305" t="s">
        <v>1513</v>
      </c>
      <c r="H411" s="306"/>
      <c r="I411" s="306"/>
      <c r="J411" s="307">
        <v>0.55555555555555558</v>
      </c>
      <c r="K411" s="307">
        <v>0.61805555555555558</v>
      </c>
      <c r="L411" s="299">
        <f t="shared" si="19"/>
        <v>1.5000000000873133</v>
      </c>
      <c r="M411" s="311">
        <v>4</v>
      </c>
      <c r="N411" s="312"/>
      <c r="O411" s="312"/>
      <c r="P411" s="312">
        <v>1.5</v>
      </c>
      <c r="Q411" s="308" t="s">
        <v>80</v>
      </c>
      <c r="R411" s="300" t="str">
        <f>IFERROR(VLOOKUP(Q411,Hoja1!A:B,2,FALSE),"")</f>
        <v>FAC - Transición Piloto</v>
      </c>
      <c r="S411" s="308" t="s">
        <v>52</v>
      </c>
      <c r="T411" s="308"/>
      <c r="U411" s="308" t="s">
        <v>593</v>
      </c>
      <c r="V411" s="301">
        <f t="shared" si="18"/>
        <v>5</v>
      </c>
    </row>
    <row r="412" spans="1:22" s="302" customFormat="1" x14ac:dyDescent="0.2">
      <c r="A412" s="394">
        <v>44697</v>
      </c>
      <c r="B412" s="305" t="s">
        <v>714</v>
      </c>
      <c r="C412" s="305" t="s">
        <v>1181</v>
      </c>
      <c r="D412" s="306" t="s">
        <v>768</v>
      </c>
      <c r="E412" s="306" t="s">
        <v>1516</v>
      </c>
      <c r="F412" s="305" t="s">
        <v>717</v>
      </c>
      <c r="G412" s="305" t="s">
        <v>1517</v>
      </c>
      <c r="H412" s="306"/>
      <c r="I412" s="306"/>
      <c r="J412" s="307">
        <v>0.61805555555555558</v>
      </c>
      <c r="K412" s="307">
        <v>0.68055555555555547</v>
      </c>
      <c r="L412" s="299">
        <f t="shared" si="19"/>
        <v>1.5000000000873106</v>
      </c>
      <c r="M412" s="311">
        <v>4</v>
      </c>
      <c r="N412" s="312">
        <v>1.5</v>
      </c>
      <c r="O412" s="312"/>
      <c r="P412" s="312"/>
      <c r="Q412" s="308" t="s">
        <v>89</v>
      </c>
      <c r="R412" s="300" t="str">
        <f>IFERROR(VLOOKUP(Q412,Hoja1!A:B,2,FALSE),"")</f>
        <v>FAC - Control Anual</v>
      </c>
      <c r="S412" s="308" t="s">
        <v>52</v>
      </c>
      <c r="T412" s="308"/>
      <c r="U412" s="308" t="s">
        <v>593</v>
      </c>
      <c r="V412" s="301">
        <f t="shared" si="18"/>
        <v>5</v>
      </c>
    </row>
    <row r="413" spans="1:22" s="302" customFormat="1" x14ac:dyDescent="0.2">
      <c r="A413" s="394">
        <v>44697</v>
      </c>
      <c r="B413" s="305" t="s">
        <v>761</v>
      </c>
      <c r="C413" s="305" t="s">
        <v>762</v>
      </c>
      <c r="D413" s="306" t="s">
        <v>714</v>
      </c>
      <c r="E413" s="306" t="s">
        <v>811</v>
      </c>
      <c r="F413" s="305" t="s">
        <v>714</v>
      </c>
      <c r="G413" s="305" t="s">
        <v>1518</v>
      </c>
      <c r="H413" s="306"/>
      <c r="I413" s="306"/>
      <c r="J413" s="307">
        <v>0.6875</v>
      </c>
      <c r="K413" s="307">
        <v>0.70833333333333337</v>
      </c>
      <c r="L413" s="299">
        <f t="shared" si="19"/>
        <v>0.50000000002910527</v>
      </c>
      <c r="M413" s="311">
        <v>5</v>
      </c>
      <c r="N413" s="312"/>
      <c r="O413" s="312">
        <v>0.5</v>
      </c>
      <c r="P413" s="312"/>
      <c r="Q413" s="308" t="s">
        <v>90</v>
      </c>
      <c r="R413" s="300" t="str">
        <f>IFERROR(VLOOKUP(Q413,Hoja1!A:B,2,FALSE),"")</f>
        <v>EJC - Entrenamiento IFR</v>
      </c>
      <c r="S413" s="308" t="s">
        <v>53</v>
      </c>
      <c r="T413" s="308" t="s">
        <v>165</v>
      </c>
      <c r="U413" s="308" t="s">
        <v>590</v>
      </c>
      <c r="V413" s="301">
        <f t="shared" si="18"/>
        <v>5</v>
      </c>
    </row>
    <row r="414" spans="1:22" s="302" customFormat="1" x14ac:dyDescent="0.2">
      <c r="A414" s="394">
        <v>44697</v>
      </c>
      <c r="B414" s="305" t="s">
        <v>761</v>
      </c>
      <c r="C414" s="305" t="s">
        <v>762</v>
      </c>
      <c r="D414" s="306" t="s">
        <v>714</v>
      </c>
      <c r="E414" s="306" t="s">
        <v>811</v>
      </c>
      <c r="F414" s="305" t="s">
        <v>714</v>
      </c>
      <c r="G414" s="305" t="s">
        <v>1518</v>
      </c>
      <c r="H414" s="306"/>
      <c r="I414" s="306"/>
      <c r="J414" s="307">
        <v>0.70833333333333337</v>
      </c>
      <c r="K414" s="307">
        <v>0.75</v>
      </c>
      <c r="L414" s="299">
        <f>IF(K414="","",(K414-J414)/$V$1)</f>
        <v>1.0000000000582079</v>
      </c>
      <c r="M414" s="311">
        <v>5</v>
      </c>
      <c r="N414" s="312"/>
      <c r="O414" s="312"/>
      <c r="P414" s="312">
        <v>1</v>
      </c>
      <c r="Q414" s="308" t="s">
        <v>96</v>
      </c>
      <c r="R414" s="300" t="str">
        <f>IFERROR(VLOOKUP(Q414,Hoja1!A:B,2,FALSE),"")</f>
        <v>EJC - Mantenimiento de Autonomía LVN</v>
      </c>
      <c r="S414" s="308" t="s">
        <v>53</v>
      </c>
      <c r="T414" s="308" t="s">
        <v>165</v>
      </c>
      <c r="U414" s="308" t="s">
        <v>590</v>
      </c>
      <c r="V414" s="301">
        <f t="shared" si="18"/>
        <v>5</v>
      </c>
    </row>
    <row r="415" spans="1:22" s="302" customFormat="1" x14ac:dyDescent="0.2">
      <c r="A415" s="546">
        <v>44698</v>
      </c>
      <c r="B415" s="305" t="s">
        <v>714</v>
      </c>
      <c r="C415" s="305" t="s">
        <v>1181</v>
      </c>
      <c r="D415" s="306" t="s">
        <v>759</v>
      </c>
      <c r="E415" s="306" t="s">
        <v>1168</v>
      </c>
      <c r="F415" s="305" t="s">
        <v>771</v>
      </c>
      <c r="G415" s="305" t="s">
        <v>1515</v>
      </c>
      <c r="H415" s="306"/>
      <c r="I415" s="306"/>
      <c r="J415" s="307">
        <v>0.25</v>
      </c>
      <c r="K415" s="307">
        <v>0.3125</v>
      </c>
      <c r="L415" s="299">
        <f>IF(K415="","",(K415-J415)/$V$1)</f>
        <v>1.5000000000873133</v>
      </c>
      <c r="M415" s="311">
        <v>4</v>
      </c>
      <c r="N415" s="312"/>
      <c r="O415" s="312"/>
      <c r="P415" s="312">
        <v>1.5</v>
      </c>
      <c r="Q415" s="308" t="s">
        <v>89</v>
      </c>
      <c r="R415" s="300" t="str">
        <f>IFERROR(VLOOKUP(Q415,Hoja1!A:B,2,FALSE),"")</f>
        <v>FAC - Control Anual</v>
      </c>
      <c r="S415" s="547" t="s">
        <v>52</v>
      </c>
      <c r="T415" s="308"/>
      <c r="U415" s="308" t="s">
        <v>593</v>
      </c>
      <c r="V415" s="301">
        <f t="shared" si="18"/>
        <v>5</v>
      </c>
    </row>
    <row r="416" spans="1:22" s="302" customFormat="1" x14ac:dyDescent="0.2">
      <c r="A416" s="546">
        <v>44698</v>
      </c>
      <c r="B416" s="305" t="s">
        <v>714</v>
      </c>
      <c r="C416" s="305" t="s">
        <v>1181</v>
      </c>
      <c r="D416" s="306" t="s">
        <v>771</v>
      </c>
      <c r="E416" s="306" t="s">
        <v>1515</v>
      </c>
      <c r="F416" s="305" t="s">
        <v>759</v>
      </c>
      <c r="G416" s="305" t="s">
        <v>1168</v>
      </c>
      <c r="H416" s="306"/>
      <c r="I416" s="306"/>
      <c r="J416" s="307">
        <v>0.3125</v>
      </c>
      <c r="K416" s="307">
        <v>0.375</v>
      </c>
      <c r="L416" s="299">
        <f>IF(K416="","",(K416-J416)/$V$1)</f>
        <v>1.5000000000873133</v>
      </c>
      <c r="M416" s="311">
        <v>4</v>
      </c>
      <c r="N416" s="312"/>
      <c r="O416" s="312"/>
      <c r="P416" s="312">
        <v>1.5</v>
      </c>
      <c r="Q416" s="308" t="s">
        <v>89</v>
      </c>
      <c r="R416" s="300" t="str">
        <f>IFERROR(VLOOKUP(Q416,Hoja1!A:B,2,FALSE),"")</f>
        <v>FAC - Control Anual</v>
      </c>
      <c r="S416" s="547" t="s">
        <v>52</v>
      </c>
      <c r="T416" s="308"/>
      <c r="U416" s="308" t="s">
        <v>593</v>
      </c>
      <c r="V416" s="301">
        <f t="shared" si="18"/>
        <v>5</v>
      </c>
    </row>
    <row r="417" spans="1:22" s="302" customFormat="1" x14ac:dyDescent="0.2">
      <c r="A417" s="546">
        <v>44698</v>
      </c>
      <c r="B417" s="305" t="s">
        <v>714</v>
      </c>
      <c r="C417" s="305" t="s">
        <v>1181</v>
      </c>
      <c r="D417" s="306" t="s">
        <v>768</v>
      </c>
      <c r="E417" s="306" t="s">
        <v>1516</v>
      </c>
      <c r="F417" s="305" t="s">
        <v>717</v>
      </c>
      <c r="G417" s="305" t="s">
        <v>1514</v>
      </c>
      <c r="H417" s="306"/>
      <c r="I417" s="306"/>
      <c r="J417" s="307">
        <v>0.375</v>
      </c>
      <c r="K417" s="307">
        <v>0.4375</v>
      </c>
      <c r="L417" s="299">
        <f>IF(K417="","",(K417-J417)/$V$1)</f>
        <v>1.5000000000873133</v>
      </c>
      <c r="M417" s="311">
        <v>4</v>
      </c>
      <c r="N417" s="312"/>
      <c r="O417" s="312"/>
      <c r="P417" s="312">
        <v>1.5</v>
      </c>
      <c r="Q417" s="308" t="s">
        <v>89</v>
      </c>
      <c r="R417" s="300" t="str">
        <f>IFERROR(VLOOKUP(Q417,Hoja1!A:B,2,FALSE),"")</f>
        <v>FAC - Control Anual</v>
      </c>
      <c r="S417" s="547" t="s">
        <v>52</v>
      </c>
      <c r="T417" s="308"/>
      <c r="U417" s="308" t="s">
        <v>593</v>
      </c>
      <c r="V417" s="301">
        <f t="shared" si="18"/>
        <v>5</v>
      </c>
    </row>
    <row r="418" spans="1:22" s="302" customFormat="1" x14ac:dyDescent="0.2">
      <c r="A418" s="546">
        <v>44698</v>
      </c>
      <c r="B418" s="305" t="s">
        <v>714</v>
      </c>
      <c r="C418" s="305" t="s">
        <v>1291</v>
      </c>
      <c r="D418" s="306" t="s">
        <v>717</v>
      </c>
      <c r="E418" s="306" t="s">
        <v>1517</v>
      </c>
      <c r="F418" s="305" t="s">
        <v>771</v>
      </c>
      <c r="G418" s="305" t="s">
        <v>1513</v>
      </c>
      <c r="H418" s="306"/>
      <c r="I418" s="306"/>
      <c r="J418" s="307">
        <v>0.4375</v>
      </c>
      <c r="K418" s="307">
        <v>0.5</v>
      </c>
      <c r="L418" s="299">
        <f>IF(K418="","",(K418-J418)/$V$1)</f>
        <v>1.5000000000873133</v>
      </c>
      <c r="M418" s="311">
        <v>5</v>
      </c>
      <c r="N418" s="312">
        <v>1.5</v>
      </c>
      <c r="O418" s="312"/>
      <c r="P418" s="312"/>
      <c r="Q418" s="308" t="s">
        <v>84</v>
      </c>
      <c r="R418" s="300" t="str">
        <f>IFERROR(VLOOKUP(Q418,Hoja1!A:B,2,FALSE),"")</f>
        <v>FAC - Recobro de Autonomía – Caso A</v>
      </c>
      <c r="S418" s="547" t="s">
        <v>52</v>
      </c>
      <c r="T418" s="308"/>
      <c r="U418" s="308" t="s">
        <v>593</v>
      </c>
      <c r="V418" s="301">
        <f t="shared" si="18"/>
        <v>5</v>
      </c>
    </row>
    <row r="419" spans="1:22" s="302" customFormat="1" x14ac:dyDescent="0.2">
      <c r="A419" s="546">
        <v>44698</v>
      </c>
      <c r="B419" s="305" t="s">
        <v>714</v>
      </c>
      <c r="C419" s="305" t="s">
        <v>1291</v>
      </c>
      <c r="D419" s="306" t="s">
        <v>717</v>
      </c>
      <c r="E419" s="306" t="s">
        <v>1517</v>
      </c>
      <c r="F419" s="305" t="s">
        <v>771</v>
      </c>
      <c r="G419" s="305" t="s">
        <v>1513</v>
      </c>
      <c r="H419" s="306"/>
      <c r="I419" s="306"/>
      <c r="J419" s="307">
        <v>0.5</v>
      </c>
      <c r="K419" s="307">
        <v>0.5625</v>
      </c>
      <c r="L419" s="299">
        <f t="shared" ref="L419:L426" si="20">IF(K419="","",(K419-J419)/$V$1)</f>
        <v>1.5000000000873133</v>
      </c>
      <c r="M419" s="311">
        <v>5</v>
      </c>
      <c r="N419" s="312"/>
      <c r="O419" s="312"/>
      <c r="P419" s="312">
        <v>1.5</v>
      </c>
      <c r="Q419" s="308" t="s">
        <v>84</v>
      </c>
      <c r="R419" s="300" t="str">
        <f>IFERROR(VLOOKUP(Q419,Hoja1!A:B,2,FALSE),"")</f>
        <v>FAC - Recobro de Autonomía – Caso A</v>
      </c>
      <c r="S419" s="547" t="s">
        <v>52</v>
      </c>
      <c r="T419" s="308"/>
      <c r="U419" s="308" t="s">
        <v>593</v>
      </c>
      <c r="V419" s="301">
        <f t="shared" si="18"/>
        <v>5</v>
      </c>
    </row>
    <row r="420" spans="1:22" s="302" customFormat="1" x14ac:dyDescent="0.2">
      <c r="A420" s="546">
        <v>44698</v>
      </c>
      <c r="B420" s="305" t="s">
        <v>714</v>
      </c>
      <c r="C420" s="305" t="s">
        <v>1291</v>
      </c>
      <c r="D420" s="306" t="s">
        <v>717</v>
      </c>
      <c r="E420" s="306" t="s">
        <v>1514</v>
      </c>
      <c r="F420" s="305" t="s">
        <v>717</v>
      </c>
      <c r="G420" s="305" t="s">
        <v>1517</v>
      </c>
      <c r="H420" s="306"/>
      <c r="I420" s="306"/>
      <c r="J420" s="307">
        <v>0.5625</v>
      </c>
      <c r="K420" s="307">
        <v>0.625</v>
      </c>
      <c r="L420" s="299">
        <f t="shared" si="20"/>
        <v>1.5000000000873133</v>
      </c>
      <c r="M420" s="311">
        <v>5</v>
      </c>
      <c r="N420" s="312"/>
      <c r="O420" s="312"/>
      <c r="P420" s="312">
        <v>1.5</v>
      </c>
      <c r="Q420" s="308" t="s">
        <v>84</v>
      </c>
      <c r="R420" s="300" t="str">
        <f>IFERROR(VLOOKUP(Q420,Hoja1!A:B,2,FALSE),"")</f>
        <v>FAC - Recobro de Autonomía – Caso A</v>
      </c>
      <c r="S420" s="547" t="s">
        <v>52</v>
      </c>
      <c r="T420" s="308"/>
      <c r="U420" s="308" t="s">
        <v>593</v>
      </c>
      <c r="V420" s="301">
        <f t="shared" si="18"/>
        <v>5</v>
      </c>
    </row>
    <row r="421" spans="1:22" s="302" customFormat="1" x14ac:dyDescent="0.2">
      <c r="A421" s="546">
        <v>44698</v>
      </c>
      <c r="B421" s="305" t="s">
        <v>714</v>
      </c>
      <c r="C421" s="305" t="s">
        <v>1525</v>
      </c>
      <c r="D421" s="306" t="s">
        <v>761</v>
      </c>
      <c r="E421" s="306" t="s">
        <v>1526</v>
      </c>
      <c r="F421" s="305" t="s">
        <v>759</v>
      </c>
      <c r="G421" s="305" t="s">
        <v>1430</v>
      </c>
      <c r="H421" s="306"/>
      <c r="I421" s="306"/>
      <c r="J421" s="307">
        <v>0.625</v>
      </c>
      <c r="K421" s="307">
        <v>0.70833333333333337</v>
      </c>
      <c r="L421" s="299">
        <f t="shared" si="20"/>
        <v>2.0000000001164184</v>
      </c>
      <c r="M421" s="311">
        <v>5</v>
      </c>
      <c r="N421" s="312">
        <v>2</v>
      </c>
      <c r="O421" s="312"/>
      <c r="P421" s="312"/>
      <c r="Q421" s="308" t="s">
        <v>91</v>
      </c>
      <c r="R421" s="300" t="str">
        <f>IFERROR(VLOOKUP(Q421,Hoja1!A:B,2,FALSE),"")</f>
        <v>EJC - Entrenamiento de Emergencias</v>
      </c>
      <c r="S421" s="308" t="s">
        <v>53</v>
      </c>
      <c r="T421" s="308" t="s">
        <v>164</v>
      </c>
      <c r="U421" s="308" t="s">
        <v>591</v>
      </c>
      <c r="V421" s="301">
        <f t="shared" si="18"/>
        <v>5</v>
      </c>
    </row>
    <row r="422" spans="1:22" s="302" customFormat="1" x14ac:dyDescent="0.2">
      <c r="A422" s="546">
        <v>44698</v>
      </c>
      <c r="B422" s="305" t="s">
        <v>714</v>
      </c>
      <c r="C422" s="305" t="s">
        <v>1525</v>
      </c>
      <c r="D422" s="306" t="s">
        <v>759</v>
      </c>
      <c r="E422" s="306" t="s">
        <v>1527</v>
      </c>
      <c r="F422" s="305"/>
      <c r="G422" s="305"/>
      <c r="H422" s="306"/>
      <c r="I422" s="306"/>
      <c r="J422" s="307">
        <v>0.70833333333333337</v>
      </c>
      <c r="K422" s="307">
        <v>0.77083333333333337</v>
      </c>
      <c r="L422" s="299">
        <f t="shared" si="20"/>
        <v>1.5000000000873133</v>
      </c>
      <c r="M422" s="311">
        <v>5</v>
      </c>
      <c r="N422" s="312"/>
      <c r="O422" s="312">
        <v>1.5</v>
      </c>
      <c r="P422" s="312"/>
      <c r="Q422" s="308" t="s">
        <v>93</v>
      </c>
      <c r="R422" s="300" t="str">
        <f>IFERROR(VLOOKUP(Q422,Hoja1!A:B,2,FALSE),"")</f>
        <v>EJC - Requisitos IFR</v>
      </c>
      <c r="S422" s="308" t="s">
        <v>53</v>
      </c>
      <c r="T422" s="308" t="s">
        <v>164</v>
      </c>
      <c r="U422" s="308" t="s">
        <v>591</v>
      </c>
      <c r="V422" s="301">
        <f t="shared" si="18"/>
        <v>5</v>
      </c>
    </row>
    <row r="423" spans="1:22" s="302" customFormat="1" x14ac:dyDescent="0.2">
      <c r="A423" s="546">
        <v>44698</v>
      </c>
      <c r="B423" s="305" t="s">
        <v>759</v>
      </c>
      <c r="C423" s="305" t="s">
        <v>1170</v>
      </c>
      <c r="D423" s="306" t="s">
        <v>759</v>
      </c>
      <c r="E423" s="306" t="s">
        <v>1527</v>
      </c>
      <c r="F423" s="305" t="s">
        <v>714</v>
      </c>
      <c r="G423" s="305" t="s">
        <v>1525</v>
      </c>
      <c r="H423" s="306"/>
      <c r="I423" s="306"/>
      <c r="J423" s="307">
        <v>0.77083333333333337</v>
      </c>
      <c r="K423" s="307">
        <v>0.875</v>
      </c>
      <c r="L423" s="299">
        <f t="shared" si="20"/>
        <v>2.5000000001455214</v>
      </c>
      <c r="M423" s="311">
        <v>5</v>
      </c>
      <c r="N423" s="312">
        <v>2.5</v>
      </c>
      <c r="O423" s="312"/>
      <c r="P423" s="312"/>
      <c r="Q423" s="308" t="s">
        <v>91</v>
      </c>
      <c r="R423" s="300" t="str">
        <f>IFERROR(VLOOKUP(Q423,Hoja1!A:B,2,FALSE),"")</f>
        <v>EJC - Entrenamiento de Emergencias</v>
      </c>
      <c r="S423" s="308" t="s">
        <v>53</v>
      </c>
      <c r="T423" s="308" t="s">
        <v>164</v>
      </c>
      <c r="U423" s="308" t="s">
        <v>591</v>
      </c>
      <c r="V423" s="301">
        <f t="shared" si="18"/>
        <v>5</v>
      </c>
    </row>
    <row r="424" spans="1:22" s="302" customFormat="1" x14ac:dyDescent="0.2">
      <c r="A424" s="546">
        <v>44698</v>
      </c>
      <c r="B424" s="305" t="s">
        <v>761</v>
      </c>
      <c r="C424" s="305" t="s">
        <v>762</v>
      </c>
      <c r="D424" s="306" t="s">
        <v>768</v>
      </c>
      <c r="E424" s="306" t="s">
        <v>896</v>
      </c>
      <c r="F424" s="305" t="s">
        <v>759</v>
      </c>
      <c r="G424" s="305" t="s">
        <v>763</v>
      </c>
      <c r="H424" s="306"/>
      <c r="I424" s="306"/>
      <c r="J424" s="307">
        <v>0.875</v>
      </c>
      <c r="K424" s="307">
        <v>0.91666666666666663</v>
      </c>
      <c r="L424" s="299">
        <f t="shared" si="20"/>
        <v>1.0000000000582079</v>
      </c>
      <c r="M424" s="311">
        <v>5</v>
      </c>
      <c r="N424" s="312"/>
      <c r="O424" s="312"/>
      <c r="P424" s="312">
        <v>1</v>
      </c>
      <c r="Q424" s="308" t="s">
        <v>96</v>
      </c>
      <c r="R424" s="300" t="str">
        <f>IFERROR(VLOOKUP(Q424,Hoja1!A:B,2,FALSE),"")</f>
        <v>EJC - Mantenimiento de Autonomía LVN</v>
      </c>
      <c r="S424" s="308" t="s">
        <v>53</v>
      </c>
      <c r="T424" s="308" t="s">
        <v>165</v>
      </c>
      <c r="U424" s="308" t="s">
        <v>590</v>
      </c>
      <c r="V424" s="301">
        <f t="shared" si="18"/>
        <v>5</v>
      </c>
    </row>
    <row r="425" spans="1:22" s="302" customFormat="1" x14ac:dyDescent="0.2">
      <c r="A425" s="546">
        <v>44698</v>
      </c>
      <c r="B425" s="305" t="s">
        <v>761</v>
      </c>
      <c r="C425" s="305" t="s">
        <v>762</v>
      </c>
      <c r="D425" s="306" t="s">
        <v>714</v>
      </c>
      <c r="E425" s="306" t="s">
        <v>1528</v>
      </c>
      <c r="F425" s="305" t="s">
        <v>759</v>
      </c>
      <c r="G425" s="305" t="s">
        <v>782</v>
      </c>
      <c r="H425" s="306"/>
      <c r="I425" s="306"/>
      <c r="J425" s="307">
        <v>0.92361111111111116</v>
      </c>
      <c r="K425" s="307">
        <v>0.96527777777777779</v>
      </c>
      <c r="L425" s="299">
        <f t="shared" si="20"/>
        <v>1.0000000000582079</v>
      </c>
      <c r="M425" s="311">
        <v>5</v>
      </c>
      <c r="N425" s="312"/>
      <c r="O425" s="312"/>
      <c r="P425" s="312">
        <v>1</v>
      </c>
      <c r="Q425" s="308" t="s">
        <v>96</v>
      </c>
      <c r="R425" s="300" t="str">
        <f>IFERROR(VLOOKUP(Q425,Hoja1!A:B,2,FALSE),"")</f>
        <v>EJC - Mantenimiento de Autonomía LVN</v>
      </c>
      <c r="S425" s="308" t="s">
        <v>53</v>
      </c>
      <c r="T425" s="308" t="s">
        <v>165</v>
      </c>
      <c r="U425" s="308" t="s">
        <v>590</v>
      </c>
      <c r="V425" s="301">
        <f t="shared" si="18"/>
        <v>5</v>
      </c>
    </row>
    <row r="426" spans="1:22" s="302" customFormat="1" x14ac:dyDescent="0.2">
      <c r="A426" s="394">
        <v>44699</v>
      </c>
      <c r="B426" s="305" t="s">
        <v>714</v>
      </c>
      <c r="C426" s="305" t="s">
        <v>1181</v>
      </c>
      <c r="D426" s="306" t="s">
        <v>759</v>
      </c>
      <c r="E426" s="306" t="s">
        <v>1168</v>
      </c>
      <c r="F426" s="305" t="s">
        <v>717</v>
      </c>
      <c r="G426" s="305" t="s">
        <v>1514</v>
      </c>
      <c r="H426" s="306"/>
      <c r="I426" s="306"/>
      <c r="J426" s="307">
        <v>0.25</v>
      </c>
      <c r="K426" s="307">
        <v>0.3125</v>
      </c>
      <c r="L426" s="299">
        <f t="shared" si="20"/>
        <v>1.5000000000873133</v>
      </c>
      <c r="M426" s="311">
        <v>4</v>
      </c>
      <c r="N426" s="312"/>
      <c r="O426" s="312">
        <v>1.5</v>
      </c>
      <c r="P426" s="312"/>
      <c r="Q426" s="308" t="s">
        <v>89</v>
      </c>
      <c r="R426" s="300" t="str">
        <f>IFERROR(VLOOKUP(Q426,Hoja1!A:B,2,FALSE),"")</f>
        <v>FAC - Control Anual</v>
      </c>
      <c r="S426" s="308" t="s">
        <v>52</v>
      </c>
      <c r="T426" s="308"/>
      <c r="U426" s="308" t="s">
        <v>593</v>
      </c>
      <c r="V426" s="301">
        <f t="shared" si="18"/>
        <v>5</v>
      </c>
    </row>
    <row r="427" spans="1:22" s="302" customFormat="1" x14ac:dyDescent="0.2">
      <c r="A427" s="394">
        <v>44699</v>
      </c>
      <c r="B427" s="305" t="s">
        <v>714</v>
      </c>
      <c r="C427" s="305" t="s">
        <v>1181</v>
      </c>
      <c r="D427" s="306" t="s">
        <v>759</v>
      </c>
      <c r="E427" s="306" t="s">
        <v>1168</v>
      </c>
      <c r="F427" s="305" t="s">
        <v>717</v>
      </c>
      <c r="G427" s="305" t="s">
        <v>1514</v>
      </c>
      <c r="H427" s="306"/>
      <c r="I427" s="306"/>
      <c r="J427" s="307">
        <v>0.3125</v>
      </c>
      <c r="K427" s="307">
        <v>0.375</v>
      </c>
      <c r="L427" s="299">
        <f t="shared" ref="L427:L435" si="21">IF(K427="","",(K427-J427)/$V$1)</f>
        <v>1.5000000000873133</v>
      </c>
      <c r="M427" s="311">
        <v>4</v>
      </c>
      <c r="N427" s="312"/>
      <c r="O427" s="312"/>
      <c r="P427" s="312">
        <v>1.5</v>
      </c>
      <c r="Q427" s="308" t="s">
        <v>80</v>
      </c>
      <c r="R427" s="300" t="str">
        <f>IFERROR(VLOOKUP(Q427,Hoja1!A:B,2,FALSE),"")</f>
        <v>FAC - Transición Piloto</v>
      </c>
      <c r="S427" s="308" t="s">
        <v>52</v>
      </c>
      <c r="T427" s="308"/>
      <c r="U427" s="308" t="s">
        <v>593</v>
      </c>
      <c r="V427" s="301">
        <f>IF(A427="","",MONTH(A427))</f>
        <v>5</v>
      </c>
    </row>
    <row r="428" spans="1:22" s="302" customFormat="1" x14ac:dyDescent="0.2">
      <c r="A428" s="394">
        <v>44699</v>
      </c>
      <c r="B428" s="305" t="s">
        <v>714</v>
      </c>
      <c r="C428" s="305" t="s">
        <v>1181</v>
      </c>
      <c r="D428" s="306" t="s">
        <v>768</v>
      </c>
      <c r="E428" s="306" t="s">
        <v>1516</v>
      </c>
      <c r="F428" s="305" t="s">
        <v>771</v>
      </c>
      <c r="G428" s="305" t="s">
        <v>1515</v>
      </c>
      <c r="H428" s="306"/>
      <c r="I428" s="306"/>
      <c r="J428" s="307">
        <v>0.375</v>
      </c>
      <c r="K428" s="307">
        <v>0.4375</v>
      </c>
      <c r="L428" s="299">
        <f t="shared" si="21"/>
        <v>1.5000000000873133</v>
      </c>
      <c r="M428" s="311">
        <v>4</v>
      </c>
      <c r="N428" s="312"/>
      <c r="O428" s="312">
        <v>1.5</v>
      </c>
      <c r="P428" s="312"/>
      <c r="Q428" s="308" t="s">
        <v>89</v>
      </c>
      <c r="R428" s="300" t="str">
        <f>IFERROR(VLOOKUP(Q428,Hoja1!A:B,2,FALSE),"")</f>
        <v>FAC - Control Anual</v>
      </c>
      <c r="S428" s="308" t="s">
        <v>52</v>
      </c>
      <c r="T428" s="308"/>
      <c r="U428" s="308" t="s">
        <v>593</v>
      </c>
      <c r="V428" s="301">
        <f t="shared" si="18"/>
        <v>5</v>
      </c>
    </row>
    <row r="429" spans="1:22" s="302" customFormat="1" x14ac:dyDescent="0.2">
      <c r="A429" s="394">
        <v>44699</v>
      </c>
      <c r="B429" s="305" t="s">
        <v>714</v>
      </c>
      <c r="C429" s="305" t="s">
        <v>1291</v>
      </c>
      <c r="D429" s="306" t="s">
        <v>717</v>
      </c>
      <c r="E429" s="306" t="s">
        <v>1517</v>
      </c>
      <c r="F429" s="305" t="s">
        <v>771</v>
      </c>
      <c r="G429" s="305" t="s">
        <v>1513</v>
      </c>
      <c r="H429" s="306"/>
      <c r="I429" s="306"/>
      <c r="J429" s="307">
        <v>0.4375</v>
      </c>
      <c r="K429" s="307">
        <v>0.5</v>
      </c>
      <c r="L429" s="299">
        <f t="shared" si="21"/>
        <v>1.5000000000873133</v>
      </c>
      <c r="M429" s="311">
        <v>4</v>
      </c>
      <c r="N429" s="312"/>
      <c r="O429" s="312">
        <v>1.5</v>
      </c>
      <c r="P429" s="312"/>
      <c r="Q429" s="308" t="s">
        <v>84</v>
      </c>
      <c r="R429" s="300" t="str">
        <f>IFERROR(VLOOKUP(Q429,Hoja1!A:B,2,FALSE),"")</f>
        <v>FAC - Recobro de Autonomía – Caso A</v>
      </c>
      <c r="S429" s="308" t="s">
        <v>52</v>
      </c>
      <c r="T429" s="308"/>
      <c r="U429" s="308" t="s">
        <v>593</v>
      </c>
      <c r="V429" s="301">
        <f t="shared" si="18"/>
        <v>5</v>
      </c>
    </row>
    <row r="430" spans="1:22" s="302" customFormat="1" x14ac:dyDescent="0.2">
      <c r="A430" s="394">
        <v>44699</v>
      </c>
      <c r="B430" s="305" t="s">
        <v>714</v>
      </c>
      <c r="C430" s="305" t="s">
        <v>1291</v>
      </c>
      <c r="D430" s="306" t="s">
        <v>717</v>
      </c>
      <c r="E430" s="306" t="s">
        <v>1517</v>
      </c>
      <c r="F430" s="305" t="s">
        <v>771</v>
      </c>
      <c r="G430" s="305" t="s">
        <v>1513</v>
      </c>
      <c r="H430" s="306"/>
      <c r="I430" s="306"/>
      <c r="J430" s="307">
        <v>0.5</v>
      </c>
      <c r="K430" s="307">
        <v>0.5625</v>
      </c>
      <c r="L430" s="299">
        <f t="shared" si="21"/>
        <v>1.5000000000873133</v>
      </c>
      <c r="M430" s="311">
        <v>4</v>
      </c>
      <c r="N430" s="312"/>
      <c r="O430" s="312"/>
      <c r="P430" s="312">
        <v>1.5</v>
      </c>
      <c r="Q430" s="308" t="s">
        <v>84</v>
      </c>
      <c r="R430" s="300" t="str">
        <f>IFERROR(VLOOKUP(Q430,Hoja1!A:B,2,FALSE),"")</f>
        <v>FAC - Recobro de Autonomía – Caso A</v>
      </c>
      <c r="S430" s="308" t="s">
        <v>52</v>
      </c>
      <c r="T430" s="308"/>
      <c r="U430" s="308" t="s">
        <v>593</v>
      </c>
      <c r="V430" s="301">
        <f t="shared" si="18"/>
        <v>5</v>
      </c>
    </row>
    <row r="431" spans="1:22" s="302" customFormat="1" x14ac:dyDescent="0.2">
      <c r="A431" s="394">
        <v>44699</v>
      </c>
      <c r="B431" s="305" t="s">
        <v>714</v>
      </c>
      <c r="C431" s="305" t="s">
        <v>1291</v>
      </c>
      <c r="D431" s="306" t="s">
        <v>771</v>
      </c>
      <c r="E431" s="306" t="s">
        <v>1515</v>
      </c>
      <c r="F431" s="305" t="s">
        <v>771</v>
      </c>
      <c r="G431" s="305" t="s">
        <v>1513</v>
      </c>
      <c r="H431" s="306"/>
      <c r="I431" s="306"/>
      <c r="J431" s="307">
        <v>0.5625</v>
      </c>
      <c r="K431" s="307">
        <v>0.625</v>
      </c>
      <c r="L431" s="299">
        <f t="shared" si="21"/>
        <v>1.5000000000873133</v>
      </c>
      <c r="M431" s="311">
        <v>4</v>
      </c>
      <c r="N431" s="312"/>
      <c r="O431" s="312">
        <v>1.5</v>
      </c>
      <c r="P431" s="312"/>
      <c r="Q431" s="308" t="s">
        <v>84</v>
      </c>
      <c r="R431" s="300" t="str">
        <f>IFERROR(VLOOKUP(Q431,Hoja1!A:B,2,FALSE),"")</f>
        <v>FAC - Recobro de Autonomía – Caso A</v>
      </c>
      <c r="S431" s="308" t="s">
        <v>52</v>
      </c>
      <c r="T431" s="308"/>
      <c r="U431" s="308" t="s">
        <v>593</v>
      </c>
      <c r="V431" s="301">
        <f t="shared" si="18"/>
        <v>5</v>
      </c>
    </row>
    <row r="432" spans="1:22" s="302" customFormat="1" x14ac:dyDescent="0.2">
      <c r="A432" s="394">
        <v>44699</v>
      </c>
      <c r="B432" s="305" t="s">
        <v>759</v>
      </c>
      <c r="C432" s="305" t="s">
        <v>1170</v>
      </c>
      <c r="D432" s="306" t="s">
        <v>714</v>
      </c>
      <c r="E432" s="306" t="s">
        <v>1451</v>
      </c>
      <c r="F432" s="305" t="s">
        <v>761</v>
      </c>
      <c r="G432" s="305" t="s">
        <v>1526</v>
      </c>
      <c r="H432" s="306"/>
      <c r="I432" s="306"/>
      <c r="J432" s="307">
        <v>0.625</v>
      </c>
      <c r="K432" s="307">
        <v>0.70833333333333337</v>
      </c>
      <c r="L432" s="299">
        <f t="shared" si="21"/>
        <v>2.0000000001164184</v>
      </c>
      <c r="M432" s="311">
        <v>5</v>
      </c>
      <c r="N432" s="312">
        <v>2</v>
      </c>
      <c r="O432" s="312"/>
      <c r="P432" s="312"/>
      <c r="Q432" s="308" t="s">
        <v>91</v>
      </c>
      <c r="R432" s="300" t="str">
        <f>IFERROR(VLOOKUP(Q432,Hoja1!A:B,2,FALSE),"")</f>
        <v>EJC - Entrenamiento de Emergencias</v>
      </c>
      <c r="S432" s="308" t="s">
        <v>53</v>
      </c>
      <c r="T432" s="308" t="s">
        <v>164</v>
      </c>
      <c r="U432" s="308" t="s">
        <v>591</v>
      </c>
      <c r="V432" s="301">
        <f t="shared" si="18"/>
        <v>5</v>
      </c>
    </row>
    <row r="433" spans="1:22" s="302" customFormat="1" x14ac:dyDescent="0.2">
      <c r="A433" s="394">
        <v>44699</v>
      </c>
      <c r="B433" s="305" t="s">
        <v>759</v>
      </c>
      <c r="C433" s="305" t="s">
        <v>1170</v>
      </c>
      <c r="D433" s="306" t="s">
        <v>714</v>
      </c>
      <c r="E433" s="306" t="s">
        <v>1451</v>
      </c>
      <c r="F433" s="305" t="s">
        <v>759</v>
      </c>
      <c r="G433" s="305" t="s">
        <v>1430</v>
      </c>
      <c r="H433" s="306"/>
      <c r="I433" s="306"/>
      <c r="J433" s="307">
        <v>0.71527777777777779</v>
      </c>
      <c r="K433" s="307">
        <v>0.79861111111111116</v>
      </c>
      <c r="L433" s="299">
        <f t="shared" si="21"/>
        <v>2.0000000001164184</v>
      </c>
      <c r="M433" s="311">
        <v>5</v>
      </c>
      <c r="N433" s="312">
        <v>2</v>
      </c>
      <c r="O433" s="312"/>
      <c r="P433" s="312"/>
      <c r="Q433" s="308" t="s">
        <v>91</v>
      </c>
      <c r="R433" s="300" t="str">
        <f>IFERROR(VLOOKUP(Q433,Hoja1!A:B,2,FALSE),"")</f>
        <v>EJC - Entrenamiento de Emergencias</v>
      </c>
      <c r="S433" s="308" t="s">
        <v>53</v>
      </c>
      <c r="T433" s="308" t="s">
        <v>164</v>
      </c>
      <c r="U433" s="308" t="s">
        <v>591</v>
      </c>
      <c r="V433" s="301">
        <f t="shared" si="18"/>
        <v>5</v>
      </c>
    </row>
    <row r="434" spans="1:22" s="302" customFormat="1" x14ac:dyDescent="0.2">
      <c r="A434" s="394">
        <v>44699</v>
      </c>
      <c r="B434" s="305" t="s">
        <v>759</v>
      </c>
      <c r="C434" s="305" t="s">
        <v>1170</v>
      </c>
      <c r="D434" s="306" t="s">
        <v>714</v>
      </c>
      <c r="E434" s="306" t="s">
        <v>1451</v>
      </c>
      <c r="F434" s="305" t="s">
        <v>759</v>
      </c>
      <c r="G434" s="305" t="s">
        <v>1430</v>
      </c>
      <c r="H434" s="306"/>
      <c r="I434" s="306"/>
      <c r="J434" s="307">
        <v>0.79861111111111116</v>
      </c>
      <c r="K434" s="307">
        <v>0.88194444444444453</v>
      </c>
      <c r="L434" s="299">
        <f t="shared" si="21"/>
        <v>2.0000000001164184</v>
      </c>
      <c r="M434" s="311">
        <v>5</v>
      </c>
      <c r="N434" s="312">
        <v>2</v>
      </c>
      <c r="O434" s="312"/>
      <c r="P434" s="312"/>
      <c r="Q434" s="308" t="s">
        <v>91</v>
      </c>
      <c r="R434" s="300" t="str">
        <f>IFERROR(VLOOKUP(Q434,Hoja1!A:B,2,FALSE),"")</f>
        <v>EJC - Entrenamiento de Emergencias</v>
      </c>
      <c r="S434" s="308" t="s">
        <v>53</v>
      </c>
      <c r="T434" s="308" t="s">
        <v>164</v>
      </c>
      <c r="U434" s="308" t="s">
        <v>591</v>
      </c>
      <c r="V434" s="301">
        <f t="shared" si="18"/>
        <v>5</v>
      </c>
    </row>
    <row r="435" spans="1:22" s="302" customFormat="1" x14ac:dyDescent="0.2">
      <c r="A435" s="394">
        <v>44699</v>
      </c>
      <c r="B435" s="305" t="s">
        <v>761</v>
      </c>
      <c r="C435" s="305" t="s">
        <v>762</v>
      </c>
      <c r="D435" s="306" t="s">
        <v>768</v>
      </c>
      <c r="E435" s="306" t="s">
        <v>1538</v>
      </c>
      <c r="F435" s="305" t="s">
        <v>714</v>
      </c>
      <c r="G435" s="305" t="s">
        <v>1337</v>
      </c>
      <c r="H435" s="306"/>
      <c r="I435" s="306"/>
      <c r="J435" s="307">
        <v>0.88888888888888884</v>
      </c>
      <c r="K435" s="307">
        <v>0.93055555555555547</v>
      </c>
      <c r="L435" s="299">
        <f t="shared" si="21"/>
        <v>1.0000000000582079</v>
      </c>
      <c r="M435" s="311">
        <v>5</v>
      </c>
      <c r="N435" s="312"/>
      <c r="O435" s="312"/>
      <c r="P435" s="312">
        <v>1</v>
      </c>
      <c r="Q435" s="308" t="s">
        <v>96</v>
      </c>
      <c r="R435" s="300" t="str">
        <f>IFERROR(VLOOKUP(Q435,Hoja1!A:B,2,FALSE),"")</f>
        <v>EJC - Mantenimiento de Autonomía LVN</v>
      </c>
      <c r="S435" s="308" t="s">
        <v>53</v>
      </c>
      <c r="T435" s="308" t="s">
        <v>165</v>
      </c>
      <c r="U435" s="308" t="s">
        <v>590</v>
      </c>
      <c r="V435" s="301">
        <f t="shared" si="18"/>
        <v>5</v>
      </c>
    </row>
    <row r="436" spans="1:22" s="302" customFormat="1" x14ac:dyDescent="0.2">
      <c r="A436" s="546">
        <v>44700</v>
      </c>
      <c r="B436" s="305" t="s">
        <v>714</v>
      </c>
      <c r="C436" s="305" t="s">
        <v>1181</v>
      </c>
      <c r="D436" s="306" t="s">
        <v>759</v>
      </c>
      <c r="E436" s="306" t="s">
        <v>1168</v>
      </c>
      <c r="F436" s="305" t="s">
        <v>717</v>
      </c>
      <c r="G436" s="305" t="s">
        <v>1514</v>
      </c>
      <c r="H436" s="306"/>
      <c r="I436" s="306"/>
      <c r="J436" s="307">
        <v>0.22916666666666666</v>
      </c>
      <c r="K436" s="307">
        <v>0.35416666666666669</v>
      </c>
      <c r="L436" s="299">
        <f t="shared" ref="L436:L443" si="22">IF(K436="","",(K436-J436)/$V$1)</f>
        <v>3.000000000174627</v>
      </c>
      <c r="M436" s="311">
        <v>4</v>
      </c>
      <c r="N436" s="312">
        <v>3</v>
      </c>
      <c r="O436" s="312"/>
      <c r="P436" s="312"/>
      <c r="Q436" s="308" t="s">
        <v>89</v>
      </c>
      <c r="R436" s="300" t="str">
        <f>IFERROR(VLOOKUP(Q436,Hoja1!A:B,2,FALSE),"")</f>
        <v>FAC - Control Anual</v>
      </c>
      <c r="S436" s="308" t="s">
        <v>52</v>
      </c>
      <c r="T436" s="308"/>
      <c r="U436" s="308" t="s">
        <v>593</v>
      </c>
      <c r="V436" s="301">
        <f t="shared" si="18"/>
        <v>5</v>
      </c>
    </row>
    <row r="437" spans="1:22" s="302" customFormat="1" x14ac:dyDescent="0.2">
      <c r="A437" s="546">
        <v>44700</v>
      </c>
      <c r="B437" s="305" t="s">
        <v>714</v>
      </c>
      <c r="C437" s="305" t="s">
        <v>1181</v>
      </c>
      <c r="D437" s="306" t="s">
        <v>768</v>
      </c>
      <c r="E437" s="306" t="s">
        <v>1516</v>
      </c>
      <c r="F437" s="305" t="s">
        <v>771</v>
      </c>
      <c r="G437" s="305" t="s">
        <v>1515</v>
      </c>
      <c r="H437" s="306"/>
      <c r="I437" s="306"/>
      <c r="J437" s="307">
        <v>0.35416666666666669</v>
      </c>
      <c r="K437" s="307">
        <v>0.41666666666666669</v>
      </c>
      <c r="L437" s="299">
        <f t="shared" si="22"/>
        <v>1.5000000000873133</v>
      </c>
      <c r="M437" s="311">
        <v>4</v>
      </c>
      <c r="N437" s="312">
        <v>1.5</v>
      </c>
      <c r="O437" s="312"/>
      <c r="P437" s="312"/>
      <c r="Q437" s="308" t="s">
        <v>89</v>
      </c>
      <c r="R437" s="300" t="str">
        <f>IFERROR(VLOOKUP(Q437,Hoja1!A:B,2,FALSE),"")</f>
        <v>FAC - Control Anual</v>
      </c>
      <c r="S437" s="308" t="s">
        <v>52</v>
      </c>
      <c r="T437" s="308"/>
      <c r="U437" s="308" t="s">
        <v>593</v>
      </c>
      <c r="V437" s="301">
        <f t="shared" si="18"/>
        <v>5</v>
      </c>
    </row>
    <row r="438" spans="1:22" s="302" customFormat="1" x14ac:dyDescent="0.2">
      <c r="A438" s="546">
        <v>44700</v>
      </c>
      <c r="B438" s="305" t="s">
        <v>714</v>
      </c>
      <c r="C438" s="305" t="s">
        <v>1291</v>
      </c>
      <c r="D438" s="306" t="s">
        <v>771</v>
      </c>
      <c r="E438" s="306" t="s">
        <v>1515</v>
      </c>
      <c r="F438" s="305" t="s">
        <v>771</v>
      </c>
      <c r="G438" s="305" t="s">
        <v>1513</v>
      </c>
      <c r="H438" s="306"/>
      <c r="I438" s="306"/>
      <c r="J438" s="307">
        <v>0.41666666666666669</v>
      </c>
      <c r="K438" s="307">
        <v>0.54166666666666663</v>
      </c>
      <c r="L438" s="299">
        <f t="shared" si="22"/>
        <v>3.0000000001746252</v>
      </c>
      <c r="M438" s="311">
        <v>5</v>
      </c>
      <c r="N438" s="312">
        <v>3</v>
      </c>
      <c r="O438" s="312"/>
      <c r="P438" s="312"/>
      <c r="Q438" s="308" t="s">
        <v>84</v>
      </c>
      <c r="R438" s="300" t="str">
        <f>IFERROR(VLOOKUP(Q438,Hoja1!A:B,2,FALSE),"")</f>
        <v>FAC - Recobro de Autonomía – Caso A</v>
      </c>
      <c r="S438" s="308" t="s">
        <v>52</v>
      </c>
      <c r="T438" s="308"/>
      <c r="U438" s="308" t="s">
        <v>593</v>
      </c>
      <c r="V438" s="301">
        <f t="shared" si="18"/>
        <v>5</v>
      </c>
    </row>
    <row r="439" spans="1:22" s="302" customFormat="1" ht="13.5" customHeight="1" x14ac:dyDescent="0.2">
      <c r="A439" s="546">
        <v>44700</v>
      </c>
      <c r="B439" s="305" t="s">
        <v>714</v>
      </c>
      <c r="C439" s="305" t="s">
        <v>1291</v>
      </c>
      <c r="D439" s="306" t="s">
        <v>717</v>
      </c>
      <c r="E439" s="306" t="s">
        <v>1517</v>
      </c>
      <c r="F439" s="305" t="s">
        <v>771</v>
      </c>
      <c r="G439" s="305" t="s">
        <v>1513</v>
      </c>
      <c r="H439" s="306"/>
      <c r="I439" s="306"/>
      <c r="J439" s="307">
        <v>0.5625</v>
      </c>
      <c r="K439" s="307">
        <v>0.625</v>
      </c>
      <c r="L439" s="299">
        <f t="shared" si="22"/>
        <v>1.5000000000873133</v>
      </c>
      <c r="M439" s="311">
        <v>5</v>
      </c>
      <c r="N439" s="312"/>
      <c r="O439" s="312">
        <v>1.5</v>
      </c>
      <c r="P439" s="312"/>
      <c r="Q439" s="308" t="s">
        <v>84</v>
      </c>
      <c r="R439" s="300" t="str">
        <f>IFERROR(VLOOKUP(Q439,Hoja1!A:B,2,FALSE),"")</f>
        <v>FAC - Recobro de Autonomía – Caso A</v>
      </c>
      <c r="S439" s="308" t="s">
        <v>52</v>
      </c>
      <c r="T439" s="308"/>
      <c r="U439" s="308" t="s">
        <v>593</v>
      </c>
      <c r="V439" s="301">
        <f t="shared" si="18"/>
        <v>5</v>
      </c>
    </row>
    <row r="440" spans="1:22" s="302" customFormat="1" x14ac:dyDescent="0.2">
      <c r="A440" s="546">
        <v>44700</v>
      </c>
      <c r="B440" s="305" t="s">
        <v>759</v>
      </c>
      <c r="C440" s="305" t="s">
        <v>1170</v>
      </c>
      <c r="D440" s="306" t="s">
        <v>759</v>
      </c>
      <c r="E440" s="306" t="s">
        <v>1547</v>
      </c>
      <c r="F440" s="305" t="s">
        <v>761</v>
      </c>
      <c r="G440" s="305" t="s">
        <v>1526</v>
      </c>
      <c r="H440" s="306"/>
      <c r="I440" s="306"/>
      <c r="J440" s="307">
        <v>0.625</v>
      </c>
      <c r="K440" s="307">
        <v>0.70833333333333337</v>
      </c>
      <c r="L440" s="299">
        <f t="shared" si="22"/>
        <v>2.0000000001164184</v>
      </c>
      <c r="M440" s="311">
        <v>4</v>
      </c>
      <c r="N440" s="312"/>
      <c r="O440" s="312">
        <v>2</v>
      </c>
      <c r="P440" s="312"/>
      <c r="Q440" s="308" t="s">
        <v>90</v>
      </c>
      <c r="R440" s="300" t="str">
        <f>IFERROR(VLOOKUP(Q440,Hoja1!A:B,2,FALSE),"")</f>
        <v>EJC - Entrenamiento IFR</v>
      </c>
      <c r="S440" s="308" t="s">
        <v>53</v>
      </c>
      <c r="T440" s="308" t="s">
        <v>164</v>
      </c>
      <c r="U440" s="308" t="s">
        <v>591</v>
      </c>
      <c r="V440" s="301">
        <f t="shared" si="18"/>
        <v>5</v>
      </c>
    </row>
    <row r="441" spans="1:22" s="302" customFormat="1" x14ac:dyDescent="0.2">
      <c r="A441" s="546">
        <v>44700</v>
      </c>
      <c r="B441" s="305" t="s">
        <v>714</v>
      </c>
      <c r="C441" s="305" t="s">
        <v>1525</v>
      </c>
      <c r="D441" s="306" t="s">
        <v>759</v>
      </c>
      <c r="E441" s="306" t="s">
        <v>1170</v>
      </c>
      <c r="F441" s="305" t="s">
        <v>759</v>
      </c>
      <c r="G441" s="305" t="s">
        <v>1547</v>
      </c>
      <c r="H441" s="306"/>
      <c r="I441" s="306"/>
      <c r="J441" s="307">
        <v>0.70833333333333337</v>
      </c>
      <c r="K441" s="307">
        <v>0.79166666666666663</v>
      </c>
      <c r="L441" s="299">
        <f t="shared" si="22"/>
        <v>2.0000000001164158</v>
      </c>
      <c r="M441" s="311">
        <v>5</v>
      </c>
      <c r="N441" s="312">
        <v>1</v>
      </c>
      <c r="O441" s="312">
        <v>1</v>
      </c>
      <c r="P441" s="312"/>
      <c r="Q441" s="308" t="s">
        <v>91</v>
      </c>
      <c r="R441" s="300" t="str">
        <f>IFERROR(VLOOKUP(Q441,Hoja1!A:B,2,FALSE),"")</f>
        <v>EJC - Entrenamiento de Emergencias</v>
      </c>
      <c r="S441" s="308" t="s">
        <v>53</v>
      </c>
      <c r="T441" s="308" t="s">
        <v>164</v>
      </c>
      <c r="U441" s="308" t="s">
        <v>591</v>
      </c>
      <c r="V441" s="301">
        <f t="shared" si="18"/>
        <v>5</v>
      </c>
    </row>
    <row r="442" spans="1:22" s="302" customFormat="1" x14ac:dyDescent="0.2">
      <c r="A442" s="546">
        <v>44700</v>
      </c>
      <c r="B442" s="305" t="s">
        <v>714</v>
      </c>
      <c r="C442" s="305" t="s">
        <v>1525</v>
      </c>
      <c r="D442" s="306" t="s">
        <v>759</v>
      </c>
      <c r="E442" s="306" t="s">
        <v>1527</v>
      </c>
      <c r="F442" s="305"/>
      <c r="G442" s="305"/>
      <c r="H442" s="306"/>
      <c r="I442" s="306"/>
      <c r="J442" s="307">
        <v>0.79166666666666663</v>
      </c>
      <c r="K442" s="307">
        <v>0.875</v>
      </c>
      <c r="L442" s="299">
        <f t="shared" si="22"/>
        <v>2.0000000001164184</v>
      </c>
      <c r="M442" s="311">
        <v>5</v>
      </c>
      <c r="N442" s="312">
        <v>2</v>
      </c>
      <c r="O442" s="312"/>
      <c r="P442" s="312"/>
      <c r="Q442" s="308" t="s">
        <v>91</v>
      </c>
      <c r="R442" s="300" t="str">
        <f>IFERROR(VLOOKUP(Q442,Hoja1!A:B,2,FALSE),"")</f>
        <v>EJC - Entrenamiento de Emergencias</v>
      </c>
      <c r="S442" s="308" t="s">
        <v>53</v>
      </c>
      <c r="T442" s="308" t="s">
        <v>164</v>
      </c>
      <c r="U442" s="308" t="s">
        <v>591</v>
      </c>
      <c r="V442" s="301">
        <f t="shared" si="18"/>
        <v>5</v>
      </c>
    </row>
    <row r="443" spans="1:22" s="302" customFormat="1" x14ac:dyDescent="0.2">
      <c r="A443" s="546">
        <v>44700</v>
      </c>
      <c r="B443" s="305" t="s">
        <v>714</v>
      </c>
      <c r="C443" s="305" t="s">
        <v>1291</v>
      </c>
      <c r="D443" s="306" t="s">
        <v>717</v>
      </c>
      <c r="E443" s="306" t="s">
        <v>1517</v>
      </c>
      <c r="F443" s="305" t="s">
        <v>717</v>
      </c>
      <c r="G443" s="305" t="s">
        <v>1514</v>
      </c>
      <c r="H443" s="306"/>
      <c r="I443" s="306"/>
      <c r="J443" s="307">
        <v>0.89583333333333337</v>
      </c>
      <c r="K443" s="307">
        <v>0.95833333333333337</v>
      </c>
      <c r="L443" s="299">
        <f t="shared" si="22"/>
        <v>1.5000000000873133</v>
      </c>
      <c r="M443" s="311">
        <v>5</v>
      </c>
      <c r="N443" s="312">
        <v>1.5</v>
      </c>
      <c r="O443" s="312"/>
      <c r="P443" s="312"/>
      <c r="Q443" s="308" t="s">
        <v>84</v>
      </c>
      <c r="R443" s="300" t="str">
        <f>IFERROR(VLOOKUP(Q443,Hoja1!A:B,2,FALSE),"")</f>
        <v>FAC - Recobro de Autonomía – Caso A</v>
      </c>
      <c r="S443" s="308" t="s">
        <v>52</v>
      </c>
      <c r="T443" s="308"/>
      <c r="U443" s="308" t="s">
        <v>593</v>
      </c>
      <c r="V443" s="301">
        <f t="shared" si="18"/>
        <v>5</v>
      </c>
    </row>
    <row r="444" spans="1:22" s="302" customFormat="1" ht="13.5" customHeight="1" x14ac:dyDescent="0.2">
      <c r="A444" s="394">
        <v>44701</v>
      </c>
      <c r="B444" s="305" t="s">
        <v>714</v>
      </c>
      <c r="C444" s="305" t="s">
        <v>1181</v>
      </c>
      <c r="D444" s="306" t="s">
        <v>759</v>
      </c>
      <c r="E444" s="306" t="s">
        <v>1168</v>
      </c>
      <c r="F444" s="305" t="s">
        <v>717</v>
      </c>
      <c r="G444" s="305" t="s">
        <v>1517</v>
      </c>
      <c r="H444" s="306"/>
      <c r="I444" s="306"/>
      <c r="J444" s="307">
        <v>0.29166666666666669</v>
      </c>
      <c r="K444" s="307">
        <v>0.33333333333333331</v>
      </c>
      <c r="L444" s="299">
        <f>IF(K444="","",(K444-J444)/$V$1)</f>
        <v>1.0000000000582079</v>
      </c>
      <c r="M444" s="311">
        <v>5</v>
      </c>
      <c r="N444" s="312"/>
      <c r="O444" s="312">
        <v>1</v>
      </c>
      <c r="P444" s="312"/>
      <c r="Q444" s="306" t="s">
        <v>80</v>
      </c>
      <c r="R444" s="548" t="str">
        <f>IFERROR(VLOOKUP(Q444,Hoja1!A:B,2,FALSE),"")</f>
        <v>FAC - Transición Piloto</v>
      </c>
      <c r="S444" s="306" t="s">
        <v>52</v>
      </c>
      <c r="T444" s="306"/>
      <c r="U444" s="306" t="s">
        <v>593</v>
      </c>
      <c r="V444" s="549">
        <f t="shared" si="18"/>
        <v>5</v>
      </c>
    </row>
    <row r="445" spans="1:22" s="302" customFormat="1" x14ac:dyDescent="0.2">
      <c r="A445" s="394">
        <v>44701</v>
      </c>
      <c r="B445" s="305" t="s">
        <v>761</v>
      </c>
      <c r="C445" s="305" t="s">
        <v>762</v>
      </c>
      <c r="D445" s="306" t="s">
        <v>759</v>
      </c>
      <c r="E445" s="306" t="s">
        <v>1372</v>
      </c>
      <c r="F445" s="305" t="s">
        <v>759</v>
      </c>
      <c r="G445" s="305" t="s">
        <v>1546</v>
      </c>
      <c r="H445" s="306"/>
      <c r="I445" s="306"/>
      <c r="J445" s="307">
        <v>0.4236111111111111</v>
      </c>
      <c r="K445" s="307">
        <v>0.46527777777777773</v>
      </c>
      <c r="L445" s="299">
        <f>IF(K445="","",(K445-J445)/$V$1)</f>
        <v>1.0000000000582079</v>
      </c>
      <c r="M445" s="311">
        <v>5</v>
      </c>
      <c r="N445" s="312"/>
      <c r="O445" s="312"/>
      <c r="P445" s="312">
        <v>1</v>
      </c>
      <c r="Q445" s="308" t="s">
        <v>96</v>
      </c>
      <c r="R445" s="300" t="str">
        <f>IFERROR(VLOOKUP(Q445,Hoja1!A:B,2,FALSE),"")</f>
        <v>EJC - Mantenimiento de Autonomía LVN</v>
      </c>
      <c r="S445" s="308" t="s">
        <v>53</v>
      </c>
      <c r="T445" s="308" t="s">
        <v>165</v>
      </c>
      <c r="U445" s="308" t="s">
        <v>590</v>
      </c>
      <c r="V445" s="301">
        <f t="shared" si="18"/>
        <v>5</v>
      </c>
    </row>
    <row r="446" spans="1:22" s="302" customFormat="1" x14ac:dyDescent="0.2">
      <c r="A446" s="394">
        <v>44701</v>
      </c>
      <c r="B446" s="305" t="s">
        <v>759</v>
      </c>
      <c r="C446" s="305" t="s">
        <v>1170</v>
      </c>
      <c r="D446" s="306" t="s">
        <v>759</v>
      </c>
      <c r="E446" s="306" t="s">
        <v>1547</v>
      </c>
      <c r="F446" s="305" t="s">
        <v>761</v>
      </c>
      <c r="G446" s="305" t="s">
        <v>1526</v>
      </c>
      <c r="H446" s="306"/>
      <c r="I446" s="306"/>
      <c r="J446" s="307">
        <v>0.47222222222222227</v>
      </c>
      <c r="K446" s="307">
        <v>0.55555555555555558</v>
      </c>
      <c r="L446" s="299">
        <f>IF(K446="","",(K446-J446)/$V$1)</f>
        <v>2.0000000001164171</v>
      </c>
      <c r="M446" s="311">
        <v>5</v>
      </c>
      <c r="N446" s="312"/>
      <c r="O446" s="312">
        <v>2</v>
      </c>
      <c r="P446" s="312"/>
      <c r="Q446" s="308" t="s">
        <v>90</v>
      </c>
      <c r="R446" s="300" t="str">
        <f>IFERROR(VLOOKUP(Q446,Hoja1!A:B,2,FALSE),"")</f>
        <v>EJC - Entrenamiento IFR</v>
      </c>
      <c r="S446" s="308" t="s">
        <v>53</v>
      </c>
      <c r="T446" s="308" t="s">
        <v>164</v>
      </c>
      <c r="U446" s="308" t="s">
        <v>591</v>
      </c>
      <c r="V446" s="301">
        <f t="shared" si="18"/>
        <v>5</v>
      </c>
    </row>
    <row r="447" spans="1:22" s="302" customFormat="1" x14ac:dyDescent="0.2">
      <c r="A447" s="394">
        <v>44701</v>
      </c>
      <c r="B447" s="305" t="s">
        <v>759</v>
      </c>
      <c r="C447" s="305" t="s">
        <v>1170</v>
      </c>
      <c r="D447" s="306" t="s">
        <v>714</v>
      </c>
      <c r="E447" s="306" t="s">
        <v>1451</v>
      </c>
      <c r="F447" s="305" t="s">
        <v>759</v>
      </c>
      <c r="G447" s="305" t="s">
        <v>1547</v>
      </c>
      <c r="H447" s="306"/>
      <c r="I447" s="306"/>
      <c r="J447" s="307">
        <v>0.5625</v>
      </c>
      <c r="K447" s="307">
        <v>0.64583333333333337</v>
      </c>
      <c r="L447" s="299">
        <f>IF(K447="","",(K447-J447)/$V$1)</f>
        <v>2.0000000001164184</v>
      </c>
      <c r="M447" s="311">
        <v>5</v>
      </c>
      <c r="N447" s="312"/>
      <c r="O447" s="312">
        <v>2</v>
      </c>
      <c r="P447" s="312"/>
      <c r="Q447" s="308" t="s">
        <v>90</v>
      </c>
      <c r="R447" s="300" t="str">
        <f>IFERROR(VLOOKUP(Q447,Hoja1!A:B,2,FALSE),"")</f>
        <v>EJC - Entrenamiento IFR</v>
      </c>
      <c r="S447" s="308" t="s">
        <v>53</v>
      </c>
      <c r="T447" s="308" t="s">
        <v>164</v>
      </c>
      <c r="U447" s="308" t="s">
        <v>591</v>
      </c>
      <c r="V447" s="301">
        <f t="shared" si="18"/>
        <v>5</v>
      </c>
    </row>
    <row r="448" spans="1:22" s="302" customFormat="1" x14ac:dyDescent="0.2">
      <c r="A448" s="394">
        <v>44701</v>
      </c>
      <c r="B448" s="305" t="s">
        <v>759</v>
      </c>
      <c r="C448" s="305" t="s">
        <v>1170</v>
      </c>
      <c r="D448" s="306" t="s">
        <v>714</v>
      </c>
      <c r="E448" s="306" t="s">
        <v>1451</v>
      </c>
      <c r="F448" s="305" t="s">
        <v>759</v>
      </c>
      <c r="G448" s="305" t="s">
        <v>1430</v>
      </c>
      <c r="H448" s="306"/>
      <c r="I448" s="306"/>
      <c r="J448" s="307">
        <v>0.65277777777777779</v>
      </c>
      <c r="K448" s="307">
        <v>0.73611111111111116</v>
      </c>
      <c r="L448" s="299">
        <f t="shared" ref="L448:L494" si="23">IF(K448="","",(K448-J448)/$V$1)</f>
        <v>2.0000000001164184</v>
      </c>
      <c r="M448" s="311">
        <v>5</v>
      </c>
      <c r="N448" s="312"/>
      <c r="O448" s="312">
        <v>2</v>
      </c>
      <c r="P448" s="312"/>
      <c r="Q448" s="308" t="s">
        <v>90</v>
      </c>
      <c r="R448" s="300" t="str">
        <f>IFERROR(VLOOKUP(Q448,Hoja1!A:B,2,FALSE),"")</f>
        <v>EJC - Entrenamiento IFR</v>
      </c>
      <c r="S448" s="308" t="s">
        <v>53</v>
      </c>
      <c r="T448" s="308" t="s">
        <v>164</v>
      </c>
      <c r="U448" s="308" t="s">
        <v>591</v>
      </c>
      <c r="V448" s="301">
        <f t="shared" si="18"/>
        <v>5</v>
      </c>
    </row>
    <row r="449" spans="1:22" s="302" customFormat="1" x14ac:dyDescent="0.2">
      <c r="A449" s="546">
        <v>44702</v>
      </c>
      <c r="B449" s="305" t="s">
        <v>761</v>
      </c>
      <c r="C449" s="305" t="s">
        <v>762</v>
      </c>
      <c r="D449" s="306" t="s">
        <v>1548</v>
      </c>
      <c r="E449" s="306" t="s">
        <v>1549</v>
      </c>
      <c r="F449" s="305" t="s">
        <v>714</v>
      </c>
      <c r="G449" s="305" t="s">
        <v>940</v>
      </c>
      <c r="H449" s="306"/>
      <c r="I449" s="306"/>
      <c r="J449" s="307">
        <v>0.33333333333333331</v>
      </c>
      <c r="K449" s="307">
        <v>0.375</v>
      </c>
      <c r="L449" s="299">
        <f t="shared" si="23"/>
        <v>1.0000000000582092</v>
      </c>
      <c r="M449" s="311">
        <v>5</v>
      </c>
      <c r="N449" s="312"/>
      <c r="O449" s="312"/>
      <c r="P449" s="312">
        <v>1</v>
      </c>
      <c r="Q449" s="308" t="s">
        <v>96</v>
      </c>
      <c r="R449" s="300" t="str">
        <f>IFERROR(VLOOKUP(Q449,Hoja1!A:B,2,FALSE),"")</f>
        <v>EJC - Mantenimiento de Autonomía LVN</v>
      </c>
      <c r="S449" s="308" t="s">
        <v>53</v>
      </c>
      <c r="T449" s="308" t="s">
        <v>165</v>
      </c>
      <c r="U449" s="308" t="s">
        <v>590</v>
      </c>
      <c r="V449" s="301">
        <f t="shared" si="18"/>
        <v>5</v>
      </c>
    </row>
    <row r="450" spans="1:22" s="302" customFormat="1" x14ac:dyDescent="0.2">
      <c r="A450" s="546">
        <v>44702</v>
      </c>
      <c r="B450" s="305" t="s">
        <v>761</v>
      </c>
      <c r="C450" s="305" t="s">
        <v>762</v>
      </c>
      <c r="D450" s="306" t="s">
        <v>759</v>
      </c>
      <c r="E450" s="306" t="s">
        <v>899</v>
      </c>
      <c r="F450" s="305" t="s">
        <v>717</v>
      </c>
      <c r="G450" s="305" t="s">
        <v>943</v>
      </c>
      <c r="H450" s="306"/>
      <c r="I450" s="306"/>
      <c r="J450" s="307">
        <v>0.38194444444444442</v>
      </c>
      <c r="K450" s="307">
        <v>0.4236111111111111</v>
      </c>
      <c r="L450" s="299">
        <f t="shared" si="23"/>
        <v>1.0000000000582092</v>
      </c>
      <c r="M450" s="311">
        <v>5</v>
      </c>
      <c r="N450" s="312"/>
      <c r="O450" s="312"/>
      <c r="P450" s="312">
        <v>1</v>
      </c>
      <c r="Q450" s="308" t="s">
        <v>96</v>
      </c>
      <c r="R450" s="300" t="str">
        <f>IFERROR(VLOOKUP(Q450,Hoja1!A:B,2,FALSE),"")</f>
        <v>EJC - Mantenimiento de Autonomía LVN</v>
      </c>
      <c r="S450" s="308" t="s">
        <v>53</v>
      </c>
      <c r="T450" s="308" t="s">
        <v>165</v>
      </c>
      <c r="U450" s="308" t="s">
        <v>590</v>
      </c>
      <c r="V450" s="301">
        <f t="shared" si="18"/>
        <v>5</v>
      </c>
    </row>
    <row r="451" spans="1:22" s="302" customFormat="1" x14ac:dyDescent="0.2">
      <c r="A451" s="546">
        <v>44702</v>
      </c>
      <c r="B451" s="305" t="s">
        <v>761</v>
      </c>
      <c r="C451" s="305" t="s">
        <v>762</v>
      </c>
      <c r="D451" s="306" t="s">
        <v>714</v>
      </c>
      <c r="E451" s="306" t="s">
        <v>1550</v>
      </c>
      <c r="F451" s="305" t="s">
        <v>1184</v>
      </c>
      <c r="G451" s="305" t="s">
        <v>1551</v>
      </c>
      <c r="H451" s="306"/>
      <c r="I451" s="306"/>
      <c r="J451" s="307">
        <v>0.4375</v>
      </c>
      <c r="K451" s="307">
        <v>0.52083333333333337</v>
      </c>
      <c r="L451" s="299">
        <f t="shared" si="23"/>
        <v>2.0000000001164184</v>
      </c>
      <c r="M451" s="311">
        <v>5</v>
      </c>
      <c r="N451" s="312"/>
      <c r="O451" s="312">
        <v>2</v>
      </c>
      <c r="P451" s="312"/>
      <c r="Q451" s="308" t="s">
        <v>124</v>
      </c>
      <c r="R451" s="300" t="str">
        <f>IFERROR(VLOOKUP(Q451,Hoja1!A:B,2,FALSE),"")</f>
        <v>EJC - Prueba Anual de Nivel de Pericia-IFR</v>
      </c>
      <c r="S451" s="308" t="s">
        <v>53</v>
      </c>
      <c r="T451" s="308" t="s">
        <v>165</v>
      </c>
      <c r="U451" s="308" t="s">
        <v>590</v>
      </c>
      <c r="V451" s="301">
        <f t="shared" si="18"/>
        <v>5</v>
      </c>
    </row>
    <row r="452" spans="1:22" s="302" customFormat="1" x14ac:dyDescent="0.2">
      <c r="A452" s="546">
        <v>44702</v>
      </c>
      <c r="B452" s="305" t="s">
        <v>761</v>
      </c>
      <c r="C452" s="305" t="s">
        <v>762</v>
      </c>
      <c r="D452" s="306" t="s">
        <v>759</v>
      </c>
      <c r="E452" s="306" t="s">
        <v>1552</v>
      </c>
      <c r="F452" s="305" t="s">
        <v>768</v>
      </c>
      <c r="G452" s="305" t="s">
        <v>1553</v>
      </c>
      <c r="H452" s="306"/>
      <c r="I452" s="306"/>
      <c r="J452" s="307">
        <v>0.52083333333333337</v>
      </c>
      <c r="K452" s="307">
        <v>0.5625</v>
      </c>
      <c r="L452" s="299">
        <f t="shared" si="23"/>
        <v>1.0000000000582079</v>
      </c>
      <c r="M452" s="311">
        <v>5</v>
      </c>
      <c r="N452" s="312"/>
      <c r="O452" s="312"/>
      <c r="P452" s="312">
        <v>1</v>
      </c>
      <c r="Q452" s="308" t="s">
        <v>96</v>
      </c>
      <c r="R452" s="300" t="str">
        <f>IFERROR(VLOOKUP(Q452,Hoja1!A:B,2,FALSE),"")</f>
        <v>EJC - Mantenimiento de Autonomía LVN</v>
      </c>
      <c r="S452" s="308" t="s">
        <v>53</v>
      </c>
      <c r="T452" s="308" t="s">
        <v>165</v>
      </c>
      <c r="U452" s="308" t="s">
        <v>590</v>
      </c>
      <c r="V452" s="301">
        <f t="shared" si="18"/>
        <v>5</v>
      </c>
    </row>
    <row r="453" spans="1:22" s="302" customFormat="1" x14ac:dyDescent="0.2">
      <c r="A453" s="394">
        <v>44704</v>
      </c>
      <c r="B453" s="305" t="s">
        <v>714</v>
      </c>
      <c r="C453" s="305" t="s">
        <v>1020</v>
      </c>
      <c r="D453" s="306" t="s">
        <v>768</v>
      </c>
      <c r="E453" s="306" t="s">
        <v>973</v>
      </c>
      <c r="F453" s="305" t="s">
        <v>768</v>
      </c>
      <c r="G453" s="305" t="s">
        <v>1555</v>
      </c>
      <c r="H453" s="306"/>
      <c r="I453" s="306"/>
      <c r="J453" s="307">
        <v>0.3125</v>
      </c>
      <c r="K453" s="307">
        <v>0.375</v>
      </c>
      <c r="L453" s="299">
        <f t="shared" si="23"/>
        <v>1.5000000000873133</v>
      </c>
      <c r="M453" s="311">
        <v>3</v>
      </c>
      <c r="N453" s="312">
        <v>1.5</v>
      </c>
      <c r="O453" s="312"/>
      <c r="P453" s="312"/>
      <c r="Q453" s="308" t="s">
        <v>95</v>
      </c>
      <c r="R453" s="300" t="str">
        <f>IFERROR(VLOOKUP(Q453,Hoja1!A:B,2,FALSE),"")</f>
        <v>EJC - Requisitos Simulador</v>
      </c>
      <c r="S453" s="308" t="s">
        <v>53</v>
      </c>
      <c r="T453" s="308" t="s">
        <v>164</v>
      </c>
      <c r="U453" s="308" t="s">
        <v>590</v>
      </c>
      <c r="V453" s="301">
        <f t="shared" si="18"/>
        <v>5</v>
      </c>
    </row>
    <row r="454" spans="1:22" s="302" customFormat="1" x14ac:dyDescent="0.2">
      <c r="A454" s="394">
        <v>44704</v>
      </c>
      <c r="B454" s="305" t="s">
        <v>714</v>
      </c>
      <c r="C454" s="305" t="s">
        <v>1020</v>
      </c>
      <c r="D454" s="306" t="s">
        <v>768</v>
      </c>
      <c r="E454" s="306" t="s">
        <v>1556</v>
      </c>
      <c r="F454" s="305" t="s">
        <v>759</v>
      </c>
      <c r="G454" s="305" t="s">
        <v>1557</v>
      </c>
      <c r="H454" s="306"/>
      <c r="I454" s="306"/>
      <c r="J454" s="307">
        <v>0.38194444444444442</v>
      </c>
      <c r="K454" s="307">
        <v>0.44444444444444442</v>
      </c>
      <c r="L454" s="299">
        <f t="shared" si="23"/>
        <v>1.5000000000873133</v>
      </c>
      <c r="M454" s="311">
        <v>4</v>
      </c>
      <c r="N454" s="312">
        <v>1.5</v>
      </c>
      <c r="O454" s="312"/>
      <c r="P454" s="312"/>
      <c r="Q454" s="308" t="s">
        <v>95</v>
      </c>
      <c r="R454" s="300" t="str">
        <f>IFERROR(VLOOKUP(Q454,Hoja1!A:B,2,FALSE),"")</f>
        <v>EJC - Requisitos Simulador</v>
      </c>
      <c r="S454" s="308" t="s">
        <v>53</v>
      </c>
      <c r="T454" s="308" t="s">
        <v>164</v>
      </c>
      <c r="U454" s="308" t="s">
        <v>590</v>
      </c>
      <c r="V454" s="301">
        <f t="shared" si="18"/>
        <v>5</v>
      </c>
    </row>
    <row r="455" spans="1:22" s="302" customFormat="1" x14ac:dyDescent="0.2">
      <c r="A455" s="394">
        <v>44704</v>
      </c>
      <c r="B455" s="305" t="s">
        <v>714</v>
      </c>
      <c r="C455" s="305" t="s">
        <v>1558</v>
      </c>
      <c r="D455" s="306" t="s">
        <v>714</v>
      </c>
      <c r="E455" s="306" t="s">
        <v>1559</v>
      </c>
      <c r="F455" s="305" t="s">
        <v>714</v>
      </c>
      <c r="G455" s="305" t="s">
        <v>1560</v>
      </c>
      <c r="H455" s="306"/>
      <c r="I455" s="306"/>
      <c r="J455" s="307">
        <v>0.44444444444444442</v>
      </c>
      <c r="K455" s="307">
        <v>0.50694444444444442</v>
      </c>
      <c r="L455" s="299">
        <f t="shared" si="23"/>
        <v>1.5000000000873133</v>
      </c>
      <c r="M455" s="311">
        <v>5</v>
      </c>
      <c r="N455" s="312">
        <v>1.5</v>
      </c>
      <c r="O455" s="312"/>
      <c r="P455" s="312"/>
      <c r="Q455" s="308" t="s">
        <v>91</v>
      </c>
      <c r="R455" s="300" t="str">
        <f>IFERROR(VLOOKUP(Q455,Hoja1!A:B,2,FALSE),"")</f>
        <v>EJC - Entrenamiento de Emergencias</v>
      </c>
      <c r="S455" s="308" t="s">
        <v>53</v>
      </c>
      <c r="T455" s="308" t="s">
        <v>164</v>
      </c>
      <c r="U455" s="308" t="s">
        <v>590</v>
      </c>
      <c r="V455" s="301">
        <f t="shared" si="18"/>
        <v>5</v>
      </c>
    </row>
    <row r="456" spans="1:22" s="302" customFormat="1" x14ac:dyDescent="0.2">
      <c r="A456" s="394">
        <v>44704</v>
      </c>
      <c r="B456" s="305" t="s">
        <v>714</v>
      </c>
      <c r="C456" s="305" t="s">
        <v>1558</v>
      </c>
      <c r="D456" s="306" t="s">
        <v>768</v>
      </c>
      <c r="E456" s="306" t="s">
        <v>1556</v>
      </c>
      <c r="F456" s="305" t="s">
        <v>714</v>
      </c>
      <c r="G456" s="305" t="s">
        <v>1561</v>
      </c>
      <c r="H456" s="306"/>
      <c r="I456" s="306"/>
      <c r="J456" s="307">
        <v>0.51041666666666663</v>
      </c>
      <c r="K456" s="307">
        <v>0.57291666666666663</v>
      </c>
      <c r="L456" s="299">
        <f t="shared" si="23"/>
        <v>1.5000000000873133</v>
      </c>
      <c r="M456" s="311">
        <v>5</v>
      </c>
      <c r="N456" s="312">
        <v>1.5</v>
      </c>
      <c r="O456" s="312"/>
      <c r="P456" s="312"/>
      <c r="Q456" s="308" t="s">
        <v>91</v>
      </c>
      <c r="R456" s="300" t="str">
        <f>IFERROR(VLOOKUP(Q456,Hoja1!A:B,2,FALSE),"")</f>
        <v>EJC - Entrenamiento de Emergencias</v>
      </c>
      <c r="S456" s="308" t="s">
        <v>53</v>
      </c>
      <c r="T456" s="308" t="s">
        <v>164</v>
      </c>
      <c r="U456" s="308" t="s">
        <v>590</v>
      </c>
      <c r="V456" s="301">
        <f t="shared" si="18"/>
        <v>5</v>
      </c>
    </row>
    <row r="457" spans="1:22" s="302" customFormat="1" x14ac:dyDescent="0.2">
      <c r="A457" s="394">
        <v>44704</v>
      </c>
      <c r="B457" s="305" t="s">
        <v>768</v>
      </c>
      <c r="C457" s="305" t="s">
        <v>829</v>
      </c>
      <c r="D457" s="306" t="s">
        <v>714</v>
      </c>
      <c r="E457" s="306" t="s">
        <v>1575</v>
      </c>
      <c r="F457" s="305" t="s">
        <v>714</v>
      </c>
      <c r="G457" s="305" t="s">
        <v>1223</v>
      </c>
      <c r="H457" s="306"/>
      <c r="I457" s="306"/>
      <c r="J457" s="307">
        <v>0.57638888888888895</v>
      </c>
      <c r="K457" s="307">
        <v>0.63888888888888895</v>
      </c>
      <c r="L457" s="299">
        <f t="shared" si="23"/>
        <v>1.5000000000873133</v>
      </c>
      <c r="M457" s="311">
        <v>5</v>
      </c>
      <c r="N457" s="312">
        <v>1.5</v>
      </c>
      <c r="O457" s="312"/>
      <c r="P457" s="312"/>
      <c r="Q457" s="308" t="s">
        <v>91</v>
      </c>
      <c r="R457" s="300" t="str">
        <f>IFERROR(VLOOKUP(Q457,Hoja1!A:B,2,FALSE),"")</f>
        <v>EJC - Entrenamiento de Emergencias</v>
      </c>
      <c r="S457" s="308" t="s">
        <v>53</v>
      </c>
      <c r="T457" s="308" t="s">
        <v>164</v>
      </c>
      <c r="U457" s="308" t="s">
        <v>590</v>
      </c>
      <c r="V457" s="301">
        <f t="shared" si="18"/>
        <v>5</v>
      </c>
    </row>
    <row r="458" spans="1:22" s="302" customFormat="1" x14ac:dyDescent="0.2">
      <c r="A458" s="394">
        <v>44704</v>
      </c>
      <c r="B458" s="305" t="s">
        <v>768</v>
      </c>
      <c r="C458" s="305" t="s">
        <v>829</v>
      </c>
      <c r="D458" s="306" t="s">
        <v>714</v>
      </c>
      <c r="E458" s="306" t="s">
        <v>1562</v>
      </c>
      <c r="F458" s="305" t="s">
        <v>714</v>
      </c>
      <c r="G458" s="305" t="s">
        <v>1271</v>
      </c>
      <c r="H458" s="306" t="s">
        <v>761</v>
      </c>
      <c r="I458" s="306" t="s">
        <v>762</v>
      </c>
      <c r="J458" s="307">
        <v>0.64236111111111105</v>
      </c>
      <c r="K458" s="307">
        <v>0.70486111111111116</v>
      </c>
      <c r="L458" s="299">
        <f t="shared" si="23"/>
        <v>1.5000000000873159</v>
      </c>
      <c r="M458" s="311">
        <v>5</v>
      </c>
      <c r="N458" s="312">
        <v>1.5</v>
      </c>
      <c r="O458" s="312"/>
      <c r="P458" s="312"/>
      <c r="Q458" s="308" t="s">
        <v>91</v>
      </c>
      <c r="R458" s="300" t="str">
        <f>IFERROR(VLOOKUP(Q458,Hoja1!A:B,2,FALSE),"")</f>
        <v>EJC - Entrenamiento de Emergencias</v>
      </c>
      <c r="S458" s="308" t="s">
        <v>53</v>
      </c>
      <c r="T458" s="308" t="s">
        <v>164</v>
      </c>
      <c r="U458" s="308" t="s">
        <v>590</v>
      </c>
      <c r="V458" s="301">
        <f t="shared" si="18"/>
        <v>5</v>
      </c>
    </row>
    <row r="459" spans="1:22" s="302" customFormat="1" x14ac:dyDescent="0.2">
      <c r="A459" s="394">
        <v>44704</v>
      </c>
      <c r="B459" s="305" t="s">
        <v>761</v>
      </c>
      <c r="C459" s="305" t="s">
        <v>762</v>
      </c>
      <c r="D459" s="306" t="s">
        <v>768</v>
      </c>
      <c r="E459" s="306" t="s">
        <v>1222</v>
      </c>
      <c r="F459" s="305" t="s">
        <v>714</v>
      </c>
      <c r="G459" s="305" t="s">
        <v>1563</v>
      </c>
      <c r="H459" s="306"/>
      <c r="I459" s="306"/>
      <c r="J459" s="307">
        <v>0.70833333333333337</v>
      </c>
      <c r="K459" s="307">
        <v>0.77083333333333337</v>
      </c>
      <c r="L459" s="299">
        <f t="shared" si="23"/>
        <v>1.5000000000873133</v>
      </c>
      <c r="M459" s="311">
        <v>5</v>
      </c>
      <c r="N459" s="312">
        <v>1.5</v>
      </c>
      <c r="O459" s="312"/>
      <c r="P459" s="312"/>
      <c r="Q459" s="308" t="s">
        <v>91</v>
      </c>
      <c r="R459" s="300" t="str">
        <f>IFERROR(VLOOKUP(Q459,Hoja1!A:B,2,FALSE),"")</f>
        <v>EJC - Entrenamiento de Emergencias</v>
      </c>
      <c r="S459" s="308" t="s">
        <v>53</v>
      </c>
      <c r="T459" s="308" t="s">
        <v>164</v>
      </c>
      <c r="U459" s="308" t="s">
        <v>590</v>
      </c>
      <c r="V459" s="301">
        <f t="shared" si="18"/>
        <v>5</v>
      </c>
    </row>
    <row r="460" spans="1:22" s="302" customFormat="1" x14ac:dyDescent="0.2">
      <c r="A460" s="394">
        <v>44704</v>
      </c>
      <c r="B460" s="305" t="s">
        <v>714</v>
      </c>
      <c r="C460" s="305" t="s">
        <v>1185</v>
      </c>
      <c r="D460" s="306" t="s">
        <v>759</v>
      </c>
      <c r="E460" s="306" t="s">
        <v>1600</v>
      </c>
      <c r="F460" s="305" t="s">
        <v>717</v>
      </c>
      <c r="G460" s="305" t="s">
        <v>1570</v>
      </c>
      <c r="H460" s="306"/>
      <c r="I460" s="306"/>
      <c r="J460" s="307">
        <v>0.77777777777777779</v>
      </c>
      <c r="K460" s="307">
        <v>0.90277777777777779</v>
      </c>
      <c r="L460" s="299">
        <f t="shared" si="23"/>
        <v>3.0000000001746265</v>
      </c>
      <c r="M460" s="311">
        <v>5</v>
      </c>
      <c r="N460" s="312">
        <v>3</v>
      </c>
      <c r="O460" s="312"/>
      <c r="P460" s="312"/>
      <c r="Q460" s="308" t="s">
        <v>89</v>
      </c>
      <c r="R460" s="300" t="str">
        <f>IFERROR(VLOOKUP(Q460,Hoja1!A:B,2,FALSE),"")</f>
        <v>FAC - Control Anual</v>
      </c>
      <c r="S460" s="308" t="s">
        <v>52</v>
      </c>
      <c r="T460" s="308"/>
      <c r="U460" s="308" t="s">
        <v>593</v>
      </c>
      <c r="V460" s="301">
        <f t="shared" ref="V460:V523" si="24">IF(A460="","",MONTH(A460))</f>
        <v>5</v>
      </c>
    </row>
    <row r="461" spans="1:22" s="302" customFormat="1" x14ac:dyDescent="0.2">
      <c r="A461" s="394">
        <v>44704</v>
      </c>
      <c r="B461" s="305" t="s">
        <v>714</v>
      </c>
      <c r="C461" s="305" t="s">
        <v>1185</v>
      </c>
      <c r="D461" s="306" t="s">
        <v>759</v>
      </c>
      <c r="E461" s="306" t="s">
        <v>1168</v>
      </c>
      <c r="F461" s="305" t="s">
        <v>717</v>
      </c>
      <c r="G461" s="305" t="s">
        <v>1565</v>
      </c>
      <c r="H461" s="306"/>
      <c r="I461" s="306"/>
      <c r="J461" s="307">
        <v>0.90625</v>
      </c>
      <c r="K461" s="307">
        <v>0.98958333333333337</v>
      </c>
      <c r="L461" s="299">
        <f t="shared" si="23"/>
        <v>2.0000000001164184</v>
      </c>
      <c r="M461" s="311">
        <v>4</v>
      </c>
      <c r="N461" s="312"/>
      <c r="O461" s="312">
        <v>2</v>
      </c>
      <c r="P461" s="312"/>
      <c r="Q461" s="308" t="s">
        <v>80</v>
      </c>
      <c r="R461" s="300" t="str">
        <f>IFERROR(VLOOKUP(Q461,Hoja1!A:B,2,FALSE),"")</f>
        <v>FAC - Transición Piloto</v>
      </c>
      <c r="S461" s="308" t="s">
        <v>52</v>
      </c>
      <c r="T461" s="308"/>
      <c r="U461" s="308" t="s">
        <v>593</v>
      </c>
      <c r="V461" s="301">
        <f t="shared" si="24"/>
        <v>5</v>
      </c>
    </row>
    <row r="462" spans="1:22" s="302" customFormat="1" x14ac:dyDescent="0.2">
      <c r="A462" s="536">
        <v>44705</v>
      </c>
      <c r="B462" s="305" t="s">
        <v>714</v>
      </c>
      <c r="C462" s="305" t="s">
        <v>1185</v>
      </c>
      <c r="D462" s="306" t="s">
        <v>759</v>
      </c>
      <c r="E462" s="306" t="s">
        <v>1600</v>
      </c>
      <c r="F462" s="305" t="s">
        <v>717</v>
      </c>
      <c r="G462" s="305" t="s">
        <v>1570</v>
      </c>
      <c r="H462" s="306"/>
      <c r="I462" s="306"/>
      <c r="J462" s="307">
        <v>0.30555555555555552</v>
      </c>
      <c r="K462" s="307">
        <v>0.36805555555555558</v>
      </c>
      <c r="L462" s="299">
        <f t="shared" si="23"/>
        <v>1.5000000000873146</v>
      </c>
      <c r="M462" s="311">
        <v>5</v>
      </c>
      <c r="N462" s="312"/>
      <c r="O462" s="312"/>
      <c r="P462" s="312">
        <v>1.5</v>
      </c>
      <c r="Q462" s="308" t="s">
        <v>89</v>
      </c>
      <c r="R462" s="300" t="str">
        <f>IFERROR(VLOOKUP(Q462,Hoja1!A:B,2,FALSE),"")</f>
        <v>FAC - Control Anual</v>
      </c>
      <c r="S462" s="308" t="s">
        <v>52</v>
      </c>
      <c r="T462" s="308"/>
      <c r="U462" s="308" t="s">
        <v>593</v>
      </c>
      <c r="V462" s="301">
        <f t="shared" si="24"/>
        <v>5</v>
      </c>
    </row>
    <row r="463" spans="1:22" s="302" customFormat="1" x14ac:dyDescent="0.2">
      <c r="A463" s="536">
        <v>44705</v>
      </c>
      <c r="B463" s="305" t="s">
        <v>714</v>
      </c>
      <c r="C463" s="305" t="s">
        <v>1185</v>
      </c>
      <c r="D463" s="306" t="s">
        <v>759</v>
      </c>
      <c r="E463" s="306" t="s">
        <v>1600</v>
      </c>
      <c r="F463" s="305" t="s">
        <v>717</v>
      </c>
      <c r="G463" s="305" t="s">
        <v>1565</v>
      </c>
      <c r="H463" s="306"/>
      <c r="I463" s="306"/>
      <c r="J463" s="307">
        <v>0.36805555555555558</v>
      </c>
      <c r="K463" s="307">
        <v>0.43055555555555558</v>
      </c>
      <c r="L463" s="299">
        <f t="shared" si="23"/>
        <v>1.5000000000873133</v>
      </c>
      <c r="M463" s="311">
        <v>5</v>
      </c>
      <c r="N463" s="312">
        <v>1.5</v>
      </c>
      <c r="O463" s="312"/>
      <c r="P463" s="312"/>
      <c r="Q463" s="308" t="s">
        <v>89</v>
      </c>
      <c r="R463" s="300" t="str">
        <f>IFERROR(VLOOKUP(Q463,Hoja1!A:B,2,FALSE),"")</f>
        <v>FAC - Control Anual</v>
      </c>
      <c r="S463" s="308" t="s">
        <v>52</v>
      </c>
      <c r="T463" s="308"/>
      <c r="U463" s="308" t="s">
        <v>593</v>
      </c>
      <c r="V463" s="301">
        <f t="shared" si="24"/>
        <v>5</v>
      </c>
    </row>
    <row r="464" spans="1:22" s="302" customFormat="1" x14ac:dyDescent="0.2">
      <c r="A464" s="536">
        <v>44705</v>
      </c>
      <c r="B464" s="305" t="s">
        <v>714</v>
      </c>
      <c r="C464" s="305" t="s">
        <v>1185</v>
      </c>
      <c r="D464" s="306" t="s">
        <v>759</v>
      </c>
      <c r="E464" s="306" t="s">
        <v>1168</v>
      </c>
      <c r="F464" s="305" t="s">
        <v>717</v>
      </c>
      <c r="G464" s="305" t="s">
        <v>1570</v>
      </c>
      <c r="H464" s="306"/>
      <c r="I464" s="306"/>
      <c r="J464" s="307">
        <v>0.43055555555555558</v>
      </c>
      <c r="K464" s="307">
        <v>0.49305555555555558</v>
      </c>
      <c r="L464" s="299">
        <f t="shared" si="23"/>
        <v>1.5000000000873133</v>
      </c>
      <c r="M464" s="311">
        <v>5</v>
      </c>
      <c r="N464" s="312"/>
      <c r="O464" s="312">
        <v>1.5</v>
      </c>
      <c r="P464" s="312"/>
      <c r="Q464" s="308" t="s">
        <v>80</v>
      </c>
      <c r="R464" s="300" t="str">
        <f>IFERROR(VLOOKUP(Q464,Hoja1!A:B,2,FALSE),"")</f>
        <v>FAC - Transición Piloto</v>
      </c>
      <c r="S464" s="308" t="s">
        <v>52</v>
      </c>
      <c r="T464" s="308"/>
      <c r="U464" s="308" t="s">
        <v>593</v>
      </c>
      <c r="V464" s="301">
        <f t="shared" si="24"/>
        <v>5</v>
      </c>
    </row>
    <row r="465" spans="1:22" s="302" customFormat="1" x14ac:dyDescent="0.2">
      <c r="A465" s="536">
        <v>44705</v>
      </c>
      <c r="B465" s="305" t="s">
        <v>714</v>
      </c>
      <c r="C465" s="305" t="s">
        <v>1558</v>
      </c>
      <c r="D465" s="306" t="s">
        <v>768</v>
      </c>
      <c r="E465" s="306" t="s">
        <v>1222</v>
      </c>
      <c r="F465" s="305" t="s">
        <v>768</v>
      </c>
      <c r="G465" s="305" t="s">
        <v>1556</v>
      </c>
      <c r="H465" s="306"/>
      <c r="I465" s="306"/>
      <c r="J465" s="307">
        <v>0.5</v>
      </c>
      <c r="K465" s="307">
        <v>0.5625</v>
      </c>
      <c r="L465" s="299">
        <f t="shared" si="23"/>
        <v>1.5000000000873133</v>
      </c>
      <c r="M465" s="311">
        <v>5</v>
      </c>
      <c r="N465" s="312">
        <v>1.5</v>
      </c>
      <c r="O465" s="312"/>
      <c r="P465" s="312"/>
      <c r="Q465" s="308" t="s">
        <v>91</v>
      </c>
      <c r="R465" s="300" t="str">
        <f>IFERROR(VLOOKUP(Q465,Hoja1!A:B,2,FALSE),"")</f>
        <v>EJC - Entrenamiento de Emergencias</v>
      </c>
      <c r="S465" s="308" t="s">
        <v>53</v>
      </c>
      <c r="T465" s="308" t="s">
        <v>164</v>
      </c>
      <c r="U465" s="308" t="s">
        <v>590</v>
      </c>
      <c r="V465" s="301">
        <f t="shared" si="24"/>
        <v>5</v>
      </c>
    </row>
    <row r="466" spans="1:22" s="302" customFormat="1" x14ac:dyDescent="0.2">
      <c r="A466" s="536">
        <v>44705</v>
      </c>
      <c r="B466" s="305" t="s">
        <v>714</v>
      </c>
      <c r="C466" s="305" t="s">
        <v>1571</v>
      </c>
      <c r="D466" s="306" t="s">
        <v>768</v>
      </c>
      <c r="E466" s="306" t="s">
        <v>1555</v>
      </c>
      <c r="F466" s="305" t="s">
        <v>768</v>
      </c>
      <c r="G466" s="305" t="s">
        <v>973</v>
      </c>
      <c r="H466" s="306"/>
      <c r="I466" s="306"/>
      <c r="J466" s="307">
        <v>0.5625</v>
      </c>
      <c r="K466" s="307">
        <v>0.625</v>
      </c>
      <c r="L466" s="299">
        <f t="shared" si="23"/>
        <v>1.5000000000873133</v>
      </c>
      <c r="M466" s="311">
        <v>4</v>
      </c>
      <c r="N466" s="312">
        <v>1.5</v>
      </c>
      <c r="O466" s="312"/>
      <c r="P466" s="312"/>
      <c r="Q466" s="308" t="s">
        <v>95</v>
      </c>
      <c r="R466" s="300" t="str">
        <f>IFERROR(VLOOKUP(Q466,Hoja1!A:B,2,FALSE),"")</f>
        <v>EJC - Requisitos Simulador</v>
      </c>
      <c r="S466" s="308" t="s">
        <v>53</v>
      </c>
      <c r="T466" s="308" t="s">
        <v>164</v>
      </c>
      <c r="U466" s="308" t="s">
        <v>590</v>
      </c>
      <c r="V466" s="301">
        <f t="shared" si="24"/>
        <v>5</v>
      </c>
    </row>
    <row r="467" spans="1:22" s="302" customFormat="1" x14ac:dyDescent="0.2">
      <c r="A467" s="536">
        <v>44705</v>
      </c>
      <c r="B467" s="305" t="s">
        <v>761</v>
      </c>
      <c r="C467" s="305" t="s">
        <v>762</v>
      </c>
      <c r="D467" s="306" t="s">
        <v>714</v>
      </c>
      <c r="E467" s="306" t="s">
        <v>1563</v>
      </c>
      <c r="F467" s="305" t="s">
        <v>759</v>
      </c>
      <c r="G467" s="305" t="s">
        <v>1572</v>
      </c>
      <c r="H467" s="306"/>
      <c r="I467" s="306"/>
      <c r="J467" s="307">
        <v>0.63194444444444442</v>
      </c>
      <c r="K467" s="307">
        <v>0.69444444444444453</v>
      </c>
      <c r="L467" s="299">
        <f t="shared" si="23"/>
        <v>1.5000000000873159</v>
      </c>
      <c r="M467" s="311">
        <v>5</v>
      </c>
      <c r="N467" s="312">
        <v>1.5</v>
      </c>
      <c r="O467" s="312"/>
      <c r="P467" s="312"/>
      <c r="Q467" s="308" t="s">
        <v>91</v>
      </c>
      <c r="R467" s="300" t="str">
        <f>IFERROR(VLOOKUP(Q467,Hoja1!A:B,2,FALSE),"")</f>
        <v>EJC - Entrenamiento de Emergencias</v>
      </c>
      <c r="S467" s="308" t="s">
        <v>53</v>
      </c>
      <c r="T467" s="308" t="s">
        <v>164</v>
      </c>
      <c r="U467" s="308" t="s">
        <v>590</v>
      </c>
      <c r="V467" s="301">
        <f t="shared" si="24"/>
        <v>5</v>
      </c>
    </row>
    <row r="468" spans="1:22" s="302" customFormat="1" x14ac:dyDescent="0.2">
      <c r="A468" s="536">
        <v>44705</v>
      </c>
      <c r="B468" s="305" t="s">
        <v>761</v>
      </c>
      <c r="C468" s="305" t="s">
        <v>762</v>
      </c>
      <c r="D468" s="306" t="s">
        <v>714</v>
      </c>
      <c r="E468" s="306" t="s">
        <v>1573</v>
      </c>
      <c r="F468" s="305" t="s">
        <v>714</v>
      </c>
      <c r="G468" s="305" t="s">
        <v>1602</v>
      </c>
      <c r="H468" s="306"/>
      <c r="I468" s="306"/>
      <c r="J468" s="307">
        <v>0.70138888888888884</v>
      </c>
      <c r="K468" s="307">
        <v>0.76388888888888884</v>
      </c>
      <c r="L468" s="299">
        <f t="shared" si="23"/>
        <v>1.5000000000873133</v>
      </c>
      <c r="M468" s="311">
        <v>5</v>
      </c>
      <c r="N468" s="312">
        <v>1.5</v>
      </c>
      <c r="O468" s="312"/>
      <c r="P468" s="312"/>
      <c r="Q468" s="308" t="s">
        <v>91</v>
      </c>
      <c r="R468" s="300" t="str">
        <f>IFERROR(VLOOKUP(Q468,Hoja1!A:B,2,FALSE),"")</f>
        <v>EJC - Entrenamiento de Emergencias</v>
      </c>
      <c r="S468" s="308" t="s">
        <v>53</v>
      </c>
      <c r="T468" s="308" t="s">
        <v>164</v>
      </c>
      <c r="U468" s="308" t="s">
        <v>590</v>
      </c>
      <c r="V468" s="301">
        <f t="shared" si="24"/>
        <v>5</v>
      </c>
    </row>
    <row r="469" spans="1:22" s="302" customFormat="1" x14ac:dyDescent="0.2">
      <c r="A469" s="536">
        <v>44705</v>
      </c>
      <c r="B469" s="305" t="s">
        <v>768</v>
      </c>
      <c r="C469" s="305" t="s">
        <v>829</v>
      </c>
      <c r="D469" s="306" t="s">
        <v>714</v>
      </c>
      <c r="E469" s="306" t="s">
        <v>1561</v>
      </c>
      <c r="F469" s="305" t="s">
        <v>714</v>
      </c>
      <c r="G469" s="305" t="s">
        <v>1574</v>
      </c>
      <c r="H469" s="306" t="s">
        <v>761</v>
      </c>
      <c r="I469" s="306" t="s">
        <v>762</v>
      </c>
      <c r="J469" s="307">
        <v>0.77083333333333337</v>
      </c>
      <c r="K469" s="307">
        <v>0.83333333333333337</v>
      </c>
      <c r="L469" s="299">
        <f t="shared" si="23"/>
        <v>1.5000000000873133</v>
      </c>
      <c r="M469" s="311">
        <v>5</v>
      </c>
      <c r="N469" s="312">
        <v>1.5</v>
      </c>
      <c r="O469" s="312"/>
      <c r="P469" s="312"/>
      <c r="Q469" s="308" t="s">
        <v>91</v>
      </c>
      <c r="R469" s="300" t="str">
        <f>IFERROR(VLOOKUP(Q469,Hoja1!A:B,2,FALSE),"")</f>
        <v>EJC - Entrenamiento de Emergencias</v>
      </c>
      <c r="S469" s="308" t="s">
        <v>53</v>
      </c>
      <c r="T469" s="308" t="s">
        <v>164</v>
      </c>
      <c r="U469" s="308" t="s">
        <v>590</v>
      </c>
      <c r="V469" s="301">
        <f t="shared" si="24"/>
        <v>5</v>
      </c>
    </row>
    <row r="470" spans="1:22" s="302" customFormat="1" x14ac:dyDescent="0.2">
      <c r="A470" s="536">
        <v>44705</v>
      </c>
      <c r="B470" s="305" t="s">
        <v>768</v>
      </c>
      <c r="C470" s="305" t="s">
        <v>829</v>
      </c>
      <c r="D470" s="306" t="s">
        <v>714</v>
      </c>
      <c r="E470" s="306" t="s">
        <v>1575</v>
      </c>
      <c r="F470" s="305" t="s">
        <v>714</v>
      </c>
      <c r="G470" s="305" t="s">
        <v>1223</v>
      </c>
      <c r="H470" s="306"/>
      <c r="I470" s="306"/>
      <c r="J470" s="307">
        <v>0.83333333333333337</v>
      </c>
      <c r="K470" s="307">
        <v>0.89583333333333337</v>
      </c>
      <c r="L470" s="299">
        <f t="shared" si="23"/>
        <v>1.5000000000873133</v>
      </c>
      <c r="M470" s="311">
        <v>5</v>
      </c>
      <c r="N470" s="312">
        <v>1.5</v>
      </c>
      <c r="O470" s="312"/>
      <c r="P470" s="312"/>
      <c r="Q470" s="308" t="s">
        <v>91</v>
      </c>
      <c r="R470" s="300" t="str">
        <f>IFERROR(VLOOKUP(Q470,Hoja1!A:B,2,FALSE),"")</f>
        <v>EJC - Entrenamiento de Emergencias</v>
      </c>
      <c r="S470" s="308" t="s">
        <v>53</v>
      </c>
      <c r="T470" s="308" t="s">
        <v>164</v>
      </c>
      <c r="U470" s="308" t="s">
        <v>590</v>
      </c>
      <c r="V470" s="301">
        <f t="shared" si="24"/>
        <v>5</v>
      </c>
    </row>
    <row r="471" spans="1:22" s="302" customFormat="1" x14ac:dyDescent="0.2">
      <c r="A471" s="536">
        <v>44705</v>
      </c>
      <c r="B471" s="305" t="s">
        <v>761</v>
      </c>
      <c r="C471" s="305" t="s">
        <v>762</v>
      </c>
      <c r="D471" s="306" t="s">
        <v>714</v>
      </c>
      <c r="E471" s="306" t="s">
        <v>1562</v>
      </c>
      <c r="F471" s="305" t="s">
        <v>714</v>
      </c>
      <c r="G471" s="305" t="s">
        <v>1271</v>
      </c>
      <c r="H471" s="306"/>
      <c r="I471" s="306"/>
      <c r="J471" s="307">
        <v>0.89583333333333337</v>
      </c>
      <c r="K471" s="307">
        <v>0.95833333333333337</v>
      </c>
      <c r="L471" s="299">
        <f t="shared" si="23"/>
        <v>1.5000000000873133</v>
      </c>
      <c r="M471" s="311">
        <v>5</v>
      </c>
      <c r="N471" s="312">
        <v>1.5</v>
      </c>
      <c r="O471" s="312"/>
      <c r="P471" s="312"/>
      <c r="Q471" s="308" t="s">
        <v>91</v>
      </c>
      <c r="R471" s="300" t="str">
        <f>IFERROR(VLOOKUP(Q471,Hoja1!A:B,2,FALSE),"")</f>
        <v>EJC - Entrenamiento de Emergencias</v>
      </c>
      <c r="S471" s="308" t="s">
        <v>53</v>
      </c>
      <c r="T471" s="308" t="s">
        <v>164</v>
      </c>
      <c r="U471" s="308" t="s">
        <v>590</v>
      </c>
      <c r="V471" s="301">
        <f t="shared" si="24"/>
        <v>5</v>
      </c>
    </row>
    <row r="472" spans="1:22" s="302" customFormat="1" x14ac:dyDescent="0.2">
      <c r="A472" s="394">
        <v>44706</v>
      </c>
      <c r="B472" s="305" t="s">
        <v>714</v>
      </c>
      <c r="C472" s="305" t="s">
        <v>1185</v>
      </c>
      <c r="D472" s="306" t="s">
        <v>759</v>
      </c>
      <c r="E472" s="306" t="s">
        <v>1564</v>
      </c>
      <c r="F472" s="305" t="s">
        <v>717</v>
      </c>
      <c r="G472" s="305" t="s">
        <v>1600</v>
      </c>
      <c r="H472" s="306"/>
      <c r="I472" s="306"/>
      <c r="J472" s="307">
        <v>0.30555555555555552</v>
      </c>
      <c r="K472" s="307">
        <v>0.43055555555555558</v>
      </c>
      <c r="L472" s="299">
        <f t="shared" si="23"/>
        <v>3.0000000001746279</v>
      </c>
      <c r="M472" s="311">
        <v>5</v>
      </c>
      <c r="N472" s="312"/>
      <c r="O472" s="312">
        <v>3</v>
      </c>
      <c r="P472" s="312"/>
      <c r="Q472" s="308" t="s">
        <v>89</v>
      </c>
      <c r="R472" s="300" t="str">
        <f>IFERROR(VLOOKUP(Q472,Hoja1!A:B,2,FALSE),"")</f>
        <v>FAC - Control Anual</v>
      </c>
      <c r="S472" s="308" t="s">
        <v>52</v>
      </c>
      <c r="T472" s="308"/>
      <c r="U472" s="308" t="s">
        <v>593</v>
      </c>
      <c r="V472" s="301">
        <f t="shared" si="24"/>
        <v>5</v>
      </c>
    </row>
    <row r="473" spans="1:22" s="302" customFormat="1" x14ac:dyDescent="0.2">
      <c r="A473" s="394">
        <v>44706</v>
      </c>
      <c r="B473" s="305" t="s">
        <v>714</v>
      </c>
      <c r="C473" s="305" t="s">
        <v>1185</v>
      </c>
      <c r="D473" s="306" t="s">
        <v>759</v>
      </c>
      <c r="E473" s="306" t="s">
        <v>1601</v>
      </c>
      <c r="F473" s="305" t="s">
        <v>771</v>
      </c>
      <c r="G473" s="305" t="s">
        <v>1565</v>
      </c>
      <c r="H473" s="306"/>
      <c r="I473" s="306"/>
      <c r="J473" s="307">
        <v>0.43402777777777773</v>
      </c>
      <c r="K473" s="307">
        <v>0.49652777777777773</v>
      </c>
      <c r="L473" s="299">
        <f t="shared" si="23"/>
        <v>1.5000000000873133</v>
      </c>
      <c r="M473" s="311">
        <v>5</v>
      </c>
      <c r="N473" s="312"/>
      <c r="O473" s="312">
        <v>1.5</v>
      </c>
      <c r="P473" s="312"/>
      <c r="Q473" s="308" t="s">
        <v>80</v>
      </c>
      <c r="R473" s="300" t="str">
        <f>IFERROR(VLOOKUP(Q473,Hoja1!A:B,2,FALSE),"")</f>
        <v>FAC - Transición Piloto</v>
      </c>
      <c r="S473" s="308" t="s">
        <v>52</v>
      </c>
      <c r="T473" s="308"/>
      <c r="U473" s="308" t="s">
        <v>593</v>
      </c>
      <c r="V473" s="301">
        <f t="shared" si="24"/>
        <v>5</v>
      </c>
    </row>
    <row r="474" spans="1:22" s="302" customFormat="1" x14ac:dyDescent="0.2">
      <c r="A474" s="394">
        <v>44706</v>
      </c>
      <c r="B474" s="305" t="s">
        <v>768</v>
      </c>
      <c r="C474" s="305" t="s">
        <v>829</v>
      </c>
      <c r="D474" s="306" t="s">
        <v>714</v>
      </c>
      <c r="E474" s="306" t="s">
        <v>1562</v>
      </c>
      <c r="F474" s="305" t="s">
        <v>714</v>
      </c>
      <c r="G474" s="305" t="s">
        <v>1271</v>
      </c>
      <c r="H474" s="306"/>
      <c r="I474" s="306"/>
      <c r="J474" s="307">
        <v>0.5</v>
      </c>
      <c r="K474" s="307">
        <v>0.5625</v>
      </c>
      <c r="L474" s="299">
        <f t="shared" si="23"/>
        <v>1.5000000000873133</v>
      </c>
      <c r="M474" s="311">
        <v>5</v>
      </c>
      <c r="N474" s="312">
        <v>1.5</v>
      </c>
      <c r="O474" s="312"/>
      <c r="P474" s="312"/>
      <c r="Q474" s="308" t="s">
        <v>91</v>
      </c>
      <c r="R474" s="300" t="str">
        <f>IFERROR(VLOOKUP(Q474,Hoja1!A:B,2,FALSE),"")</f>
        <v>EJC - Entrenamiento de Emergencias</v>
      </c>
      <c r="S474" s="308" t="s">
        <v>53</v>
      </c>
      <c r="T474" s="308" t="s">
        <v>164</v>
      </c>
      <c r="U474" s="308" t="s">
        <v>590</v>
      </c>
      <c r="V474" s="301">
        <f t="shared" si="24"/>
        <v>5</v>
      </c>
    </row>
    <row r="475" spans="1:22" s="302" customFormat="1" x14ac:dyDescent="0.2">
      <c r="A475" s="394">
        <v>44706</v>
      </c>
      <c r="B475" s="305" t="s">
        <v>761</v>
      </c>
      <c r="C475" s="305" t="s">
        <v>762</v>
      </c>
      <c r="D475" s="306" t="s">
        <v>714</v>
      </c>
      <c r="E475" s="306" t="s">
        <v>1563</v>
      </c>
      <c r="F475" s="305" t="s">
        <v>759</v>
      </c>
      <c r="G475" s="305" t="s">
        <v>1572</v>
      </c>
      <c r="H475" s="306"/>
      <c r="I475" s="306"/>
      <c r="J475" s="307">
        <v>0.56597222222222221</v>
      </c>
      <c r="K475" s="307">
        <v>0.62847222222222221</v>
      </c>
      <c r="L475" s="299">
        <f t="shared" si="23"/>
        <v>1.5000000000873133</v>
      </c>
      <c r="M475" s="311">
        <v>5</v>
      </c>
      <c r="N475" s="312">
        <v>1.5</v>
      </c>
      <c r="O475" s="312"/>
      <c r="P475" s="312"/>
      <c r="Q475" s="308" t="s">
        <v>91</v>
      </c>
      <c r="R475" s="300" t="str">
        <f>IFERROR(VLOOKUP(Q475,Hoja1!A:B,2,FALSE),"")</f>
        <v>EJC - Entrenamiento de Emergencias</v>
      </c>
      <c r="S475" s="308" t="s">
        <v>53</v>
      </c>
      <c r="T475" s="308" t="s">
        <v>164</v>
      </c>
      <c r="U475" s="308" t="s">
        <v>590</v>
      </c>
      <c r="V475" s="301">
        <f t="shared" si="24"/>
        <v>5</v>
      </c>
    </row>
    <row r="476" spans="1:22" s="302" customFormat="1" x14ac:dyDescent="0.2">
      <c r="A476" s="394">
        <v>44706</v>
      </c>
      <c r="B476" s="305" t="s">
        <v>714</v>
      </c>
      <c r="C476" s="305" t="s">
        <v>1571</v>
      </c>
      <c r="D476" s="306" t="s">
        <v>768</v>
      </c>
      <c r="E476" s="306" t="s">
        <v>1222</v>
      </c>
      <c r="F476" s="305" t="s">
        <v>768</v>
      </c>
      <c r="G476" s="305" t="s">
        <v>1556</v>
      </c>
      <c r="H476" s="306"/>
      <c r="I476" s="306"/>
      <c r="J476" s="307">
        <v>0.62847222222222221</v>
      </c>
      <c r="K476" s="307">
        <v>0.69097222222222221</v>
      </c>
      <c r="L476" s="299">
        <f t="shared" si="23"/>
        <v>1.5000000000873133</v>
      </c>
      <c r="M476" s="311">
        <v>5</v>
      </c>
      <c r="N476" s="312">
        <v>1.5</v>
      </c>
      <c r="O476" s="312"/>
      <c r="P476" s="312"/>
      <c r="Q476" s="308" t="s">
        <v>95</v>
      </c>
      <c r="R476" s="300" t="str">
        <f>IFERROR(VLOOKUP(Q476,Hoja1!A:B,2,FALSE),"")</f>
        <v>EJC - Requisitos Simulador</v>
      </c>
      <c r="S476" s="308" t="s">
        <v>53</v>
      </c>
      <c r="T476" s="308" t="s">
        <v>164</v>
      </c>
      <c r="U476" s="308" t="s">
        <v>590</v>
      </c>
      <c r="V476" s="301">
        <f t="shared" si="24"/>
        <v>5</v>
      </c>
    </row>
    <row r="477" spans="1:22" s="302" customFormat="1" x14ac:dyDescent="0.2">
      <c r="A477" s="394">
        <v>44706</v>
      </c>
      <c r="B477" s="305" t="s">
        <v>714</v>
      </c>
      <c r="C477" s="305" t="s">
        <v>1571</v>
      </c>
      <c r="D477" s="306" t="s">
        <v>768</v>
      </c>
      <c r="E477" s="306" t="s">
        <v>973</v>
      </c>
      <c r="F477" s="305" t="s">
        <v>768</v>
      </c>
      <c r="G477" s="305" t="s">
        <v>1555</v>
      </c>
      <c r="H477" s="306"/>
      <c r="I477" s="306"/>
      <c r="J477" s="307">
        <v>0.69791666666666663</v>
      </c>
      <c r="K477" s="307">
        <v>0.76041666666666663</v>
      </c>
      <c r="L477" s="299">
        <f t="shared" si="23"/>
        <v>1.5000000000873133</v>
      </c>
      <c r="M477" s="311">
        <v>4</v>
      </c>
      <c r="N477" s="312">
        <v>1.5</v>
      </c>
      <c r="O477" s="312"/>
      <c r="P477" s="312"/>
      <c r="Q477" s="308" t="s">
        <v>95</v>
      </c>
      <c r="R477" s="300" t="str">
        <f>IFERROR(VLOOKUP(Q477,Hoja1!A:B,2,FALSE),"")</f>
        <v>EJC - Requisitos Simulador</v>
      </c>
      <c r="S477" s="308" t="s">
        <v>53</v>
      </c>
      <c r="T477" s="308" t="s">
        <v>164</v>
      </c>
      <c r="U477" s="308" t="s">
        <v>590</v>
      </c>
      <c r="V477" s="301">
        <f t="shared" si="24"/>
        <v>5</v>
      </c>
    </row>
    <row r="478" spans="1:22" s="302" customFormat="1" x14ac:dyDescent="0.2">
      <c r="A478" s="394">
        <v>44706</v>
      </c>
      <c r="B478" s="305" t="s">
        <v>714</v>
      </c>
      <c r="C478" s="305" t="s">
        <v>1558</v>
      </c>
      <c r="D478" s="306" t="s">
        <v>714</v>
      </c>
      <c r="E478" s="306" t="s">
        <v>1573</v>
      </c>
      <c r="F478" s="305" t="s">
        <v>714</v>
      </c>
      <c r="G478" s="305" t="s">
        <v>1602</v>
      </c>
      <c r="H478" s="306"/>
      <c r="I478" s="306"/>
      <c r="J478" s="307">
        <v>0.76388888888888884</v>
      </c>
      <c r="K478" s="307">
        <v>0.82638888888888884</v>
      </c>
      <c r="L478" s="299">
        <f t="shared" si="23"/>
        <v>1.5000000000873133</v>
      </c>
      <c r="M478" s="311">
        <v>5</v>
      </c>
      <c r="N478" s="312">
        <v>1.5</v>
      </c>
      <c r="O478" s="312"/>
      <c r="P478" s="312"/>
      <c r="Q478" s="308" t="s">
        <v>91</v>
      </c>
      <c r="R478" s="300" t="str">
        <f>IFERROR(VLOOKUP(Q478,Hoja1!A:B,2,FALSE),"")</f>
        <v>EJC - Entrenamiento de Emergencias</v>
      </c>
      <c r="S478" s="308" t="s">
        <v>53</v>
      </c>
      <c r="T478" s="308" t="s">
        <v>164</v>
      </c>
      <c r="U478" s="308" t="s">
        <v>590</v>
      </c>
      <c r="V478" s="301">
        <f t="shared" si="24"/>
        <v>5</v>
      </c>
    </row>
    <row r="479" spans="1:22" s="302" customFormat="1" x14ac:dyDescent="0.2">
      <c r="A479" s="394">
        <v>44706</v>
      </c>
      <c r="B479" s="305" t="s">
        <v>761</v>
      </c>
      <c r="C479" s="305" t="s">
        <v>762</v>
      </c>
      <c r="D479" s="306" t="s">
        <v>714</v>
      </c>
      <c r="E479" s="306" t="s">
        <v>1561</v>
      </c>
      <c r="F479" s="305" t="s">
        <v>714</v>
      </c>
      <c r="G479" s="305" t="s">
        <v>1574</v>
      </c>
      <c r="H479" s="306"/>
      <c r="I479" s="306"/>
      <c r="J479" s="307">
        <v>0.83333333333333337</v>
      </c>
      <c r="K479" s="307">
        <v>0.89583333333333337</v>
      </c>
      <c r="L479" s="299">
        <f t="shared" si="23"/>
        <v>1.5000000000873133</v>
      </c>
      <c r="M479" s="311">
        <v>5</v>
      </c>
      <c r="N479" s="312">
        <v>1.5</v>
      </c>
      <c r="O479" s="312"/>
      <c r="P479" s="312"/>
      <c r="Q479" s="308" t="s">
        <v>91</v>
      </c>
      <c r="R479" s="300" t="str">
        <f>IFERROR(VLOOKUP(Q479,Hoja1!A:B,2,FALSE),"")</f>
        <v>EJC - Entrenamiento de Emergencias</v>
      </c>
      <c r="S479" s="308" t="s">
        <v>53</v>
      </c>
      <c r="T479" s="308" t="s">
        <v>164</v>
      </c>
      <c r="U479" s="308" t="s">
        <v>590</v>
      </c>
      <c r="V479" s="301">
        <f t="shared" si="24"/>
        <v>5</v>
      </c>
    </row>
    <row r="480" spans="1:22" s="302" customFormat="1" x14ac:dyDescent="0.2">
      <c r="A480" s="537">
        <v>44706</v>
      </c>
      <c r="B480" s="305" t="s">
        <v>761</v>
      </c>
      <c r="C480" s="305" t="s">
        <v>762</v>
      </c>
      <c r="D480" s="306" t="s">
        <v>714</v>
      </c>
      <c r="E480" s="306" t="s">
        <v>1575</v>
      </c>
      <c r="F480" s="305" t="s">
        <v>714</v>
      </c>
      <c r="G480" s="305" t="s">
        <v>1223</v>
      </c>
      <c r="H480" s="306"/>
      <c r="I480" s="306"/>
      <c r="J480" s="307">
        <v>0.90972222222222221</v>
      </c>
      <c r="K480" s="307">
        <v>0.97222222222222221</v>
      </c>
      <c r="L480" s="299">
        <f t="shared" si="23"/>
        <v>1.5000000000873133</v>
      </c>
      <c r="M480" s="311">
        <v>5</v>
      </c>
      <c r="N480" s="312">
        <v>1.5</v>
      </c>
      <c r="O480" s="312"/>
      <c r="P480" s="312"/>
      <c r="Q480" s="308" t="s">
        <v>91</v>
      </c>
      <c r="R480" s="300" t="str">
        <f>IFERROR(VLOOKUP(Q480,Hoja1!A:B,2,FALSE),"")</f>
        <v>EJC - Entrenamiento de Emergencias</v>
      </c>
      <c r="S480" s="308" t="s">
        <v>53</v>
      </c>
      <c r="T480" s="308" t="s">
        <v>164</v>
      </c>
      <c r="U480" s="308" t="s">
        <v>590</v>
      </c>
      <c r="V480" s="301">
        <f t="shared" si="24"/>
        <v>5</v>
      </c>
    </row>
    <row r="481" spans="1:22" s="302" customFormat="1" x14ac:dyDescent="0.2">
      <c r="A481" s="536">
        <v>44707</v>
      </c>
      <c r="B481" s="305" t="s">
        <v>768</v>
      </c>
      <c r="C481" s="305" t="s">
        <v>931</v>
      </c>
      <c r="D481" s="306" t="s">
        <v>714</v>
      </c>
      <c r="E481" s="306" t="s">
        <v>1242</v>
      </c>
      <c r="F481" s="305"/>
      <c r="G481" s="305"/>
      <c r="H481" s="306"/>
      <c r="I481" s="306"/>
      <c r="J481" s="307">
        <v>0.26041666666666669</v>
      </c>
      <c r="K481" s="307">
        <v>0.30208333333333331</v>
      </c>
      <c r="L481" s="299">
        <f t="shared" si="23"/>
        <v>1.0000000000582079</v>
      </c>
      <c r="M481" s="311">
        <v>5</v>
      </c>
      <c r="N481" s="312"/>
      <c r="O481" s="312"/>
      <c r="P481" s="312">
        <v>1</v>
      </c>
      <c r="Q481" s="308" t="s">
        <v>300</v>
      </c>
      <c r="R481" s="300" t="str">
        <f>IFERROR(VLOOKUP(Q481,Hoja1!A:B,2,FALSE),"")</f>
        <v>EJC - Entrenamiento LVN</v>
      </c>
      <c r="S481" s="308" t="s">
        <v>53</v>
      </c>
      <c r="T481" s="308" t="s">
        <v>165</v>
      </c>
      <c r="U481" s="308" t="s">
        <v>590</v>
      </c>
      <c r="V481" s="301">
        <f t="shared" si="24"/>
        <v>5</v>
      </c>
    </row>
    <row r="482" spans="1:22" s="302" customFormat="1" x14ac:dyDescent="0.2">
      <c r="A482" s="536">
        <v>44707</v>
      </c>
      <c r="B482" s="305" t="s">
        <v>714</v>
      </c>
      <c r="C482" s="305" t="s">
        <v>1185</v>
      </c>
      <c r="D482" s="306" t="s">
        <v>717</v>
      </c>
      <c r="E482" s="306" t="s">
        <v>1570</v>
      </c>
      <c r="F482" s="305" t="s">
        <v>759</v>
      </c>
      <c r="G482" s="305" t="s">
        <v>1600</v>
      </c>
      <c r="H482" s="306"/>
      <c r="I482" s="306"/>
      <c r="J482" s="307">
        <v>0.30555555555555552</v>
      </c>
      <c r="K482" s="307">
        <v>0.43055555555555558</v>
      </c>
      <c r="L482" s="299">
        <f t="shared" si="23"/>
        <v>3.0000000001746279</v>
      </c>
      <c r="M482" s="311">
        <v>5</v>
      </c>
      <c r="N482" s="312"/>
      <c r="O482" s="312">
        <v>3</v>
      </c>
      <c r="P482" s="312"/>
      <c r="Q482" s="308" t="s">
        <v>89</v>
      </c>
      <c r="R482" s="300" t="str">
        <f>IFERROR(VLOOKUP(Q482,Hoja1!A:B,2,FALSE),"")</f>
        <v>FAC - Control Anual</v>
      </c>
      <c r="S482" s="308" t="s">
        <v>52</v>
      </c>
      <c r="T482" s="308"/>
      <c r="U482" s="308" t="s">
        <v>593</v>
      </c>
      <c r="V482" s="301">
        <f t="shared" si="24"/>
        <v>5</v>
      </c>
    </row>
    <row r="483" spans="1:22" s="302" customFormat="1" x14ac:dyDescent="0.2">
      <c r="A483" s="536">
        <v>44707</v>
      </c>
      <c r="B483" s="305" t="s">
        <v>714</v>
      </c>
      <c r="C483" s="305" t="s">
        <v>1185</v>
      </c>
      <c r="D483" s="306" t="s">
        <v>759</v>
      </c>
      <c r="E483" s="306" t="s">
        <v>1600</v>
      </c>
      <c r="F483" s="305" t="s">
        <v>717</v>
      </c>
      <c r="G483" s="305" t="s">
        <v>1570</v>
      </c>
      <c r="H483" s="306"/>
      <c r="I483" s="306"/>
      <c r="J483" s="307">
        <v>0.43055555555555558</v>
      </c>
      <c r="K483" s="307">
        <v>0.49305555555555558</v>
      </c>
      <c r="L483" s="299">
        <f t="shared" si="23"/>
        <v>1.5000000000873133</v>
      </c>
      <c r="M483" s="311">
        <v>5</v>
      </c>
      <c r="N483" s="312"/>
      <c r="O483" s="312">
        <v>1.5</v>
      </c>
      <c r="P483" s="312"/>
      <c r="Q483" s="308" t="s">
        <v>89</v>
      </c>
      <c r="R483" s="300" t="str">
        <f>IFERROR(VLOOKUP(Q483,Hoja1!A:B,2,FALSE),"")</f>
        <v>FAC - Control Anual</v>
      </c>
      <c r="S483" s="308" t="s">
        <v>52</v>
      </c>
      <c r="T483" s="308"/>
      <c r="U483" s="308" t="s">
        <v>593</v>
      </c>
      <c r="V483" s="301">
        <f t="shared" si="24"/>
        <v>5</v>
      </c>
    </row>
    <row r="484" spans="1:22" s="302" customFormat="1" x14ac:dyDescent="0.2">
      <c r="A484" s="536">
        <v>44707</v>
      </c>
      <c r="B484" s="305" t="s">
        <v>768</v>
      </c>
      <c r="C484" s="305" t="s">
        <v>829</v>
      </c>
      <c r="D484" s="306" t="s">
        <v>714</v>
      </c>
      <c r="E484" s="306" t="s">
        <v>1575</v>
      </c>
      <c r="F484" s="305" t="s">
        <v>714</v>
      </c>
      <c r="G484" s="305" t="s">
        <v>1223</v>
      </c>
      <c r="H484" s="306"/>
      <c r="I484" s="306"/>
      <c r="J484" s="307">
        <v>0.5</v>
      </c>
      <c r="K484" s="307">
        <v>0.5625</v>
      </c>
      <c r="L484" s="299">
        <f t="shared" si="23"/>
        <v>1.5000000000873133</v>
      </c>
      <c r="M484" s="311">
        <v>5</v>
      </c>
      <c r="N484" s="312"/>
      <c r="O484" s="312">
        <v>1.5</v>
      </c>
      <c r="P484" s="312"/>
      <c r="Q484" s="308" t="s">
        <v>93</v>
      </c>
      <c r="R484" s="300" t="str">
        <f>IFERROR(VLOOKUP(Q484,Hoja1!A:B,2,FALSE),"")</f>
        <v>EJC - Requisitos IFR</v>
      </c>
      <c r="S484" s="308" t="s">
        <v>53</v>
      </c>
      <c r="T484" s="308" t="s">
        <v>164</v>
      </c>
      <c r="U484" s="308" t="s">
        <v>590</v>
      </c>
      <c r="V484" s="301">
        <f t="shared" si="24"/>
        <v>5</v>
      </c>
    </row>
    <row r="485" spans="1:22" s="302" customFormat="1" x14ac:dyDescent="0.2">
      <c r="A485" s="536">
        <v>44707</v>
      </c>
      <c r="B485" s="305" t="s">
        <v>761</v>
      </c>
      <c r="C485" s="305" t="s">
        <v>762</v>
      </c>
      <c r="D485" s="306" t="s">
        <v>714</v>
      </c>
      <c r="E485" s="306" t="s">
        <v>1562</v>
      </c>
      <c r="F485" s="305" t="s">
        <v>714</v>
      </c>
      <c r="G485" s="305" t="s">
        <v>1271</v>
      </c>
      <c r="H485" s="306"/>
      <c r="I485" s="306"/>
      <c r="J485" s="307">
        <v>0.56597222222222221</v>
      </c>
      <c r="K485" s="307">
        <v>0.62847222222222221</v>
      </c>
      <c r="L485" s="299">
        <f t="shared" si="23"/>
        <v>1.5000000000873133</v>
      </c>
      <c r="M485" s="311">
        <v>5</v>
      </c>
      <c r="N485" s="312"/>
      <c r="O485" s="312">
        <v>1.5</v>
      </c>
      <c r="P485" s="312"/>
      <c r="Q485" s="308" t="s">
        <v>90</v>
      </c>
      <c r="R485" s="300" t="str">
        <f>IFERROR(VLOOKUP(Q485,Hoja1!A:B,2,FALSE),"")</f>
        <v>EJC - Entrenamiento IFR</v>
      </c>
      <c r="S485" s="308" t="s">
        <v>53</v>
      </c>
      <c r="T485" s="308" t="s">
        <v>164</v>
      </c>
      <c r="U485" s="308" t="s">
        <v>590</v>
      </c>
      <c r="V485" s="301">
        <f t="shared" si="24"/>
        <v>5</v>
      </c>
    </row>
    <row r="486" spans="1:22" s="302" customFormat="1" x14ac:dyDescent="0.2">
      <c r="A486" s="536">
        <v>44707</v>
      </c>
      <c r="B486" s="305" t="s">
        <v>714</v>
      </c>
      <c r="C486" s="305" t="s">
        <v>1558</v>
      </c>
      <c r="D486" s="306" t="s">
        <v>714</v>
      </c>
      <c r="E486" s="306" t="s">
        <v>1571</v>
      </c>
      <c r="F486" s="305" t="s">
        <v>768</v>
      </c>
      <c r="G486" s="305" t="s">
        <v>1222</v>
      </c>
      <c r="H486" s="306" t="s">
        <v>768</v>
      </c>
      <c r="I486" s="306" t="s">
        <v>1556</v>
      </c>
      <c r="J486" s="307">
        <v>0.63194444444444442</v>
      </c>
      <c r="K486" s="307">
        <v>0.69444444444444453</v>
      </c>
      <c r="L486" s="299">
        <f t="shared" si="23"/>
        <v>1.5000000000873159</v>
      </c>
      <c r="M486" s="311">
        <v>4</v>
      </c>
      <c r="N486" s="312"/>
      <c r="O486" s="312">
        <v>1.5</v>
      </c>
      <c r="P486" s="312"/>
      <c r="Q486" s="308" t="s">
        <v>90</v>
      </c>
      <c r="R486" s="300" t="str">
        <f>IFERROR(VLOOKUP(Q486,Hoja1!A:B,2,FALSE),"")</f>
        <v>EJC - Entrenamiento IFR</v>
      </c>
      <c r="S486" s="308" t="s">
        <v>53</v>
      </c>
      <c r="T486" s="308" t="s">
        <v>164</v>
      </c>
      <c r="U486" s="308" t="s">
        <v>590</v>
      </c>
      <c r="V486" s="301">
        <f t="shared" si="24"/>
        <v>5</v>
      </c>
    </row>
    <row r="487" spans="1:22" s="302" customFormat="1" x14ac:dyDescent="0.2">
      <c r="A487" s="536">
        <v>44707</v>
      </c>
      <c r="B487" s="305" t="s">
        <v>714</v>
      </c>
      <c r="C487" s="305" t="s">
        <v>1571</v>
      </c>
      <c r="D487" s="306" t="s">
        <v>768</v>
      </c>
      <c r="E487" s="306" t="s">
        <v>1555</v>
      </c>
      <c r="F487" s="305" t="s">
        <v>768</v>
      </c>
      <c r="G487" s="305" t="s">
        <v>973</v>
      </c>
      <c r="H487" s="306"/>
      <c r="I487" s="306"/>
      <c r="J487" s="307">
        <v>0.69444444444444453</v>
      </c>
      <c r="K487" s="307">
        <v>0.75694444444444453</v>
      </c>
      <c r="L487" s="299">
        <f t="shared" si="23"/>
        <v>1.5000000000873133</v>
      </c>
      <c r="M487" s="311">
        <v>4</v>
      </c>
      <c r="N487" s="312"/>
      <c r="O487" s="312">
        <v>1.5</v>
      </c>
      <c r="P487" s="312"/>
      <c r="Q487" s="308" t="s">
        <v>90</v>
      </c>
      <c r="R487" s="300" t="str">
        <f>IFERROR(VLOOKUP(Q487,Hoja1!A:B,2,FALSE),"")</f>
        <v>EJC - Entrenamiento IFR</v>
      </c>
      <c r="S487" s="308" t="s">
        <v>53</v>
      </c>
      <c r="T487" s="308" t="s">
        <v>164</v>
      </c>
      <c r="U487" s="308" t="s">
        <v>590</v>
      </c>
      <c r="V487" s="301">
        <f t="shared" si="24"/>
        <v>5</v>
      </c>
    </row>
    <row r="488" spans="1:22" s="302" customFormat="1" x14ac:dyDescent="0.2">
      <c r="A488" s="536">
        <v>44707</v>
      </c>
      <c r="B488" s="305" t="s">
        <v>714</v>
      </c>
      <c r="C488" s="305" t="s">
        <v>1571</v>
      </c>
      <c r="D488" s="306" t="s">
        <v>714</v>
      </c>
      <c r="E488" s="306" t="s">
        <v>1563</v>
      </c>
      <c r="F488" s="305" t="s">
        <v>759</v>
      </c>
      <c r="G488" s="305" t="s">
        <v>1572</v>
      </c>
      <c r="H488" s="306"/>
      <c r="I488" s="306"/>
      <c r="J488" s="307">
        <v>0.77083333333333337</v>
      </c>
      <c r="K488" s="307">
        <v>0.83333333333333337</v>
      </c>
      <c r="L488" s="299">
        <f t="shared" si="23"/>
        <v>1.5000000000873133</v>
      </c>
      <c r="M488" s="311">
        <v>5</v>
      </c>
      <c r="N488" s="312"/>
      <c r="O488" s="312">
        <v>1.5</v>
      </c>
      <c r="P488" s="312"/>
      <c r="Q488" s="308" t="s">
        <v>90</v>
      </c>
      <c r="R488" s="300" t="str">
        <f>IFERROR(VLOOKUP(Q488,Hoja1!A:B,2,FALSE),"")</f>
        <v>EJC - Entrenamiento IFR</v>
      </c>
      <c r="S488" s="308" t="s">
        <v>53</v>
      </c>
      <c r="T488" s="308" t="s">
        <v>164</v>
      </c>
      <c r="U488" s="308" t="s">
        <v>590</v>
      </c>
      <c r="V488" s="301">
        <f t="shared" si="24"/>
        <v>5</v>
      </c>
    </row>
    <row r="489" spans="1:22" s="302" customFormat="1" x14ac:dyDescent="0.2">
      <c r="A489" s="536">
        <v>44707</v>
      </c>
      <c r="B489" s="305" t="s">
        <v>714</v>
      </c>
      <c r="C489" s="305" t="s">
        <v>1558</v>
      </c>
      <c r="D489" s="306" t="s">
        <v>714</v>
      </c>
      <c r="E489" s="306" t="s">
        <v>1573</v>
      </c>
      <c r="F489" s="305" t="s">
        <v>714</v>
      </c>
      <c r="G489" s="305" t="s">
        <v>1602</v>
      </c>
      <c r="H489" s="306"/>
      <c r="I489" s="306"/>
      <c r="J489" s="307">
        <v>0.83680555555555547</v>
      </c>
      <c r="K489" s="307">
        <v>0.89930555555555547</v>
      </c>
      <c r="L489" s="299">
        <f t="shared" si="23"/>
        <v>1.5000000000873133</v>
      </c>
      <c r="M489" s="311">
        <v>5</v>
      </c>
      <c r="N489" s="312"/>
      <c r="O489" s="312">
        <v>1.5</v>
      </c>
      <c r="P489" s="312"/>
      <c r="Q489" s="308" t="s">
        <v>93</v>
      </c>
      <c r="R489" s="300" t="str">
        <f>IFERROR(VLOOKUP(Q489,Hoja1!A:B,2,FALSE),"")</f>
        <v>EJC - Requisitos IFR</v>
      </c>
      <c r="S489" s="308" t="s">
        <v>53</v>
      </c>
      <c r="T489" s="308" t="s">
        <v>164</v>
      </c>
      <c r="U489" s="308" t="s">
        <v>590</v>
      </c>
      <c r="V489" s="301">
        <f t="shared" si="24"/>
        <v>5</v>
      </c>
    </row>
    <row r="490" spans="1:22" s="302" customFormat="1" x14ac:dyDescent="0.2">
      <c r="A490" s="536">
        <v>44707</v>
      </c>
      <c r="B490" s="305" t="s">
        <v>714</v>
      </c>
      <c r="C490" s="305" t="s">
        <v>1558</v>
      </c>
      <c r="D490" s="306" t="s">
        <v>714</v>
      </c>
      <c r="E490" s="306" t="s">
        <v>1561</v>
      </c>
      <c r="F490" s="305" t="s">
        <v>714</v>
      </c>
      <c r="G490" s="305" t="s">
        <v>1574</v>
      </c>
      <c r="H490" s="306"/>
      <c r="I490" s="306"/>
      <c r="J490" s="307">
        <v>0.90277777777777779</v>
      </c>
      <c r="K490" s="307">
        <v>0.96527777777777779</v>
      </c>
      <c r="L490" s="299">
        <f t="shared" si="23"/>
        <v>1.5000000000873133</v>
      </c>
      <c r="M490" s="311">
        <v>5</v>
      </c>
      <c r="N490" s="312"/>
      <c r="O490" s="312">
        <v>1.5</v>
      </c>
      <c r="P490" s="312"/>
      <c r="Q490" s="308" t="s">
        <v>93</v>
      </c>
      <c r="R490" s="300" t="str">
        <f>IFERROR(VLOOKUP(Q490,Hoja1!A:B,2,FALSE),"")</f>
        <v>EJC - Requisitos IFR</v>
      </c>
      <c r="S490" s="308" t="s">
        <v>53</v>
      </c>
      <c r="T490" s="308" t="s">
        <v>164</v>
      </c>
      <c r="U490" s="308" t="s">
        <v>590</v>
      </c>
      <c r="V490" s="301">
        <f t="shared" si="24"/>
        <v>5</v>
      </c>
    </row>
    <row r="491" spans="1:22" s="302" customFormat="1" x14ac:dyDescent="0.2">
      <c r="A491" s="394">
        <v>44708</v>
      </c>
      <c r="B491" s="305" t="s">
        <v>714</v>
      </c>
      <c r="C491" s="305" t="s">
        <v>1185</v>
      </c>
      <c r="D491" s="306" t="s">
        <v>759</v>
      </c>
      <c r="E491" s="306" t="s">
        <v>1600</v>
      </c>
      <c r="F491" s="305" t="s">
        <v>771</v>
      </c>
      <c r="G491" s="305" t="s">
        <v>1605</v>
      </c>
      <c r="H491" s="306"/>
      <c r="I491" s="306"/>
      <c r="J491" s="307">
        <v>0.20833333333333334</v>
      </c>
      <c r="K491" s="307">
        <v>0.39583333333333331</v>
      </c>
      <c r="L491" s="299">
        <f t="shared" si="23"/>
        <v>4.5000000002619389</v>
      </c>
      <c r="M491" s="311">
        <v>5</v>
      </c>
      <c r="N491" s="312"/>
      <c r="O491" s="312">
        <v>4.5</v>
      </c>
      <c r="P491" s="312"/>
      <c r="Q491" s="308" t="s">
        <v>89</v>
      </c>
      <c r="R491" s="300" t="str">
        <f>IFERROR(VLOOKUP(Q491,Hoja1!A:B,2,FALSE),"")</f>
        <v>FAC - Control Anual</v>
      </c>
      <c r="S491" s="308" t="s">
        <v>52</v>
      </c>
      <c r="T491" s="308"/>
      <c r="U491" s="308" t="s">
        <v>593</v>
      </c>
      <c r="V491" s="301">
        <f t="shared" si="24"/>
        <v>5</v>
      </c>
    </row>
    <row r="492" spans="1:22" s="302" customFormat="1" x14ac:dyDescent="0.2">
      <c r="A492" s="394">
        <v>44708</v>
      </c>
      <c r="B492" s="305" t="s">
        <v>714</v>
      </c>
      <c r="C492" s="305" t="s">
        <v>1020</v>
      </c>
      <c r="D492" s="306" t="s">
        <v>714</v>
      </c>
      <c r="E492" s="306" t="s">
        <v>1561</v>
      </c>
      <c r="F492" s="305" t="s">
        <v>714</v>
      </c>
      <c r="G492" s="305" t="s">
        <v>1574</v>
      </c>
      <c r="H492" s="306"/>
      <c r="I492" s="306"/>
      <c r="J492" s="307">
        <v>0.39583333333333331</v>
      </c>
      <c r="K492" s="307">
        <v>0.47916666666666669</v>
      </c>
      <c r="L492" s="299">
        <f t="shared" si="23"/>
        <v>2.0000000001164184</v>
      </c>
      <c r="M492" s="311">
        <v>4</v>
      </c>
      <c r="N492" s="312"/>
      <c r="O492" s="312">
        <v>2</v>
      </c>
      <c r="P492" s="312"/>
      <c r="Q492" s="308" t="s">
        <v>90</v>
      </c>
      <c r="R492" s="300" t="str">
        <f>IFERROR(VLOOKUP(Q492,Hoja1!A:B,2,FALSE),"")</f>
        <v>EJC - Entrenamiento IFR</v>
      </c>
      <c r="S492" s="308" t="s">
        <v>53</v>
      </c>
      <c r="T492" s="308" t="s">
        <v>164</v>
      </c>
      <c r="U492" s="308" t="s">
        <v>590</v>
      </c>
      <c r="V492" s="301">
        <f t="shared" si="24"/>
        <v>5</v>
      </c>
    </row>
    <row r="493" spans="1:22" s="302" customFormat="1" x14ac:dyDescent="0.2">
      <c r="A493" s="394">
        <v>44708</v>
      </c>
      <c r="B493" s="305" t="s">
        <v>714</v>
      </c>
      <c r="C493" s="305" t="s">
        <v>1020</v>
      </c>
      <c r="D493" s="306" t="s">
        <v>714</v>
      </c>
      <c r="E493" s="306" t="s">
        <v>1606</v>
      </c>
      <c r="F493" s="305" t="s">
        <v>714</v>
      </c>
      <c r="G493" s="305" t="s">
        <v>1573</v>
      </c>
      <c r="H493" s="306"/>
      <c r="I493" s="306"/>
      <c r="J493" s="307">
        <v>0.47916666666666669</v>
      </c>
      <c r="K493" s="307">
        <v>0.5625</v>
      </c>
      <c r="L493" s="299">
        <f t="shared" si="23"/>
        <v>2.0000000001164171</v>
      </c>
      <c r="M493" s="311">
        <v>4</v>
      </c>
      <c r="N493" s="312"/>
      <c r="O493" s="312">
        <v>2</v>
      </c>
      <c r="P493" s="312"/>
      <c r="Q493" s="308" t="s">
        <v>90</v>
      </c>
      <c r="R493" s="300" t="str">
        <f>IFERROR(VLOOKUP(Q493,Hoja1!A:B,2,FALSE),"")</f>
        <v>EJC - Entrenamiento IFR</v>
      </c>
      <c r="S493" s="308" t="s">
        <v>53</v>
      </c>
      <c r="T493" s="308" t="s">
        <v>164</v>
      </c>
      <c r="U493" s="308" t="s">
        <v>590</v>
      </c>
      <c r="V493" s="301">
        <f t="shared" si="24"/>
        <v>5</v>
      </c>
    </row>
    <row r="494" spans="1:22" s="302" customFormat="1" x14ac:dyDescent="0.2">
      <c r="A494" s="394">
        <v>44708</v>
      </c>
      <c r="B494" s="305" t="s">
        <v>768</v>
      </c>
      <c r="C494" s="305" t="s">
        <v>829</v>
      </c>
      <c r="D494" s="306" t="s">
        <v>768</v>
      </c>
      <c r="E494" s="306" t="s">
        <v>1222</v>
      </c>
      <c r="F494" s="305" t="s">
        <v>759</v>
      </c>
      <c r="G494" s="305" t="s">
        <v>1557</v>
      </c>
      <c r="H494" s="306"/>
      <c r="I494" s="306"/>
      <c r="J494" s="307">
        <v>0.5625</v>
      </c>
      <c r="K494" s="307">
        <v>0.64583333333333337</v>
      </c>
      <c r="L494" s="299">
        <f t="shared" si="23"/>
        <v>2.0000000001164184</v>
      </c>
      <c r="M494" s="311">
        <v>5</v>
      </c>
      <c r="N494" s="312"/>
      <c r="O494" s="312">
        <v>2</v>
      </c>
      <c r="P494" s="312"/>
      <c r="Q494" s="308" t="s">
        <v>90</v>
      </c>
      <c r="R494" s="300" t="str">
        <f>IFERROR(VLOOKUP(Q494,Hoja1!A:B,2,FALSE),"")</f>
        <v>EJC - Entrenamiento IFR</v>
      </c>
      <c r="S494" s="308" t="s">
        <v>53</v>
      </c>
      <c r="T494" s="308" t="s">
        <v>164</v>
      </c>
      <c r="U494" s="308" t="s">
        <v>590</v>
      </c>
      <c r="V494" s="301">
        <f t="shared" si="24"/>
        <v>5</v>
      </c>
    </row>
    <row r="495" spans="1:22" s="302" customFormat="1" x14ac:dyDescent="0.2">
      <c r="A495" s="394">
        <v>44708</v>
      </c>
      <c r="B495" s="305" t="s">
        <v>714</v>
      </c>
      <c r="C495" s="305" t="s">
        <v>1558</v>
      </c>
      <c r="D495" s="306" t="s">
        <v>714</v>
      </c>
      <c r="E495" s="306" t="s">
        <v>1575</v>
      </c>
      <c r="F495" s="305" t="s">
        <v>714</v>
      </c>
      <c r="G495" s="305" t="s">
        <v>1563</v>
      </c>
      <c r="H495" s="306"/>
      <c r="I495" s="306"/>
      <c r="J495" s="307">
        <v>0.64583333333333337</v>
      </c>
      <c r="K495" s="307">
        <v>0.6875</v>
      </c>
      <c r="L495" s="299">
        <f t="shared" ref="L495:L550" si="25">IF(K495="","",(K495-J495)/$V$1)</f>
        <v>1.0000000000582079</v>
      </c>
      <c r="M495" s="311">
        <v>5</v>
      </c>
      <c r="N495" s="312"/>
      <c r="O495" s="312"/>
      <c r="P495" s="312">
        <v>1</v>
      </c>
      <c r="Q495" s="308" t="s">
        <v>96</v>
      </c>
      <c r="R495" s="300" t="str">
        <f>IFERROR(VLOOKUP(Q495,Hoja1!A:B,2,FALSE),"")</f>
        <v>EJC - Mantenimiento de Autonomía LVN</v>
      </c>
      <c r="S495" s="308" t="s">
        <v>53</v>
      </c>
      <c r="T495" s="308" t="s">
        <v>164</v>
      </c>
      <c r="U495" s="308" t="s">
        <v>590</v>
      </c>
      <c r="V495" s="301">
        <f t="shared" si="24"/>
        <v>5</v>
      </c>
    </row>
    <row r="496" spans="1:22" s="302" customFormat="1" x14ac:dyDescent="0.2">
      <c r="A496" s="394">
        <v>44708</v>
      </c>
      <c r="B496" s="305" t="s">
        <v>714</v>
      </c>
      <c r="C496" s="305" t="s">
        <v>1558</v>
      </c>
      <c r="D496" s="306" t="s">
        <v>714</v>
      </c>
      <c r="E496" s="306" t="s">
        <v>1575</v>
      </c>
      <c r="F496" s="305" t="s">
        <v>714</v>
      </c>
      <c r="G496" s="305" t="s">
        <v>1563</v>
      </c>
      <c r="H496" s="306"/>
      <c r="I496" s="306"/>
      <c r="J496" s="307">
        <v>0.6875</v>
      </c>
      <c r="K496" s="307">
        <v>0.72916666666666663</v>
      </c>
      <c r="L496" s="299">
        <f t="shared" si="25"/>
        <v>1.0000000000582079</v>
      </c>
      <c r="M496" s="311">
        <v>5</v>
      </c>
      <c r="N496" s="312"/>
      <c r="O496" s="312">
        <v>1</v>
      </c>
      <c r="P496" s="312"/>
      <c r="Q496" s="308" t="s">
        <v>93</v>
      </c>
      <c r="R496" s="300" t="str">
        <f>IFERROR(VLOOKUP(Q496,Hoja1!A:B,2,FALSE),"")</f>
        <v>EJC - Requisitos IFR</v>
      </c>
      <c r="S496" s="308" t="s">
        <v>53</v>
      </c>
      <c r="T496" s="308" t="s">
        <v>164</v>
      </c>
      <c r="U496" s="308" t="s">
        <v>590</v>
      </c>
      <c r="V496" s="301">
        <f>IF(A496="","",MONTH(A496))</f>
        <v>5</v>
      </c>
    </row>
    <row r="497" spans="1:22" s="302" customFormat="1" x14ac:dyDescent="0.2">
      <c r="A497" s="394">
        <v>44708</v>
      </c>
      <c r="B497" s="305" t="s">
        <v>761</v>
      </c>
      <c r="C497" s="305" t="s">
        <v>762</v>
      </c>
      <c r="D497" s="306" t="s">
        <v>768</v>
      </c>
      <c r="E497" s="306" t="s">
        <v>973</v>
      </c>
      <c r="F497" s="305" t="s">
        <v>768</v>
      </c>
      <c r="G497" s="305" t="s">
        <v>1555</v>
      </c>
      <c r="H497" s="306"/>
      <c r="I497" s="306"/>
      <c r="J497" s="307">
        <v>0.72916666666666663</v>
      </c>
      <c r="K497" s="307">
        <v>0.8125</v>
      </c>
      <c r="L497" s="299">
        <f t="shared" si="25"/>
        <v>2.0000000001164184</v>
      </c>
      <c r="M497" s="311">
        <v>5</v>
      </c>
      <c r="N497" s="312"/>
      <c r="O497" s="312">
        <v>2</v>
      </c>
      <c r="P497" s="312"/>
      <c r="Q497" s="308" t="s">
        <v>124</v>
      </c>
      <c r="R497" s="300" t="str">
        <f>IFERROR(VLOOKUP(Q497,Hoja1!A:B,2,FALSE),"")</f>
        <v>EJC - Prueba Anual de Nivel de Pericia-IFR</v>
      </c>
      <c r="S497" s="308" t="s">
        <v>53</v>
      </c>
      <c r="T497" s="308" t="s">
        <v>164</v>
      </c>
      <c r="U497" s="308" t="s">
        <v>590</v>
      </c>
      <c r="V497" s="301">
        <f t="shared" si="24"/>
        <v>5</v>
      </c>
    </row>
    <row r="498" spans="1:22" s="302" customFormat="1" x14ac:dyDescent="0.2">
      <c r="A498" s="394">
        <v>44708</v>
      </c>
      <c r="B498" s="305" t="s">
        <v>761</v>
      </c>
      <c r="C498" s="305" t="s">
        <v>762</v>
      </c>
      <c r="D498" s="306" t="s">
        <v>714</v>
      </c>
      <c r="E498" s="306" t="s">
        <v>1562</v>
      </c>
      <c r="F498" s="305" t="s">
        <v>714</v>
      </c>
      <c r="G498" s="305" t="s">
        <v>1271</v>
      </c>
      <c r="H498" s="306"/>
      <c r="I498" s="306"/>
      <c r="J498" s="307">
        <v>0.8125</v>
      </c>
      <c r="K498" s="307">
        <v>0.89583333333333337</v>
      </c>
      <c r="L498" s="299">
        <f t="shared" si="25"/>
        <v>2.0000000001164184</v>
      </c>
      <c r="M498" s="311">
        <v>5</v>
      </c>
      <c r="N498" s="312"/>
      <c r="O498" s="312">
        <v>2</v>
      </c>
      <c r="P498" s="312"/>
      <c r="Q498" s="308" t="s">
        <v>124</v>
      </c>
      <c r="R498" s="300" t="str">
        <f>IFERROR(VLOOKUP(Q498,Hoja1!A:B,2,FALSE),"")</f>
        <v>EJC - Prueba Anual de Nivel de Pericia-IFR</v>
      </c>
      <c r="S498" s="308" t="s">
        <v>53</v>
      </c>
      <c r="T498" s="308" t="s">
        <v>164</v>
      </c>
      <c r="U498" s="308" t="s">
        <v>590</v>
      </c>
      <c r="V498" s="301">
        <f t="shared" si="24"/>
        <v>5</v>
      </c>
    </row>
    <row r="499" spans="1:22" s="302" customFormat="1" x14ac:dyDescent="0.2">
      <c r="A499" s="394">
        <v>44708</v>
      </c>
      <c r="B499" s="305" t="s">
        <v>761</v>
      </c>
      <c r="C499" s="305" t="s">
        <v>762</v>
      </c>
      <c r="D499" s="306" t="s">
        <v>714</v>
      </c>
      <c r="E499" s="306" t="s">
        <v>1575</v>
      </c>
      <c r="F499" s="305" t="s">
        <v>714</v>
      </c>
      <c r="G499" s="305" t="s">
        <v>1223</v>
      </c>
      <c r="H499" s="306"/>
      <c r="I499" s="306"/>
      <c r="J499" s="307">
        <v>0.89583333333333337</v>
      </c>
      <c r="K499" s="307">
        <v>0.97916666666666663</v>
      </c>
      <c r="L499" s="299">
        <f t="shared" si="25"/>
        <v>2.0000000001164158</v>
      </c>
      <c r="M499" s="311">
        <v>5</v>
      </c>
      <c r="N499" s="312"/>
      <c r="O499" s="312">
        <v>2</v>
      </c>
      <c r="P499" s="312"/>
      <c r="Q499" s="308" t="s">
        <v>124</v>
      </c>
      <c r="R499" s="300" t="str">
        <f>IFERROR(VLOOKUP(Q499,Hoja1!A:B,2,FALSE),"")</f>
        <v>EJC - Prueba Anual de Nivel de Pericia-IFR</v>
      </c>
      <c r="S499" s="308" t="s">
        <v>53</v>
      </c>
      <c r="T499" s="308" t="s">
        <v>164</v>
      </c>
      <c r="U499" s="308" t="s">
        <v>590</v>
      </c>
      <c r="V499" s="301">
        <f t="shared" si="24"/>
        <v>5</v>
      </c>
    </row>
    <row r="500" spans="1:22" s="302" customFormat="1" x14ac:dyDescent="0.2">
      <c r="A500" s="536">
        <v>44709</v>
      </c>
      <c r="B500" s="305" t="s">
        <v>761</v>
      </c>
      <c r="C500" s="305" t="s">
        <v>762</v>
      </c>
      <c r="D500" s="306" t="s">
        <v>714</v>
      </c>
      <c r="E500" s="306" t="s">
        <v>1550</v>
      </c>
      <c r="F500" s="305" t="s">
        <v>771</v>
      </c>
      <c r="G500" s="305" t="s">
        <v>1620</v>
      </c>
      <c r="H500" s="306"/>
      <c r="I500" s="306"/>
      <c r="J500" s="307">
        <v>0.28472222222222221</v>
      </c>
      <c r="K500" s="307">
        <v>0.36805555555555558</v>
      </c>
      <c r="L500" s="299">
        <f t="shared" si="25"/>
        <v>2.0000000001164184</v>
      </c>
      <c r="M500" s="311">
        <v>4</v>
      </c>
      <c r="N500" s="312"/>
      <c r="O500" s="312">
        <v>2</v>
      </c>
      <c r="P500" s="312"/>
      <c r="Q500" s="308" t="s">
        <v>124</v>
      </c>
      <c r="R500" s="300" t="str">
        <f>IFERROR(VLOOKUP(Q500,Hoja1!A:B,2,FALSE),"")</f>
        <v>EJC - Prueba Anual de Nivel de Pericia-IFR</v>
      </c>
      <c r="S500" s="308" t="s">
        <v>53</v>
      </c>
      <c r="T500" s="308" t="s">
        <v>165</v>
      </c>
      <c r="U500" s="308" t="s">
        <v>590</v>
      </c>
      <c r="V500" s="301">
        <f t="shared" si="24"/>
        <v>5</v>
      </c>
    </row>
    <row r="501" spans="1:22" s="302" customFormat="1" x14ac:dyDescent="0.2">
      <c r="A501" s="536">
        <v>44709</v>
      </c>
      <c r="B501" s="305" t="s">
        <v>759</v>
      </c>
      <c r="C501" s="305" t="s">
        <v>926</v>
      </c>
      <c r="D501" s="306" t="s">
        <v>717</v>
      </c>
      <c r="E501" s="306" t="s">
        <v>1170</v>
      </c>
      <c r="F501" s="305" t="s">
        <v>768</v>
      </c>
      <c r="G501" s="305" t="s">
        <v>1621</v>
      </c>
      <c r="H501" s="306"/>
      <c r="I501" s="306"/>
      <c r="J501" s="307">
        <v>0.38194444444444442</v>
      </c>
      <c r="K501" s="307">
        <v>0.4236111111111111</v>
      </c>
      <c r="L501" s="299">
        <f t="shared" si="25"/>
        <v>1.0000000000582092</v>
      </c>
      <c r="M501" s="311">
        <v>4</v>
      </c>
      <c r="N501" s="312"/>
      <c r="O501" s="312">
        <v>1</v>
      </c>
      <c r="P501" s="312"/>
      <c r="Q501" s="308" t="s">
        <v>90</v>
      </c>
      <c r="R501" s="300" t="str">
        <f>IFERROR(VLOOKUP(Q501,Hoja1!A:B,2,FALSE),"")</f>
        <v>EJC - Entrenamiento IFR</v>
      </c>
      <c r="S501" s="308" t="s">
        <v>53</v>
      </c>
      <c r="T501" s="308" t="s">
        <v>165</v>
      </c>
      <c r="U501" s="308" t="s">
        <v>591</v>
      </c>
      <c r="V501" s="301">
        <f t="shared" si="24"/>
        <v>5</v>
      </c>
    </row>
    <row r="502" spans="1:22" s="302" customFormat="1" x14ac:dyDescent="0.2">
      <c r="A502" s="536">
        <v>44709</v>
      </c>
      <c r="B502" s="305" t="s">
        <v>759</v>
      </c>
      <c r="C502" s="305" t="s">
        <v>926</v>
      </c>
      <c r="D502" s="306" t="s">
        <v>717</v>
      </c>
      <c r="E502" s="306" t="s">
        <v>1170</v>
      </c>
      <c r="F502" s="305" t="s">
        <v>768</v>
      </c>
      <c r="G502" s="305" t="s">
        <v>1621</v>
      </c>
      <c r="H502" s="306"/>
      <c r="I502" s="306"/>
      <c r="J502" s="307">
        <v>0.4236111111111111</v>
      </c>
      <c r="K502" s="307">
        <v>0.46527777777777773</v>
      </c>
      <c r="L502" s="299">
        <f t="shared" si="25"/>
        <v>1.0000000000582079</v>
      </c>
      <c r="M502" s="311">
        <v>4</v>
      </c>
      <c r="N502" s="312">
        <v>1</v>
      </c>
      <c r="O502" s="312"/>
      <c r="P502" s="312"/>
      <c r="Q502" s="308" t="s">
        <v>91</v>
      </c>
      <c r="R502" s="300" t="str">
        <f>IFERROR(VLOOKUP(Q502,Hoja1!A:B,2,FALSE),"")</f>
        <v>EJC - Entrenamiento de Emergencias</v>
      </c>
      <c r="S502" s="308" t="s">
        <v>53</v>
      </c>
      <c r="T502" s="308" t="s">
        <v>165</v>
      </c>
      <c r="U502" s="308" t="s">
        <v>591</v>
      </c>
      <c r="V502" s="301">
        <f>IF(A502="","",MONTH(A502))</f>
        <v>5</v>
      </c>
    </row>
    <row r="503" spans="1:22" s="302" customFormat="1" x14ac:dyDescent="0.2">
      <c r="A503" s="394">
        <v>44711</v>
      </c>
      <c r="B503" s="305" t="s">
        <v>714</v>
      </c>
      <c r="C503" s="305" t="s">
        <v>1314</v>
      </c>
      <c r="D503" s="306" t="s">
        <v>714</v>
      </c>
      <c r="E503" s="306" t="s">
        <v>1629</v>
      </c>
      <c r="F503" s="305" t="s">
        <v>717</v>
      </c>
      <c r="G503" s="305" t="s">
        <v>1630</v>
      </c>
      <c r="H503" s="306"/>
      <c r="I503" s="306"/>
      <c r="J503" s="307">
        <v>0.47916666666666669</v>
      </c>
      <c r="K503" s="307">
        <v>0.54166666666666663</v>
      </c>
      <c r="L503" s="299">
        <f t="shared" si="25"/>
        <v>1.5000000000873119</v>
      </c>
      <c r="M503" s="311">
        <v>4</v>
      </c>
      <c r="N503" s="312">
        <v>1.5</v>
      </c>
      <c r="O503" s="312"/>
      <c r="P503" s="312"/>
      <c r="Q503" s="308" t="s">
        <v>89</v>
      </c>
      <c r="R503" s="300" t="str">
        <f>IFERROR(VLOOKUP(Q503,Hoja1!A:B,2,FALSE),"")</f>
        <v>FAC - Control Anual</v>
      </c>
      <c r="S503" s="308" t="s">
        <v>52</v>
      </c>
      <c r="T503" s="308"/>
      <c r="U503" s="308" t="s">
        <v>593</v>
      </c>
      <c r="V503" s="301">
        <f t="shared" si="24"/>
        <v>5</v>
      </c>
    </row>
    <row r="504" spans="1:22" s="302" customFormat="1" x14ac:dyDescent="0.2">
      <c r="A504" s="394">
        <v>44711</v>
      </c>
      <c r="B504" s="305" t="s">
        <v>714</v>
      </c>
      <c r="C504" s="305" t="s">
        <v>1314</v>
      </c>
      <c r="D504" s="306" t="s">
        <v>717</v>
      </c>
      <c r="E504" s="306" t="s">
        <v>1630</v>
      </c>
      <c r="F504" s="305" t="s">
        <v>714</v>
      </c>
      <c r="G504" s="305" t="s">
        <v>1631</v>
      </c>
      <c r="H504" s="306"/>
      <c r="I504" s="306"/>
      <c r="J504" s="307">
        <v>0.54166666666666663</v>
      </c>
      <c r="K504" s="307">
        <v>0.60416666666666663</v>
      </c>
      <c r="L504" s="299">
        <f t="shared" si="25"/>
        <v>1.5000000000873133</v>
      </c>
      <c r="M504" s="311">
        <v>4</v>
      </c>
      <c r="N504" s="312">
        <v>1.5</v>
      </c>
      <c r="O504" s="312"/>
      <c r="P504" s="312"/>
      <c r="Q504" s="308" t="s">
        <v>89</v>
      </c>
      <c r="R504" s="300" t="str">
        <f>IFERROR(VLOOKUP(Q504,Hoja1!A:B,2,FALSE),"")</f>
        <v>FAC - Control Anual</v>
      </c>
      <c r="S504" s="308" t="s">
        <v>52</v>
      </c>
      <c r="T504" s="308"/>
      <c r="U504" s="308" t="s">
        <v>593</v>
      </c>
      <c r="V504" s="301">
        <f t="shared" si="24"/>
        <v>5</v>
      </c>
    </row>
    <row r="505" spans="1:22" s="302" customFormat="1" x14ac:dyDescent="0.2">
      <c r="A505" s="394">
        <v>44711</v>
      </c>
      <c r="B505" s="305" t="s">
        <v>714</v>
      </c>
      <c r="C505" s="305" t="s">
        <v>1654</v>
      </c>
      <c r="D505" s="306" t="s">
        <v>714</v>
      </c>
      <c r="E505" s="306" t="s">
        <v>1632</v>
      </c>
      <c r="F505" s="305" t="s">
        <v>989</v>
      </c>
      <c r="G505" s="305" t="s">
        <v>1633</v>
      </c>
      <c r="H505" s="306"/>
      <c r="I505" s="306"/>
      <c r="J505" s="307">
        <v>0.60416666666666663</v>
      </c>
      <c r="K505" s="307">
        <v>0.6875</v>
      </c>
      <c r="L505" s="299">
        <f t="shared" si="25"/>
        <v>2.0000000001164184</v>
      </c>
      <c r="M505" s="311">
        <v>5</v>
      </c>
      <c r="N505" s="312">
        <v>2</v>
      </c>
      <c r="O505" s="312"/>
      <c r="P505" s="312"/>
      <c r="Q505" s="308"/>
      <c r="R505" s="300" t="str">
        <f>IFERROR(VLOOKUP(Q505,Hoja1!A:B,2,FALSE),"")</f>
        <v/>
      </c>
      <c r="S505" s="308" t="s">
        <v>396</v>
      </c>
      <c r="T505" s="308"/>
      <c r="U505" s="308"/>
      <c r="V505" s="301">
        <f t="shared" si="24"/>
        <v>5</v>
      </c>
    </row>
    <row r="506" spans="1:22" s="302" customFormat="1" x14ac:dyDescent="0.2">
      <c r="A506" s="394">
        <v>44711</v>
      </c>
      <c r="B506" s="305" t="s">
        <v>714</v>
      </c>
      <c r="C506" s="305" t="s">
        <v>1654</v>
      </c>
      <c r="D506" s="306" t="s">
        <v>989</v>
      </c>
      <c r="E506" s="306" t="s">
        <v>1633</v>
      </c>
      <c r="F506" s="305" t="s">
        <v>714</v>
      </c>
      <c r="G506" s="305" t="s">
        <v>1634</v>
      </c>
      <c r="H506" s="306"/>
      <c r="I506" s="306"/>
      <c r="J506" s="307">
        <v>0.6875</v>
      </c>
      <c r="K506" s="307">
        <v>0.72916666666666663</v>
      </c>
      <c r="L506" s="299">
        <f t="shared" si="25"/>
        <v>1.0000000000582079</v>
      </c>
      <c r="M506" s="311">
        <v>5</v>
      </c>
      <c r="N506" s="312">
        <v>1</v>
      </c>
      <c r="O506" s="312"/>
      <c r="P506" s="312"/>
      <c r="Q506" s="308"/>
      <c r="R506" s="300" t="str">
        <f>IFERROR(VLOOKUP(Q506,Hoja1!A:B,2,FALSE),"")</f>
        <v/>
      </c>
      <c r="S506" s="308" t="s">
        <v>396</v>
      </c>
      <c r="T506" s="308"/>
      <c r="U506" s="308"/>
      <c r="V506" s="301">
        <f t="shared" si="24"/>
        <v>5</v>
      </c>
    </row>
    <row r="507" spans="1:22" s="302" customFormat="1" x14ac:dyDescent="0.2">
      <c r="A507" s="394">
        <v>44711</v>
      </c>
      <c r="B507" s="305" t="s">
        <v>1635</v>
      </c>
      <c r="C507" s="305" t="s">
        <v>1636</v>
      </c>
      <c r="D507" s="306" t="s">
        <v>1635</v>
      </c>
      <c r="E507" s="306" t="s">
        <v>1637</v>
      </c>
      <c r="F507" s="305" t="s">
        <v>1635</v>
      </c>
      <c r="G507" s="305" t="s">
        <v>1638</v>
      </c>
      <c r="H507" s="306"/>
      <c r="I507" s="306"/>
      <c r="J507" s="307">
        <v>0.72916666666666663</v>
      </c>
      <c r="K507" s="307">
        <v>0.79166666666666663</v>
      </c>
      <c r="L507" s="299">
        <f t="shared" si="25"/>
        <v>1.5000000000873133</v>
      </c>
      <c r="M507" s="311">
        <v>5</v>
      </c>
      <c r="N507" s="312">
        <v>1.5</v>
      </c>
      <c r="O507" s="312"/>
      <c r="P507" s="312"/>
      <c r="Q507" s="308"/>
      <c r="R507" s="300" t="str">
        <f>IFERROR(VLOOKUP(Q507,Hoja1!A:B,2,FALSE),"")</f>
        <v/>
      </c>
      <c r="S507" s="308" t="s">
        <v>396</v>
      </c>
      <c r="T507" s="308"/>
      <c r="U507" s="308"/>
      <c r="V507" s="301">
        <f t="shared" si="24"/>
        <v>5</v>
      </c>
    </row>
    <row r="508" spans="1:22" s="302" customFormat="1" x14ac:dyDescent="0.2">
      <c r="A508" s="394">
        <v>44711</v>
      </c>
      <c r="B508" s="305" t="s">
        <v>1635</v>
      </c>
      <c r="C508" s="305" t="s">
        <v>1636</v>
      </c>
      <c r="D508" s="306" t="s">
        <v>1635</v>
      </c>
      <c r="E508" s="306" t="s">
        <v>1639</v>
      </c>
      <c r="F508" s="305" t="s">
        <v>1635</v>
      </c>
      <c r="G508" s="305" t="s">
        <v>1637</v>
      </c>
      <c r="H508" s="306"/>
      <c r="I508" s="306"/>
      <c r="J508" s="307">
        <v>0.79166666666666663</v>
      </c>
      <c r="K508" s="307">
        <v>0.85416666666666663</v>
      </c>
      <c r="L508" s="299">
        <f t="shared" si="25"/>
        <v>1.5000000000873133</v>
      </c>
      <c r="M508" s="311">
        <v>5</v>
      </c>
      <c r="N508" s="312">
        <v>1.5</v>
      </c>
      <c r="O508" s="312"/>
      <c r="P508" s="312"/>
      <c r="Q508" s="308"/>
      <c r="R508" s="300" t="str">
        <f>IFERROR(VLOOKUP(Q508,Hoja1!A:B,2,FALSE),"")</f>
        <v/>
      </c>
      <c r="S508" s="308" t="s">
        <v>396</v>
      </c>
      <c r="T508" s="308"/>
      <c r="U508" s="308"/>
      <c r="V508" s="301">
        <f t="shared" si="24"/>
        <v>5</v>
      </c>
    </row>
    <row r="509" spans="1:22" s="302" customFormat="1" x14ac:dyDescent="0.2">
      <c r="A509" s="394">
        <v>44711</v>
      </c>
      <c r="B509" s="305" t="s">
        <v>1635</v>
      </c>
      <c r="C509" s="305" t="s">
        <v>1640</v>
      </c>
      <c r="D509" s="306" t="s">
        <v>1635</v>
      </c>
      <c r="E509" s="306" t="s">
        <v>1641</v>
      </c>
      <c r="F509" s="305" t="s">
        <v>1635</v>
      </c>
      <c r="G509" s="305" t="s">
        <v>1642</v>
      </c>
      <c r="H509" s="306"/>
      <c r="I509" s="306"/>
      <c r="J509" s="307">
        <v>0.85416666666666663</v>
      </c>
      <c r="K509" s="307">
        <v>0.91666666666666663</v>
      </c>
      <c r="L509" s="299">
        <f t="shared" si="25"/>
        <v>1.5000000000873133</v>
      </c>
      <c r="M509" s="311">
        <v>5</v>
      </c>
      <c r="N509" s="312">
        <v>1.5</v>
      </c>
      <c r="O509" s="312"/>
      <c r="P509" s="312"/>
      <c r="Q509" s="308"/>
      <c r="R509" s="300" t="str">
        <f>IFERROR(VLOOKUP(Q509,Hoja1!A:B,2,FALSE),"")</f>
        <v/>
      </c>
      <c r="S509" s="308" t="s">
        <v>396</v>
      </c>
      <c r="T509" s="308"/>
      <c r="U509" s="308"/>
      <c r="V509" s="301">
        <f t="shared" si="24"/>
        <v>5</v>
      </c>
    </row>
    <row r="510" spans="1:22" s="302" customFormat="1" x14ac:dyDescent="0.2">
      <c r="A510" s="394">
        <v>44711</v>
      </c>
      <c r="B510" s="305" t="s">
        <v>1635</v>
      </c>
      <c r="C510" s="305" t="s">
        <v>1640</v>
      </c>
      <c r="D510" s="306" t="s">
        <v>1635</v>
      </c>
      <c r="E510" s="306" t="s">
        <v>1642</v>
      </c>
      <c r="F510" s="305" t="s">
        <v>1635</v>
      </c>
      <c r="G510" s="305" t="s">
        <v>1641</v>
      </c>
      <c r="H510" s="306"/>
      <c r="I510" s="306"/>
      <c r="J510" s="307">
        <v>0.91666666666666663</v>
      </c>
      <c r="K510" s="307">
        <v>0.97916666666666663</v>
      </c>
      <c r="L510" s="299">
        <f t="shared" si="25"/>
        <v>1.5000000000873133</v>
      </c>
      <c r="M510" s="311">
        <v>5</v>
      </c>
      <c r="N510" s="312">
        <v>1.5</v>
      </c>
      <c r="O510" s="312"/>
      <c r="P510" s="312"/>
      <c r="Q510" s="308"/>
      <c r="R510" s="300" t="str">
        <f>IFERROR(VLOOKUP(Q510,Hoja1!A:B,2,FALSE),"")</f>
        <v/>
      </c>
      <c r="S510" s="308" t="s">
        <v>396</v>
      </c>
      <c r="T510" s="308"/>
      <c r="U510" s="308"/>
      <c r="V510" s="301">
        <f t="shared" si="24"/>
        <v>5</v>
      </c>
    </row>
    <row r="511" spans="1:22" s="302" customFormat="1" x14ac:dyDescent="0.2">
      <c r="A511" s="536">
        <v>44712</v>
      </c>
      <c r="B511" s="305" t="s">
        <v>714</v>
      </c>
      <c r="C511" s="305" t="s">
        <v>1654</v>
      </c>
      <c r="D511" s="306" t="s">
        <v>989</v>
      </c>
      <c r="E511" s="306" t="s">
        <v>1633</v>
      </c>
      <c r="F511" s="305" t="s">
        <v>714</v>
      </c>
      <c r="G511" s="305" t="s">
        <v>1634</v>
      </c>
      <c r="H511" s="306"/>
      <c r="I511" s="306"/>
      <c r="J511" s="307">
        <v>0.20833333333333334</v>
      </c>
      <c r="K511" s="307">
        <v>0.27083333333333331</v>
      </c>
      <c r="L511" s="299">
        <f t="shared" si="25"/>
        <v>1.5000000000873126</v>
      </c>
      <c r="M511" s="311">
        <v>5</v>
      </c>
      <c r="N511" s="312">
        <v>1.5</v>
      </c>
      <c r="O511" s="312"/>
      <c r="P511" s="312"/>
      <c r="Q511" s="308"/>
      <c r="R511" s="300" t="str">
        <f>IFERROR(VLOOKUP(Q511,Hoja1!A:B,2,FALSE),"")</f>
        <v/>
      </c>
      <c r="S511" s="308" t="s">
        <v>396</v>
      </c>
      <c r="T511" s="308"/>
      <c r="U511" s="308"/>
      <c r="V511" s="301">
        <f t="shared" si="24"/>
        <v>5</v>
      </c>
    </row>
    <row r="512" spans="1:22" s="302" customFormat="1" x14ac:dyDescent="0.2">
      <c r="A512" s="536">
        <v>44712</v>
      </c>
      <c r="B512" s="305" t="s">
        <v>989</v>
      </c>
      <c r="C512" s="305" t="s">
        <v>1636</v>
      </c>
      <c r="D512" s="306" t="s">
        <v>989</v>
      </c>
      <c r="E512" s="306" t="s">
        <v>1637</v>
      </c>
      <c r="F512" s="305" t="s">
        <v>989</v>
      </c>
      <c r="G512" s="305" t="s">
        <v>1638</v>
      </c>
      <c r="H512" s="306"/>
      <c r="I512" s="306"/>
      <c r="J512" s="307">
        <v>0.27083333333333331</v>
      </c>
      <c r="K512" s="307">
        <v>0.33333333333333331</v>
      </c>
      <c r="L512" s="299">
        <f t="shared" si="25"/>
        <v>1.5000000000873133</v>
      </c>
      <c r="M512" s="311">
        <v>5</v>
      </c>
      <c r="N512" s="312">
        <v>1.5</v>
      </c>
      <c r="O512" s="312"/>
      <c r="P512" s="312"/>
      <c r="Q512" s="308"/>
      <c r="R512" s="300" t="str">
        <f>IFERROR(VLOOKUP(Q512,Hoja1!A:B,2,FALSE),"")</f>
        <v/>
      </c>
      <c r="S512" s="308" t="s">
        <v>396</v>
      </c>
      <c r="T512" s="308"/>
      <c r="U512" s="308"/>
      <c r="V512" s="301">
        <f t="shared" si="24"/>
        <v>5</v>
      </c>
    </row>
    <row r="513" spans="1:22" s="302" customFormat="1" x14ac:dyDescent="0.2">
      <c r="A513" s="536">
        <v>44712</v>
      </c>
      <c r="B513" s="305" t="s">
        <v>989</v>
      </c>
      <c r="C513" s="305" t="s">
        <v>1636</v>
      </c>
      <c r="D513" s="306" t="s">
        <v>989</v>
      </c>
      <c r="E513" s="306" t="s">
        <v>1639</v>
      </c>
      <c r="F513" s="305" t="s">
        <v>989</v>
      </c>
      <c r="G513" s="305" t="s">
        <v>1637</v>
      </c>
      <c r="H513" s="306"/>
      <c r="I513" s="306"/>
      <c r="J513" s="307">
        <v>0.33333333333333331</v>
      </c>
      <c r="K513" s="307">
        <v>0.39583333333333331</v>
      </c>
      <c r="L513" s="299">
        <f t="shared" si="25"/>
        <v>1.5000000000873133</v>
      </c>
      <c r="M513" s="311">
        <v>5</v>
      </c>
      <c r="N513" s="312">
        <v>1.5</v>
      </c>
      <c r="O513" s="312"/>
      <c r="P513" s="312"/>
      <c r="Q513" s="308"/>
      <c r="R513" s="300" t="str">
        <f>IFERROR(VLOOKUP(Q513,Hoja1!A:B,2,FALSE),"")</f>
        <v/>
      </c>
      <c r="S513" s="308" t="s">
        <v>396</v>
      </c>
      <c r="T513" s="308"/>
      <c r="U513" s="308"/>
      <c r="V513" s="301">
        <f t="shared" si="24"/>
        <v>5</v>
      </c>
    </row>
    <row r="514" spans="1:22" s="302" customFormat="1" x14ac:dyDescent="0.2">
      <c r="A514" s="536">
        <v>44712</v>
      </c>
      <c r="B514" s="305" t="s">
        <v>989</v>
      </c>
      <c r="C514" s="305" t="s">
        <v>1640</v>
      </c>
      <c r="D514" s="306" t="s">
        <v>989</v>
      </c>
      <c r="E514" s="306" t="s">
        <v>1641</v>
      </c>
      <c r="F514" s="305" t="s">
        <v>989</v>
      </c>
      <c r="G514" s="305" t="s">
        <v>1642</v>
      </c>
      <c r="H514" s="306"/>
      <c r="I514" s="306"/>
      <c r="J514" s="307">
        <v>0.39583333333333331</v>
      </c>
      <c r="K514" s="307">
        <v>0.45833333333333331</v>
      </c>
      <c r="L514" s="299">
        <f t="shared" si="25"/>
        <v>1.5000000000873133</v>
      </c>
      <c r="M514" s="311">
        <v>5</v>
      </c>
      <c r="N514" s="312">
        <v>1.5</v>
      </c>
      <c r="O514" s="312"/>
      <c r="P514" s="312"/>
      <c r="Q514" s="308"/>
      <c r="R514" s="300" t="str">
        <f>IFERROR(VLOOKUP(Q514,Hoja1!A:B,2,FALSE),"")</f>
        <v/>
      </c>
      <c r="S514" s="308" t="s">
        <v>396</v>
      </c>
      <c r="T514" s="308"/>
      <c r="U514" s="308"/>
      <c r="V514" s="301">
        <f t="shared" si="24"/>
        <v>5</v>
      </c>
    </row>
    <row r="515" spans="1:22" s="302" customFormat="1" x14ac:dyDescent="0.2">
      <c r="A515" s="536">
        <v>44712</v>
      </c>
      <c r="B515" s="305" t="s">
        <v>989</v>
      </c>
      <c r="C515" s="305" t="s">
        <v>1640</v>
      </c>
      <c r="D515" s="306" t="s">
        <v>989</v>
      </c>
      <c r="E515" s="306" t="s">
        <v>1642</v>
      </c>
      <c r="F515" s="305" t="s">
        <v>989</v>
      </c>
      <c r="G515" s="305" t="s">
        <v>1641</v>
      </c>
      <c r="H515" s="306"/>
      <c r="I515" s="306"/>
      <c r="J515" s="307">
        <v>0.45833333333333331</v>
      </c>
      <c r="K515" s="307">
        <v>0.52083333333333337</v>
      </c>
      <c r="L515" s="299">
        <f t="shared" si="25"/>
        <v>1.5000000000873146</v>
      </c>
      <c r="M515" s="311">
        <v>5</v>
      </c>
      <c r="N515" s="312">
        <v>1.5</v>
      </c>
      <c r="O515" s="312"/>
      <c r="P515" s="312"/>
      <c r="Q515" s="308"/>
      <c r="R515" s="300" t="str">
        <f>IFERROR(VLOOKUP(Q515,Hoja1!A:B,2,FALSE),"")</f>
        <v/>
      </c>
      <c r="S515" s="308" t="s">
        <v>396</v>
      </c>
      <c r="T515" s="308"/>
      <c r="U515" s="308"/>
      <c r="V515" s="301">
        <f t="shared" si="24"/>
        <v>5</v>
      </c>
    </row>
    <row r="516" spans="1:22" s="302" customFormat="1" x14ac:dyDescent="0.2">
      <c r="A516" s="536">
        <v>44712</v>
      </c>
      <c r="B516" s="305" t="s">
        <v>989</v>
      </c>
      <c r="C516" s="305" t="s">
        <v>1636</v>
      </c>
      <c r="D516" s="306" t="s">
        <v>989</v>
      </c>
      <c r="E516" s="306" t="s">
        <v>1637</v>
      </c>
      <c r="F516" s="305" t="s">
        <v>989</v>
      </c>
      <c r="G516" s="305" t="s">
        <v>1638</v>
      </c>
      <c r="H516" s="306"/>
      <c r="I516" s="306"/>
      <c r="J516" s="307">
        <v>0.52083333333333337</v>
      </c>
      <c r="K516" s="307">
        <v>0.58333333333333337</v>
      </c>
      <c r="L516" s="299">
        <f t="shared" si="25"/>
        <v>1.5000000000873133</v>
      </c>
      <c r="M516" s="311">
        <v>5</v>
      </c>
      <c r="N516" s="312">
        <v>1.5</v>
      </c>
      <c r="O516" s="312"/>
      <c r="P516" s="312"/>
      <c r="Q516" s="308"/>
      <c r="R516" s="300" t="str">
        <f>IFERROR(VLOOKUP(Q516,Hoja1!A:B,2,FALSE),"")</f>
        <v/>
      </c>
      <c r="S516" s="308" t="s">
        <v>396</v>
      </c>
      <c r="T516" s="308"/>
      <c r="U516" s="308"/>
      <c r="V516" s="301">
        <f t="shared" si="24"/>
        <v>5</v>
      </c>
    </row>
    <row r="517" spans="1:22" s="302" customFormat="1" x14ac:dyDescent="0.2">
      <c r="A517" s="536">
        <v>44712</v>
      </c>
      <c r="B517" s="305" t="s">
        <v>989</v>
      </c>
      <c r="C517" s="305" t="s">
        <v>1636</v>
      </c>
      <c r="D517" s="306" t="s">
        <v>989</v>
      </c>
      <c r="E517" s="306" t="s">
        <v>1639</v>
      </c>
      <c r="F517" s="305" t="s">
        <v>989</v>
      </c>
      <c r="G517" s="305" t="s">
        <v>1637</v>
      </c>
      <c r="H517" s="306"/>
      <c r="I517" s="306"/>
      <c r="J517" s="307">
        <v>0.58333333333333337</v>
      </c>
      <c r="K517" s="307">
        <v>0.64583333333333337</v>
      </c>
      <c r="L517" s="299">
        <f t="shared" si="25"/>
        <v>1.5000000000873133</v>
      </c>
      <c r="M517" s="311">
        <v>5</v>
      </c>
      <c r="N517" s="312">
        <v>1.5</v>
      </c>
      <c r="O517" s="312"/>
      <c r="P517" s="312"/>
      <c r="Q517" s="308"/>
      <c r="R517" s="300" t="str">
        <f>IFERROR(VLOOKUP(Q517,Hoja1!A:B,2,FALSE),"")</f>
        <v/>
      </c>
      <c r="S517" s="308" t="s">
        <v>396</v>
      </c>
      <c r="T517" s="308"/>
      <c r="U517" s="308"/>
      <c r="V517" s="301">
        <f t="shared" si="24"/>
        <v>5</v>
      </c>
    </row>
    <row r="518" spans="1:22" s="302" customFormat="1" x14ac:dyDescent="0.2">
      <c r="A518" s="536">
        <v>44712</v>
      </c>
      <c r="B518" s="305" t="s">
        <v>714</v>
      </c>
      <c r="C518" s="305" t="s">
        <v>1654</v>
      </c>
      <c r="D518" s="306" t="s">
        <v>714</v>
      </c>
      <c r="E518" s="306" t="s">
        <v>1632</v>
      </c>
      <c r="F518" s="305" t="s">
        <v>989</v>
      </c>
      <c r="G518" s="305" t="s">
        <v>1633</v>
      </c>
      <c r="H518" s="306"/>
      <c r="I518" s="306"/>
      <c r="J518" s="307">
        <v>0.64583333333333337</v>
      </c>
      <c r="K518" s="307">
        <v>0.70833333333333337</v>
      </c>
      <c r="L518" s="299">
        <f t="shared" si="25"/>
        <v>1.5000000000873133</v>
      </c>
      <c r="M518" s="311">
        <v>5</v>
      </c>
      <c r="N518" s="312">
        <v>1.5</v>
      </c>
      <c r="O518" s="312"/>
      <c r="P518" s="312"/>
      <c r="Q518" s="308"/>
      <c r="R518" s="300" t="str">
        <f>IFERROR(VLOOKUP(Q518,Hoja1!A:B,2,FALSE),"")</f>
        <v/>
      </c>
      <c r="S518" s="308" t="s">
        <v>396</v>
      </c>
      <c r="T518" s="308"/>
      <c r="U518" s="308"/>
      <c r="V518" s="301">
        <f t="shared" si="24"/>
        <v>5</v>
      </c>
    </row>
    <row r="519" spans="1:22" s="302" customFormat="1" x14ac:dyDescent="0.2">
      <c r="A519" s="536">
        <v>44712</v>
      </c>
      <c r="B519" s="305" t="s">
        <v>714</v>
      </c>
      <c r="C519" s="305" t="s">
        <v>1314</v>
      </c>
      <c r="D519" s="306" t="s">
        <v>714</v>
      </c>
      <c r="E519" s="306" t="s">
        <v>1629</v>
      </c>
      <c r="F519" s="305" t="s">
        <v>768</v>
      </c>
      <c r="G519" s="305" t="s">
        <v>1655</v>
      </c>
      <c r="H519" s="306"/>
      <c r="I519" s="306"/>
      <c r="J519" s="307">
        <v>0.71527777777777779</v>
      </c>
      <c r="K519" s="307">
        <v>0.77777777777777779</v>
      </c>
      <c r="L519" s="299">
        <f t="shared" si="25"/>
        <v>1.5000000000873133</v>
      </c>
      <c r="M519" s="311">
        <v>3</v>
      </c>
      <c r="N519" s="312"/>
      <c r="O519" s="312"/>
      <c r="P519" s="312">
        <v>1.5</v>
      </c>
      <c r="Q519" s="308" t="s">
        <v>89</v>
      </c>
      <c r="R519" s="300" t="str">
        <f>IFERROR(VLOOKUP(Q519,Hoja1!A:B,2,FALSE),"")</f>
        <v>FAC - Control Anual</v>
      </c>
      <c r="S519" s="308" t="s">
        <v>52</v>
      </c>
      <c r="T519" s="308"/>
      <c r="U519" s="308" t="s">
        <v>593</v>
      </c>
      <c r="V519" s="301">
        <f t="shared" si="24"/>
        <v>5</v>
      </c>
    </row>
    <row r="520" spans="1:22" s="302" customFormat="1" x14ac:dyDescent="0.2">
      <c r="A520" s="536">
        <v>44712</v>
      </c>
      <c r="B520" s="305" t="s">
        <v>714</v>
      </c>
      <c r="C520" s="305" t="s">
        <v>1314</v>
      </c>
      <c r="D520" s="306" t="s">
        <v>717</v>
      </c>
      <c r="E520" s="306" t="s">
        <v>1655</v>
      </c>
      <c r="F520" s="305" t="s">
        <v>714</v>
      </c>
      <c r="G520" s="305" t="s">
        <v>1631</v>
      </c>
      <c r="H520" s="306"/>
      <c r="I520" s="306"/>
      <c r="J520" s="307">
        <v>0.77777777777777779</v>
      </c>
      <c r="K520" s="307">
        <v>0.84027777777777779</v>
      </c>
      <c r="L520" s="299">
        <f t="shared" si="25"/>
        <v>1.5000000000873133</v>
      </c>
      <c r="M520" s="311">
        <v>3</v>
      </c>
      <c r="N520" s="312">
        <v>1.5</v>
      </c>
      <c r="O520" s="312"/>
      <c r="P520" s="312"/>
      <c r="Q520" s="308" t="s">
        <v>89</v>
      </c>
      <c r="R520" s="300" t="str">
        <f>IFERROR(VLOOKUP(Q520,Hoja1!A:B,2,FALSE),"")</f>
        <v>FAC - Control Anual</v>
      </c>
      <c r="S520" s="308" t="s">
        <v>52</v>
      </c>
      <c r="T520" s="308"/>
      <c r="U520" s="308" t="s">
        <v>593</v>
      </c>
      <c r="V520" s="301">
        <f t="shared" si="24"/>
        <v>5</v>
      </c>
    </row>
    <row r="521" spans="1:22" s="302" customFormat="1" x14ac:dyDescent="0.2">
      <c r="A521" s="536">
        <v>44712</v>
      </c>
      <c r="B521" s="305" t="s">
        <v>759</v>
      </c>
      <c r="C521" s="305" t="s">
        <v>1656</v>
      </c>
      <c r="D521" s="306" t="s">
        <v>759</v>
      </c>
      <c r="E521" s="306" t="s">
        <v>767</v>
      </c>
      <c r="F521" s="305" t="s">
        <v>759</v>
      </c>
      <c r="G521" s="305" t="s">
        <v>1432</v>
      </c>
      <c r="H521" s="306"/>
      <c r="I521" s="306"/>
      <c r="J521" s="307">
        <v>0.84027777777777779</v>
      </c>
      <c r="K521" s="307">
        <v>0.92361111111111116</v>
      </c>
      <c r="L521" s="299">
        <f t="shared" si="25"/>
        <v>2.0000000001164184</v>
      </c>
      <c r="M521" s="311">
        <v>5</v>
      </c>
      <c r="N521" s="312"/>
      <c r="O521" s="312">
        <v>2</v>
      </c>
      <c r="P521" s="312"/>
      <c r="Q521" s="308" t="s">
        <v>124</v>
      </c>
      <c r="R521" s="300" t="str">
        <f>IFERROR(VLOOKUP(Q521,Hoja1!A:B,2,FALSE),"")</f>
        <v>EJC - Prueba Anual de Nivel de Pericia-IFR</v>
      </c>
      <c r="S521" s="308" t="s">
        <v>53</v>
      </c>
      <c r="T521" s="308" t="s">
        <v>165</v>
      </c>
      <c r="U521" s="308" t="s">
        <v>591</v>
      </c>
      <c r="V521" s="301">
        <f t="shared" si="24"/>
        <v>5</v>
      </c>
    </row>
    <row r="522" spans="1:22" s="302" customFormat="1" x14ac:dyDescent="0.2">
      <c r="A522" s="394">
        <v>44713</v>
      </c>
      <c r="B522" s="305" t="s">
        <v>989</v>
      </c>
      <c r="C522" s="305" t="s">
        <v>1640</v>
      </c>
      <c r="D522" s="306" t="s">
        <v>989</v>
      </c>
      <c r="E522" s="306" t="s">
        <v>1637</v>
      </c>
      <c r="F522" s="305" t="s">
        <v>989</v>
      </c>
      <c r="G522" s="305" t="s">
        <v>1638</v>
      </c>
      <c r="H522" s="306"/>
      <c r="I522" s="306"/>
      <c r="J522" s="307">
        <v>0.20833333333333334</v>
      </c>
      <c r="K522" s="307">
        <v>0.27083333333333331</v>
      </c>
      <c r="L522" s="299">
        <f t="shared" si="25"/>
        <v>1.5000000000873126</v>
      </c>
      <c r="M522" s="311">
        <v>5</v>
      </c>
      <c r="N522" s="312">
        <v>1.5</v>
      </c>
      <c r="O522" s="312"/>
      <c r="P522" s="312"/>
      <c r="Q522" s="308"/>
      <c r="R522" s="300" t="str">
        <f>IFERROR(VLOOKUP(Q522,Hoja1!A:B,2,FALSE),"")</f>
        <v/>
      </c>
      <c r="S522" s="308" t="s">
        <v>396</v>
      </c>
      <c r="T522" s="308"/>
      <c r="U522" s="308"/>
      <c r="V522" s="301">
        <f t="shared" si="24"/>
        <v>6</v>
      </c>
    </row>
    <row r="523" spans="1:22" s="302" customFormat="1" x14ac:dyDescent="0.2">
      <c r="A523" s="394">
        <v>44713</v>
      </c>
      <c r="B523" s="305" t="s">
        <v>714</v>
      </c>
      <c r="C523" s="305" t="s">
        <v>1654</v>
      </c>
      <c r="D523" s="306" t="s">
        <v>989</v>
      </c>
      <c r="E523" s="306" t="s">
        <v>1641</v>
      </c>
      <c r="F523" s="305" t="s">
        <v>989</v>
      </c>
      <c r="G523" s="305" t="s">
        <v>1642</v>
      </c>
      <c r="H523" s="306"/>
      <c r="I523" s="306"/>
      <c r="J523" s="307">
        <v>0.27083333333333331</v>
      </c>
      <c r="K523" s="307">
        <v>0.33333333333333331</v>
      </c>
      <c r="L523" s="299">
        <f t="shared" si="25"/>
        <v>1.5000000000873133</v>
      </c>
      <c r="M523" s="311">
        <v>5</v>
      </c>
      <c r="N523" s="312">
        <v>1.5</v>
      </c>
      <c r="O523" s="312"/>
      <c r="P523" s="312"/>
      <c r="Q523" s="308"/>
      <c r="R523" s="300" t="str">
        <f>IFERROR(VLOOKUP(Q523,Hoja1!A:B,2,FALSE),"")</f>
        <v/>
      </c>
      <c r="S523" s="308" t="s">
        <v>396</v>
      </c>
      <c r="T523" s="308"/>
      <c r="U523" s="308"/>
      <c r="V523" s="301">
        <f t="shared" si="24"/>
        <v>6</v>
      </c>
    </row>
    <row r="524" spans="1:22" s="302" customFormat="1" x14ac:dyDescent="0.2">
      <c r="A524" s="394">
        <v>44713</v>
      </c>
      <c r="B524" s="305" t="s">
        <v>1635</v>
      </c>
      <c r="C524" s="305" t="s">
        <v>1636</v>
      </c>
      <c r="D524" s="306" t="s">
        <v>714</v>
      </c>
      <c r="E524" s="306" t="s">
        <v>1632</v>
      </c>
      <c r="F524" s="305" t="s">
        <v>1635</v>
      </c>
      <c r="G524" s="305" t="s">
        <v>1633</v>
      </c>
      <c r="H524" s="306"/>
      <c r="I524" s="306"/>
      <c r="J524" s="307">
        <v>0.33333333333333331</v>
      </c>
      <c r="K524" s="307">
        <v>0.39583333333333331</v>
      </c>
      <c r="L524" s="299">
        <f t="shared" si="25"/>
        <v>1.5000000000873133</v>
      </c>
      <c r="M524" s="311">
        <v>5</v>
      </c>
      <c r="N524" s="312">
        <v>1.5</v>
      </c>
      <c r="O524" s="312"/>
      <c r="P524" s="312"/>
      <c r="Q524" s="308"/>
      <c r="R524" s="300" t="str">
        <f>IFERROR(VLOOKUP(Q524,Hoja1!A:B,2,FALSE),"")</f>
        <v/>
      </c>
      <c r="S524" s="308" t="s">
        <v>396</v>
      </c>
      <c r="T524" s="308"/>
      <c r="U524" s="308"/>
      <c r="V524" s="301">
        <f t="shared" ref="V524:V587" si="26">IF(A524="","",MONTH(A524))</f>
        <v>6</v>
      </c>
    </row>
    <row r="525" spans="1:22" s="302" customFormat="1" x14ac:dyDescent="0.2">
      <c r="A525" s="394">
        <v>44713</v>
      </c>
      <c r="B525" s="305" t="s">
        <v>1635</v>
      </c>
      <c r="C525" s="305" t="s">
        <v>1636</v>
      </c>
      <c r="D525" s="306" t="s">
        <v>1635</v>
      </c>
      <c r="E525" s="306" t="s">
        <v>1633</v>
      </c>
      <c r="F525" s="305" t="s">
        <v>714</v>
      </c>
      <c r="G525" s="305" t="s">
        <v>1634</v>
      </c>
      <c r="H525" s="306"/>
      <c r="I525" s="306"/>
      <c r="J525" s="307">
        <v>0.39583333333333331</v>
      </c>
      <c r="K525" s="307">
        <v>0.45833333333333331</v>
      </c>
      <c r="L525" s="299">
        <f t="shared" si="25"/>
        <v>1.5000000000873133</v>
      </c>
      <c r="M525" s="311">
        <v>5</v>
      </c>
      <c r="N525" s="312">
        <v>1.5</v>
      </c>
      <c r="O525" s="312"/>
      <c r="P525" s="312"/>
      <c r="Q525" s="308"/>
      <c r="R525" s="300" t="str">
        <f>IFERROR(VLOOKUP(Q525,Hoja1!A:B,2,FALSE),"")</f>
        <v/>
      </c>
      <c r="S525" s="308" t="s">
        <v>396</v>
      </c>
      <c r="T525" s="308"/>
      <c r="U525" s="308"/>
      <c r="V525" s="301">
        <f t="shared" si="26"/>
        <v>6</v>
      </c>
    </row>
    <row r="526" spans="1:22" s="302" customFormat="1" x14ac:dyDescent="0.2">
      <c r="A526" s="394">
        <v>44713</v>
      </c>
      <c r="B526" s="305" t="s">
        <v>714</v>
      </c>
      <c r="C526" s="305" t="s">
        <v>1654</v>
      </c>
      <c r="D526" s="306" t="s">
        <v>1635</v>
      </c>
      <c r="E526" s="306" t="s">
        <v>1642</v>
      </c>
      <c r="F526" s="305" t="s">
        <v>1635</v>
      </c>
      <c r="G526" s="305" t="s">
        <v>1641</v>
      </c>
      <c r="H526" s="306"/>
      <c r="I526" s="306"/>
      <c r="J526" s="307">
        <v>0.45833333333333331</v>
      </c>
      <c r="K526" s="307">
        <v>0.52083333333333337</v>
      </c>
      <c r="L526" s="299">
        <f t="shared" si="25"/>
        <v>1.5000000000873146</v>
      </c>
      <c r="M526" s="311">
        <v>5</v>
      </c>
      <c r="N526" s="312">
        <v>1.5</v>
      </c>
      <c r="O526" s="312"/>
      <c r="P526" s="312"/>
      <c r="Q526" s="308"/>
      <c r="R526" s="300" t="str">
        <f>IFERROR(VLOOKUP(Q526,Hoja1!A:B,2,FALSE),"")</f>
        <v/>
      </c>
      <c r="S526" s="308" t="s">
        <v>396</v>
      </c>
      <c r="T526" s="308"/>
      <c r="U526" s="308"/>
      <c r="V526" s="301">
        <f t="shared" si="26"/>
        <v>6</v>
      </c>
    </row>
    <row r="527" spans="1:22" s="302" customFormat="1" x14ac:dyDescent="0.2">
      <c r="A527" s="394">
        <v>44713</v>
      </c>
      <c r="B527" s="305" t="s">
        <v>714</v>
      </c>
      <c r="C527" s="305" t="s">
        <v>1654</v>
      </c>
      <c r="D527" s="306" t="s">
        <v>1635</v>
      </c>
      <c r="E527" s="306" t="s">
        <v>1641</v>
      </c>
      <c r="F527" s="305" t="s">
        <v>1635</v>
      </c>
      <c r="G527" s="305" t="s">
        <v>1642</v>
      </c>
      <c r="H527" s="306"/>
      <c r="I527" s="306"/>
      <c r="J527" s="307">
        <v>0.52083333333333337</v>
      </c>
      <c r="K527" s="307">
        <v>0.64583333333333337</v>
      </c>
      <c r="L527" s="299">
        <f t="shared" si="25"/>
        <v>3.0000000001746265</v>
      </c>
      <c r="M527" s="311">
        <v>5</v>
      </c>
      <c r="N527" s="312">
        <v>3</v>
      </c>
      <c r="O527" s="312"/>
      <c r="P527" s="312"/>
      <c r="Q527" s="308"/>
      <c r="R527" s="300" t="str">
        <f>IFERROR(VLOOKUP(Q527,Hoja1!A:B,2,FALSE),"")</f>
        <v/>
      </c>
      <c r="S527" s="308" t="s">
        <v>396</v>
      </c>
      <c r="T527" s="308"/>
      <c r="U527" s="308"/>
      <c r="V527" s="301">
        <f t="shared" si="26"/>
        <v>6</v>
      </c>
    </row>
    <row r="528" spans="1:22" s="302" customFormat="1" x14ac:dyDescent="0.2">
      <c r="A528" s="394">
        <v>44713</v>
      </c>
      <c r="B528" s="305" t="s">
        <v>1635</v>
      </c>
      <c r="C528" s="305" t="s">
        <v>1640</v>
      </c>
      <c r="D528" s="306" t="s">
        <v>1635</v>
      </c>
      <c r="E528" s="306" t="s">
        <v>1639</v>
      </c>
      <c r="F528" s="305" t="s">
        <v>1635</v>
      </c>
      <c r="G528" s="305" t="s">
        <v>1637</v>
      </c>
      <c r="H528" s="306"/>
      <c r="I528" s="306"/>
      <c r="J528" s="307">
        <v>0.64583333333333337</v>
      </c>
      <c r="K528" s="307">
        <v>0.70833333333333337</v>
      </c>
      <c r="L528" s="299">
        <f t="shared" si="25"/>
        <v>1.5000000000873133</v>
      </c>
      <c r="M528" s="311">
        <v>5</v>
      </c>
      <c r="N528" s="312">
        <v>1.5</v>
      </c>
      <c r="O528" s="312"/>
      <c r="P528" s="312"/>
      <c r="Q528" s="308"/>
      <c r="R528" s="300" t="str">
        <f>IFERROR(VLOOKUP(Q528,Hoja1!A:B,2,FALSE),"")</f>
        <v/>
      </c>
      <c r="S528" s="308" t="s">
        <v>396</v>
      </c>
      <c r="T528" s="308"/>
      <c r="U528" s="308"/>
      <c r="V528" s="301">
        <f t="shared" si="26"/>
        <v>6</v>
      </c>
    </row>
    <row r="529" spans="1:22" s="302" customFormat="1" x14ac:dyDescent="0.2">
      <c r="A529" s="394">
        <v>44713</v>
      </c>
      <c r="B529" s="305" t="s">
        <v>714</v>
      </c>
      <c r="C529" s="305" t="s">
        <v>1314</v>
      </c>
      <c r="D529" s="306" t="s">
        <v>714</v>
      </c>
      <c r="E529" s="306" t="s">
        <v>1629</v>
      </c>
      <c r="F529" s="305" t="s">
        <v>717</v>
      </c>
      <c r="G529" s="305" t="s">
        <v>1630</v>
      </c>
      <c r="H529" s="306"/>
      <c r="I529" s="306"/>
      <c r="J529" s="307">
        <v>0.71527777777777779</v>
      </c>
      <c r="K529" s="307">
        <v>0.77777777777777779</v>
      </c>
      <c r="L529" s="299">
        <f t="shared" si="25"/>
        <v>1.5000000000873133</v>
      </c>
      <c r="M529" s="311">
        <v>4</v>
      </c>
      <c r="N529" s="312"/>
      <c r="O529" s="312"/>
      <c r="P529" s="312">
        <v>1.5</v>
      </c>
      <c r="Q529" s="308" t="s">
        <v>89</v>
      </c>
      <c r="R529" s="300" t="str">
        <f>IFERROR(VLOOKUP(Q529,Hoja1!A:B,2,FALSE),"")</f>
        <v>FAC - Control Anual</v>
      </c>
      <c r="S529" s="308" t="s">
        <v>52</v>
      </c>
      <c r="T529" s="308"/>
      <c r="U529" s="308" t="s">
        <v>593</v>
      </c>
      <c r="V529" s="301">
        <f t="shared" si="26"/>
        <v>6</v>
      </c>
    </row>
    <row r="530" spans="1:22" s="302" customFormat="1" x14ac:dyDescent="0.2">
      <c r="A530" s="394">
        <v>44713</v>
      </c>
      <c r="B530" s="305" t="s">
        <v>714</v>
      </c>
      <c r="C530" s="305" t="s">
        <v>1314</v>
      </c>
      <c r="D530" s="306" t="s">
        <v>714</v>
      </c>
      <c r="E530" s="306" t="s">
        <v>1629</v>
      </c>
      <c r="F530" s="305" t="s">
        <v>717</v>
      </c>
      <c r="G530" s="305" t="s">
        <v>1655</v>
      </c>
      <c r="H530" s="306"/>
      <c r="I530" s="306"/>
      <c r="J530" s="307">
        <v>0.77777777777777779</v>
      </c>
      <c r="K530" s="307">
        <v>0.84027777777777779</v>
      </c>
      <c r="L530" s="299">
        <f t="shared" si="25"/>
        <v>1.5000000000873133</v>
      </c>
      <c r="M530" s="311">
        <v>4</v>
      </c>
      <c r="N530" s="312"/>
      <c r="O530" s="312"/>
      <c r="P530" s="312">
        <v>1.5</v>
      </c>
      <c r="Q530" s="308" t="s">
        <v>89</v>
      </c>
      <c r="R530" s="300" t="str">
        <f>IFERROR(VLOOKUP(Q530,Hoja1!A:B,2,FALSE),"")</f>
        <v>FAC - Control Anual</v>
      </c>
      <c r="S530" s="308" t="s">
        <v>52</v>
      </c>
      <c r="T530" s="308"/>
      <c r="U530" s="308" t="s">
        <v>593</v>
      </c>
      <c r="V530" s="301">
        <f t="shared" si="26"/>
        <v>6</v>
      </c>
    </row>
    <row r="531" spans="1:22" s="302" customFormat="1" x14ac:dyDescent="0.2">
      <c r="A531" s="536">
        <v>44714</v>
      </c>
      <c r="B531" s="305" t="s">
        <v>989</v>
      </c>
      <c r="C531" s="305" t="s">
        <v>1636</v>
      </c>
      <c r="D531" s="306" t="s">
        <v>989</v>
      </c>
      <c r="E531" s="306" t="s">
        <v>1633</v>
      </c>
      <c r="F531" s="305" t="s">
        <v>989</v>
      </c>
      <c r="G531" s="305" t="s">
        <v>1641</v>
      </c>
      <c r="H531" s="306"/>
      <c r="I531" s="306"/>
      <c r="J531" s="307">
        <v>0.20833333333333334</v>
      </c>
      <c r="K531" s="307">
        <v>0.27083333333333331</v>
      </c>
      <c r="L531" s="299">
        <f t="shared" si="25"/>
        <v>1.5000000000873126</v>
      </c>
      <c r="M531" s="311">
        <v>5</v>
      </c>
      <c r="N531" s="312">
        <v>1.5</v>
      </c>
      <c r="O531" s="312"/>
      <c r="P531" s="312"/>
      <c r="Q531" s="308"/>
      <c r="R531" s="300" t="str">
        <f>IFERROR(VLOOKUP(Q531,Hoja1!A:B,2,FALSE),"")</f>
        <v/>
      </c>
      <c r="S531" s="308" t="s">
        <v>396</v>
      </c>
      <c r="T531" s="308"/>
      <c r="U531" s="308"/>
      <c r="V531" s="301">
        <f t="shared" si="26"/>
        <v>6</v>
      </c>
    </row>
    <row r="532" spans="1:22" s="302" customFormat="1" x14ac:dyDescent="0.2">
      <c r="A532" s="536">
        <v>44714</v>
      </c>
      <c r="B532" s="305" t="s">
        <v>1635</v>
      </c>
      <c r="C532" s="305" t="s">
        <v>1640</v>
      </c>
      <c r="D532" s="306" t="s">
        <v>714</v>
      </c>
      <c r="E532" s="306" t="s">
        <v>1632</v>
      </c>
      <c r="F532" s="305" t="s">
        <v>1635</v>
      </c>
      <c r="G532" s="305" t="s">
        <v>1638</v>
      </c>
      <c r="H532" s="306"/>
      <c r="I532" s="306"/>
      <c r="J532" s="307">
        <v>0.27083333333333331</v>
      </c>
      <c r="K532" s="307">
        <v>0.33333333333333331</v>
      </c>
      <c r="L532" s="299">
        <f t="shared" si="25"/>
        <v>1.5000000000873133</v>
      </c>
      <c r="M532" s="311">
        <v>5</v>
      </c>
      <c r="N532" s="312">
        <v>1.5</v>
      </c>
      <c r="O532" s="312"/>
      <c r="P532" s="312"/>
      <c r="Q532" s="308"/>
      <c r="R532" s="300" t="str">
        <f>IFERROR(VLOOKUP(Q532,Hoja1!A:B,2,FALSE),"")</f>
        <v/>
      </c>
      <c r="S532" s="308" t="s">
        <v>396</v>
      </c>
      <c r="T532" s="308"/>
      <c r="U532" s="308"/>
      <c r="V532" s="301">
        <f t="shared" si="26"/>
        <v>6</v>
      </c>
    </row>
    <row r="533" spans="1:22" s="302" customFormat="1" x14ac:dyDescent="0.2">
      <c r="A533" s="536">
        <v>44714</v>
      </c>
      <c r="B533" s="305" t="s">
        <v>1635</v>
      </c>
      <c r="C533" s="305" t="s">
        <v>1640</v>
      </c>
      <c r="D533" s="306" t="s">
        <v>1635</v>
      </c>
      <c r="E533" s="306" t="s">
        <v>1639</v>
      </c>
      <c r="F533" s="305" t="s">
        <v>714</v>
      </c>
      <c r="G533" s="305" t="s">
        <v>1634</v>
      </c>
      <c r="H533" s="306"/>
      <c r="I533" s="306"/>
      <c r="J533" s="307">
        <v>0.33333333333333331</v>
      </c>
      <c r="K533" s="307">
        <v>0.39583333333333331</v>
      </c>
      <c r="L533" s="299">
        <f t="shared" si="25"/>
        <v>1.5000000000873133</v>
      </c>
      <c r="M533" s="311">
        <v>5</v>
      </c>
      <c r="N533" s="312">
        <v>1.5</v>
      </c>
      <c r="O533" s="312"/>
      <c r="P533" s="312"/>
      <c r="Q533" s="308"/>
      <c r="R533" s="300" t="str">
        <f>IFERROR(VLOOKUP(Q533,Hoja1!A:B,2,FALSE),"")</f>
        <v/>
      </c>
      <c r="S533" s="308" t="s">
        <v>396</v>
      </c>
      <c r="T533" s="308"/>
      <c r="U533" s="308"/>
      <c r="V533" s="301">
        <f t="shared" si="26"/>
        <v>6</v>
      </c>
    </row>
    <row r="534" spans="1:22" s="302" customFormat="1" x14ac:dyDescent="0.2">
      <c r="A534" s="536">
        <v>44714</v>
      </c>
      <c r="B534" s="305" t="s">
        <v>714</v>
      </c>
      <c r="C534" s="305" t="s">
        <v>1654</v>
      </c>
      <c r="D534" s="306" t="s">
        <v>1635</v>
      </c>
      <c r="E534" s="306" t="s">
        <v>1642</v>
      </c>
      <c r="F534" s="305" t="s">
        <v>1635</v>
      </c>
      <c r="G534" s="305" t="s">
        <v>1633</v>
      </c>
      <c r="H534" s="306"/>
      <c r="I534" s="306"/>
      <c r="J534" s="307">
        <v>0.39583333333333331</v>
      </c>
      <c r="K534" s="307">
        <v>0.52083333333333337</v>
      </c>
      <c r="L534" s="299">
        <f t="shared" si="25"/>
        <v>3.0000000001746279</v>
      </c>
      <c r="M534" s="311">
        <v>5</v>
      </c>
      <c r="N534" s="312">
        <v>3</v>
      </c>
      <c r="O534" s="312"/>
      <c r="P534" s="312"/>
      <c r="Q534" s="308"/>
      <c r="R534" s="300" t="str">
        <f>IFERROR(VLOOKUP(Q534,Hoja1!A:B,2,FALSE),"")</f>
        <v/>
      </c>
      <c r="S534" s="308" t="s">
        <v>396</v>
      </c>
      <c r="T534" s="308"/>
      <c r="U534" s="308"/>
      <c r="V534" s="301">
        <f t="shared" si="26"/>
        <v>6</v>
      </c>
    </row>
    <row r="535" spans="1:22" s="302" customFormat="1" x14ac:dyDescent="0.2">
      <c r="A535" s="536">
        <v>44714</v>
      </c>
      <c r="B535" s="305" t="s">
        <v>1635</v>
      </c>
      <c r="C535" s="305" t="s">
        <v>1640</v>
      </c>
      <c r="D535" s="306" t="s">
        <v>1635</v>
      </c>
      <c r="E535" s="306" t="s">
        <v>1642</v>
      </c>
      <c r="F535" s="305" t="s">
        <v>714</v>
      </c>
      <c r="G535" s="305" t="s">
        <v>1634</v>
      </c>
      <c r="H535" s="306"/>
      <c r="I535" s="306"/>
      <c r="J535" s="307">
        <v>0.52083333333333337</v>
      </c>
      <c r="K535" s="307">
        <v>0.58333333333333337</v>
      </c>
      <c r="L535" s="299">
        <f t="shared" si="25"/>
        <v>1.5000000000873133</v>
      </c>
      <c r="M535" s="311">
        <v>5</v>
      </c>
      <c r="N535" s="312">
        <v>1.5</v>
      </c>
      <c r="O535" s="312"/>
      <c r="P535" s="312"/>
      <c r="Q535" s="308"/>
      <c r="R535" s="300" t="str">
        <f>IFERROR(VLOOKUP(Q535,Hoja1!A:B,2,FALSE),"")</f>
        <v/>
      </c>
      <c r="S535" s="308" t="s">
        <v>396</v>
      </c>
      <c r="T535" s="308"/>
      <c r="U535" s="308"/>
      <c r="V535" s="301">
        <f t="shared" si="26"/>
        <v>6</v>
      </c>
    </row>
    <row r="536" spans="1:22" s="302" customFormat="1" x14ac:dyDescent="0.2">
      <c r="A536" s="536">
        <v>44714</v>
      </c>
      <c r="B536" s="305" t="s">
        <v>1635</v>
      </c>
      <c r="C536" s="305" t="s">
        <v>1640</v>
      </c>
      <c r="D536" s="306" t="s">
        <v>714</v>
      </c>
      <c r="E536" s="306" t="s">
        <v>1632</v>
      </c>
      <c r="F536" s="305" t="s">
        <v>1635</v>
      </c>
      <c r="G536" s="305" t="s">
        <v>1642</v>
      </c>
      <c r="H536" s="306"/>
      <c r="I536" s="306"/>
      <c r="J536" s="307">
        <v>0.58333333333333337</v>
      </c>
      <c r="K536" s="307">
        <v>0.64583333333333337</v>
      </c>
      <c r="L536" s="299">
        <f t="shared" si="25"/>
        <v>1.5000000000873133</v>
      </c>
      <c r="M536" s="311">
        <v>5</v>
      </c>
      <c r="N536" s="312">
        <v>1.5</v>
      </c>
      <c r="O536" s="312"/>
      <c r="P536" s="312"/>
      <c r="Q536" s="308"/>
      <c r="R536" s="300" t="str">
        <f>IFERROR(VLOOKUP(Q536,Hoja1!A:B,2,FALSE),"")</f>
        <v/>
      </c>
      <c r="S536" s="308" t="s">
        <v>396</v>
      </c>
      <c r="T536" s="308"/>
      <c r="U536" s="308"/>
      <c r="V536" s="301">
        <f t="shared" si="26"/>
        <v>6</v>
      </c>
    </row>
    <row r="537" spans="1:22" s="302" customFormat="1" x14ac:dyDescent="0.2">
      <c r="A537" s="536">
        <v>44714</v>
      </c>
      <c r="B537" s="305" t="s">
        <v>1635</v>
      </c>
      <c r="C537" s="305" t="s">
        <v>1636</v>
      </c>
      <c r="D537" s="306" t="s">
        <v>1635</v>
      </c>
      <c r="E537" s="306" t="s">
        <v>1641</v>
      </c>
      <c r="F537" s="305" t="s">
        <v>1635</v>
      </c>
      <c r="G537" s="305" t="s">
        <v>1633</v>
      </c>
      <c r="H537" s="306"/>
      <c r="I537" s="306"/>
      <c r="J537" s="307">
        <v>0.64583333333333337</v>
      </c>
      <c r="K537" s="307">
        <v>0.70833333333333337</v>
      </c>
      <c r="L537" s="299">
        <f t="shared" si="25"/>
        <v>1.5000000000873133</v>
      </c>
      <c r="M537" s="311">
        <v>5</v>
      </c>
      <c r="N537" s="312">
        <v>1.5</v>
      </c>
      <c r="O537" s="312"/>
      <c r="P537" s="312"/>
      <c r="Q537" s="308"/>
      <c r="R537" s="300" t="str">
        <f>IFERROR(VLOOKUP(Q537,Hoja1!A:B,2,FALSE),"")</f>
        <v/>
      </c>
      <c r="S537" s="308" t="s">
        <v>396</v>
      </c>
      <c r="T537" s="308"/>
      <c r="U537" s="308"/>
      <c r="V537" s="301">
        <f t="shared" si="26"/>
        <v>6</v>
      </c>
    </row>
    <row r="538" spans="1:22" s="302" customFormat="1" x14ac:dyDescent="0.2">
      <c r="A538" s="536">
        <v>44714</v>
      </c>
      <c r="B538" s="305" t="s">
        <v>714</v>
      </c>
      <c r="C538" s="305" t="s">
        <v>1314</v>
      </c>
      <c r="D538" s="306" t="s">
        <v>714</v>
      </c>
      <c r="E538" s="306" t="s">
        <v>1629</v>
      </c>
      <c r="F538" s="305" t="s">
        <v>717</v>
      </c>
      <c r="G538" s="305" t="s">
        <v>1630</v>
      </c>
      <c r="H538" s="306"/>
      <c r="I538" s="306"/>
      <c r="J538" s="307">
        <v>0.71527777777777779</v>
      </c>
      <c r="K538" s="307">
        <v>0.77777777777777779</v>
      </c>
      <c r="L538" s="299">
        <f t="shared" si="25"/>
        <v>1.5000000000873133</v>
      </c>
      <c r="M538" s="311">
        <v>4</v>
      </c>
      <c r="N538" s="312"/>
      <c r="O538" s="312">
        <v>1.5</v>
      </c>
      <c r="P538" s="312"/>
      <c r="Q538" s="308" t="s">
        <v>89</v>
      </c>
      <c r="R538" s="300" t="str">
        <f>IFERROR(VLOOKUP(Q538,Hoja1!A:B,2,FALSE),"")</f>
        <v>FAC - Control Anual</v>
      </c>
      <c r="S538" s="308" t="s">
        <v>52</v>
      </c>
      <c r="T538" s="308"/>
      <c r="U538" s="308" t="s">
        <v>593</v>
      </c>
      <c r="V538" s="301">
        <f t="shared" si="26"/>
        <v>6</v>
      </c>
    </row>
    <row r="539" spans="1:22" s="302" customFormat="1" x14ac:dyDescent="0.2">
      <c r="A539" s="536">
        <v>44714</v>
      </c>
      <c r="B539" s="305" t="s">
        <v>714</v>
      </c>
      <c r="C539" s="305" t="s">
        <v>1314</v>
      </c>
      <c r="D539" s="306" t="s">
        <v>714</v>
      </c>
      <c r="E539" s="306" t="s">
        <v>1629</v>
      </c>
      <c r="F539" s="305" t="s">
        <v>717</v>
      </c>
      <c r="G539" s="305" t="s">
        <v>1630</v>
      </c>
      <c r="H539" s="306"/>
      <c r="I539" s="306"/>
      <c r="J539" s="307">
        <v>0.77777777777777779</v>
      </c>
      <c r="K539" s="307">
        <v>0.84027777777777779</v>
      </c>
      <c r="L539" s="299">
        <f t="shared" si="25"/>
        <v>1.5000000000873133</v>
      </c>
      <c r="M539" s="311">
        <v>4</v>
      </c>
      <c r="N539" s="312"/>
      <c r="O539" s="312">
        <v>1.5</v>
      </c>
      <c r="P539" s="312"/>
      <c r="Q539" s="308" t="s">
        <v>89</v>
      </c>
      <c r="R539" s="300" t="str">
        <f>IFERROR(VLOOKUP(Q539,Hoja1!A:B,2,FALSE),"")</f>
        <v>FAC - Control Anual</v>
      </c>
      <c r="S539" s="308" t="s">
        <v>52</v>
      </c>
      <c r="T539" s="308"/>
      <c r="U539" s="308" t="s">
        <v>593</v>
      </c>
      <c r="V539" s="301">
        <f t="shared" si="26"/>
        <v>6</v>
      </c>
    </row>
    <row r="540" spans="1:22" s="302" customFormat="1" x14ac:dyDescent="0.2">
      <c r="A540" s="536">
        <v>44714</v>
      </c>
      <c r="B540" s="305" t="s">
        <v>714</v>
      </c>
      <c r="C540" s="305" t="s">
        <v>1314</v>
      </c>
      <c r="D540" s="306" t="s">
        <v>714</v>
      </c>
      <c r="E540" s="306" t="s">
        <v>1629</v>
      </c>
      <c r="F540" s="305" t="s">
        <v>717</v>
      </c>
      <c r="G540" s="305" t="s">
        <v>1655</v>
      </c>
      <c r="H540" s="306"/>
      <c r="I540" s="306"/>
      <c r="J540" s="307">
        <v>0.85763888888888884</v>
      </c>
      <c r="K540" s="307">
        <v>0.92013888888888884</v>
      </c>
      <c r="L540" s="299">
        <f t="shared" si="25"/>
        <v>1.5000000000873133</v>
      </c>
      <c r="M540" s="311">
        <v>4</v>
      </c>
      <c r="N540" s="312"/>
      <c r="O540" s="312">
        <v>1.5</v>
      </c>
      <c r="P540" s="312"/>
      <c r="Q540" s="308" t="s">
        <v>89</v>
      </c>
      <c r="R540" s="300" t="str">
        <f>IFERROR(VLOOKUP(Q540,Hoja1!A:B,2,FALSE),"")</f>
        <v>FAC - Control Anual</v>
      </c>
      <c r="S540" s="308" t="s">
        <v>52</v>
      </c>
      <c r="T540" s="308"/>
      <c r="U540" s="308" t="s">
        <v>593</v>
      </c>
      <c r="V540" s="301">
        <f t="shared" si="26"/>
        <v>6</v>
      </c>
    </row>
    <row r="541" spans="1:22" s="302" customFormat="1" x14ac:dyDescent="0.2">
      <c r="A541" s="394">
        <v>44715</v>
      </c>
      <c r="B541" s="305" t="s">
        <v>714</v>
      </c>
      <c r="C541" s="305" t="s">
        <v>1314</v>
      </c>
      <c r="D541" s="306" t="s">
        <v>714</v>
      </c>
      <c r="E541" s="306" t="s">
        <v>1629</v>
      </c>
      <c r="F541" s="305" t="s">
        <v>717</v>
      </c>
      <c r="G541" s="305" t="s">
        <v>1655</v>
      </c>
      <c r="H541" s="306"/>
      <c r="I541" s="306"/>
      <c r="J541" s="307">
        <v>0.625</v>
      </c>
      <c r="K541" s="307">
        <v>0.6875</v>
      </c>
      <c r="L541" s="299">
        <f t="shared" si="25"/>
        <v>1.5000000000873133</v>
      </c>
      <c r="M541" s="311">
        <v>4</v>
      </c>
      <c r="N541" s="312">
        <v>1</v>
      </c>
      <c r="O541" s="312">
        <v>0.5</v>
      </c>
      <c r="P541" s="312"/>
      <c r="Q541" s="308" t="s">
        <v>89</v>
      </c>
      <c r="R541" s="300" t="str">
        <f>IFERROR(VLOOKUP(Q541,Hoja1!A:B,2,FALSE),"")</f>
        <v>FAC - Control Anual</v>
      </c>
      <c r="S541" s="308" t="s">
        <v>52</v>
      </c>
      <c r="T541" s="308"/>
      <c r="U541" s="308" t="s">
        <v>593</v>
      </c>
      <c r="V541" s="301">
        <f t="shared" si="26"/>
        <v>6</v>
      </c>
    </row>
    <row r="542" spans="1:22" s="302" customFormat="1" x14ac:dyDescent="0.2">
      <c r="A542" s="394">
        <v>44715</v>
      </c>
      <c r="B542" s="305" t="s">
        <v>714</v>
      </c>
      <c r="C542" s="305" t="s">
        <v>1314</v>
      </c>
      <c r="D542" s="306" t="s">
        <v>714</v>
      </c>
      <c r="E542" s="306" t="s">
        <v>1629</v>
      </c>
      <c r="F542" s="305" t="s">
        <v>717</v>
      </c>
      <c r="G542" s="305" t="s">
        <v>1655</v>
      </c>
      <c r="H542" s="306"/>
      <c r="I542" s="306"/>
      <c r="J542" s="307">
        <v>0.6875</v>
      </c>
      <c r="K542" s="307">
        <v>0.75</v>
      </c>
      <c r="L542" s="299">
        <f t="shared" si="25"/>
        <v>1.5000000000873133</v>
      </c>
      <c r="M542" s="311">
        <v>4</v>
      </c>
      <c r="N542" s="312">
        <v>1</v>
      </c>
      <c r="O542" s="312">
        <v>0.5</v>
      </c>
      <c r="P542" s="312"/>
      <c r="Q542" s="308" t="s">
        <v>89</v>
      </c>
      <c r="R542" s="300" t="str">
        <f>IFERROR(VLOOKUP(Q542,Hoja1!A:B,2,FALSE),"")</f>
        <v>FAC - Control Anual</v>
      </c>
      <c r="S542" s="308" t="s">
        <v>52</v>
      </c>
      <c r="T542" s="308"/>
      <c r="U542" s="308" t="s">
        <v>593</v>
      </c>
      <c r="V542" s="301">
        <f t="shared" si="26"/>
        <v>6</v>
      </c>
    </row>
    <row r="543" spans="1:22" s="302" customFormat="1" x14ac:dyDescent="0.2">
      <c r="A543" s="394">
        <v>44715</v>
      </c>
      <c r="B543" s="305" t="s">
        <v>714</v>
      </c>
      <c r="C543" s="305" t="s">
        <v>1314</v>
      </c>
      <c r="D543" s="306" t="s">
        <v>714</v>
      </c>
      <c r="E543" s="306" t="s">
        <v>1629</v>
      </c>
      <c r="F543" s="305" t="s">
        <v>717</v>
      </c>
      <c r="G543" s="305" t="s">
        <v>1630</v>
      </c>
      <c r="H543" s="306"/>
      <c r="I543" s="306"/>
      <c r="J543" s="307">
        <v>0.76388888888888884</v>
      </c>
      <c r="K543" s="307">
        <v>0.82638888888888884</v>
      </c>
      <c r="L543" s="299">
        <f t="shared" si="25"/>
        <v>1.5000000000873133</v>
      </c>
      <c r="M543" s="311">
        <v>4</v>
      </c>
      <c r="N543" s="312">
        <v>1</v>
      </c>
      <c r="O543" s="312">
        <v>0.5</v>
      </c>
      <c r="P543" s="312"/>
      <c r="Q543" s="308" t="s">
        <v>89</v>
      </c>
      <c r="R543" s="300" t="str">
        <f>IFERROR(VLOOKUP(Q543,Hoja1!A:B,2,FALSE),"")</f>
        <v>FAC - Control Anual</v>
      </c>
      <c r="S543" s="308" t="s">
        <v>52</v>
      </c>
      <c r="T543" s="308"/>
      <c r="U543" s="308" t="s">
        <v>593</v>
      </c>
      <c r="V543" s="301">
        <f t="shared" si="26"/>
        <v>6</v>
      </c>
    </row>
    <row r="544" spans="1:22" s="302" customFormat="1" x14ac:dyDescent="0.2">
      <c r="A544" s="394">
        <v>44715</v>
      </c>
      <c r="B544" s="305" t="s">
        <v>714</v>
      </c>
      <c r="C544" s="305" t="s">
        <v>938</v>
      </c>
      <c r="D544" s="306" t="s">
        <v>759</v>
      </c>
      <c r="E544" s="306" t="s">
        <v>1572</v>
      </c>
      <c r="F544" s="305"/>
      <c r="G544" s="305"/>
      <c r="H544" s="306"/>
      <c r="I544" s="306"/>
      <c r="J544" s="307">
        <v>0.84027777777777779</v>
      </c>
      <c r="K544" s="307">
        <v>0.88194444444444453</v>
      </c>
      <c r="L544" s="299">
        <f t="shared" si="25"/>
        <v>1.0000000000582105</v>
      </c>
      <c r="M544" s="311">
        <v>4</v>
      </c>
      <c r="N544" s="312"/>
      <c r="O544" s="312"/>
      <c r="P544" s="312">
        <v>1</v>
      </c>
      <c r="Q544" s="308" t="s">
        <v>300</v>
      </c>
      <c r="R544" s="300" t="str">
        <f>IFERROR(VLOOKUP(Q544,Hoja1!A:B,2,FALSE),"")</f>
        <v>EJC - Entrenamiento LVN</v>
      </c>
      <c r="S544" s="308" t="s">
        <v>53</v>
      </c>
      <c r="T544" s="308" t="s">
        <v>165</v>
      </c>
      <c r="U544" s="308" t="s">
        <v>590</v>
      </c>
      <c r="V544" s="301">
        <f t="shared" si="26"/>
        <v>6</v>
      </c>
    </row>
    <row r="545" spans="1:22" s="302" customFormat="1" x14ac:dyDescent="0.2">
      <c r="A545" s="536">
        <v>44718</v>
      </c>
      <c r="B545" s="305" t="s">
        <v>714</v>
      </c>
      <c r="C545" s="305" t="s">
        <v>1691</v>
      </c>
      <c r="D545" s="306" t="s">
        <v>759</v>
      </c>
      <c r="E545" s="306" t="s">
        <v>1680</v>
      </c>
      <c r="F545" s="305" t="s">
        <v>717</v>
      </c>
      <c r="G545" s="305" t="s">
        <v>1681</v>
      </c>
      <c r="H545" s="306"/>
      <c r="I545" s="306"/>
      <c r="J545" s="307">
        <v>0.39583333333333331</v>
      </c>
      <c r="K545" s="307">
        <v>0.52083333333333337</v>
      </c>
      <c r="L545" s="299">
        <f t="shared" si="25"/>
        <v>3.0000000001746279</v>
      </c>
      <c r="M545" s="311">
        <v>5</v>
      </c>
      <c r="N545" s="312">
        <v>3</v>
      </c>
      <c r="O545" s="312"/>
      <c r="P545" s="312"/>
      <c r="Q545" s="308" t="s">
        <v>89</v>
      </c>
      <c r="R545" s="300" t="str">
        <f>IFERROR(VLOOKUP(Q545,Hoja1!A:B,2,FALSE),"")</f>
        <v>FAC - Control Anual</v>
      </c>
      <c r="S545" s="308" t="s">
        <v>52</v>
      </c>
      <c r="T545" s="308"/>
      <c r="U545" s="308" t="s">
        <v>593</v>
      </c>
      <c r="V545" s="301">
        <f t="shared" si="26"/>
        <v>6</v>
      </c>
    </row>
    <row r="546" spans="1:22" s="302" customFormat="1" x14ac:dyDescent="0.2">
      <c r="A546" s="536">
        <v>44718</v>
      </c>
      <c r="B546" s="305" t="s">
        <v>714</v>
      </c>
      <c r="C546" s="305" t="s">
        <v>1685</v>
      </c>
      <c r="D546" s="306" t="s">
        <v>717</v>
      </c>
      <c r="E546" s="306" t="s">
        <v>1682</v>
      </c>
      <c r="F546" s="305" t="s">
        <v>717</v>
      </c>
      <c r="G546" s="305" t="s">
        <v>1683</v>
      </c>
      <c r="H546" s="306"/>
      <c r="I546" s="306"/>
      <c r="J546" s="307">
        <v>0.52777777777777779</v>
      </c>
      <c r="K546" s="307">
        <v>0.65277777777777779</v>
      </c>
      <c r="L546" s="299">
        <f t="shared" si="25"/>
        <v>3.0000000001746265</v>
      </c>
      <c r="M546" s="311">
        <v>4</v>
      </c>
      <c r="N546" s="312">
        <v>3</v>
      </c>
      <c r="O546" s="312"/>
      <c r="P546" s="312"/>
      <c r="Q546" s="308" t="s">
        <v>89</v>
      </c>
      <c r="R546" s="300" t="str">
        <f>IFERROR(VLOOKUP(Q546,Hoja1!A:B,2,FALSE),"")</f>
        <v>FAC - Control Anual</v>
      </c>
      <c r="S546" s="308" t="s">
        <v>52</v>
      </c>
      <c r="T546" s="308"/>
      <c r="U546" s="308" t="s">
        <v>593</v>
      </c>
      <c r="V546" s="301">
        <f t="shared" si="26"/>
        <v>6</v>
      </c>
    </row>
    <row r="547" spans="1:22" s="302" customFormat="1" x14ac:dyDescent="0.2">
      <c r="A547" s="536">
        <v>44718</v>
      </c>
      <c r="B547" s="305" t="s">
        <v>759</v>
      </c>
      <c r="C547" s="305" t="s">
        <v>1012</v>
      </c>
      <c r="D547" s="306" t="s">
        <v>714</v>
      </c>
      <c r="E547" s="306" t="s">
        <v>920</v>
      </c>
      <c r="F547" s="305" t="s">
        <v>912</v>
      </c>
      <c r="G547" s="305" t="s">
        <v>1684</v>
      </c>
      <c r="H547" s="306"/>
      <c r="I547" s="306"/>
      <c r="J547" s="307">
        <v>0.65972222222222221</v>
      </c>
      <c r="K547" s="307">
        <v>0.70138888888888884</v>
      </c>
      <c r="L547" s="299">
        <f t="shared" si="25"/>
        <v>1.0000000000582079</v>
      </c>
      <c r="M547" s="311">
        <v>5</v>
      </c>
      <c r="N547" s="312"/>
      <c r="O547" s="312"/>
      <c r="P547" s="312">
        <v>1</v>
      </c>
      <c r="Q547" s="308" t="s">
        <v>91</v>
      </c>
      <c r="R547" s="300" t="str">
        <f>IFERROR(VLOOKUP(Q547,Hoja1!A:B,2,FALSE),"")</f>
        <v>EJC - Entrenamiento de Emergencias</v>
      </c>
      <c r="S547" s="308" t="s">
        <v>53</v>
      </c>
      <c r="T547" s="308" t="s">
        <v>165</v>
      </c>
      <c r="U547" s="308"/>
      <c r="V547" s="301">
        <f t="shared" si="26"/>
        <v>6</v>
      </c>
    </row>
    <row r="548" spans="1:22" s="302" customFormat="1" x14ac:dyDescent="0.2">
      <c r="A548" s="394">
        <v>44719</v>
      </c>
      <c r="B548" s="305" t="s">
        <v>714</v>
      </c>
      <c r="C548" s="305" t="s">
        <v>1685</v>
      </c>
      <c r="D548" s="306" t="s">
        <v>714</v>
      </c>
      <c r="E548" s="306" t="s">
        <v>1690</v>
      </c>
      <c r="F548" s="305"/>
      <c r="G548" s="305"/>
      <c r="H548" s="306"/>
      <c r="I548" s="306"/>
      <c r="J548" s="307">
        <v>0.33333333333333331</v>
      </c>
      <c r="K548" s="307">
        <v>0.39583333333333331</v>
      </c>
      <c r="L548" s="299">
        <f t="shared" si="25"/>
        <v>1.5000000000873133</v>
      </c>
      <c r="M548" s="311">
        <v>5</v>
      </c>
      <c r="N548" s="312">
        <v>1.5</v>
      </c>
      <c r="O548" s="312"/>
      <c r="P548" s="312"/>
      <c r="Q548" s="308" t="s">
        <v>81</v>
      </c>
      <c r="R548" s="300" t="str">
        <f>IFERROR(VLOOKUP(Q548,Hoja1!A:B,2,FALSE),"")</f>
        <v>FAC - Transición Co-Piloto</v>
      </c>
      <c r="S548" s="308" t="s">
        <v>52</v>
      </c>
      <c r="T548" s="308"/>
      <c r="U548" s="308" t="s">
        <v>593</v>
      </c>
      <c r="V548" s="301">
        <f t="shared" si="26"/>
        <v>6</v>
      </c>
    </row>
    <row r="549" spans="1:22" s="302" customFormat="1" x14ac:dyDescent="0.2">
      <c r="A549" s="394">
        <v>44719</v>
      </c>
      <c r="B549" s="305" t="s">
        <v>714</v>
      </c>
      <c r="C549" s="305" t="s">
        <v>1685</v>
      </c>
      <c r="D549" s="306" t="s">
        <v>759</v>
      </c>
      <c r="E549" s="306" t="s">
        <v>1680</v>
      </c>
      <c r="F549" s="305" t="s">
        <v>717</v>
      </c>
      <c r="G549" s="305" t="s">
        <v>1682</v>
      </c>
      <c r="H549" s="306"/>
      <c r="I549" s="306"/>
      <c r="J549" s="307">
        <v>0.40277777777777773</v>
      </c>
      <c r="K549" s="307">
        <v>0.52777777777777779</v>
      </c>
      <c r="L549" s="299">
        <f t="shared" si="25"/>
        <v>3.0000000001746279</v>
      </c>
      <c r="M549" s="311">
        <v>5</v>
      </c>
      <c r="N549" s="312"/>
      <c r="O549" s="312"/>
      <c r="P549" s="312">
        <v>3</v>
      </c>
      <c r="Q549" s="308" t="s">
        <v>89</v>
      </c>
      <c r="R549" s="300" t="str">
        <f>IFERROR(VLOOKUP(Q549,Hoja1!A:B,2,FALSE),"")</f>
        <v>FAC - Control Anual</v>
      </c>
      <c r="S549" s="308" t="s">
        <v>52</v>
      </c>
      <c r="T549" s="308"/>
      <c r="U549" s="308" t="s">
        <v>593</v>
      </c>
      <c r="V549" s="301">
        <f t="shared" si="26"/>
        <v>6</v>
      </c>
    </row>
    <row r="550" spans="1:22" s="302" customFormat="1" x14ac:dyDescent="0.2">
      <c r="A550" s="394">
        <v>44719</v>
      </c>
      <c r="B550" s="305" t="s">
        <v>714</v>
      </c>
      <c r="C550" s="305" t="s">
        <v>1691</v>
      </c>
      <c r="D550" s="306" t="s">
        <v>717</v>
      </c>
      <c r="E550" s="306" t="s">
        <v>1681</v>
      </c>
      <c r="F550" s="305" t="s">
        <v>717</v>
      </c>
      <c r="G550" s="305" t="s">
        <v>1683</v>
      </c>
      <c r="H550" s="306"/>
      <c r="I550" s="306"/>
      <c r="J550" s="307">
        <v>0.52777777777777779</v>
      </c>
      <c r="K550" s="307">
        <v>0.65277777777777779</v>
      </c>
      <c r="L550" s="299">
        <f t="shared" si="25"/>
        <v>3.0000000001746265</v>
      </c>
      <c r="M550" s="311">
        <v>4</v>
      </c>
      <c r="N550" s="312"/>
      <c r="O550" s="312"/>
      <c r="P550" s="312">
        <v>3</v>
      </c>
      <c r="Q550" s="308" t="s">
        <v>89</v>
      </c>
      <c r="R550" s="300" t="str">
        <f>IFERROR(VLOOKUP(Q550,Hoja1!A:B,2,FALSE),"")</f>
        <v>FAC - Control Anual</v>
      </c>
      <c r="S550" s="308" t="s">
        <v>52</v>
      </c>
      <c r="T550" s="308"/>
      <c r="U550" s="308" t="s">
        <v>593</v>
      </c>
      <c r="V550" s="301">
        <f t="shared" si="26"/>
        <v>6</v>
      </c>
    </row>
    <row r="551" spans="1:22" s="302" customFormat="1" x14ac:dyDescent="0.2">
      <c r="A551" s="536">
        <v>44720</v>
      </c>
      <c r="B551" s="305" t="s">
        <v>714</v>
      </c>
      <c r="C551" s="305" t="s">
        <v>1685</v>
      </c>
      <c r="D551" s="306" t="s">
        <v>714</v>
      </c>
      <c r="E551" s="306" t="s">
        <v>1690</v>
      </c>
      <c r="F551" s="305"/>
      <c r="G551" s="305"/>
      <c r="H551" s="306"/>
      <c r="I551" s="306"/>
      <c r="J551" s="307">
        <v>0.33333333333333331</v>
      </c>
      <c r="K551" s="307">
        <v>0.39583333333333331</v>
      </c>
      <c r="L551" s="299">
        <f>IF(K551="","",(K551-J551)/$V$1)</f>
        <v>1.5000000000873133</v>
      </c>
      <c r="M551" s="311">
        <v>4</v>
      </c>
      <c r="N551" s="312">
        <v>1.5</v>
      </c>
      <c r="O551" s="312"/>
      <c r="P551" s="312"/>
      <c r="Q551" s="308" t="s">
        <v>82</v>
      </c>
      <c r="R551" s="300" t="str">
        <f>IFERROR(VLOOKUP(Q551,Hoja1!A:B,2,FALSE),"")</f>
        <v>FAC - Transición Piloto Instructor</v>
      </c>
      <c r="S551" s="308" t="s">
        <v>52</v>
      </c>
      <c r="T551" s="308"/>
      <c r="U551" s="308" t="s">
        <v>593</v>
      </c>
      <c r="V551" s="301">
        <f t="shared" si="26"/>
        <v>6</v>
      </c>
    </row>
    <row r="552" spans="1:22" s="302" customFormat="1" x14ac:dyDescent="0.2">
      <c r="A552" s="536">
        <v>44720</v>
      </c>
      <c r="B552" s="305" t="s">
        <v>714</v>
      </c>
      <c r="C552" s="305" t="s">
        <v>1685</v>
      </c>
      <c r="D552" s="306" t="s">
        <v>717</v>
      </c>
      <c r="E552" s="306" t="s">
        <v>1682</v>
      </c>
      <c r="F552" s="305" t="s">
        <v>717</v>
      </c>
      <c r="G552" s="305" t="s">
        <v>1681</v>
      </c>
      <c r="H552" s="306" t="s">
        <v>714</v>
      </c>
      <c r="I552" s="306" t="s">
        <v>1690</v>
      </c>
      <c r="J552" s="307">
        <v>0.39583333333333331</v>
      </c>
      <c r="K552" s="307">
        <v>0.52083333333333337</v>
      </c>
      <c r="L552" s="299">
        <f>IF(K552="","",(K552-J552)/$V$1)</f>
        <v>3.0000000001746279</v>
      </c>
      <c r="M552" s="311">
        <v>5</v>
      </c>
      <c r="N552" s="312"/>
      <c r="O552" s="312">
        <v>3</v>
      </c>
      <c r="P552" s="312"/>
      <c r="Q552" s="308" t="s">
        <v>89</v>
      </c>
      <c r="R552" s="300" t="str">
        <f>IFERROR(VLOOKUP(Q552,Hoja1!A:B,2,FALSE),"")</f>
        <v>FAC - Control Anual</v>
      </c>
      <c r="S552" s="308" t="s">
        <v>52</v>
      </c>
      <c r="T552" s="308"/>
      <c r="U552" s="308" t="s">
        <v>593</v>
      </c>
      <c r="V552" s="301">
        <f t="shared" si="26"/>
        <v>6</v>
      </c>
    </row>
    <row r="553" spans="1:22" s="302" customFormat="1" x14ac:dyDescent="0.2">
      <c r="A553" s="536">
        <v>44720</v>
      </c>
      <c r="B553" s="305" t="s">
        <v>714</v>
      </c>
      <c r="C553" s="305" t="s">
        <v>1691</v>
      </c>
      <c r="D553" s="306" t="s">
        <v>1695</v>
      </c>
      <c r="E553" s="306" t="s">
        <v>1696</v>
      </c>
      <c r="F553" s="305" t="s">
        <v>717</v>
      </c>
      <c r="G553" s="305" t="s">
        <v>1683</v>
      </c>
      <c r="H553" s="306"/>
      <c r="I553" s="306"/>
      <c r="J553" s="307">
        <v>0.54166666666666663</v>
      </c>
      <c r="K553" s="307">
        <v>0.66666666666666663</v>
      </c>
      <c r="L553" s="299">
        <f>IF(K553="","",(K553-J553)/$V$1)</f>
        <v>3.0000000001746265</v>
      </c>
      <c r="M553" s="311">
        <v>5</v>
      </c>
      <c r="N553" s="312">
        <v>1.5</v>
      </c>
      <c r="O553" s="312"/>
      <c r="P553" s="312">
        <v>1.5</v>
      </c>
      <c r="Q553" s="308" t="s">
        <v>89</v>
      </c>
      <c r="R553" s="300" t="str">
        <f>IFERROR(VLOOKUP(Q553,Hoja1!A:B,2,FALSE),"")</f>
        <v>FAC - Control Anual</v>
      </c>
      <c r="S553" s="308" t="s">
        <v>52</v>
      </c>
      <c r="T553" s="308"/>
      <c r="U553" s="308" t="s">
        <v>593</v>
      </c>
      <c r="V553" s="301">
        <f t="shared" si="26"/>
        <v>6</v>
      </c>
    </row>
    <row r="554" spans="1:22" s="302" customFormat="1" x14ac:dyDescent="0.2">
      <c r="A554" s="394">
        <v>44721</v>
      </c>
      <c r="B554" s="305" t="s">
        <v>714</v>
      </c>
      <c r="C554" s="305" t="s">
        <v>1685</v>
      </c>
      <c r="D554" s="306" t="s">
        <v>1695</v>
      </c>
      <c r="E554" s="306" t="s">
        <v>1696</v>
      </c>
      <c r="F554" s="305" t="s">
        <v>717</v>
      </c>
      <c r="G554" s="305" t="s">
        <v>1681</v>
      </c>
      <c r="H554" s="306"/>
      <c r="I554" s="306"/>
      <c r="J554" s="307">
        <v>0.3263888888888889</v>
      </c>
      <c r="K554" s="307">
        <v>0.4513888888888889</v>
      </c>
      <c r="L554" s="299">
        <f>IF(K554="","",(K554-J554)/$V$1)</f>
        <v>3.0000000001746265</v>
      </c>
      <c r="M554" s="311">
        <v>5</v>
      </c>
      <c r="N554" s="312">
        <v>1.5</v>
      </c>
      <c r="O554" s="312">
        <v>1.5</v>
      </c>
      <c r="P554" s="312"/>
      <c r="Q554" s="308" t="s">
        <v>89</v>
      </c>
      <c r="R554" s="300" t="str">
        <f>IFERROR(VLOOKUP(Q554,Hoja1!A:B,2,FALSE),"")</f>
        <v>FAC - Control Anual</v>
      </c>
      <c r="S554" s="308" t="s">
        <v>52</v>
      </c>
      <c r="T554" s="308"/>
      <c r="U554" s="308" t="s">
        <v>593</v>
      </c>
      <c r="V554" s="301">
        <f t="shared" si="26"/>
        <v>6</v>
      </c>
    </row>
    <row r="555" spans="1:22" s="302" customFormat="1" x14ac:dyDescent="0.2">
      <c r="A555" s="394">
        <v>44721</v>
      </c>
      <c r="B555" s="305" t="s">
        <v>714</v>
      </c>
      <c r="C555" s="305" t="s">
        <v>1685</v>
      </c>
      <c r="D555" s="306" t="s">
        <v>714</v>
      </c>
      <c r="E555" s="306" t="s">
        <v>1690</v>
      </c>
      <c r="F555" s="305"/>
      <c r="G555" s="305"/>
      <c r="H555" s="306"/>
      <c r="I555" s="306"/>
      <c r="J555" s="307">
        <v>0.45833333333333331</v>
      </c>
      <c r="K555" s="307">
        <v>0.52083333333333337</v>
      </c>
      <c r="L555" s="299">
        <f t="shared" ref="L555:L618" si="27">IF(K555="","",(K555-J555)/$V$1)</f>
        <v>1.5000000000873146</v>
      </c>
      <c r="M555" s="311">
        <v>5</v>
      </c>
      <c r="N555" s="312">
        <v>1.5</v>
      </c>
      <c r="O555" s="312"/>
      <c r="P555" s="312"/>
      <c r="Q555" s="308" t="s">
        <v>82</v>
      </c>
      <c r="R555" s="300" t="str">
        <f>IFERROR(VLOOKUP(Q555,Hoja1!A:B,2,FALSE),"")</f>
        <v>FAC - Transición Piloto Instructor</v>
      </c>
      <c r="S555" s="308" t="s">
        <v>52</v>
      </c>
      <c r="T555" s="308"/>
      <c r="U555" s="308" t="s">
        <v>593</v>
      </c>
      <c r="V555" s="301">
        <f t="shared" si="26"/>
        <v>6</v>
      </c>
    </row>
    <row r="556" spans="1:22" s="302" customFormat="1" x14ac:dyDescent="0.2">
      <c r="A556" s="394">
        <v>44721</v>
      </c>
      <c r="B556" s="305" t="s">
        <v>714</v>
      </c>
      <c r="C556" s="305" t="s">
        <v>1691</v>
      </c>
      <c r="D556" s="306" t="s">
        <v>759</v>
      </c>
      <c r="E556" s="306" t="s">
        <v>1680</v>
      </c>
      <c r="F556" s="305" t="s">
        <v>717</v>
      </c>
      <c r="G556" s="305" t="s">
        <v>1683</v>
      </c>
      <c r="H556" s="306"/>
      <c r="I556" s="306"/>
      <c r="J556" s="307">
        <v>0.53472222222222221</v>
      </c>
      <c r="K556" s="307">
        <v>0.65972222222222221</v>
      </c>
      <c r="L556" s="299">
        <f t="shared" si="27"/>
        <v>3.0000000001746265</v>
      </c>
      <c r="M556" s="311">
        <v>5</v>
      </c>
      <c r="N556" s="312"/>
      <c r="O556" s="312">
        <v>3</v>
      </c>
      <c r="P556" s="312"/>
      <c r="Q556" s="308" t="s">
        <v>89</v>
      </c>
      <c r="R556" s="300" t="str">
        <f>IFERROR(VLOOKUP(Q556,Hoja1!A:B,2,FALSE),"")</f>
        <v>FAC - Control Anual</v>
      </c>
      <c r="S556" s="308" t="s">
        <v>52</v>
      </c>
      <c r="T556" s="308"/>
      <c r="U556" s="308" t="s">
        <v>593</v>
      </c>
      <c r="V556" s="301">
        <f t="shared" si="26"/>
        <v>6</v>
      </c>
    </row>
    <row r="557" spans="1:22" s="302" customFormat="1" x14ac:dyDescent="0.2">
      <c r="A557" s="536">
        <v>44722</v>
      </c>
      <c r="B557" s="305" t="s">
        <v>714</v>
      </c>
      <c r="C557" s="305" t="s">
        <v>1691</v>
      </c>
      <c r="D557" s="306" t="s">
        <v>759</v>
      </c>
      <c r="E557" s="306" t="s">
        <v>1680</v>
      </c>
      <c r="F557" s="305" t="s">
        <v>717</v>
      </c>
      <c r="G557" s="305" t="s">
        <v>1683</v>
      </c>
      <c r="H557" s="306"/>
      <c r="I557" s="306"/>
      <c r="J557" s="307">
        <v>0.33333333333333331</v>
      </c>
      <c r="K557" s="307">
        <v>0.45833333333333331</v>
      </c>
      <c r="L557" s="299">
        <f t="shared" si="27"/>
        <v>3.0000000001746265</v>
      </c>
      <c r="M557" s="311">
        <v>5</v>
      </c>
      <c r="N557" s="312">
        <v>1.5</v>
      </c>
      <c r="O557" s="312">
        <v>1.5</v>
      </c>
      <c r="P557" s="312"/>
      <c r="Q557" s="308" t="s">
        <v>89</v>
      </c>
      <c r="R557" s="300" t="str">
        <f>IFERROR(VLOOKUP(Q557,Hoja1!A:B,2,FALSE),"")</f>
        <v>FAC - Control Anual</v>
      </c>
      <c r="S557" s="308" t="s">
        <v>52</v>
      </c>
      <c r="T557" s="308"/>
      <c r="U557" s="308" t="s">
        <v>593</v>
      </c>
      <c r="V557" s="301">
        <f t="shared" si="26"/>
        <v>6</v>
      </c>
    </row>
    <row r="558" spans="1:22" s="302" customFormat="1" x14ac:dyDescent="0.2">
      <c r="A558" s="536">
        <v>44722</v>
      </c>
      <c r="B558" s="305" t="s">
        <v>714</v>
      </c>
      <c r="C558" s="305" t="s">
        <v>1691</v>
      </c>
      <c r="D558" s="306" t="s">
        <v>714</v>
      </c>
      <c r="E558" s="306" t="s">
        <v>1690</v>
      </c>
      <c r="F558" s="305"/>
      <c r="G558" s="305"/>
      <c r="H558" s="306"/>
      <c r="I558" s="306"/>
      <c r="J558" s="307">
        <v>0.45833333333333331</v>
      </c>
      <c r="K558" s="307">
        <v>0.52083333333333337</v>
      </c>
      <c r="L558" s="299">
        <f t="shared" si="27"/>
        <v>1.5000000000873146</v>
      </c>
      <c r="M558" s="311">
        <v>5</v>
      </c>
      <c r="N558" s="312">
        <v>0.5</v>
      </c>
      <c r="O558" s="312">
        <v>1</v>
      </c>
      <c r="P558" s="312"/>
      <c r="Q558" s="308" t="s">
        <v>82</v>
      </c>
      <c r="R558" s="300" t="str">
        <f>IFERROR(VLOOKUP(Q558,Hoja1!A:B,2,FALSE),"")</f>
        <v>FAC - Transición Piloto Instructor</v>
      </c>
      <c r="S558" s="308" t="s">
        <v>52</v>
      </c>
      <c r="T558" s="308"/>
      <c r="U558" s="308" t="s">
        <v>593</v>
      </c>
      <c r="V558" s="301">
        <f t="shared" si="26"/>
        <v>6</v>
      </c>
    </row>
    <row r="559" spans="1:22" s="302" customFormat="1" x14ac:dyDescent="0.2">
      <c r="A559" s="536">
        <v>44722</v>
      </c>
      <c r="B559" s="305" t="s">
        <v>714</v>
      </c>
      <c r="C559" s="305" t="s">
        <v>1685</v>
      </c>
      <c r="D559" s="306" t="s">
        <v>717</v>
      </c>
      <c r="E559" s="306" t="s">
        <v>1681</v>
      </c>
      <c r="F559" s="305" t="s">
        <v>717</v>
      </c>
      <c r="G559" s="305" t="s">
        <v>1682</v>
      </c>
      <c r="H559" s="306"/>
      <c r="I559" s="306"/>
      <c r="J559" s="307">
        <v>0.54166666666666663</v>
      </c>
      <c r="K559" s="307">
        <v>0.66666666666666663</v>
      </c>
      <c r="L559" s="299">
        <f t="shared" si="27"/>
        <v>3.0000000001746265</v>
      </c>
      <c r="M559" s="311">
        <v>5</v>
      </c>
      <c r="N559" s="312">
        <v>1.5</v>
      </c>
      <c r="O559" s="312">
        <v>1.5</v>
      </c>
      <c r="P559" s="312"/>
      <c r="Q559" s="308" t="s">
        <v>89</v>
      </c>
      <c r="R559" s="300" t="str">
        <f>IFERROR(VLOOKUP(Q559,Hoja1!A:B,2,FALSE),"")</f>
        <v>FAC - Control Anual</v>
      </c>
      <c r="S559" s="308" t="s">
        <v>52</v>
      </c>
      <c r="T559" s="308"/>
      <c r="U559" s="308" t="s">
        <v>593</v>
      </c>
      <c r="V559" s="301">
        <f t="shared" si="26"/>
        <v>6</v>
      </c>
    </row>
    <row r="560" spans="1:22" s="302" customFormat="1" x14ac:dyDescent="0.2">
      <c r="A560" s="394">
        <v>44724</v>
      </c>
      <c r="B560" s="305" t="s">
        <v>714</v>
      </c>
      <c r="C560" s="305" t="s">
        <v>1691</v>
      </c>
      <c r="D560" s="306" t="s">
        <v>759</v>
      </c>
      <c r="E560" s="306" t="s">
        <v>1709</v>
      </c>
      <c r="F560" s="305" t="s">
        <v>771</v>
      </c>
      <c r="G560" s="305" t="s">
        <v>1710</v>
      </c>
      <c r="H560" s="306" t="s">
        <v>714</v>
      </c>
      <c r="I560" s="306" t="s">
        <v>1690</v>
      </c>
      <c r="J560" s="307">
        <v>0.375</v>
      </c>
      <c r="K560" s="307">
        <v>0.5</v>
      </c>
      <c r="L560" s="299">
        <f t="shared" si="27"/>
        <v>3.0000000001746265</v>
      </c>
      <c r="M560" s="311">
        <v>5</v>
      </c>
      <c r="N560" s="312">
        <v>3</v>
      </c>
      <c r="O560" s="312"/>
      <c r="P560" s="312"/>
      <c r="Q560" s="308" t="s">
        <v>89</v>
      </c>
      <c r="R560" s="300" t="str">
        <f>IFERROR(VLOOKUP(Q560,Hoja1!A:B,2,FALSE),"")</f>
        <v>FAC - Control Anual</v>
      </c>
      <c r="S560" s="308" t="s">
        <v>52</v>
      </c>
      <c r="T560" s="308"/>
      <c r="U560" s="308" t="s">
        <v>593</v>
      </c>
      <c r="V560" s="301">
        <f t="shared" si="26"/>
        <v>6</v>
      </c>
    </row>
    <row r="561" spans="1:22" s="302" customFormat="1" x14ac:dyDescent="0.2">
      <c r="A561" s="394">
        <v>44724</v>
      </c>
      <c r="B561" s="305" t="s">
        <v>714</v>
      </c>
      <c r="C561" s="305" t="s">
        <v>1685</v>
      </c>
      <c r="D561" s="306" t="s">
        <v>717</v>
      </c>
      <c r="E561" s="306" t="s">
        <v>1711</v>
      </c>
      <c r="F561" s="305" t="s">
        <v>771</v>
      </c>
      <c r="G561" s="305" t="s">
        <v>908</v>
      </c>
      <c r="H561" s="306"/>
      <c r="I561" s="306"/>
      <c r="J561" s="307">
        <v>0.50694444444444442</v>
      </c>
      <c r="K561" s="307">
        <v>0.63194444444444442</v>
      </c>
      <c r="L561" s="299">
        <f t="shared" si="27"/>
        <v>3.0000000001746265</v>
      </c>
      <c r="M561" s="311">
        <v>5</v>
      </c>
      <c r="N561" s="312">
        <v>3</v>
      </c>
      <c r="O561" s="312"/>
      <c r="P561" s="312"/>
      <c r="Q561" s="308" t="s">
        <v>89</v>
      </c>
      <c r="R561" s="300" t="str">
        <f>IFERROR(VLOOKUP(Q561,Hoja1!A:B,2,FALSE),"")</f>
        <v>FAC - Control Anual</v>
      </c>
      <c r="S561" s="308" t="s">
        <v>52</v>
      </c>
      <c r="T561" s="308"/>
      <c r="U561" s="308" t="s">
        <v>593</v>
      </c>
      <c r="V561" s="301">
        <f t="shared" si="26"/>
        <v>6</v>
      </c>
    </row>
    <row r="562" spans="1:22" s="302" customFormat="1" x14ac:dyDescent="0.2">
      <c r="A562" s="536">
        <v>44725</v>
      </c>
      <c r="B562" s="305" t="s">
        <v>714</v>
      </c>
      <c r="C562" s="305" t="s">
        <v>1691</v>
      </c>
      <c r="D562" s="306" t="s">
        <v>714</v>
      </c>
      <c r="E562" s="306" t="s">
        <v>1690</v>
      </c>
      <c r="F562" s="305"/>
      <c r="G562" s="305"/>
      <c r="H562" s="306"/>
      <c r="I562" s="306"/>
      <c r="J562" s="307">
        <v>0.33333333333333331</v>
      </c>
      <c r="K562" s="307">
        <v>0.39583333333333331</v>
      </c>
      <c r="L562" s="299">
        <f t="shared" si="27"/>
        <v>1.5000000000873133</v>
      </c>
      <c r="M562" s="311">
        <v>5</v>
      </c>
      <c r="N562" s="312"/>
      <c r="O562" s="312">
        <v>1.5</v>
      </c>
      <c r="P562" s="312"/>
      <c r="Q562" s="308" t="s">
        <v>82</v>
      </c>
      <c r="R562" s="300" t="str">
        <f>IFERROR(VLOOKUP(Q562,Hoja1!A:B,2,FALSE),"")</f>
        <v>FAC - Transición Piloto Instructor</v>
      </c>
      <c r="S562" s="308" t="s">
        <v>52</v>
      </c>
      <c r="T562" s="308"/>
      <c r="U562" s="308" t="s">
        <v>593</v>
      </c>
      <c r="V562" s="301">
        <f t="shared" si="26"/>
        <v>6</v>
      </c>
    </row>
    <row r="563" spans="1:22" s="302" customFormat="1" x14ac:dyDescent="0.2">
      <c r="A563" s="536">
        <v>44725</v>
      </c>
      <c r="B563" s="305" t="s">
        <v>714</v>
      </c>
      <c r="C563" s="305" t="s">
        <v>1691</v>
      </c>
      <c r="D563" s="306" t="s">
        <v>714</v>
      </c>
      <c r="E563" s="306" t="s">
        <v>1690</v>
      </c>
      <c r="F563" s="305" t="s">
        <v>717</v>
      </c>
      <c r="G563" s="305" t="s">
        <v>1711</v>
      </c>
      <c r="H563" s="306"/>
      <c r="I563" s="306"/>
      <c r="J563" s="307">
        <v>0.39583333333333331</v>
      </c>
      <c r="K563" s="307">
        <v>0.45833333333333331</v>
      </c>
      <c r="L563" s="299">
        <f t="shared" si="27"/>
        <v>1.5000000000873133</v>
      </c>
      <c r="M563" s="311">
        <v>5</v>
      </c>
      <c r="N563" s="312"/>
      <c r="O563" s="312"/>
      <c r="P563" s="312">
        <v>1.5</v>
      </c>
      <c r="Q563" s="308" t="s">
        <v>89</v>
      </c>
      <c r="R563" s="300" t="str">
        <f>IFERROR(VLOOKUP(Q563,Hoja1!A:B,2,FALSE),"")</f>
        <v>FAC - Control Anual</v>
      </c>
      <c r="S563" s="308" t="s">
        <v>52</v>
      </c>
      <c r="T563" s="308"/>
      <c r="U563" s="308" t="s">
        <v>593</v>
      </c>
      <c r="V563" s="301">
        <f t="shared" si="26"/>
        <v>6</v>
      </c>
    </row>
    <row r="564" spans="1:22" s="302" customFormat="1" x14ac:dyDescent="0.2">
      <c r="A564" s="536">
        <v>44725</v>
      </c>
      <c r="B564" s="305" t="s">
        <v>714</v>
      </c>
      <c r="C564" s="305" t="s">
        <v>1685</v>
      </c>
      <c r="D564" s="306" t="s">
        <v>759</v>
      </c>
      <c r="E564" s="306" t="s">
        <v>1709</v>
      </c>
      <c r="F564" s="305" t="s">
        <v>771</v>
      </c>
      <c r="G564" s="305" t="s">
        <v>908</v>
      </c>
      <c r="H564" s="306"/>
      <c r="I564" s="306"/>
      <c r="J564" s="307">
        <v>0.46527777777777773</v>
      </c>
      <c r="K564" s="307">
        <v>0.59027777777777779</v>
      </c>
      <c r="L564" s="299">
        <f t="shared" si="27"/>
        <v>3.0000000001746279</v>
      </c>
      <c r="M564" s="311">
        <v>5</v>
      </c>
      <c r="N564" s="312"/>
      <c r="O564" s="312"/>
      <c r="P564" s="312">
        <v>3</v>
      </c>
      <c r="Q564" s="308" t="s">
        <v>89</v>
      </c>
      <c r="R564" s="300" t="str">
        <f>IFERROR(VLOOKUP(Q564,Hoja1!A:B,2,FALSE),"")</f>
        <v>FAC - Control Anual</v>
      </c>
      <c r="S564" s="308" t="s">
        <v>52</v>
      </c>
      <c r="T564" s="308"/>
      <c r="U564" s="308" t="s">
        <v>593</v>
      </c>
      <c r="V564" s="301">
        <f t="shared" si="26"/>
        <v>6</v>
      </c>
    </row>
    <row r="565" spans="1:22" s="302" customFormat="1" x14ac:dyDescent="0.2">
      <c r="A565" s="536">
        <v>44725</v>
      </c>
      <c r="B565" s="305" t="s">
        <v>989</v>
      </c>
      <c r="C565" s="305" t="s">
        <v>1725</v>
      </c>
      <c r="D565" s="306" t="s">
        <v>759</v>
      </c>
      <c r="E565" s="306" t="s">
        <v>1726</v>
      </c>
      <c r="F565" s="305" t="s">
        <v>1727</v>
      </c>
      <c r="G565" s="305" t="s">
        <v>1728</v>
      </c>
      <c r="H565" s="306"/>
      <c r="I565" s="306"/>
      <c r="J565" s="307">
        <v>0.59722222222222221</v>
      </c>
      <c r="K565" s="307">
        <v>0.68055555555555547</v>
      </c>
      <c r="L565" s="299">
        <f t="shared" si="27"/>
        <v>2.0000000001164158</v>
      </c>
      <c r="M565" s="311">
        <v>5</v>
      </c>
      <c r="N565" s="312">
        <v>2</v>
      </c>
      <c r="O565" s="312"/>
      <c r="P565" s="312"/>
      <c r="Q565" s="308"/>
      <c r="R565" s="300" t="str">
        <f>IFERROR(VLOOKUP(Q565,Hoja1!A:B,2,FALSE),"")</f>
        <v/>
      </c>
      <c r="S565" s="308" t="s">
        <v>396</v>
      </c>
      <c r="T565" s="308"/>
      <c r="U565" s="308"/>
      <c r="V565" s="301">
        <f t="shared" si="26"/>
        <v>6</v>
      </c>
    </row>
    <row r="566" spans="1:22" s="302" customFormat="1" x14ac:dyDescent="0.2">
      <c r="A566" s="536">
        <v>44725</v>
      </c>
      <c r="B566" s="305" t="s">
        <v>759</v>
      </c>
      <c r="C566" s="305" t="s">
        <v>1729</v>
      </c>
      <c r="D566" s="306" t="s">
        <v>989</v>
      </c>
      <c r="E566" s="306" t="s">
        <v>1730</v>
      </c>
      <c r="F566" s="305" t="s">
        <v>989</v>
      </c>
      <c r="G566" s="305" t="s">
        <v>1731</v>
      </c>
      <c r="H566" s="306"/>
      <c r="I566" s="306"/>
      <c r="J566" s="307">
        <v>0.68055555555555547</v>
      </c>
      <c r="K566" s="307">
        <v>0.76388888888888884</v>
      </c>
      <c r="L566" s="299">
        <f t="shared" si="27"/>
        <v>2.0000000001164184</v>
      </c>
      <c r="M566" s="311">
        <v>5</v>
      </c>
      <c r="N566" s="312">
        <v>2</v>
      </c>
      <c r="O566" s="312"/>
      <c r="P566" s="312"/>
      <c r="Q566" s="308"/>
      <c r="R566" s="300" t="str">
        <f>IFERROR(VLOOKUP(Q566,Hoja1!A:B,2,FALSE),"")</f>
        <v/>
      </c>
      <c r="S566" s="308" t="s">
        <v>396</v>
      </c>
      <c r="T566" s="308"/>
      <c r="U566" s="308"/>
      <c r="V566" s="301">
        <f t="shared" si="26"/>
        <v>6</v>
      </c>
    </row>
    <row r="567" spans="1:22" s="302" customFormat="1" x14ac:dyDescent="0.2">
      <c r="A567" s="536">
        <v>44725</v>
      </c>
      <c r="B567" s="305" t="s">
        <v>989</v>
      </c>
      <c r="C567" s="305" t="s">
        <v>1725</v>
      </c>
      <c r="D567" s="306" t="s">
        <v>759</v>
      </c>
      <c r="E567" s="306" t="s">
        <v>1726</v>
      </c>
      <c r="F567" s="305" t="s">
        <v>1727</v>
      </c>
      <c r="G567" s="305" t="s">
        <v>1728</v>
      </c>
      <c r="H567" s="306"/>
      <c r="I567" s="306"/>
      <c r="J567" s="307">
        <v>0.76388888888888884</v>
      </c>
      <c r="K567" s="307">
        <v>0.84722222222222221</v>
      </c>
      <c r="L567" s="299">
        <f t="shared" si="27"/>
        <v>2.0000000001164184</v>
      </c>
      <c r="M567" s="311">
        <v>5</v>
      </c>
      <c r="N567" s="312">
        <v>2</v>
      </c>
      <c r="O567" s="312"/>
      <c r="P567" s="312"/>
      <c r="Q567" s="308"/>
      <c r="R567" s="300" t="str">
        <f>IFERROR(VLOOKUP(Q567,Hoja1!A:B,2,FALSE),"")</f>
        <v/>
      </c>
      <c r="S567" s="308" t="s">
        <v>396</v>
      </c>
      <c r="T567" s="308"/>
      <c r="U567" s="308"/>
      <c r="V567" s="301">
        <f t="shared" si="26"/>
        <v>6</v>
      </c>
    </row>
    <row r="568" spans="1:22" s="302" customFormat="1" x14ac:dyDescent="0.2">
      <c r="A568" s="536">
        <v>44725</v>
      </c>
      <c r="B568" s="305" t="s">
        <v>759</v>
      </c>
      <c r="C568" s="305" t="s">
        <v>1729</v>
      </c>
      <c r="D568" s="306" t="s">
        <v>989</v>
      </c>
      <c r="E568" s="306" t="s">
        <v>1730</v>
      </c>
      <c r="F568" s="305" t="s">
        <v>989</v>
      </c>
      <c r="G568" s="305" t="s">
        <v>1731</v>
      </c>
      <c r="H568" s="306"/>
      <c r="I568" s="306"/>
      <c r="J568" s="307">
        <v>0.84722222222222221</v>
      </c>
      <c r="K568" s="307">
        <v>0.93055555555555547</v>
      </c>
      <c r="L568" s="299">
        <f t="shared" si="27"/>
        <v>2.0000000001164158</v>
      </c>
      <c r="M568" s="311">
        <v>5</v>
      </c>
      <c r="N568" s="312">
        <v>2</v>
      </c>
      <c r="O568" s="312"/>
      <c r="P568" s="312"/>
      <c r="Q568" s="308"/>
      <c r="R568" s="300" t="str">
        <f>IFERROR(VLOOKUP(Q568,Hoja1!A:B,2,FALSE),"")</f>
        <v/>
      </c>
      <c r="S568" s="308" t="s">
        <v>396</v>
      </c>
      <c r="T568" s="308"/>
      <c r="U568" s="308"/>
      <c r="V568" s="301">
        <f t="shared" si="26"/>
        <v>6</v>
      </c>
    </row>
    <row r="569" spans="1:22" s="302" customFormat="1" x14ac:dyDescent="0.2">
      <c r="A569" s="536">
        <v>44725</v>
      </c>
      <c r="B569" s="305" t="s">
        <v>768</v>
      </c>
      <c r="C569" s="305" t="s">
        <v>942</v>
      </c>
      <c r="D569" s="306" t="s">
        <v>759</v>
      </c>
      <c r="E569" s="306" t="s">
        <v>1732</v>
      </c>
      <c r="F569" s="305"/>
      <c r="G569" s="305"/>
      <c r="H569" s="306"/>
      <c r="I569" s="306"/>
      <c r="J569" s="307">
        <v>0.93055555555555547</v>
      </c>
      <c r="K569" s="307">
        <v>0.97222222222222221</v>
      </c>
      <c r="L569" s="299">
        <f t="shared" si="27"/>
        <v>1.0000000000582105</v>
      </c>
      <c r="M569" s="311">
        <v>5</v>
      </c>
      <c r="N569" s="312"/>
      <c r="O569" s="312"/>
      <c r="P569" s="312">
        <v>1</v>
      </c>
      <c r="Q569" s="308" t="s">
        <v>94</v>
      </c>
      <c r="R569" s="300" t="str">
        <f>IFERROR(VLOOKUP(Q569,Hoja1!A:B,2,FALSE),"")</f>
        <v>EJC - Requisitos LVN</v>
      </c>
      <c r="S569" s="308" t="s">
        <v>53</v>
      </c>
      <c r="T569" s="308" t="s">
        <v>165</v>
      </c>
      <c r="U569" s="308" t="s">
        <v>590</v>
      </c>
      <c r="V569" s="301">
        <f t="shared" si="26"/>
        <v>6</v>
      </c>
    </row>
    <row r="570" spans="1:22" s="302" customFormat="1" x14ac:dyDescent="0.2">
      <c r="A570" s="545">
        <v>44726</v>
      </c>
      <c r="B570" s="305" t="s">
        <v>714</v>
      </c>
      <c r="C570" s="305" t="s">
        <v>1685</v>
      </c>
      <c r="D570" s="306" t="s">
        <v>759</v>
      </c>
      <c r="E570" s="306" t="s">
        <v>1709</v>
      </c>
      <c r="F570" s="305" t="s">
        <v>771</v>
      </c>
      <c r="G570" s="305" t="s">
        <v>1791</v>
      </c>
      <c r="H570" s="306"/>
      <c r="I570" s="306"/>
      <c r="J570" s="307">
        <v>0.21875</v>
      </c>
      <c r="K570" s="307">
        <v>0.34375</v>
      </c>
      <c r="L570" s="299">
        <f t="shared" si="27"/>
        <v>3.0000000001746265</v>
      </c>
      <c r="M570" s="311">
        <v>5</v>
      </c>
      <c r="N570" s="312"/>
      <c r="O570" s="312">
        <v>1.5</v>
      </c>
      <c r="P570" s="312">
        <v>1.5</v>
      </c>
      <c r="Q570" s="308" t="s">
        <v>89</v>
      </c>
      <c r="R570" s="300" t="str">
        <f>IFERROR(VLOOKUP(Q570,Hoja1!A:B,2,FALSE),"")</f>
        <v>FAC - Control Anual</v>
      </c>
      <c r="S570" s="308" t="s">
        <v>52</v>
      </c>
      <c r="T570" s="308"/>
      <c r="U570" s="308" t="s">
        <v>593</v>
      </c>
      <c r="V570" s="301">
        <f t="shared" si="26"/>
        <v>6</v>
      </c>
    </row>
    <row r="571" spans="1:22" s="302" customFormat="1" x14ac:dyDescent="0.2">
      <c r="A571" s="545">
        <v>44726</v>
      </c>
      <c r="B571" s="305" t="s">
        <v>989</v>
      </c>
      <c r="C571" s="305" t="s">
        <v>1725</v>
      </c>
      <c r="D571" s="306" t="s">
        <v>989</v>
      </c>
      <c r="E571" s="306" t="s">
        <v>1731</v>
      </c>
      <c r="F571" s="305" t="s">
        <v>989</v>
      </c>
      <c r="G571" s="305" t="s">
        <v>1730</v>
      </c>
      <c r="H571" s="306"/>
      <c r="I571" s="306"/>
      <c r="J571" s="307">
        <v>0.34375</v>
      </c>
      <c r="K571" s="307">
        <v>0.42708333333333331</v>
      </c>
      <c r="L571" s="299">
        <f t="shared" si="27"/>
        <v>2.0000000001164171</v>
      </c>
      <c r="M571" s="311">
        <v>5</v>
      </c>
      <c r="N571" s="312">
        <v>2</v>
      </c>
      <c r="O571" s="312"/>
      <c r="P571" s="312"/>
      <c r="Q571" s="308"/>
      <c r="R571" s="300" t="str">
        <f>IFERROR(VLOOKUP(Q571,Hoja1!A:B,2,FALSE),"")</f>
        <v/>
      </c>
      <c r="S571" s="308" t="s">
        <v>396</v>
      </c>
      <c r="T571" s="308"/>
      <c r="U571" s="308"/>
      <c r="V571" s="301">
        <f t="shared" si="26"/>
        <v>6</v>
      </c>
    </row>
    <row r="572" spans="1:22" s="302" customFormat="1" x14ac:dyDescent="0.2">
      <c r="A572" s="545">
        <v>44726</v>
      </c>
      <c r="B572" s="305" t="s">
        <v>759</v>
      </c>
      <c r="C572" s="305" t="s">
        <v>1729</v>
      </c>
      <c r="D572" s="306" t="s">
        <v>759</v>
      </c>
      <c r="E572" s="306" t="s">
        <v>1726</v>
      </c>
      <c r="F572" s="305" t="s">
        <v>1727</v>
      </c>
      <c r="G572" s="305" t="s">
        <v>1728</v>
      </c>
      <c r="H572" s="306"/>
      <c r="I572" s="306"/>
      <c r="J572" s="307">
        <v>0.43055555555555558</v>
      </c>
      <c r="K572" s="307">
        <v>0.51388888888888895</v>
      </c>
      <c r="L572" s="299">
        <f t="shared" si="27"/>
        <v>2.0000000001164184</v>
      </c>
      <c r="M572" s="311">
        <v>5</v>
      </c>
      <c r="N572" s="312">
        <v>2</v>
      </c>
      <c r="O572" s="312"/>
      <c r="P572" s="312"/>
      <c r="Q572" s="308"/>
      <c r="R572" s="300" t="str">
        <f>IFERROR(VLOOKUP(Q572,Hoja1!A:B,2,FALSE),"")</f>
        <v/>
      </c>
      <c r="S572" s="308" t="s">
        <v>396</v>
      </c>
      <c r="T572" s="308"/>
      <c r="U572" s="308"/>
      <c r="V572" s="301">
        <f t="shared" si="26"/>
        <v>6</v>
      </c>
    </row>
    <row r="573" spans="1:22" s="302" customFormat="1" x14ac:dyDescent="0.2">
      <c r="A573" s="545">
        <v>44726</v>
      </c>
      <c r="B573" s="305" t="s">
        <v>989</v>
      </c>
      <c r="C573" s="305" t="s">
        <v>1725</v>
      </c>
      <c r="D573" s="306" t="s">
        <v>989</v>
      </c>
      <c r="E573" s="306" t="s">
        <v>1731</v>
      </c>
      <c r="F573" s="305" t="s">
        <v>989</v>
      </c>
      <c r="G573" s="305" t="s">
        <v>1730</v>
      </c>
      <c r="H573" s="306"/>
      <c r="I573" s="306"/>
      <c r="J573" s="307">
        <v>0.51388888888888895</v>
      </c>
      <c r="K573" s="307">
        <v>0.59722222222222221</v>
      </c>
      <c r="L573" s="299">
        <f t="shared" si="27"/>
        <v>2.0000000001164158</v>
      </c>
      <c r="M573" s="311">
        <v>5</v>
      </c>
      <c r="N573" s="312">
        <v>2</v>
      </c>
      <c r="O573" s="312"/>
      <c r="P573" s="312"/>
      <c r="Q573" s="308"/>
      <c r="R573" s="300" t="str">
        <f>IFERROR(VLOOKUP(Q573,Hoja1!A:B,2,FALSE),"")</f>
        <v/>
      </c>
      <c r="S573" s="308" t="s">
        <v>396</v>
      </c>
      <c r="T573" s="308"/>
      <c r="U573" s="308"/>
      <c r="V573" s="301">
        <f t="shared" si="26"/>
        <v>6</v>
      </c>
    </row>
    <row r="574" spans="1:22" s="302" customFormat="1" x14ac:dyDescent="0.2">
      <c r="A574" s="545">
        <v>44726</v>
      </c>
      <c r="B574" s="305" t="s">
        <v>759</v>
      </c>
      <c r="C574" s="305" t="s">
        <v>1729</v>
      </c>
      <c r="D574" s="306" t="s">
        <v>759</v>
      </c>
      <c r="E574" s="306" t="s">
        <v>1726</v>
      </c>
      <c r="F574" s="305" t="s">
        <v>1727</v>
      </c>
      <c r="G574" s="305" t="s">
        <v>1728</v>
      </c>
      <c r="H574" s="306"/>
      <c r="I574" s="306"/>
      <c r="J574" s="307">
        <v>0.59722222222222221</v>
      </c>
      <c r="K574" s="307">
        <v>0.68055555555555547</v>
      </c>
      <c r="L574" s="299">
        <f t="shared" si="27"/>
        <v>2.0000000001164158</v>
      </c>
      <c r="M574" s="311">
        <v>5</v>
      </c>
      <c r="N574" s="312">
        <v>2</v>
      </c>
      <c r="O574" s="312"/>
      <c r="P574" s="312"/>
      <c r="Q574" s="308"/>
      <c r="R574" s="300" t="str">
        <f>IFERROR(VLOOKUP(Q574,Hoja1!A:B,2,FALSE),"")</f>
        <v/>
      </c>
      <c r="S574" s="308" t="s">
        <v>396</v>
      </c>
      <c r="T574" s="308"/>
      <c r="U574" s="308"/>
      <c r="V574" s="301">
        <f t="shared" si="26"/>
        <v>6</v>
      </c>
    </row>
    <row r="575" spans="1:22" s="302" customFormat="1" x14ac:dyDescent="0.2">
      <c r="A575" s="545">
        <v>44726</v>
      </c>
      <c r="B575" s="305" t="s">
        <v>714</v>
      </c>
      <c r="C575" s="305" t="s">
        <v>1691</v>
      </c>
      <c r="D575" s="306" t="s">
        <v>714</v>
      </c>
      <c r="E575" s="306" t="s">
        <v>1690</v>
      </c>
      <c r="F575" s="305"/>
      <c r="G575" s="305"/>
      <c r="H575" s="306"/>
      <c r="I575" s="306"/>
      <c r="J575" s="307">
        <v>0.6875</v>
      </c>
      <c r="K575" s="307">
        <v>0.75</v>
      </c>
      <c r="L575" s="299">
        <f t="shared" si="27"/>
        <v>1.5000000000873133</v>
      </c>
      <c r="M575" s="311">
        <v>5</v>
      </c>
      <c r="N575" s="312"/>
      <c r="O575" s="312"/>
      <c r="P575" s="312">
        <v>1.5</v>
      </c>
      <c r="Q575" s="308" t="s">
        <v>82</v>
      </c>
      <c r="R575" s="300" t="str">
        <f>IFERROR(VLOOKUP(Q575,Hoja1!A:B,2,FALSE),"")</f>
        <v>FAC - Transición Piloto Instructor</v>
      </c>
      <c r="S575" s="308" t="s">
        <v>52</v>
      </c>
      <c r="T575" s="308"/>
      <c r="U575" s="308" t="s">
        <v>593</v>
      </c>
      <c r="V575" s="301">
        <f t="shared" si="26"/>
        <v>6</v>
      </c>
    </row>
    <row r="576" spans="1:22" s="302" customFormat="1" x14ac:dyDescent="0.2">
      <c r="A576" s="545">
        <v>44726</v>
      </c>
      <c r="B576" s="305" t="s">
        <v>714</v>
      </c>
      <c r="C576" s="305" t="s">
        <v>1691</v>
      </c>
      <c r="D576" s="306" t="s">
        <v>759</v>
      </c>
      <c r="E576" s="306" t="s">
        <v>1787</v>
      </c>
      <c r="F576" s="305" t="s">
        <v>714</v>
      </c>
      <c r="G576" s="305" t="s">
        <v>1690</v>
      </c>
      <c r="H576" s="306"/>
      <c r="I576" s="306"/>
      <c r="J576" s="307">
        <v>0.75</v>
      </c>
      <c r="K576" s="307">
        <v>0.8125</v>
      </c>
      <c r="L576" s="299">
        <f t="shared" si="27"/>
        <v>1.5000000000873133</v>
      </c>
      <c r="M576" s="311">
        <v>5</v>
      </c>
      <c r="N576" s="312">
        <v>1.5</v>
      </c>
      <c r="O576" s="312"/>
      <c r="P576" s="312"/>
      <c r="Q576" s="308" t="s">
        <v>89</v>
      </c>
      <c r="R576" s="300" t="str">
        <f>IFERROR(VLOOKUP(Q576,Hoja1!A:B,2,FALSE),"")</f>
        <v>FAC - Control Anual</v>
      </c>
      <c r="S576" s="308" t="s">
        <v>52</v>
      </c>
      <c r="T576" s="308"/>
      <c r="U576" s="308" t="s">
        <v>593</v>
      </c>
      <c r="V576" s="301">
        <f t="shared" si="26"/>
        <v>6</v>
      </c>
    </row>
    <row r="577" spans="1:22" s="302" customFormat="1" x14ac:dyDescent="0.2">
      <c r="A577" s="545">
        <v>44726</v>
      </c>
      <c r="B577" s="305" t="s">
        <v>768</v>
      </c>
      <c r="C577" s="305" t="s">
        <v>1788</v>
      </c>
      <c r="D577" s="306" t="s">
        <v>759</v>
      </c>
      <c r="E577" s="306" t="s">
        <v>1793</v>
      </c>
      <c r="F577" s="305" t="s">
        <v>759</v>
      </c>
      <c r="G577" s="305" t="s">
        <v>1789</v>
      </c>
      <c r="H577" s="306"/>
      <c r="I577" s="306"/>
      <c r="J577" s="307">
        <v>0.8125</v>
      </c>
      <c r="K577" s="307">
        <v>0.9375</v>
      </c>
      <c r="L577" s="299">
        <f t="shared" si="27"/>
        <v>3.0000000001746265</v>
      </c>
      <c r="M577" s="311">
        <v>5</v>
      </c>
      <c r="N577" s="312">
        <v>3</v>
      </c>
      <c r="O577" s="312"/>
      <c r="P577" s="312"/>
      <c r="Q577" s="308" t="s">
        <v>91</v>
      </c>
      <c r="R577" s="300" t="str">
        <f>IFERROR(VLOOKUP(Q577,Hoja1!A:B,2,FALSE),"")</f>
        <v>EJC - Entrenamiento de Emergencias</v>
      </c>
      <c r="S577" s="308" t="s">
        <v>53</v>
      </c>
      <c r="T577" s="308" t="s">
        <v>164</v>
      </c>
      <c r="U577" s="308" t="s">
        <v>591</v>
      </c>
      <c r="V577" s="301">
        <f t="shared" si="26"/>
        <v>6</v>
      </c>
    </row>
    <row r="578" spans="1:22" s="302" customFormat="1" x14ac:dyDescent="0.2">
      <c r="A578" s="545">
        <v>44726</v>
      </c>
      <c r="B578" s="305" t="s">
        <v>759</v>
      </c>
      <c r="C578" s="305" t="s">
        <v>1170</v>
      </c>
      <c r="D578" s="306" t="s">
        <v>759</v>
      </c>
      <c r="E578" s="306" t="s">
        <v>1789</v>
      </c>
      <c r="F578" s="305" t="s">
        <v>759</v>
      </c>
      <c r="G578" s="305" t="s">
        <v>1790</v>
      </c>
      <c r="H578" s="306"/>
      <c r="I578" s="306"/>
      <c r="J578" s="307">
        <v>0.9375</v>
      </c>
      <c r="K578" s="307">
        <v>1</v>
      </c>
      <c r="L578" s="299">
        <f t="shared" si="27"/>
        <v>1.5000000000873133</v>
      </c>
      <c r="M578" s="311">
        <v>5</v>
      </c>
      <c r="N578" s="312"/>
      <c r="O578" s="312">
        <v>1.5</v>
      </c>
      <c r="P578" s="312"/>
      <c r="Q578" s="308" t="s">
        <v>124</v>
      </c>
      <c r="R578" s="300" t="str">
        <f>IFERROR(VLOOKUP(Q578,Hoja1!A:B,2,FALSE),"")</f>
        <v>EJC - Prueba Anual de Nivel de Pericia-IFR</v>
      </c>
      <c r="S578" s="308" t="s">
        <v>53</v>
      </c>
      <c r="T578" s="308" t="s">
        <v>164</v>
      </c>
      <c r="U578" s="308" t="s">
        <v>591</v>
      </c>
      <c r="V578" s="301">
        <f t="shared" si="26"/>
        <v>6</v>
      </c>
    </row>
    <row r="579" spans="1:22" s="302" customFormat="1" x14ac:dyDescent="0.2">
      <c r="A579" s="546">
        <v>44727</v>
      </c>
      <c r="B579" s="305" t="s">
        <v>714</v>
      </c>
      <c r="C579" s="305" t="s">
        <v>1685</v>
      </c>
      <c r="D579" s="306" t="s">
        <v>759</v>
      </c>
      <c r="E579" s="306" t="s">
        <v>1787</v>
      </c>
      <c r="F579" s="305" t="s">
        <v>717</v>
      </c>
      <c r="G579" s="305" t="s">
        <v>1711</v>
      </c>
      <c r="H579" s="306"/>
      <c r="I579" s="306"/>
      <c r="J579" s="307">
        <v>0.20833333333333334</v>
      </c>
      <c r="K579" s="307">
        <v>0.33333333333333331</v>
      </c>
      <c r="L579" s="299">
        <f t="shared" si="27"/>
        <v>3.0000000001746256</v>
      </c>
      <c r="M579" s="311">
        <v>5</v>
      </c>
      <c r="N579" s="312"/>
      <c r="O579" s="312">
        <v>1.5</v>
      </c>
      <c r="P579" s="312">
        <v>1.5</v>
      </c>
      <c r="Q579" s="308" t="s">
        <v>89</v>
      </c>
      <c r="R579" s="300" t="str">
        <f>IFERROR(VLOOKUP(Q579,Hoja1!A:B,2,FALSE),"")</f>
        <v>FAC - Control Anual</v>
      </c>
      <c r="S579" s="308" t="s">
        <v>52</v>
      </c>
      <c r="T579" s="308"/>
      <c r="U579" s="308" t="s">
        <v>593</v>
      </c>
      <c r="V579" s="301">
        <f t="shared" si="26"/>
        <v>6</v>
      </c>
    </row>
    <row r="580" spans="1:22" s="302" customFormat="1" x14ac:dyDescent="0.2">
      <c r="A580" s="546">
        <v>44727</v>
      </c>
      <c r="B580" s="305" t="s">
        <v>989</v>
      </c>
      <c r="C580" s="305" t="s">
        <v>1725</v>
      </c>
      <c r="D580" s="306" t="s">
        <v>759</v>
      </c>
      <c r="E580" s="306" t="s">
        <v>1726</v>
      </c>
      <c r="F580" s="305" t="s">
        <v>1727</v>
      </c>
      <c r="G580" s="305" t="s">
        <v>1728</v>
      </c>
      <c r="H580" s="306"/>
      <c r="I580" s="306"/>
      <c r="J580" s="307">
        <v>0.34027777777777773</v>
      </c>
      <c r="K580" s="307">
        <v>0.4236111111111111</v>
      </c>
      <c r="L580" s="299">
        <f t="shared" si="27"/>
        <v>2.0000000001164184</v>
      </c>
      <c r="M580" s="311">
        <v>5</v>
      </c>
      <c r="N580" s="312">
        <v>2</v>
      </c>
      <c r="O580" s="312"/>
      <c r="P580" s="312"/>
      <c r="Q580" s="308"/>
      <c r="R580" s="300" t="str">
        <f>IFERROR(VLOOKUP(Q580,Hoja1!A:B,2,FALSE),"")</f>
        <v/>
      </c>
      <c r="S580" s="308" t="s">
        <v>396</v>
      </c>
      <c r="T580" s="308"/>
      <c r="U580" s="308"/>
      <c r="V580" s="301">
        <f t="shared" si="26"/>
        <v>6</v>
      </c>
    </row>
    <row r="581" spans="1:22" s="302" customFormat="1" x14ac:dyDescent="0.2">
      <c r="A581" s="546">
        <v>44727</v>
      </c>
      <c r="B581" s="305" t="s">
        <v>759</v>
      </c>
      <c r="C581" s="305" t="s">
        <v>1729</v>
      </c>
      <c r="D581" s="306" t="s">
        <v>989</v>
      </c>
      <c r="E581" s="306" t="s">
        <v>1731</v>
      </c>
      <c r="F581" s="305" t="s">
        <v>989</v>
      </c>
      <c r="G581" s="305" t="s">
        <v>1730</v>
      </c>
      <c r="H581" s="306"/>
      <c r="I581" s="306"/>
      <c r="J581" s="307">
        <v>0.4236111111111111</v>
      </c>
      <c r="K581" s="307">
        <v>0.50694444444444442</v>
      </c>
      <c r="L581" s="299">
        <f t="shared" si="27"/>
        <v>2.0000000001164171</v>
      </c>
      <c r="M581" s="311">
        <v>4</v>
      </c>
      <c r="N581" s="312">
        <v>2</v>
      </c>
      <c r="O581" s="312"/>
      <c r="P581" s="312"/>
      <c r="Q581" s="308"/>
      <c r="R581" s="300" t="str">
        <f>IFERROR(VLOOKUP(Q581,Hoja1!A:B,2,FALSE),"")</f>
        <v/>
      </c>
      <c r="S581" s="308" t="s">
        <v>396</v>
      </c>
      <c r="T581" s="308"/>
      <c r="U581" s="308"/>
      <c r="V581" s="301">
        <f t="shared" si="26"/>
        <v>6</v>
      </c>
    </row>
    <row r="582" spans="1:22" s="302" customFormat="1" x14ac:dyDescent="0.2">
      <c r="A582" s="546">
        <v>44727</v>
      </c>
      <c r="B582" s="305" t="s">
        <v>989</v>
      </c>
      <c r="C582" s="305" t="s">
        <v>1725</v>
      </c>
      <c r="D582" s="306" t="s">
        <v>759</v>
      </c>
      <c r="E582" s="306" t="s">
        <v>1726</v>
      </c>
      <c r="F582" s="305" t="s">
        <v>1727</v>
      </c>
      <c r="G582" s="305" t="s">
        <v>1728</v>
      </c>
      <c r="H582" s="306"/>
      <c r="I582" s="306"/>
      <c r="J582" s="307">
        <v>0.50694444444444442</v>
      </c>
      <c r="K582" s="307">
        <v>0.59027777777777779</v>
      </c>
      <c r="L582" s="299">
        <f t="shared" si="27"/>
        <v>2.0000000001164184</v>
      </c>
      <c r="M582" s="311">
        <v>5</v>
      </c>
      <c r="N582" s="312">
        <v>2</v>
      </c>
      <c r="O582" s="312"/>
      <c r="P582" s="312"/>
      <c r="Q582" s="308"/>
      <c r="R582" s="300" t="str">
        <f>IFERROR(VLOOKUP(Q582,Hoja1!A:B,2,FALSE),"")</f>
        <v/>
      </c>
      <c r="S582" s="308" t="s">
        <v>396</v>
      </c>
      <c r="T582" s="308"/>
      <c r="U582" s="308"/>
      <c r="V582" s="301">
        <f t="shared" si="26"/>
        <v>6</v>
      </c>
    </row>
    <row r="583" spans="1:22" s="302" customFormat="1" x14ac:dyDescent="0.2">
      <c r="A583" s="546">
        <v>44727</v>
      </c>
      <c r="B583" s="305" t="s">
        <v>759</v>
      </c>
      <c r="C583" s="305" t="s">
        <v>1729</v>
      </c>
      <c r="D583" s="306" t="s">
        <v>989</v>
      </c>
      <c r="E583" s="306" t="s">
        <v>1730</v>
      </c>
      <c r="F583" s="305" t="s">
        <v>989</v>
      </c>
      <c r="G583" s="305" t="s">
        <v>1731</v>
      </c>
      <c r="H583" s="306"/>
      <c r="I583" s="306"/>
      <c r="J583" s="307">
        <v>0.59027777777777779</v>
      </c>
      <c r="K583" s="307">
        <v>0.67361111111111116</v>
      </c>
      <c r="L583" s="299">
        <f t="shared" si="27"/>
        <v>2.0000000001164184</v>
      </c>
      <c r="M583" s="311">
        <v>5</v>
      </c>
      <c r="N583" s="312">
        <v>2</v>
      </c>
      <c r="O583" s="312"/>
      <c r="P583" s="312"/>
      <c r="Q583" s="308"/>
      <c r="R583" s="300" t="str">
        <f>IFERROR(VLOOKUP(Q583,Hoja1!A:B,2,FALSE),"")</f>
        <v/>
      </c>
      <c r="S583" s="308" t="s">
        <v>396</v>
      </c>
      <c r="T583" s="308"/>
      <c r="U583" s="308"/>
      <c r="V583" s="301">
        <f t="shared" si="26"/>
        <v>6</v>
      </c>
    </row>
    <row r="584" spans="1:22" s="302" customFormat="1" x14ac:dyDescent="0.2">
      <c r="A584" s="546">
        <v>44727</v>
      </c>
      <c r="B584" s="305" t="s">
        <v>714</v>
      </c>
      <c r="C584" s="305" t="s">
        <v>1691</v>
      </c>
      <c r="D584" s="306" t="s">
        <v>714</v>
      </c>
      <c r="E584" s="306" t="s">
        <v>1690</v>
      </c>
      <c r="F584" s="305"/>
      <c r="G584" s="305"/>
      <c r="H584" s="306"/>
      <c r="I584" s="306"/>
      <c r="J584" s="307">
        <v>0.68055555555555547</v>
      </c>
      <c r="K584" s="307">
        <v>0.74305555555555547</v>
      </c>
      <c r="L584" s="299">
        <f t="shared" si="27"/>
        <v>1.5000000000873133</v>
      </c>
      <c r="M584" s="311">
        <v>5</v>
      </c>
      <c r="N584" s="312"/>
      <c r="O584" s="312"/>
      <c r="P584" s="312">
        <v>1.5</v>
      </c>
      <c r="Q584" s="308" t="s">
        <v>82</v>
      </c>
      <c r="R584" s="300" t="str">
        <f>IFERROR(VLOOKUP(Q584,Hoja1!A:B,2,FALSE),"")</f>
        <v>FAC - Transición Piloto Instructor</v>
      </c>
      <c r="S584" s="308" t="s">
        <v>52</v>
      </c>
      <c r="T584" s="308"/>
      <c r="U584" s="308" t="s">
        <v>593</v>
      </c>
      <c r="V584" s="301">
        <f t="shared" si="26"/>
        <v>6</v>
      </c>
    </row>
    <row r="585" spans="1:22" s="302" customFormat="1" x14ac:dyDescent="0.2">
      <c r="A585" s="546">
        <v>44727</v>
      </c>
      <c r="B585" s="305" t="s">
        <v>714</v>
      </c>
      <c r="C585" s="305" t="s">
        <v>1691</v>
      </c>
      <c r="D585" s="306" t="s">
        <v>759</v>
      </c>
      <c r="E585" s="306" t="s">
        <v>1709</v>
      </c>
      <c r="F585" s="305" t="s">
        <v>771</v>
      </c>
      <c r="G585" s="305" t="s">
        <v>1791</v>
      </c>
      <c r="H585" s="306" t="s">
        <v>714</v>
      </c>
      <c r="I585" s="306" t="s">
        <v>1690</v>
      </c>
      <c r="J585" s="307">
        <v>0.74305555555555547</v>
      </c>
      <c r="K585" s="307">
        <v>0.80555555555555547</v>
      </c>
      <c r="L585" s="299">
        <f t="shared" si="27"/>
        <v>1.5000000000873133</v>
      </c>
      <c r="M585" s="311">
        <v>5</v>
      </c>
      <c r="N585" s="312"/>
      <c r="O585" s="312">
        <v>1.5</v>
      </c>
      <c r="P585" s="312"/>
      <c r="Q585" s="308" t="s">
        <v>89</v>
      </c>
      <c r="R585" s="300" t="str">
        <f>IFERROR(VLOOKUP(Q585,Hoja1!A:B,2,FALSE),"")</f>
        <v>FAC - Control Anual</v>
      </c>
      <c r="S585" s="308" t="s">
        <v>52</v>
      </c>
      <c r="T585" s="308"/>
      <c r="U585" s="308" t="s">
        <v>593</v>
      </c>
      <c r="V585" s="301">
        <f t="shared" si="26"/>
        <v>6</v>
      </c>
    </row>
    <row r="586" spans="1:22" s="302" customFormat="1" x14ac:dyDescent="0.2">
      <c r="A586" s="546">
        <v>44727</v>
      </c>
      <c r="B586" s="305" t="s">
        <v>759</v>
      </c>
      <c r="C586" s="305" t="s">
        <v>1170</v>
      </c>
      <c r="D586" s="306" t="s">
        <v>714</v>
      </c>
      <c r="E586" s="306" t="s">
        <v>1792</v>
      </c>
      <c r="F586" s="305" t="s">
        <v>759</v>
      </c>
      <c r="G586" s="305" t="s">
        <v>1793</v>
      </c>
      <c r="H586" s="306"/>
      <c r="I586" s="306"/>
      <c r="J586" s="307">
        <v>0.80555555555555547</v>
      </c>
      <c r="K586" s="307">
        <v>0.93055555555555547</v>
      </c>
      <c r="L586" s="299">
        <f t="shared" si="27"/>
        <v>3.0000000001746265</v>
      </c>
      <c r="M586" s="311">
        <v>5</v>
      </c>
      <c r="N586" s="312">
        <v>3</v>
      </c>
      <c r="O586" s="312"/>
      <c r="P586" s="312"/>
      <c r="Q586" s="308" t="s">
        <v>91</v>
      </c>
      <c r="R586" s="300" t="str">
        <f>IFERROR(VLOOKUP(Q586,Hoja1!A:B,2,FALSE),"")</f>
        <v>EJC - Entrenamiento de Emergencias</v>
      </c>
      <c r="S586" s="308" t="s">
        <v>53</v>
      </c>
      <c r="T586" s="308" t="s">
        <v>164</v>
      </c>
      <c r="U586" s="308" t="s">
        <v>591</v>
      </c>
      <c r="V586" s="301">
        <f t="shared" si="26"/>
        <v>6</v>
      </c>
    </row>
    <row r="587" spans="1:22" s="302" customFormat="1" x14ac:dyDescent="0.2">
      <c r="A587" s="546">
        <v>44727</v>
      </c>
      <c r="B587" s="305" t="s">
        <v>768</v>
      </c>
      <c r="C587" s="305" t="s">
        <v>1788</v>
      </c>
      <c r="D587" s="306" t="s">
        <v>759</v>
      </c>
      <c r="E587" s="306" t="s">
        <v>1794</v>
      </c>
      <c r="F587" s="305" t="s">
        <v>759</v>
      </c>
      <c r="G587" s="305" t="s">
        <v>1025</v>
      </c>
      <c r="H587" s="306"/>
      <c r="I587" s="306"/>
      <c r="J587" s="307">
        <v>0.9375</v>
      </c>
      <c r="K587" s="307">
        <v>1</v>
      </c>
      <c r="L587" s="299">
        <f t="shared" si="27"/>
        <v>1.5000000000873133</v>
      </c>
      <c r="M587" s="311">
        <v>5</v>
      </c>
      <c r="N587" s="312">
        <v>1.5</v>
      </c>
      <c r="O587" s="312"/>
      <c r="P587" s="312"/>
      <c r="Q587" s="308" t="s">
        <v>91</v>
      </c>
      <c r="R587" s="300" t="str">
        <f>IFERROR(VLOOKUP(Q587,Hoja1!A:B,2,FALSE),"")</f>
        <v>EJC - Entrenamiento de Emergencias</v>
      </c>
      <c r="S587" s="308" t="s">
        <v>53</v>
      </c>
      <c r="T587" s="308" t="s">
        <v>164</v>
      </c>
      <c r="U587" s="308" t="s">
        <v>591</v>
      </c>
      <c r="V587" s="301">
        <f t="shared" si="26"/>
        <v>6</v>
      </c>
    </row>
    <row r="588" spans="1:22" s="302" customFormat="1" x14ac:dyDescent="0.2">
      <c r="A588" s="394">
        <v>44728</v>
      </c>
      <c r="B588" s="305" t="s">
        <v>989</v>
      </c>
      <c r="C588" s="305" t="s">
        <v>1725</v>
      </c>
      <c r="D588" s="306" t="s">
        <v>989</v>
      </c>
      <c r="E588" s="306" t="s">
        <v>1730</v>
      </c>
      <c r="F588" s="305" t="s">
        <v>1727</v>
      </c>
      <c r="G588" s="305" t="s">
        <v>1728</v>
      </c>
      <c r="H588" s="306"/>
      <c r="I588" s="306"/>
      <c r="J588" s="307">
        <v>0.20833333333333334</v>
      </c>
      <c r="K588" s="307">
        <v>0.27083333333333331</v>
      </c>
      <c r="L588" s="299">
        <f t="shared" si="27"/>
        <v>1.5000000000873126</v>
      </c>
      <c r="M588" s="311">
        <v>5</v>
      </c>
      <c r="N588" s="312">
        <v>1.5</v>
      </c>
      <c r="O588" s="312"/>
      <c r="P588" s="312"/>
      <c r="Q588" s="308"/>
      <c r="R588" s="300" t="str">
        <f>IFERROR(VLOOKUP(Q588,Hoja1!A:B,2,FALSE),"")</f>
        <v/>
      </c>
      <c r="S588" s="308" t="s">
        <v>396</v>
      </c>
      <c r="T588" s="308"/>
      <c r="U588" s="308"/>
      <c r="V588" s="301">
        <f t="shared" ref="V588:V651" si="28">IF(A588="","",MONTH(A588))</f>
        <v>6</v>
      </c>
    </row>
    <row r="589" spans="1:22" s="302" customFormat="1" x14ac:dyDescent="0.2">
      <c r="A589" s="394">
        <v>44728</v>
      </c>
      <c r="B589" s="305" t="s">
        <v>759</v>
      </c>
      <c r="C589" s="305" t="s">
        <v>1729</v>
      </c>
      <c r="D589" s="306" t="s">
        <v>759</v>
      </c>
      <c r="E589" s="306" t="s">
        <v>1726</v>
      </c>
      <c r="F589" s="305" t="s">
        <v>989</v>
      </c>
      <c r="G589" s="305" t="s">
        <v>1731</v>
      </c>
      <c r="H589" s="306"/>
      <c r="I589" s="306"/>
      <c r="J589" s="307">
        <v>0.27083333333333331</v>
      </c>
      <c r="K589" s="307">
        <v>0.33333333333333331</v>
      </c>
      <c r="L589" s="299">
        <f t="shared" si="27"/>
        <v>1.5000000000873133</v>
      </c>
      <c r="M589" s="311">
        <v>5</v>
      </c>
      <c r="N589" s="312">
        <v>1.5</v>
      </c>
      <c r="O589" s="312"/>
      <c r="P589" s="312"/>
      <c r="Q589" s="308"/>
      <c r="R589" s="300" t="str">
        <f>IFERROR(VLOOKUP(Q589,Hoja1!A:B,2,FALSE),"")</f>
        <v/>
      </c>
      <c r="S589" s="308" t="s">
        <v>396</v>
      </c>
      <c r="T589" s="308"/>
      <c r="U589" s="308"/>
      <c r="V589" s="301">
        <f t="shared" si="28"/>
        <v>6</v>
      </c>
    </row>
    <row r="590" spans="1:22" s="302" customFormat="1" x14ac:dyDescent="0.2">
      <c r="A590" s="394">
        <v>44728</v>
      </c>
      <c r="B590" s="305" t="s">
        <v>989</v>
      </c>
      <c r="C590" s="305" t="s">
        <v>1725</v>
      </c>
      <c r="D590" s="306" t="s">
        <v>989</v>
      </c>
      <c r="E590" s="306" t="s">
        <v>1730</v>
      </c>
      <c r="F590" s="305" t="s">
        <v>1727</v>
      </c>
      <c r="G590" s="305" t="s">
        <v>1728</v>
      </c>
      <c r="H590" s="306"/>
      <c r="I590" s="306"/>
      <c r="J590" s="307">
        <v>0.33333333333333331</v>
      </c>
      <c r="K590" s="307">
        <v>0.39583333333333331</v>
      </c>
      <c r="L590" s="299">
        <f t="shared" si="27"/>
        <v>1.5000000000873133</v>
      </c>
      <c r="M590" s="311">
        <v>5</v>
      </c>
      <c r="N590" s="312">
        <v>1.5</v>
      </c>
      <c r="O590" s="312"/>
      <c r="P590" s="312"/>
      <c r="Q590" s="308"/>
      <c r="R590" s="300" t="str">
        <f>IFERROR(VLOOKUP(Q590,Hoja1!A:B,2,FALSE),"")</f>
        <v/>
      </c>
      <c r="S590" s="308" t="s">
        <v>396</v>
      </c>
      <c r="T590" s="308"/>
      <c r="U590" s="308"/>
      <c r="V590" s="301">
        <f t="shared" si="28"/>
        <v>6</v>
      </c>
    </row>
    <row r="591" spans="1:22" s="302" customFormat="1" x14ac:dyDescent="0.2">
      <c r="A591" s="394">
        <v>44728</v>
      </c>
      <c r="B591" s="305" t="s">
        <v>759</v>
      </c>
      <c r="C591" s="305" t="s">
        <v>1729</v>
      </c>
      <c r="D591" s="306" t="s">
        <v>759</v>
      </c>
      <c r="E591" s="306" t="s">
        <v>1726</v>
      </c>
      <c r="F591" s="305" t="s">
        <v>989</v>
      </c>
      <c r="G591" s="305" t="s">
        <v>1731</v>
      </c>
      <c r="H591" s="306"/>
      <c r="I591" s="306"/>
      <c r="J591" s="307">
        <v>0.39583333333333331</v>
      </c>
      <c r="K591" s="307">
        <v>0.45833333333333331</v>
      </c>
      <c r="L591" s="299">
        <f t="shared" si="27"/>
        <v>1.5000000000873133</v>
      </c>
      <c r="M591" s="311">
        <v>5</v>
      </c>
      <c r="N591" s="312">
        <v>1.5</v>
      </c>
      <c r="O591" s="312"/>
      <c r="P591" s="312"/>
      <c r="Q591" s="308"/>
      <c r="R591" s="300" t="str">
        <f>IFERROR(VLOOKUP(Q591,Hoja1!A:B,2,FALSE),"")</f>
        <v/>
      </c>
      <c r="S591" s="308" t="s">
        <v>396</v>
      </c>
      <c r="T591" s="308"/>
      <c r="U591" s="308"/>
      <c r="V591" s="301">
        <f t="shared" si="28"/>
        <v>6</v>
      </c>
    </row>
    <row r="592" spans="1:22" s="302" customFormat="1" x14ac:dyDescent="0.2">
      <c r="A592" s="394">
        <v>44728</v>
      </c>
      <c r="B592" s="305" t="s">
        <v>714</v>
      </c>
      <c r="C592" s="305" t="s">
        <v>1691</v>
      </c>
      <c r="D592" s="306" t="s">
        <v>759</v>
      </c>
      <c r="E592" s="306" t="s">
        <v>1709</v>
      </c>
      <c r="F592" s="305" t="s">
        <v>717</v>
      </c>
      <c r="G592" s="305" t="s">
        <v>1711</v>
      </c>
      <c r="H592" s="306"/>
      <c r="I592" s="306"/>
      <c r="J592" s="307">
        <v>0.45833333333333331</v>
      </c>
      <c r="K592" s="307">
        <v>0.52083333333333337</v>
      </c>
      <c r="L592" s="299">
        <f t="shared" si="27"/>
        <v>1.5000000000873146</v>
      </c>
      <c r="M592" s="311">
        <v>4</v>
      </c>
      <c r="N592" s="312">
        <v>1.5</v>
      </c>
      <c r="O592" s="312"/>
      <c r="P592" s="312"/>
      <c r="Q592" s="308" t="s">
        <v>89</v>
      </c>
      <c r="R592" s="300" t="str">
        <f>IFERROR(VLOOKUP(Q592,Hoja1!A:B,2,FALSE),"")</f>
        <v>FAC - Control Anual</v>
      </c>
      <c r="S592" s="308" t="s">
        <v>52</v>
      </c>
      <c r="T592" s="308"/>
      <c r="U592" s="308" t="s">
        <v>593</v>
      </c>
      <c r="V592" s="301">
        <f t="shared" si="28"/>
        <v>6</v>
      </c>
    </row>
    <row r="593" spans="1:22" s="302" customFormat="1" x14ac:dyDescent="0.2">
      <c r="A593" s="394">
        <v>44728</v>
      </c>
      <c r="B593" s="305" t="s">
        <v>714</v>
      </c>
      <c r="C593" s="305" t="s">
        <v>1691</v>
      </c>
      <c r="D593" s="306" t="s">
        <v>759</v>
      </c>
      <c r="E593" s="306" t="s">
        <v>1709</v>
      </c>
      <c r="F593" s="305" t="s">
        <v>717</v>
      </c>
      <c r="G593" s="305" t="s">
        <v>1711</v>
      </c>
      <c r="H593" s="306"/>
      <c r="I593" s="306"/>
      <c r="J593" s="307">
        <v>0.52083333333333337</v>
      </c>
      <c r="K593" s="307">
        <v>0.58333333333333337</v>
      </c>
      <c r="L593" s="299">
        <f t="shared" si="27"/>
        <v>1.5000000000873133</v>
      </c>
      <c r="M593" s="311">
        <v>4</v>
      </c>
      <c r="N593" s="312"/>
      <c r="O593" s="312">
        <v>1.5</v>
      </c>
      <c r="P593" s="312"/>
      <c r="Q593" s="308" t="s">
        <v>89</v>
      </c>
      <c r="R593" s="300" t="str">
        <f>IFERROR(VLOOKUP(Q593,Hoja1!A:B,2,FALSE),"")</f>
        <v>FAC - Control Anual</v>
      </c>
      <c r="S593" s="308" t="s">
        <v>52</v>
      </c>
      <c r="T593" s="308"/>
      <c r="U593" s="308" t="s">
        <v>593</v>
      </c>
      <c r="V593" s="301">
        <f t="shared" si="28"/>
        <v>6</v>
      </c>
    </row>
    <row r="594" spans="1:22" s="302" customFormat="1" x14ac:dyDescent="0.2">
      <c r="A594" s="394">
        <v>44728</v>
      </c>
      <c r="B594" s="305" t="s">
        <v>714</v>
      </c>
      <c r="C594" s="305" t="s">
        <v>1685</v>
      </c>
      <c r="D594" s="306" t="s">
        <v>759</v>
      </c>
      <c r="E594" s="306" t="s">
        <v>1787</v>
      </c>
      <c r="F594" s="305" t="s">
        <v>771</v>
      </c>
      <c r="G594" s="305" t="s">
        <v>908</v>
      </c>
      <c r="H594" s="306"/>
      <c r="I594" s="306"/>
      <c r="J594" s="307">
        <v>0.59027777777777779</v>
      </c>
      <c r="K594" s="307">
        <v>0.71527777777777779</v>
      </c>
      <c r="L594" s="299">
        <f t="shared" si="27"/>
        <v>3.0000000001746265</v>
      </c>
      <c r="M594" s="311">
        <v>4</v>
      </c>
      <c r="N594" s="312"/>
      <c r="O594" s="312">
        <v>3</v>
      </c>
      <c r="P594" s="312"/>
      <c r="Q594" s="308" t="s">
        <v>89</v>
      </c>
      <c r="R594" s="300" t="str">
        <f>IFERROR(VLOOKUP(Q594,Hoja1!A:B,2,FALSE),"")</f>
        <v>FAC - Control Anual</v>
      </c>
      <c r="S594" s="308" t="s">
        <v>52</v>
      </c>
      <c r="T594" s="308"/>
      <c r="U594" s="308" t="s">
        <v>593</v>
      </c>
      <c r="V594" s="301">
        <f t="shared" si="28"/>
        <v>6</v>
      </c>
    </row>
    <row r="595" spans="1:22" s="302" customFormat="1" x14ac:dyDescent="0.2">
      <c r="A595" s="394">
        <v>44728</v>
      </c>
      <c r="B595" s="305" t="s">
        <v>759</v>
      </c>
      <c r="C595" s="305" t="s">
        <v>1805</v>
      </c>
      <c r="D595" s="306" t="s">
        <v>759</v>
      </c>
      <c r="E595" s="306" t="s">
        <v>1789</v>
      </c>
      <c r="F595" s="305" t="s">
        <v>759</v>
      </c>
      <c r="G595" s="305" t="s">
        <v>1025</v>
      </c>
      <c r="H595" s="306"/>
      <c r="I595" s="306"/>
      <c r="J595" s="307">
        <v>0.72222222222222221</v>
      </c>
      <c r="K595" s="307">
        <v>0.78472222222222221</v>
      </c>
      <c r="L595" s="299">
        <f t="shared" si="27"/>
        <v>1.5000000000873133</v>
      </c>
      <c r="M595" s="311">
        <v>5</v>
      </c>
      <c r="N595" s="312">
        <v>1.5</v>
      </c>
      <c r="O595" s="312"/>
      <c r="P595" s="312"/>
      <c r="Q595" s="308" t="s">
        <v>91</v>
      </c>
      <c r="R595" s="300" t="str">
        <f>IFERROR(VLOOKUP(Q595,Hoja1!A:B,2,FALSE),"")</f>
        <v>EJC - Entrenamiento de Emergencias</v>
      </c>
      <c r="S595" s="308" t="s">
        <v>53</v>
      </c>
      <c r="T595" s="308" t="s">
        <v>164</v>
      </c>
      <c r="U595" s="308" t="s">
        <v>591</v>
      </c>
      <c r="V595" s="301">
        <f t="shared" si="28"/>
        <v>6</v>
      </c>
    </row>
    <row r="596" spans="1:22" s="302" customFormat="1" x14ac:dyDescent="0.2">
      <c r="A596" s="394">
        <v>44728</v>
      </c>
      <c r="B596" s="305" t="s">
        <v>759</v>
      </c>
      <c r="C596" s="305" t="s">
        <v>1805</v>
      </c>
      <c r="D596" s="306" t="s">
        <v>768</v>
      </c>
      <c r="E596" s="306" t="s">
        <v>1788</v>
      </c>
      <c r="F596" s="305" t="s">
        <v>759</v>
      </c>
      <c r="G596" s="305" t="s">
        <v>1816</v>
      </c>
      <c r="H596" s="306"/>
      <c r="I596" s="306"/>
      <c r="J596" s="307">
        <v>0.78472222222222221</v>
      </c>
      <c r="K596" s="307">
        <v>0.84722222222222221</v>
      </c>
      <c r="L596" s="299">
        <f t="shared" si="27"/>
        <v>1.5000000000873133</v>
      </c>
      <c r="M596" s="311">
        <v>5</v>
      </c>
      <c r="N596" s="312">
        <v>1.5</v>
      </c>
      <c r="O596" s="312"/>
      <c r="P596" s="312"/>
      <c r="Q596" s="308" t="s">
        <v>91</v>
      </c>
      <c r="R596" s="300" t="str">
        <f>IFERROR(VLOOKUP(Q596,Hoja1!A:B,2,FALSE),"")</f>
        <v>EJC - Entrenamiento de Emergencias</v>
      </c>
      <c r="S596" s="308" t="s">
        <v>53</v>
      </c>
      <c r="T596" s="308" t="s">
        <v>164</v>
      </c>
      <c r="U596" s="308" t="s">
        <v>591</v>
      </c>
      <c r="V596" s="301">
        <f t="shared" si="28"/>
        <v>6</v>
      </c>
    </row>
    <row r="597" spans="1:22" s="302" customFormat="1" x14ac:dyDescent="0.2">
      <c r="A597" s="394">
        <v>44728</v>
      </c>
      <c r="B597" s="305" t="s">
        <v>759</v>
      </c>
      <c r="C597" s="305" t="s">
        <v>1805</v>
      </c>
      <c r="D597" s="306" t="s">
        <v>714</v>
      </c>
      <c r="E597" s="306" t="s">
        <v>1792</v>
      </c>
      <c r="F597" s="305" t="s">
        <v>759</v>
      </c>
      <c r="G597" s="305" t="s">
        <v>1789</v>
      </c>
      <c r="H597" s="306"/>
      <c r="I597" s="306"/>
      <c r="J597" s="307">
        <v>0.85416666666666663</v>
      </c>
      <c r="K597" s="307">
        <v>0.91666666666666663</v>
      </c>
      <c r="L597" s="299">
        <f t="shared" si="27"/>
        <v>1.5000000000873133</v>
      </c>
      <c r="M597" s="311">
        <v>5</v>
      </c>
      <c r="N597" s="312">
        <v>0.75</v>
      </c>
      <c r="O597" s="312">
        <v>0.75</v>
      </c>
      <c r="P597" s="312"/>
      <c r="Q597" s="308" t="s">
        <v>90</v>
      </c>
      <c r="R597" s="300" t="str">
        <f>IFERROR(VLOOKUP(Q597,Hoja1!A:B,2,FALSE),"")</f>
        <v>EJC - Entrenamiento IFR</v>
      </c>
      <c r="S597" s="308" t="s">
        <v>53</v>
      </c>
      <c r="T597" s="308" t="s">
        <v>164</v>
      </c>
      <c r="U597" s="308" t="s">
        <v>591</v>
      </c>
      <c r="V597" s="301">
        <f t="shared" si="28"/>
        <v>6</v>
      </c>
    </row>
    <row r="598" spans="1:22" s="302" customFormat="1" x14ac:dyDescent="0.2">
      <c r="A598" s="546">
        <v>44729</v>
      </c>
      <c r="B598" s="305" t="s">
        <v>714</v>
      </c>
      <c r="C598" s="305" t="s">
        <v>1691</v>
      </c>
      <c r="D598" s="306" t="s">
        <v>759</v>
      </c>
      <c r="E598" s="306" t="s">
        <v>1787</v>
      </c>
      <c r="F598" s="305" t="s">
        <v>771</v>
      </c>
      <c r="G598" s="305" t="s">
        <v>908</v>
      </c>
      <c r="H598" s="306"/>
      <c r="I598" s="306"/>
      <c r="J598" s="307">
        <v>0.29166666666666669</v>
      </c>
      <c r="K598" s="307">
        <v>0.41666666666666669</v>
      </c>
      <c r="L598" s="299">
        <f t="shared" si="27"/>
        <v>3.0000000001746265</v>
      </c>
      <c r="M598" s="311">
        <v>4</v>
      </c>
      <c r="N598" s="312">
        <v>2</v>
      </c>
      <c r="O598" s="312">
        <v>1</v>
      </c>
      <c r="P598" s="312"/>
      <c r="Q598" s="308" t="s">
        <v>89</v>
      </c>
      <c r="R598" s="300" t="str">
        <f>IFERROR(VLOOKUP(Q598,Hoja1!A:B,2,FALSE),"")</f>
        <v>FAC - Control Anual</v>
      </c>
      <c r="S598" s="308" t="s">
        <v>52</v>
      </c>
      <c r="T598" s="308"/>
      <c r="U598" s="308" t="s">
        <v>593</v>
      </c>
      <c r="V598" s="301">
        <f t="shared" si="28"/>
        <v>6</v>
      </c>
    </row>
    <row r="599" spans="1:22" s="302" customFormat="1" x14ac:dyDescent="0.2">
      <c r="A599" s="546">
        <v>44729</v>
      </c>
      <c r="B599" s="305" t="s">
        <v>714</v>
      </c>
      <c r="C599" s="305" t="s">
        <v>1685</v>
      </c>
      <c r="D599" s="306" t="s">
        <v>714</v>
      </c>
      <c r="E599" s="306" t="s">
        <v>1690</v>
      </c>
      <c r="F599" s="305" t="s">
        <v>771</v>
      </c>
      <c r="G599" s="305" t="s">
        <v>1791</v>
      </c>
      <c r="H599" s="306"/>
      <c r="I599" s="306"/>
      <c r="J599" s="307">
        <v>0.41666666666666669</v>
      </c>
      <c r="K599" s="307">
        <v>0.54166666666666663</v>
      </c>
      <c r="L599" s="299">
        <f t="shared" si="27"/>
        <v>3.0000000001746252</v>
      </c>
      <c r="M599" s="311">
        <v>5</v>
      </c>
      <c r="N599" s="312">
        <v>3</v>
      </c>
      <c r="O599" s="312"/>
      <c r="P599" s="312"/>
      <c r="Q599" s="308" t="s">
        <v>89</v>
      </c>
      <c r="R599" s="300" t="str">
        <f>IFERROR(VLOOKUP(Q599,Hoja1!A:B,2,FALSE),"")</f>
        <v>FAC - Control Anual</v>
      </c>
      <c r="S599" s="308" t="s">
        <v>52</v>
      </c>
      <c r="T599" s="308"/>
      <c r="U599" s="308" t="s">
        <v>593</v>
      </c>
      <c r="V599" s="301">
        <f t="shared" si="28"/>
        <v>6</v>
      </c>
    </row>
    <row r="600" spans="1:22" s="302" customFormat="1" x14ac:dyDescent="0.2">
      <c r="A600" s="546">
        <v>44729</v>
      </c>
      <c r="B600" s="305" t="s">
        <v>768</v>
      </c>
      <c r="C600" s="305" t="s">
        <v>1788</v>
      </c>
      <c r="D600" s="306" t="s">
        <v>714</v>
      </c>
      <c r="E600" s="306" t="s">
        <v>1792</v>
      </c>
      <c r="F600" s="305" t="s">
        <v>759</v>
      </c>
      <c r="G600" s="305" t="s">
        <v>1816</v>
      </c>
      <c r="H600" s="306"/>
      <c r="I600" s="306"/>
      <c r="J600" s="307">
        <v>0.54861111111111105</v>
      </c>
      <c r="K600" s="307">
        <v>0.61111111111111105</v>
      </c>
      <c r="L600" s="299">
        <f t="shared" si="27"/>
        <v>1.5000000000873133</v>
      </c>
      <c r="M600" s="311">
        <v>5</v>
      </c>
      <c r="N600" s="312">
        <v>1.5</v>
      </c>
      <c r="O600" s="312"/>
      <c r="P600" s="312"/>
      <c r="Q600" s="308" t="s">
        <v>91</v>
      </c>
      <c r="R600" s="300" t="str">
        <f>IFERROR(VLOOKUP(Q600,Hoja1!A:B,2,FALSE),"")</f>
        <v>EJC - Entrenamiento de Emergencias</v>
      </c>
      <c r="S600" s="308" t="s">
        <v>53</v>
      </c>
      <c r="T600" s="308" t="s">
        <v>164</v>
      </c>
      <c r="U600" s="308" t="s">
        <v>591</v>
      </c>
      <c r="V600" s="301">
        <f t="shared" si="28"/>
        <v>6</v>
      </c>
    </row>
    <row r="601" spans="1:22" s="302" customFormat="1" x14ac:dyDescent="0.2">
      <c r="A601" s="546">
        <v>44729</v>
      </c>
      <c r="B601" s="305" t="s">
        <v>768</v>
      </c>
      <c r="C601" s="305" t="s">
        <v>1788</v>
      </c>
      <c r="D601" s="306" t="s">
        <v>759</v>
      </c>
      <c r="E601" s="306" t="s">
        <v>1789</v>
      </c>
      <c r="F601" s="305" t="s">
        <v>759</v>
      </c>
      <c r="G601" s="305" t="s">
        <v>1793</v>
      </c>
      <c r="H601" s="306"/>
      <c r="I601" s="306"/>
      <c r="J601" s="307">
        <v>0.61111111111111105</v>
      </c>
      <c r="K601" s="307">
        <v>0.67361111111111116</v>
      </c>
      <c r="L601" s="299">
        <f t="shared" si="27"/>
        <v>1.5000000000873159</v>
      </c>
      <c r="M601" s="311">
        <v>5</v>
      </c>
      <c r="N601" s="312">
        <v>1.5</v>
      </c>
      <c r="O601" s="312"/>
      <c r="P601" s="312"/>
      <c r="Q601" s="308" t="s">
        <v>91</v>
      </c>
      <c r="R601" s="300" t="str">
        <f>IFERROR(VLOOKUP(Q601,Hoja1!A:B,2,FALSE),"")</f>
        <v>EJC - Entrenamiento de Emergencias</v>
      </c>
      <c r="S601" s="308" t="s">
        <v>53</v>
      </c>
      <c r="T601" s="308" t="s">
        <v>164</v>
      </c>
      <c r="U601" s="308" t="s">
        <v>591</v>
      </c>
      <c r="V601" s="301">
        <f t="shared" si="28"/>
        <v>6</v>
      </c>
    </row>
    <row r="602" spans="1:22" s="302" customFormat="1" x14ac:dyDescent="0.2">
      <c r="A602" s="546">
        <v>44729</v>
      </c>
      <c r="B602" s="305" t="s">
        <v>759</v>
      </c>
      <c r="C602" s="305" t="s">
        <v>1805</v>
      </c>
      <c r="D602" s="306" t="s">
        <v>759</v>
      </c>
      <c r="E602" s="306" t="s">
        <v>1793</v>
      </c>
      <c r="F602" s="305" t="s">
        <v>759</v>
      </c>
      <c r="G602" s="305" t="s">
        <v>1025</v>
      </c>
      <c r="H602" s="306"/>
      <c r="I602" s="306"/>
      <c r="J602" s="307">
        <v>0.68055555555555547</v>
      </c>
      <c r="K602" s="307">
        <v>0.74305555555555547</v>
      </c>
      <c r="L602" s="299">
        <f t="shared" si="27"/>
        <v>1.5000000000873133</v>
      </c>
      <c r="M602" s="311">
        <v>5</v>
      </c>
      <c r="N602" s="312"/>
      <c r="O602" s="312">
        <v>1.5</v>
      </c>
      <c r="P602" s="312"/>
      <c r="Q602" s="308" t="s">
        <v>90</v>
      </c>
      <c r="R602" s="300" t="str">
        <f>IFERROR(VLOOKUP(Q602,Hoja1!A:B,2,FALSE),"")</f>
        <v>EJC - Entrenamiento IFR</v>
      </c>
      <c r="S602" s="308" t="s">
        <v>53</v>
      </c>
      <c r="T602" s="308" t="s">
        <v>164</v>
      </c>
      <c r="U602" s="308" t="s">
        <v>591</v>
      </c>
      <c r="V602" s="301">
        <f t="shared" si="28"/>
        <v>6</v>
      </c>
    </row>
    <row r="603" spans="1:22" s="302" customFormat="1" x14ac:dyDescent="0.2">
      <c r="A603" s="546">
        <v>44729</v>
      </c>
      <c r="B603" s="305" t="s">
        <v>714</v>
      </c>
      <c r="C603" s="305" t="s">
        <v>938</v>
      </c>
      <c r="D603" s="306" t="s">
        <v>768</v>
      </c>
      <c r="E603" s="306" t="s">
        <v>1808</v>
      </c>
      <c r="F603" s="305" t="s">
        <v>714</v>
      </c>
      <c r="G603" s="305" t="s">
        <v>1575</v>
      </c>
      <c r="H603" s="306"/>
      <c r="I603" s="306"/>
      <c r="J603" s="307">
        <v>0.75</v>
      </c>
      <c r="K603" s="307">
        <v>0.83333333333333337</v>
      </c>
      <c r="L603" s="299">
        <f t="shared" si="27"/>
        <v>2.0000000001164184</v>
      </c>
      <c r="M603" s="311">
        <v>5</v>
      </c>
      <c r="N603" s="312"/>
      <c r="O603" s="312">
        <v>2</v>
      </c>
      <c r="P603" s="312"/>
      <c r="Q603" s="308" t="s">
        <v>90</v>
      </c>
      <c r="R603" s="300" t="str">
        <f>IFERROR(VLOOKUP(Q603,Hoja1!A:B,2,FALSE),"")</f>
        <v>EJC - Entrenamiento IFR</v>
      </c>
      <c r="S603" s="308" t="s">
        <v>53</v>
      </c>
      <c r="T603" s="308" t="s">
        <v>165</v>
      </c>
      <c r="U603" s="308" t="s">
        <v>590</v>
      </c>
      <c r="V603" s="301">
        <f t="shared" si="28"/>
        <v>6</v>
      </c>
    </row>
    <row r="604" spans="1:22" s="302" customFormat="1" x14ac:dyDescent="0.2">
      <c r="A604" s="394">
        <v>44730</v>
      </c>
      <c r="B604" s="305" t="s">
        <v>768</v>
      </c>
      <c r="C604" s="305" t="s">
        <v>1788</v>
      </c>
      <c r="D604" s="306" t="s">
        <v>759</v>
      </c>
      <c r="E604" s="306" t="s">
        <v>1789</v>
      </c>
      <c r="F604" s="305" t="s">
        <v>759</v>
      </c>
      <c r="G604" s="305" t="s">
        <v>1025</v>
      </c>
      <c r="H604" s="306"/>
      <c r="I604" s="306"/>
      <c r="J604" s="307">
        <v>0.33333333333333331</v>
      </c>
      <c r="K604" s="307">
        <v>0.41666666666666669</v>
      </c>
      <c r="L604" s="299">
        <f t="shared" si="27"/>
        <v>2.0000000001164184</v>
      </c>
      <c r="M604" s="311">
        <v>5</v>
      </c>
      <c r="N604" s="312"/>
      <c r="O604" s="312">
        <v>2</v>
      </c>
      <c r="P604" s="312"/>
      <c r="Q604" s="308" t="s">
        <v>90</v>
      </c>
      <c r="R604" s="300" t="str">
        <f>IFERROR(VLOOKUP(Q604,Hoja1!A:B,2,FALSE),"")</f>
        <v>EJC - Entrenamiento IFR</v>
      </c>
      <c r="S604" s="308" t="s">
        <v>53</v>
      </c>
      <c r="T604" s="308" t="s">
        <v>164</v>
      </c>
      <c r="U604" s="308" t="s">
        <v>591</v>
      </c>
      <c r="V604" s="301">
        <f t="shared" si="28"/>
        <v>6</v>
      </c>
    </row>
    <row r="605" spans="1:22" s="302" customFormat="1" x14ac:dyDescent="0.2">
      <c r="A605" s="394">
        <v>44730</v>
      </c>
      <c r="B605" s="305" t="s">
        <v>768</v>
      </c>
      <c r="C605" s="305" t="s">
        <v>1788</v>
      </c>
      <c r="D605" s="306" t="s">
        <v>714</v>
      </c>
      <c r="E605" s="306" t="s">
        <v>1792</v>
      </c>
      <c r="F605" s="305" t="s">
        <v>759</v>
      </c>
      <c r="G605" s="305" t="s">
        <v>1793</v>
      </c>
      <c r="H605" s="306"/>
      <c r="I605" s="306"/>
      <c r="J605" s="307">
        <v>0.4236111111111111</v>
      </c>
      <c r="K605" s="307">
        <v>0.50694444444444442</v>
      </c>
      <c r="L605" s="299">
        <f t="shared" si="27"/>
        <v>2.0000000001164171</v>
      </c>
      <c r="M605" s="311">
        <v>5</v>
      </c>
      <c r="N605" s="312"/>
      <c r="O605" s="312">
        <v>2</v>
      </c>
      <c r="P605" s="312"/>
      <c r="Q605" s="308" t="s">
        <v>90</v>
      </c>
      <c r="R605" s="300" t="str">
        <f>IFERROR(VLOOKUP(Q605,Hoja1!A:B,2,FALSE),"")</f>
        <v>EJC - Entrenamiento IFR</v>
      </c>
      <c r="S605" s="308" t="s">
        <v>53</v>
      </c>
      <c r="T605" s="308" t="s">
        <v>164</v>
      </c>
      <c r="U605" s="308" t="s">
        <v>591</v>
      </c>
      <c r="V605" s="301">
        <f t="shared" si="28"/>
        <v>6</v>
      </c>
    </row>
    <row r="606" spans="1:22" s="302" customFormat="1" x14ac:dyDescent="0.2">
      <c r="A606" s="394">
        <v>44730</v>
      </c>
      <c r="B606" s="305" t="s">
        <v>759</v>
      </c>
      <c r="C606" s="305" t="s">
        <v>1805</v>
      </c>
      <c r="D606" s="306" t="s">
        <v>768</v>
      </c>
      <c r="E606" s="306" t="s">
        <v>1788</v>
      </c>
      <c r="F606" s="305" t="s">
        <v>759</v>
      </c>
      <c r="G606" s="305" t="s">
        <v>1816</v>
      </c>
      <c r="H606" s="306"/>
      <c r="I606" s="306"/>
      <c r="J606" s="307">
        <v>0.51388888888888895</v>
      </c>
      <c r="K606" s="307">
        <v>0.59722222222222221</v>
      </c>
      <c r="L606" s="299">
        <f t="shared" si="27"/>
        <v>2.0000000001164158</v>
      </c>
      <c r="M606" s="311">
        <v>5</v>
      </c>
      <c r="N606" s="312"/>
      <c r="O606" s="312">
        <v>2</v>
      </c>
      <c r="P606" s="312"/>
      <c r="Q606" s="308" t="s">
        <v>124</v>
      </c>
      <c r="R606" s="300" t="str">
        <f>IFERROR(VLOOKUP(Q606,Hoja1!A:B,2,FALSE),"")</f>
        <v>EJC - Prueba Anual de Nivel de Pericia-IFR</v>
      </c>
      <c r="S606" s="308" t="s">
        <v>53</v>
      </c>
      <c r="T606" s="308" t="s">
        <v>164</v>
      </c>
      <c r="U606" s="308" t="s">
        <v>591</v>
      </c>
      <c r="V606" s="301">
        <f t="shared" si="28"/>
        <v>6</v>
      </c>
    </row>
    <row r="607" spans="1:22" s="302" customFormat="1" x14ac:dyDescent="0.2">
      <c r="A607" s="536">
        <v>44732</v>
      </c>
      <c r="B607" s="305" t="s">
        <v>1825</v>
      </c>
      <c r="C607" s="305" t="s">
        <v>1830</v>
      </c>
      <c r="D607" s="306" t="s">
        <v>1827</v>
      </c>
      <c r="E607" s="306" t="s">
        <v>1831</v>
      </c>
      <c r="F607" s="305" t="s">
        <v>1827</v>
      </c>
      <c r="G607" s="305" t="s">
        <v>1832</v>
      </c>
      <c r="H607" s="306"/>
      <c r="I607" s="306"/>
      <c r="J607" s="307">
        <v>0.65277777777777779</v>
      </c>
      <c r="K607" s="307">
        <v>0.73611111111111116</v>
      </c>
      <c r="L607" s="299">
        <f t="shared" si="27"/>
        <v>2.0000000001164184</v>
      </c>
      <c r="M607" s="311">
        <v>5</v>
      </c>
      <c r="N607" s="312">
        <v>2</v>
      </c>
      <c r="O607" s="312"/>
      <c r="P607" s="312"/>
      <c r="Q607" s="308"/>
      <c r="R607" s="300" t="str">
        <f>IFERROR(VLOOKUP(Q607,Hoja1!A:B,2,FALSE),"")</f>
        <v/>
      </c>
      <c r="S607" s="308" t="s">
        <v>396</v>
      </c>
      <c r="T607" s="308"/>
      <c r="U607" s="308"/>
      <c r="V607" s="301">
        <f t="shared" si="28"/>
        <v>6</v>
      </c>
    </row>
    <row r="608" spans="1:22" s="302" customFormat="1" x14ac:dyDescent="0.2">
      <c r="A608" s="536">
        <v>44732</v>
      </c>
      <c r="B608" s="305" t="s">
        <v>1825</v>
      </c>
      <c r="C608" s="305" t="s">
        <v>1826</v>
      </c>
      <c r="D608" s="306" t="s">
        <v>1827</v>
      </c>
      <c r="E608" s="306" t="s">
        <v>1829</v>
      </c>
      <c r="F608" s="305" t="s">
        <v>1827</v>
      </c>
      <c r="G608" s="305" t="s">
        <v>1828</v>
      </c>
      <c r="H608" s="306"/>
      <c r="I608" s="306"/>
      <c r="J608" s="307">
        <v>0.73611111111111116</v>
      </c>
      <c r="K608" s="307">
        <v>0.81944444444444453</v>
      </c>
      <c r="L608" s="299">
        <f t="shared" si="27"/>
        <v>2.0000000001164184</v>
      </c>
      <c r="M608" s="311">
        <v>5</v>
      </c>
      <c r="N608" s="312">
        <v>2</v>
      </c>
      <c r="O608" s="312"/>
      <c r="P608" s="312"/>
      <c r="Q608" s="308"/>
      <c r="R608" s="300" t="str">
        <f>IFERROR(VLOOKUP(Q608,Hoja1!A:B,2,FALSE),"")</f>
        <v/>
      </c>
      <c r="S608" s="308" t="s">
        <v>396</v>
      </c>
      <c r="T608" s="308"/>
      <c r="U608" s="308"/>
      <c r="V608" s="301">
        <f t="shared" si="28"/>
        <v>6</v>
      </c>
    </row>
    <row r="609" spans="1:22" s="302" customFormat="1" x14ac:dyDescent="0.2">
      <c r="A609" s="536">
        <v>44732</v>
      </c>
      <c r="B609" s="305" t="s">
        <v>1825</v>
      </c>
      <c r="C609" s="305" t="s">
        <v>1830</v>
      </c>
      <c r="D609" s="306" t="s">
        <v>1827</v>
      </c>
      <c r="E609" s="306" t="s">
        <v>1831</v>
      </c>
      <c r="F609" s="305" t="s">
        <v>1827</v>
      </c>
      <c r="G609" s="305" t="s">
        <v>1832</v>
      </c>
      <c r="H609" s="306"/>
      <c r="I609" s="306"/>
      <c r="J609" s="307">
        <v>0.875</v>
      </c>
      <c r="K609" s="307">
        <v>0.95833333333333337</v>
      </c>
      <c r="L609" s="299">
        <f t="shared" si="27"/>
        <v>2.0000000001164184</v>
      </c>
      <c r="M609" s="311">
        <v>5</v>
      </c>
      <c r="N609" s="312">
        <v>2</v>
      </c>
      <c r="O609" s="312"/>
      <c r="P609" s="312"/>
      <c r="Q609" s="308"/>
      <c r="R609" s="300" t="str">
        <f>IFERROR(VLOOKUP(Q609,Hoja1!A:B,2,FALSE),"")</f>
        <v/>
      </c>
      <c r="S609" s="308" t="s">
        <v>396</v>
      </c>
      <c r="T609" s="308"/>
      <c r="U609" s="308"/>
      <c r="V609" s="301">
        <f t="shared" si="28"/>
        <v>6</v>
      </c>
    </row>
    <row r="610" spans="1:22" s="302" customFormat="1" x14ac:dyDescent="0.2">
      <c r="A610" s="536">
        <v>44732</v>
      </c>
      <c r="B610" s="305" t="s">
        <v>1825</v>
      </c>
      <c r="C610" s="305" t="s">
        <v>1826</v>
      </c>
      <c r="D610" s="306" t="s">
        <v>1827</v>
      </c>
      <c r="E610" s="306" t="s">
        <v>1828</v>
      </c>
      <c r="F610" s="305" t="s">
        <v>1827</v>
      </c>
      <c r="G610" s="305" t="s">
        <v>1829</v>
      </c>
      <c r="H610" s="306"/>
      <c r="I610" s="306"/>
      <c r="J610" s="307">
        <v>0.95833333333333337</v>
      </c>
      <c r="K610" s="307">
        <v>1</v>
      </c>
      <c r="L610" s="299">
        <f t="shared" si="27"/>
        <v>1.0000000000582079</v>
      </c>
      <c r="M610" s="311">
        <v>5</v>
      </c>
      <c r="N610" s="312">
        <v>1</v>
      </c>
      <c r="O610" s="312"/>
      <c r="P610" s="312"/>
      <c r="Q610" s="308"/>
      <c r="R610" s="300" t="str">
        <f>IFERROR(VLOOKUP(Q610,Hoja1!A:B,2,FALSE),"")</f>
        <v/>
      </c>
      <c r="S610" s="308" t="s">
        <v>396</v>
      </c>
      <c r="T610" s="308"/>
      <c r="U610" s="308"/>
      <c r="V610" s="301">
        <f t="shared" si="28"/>
        <v>6</v>
      </c>
    </row>
    <row r="611" spans="1:22" s="302" customFormat="1" x14ac:dyDescent="0.2">
      <c r="A611" s="394">
        <v>44733</v>
      </c>
      <c r="B611" s="305" t="s">
        <v>1825</v>
      </c>
      <c r="C611" s="305" t="s">
        <v>1826</v>
      </c>
      <c r="D611" s="306" t="s">
        <v>1827</v>
      </c>
      <c r="E611" s="306" t="s">
        <v>1828</v>
      </c>
      <c r="F611" s="305" t="s">
        <v>1827</v>
      </c>
      <c r="G611" s="305" t="s">
        <v>1829</v>
      </c>
      <c r="H611" s="306"/>
      <c r="I611" s="306"/>
      <c r="J611" s="307">
        <v>0</v>
      </c>
      <c r="K611" s="307">
        <v>4.1666666666666664E-2</v>
      </c>
      <c r="L611" s="299">
        <f>IF(K611="","",(K611-J611)/$V$1)</f>
        <v>1.0000000000582088</v>
      </c>
      <c r="M611" s="311">
        <v>5</v>
      </c>
      <c r="N611" s="312">
        <v>1</v>
      </c>
      <c r="O611" s="312"/>
      <c r="P611" s="312"/>
      <c r="Q611" s="308"/>
      <c r="R611" s="300" t="str">
        <f>IFERROR(VLOOKUP(Q611,Hoja1!A:B,2,FALSE),"")</f>
        <v/>
      </c>
      <c r="S611" s="308" t="s">
        <v>396</v>
      </c>
      <c r="T611" s="308"/>
      <c r="U611" s="308"/>
      <c r="V611" s="301">
        <f t="shared" si="28"/>
        <v>6</v>
      </c>
    </row>
    <row r="612" spans="1:22" s="302" customFormat="1" x14ac:dyDescent="0.2">
      <c r="A612" s="394">
        <v>44733</v>
      </c>
      <c r="B612" s="305" t="s">
        <v>761</v>
      </c>
      <c r="C612" s="305" t="s">
        <v>762</v>
      </c>
      <c r="D612" s="306" t="s">
        <v>717</v>
      </c>
      <c r="E612" s="306" t="s">
        <v>1296</v>
      </c>
      <c r="F612" s="305" t="s">
        <v>717</v>
      </c>
      <c r="G612" s="305" t="s">
        <v>921</v>
      </c>
      <c r="H612" s="306"/>
      <c r="I612" s="306"/>
      <c r="J612" s="307">
        <v>0.24305555555555555</v>
      </c>
      <c r="K612" s="307">
        <v>0.30555555555555552</v>
      </c>
      <c r="L612" s="299">
        <f t="shared" si="27"/>
        <v>1.5000000000873126</v>
      </c>
      <c r="M612" s="311">
        <v>5</v>
      </c>
      <c r="N612" s="312">
        <v>1.5</v>
      </c>
      <c r="O612" s="312"/>
      <c r="P612" s="312"/>
      <c r="Q612" s="308" t="s">
        <v>91</v>
      </c>
      <c r="R612" s="300" t="str">
        <f>IFERROR(VLOOKUP(Q612,Hoja1!A:B,2,FALSE),"")</f>
        <v>EJC - Entrenamiento de Emergencias</v>
      </c>
      <c r="S612" s="308" t="s">
        <v>53</v>
      </c>
      <c r="T612" s="308" t="s">
        <v>164</v>
      </c>
      <c r="U612" s="308" t="s">
        <v>590</v>
      </c>
      <c r="V612" s="301">
        <f t="shared" si="28"/>
        <v>6</v>
      </c>
    </row>
    <row r="613" spans="1:22" s="302" customFormat="1" x14ac:dyDescent="0.2">
      <c r="A613" s="394">
        <v>44733</v>
      </c>
      <c r="B613" s="305" t="s">
        <v>714</v>
      </c>
      <c r="C613" s="305" t="s">
        <v>1833</v>
      </c>
      <c r="D613" s="306" t="s">
        <v>768</v>
      </c>
      <c r="E613" s="306" t="s">
        <v>1834</v>
      </c>
      <c r="F613" s="305" t="s">
        <v>717</v>
      </c>
      <c r="G613" s="305" t="s">
        <v>783</v>
      </c>
      <c r="H613" s="306"/>
      <c r="I613" s="306"/>
      <c r="J613" s="307">
        <v>0.3125</v>
      </c>
      <c r="K613" s="307">
        <v>0.375</v>
      </c>
      <c r="L613" s="299">
        <f t="shared" si="27"/>
        <v>1.5000000000873133</v>
      </c>
      <c r="M613" s="311">
        <v>5</v>
      </c>
      <c r="N613" s="312">
        <v>1.5</v>
      </c>
      <c r="O613" s="312"/>
      <c r="P613" s="312"/>
      <c r="Q613" s="308" t="s">
        <v>91</v>
      </c>
      <c r="R613" s="300" t="str">
        <f>IFERROR(VLOOKUP(Q613,Hoja1!A:B,2,FALSE),"")</f>
        <v>EJC - Entrenamiento de Emergencias</v>
      </c>
      <c r="S613" s="308" t="s">
        <v>53</v>
      </c>
      <c r="T613" s="308" t="s">
        <v>164</v>
      </c>
      <c r="U613" s="308" t="s">
        <v>590</v>
      </c>
      <c r="V613" s="301">
        <f t="shared" si="28"/>
        <v>6</v>
      </c>
    </row>
    <row r="614" spans="1:22" s="302" customFormat="1" x14ac:dyDescent="0.2">
      <c r="A614" s="394">
        <v>44733</v>
      </c>
      <c r="B614" s="305" t="s">
        <v>768</v>
      </c>
      <c r="C614" s="305" t="s">
        <v>1834</v>
      </c>
      <c r="D614" s="306" t="s">
        <v>759</v>
      </c>
      <c r="E614" s="306" t="s">
        <v>1243</v>
      </c>
      <c r="F614" s="305" t="s">
        <v>759</v>
      </c>
      <c r="G614" s="305" t="s">
        <v>764</v>
      </c>
      <c r="H614" s="306"/>
      <c r="I614" s="306"/>
      <c r="J614" s="307">
        <v>0.375</v>
      </c>
      <c r="K614" s="307">
        <v>0.4375</v>
      </c>
      <c r="L614" s="299">
        <f t="shared" si="27"/>
        <v>1.5000000000873133</v>
      </c>
      <c r="M614" s="311">
        <v>5</v>
      </c>
      <c r="N614" s="312">
        <v>1.5</v>
      </c>
      <c r="O614" s="312"/>
      <c r="P614" s="312"/>
      <c r="Q614" s="308" t="s">
        <v>91</v>
      </c>
      <c r="R614" s="300" t="str">
        <f>IFERROR(VLOOKUP(Q614,Hoja1!A:B,2,FALSE),"")</f>
        <v>EJC - Entrenamiento de Emergencias</v>
      </c>
      <c r="S614" s="308" t="s">
        <v>53</v>
      </c>
      <c r="T614" s="308" t="s">
        <v>164</v>
      </c>
      <c r="U614" s="308" t="s">
        <v>590</v>
      </c>
      <c r="V614" s="301">
        <f t="shared" si="28"/>
        <v>6</v>
      </c>
    </row>
    <row r="615" spans="1:22" s="302" customFormat="1" x14ac:dyDescent="0.2">
      <c r="A615" s="394">
        <v>44733</v>
      </c>
      <c r="B615" s="305" t="s">
        <v>761</v>
      </c>
      <c r="C615" s="305" t="s">
        <v>762</v>
      </c>
      <c r="D615" s="306" t="s">
        <v>714</v>
      </c>
      <c r="E615" s="306" t="s">
        <v>830</v>
      </c>
      <c r="F615" s="305" t="s">
        <v>714</v>
      </c>
      <c r="G615" s="305" t="s">
        <v>1835</v>
      </c>
      <c r="H615" s="306" t="s">
        <v>714</v>
      </c>
      <c r="I615" s="306" t="s">
        <v>1836</v>
      </c>
      <c r="J615" s="307">
        <v>0.4375</v>
      </c>
      <c r="K615" s="307">
        <v>0.5</v>
      </c>
      <c r="L615" s="299">
        <f t="shared" si="27"/>
        <v>1.5000000000873133</v>
      </c>
      <c r="M615" s="311">
        <v>5</v>
      </c>
      <c r="N615" s="312">
        <v>1.5</v>
      </c>
      <c r="O615" s="312"/>
      <c r="P615" s="312"/>
      <c r="Q615" s="308" t="s">
        <v>91</v>
      </c>
      <c r="R615" s="300" t="str">
        <f>IFERROR(VLOOKUP(Q615,Hoja1!A:B,2,FALSE),"")</f>
        <v>EJC - Entrenamiento de Emergencias</v>
      </c>
      <c r="S615" s="308" t="s">
        <v>53</v>
      </c>
      <c r="T615" s="308" t="s">
        <v>164</v>
      </c>
      <c r="U615" s="308" t="s">
        <v>590</v>
      </c>
      <c r="V615" s="301">
        <f t="shared" si="28"/>
        <v>6</v>
      </c>
    </row>
    <row r="616" spans="1:22" s="302" customFormat="1" x14ac:dyDescent="0.2">
      <c r="A616" s="394">
        <v>44733</v>
      </c>
      <c r="B616" s="305" t="s">
        <v>714</v>
      </c>
      <c r="C616" s="305" t="s">
        <v>830</v>
      </c>
      <c r="D616" s="306" t="s">
        <v>714</v>
      </c>
      <c r="E616" s="306" t="s">
        <v>811</v>
      </c>
      <c r="F616" s="305" t="s">
        <v>717</v>
      </c>
      <c r="G616" s="305" t="s">
        <v>943</v>
      </c>
      <c r="H616" s="306"/>
      <c r="I616" s="306"/>
      <c r="J616" s="307">
        <v>0.5</v>
      </c>
      <c r="K616" s="307">
        <v>0.5625</v>
      </c>
      <c r="L616" s="299">
        <f t="shared" si="27"/>
        <v>1.5000000000873133</v>
      </c>
      <c r="M616" s="311">
        <v>5</v>
      </c>
      <c r="N616" s="312">
        <v>1.5</v>
      </c>
      <c r="O616" s="312"/>
      <c r="P616" s="312"/>
      <c r="Q616" s="308" t="s">
        <v>91</v>
      </c>
      <c r="R616" s="300" t="str">
        <f>IFERROR(VLOOKUP(Q616,Hoja1!A:B,2,FALSE),"")</f>
        <v>EJC - Entrenamiento de Emergencias</v>
      </c>
      <c r="S616" s="308" t="s">
        <v>53</v>
      </c>
      <c r="T616" s="308" t="s">
        <v>164</v>
      </c>
      <c r="U616" s="308" t="s">
        <v>590</v>
      </c>
      <c r="V616" s="301">
        <f t="shared" si="28"/>
        <v>6</v>
      </c>
    </row>
    <row r="617" spans="1:22" s="302" customFormat="1" x14ac:dyDescent="0.2">
      <c r="A617" s="394">
        <v>44733</v>
      </c>
      <c r="B617" s="305" t="s">
        <v>1635</v>
      </c>
      <c r="C617" s="305" t="s">
        <v>1830</v>
      </c>
      <c r="D617" s="306" t="s">
        <v>1635</v>
      </c>
      <c r="E617" s="306" t="s">
        <v>1837</v>
      </c>
      <c r="F617" s="305" t="s">
        <v>1635</v>
      </c>
      <c r="G617" s="305" t="s">
        <v>1838</v>
      </c>
      <c r="H617" s="306"/>
      <c r="I617" s="306"/>
      <c r="J617" s="307">
        <v>0.5625</v>
      </c>
      <c r="K617" s="307">
        <v>0.64583333333333337</v>
      </c>
      <c r="L617" s="299">
        <f t="shared" si="27"/>
        <v>2.0000000001164184</v>
      </c>
      <c r="M617" s="311">
        <v>5</v>
      </c>
      <c r="N617" s="312">
        <v>2</v>
      </c>
      <c r="O617" s="312"/>
      <c r="P617" s="312"/>
      <c r="Q617" s="308"/>
      <c r="R617" s="300" t="str">
        <f>IFERROR(VLOOKUP(Q617,Hoja1!A:B,2,FALSE),"")</f>
        <v/>
      </c>
      <c r="S617" s="308" t="s">
        <v>396</v>
      </c>
      <c r="T617" s="308"/>
      <c r="U617" s="308"/>
      <c r="V617" s="301">
        <f t="shared" si="28"/>
        <v>6</v>
      </c>
    </row>
    <row r="618" spans="1:22" s="302" customFormat="1" x14ac:dyDescent="0.2">
      <c r="A618" s="394">
        <v>44733</v>
      </c>
      <c r="B618" s="305" t="s">
        <v>1825</v>
      </c>
      <c r="C618" s="305" t="s">
        <v>1840</v>
      </c>
      <c r="D618" s="306" t="s">
        <v>1827</v>
      </c>
      <c r="E618" s="306" t="s">
        <v>1841</v>
      </c>
      <c r="F618" s="305" t="s">
        <v>1827</v>
      </c>
      <c r="G618" s="305" t="s">
        <v>1842</v>
      </c>
      <c r="H618" s="306"/>
      <c r="I618" s="306"/>
      <c r="J618" s="307">
        <v>0.65277777777777779</v>
      </c>
      <c r="K618" s="307">
        <v>0.73611111111111116</v>
      </c>
      <c r="L618" s="299">
        <f t="shared" si="27"/>
        <v>2.0000000001164184</v>
      </c>
      <c r="M618" s="311">
        <v>5</v>
      </c>
      <c r="N618" s="312">
        <v>2</v>
      </c>
      <c r="O618" s="312"/>
      <c r="P618" s="312"/>
      <c r="Q618" s="308"/>
      <c r="R618" s="300" t="str">
        <f>IFERROR(VLOOKUP(Q618,Hoja1!A:B,2,FALSE),"")</f>
        <v/>
      </c>
      <c r="S618" s="308" t="s">
        <v>396</v>
      </c>
      <c r="T618" s="308"/>
      <c r="U618" s="308"/>
      <c r="V618" s="301">
        <f t="shared" si="28"/>
        <v>6</v>
      </c>
    </row>
    <row r="619" spans="1:22" s="302" customFormat="1" x14ac:dyDescent="0.2">
      <c r="A619" s="394">
        <v>44733</v>
      </c>
      <c r="B619" s="305" t="s">
        <v>1825</v>
      </c>
      <c r="C619" s="305" t="s">
        <v>1830</v>
      </c>
      <c r="D619" s="306" t="s">
        <v>1827</v>
      </c>
      <c r="E619" s="306" t="s">
        <v>1838</v>
      </c>
      <c r="F619" s="305" t="s">
        <v>1827</v>
      </c>
      <c r="G619" s="305" t="s">
        <v>1843</v>
      </c>
      <c r="H619" s="306"/>
      <c r="I619" s="306"/>
      <c r="J619" s="307">
        <v>0.76736111111111116</v>
      </c>
      <c r="K619" s="307">
        <v>0.85069444444444453</v>
      </c>
      <c r="L619" s="299">
        <f t="shared" ref="L619:L682" si="29">IF(K619="","",(K619-J619)/$V$1)</f>
        <v>2.0000000001164184</v>
      </c>
      <c r="M619" s="311">
        <v>5</v>
      </c>
      <c r="N619" s="312">
        <v>2</v>
      </c>
      <c r="O619" s="312"/>
      <c r="P619" s="312"/>
      <c r="Q619" s="308"/>
      <c r="R619" s="300" t="str">
        <f>IFERROR(VLOOKUP(Q619,Hoja1!A:B,2,FALSE),"")</f>
        <v/>
      </c>
      <c r="S619" s="308" t="s">
        <v>396</v>
      </c>
      <c r="T619" s="308"/>
      <c r="U619" s="308"/>
      <c r="V619" s="301">
        <f t="shared" si="28"/>
        <v>6</v>
      </c>
    </row>
    <row r="620" spans="1:22" s="302" customFormat="1" x14ac:dyDescent="0.2">
      <c r="A620" s="394">
        <v>44733</v>
      </c>
      <c r="B620" s="305" t="s">
        <v>1825</v>
      </c>
      <c r="C620" s="305" t="s">
        <v>1840</v>
      </c>
      <c r="D620" s="306" t="s">
        <v>1827</v>
      </c>
      <c r="E620" s="306" t="s">
        <v>1844</v>
      </c>
      <c r="F620" s="305" t="s">
        <v>1827</v>
      </c>
      <c r="G620" s="305" t="s">
        <v>1841</v>
      </c>
      <c r="H620" s="306"/>
      <c r="I620" s="306"/>
      <c r="J620" s="307">
        <v>0.85416666666666663</v>
      </c>
      <c r="K620" s="307">
        <v>0.9375</v>
      </c>
      <c r="L620" s="299">
        <f t="shared" si="29"/>
        <v>2.0000000001164184</v>
      </c>
      <c r="M620" s="311">
        <v>5</v>
      </c>
      <c r="N620" s="312">
        <v>2</v>
      </c>
      <c r="O620" s="312"/>
      <c r="P620" s="312"/>
      <c r="Q620" s="308"/>
      <c r="R620" s="300" t="str">
        <f>IFERROR(VLOOKUP(Q620,Hoja1!A:B,2,FALSE),"")</f>
        <v/>
      </c>
      <c r="S620" s="308" t="s">
        <v>396</v>
      </c>
      <c r="T620" s="308"/>
      <c r="U620" s="308"/>
      <c r="V620" s="301">
        <f t="shared" si="28"/>
        <v>6</v>
      </c>
    </row>
    <row r="621" spans="1:22" s="302" customFormat="1" x14ac:dyDescent="0.2">
      <c r="A621" s="536">
        <v>44734</v>
      </c>
      <c r="B621" s="305" t="s">
        <v>761</v>
      </c>
      <c r="C621" s="305" t="s">
        <v>762</v>
      </c>
      <c r="D621" s="306" t="s">
        <v>714</v>
      </c>
      <c r="E621" s="306" t="s">
        <v>1835</v>
      </c>
      <c r="F621" s="305" t="s">
        <v>714</v>
      </c>
      <c r="G621" s="305" t="s">
        <v>1836</v>
      </c>
      <c r="H621" s="306"/>
      <c r="I621" s="306"/>
      <c r="J621" s="307">
        <v>0.2638888888888889</v>
      </c>
      <c r="K621" s="307">
        <v>0.3263888888888889</v>
      </c>
      <c r="L621" s="299">
        <f t="shared" si="29"/>
        <v>1.5000000000873133</v>
      </c>
      <c r="M621" s="311">
        <v>5</v>
      </c>
      <c r="N621" s="312">
        <v>1.5</v>
      </c>
      <c r="O621" s="312"/>
      <c r="P621" s="312"/>
      <c r="Q621" s="308" t="s">
        <v>91</v>
      </c>
      <c r="R621" s="300" t="str">
        <f>IFERROR(VLOOKUP(Q621,Hoja1!A:B,2,FALSE),"")</f>
        <v>EJC - Entrenamiento de Emergencias</v>
      </c>
      <c r="S621" s="308" t="s">
        <v>53</v>
      </c>
      <c r="T621" s="308" t="s">
        <v>164</v>
      </c>
      <c r="U621" s="308" t="s">
        <v>590</v>
      </c>
      <c r="V621" s="301">
        <f t="shared" si="28"/>
        <v>6</v>
      </c>
    </row>
    <row r="622" spans="1:22" s="302" customFormat="1" x14ac:dyDescent="0.2">
      <c r="A622" s="536">
        <v>44734</v>
      </c>
      <c r="B622" s="305" t="s">
        <v>768</v>
      </c>
      <c r="C622" s="305" t="s">
        <v>1834</v>
      </c>
      <c r="D622" s="306" t="s">
        <v>759</v>
      </c>
      <c r="E622" s="306" t="s">
        <v>1243</v>
      </c>
      <c r="F622" s="305" t="s">
        <v>759</v>
      </c>
      <c r="G622" s="305" t="s">
        <v>764</v>
      </c>
      <c r="H622" s="306"/>
      <c r="I622" s="306"/>
      <c r="J622" s="307">
        <v>0.33333333333333331</v>
      </c>
      <c r="K622" s="307">
        <v>0.39583333333333331</v>
      </c>
      <c r="L622" s="299">
        <f t="shared" si="29"/>
        <v>1.5000000000873133</v>
      </c>
      <c r="M622" s="311">
        <v>5</v>
      </c>
      <c r="N622" s="312">
        <v>1.5</v>
      </c>
      <c r="O622" s="312"/>
      <c r="P622" s="312"/>
      <c r="Q622" s="308" t="s">
        <v>91</v>
      </c>
      <c r="R622" s="300" t="str">
        <f>IFERROR(VLOOKUP(Q622,Hoja1!A:B,2,FALSE),"")</f>
        <v>EJC - Entrenamiento de Emergencias</v>
      </c>
      <c r="S622" s="308" t="s">
        <v>53</v>
      </c>
      <c r="T622" s="308" t="s">
        <v>164</v>
      </c>
      <c r="U622" s="308" t="s">
        <v>590</v>
      </c>
      <c r="V622" s="301">
        <f t="shared" si="28"/>
        <v>6</v>
      </c>
    </row>
    <row r="623" spans="1:22" s="302" customFormat="1" x14ac:dyDescent="0.2">
      <c r="A623" s="536">
        <v>44734</v>
      </c>
      <c r="B623" s="305" t="s">
        <v>768</v>
      </c>
      <c r="C623" s="305" t="s">
        <v>1834</v>
      </c>
      <c r="D623" s="306" t="s">
        <v>717</v>
      </c>
      <c r="E623" s="306" t="s">
        <v>783</v>
      </c>
      <c r="F623" s="305" t="s">
        <v>717</v>
      </c>
      <c r="G623" s="305" t="s">
        <v>943</v>
      </c>
      <c r="H623" s="306"/>
      <c r="I623" s="306"/>
      <c r="J623" s="307">
        <v>0.39583333333333331</v>
      </c>
      <c r="K623" s="307">
        <v>0.45833333333333331</v>
      </c>
      <c r="L623" s="299">
        <f t="shared" si="29"/>
        <v>1.5000000000873133</v>
      </c>
      <c r="M623" s="311">
        <v>5</v>
      </c>
      <c r="N623" s="312">
        <v>1.5</v>
      </c>
      <c r="O623" s="312"/>
      <c r="P623" s="312"/>
      <c r="Q623" s="308" t="s">
        <v>91</v>
      </c>
      <c r="R623" s="300" t="str">
        <f>IFERROR(VLOOKUP(Q623,Hoja1!A:B,2,FALSE),"")</f>
        <v>EJC - Entrenamiento de Emergencias</v>
      </c>
      <c r="S623" s="308" t="s">
        <v>53</v>
      </c>
      <c r="T623" s="308" t="s">
        <v>164</v>
      </c>
      <c r="U623" s="308" t="s">
        <v>590</v>
      </c>
      <c r="V623" s="301">
        <f t="shared" si="28"/>
        <v>6</v>
      </c>
    </row>
    <row r="624" spans="1:22" s="302" customFormat="1" x14ac:dyDescent="0.2">
      <c r="A624" s="536">
        <v>44734</v>
      </c>
      <c r="B624" s="305" t="s">
        <v>768</v>
      </c>
      <c r="C624" s="305" t="s">
        <v>822</v>
      </c>
      <c r="D624" s="306" t="s">
        <v>768</v>
      </c>
      <c r="E624" s="306" t="s">
        <v>1858</v>
      </c>
      <c r="F624" s="305" t="s">
        <v>714</v>
      </c>
      <c r="G624" s="305" t="s">
        <v>1874</v>
      </c>
      <c r="H624" s="306"/>
      <c r="I624" s="306"/>
      <c r="J624" s="307">
        <v>0.47222222222222227</v>
      </c>
      <c r="K624" s="307">
        <v>0.53472222222222221</v>
      </c>
      <c r="L624" s="299">
        <f t="shared" si="29"/>
        <v>1.5000000000873119</v>
      </c>
      <c r="M624" s="311">
        <v>5</v>
      </c>
      <c r="N624" s="312">
        <v>1.5</v>
      </c>
      <c r="O624" s="312"/>
      <c r="P624" s="312"/>
      <c r="Q624" s="308" t="s">
        <v>91</v>
      </c>
      <c r="R624" s="300" t="str">
        <f>IFERROR(VLOOKUP(Q624,Hoja1!A:B,2,FALSE),"")</f>
        <v>EJC - Entrenamiento de Emergencias</v>
      </c>
      <c r="S624" s="308" t="s">
        <v>53</v>
      </c>
      <c r="T624" s="308" t="s">
        <v>164</v>
      </c>
      <c r="U624" s="308" t="s">
        <v>590</v>
      </c>
      <c r="V624" s="301">
        <f t="shared" si="28"/>
        <v>6</v>
      </c>
    </row>
    <row r="625" spans="1:22" s="302" customFormat="1" x14ac:dyDescent="0.2">
      <c r="A625" s="536">
        <v>44734</v>
      </c>
      <c r="B625" s="305" t="s">
        <v>714</v>
      </c>
      <c r="C625" s="305" t="s">
        <v>1859</v>
      </c>
      <c r="D625" s="306" t="s">
        <v>759</v>
      </c>
      <c r="E625" s="306" t="s">
        <v>1860</v>
      </c>
      <c r="F625" s="305" t="s">
        <v>717</v>
      </c>
      <c r="G625" s="305" t="s">
        <v>1861</v>
      </c>
      <c r="H625" s="306"/>
      <c r="I625" s="306"/>
      <c r="J625" s="307">
        <v>0.54166666666666663</v>
      </c>
      <c r="K625" s="307">
        <v>0.66666666666666663</v>
      </c>
      <c r="L625" s="299">
        <f t="shared" si="29"/>
        <v>3.0000000001746265</v>
      </c>
      <c r="M625" s="311">
        <v>5</v>
      </c>
      <c r="N625" s="312">
        <v>3</v>
      </c>
      <c r="O625" s="312"/>
      <c r="P625" s="312"/>
      <c r="Q625" s="308" t="s">
        <v>95</v>
      </c>
      <c r="R625" s="300" t="str">
        <f>IFERROR(VLOOKUP(Q625,Hoja1!A:B,2,FALSE),"")</f>
        <v>EJC - Requisitos Simulador</v>
      </c>
      <c r="S625" s="308" t="s">
        <v>577</v>
      </c>
      <c r="T625" s="308"/>
      <c r="U625" s="308" t="s">
        <v>577</v>
      </c>
      <c r="V625" s="301">
        <f t="shared" si="28"/>
        <v>6</v>
      </c>
    </row>
    <row r="626" spans="1:22" s="302" customFormat="1" x14ac:dyDescent="0.2">
      <c r="A626" s="536">
        <v>44734</v>
      </c>
      <c r="B626" s="305" t="s">
        <v>714</v>
      </c>
      <c r="C626" s="305" t="s">
        <v>1862</v>
      </c>
      <c r="D626" s="306" t="s">
        <v>771</v>
      </c>
      <c r="E626" s="306" t="s">
        <v>1863</v>
      </c>
      <c r="F626" s="305"/>
      <c r="G626" s="305"/>
      <c r="H626" s="306"/>
      <c r="I626" s="306"/>
      <c r="J626" s="307">
        <v>0.66666666666666663</v>
      </c>
      <c r="K626" s="307">
        <v>0.72916666666666663</v>
      </c>
      <c r="L626" s="299">
        <f t="shared" si="29"/>
        <v>1.5000000000873133</v>
      </c>
      <c r="M626" s="311">
        <v>5</v>
      </c>
      <c r="N626" s="312">
        <v>1.5</v>
      </c>
      <c r="O626" s="312"/>
      <c r="P626" s="312"/>
      <c r="Q626" s="308" t="s">
        <v>91</v>
      </c>
      <c r="R626" s="300" t="str">
        <f>IFERROR(VLOOKUP(Q626,Hoja1!A:B,2,FALSE),"")</f>
        <v>EJC - Entrenamiento de Emergencias</v>
      </c>
      <c r="S626" s="308" t="s">
        <v>577</v>
      </c>
      <c r="T626" s="308"/>
      <c r="U626" s="308" t="s">
        <v>577</v>
      </c>
      <c r="V626" s="301">
        <f t="shared" si="28"/>
        <v>6</v>
      </c>
    </row>
    <row r="627" spans="1:22" s="302" customFormat="1" x14ac:dyDescent="0.2">
      <c r="A627" s="536">
        <v>44734</v>
      </c>
      <c r="B627" s="305" t="s">
        <v>1825</v>
      </c>
      <c r="C627" s="305" t="s">
        <v>1840</v>
      </c>
      <c r="D627" s="306" t="s">
        <v>1827</v>
      </c>
      <c r="E627" s="306" t="s">
        <v>1838</v>
      </c>
      <c r="F627" s="305" t="s">
        <v>1827</v>
      </c>
      <c r="G627" s="305" t="s">
        <v>1841</v>
      </c>
      <c r="H627" s="306"/>
      <c r="I627" s="306"/>
      <c r="J627" s="307">
        <v>0.79166666666666663</v>
      </c>
      <c r="K627" s="307">
        <v>0.875</v>
      </c>
      <c r="L627" s="299">
        <f t="shared" si="29"/>
        <v>2.0000000001164184</v>
      </c>
      <c r="M627" s="311">
        <v>5</v>
      </c>
      <c r="N627" s="312">
        <v>2</v>
      </c>
      <c r="O627" s="312"/>
      <c r="P627" s="312"/>
      <c r="Q627" s="308"/>
      <c r="R627" s="300" t="str">
        <f>IFERROR(VLOOKUP(Q627,Hoja1!A:B,2,FALSE),"")</f>
        <v/>
      </c>
      <c r="S627" s="308" t="s">
        <v>396</v>
      </c>
      <c r="T627" s="308"/>
      <c r="U627" s="308"/>
      <c r="V627" s="301">
        <f t="shared" si="28"/>
        <v>6</v>
      </c>
    </row>
    <row r="628" spans="1:22" s="302" customFormat="1" x14ac:dyDescent="0.2">
      <c r="A628" s="536">
        <v>44734</v>
      </c>
      <c r="B628" s="305" t="s">
        <v>1825</v>
      </c>
      <c r="C628" s="305" t="s">
        <v>1830</v>
      </c>
      <c r="D628" s="306" t="s">
        <v>1827</v>
      </c>
      <c r="E628" s="306" t="s">
        <v>1844</v>
      </c>
      <c r="F628" s="305" t="s">
        <v>1827</v>
      </c>
      <c r="G628" s="305" t="s">
        <v>1828</v>
      </c>
      <c r="H628" s="306"/>
      <c r="I628" s="306"/>
      <c r="J628" s="307">
        <v>0.875</v>
      </c>
      <c r="K628" s="307">
        <v>0.95833333333333337</v>
      </c>
      <c r="L628" s="299">
        <f t="shared" si="29"/>
        <v>2.0000000001164184</v>
      </c>
      <c r="M628" s="311">
        <v>5</v>
      </c>
      <c r="N628" s="312">
        <v>2</v>
      </c>
      <c r="O628" s="312"/>
      <c r="P628" s="312"/>
      <c r="Q628" s="308"/>
      <c r="R628" s="300" t="str">
        <f>IFERROR(VLOOKUP(Q628,Hoja1!A:B,2,FALSE),"")</f>
        <v/>
      </c>
      <c r="S628" s="308" t="s">
        <v>396</v>
      </c>
      <c r="T628" s="308"/>
      <c r="U628" s="308"/>
      <c r="V628" s="301">
        <f t="shared" si="28"/>
        <v>6</v>
      </c>
    </row>
    <row r="629" spans="1:22" s="302" customFormat="1" x14ac:dyDescent="0.2">
      <c r="A629" s="536">
        <v>44734</v>
      </c>
      <c r="B629" s="305" t="s">
        <v>1825</v>
      </c>
      <c r="C629" s="305" t="s">
        <v>1840</v>
      </c>
      <c r="D629" s="306" t="s">
        <v>1827</v>
      </c>
      <c r="E629" s="306" t="s">
        <v>1841</v>
      </c>
      <c r="F629" s="305" t="s">
        <v>1827</v>
      </c>
      <c r="G629" s="305" t="s">
        <v>1838</v>
      </c>
      <c r="H629" s="306"/>
      <c r="I629" s="306"/>
      <c r="J629" s="307">
        <v>0.95833333333333337</v>
      </c>
      <c r="K629" s="307">
        <v>1.0416666666666667</v>
      </c>
      <c r="L629" s="299">
        <f t="shared" si="29"/>
        <v>2.0000000001164184</v>
      </c>
      <c r="M629" s="311">
        <v>5</v>
      </c>
      <c r="N629" s="312">
        <v>2</v>
      </c>
      <c r="O629" s="312"/>
      <c r="P629" s="312"/>
      <c r="Q629" s="308"/>
      <c r="R629" s="300" t="str">
        <f>IFERROR(VLOOKUP(Q629,Hoja1!A:B,2,FALSE),"")</f>
        <v/>
      </c>
      <c r="S629" s="308" t="s">
        <v>396</v>
      </c>
      <c r="T629" s="308"/>
      <c r="U629" s="308"/>
      <c r="V629" s="301">
        <f t="shared" si="28"/>
        <v>6</v>
      </c>
    </row>
    <row r="630" spans="1:22" s="302" customFormat="1" x14ac:dyDescent="0.2">
      <c r="A630" s="394">
        <v>44735</v>
      </c>
      <c r="B630" s="305" t="s">
        <v>1825</v>
      </c>
      <c r="C630" s="305" t="s">
        <v>1830</v>
      </c>
      <c r="D630" s="306" t="s">
        <v>1827</v>
      </c>
      <c r="E630" s="306" t="s">
        <v>1828</v>
      </c>
      <c r="F630" s="305" t="s">
        <v>1827</v>
      </c>
      <c r="G630" s="305" t="s">
        <v>1844</v>
      </c>
      <c r="H630" s="306"/>
      <c r="I630" s="306"/>
      <c r="J630" s="307">
        <v>4.1666666666666664E-2</v>
      </c>
      <c r="K630" s="307">
        <v>0.125</v>
      </c>
      <c r="L630" s="299">
        <f t="shared" si="29"/>
        <v>2.000000000116418</v>
      </c>
      <c r="M630" s="311">
        <v>5</v>
      </c>
      <c r="N630" s="312">
        <v>2</v>
      </c>
      <c r="O630" s="312"/>
      <c r="P630" s="312"/>
      <c r="Q630" s="308"/>
      <c r="R630" s="300" t="str">
        <f>IFERROR(VLOOKUP(Q630,Hoja1!A:B,2,FALSE),"")</f>
        <v/>
      </c>
      <c r="S630" s="308" t="s">
        <v>396</v>
      </c>
      <c r="T630" s="308"/>
      <c r="U630" s="308"/>
      <c r="V630" s="301">
        <f t="shared" si="28"/>
        <v>6</v>
      </c>
    </row>
    <row r="631" spans="1:22" s="302" customFormat="1" x14ac:dyDescent="0.2">
      <c r="A631" s="394">
        <v>44735</v>
      </c>
      <c r="B631" s="305" t="s">
        <v>768</v>
      </c>
      <c r="C631" s="305" t="s">
        <v>822</v>
      </c>
      <c r="D631" s="306" t="s">
        <v>768</v>
      </c>
      <c r="E631" s="306" t="s">
        <v>1858</v>
      </c>
      <c r="F631" s="305" t="s">
        <v>714</v>
      </c>
      <c r="G631" s="305" t="s">
        <v>1874</v>
      </c>
      <c r="H631" s="306"/>
      <c r="I631" s="306"/>
      <c r="J631" s="307">
        <v>0.2638888888888889</v>
      </c>
      <c r="K631" s="307">
        <v>0.3263888888888889</v>
      </c>
      <c r="L631" s="299">
        <f t="shared" si="29"/>
        <v>1.5000000000873133</v>
      </c>
      <c r="M631" s="311">
        <v>4</v>
      </c>
      <c r="N631" s="312">
        <v>1.5</v>
      </c>
      <c r="O631" s="312"/>
      <c r="P631" s="312"/>
      <c r="Q631" s="308" t="s">
        <v>91</v>
      </c>
      <c r="R631" s="300" t="str">
        <f>IFERROR(VLOOKUP(Q631,Hoja1!A:B,2,FALSE),"")</f>
        <v>EJC - Entrenamiento de Emergencias</v>
      </c>
      <c r="S631" s="308" t="s">
        <v>53</v>
      </c>
      <c r="T631" s="308" t="s">
        <v>164</v>
      </c>
      <c r="U631" s="308" t="s">
        <v>590</v>
      </c>
      <c r="V631" s="301">
        <f t="shared" si="28"/>
        <v>6</v>
      </c>
    </row>
    <row r="632" spans="1:22" s="302" customFormat="1" x14ac:dyDescent="0.2">
      <c r="A632" s="394">
        <v>44735</v>
      </c>
      <c r="B632" s="305" t="s">
        <v>761</v>
      </c>
      <c r="C632" s="305" t="s">
        <v>762</v>
      </c>
      <c r="D632" s="306" t="s">
        <v>759</v>
      </c>
      <c r="E632" s="306" t="s">
        <v>1296</v>
      </c>
      <c r="F632" s="305" t="s">
        <v>717</v>
      </c>
      <c r="G632" s="305" t="s">
        <v>921</v>
      </c>
      <c r="H632" s="306"/>
      <c r="I632" s="306"/>
      <c r="J632" s="307">
        <v>0.33333333333333331</v>
      </c>
      <c r="K632" s="307">
        <v>0.39583333333333331</v>
      </c>
      <c r="L632" s="299">
        <f t="shared" si="29"/>
        <v>1.5000000000873133</v>
      </c>
      <c r="M632" s="311">
        <v>4</v>
      </c>
      <c r="N632" s="312">
        <v>1.5</v>
      </c>
      <c r="O632" s="312"/>
      <c r="P632" s="312"/>
      <c r="Q632" s="308" t="s">
        <v>91</v>
      </c>
      <c r="R632" s="300" t="str">
        <f>IFERROR(VLOOKUP(Q632,Hoja1!A:B,2,FALSE),"")</f>
        <v>EJC - Entrenamiento de Emergencias</v>
      </c>
      <c r="S632" s="308" t="s">
        <v>53</v>
      </c>
      <c r="T632" s="308" t="s">
        <v>164</v>
      </c>
      <c r="U632" s="308" t="s">
        <v>590</v>
      </c>
      <c r="V632" s="301">
        <f t="shared" si="28"/>
        <v>6</v>
      </c>
    </row>
    <row r="633" spans="1:22" s="302" customFormat="1" x14ac:dyDescent="0.2">
      <c r="A633" s="394">
        <v>44735</v>
      </c>
      <c r="B633" s="305" t="s">
        <v>714</v>
      </c>
      <c r="C633" s="305" t="s">
        <v>830</v>
      </c>
      <c r="D633" s="306" t="s">
        <v>768</v>
      </c>
      <c r="E633" s="306" t="s">
        <v>1858</v>
      </c>
      <c r="F633" s="305" t="s">
        <v>714</v>
      </c>
      <c r="G633" s="305" t="s">
        <v>1874</v>
      </c>
      <c r="H633" s="306"/>
      <c r="I633" s="306"/>
      <c r="J633" s="307">
        <v>0.39583333333333331</v>
      </c>
      <c r="K633" s="307">
        <v>0.45833333333333331</v>
      </c>
      <c r="L633" s="299">
        <f t="shared" si="29"/>
        <v>1.5000000000873133</v>
      </c>
      <c r="M633" s="311">
        <v>5</v>
      </c>
      <c r="N633" s="312">
        <v>1.5</v>
      </c>
      <c r="O633" s="312"/>
      <c r="P633" s="312"/>
      <c r="Q633" s="308" t="s">
        <v>91</v>
      </c>
      <c r="R633" s="300" t="str">
        <f>IFERROR(VLOOKUP(Q633,Hoja1!A:B,2,FALSE),"")</f>
        <v>EJC - Entrenamiento de Emergencias</v>
      </c>
      <c r="S633" s="308" t="s">
        <v>53</v>
      </c>
      <c r="T633" s="308" t="s">
        <v>164</v>
      </c>
      <c r="U633" s="308" t="s">
        <v>590</v>
      </c>
      <c r="V633" s="301">
        <f t="shared" si="28"/>
        <v>6</v>
      </c>
    </row>
    <row r="634" spans="1:22" s="302" customFormat="1" x14ac:dyDescent="0.2">
      <c r="A634" s="394">
        <v>44735</v>
      </c>
      <c r="B634" s="305" t="s">
        <v>768</v>
      </c>
      <c r="C634" s="305" t="s">
        <v>1834</v>
      </c>
      <c r="D634" s="306" t="s">
        <v>759</v>
      </c>
      <c r="E634" s="306" t="s">
        <v>764</v>
      </c>
      <c r="F634" s="305" t="s">
        <v>717</v>
      </c>
      <c r="G634" s="305" t="s">
        <v>783</v>
      </c>
      <c r="H634" s="306"/>
      <c r="I634" s="306"/>
      <c r="J634" s="307">
        <v>0.47222222222222227</v>
      </c>
      <c r="K634" s="307">
        <v>0.53472222222222221</v>
      </c>
      <c r="L634" s="299">
        <f t="shared" si="29"/>
        <v>1.5000000000873119</v>
      </c>
      <c r="M634" s="311">
        <v>5</v>
      </c>
      <c r="N634" s="312">
        <v>1.5</v>
      </c>
      <c r="O634" s="312"/>
      <c r="P634" s="312"/>
      <c r="Q634" s="308" t="s">
        <v>91</v>
      </c>
      <c r="R634" s="300" t="str">
        <f>IFERROR(VLOOKUP(Q634,Hoja1!A:B,2,FALSE),"")</f>
        <v>EJC - Entrenamiento de Emergencias</v>
      </c>
      <c r="S634" s="308" t="s">
        <v>53</v>
      </c>
      <c r="T634" s="308" t="s">
        <v>164</v>
      </c>
      <c r="U634" s="308" t="s">
        <v>590</v>
      </c>
      <c r="V634" s="301">
        <f t="shared" si="28"/>
        <v>6</v>
      </c>
    </row>
    <row r="635" spans="1:22" s="302" customFormat="1" x14ac:dyDescent="0.2">
      <c r="A635" s="394">
        <v>44735</v>
      </c>
      <c r="B635" s="305" t="s">
        <v>1825</v>
      </c>
      <c r="C635" s="305" t="s">
        <v>1826</v>
      </c>
      <c r="D635" s="306" t="s">
        <v>1827</v>
      </c>
      <c r="E635" s="306" t="s">
        <v>1841</v>
      </c>
      <c r="F635" s="305" t="s">
        <v>1827</v>
      </c>
      <c r="G635" s="305" t="s">
        <v>1828</v>
      </c>
      <c r="H635" s="306"/>
      <c r="I635" s="306"/>
      <c r="J635" s="307">
        <v>0.54166666666666663</v>
      </c>
      <c r="K635" s="307">
        <v>0.66666666666666663</v>
      </c>
      <c r="L635" s="299">
        <f t="shared" si="29"/>
        <v>3.0000000001746265</v>
      </c>
      <c r="M635" s="311">
        <v>5</v>
      </c>
      <c r="N635" s="312">
        <v>3</v>
      </c>
      <c r="O635" s="312"/>
      <c r="P635" s="312"/>
      <c r="Q635" s="308"/>
      <c r="R635" s="300" t="str">
        <f>IFERROR(VLOOKUP(Q635,Hoja1!A:B,2,FALSE),"")</f>
        <v/>
      </c>
      <c r="S635" s="308" t="s">
        <v>396</v>
      </c>
      <c r="T635" s="308"/>
      <c r="U635" s="308"/>
      <c r="V635" s="301">
        <f t="shared" si="28"/>
        <v>6</v>
      </c>
    </row>
    <row r="636" spans="1:22" s="302" customFormat="1" x14ac:dyDescent="0.2">
      <c r="A636" s="394">
        <v>44735</v>
      </c>
      <c r="B636" s="305" t="s">
        <v>1825</v>
      </c>
      <c r="C636" s="305" t="s">
        <v>1830</v>
      </c>
      <c r="D636" s="306" t="s">
        <v>1827</v>
      </c>
      <c r="E636" s="306" t="s">
        <v>1831</v>
      </c>
      <c r="F636" s="305" t="s">
        <v>1827</v>
      </c>
      <c r="G636" s="305" t="s">
        <v>1832</v>
      </c>
      <c r="H636" s="306"/>
      <c r="I636" s="306"/>
      <c r="J636" s="307">
        <v>0.66666666666666663</v>
      </c>
      <c r="K636" s="307">
        <v>0.79166666666666663</v>
      </c>
      <c r="L636" s="299">
        <f t="shared" si="29"/>
        <v>3.0000000001746265</v>
      </c>
      <c r="M636" s="311">
        <v>5</v>
      </c>
      <c r="N636" s="312">
        <v>3</v>
      </c>
      <c r="O636" s="312"/>
      <c r="P636" s="312"/>
      <c r="Q636" s="308"/>
      <c r="R636" s="300" t="str">
        <f>IFERROR(VLOOKUP(Q636,Hoja1!A:B,2,FALSE),"")</f>
        <v/>
      </c>
      <c r="S636" s="308" t="s">
        <v>396</v>
      </c>
      <c r="T636" s="308"/>
      <c r="U636" s="308"/>
      <c r="V636" s="301">
        <f t="shared" si="28"/>
        <v>6</v>
      </c>
    </row>
    <row r="637" spans="1:22" s="302" customFormat="1" x14ac:dyDescent="0.2">
      <c r="A637" s="536">
        <v>44736</v>
      </c>
      <c r="B637" s="305" t="s">
        <v>714</v>
      </c>
      <c r="C637" s="305" t="s">
        <v>830</v>
      </c>
      <c r="D637" s="306" t="s">
        <v>717</v>
      </c>
      <c r="E637" s="306" t="s">
        <v>783</v>
      </c>
      <c r="F637" s="305" t="s">
        <v>717</v>
      </c>
      <c r="G637" s="305" t="s">
        <v>943</v>
      </c>
      <c r="H637" s="306"/>
      <c r="I637" s="306"/>
      <c r="J637" s="307">
        <v>0.25</v>
      </c>
      <c r="K637" s="307">
        <v>0.3125</v>
      </c>
      <c r="L637" s="299">
        <f t="shared" si="29"/>
        <v>1.5000000000873133</v>
      </c>
      <c r="M637" s="311">
        <v>5</v>
      </c>
      <c r="N637" s="312">
        <v>1.5</v>
      </c>
      <c r="O637" s="312"/>
      <c r="P637" s="312"/>
      <c r="Q637" s="308" t="s">
        <v>91</v>
      </c>
      <c r="R637" s="300" t="str">
        <f>IFERROR(VLOOKUP(Q637,Hoja1!A:B,2,FALSE),"")</f>
        <v>EJC - Entrenamiento de Emergencias</v>
      </c>
      <c r="S637" s="308" t="s">
        <v>53</v>
      </c>
      <c r="T637" s="308" t="s">
        <v>164</v>
      </c>
      <c r="U637" s="308" t="s">
        <v>590</v>
      </c>
      <c r="V637" s="301">
        <f t="shared" si="28"/>
        <v>6</v>
      </c>
    </row>
    <row r="638" spans="1:22" s="302" customFormat="1" x14ac:dyDescent="0.2">
      <c r="A638" s="536">
        <v>44736</v>
      </c>
      <c r="B638" s="305" t="s">
        <v>768</v>
      </c>
      <c r="C638" s="305" t="s">
        <v>822</v>
      </c>
      <c r="D638" s="306" t="s">
        <v>768</v>
      </c>
      <c r="E638" s="306" t="s">
        <v>1858</v>
      </c>
      <c r="F638" s="305" t="s">
        <v>714</v>
      </c>
      <c r="G638" s="305" t="s">
        <v>1874</v>
      </c>
      <c r="H638" s="306"/>
      <c r="I638" s="306"/>
      <c r="J638" s="307">
        <v>0.3125</v>
      </c>
      <c r="K638" s="307">
        <v>0.375</v>
      </c>
      <c r="L638" s="299">
        <f t="shared" si="29"/>
        <v>1.5000000000873133</v>
      </c>
      <c r="M638" s="311">
        <v>5</v>
      </c>
      <c r="N638" s="312"/>
      <c r="O638" s="312">
        <v>1.5</v>
      </c>
      <c r="P638" s="312"/>
      <c r="Q638" s="308" t="s">
        <v>90</v>
      </c>
      <c r="R638" s="300" t="str">
        <f>IFERROR(VLOOKUP(Q638,Hoja1!A:B,2,FALSE),"")</f>
        <v>EJC - Entrenamiento IFR</v>
      </c>
      <c r="S638" s="308" t="s">
        <v>53</v>
      </c>
      <c r="T638" s="308" t="s">
        <v>164</v>
      </c>
      <c r="U638" s="308" t="s">
        <v>590</v>
      </c>
      <c r="V638" s="301">
        <f t="shared" si="28"/>
        <v>6</v>
      </c>
    </row>
    <row r="639" spans="1:22" s="302" customFormat="1" x14ac:dyDescent="0.2">
      <c r="A639" s="536">
        <v>44736</v>
      </c>
      <c r="B639" s="305" t="s">
        <v>714</v>
      </c>
      <c r="C639" s="305" t="s">
        <v>830</v>
      </c>
      <c r="D639" s="306" t="s">
        <v>714</v>
      </c>
      <c r="E639" s="306" t="s">
        <v>1835</v>
      </c>
      <c r="F639" s="305" t="s">
        <v>714</v>
      </c>
      <c r="G639" s="305" t="s">
        <v>1836</v>
      </c>
      <c r="H639" s="306"/>
      <c r="I639" s="306"/>
      <c r="J639" s="307">
        <v>0.375</v>
      </c>
      <c r="K639" s="307">
        <v>0.4375</v>
      </c>
      <c r="L639" s="299">
        <f t="shared" si="29"/>
        <v>1.5000000000873133</v>
      </c>
      <c r="M639" s="311">
        <v>5</v>
      </c>
      <c r="N639" s="312">
        <v>1.5</v>
      </c>
      <c r="O639" s="312"/>
      <c r="P639" s="312"/>
      <c r="Q639" s="308" t="s">
        <v>91</v>
      </c>
      <c r="R639" s="300" t="str">
        <f>IFERROR(VLOOKUP(Q639,Hoja1!A:B,2,FALSE),"")</f>
        <v>EJC - Entrenamiento de Emergencias</v>
      </c>
      <c r="S639" s="308" t="s">
        <v>53</v>
      </c>
      <c r="T639" s="308" t="s">
        <v>164</v>
      </c>
      <c r="U639" s="308" t="s">
        <v>590</v>
      </c>
      <c r="V639" s="301">
        <f t="shared" si="28"/>
        <v>6</v>
      </c>
    </row>
    <row r="640" spans="1:22" s="302" customFormat="1" x14ac:dyDescent="0.2">
      <c r="A640" s="536">
        <v>44736</v>
      </c>
      <c r="B640" s="305" t="s">
        <v>714</v>
      </c>
      <c r="C640" s="305" t="s">
        <v>830</v>
      </c>
      <c r="D640" s="306" t="s">
        <v>759</v>
      </c>
      <c r="E640" s="306" t="s">
        <v>1296</v>
      </c>
      <c r="F640" s="305" t="s">
        <v>717</v>
      </c>
      <c r="G640" s="305" t="s">
        <v>921</v>
      </c>
      <c r="H640" s="306"/>
      <c r="I640" s="306"/>
      <c r="J640" s="307">
        <v>0.4375</v>
      </c>
      <c r="K640" s="307">
        <v>0.5</v>
      </c>
      <c r="L640" s="299">
        <f t="shared" si="29"/>
        <v>1.5000000000873133</v>
      </c>
      <c r="M640" s="311">
        <v>5</v>
      </c>
      <c r="N640" s="312">
        <v>1.5</v>
      </c>
      <c r="O640" s="312"/>
      <c r="P640" s="312"/>
      <c r="Q640" s="308" t="s">
        <v>91</v>
      </c>
      <c r="R640" s="300" t="str">
        <f>IFERROR(VLOOKUP(Q640,Hoja1!A:B,2,FALSE),"")</f>
        <v>EJC - Entrenamiento de Emergencias</v>
      </c>
      <c r="S640" s="308" t="s">
        <v>53</v>
      </c>
      <c r="T640" s="308" t="s">
        <v>164</v>
      </c>
      <c r="U640" s="308" t="s">
        <v>590</v>
      </c>
      <c r="V640" s="301">
        <f t="shared" si="28"/>
        <v>6</v>
      </c>
    </row>
    <row r="641" spans="1:22" s="302" customFormat="1" x14ac:dyDescent="0.2">
      <c r="A641" s="536">
        <v>44736</v>
      </c>
      <c r="B641" s="305" t="s">
        <v>768</v>
      </c>
      <c r="C641" s="305" t="s">
        <v>822</v>
      </c>
      <c r="D641" s="306" t="s">
        <v>714</v>
      </c>
      <c r="E641" s="306" t="s">
        <v>811</v>
      </c>
      <c r="F641" s="305" t="s">
        <v>759</v>
      </c>
      <c r="G641" s="305" t="s">
        <v>764</v>
      </c>
      <c r="H641" s="306"/>
      <c r="I641" s="306"/>
      <c r="J641" s="307">
        <v>0.5</v>
      </c>
      <c r="K641" s="307">
        <v>0.5625</v>
      </c>
      <c r="L641" s="299">
        <f t="shared" si="29"/>
        <v>1.5000000000873133</v>
      </c>
      <c r="M641" s="311">
        <v>5</v>
      </c>
      <c r="N641" s="312">
        <v>1.5</v>
      </c>
      <c r="O641" s="312"/>
      <c r="P641" s="312"/>
      <c r="Q641" s="308" t="s">
        <v>91</v>
      </c>
      <c r="R641" s="300" t="str">
        <f>IFERROR(VLOOKUP(Q641,Hoja1!A:B,2,FALSE),"")</f>
        <v>EJC - Entrenamiento de Emergencias</v>
      </c>
      <c r="S641" s="308" t="s">
        <v>53</v>
      </c>
      <c r="T641" s="308" t="s">
        <v>164</v>
      </c>
      <c r="U641" s="308" t="s">
        <v>590</v>
      </c>
      <c r="V641" s="301">
        <f t="shared" si="28"/>
        <v>6</v>
      </c>
    </row>
    <row r="642" spans="1:22" s="302" customFormat="1" x14ac:dyDescent="0.2">
      <c r="A642" s="536">
        <v>44736</v>
      </c>
      <c r="B642" s="305" t="s">
        <v>714</v>
      </c>
      <c r="C642" s="305" t="s">
        <v>1273</v>
      </c>
      <c r="D642" s="306" t="s">
        <v>761</v>
      </c>
      <c r="E642" s="306" t="s">
        <v>762</v>
      </c>
      <c r="F642" s="305" t="s">
        <v>714</v>
      </c>
      <c r="G642" s="305" t="s">
        <v>1833</v>
      </c>
      <c r="H642" s="306" t="s">
        <v>714</v>
      </c>
      <c r="I642" s="306" t="s">
        <v>1171</v>
      </c>
      <c r="J642" s="307">
        <v>0.5625</v>
      </c>
      <c r="K642" s="307">
        <v>0.625</v>
      </c>
      <c r="L642" s="299">
        <f t="shared" si="29"/>
        <v>1.5000000000873133</v>
      </c>
      <c r="M642" s="311">
        <v>5</v>
      </c>
      <c r="N642" s="312">
        <v>1.5</v>
      </c>
      <c r="O642" s="312"/>
      <c r="P642" s="312"/>
      <c r="Q642" s="308" t="s">
        <v>91</v>
      </c>
      <c r="R642" s="300" t="str">
        <f>IFERROR(VLOOKUP(Q642,Hoja1!A:B,2,FALSE),"")</f>
        <v>EJC - Entrenamiento de Emergencias</v>
      </c>
      <c r="S642" s="308" t="s">
        <v>577</v>
      </c>
      <c r="T642" s="308"/>
      <c r="U642" s="308" t="s">
        <v>577</v>
      </c>
      <c r="V642" s="301">
        <f t="shared" si="28"/>
        <v>6</v>
      </c>
    </row>
    <row r="643" spans="1:22" s="302" customFormat="1" x14ac:dyDescent="0.2">
      <c r="A643" s="536">
        <v>44736</v>
      </c>
      <c r="B643" s="305" t="s">
        <v>714</v>
      </c>
      <c r="C643" s="305" t="s">
        <v>1862</v>
      </c>
      <c r="D643" s="306" t="s">
        <v>771</v>
      </c>
      <c r="E643" s="306" t="s">
        <v>1863</v>
      </c>
      <c r="F643" s="305"/>
      <c r="G643" s="305"/>
      <c r="H643" s="306"/>
      <c r="I643" s="306"/>
      <c r="J643" s="307">
        <v>0.625</v>
      </c>
      <c r="K643" s="307">
        <v>0.6875</v>
      </c>
      <c r="L643" s="299">
        <f t="shared" si="29"/>
        <v>1.5000000000873133</v>
      </c>
      <c r="M643" s="311">
        <v>4</v>
      </c>
      <c r="N643" s="312">
        <v>1.5</v>
      </c>
      <c r="O643" s="312"/>
      <c r="P643" s="312"/>
      <c r="Q643" s="308" t="s">
        <v>91</v>
      </c>
      <c r="R643" s="300" t="str">
        <f>IFERROR(VLOOKUP(Q643,Hoja1!A:B,2,FALSE),"")</f>
        <v>EJC - Entrenamiento de Emergencias</v>
      </c>
      <c r="S643" s="308" t="s">
        <v>577</v>
      </c>
      <c r="T643" s="308"/>
      <c r="U643" s="308" t="s">
        <v>577</v>
      </c>
      <c r="V643" s="301">
        <f t="shared" si="28"/>
        <v>6</v>
      </c>
    </row>
    <row r="644" spans="1:22" s="302" customFormat="1" x14ac:dyDescent="0.2">
      <c r="A644" s="536">
        <v>44736</v>
      </c>
      <c r="B644" s="305" t="s">
        <v>714</v>
      </c>
      <c r="C644" s="305" t="s">
        <v>1859</v>
      </c>
      <c r="D644" s="306" t="s">
        <v>759</v>
      </c>
      <c r="E644" s="306" t="s">
        <v>1860</v>
      </c>
      <c r="F644" s="305" t="s">
        <v>717</v>
      </c>
      <c r="G644" s="305" t="s">
        <v>1861</v>
      </c>
      <c r="H644" s="306"/>
      <c r="I644" s="306"/>
      <c r="J644" s="307">
        <v>0.6875</v>
      </c>
      <c r="K644" s="307">
        <v>0.8125</v>
      </c>
      <c r="L644" s="299">
        <f t="shared" si="29"/>
        <v>3.0000000001746265</v>
      </c>
      <c r="M644" s="311">
        <v>4</v>
      </c>
      <c r="N644" s="312">
        <v>3</v>
      </c>
      <c r="O644" s="312"/>
      <c r="P644" s="312"/>
      <c r="Q644" s="308" t="s">
        <v>95</v>
      </c>
      <c r="R644" s="300" t="str">
        <f>IFERROR(VLOOKUP(Q644,Hoja1!A:B,2,FALSE),"")</f>
        <v>EJC - Requisitos Simulador</v>
      </c>
      <c r="S644" s="308" t="s">
        <v>577</v>
      </c>
      <c r="T644" s="308"/>
      <c r="U644" s="308" t="s">
        <v>577</v>
      </c>
      <c r="V644" s="301">
        <f t="shared" si="28"/>
        <v>6</v>
      </c>
    </row>
    <row r="645" spans="1:22" s="302" customFormat="1" x14ac:dyDescent="0.2">
      <c r="A645" s="536">
        <v>44736</v>
      </c>
      <c r="B645" s="555" t="s">
        <v>768</v>
      </c>
      <c r="C645" s="305" t="s">
        <v>822</v>
      </c>
      <c r="D645" s="306" t="s">
        <v>768</v>
      </c>
      <c r="E645" s="306" t="s">
        <v>1858</v>
      </c>
      <c r="F645" s="305" t="s">
        <v>714</v>
      </c>
      <c r="G645" s="305" t="s">
        <v>1874</v>
      </c>
      <c r="H645" s="306"/>
      <c r="I645" s="306"/>
      <c r="J645" s="307">
        <v>0.8125</v>
      </c>
      <c r="K645" s="307">
        <v>0.89583333333333337</v>
      </c>
      <c r="L645" s="299">
        <f t="shared" si="29"/>
        <v>2.0000000001164184</v>
      </c>
      <c r="M645" s="311">
        <v>5</v>
      </c>
      <c r="N645" s="312"/>
      <c r="O645" s="312">
        <v>2</v>
      </c>
      <c r="P645" s="312"/>
      <c r="Q645" s="308" t="s">
        <v>90</v>
      </c>
      <c r="R645" s="300" t="str">
        <f>IFERROR(VLOOKUP(Q645,Hoja1!A:B,2,FALSE),"")</f>
        <v>EJC - Entrenamiento IFR</v>
      </c>
      <c r="S645" s="308" t="s">
        <v>53</v>
      </c>
      <c r="T645" s="308" t="s">
        <v>164</v>
      </c>
      <c r="U645" s="308" t="s">
        <v>590</v>
      </c>
      <c r="V645" s="301">
        <f t="shared" si="28"/>
        <v>6</v>
      </c>
    </row>
    <row r="646" spans="1:22" s="302" customFormat="1" x14ac:dyDescent="0.2">
      <c r="A646" s="536">
        <v>44736</v>
      </c>
      <c r="B646" s="305" t="s">
        <v>761</v>
      </c>
      <c r="C646" s="305" t="s">
        <v>762</v>
      </c>
      <c r="D646" s="306" t="s">
        <v>714</v>
      </c>
      <c r="E646" s="306" t="s">
        <v>1835</v>
      </c>
      <c r="F646" s="305" t="s">
        <v>714</v>
      </c>
      <c r="G646" s="305" t="s">
        <v>1836</v>
      </c>
      <c r="H646" s="306"/>
      <c r="I646" s="306"/>
      <c r="J646" s="307">
        <v>0.875</v>
      </c>
      <c r="K646" s="307">
        <v>0.9375</v>
      </c>
      <c r="L646" s="299">
        <f t="shared" si="29"/>
        <v>1.5000000000873133</v>
      </c>
      <c r="M646" s="311">
        <v>5</v>
      </c>
      <c r="N646" s="312"/>
      <c r="O646" s="312">
        <v>1.5</v>
      </c>
      <c r="P646" s="312"/>
      <c r="Q646" s="308" t="s">
        <v>90</v>
      </c>
      <c r="R646" s="300" t="str">
        <f>IFERROR(VLOOKUP(Q646,Hoja1!A:B,2,FALSE),"")</f>
        <v>EJC - Entrenamiento IFR</v>
      </c>
      <c r="S646" s="308" t="s">
        <v>53</v>
      </c>
      <c r="T646" s="308" t="s">
        <v>164</v>
      </c>
      <c r="U646" s="308" t="s">
        <v>590</v>
      </c>
      <c r="V646" s="301">
        <f t="shared" si="28"/>
        <v>6</v>
      </c>
    </row>
    <row r="647" spans="1:22" s="302" customFormat="1" x14ac:dyDescent="0.2">
      <c r="A647" s="394">
        <v>44737</v>
      </c>
      <c r="B647" s="305" t="s">
        <v>768</v>
      </c>
      <c r="C647" s="305" t="s">
        <v>822</v>
      </c>
      <c r="D647" s="306" t="s">
        <v>714</v>
      </c>
      <c r="E647" s="306" t="s">
        <v>811</v>
      </c>
      <c r="F647" s="305" t="s">
        <v>717</v>
      </c>
      <c r="G647" s="305" t="s">
        <v>921</v>
      </c>
      <c r="H647" s="306"/>
      <c r="I647" s="306"/>
      <c r="J647" s="307">
        <v>0.25</v>
      </c>
      <c r="K647" s="307">
        <v>0.3125</v>
      </c>
      <c r="L647" s="299">
        <f t="shared" si="29"/>
        <v>1.5000000000873133</v>
      </c>
      <c r="M647" s="311">
        <v>4</v>
      </c>
      <c r="N647" s="312">
        <v>1.5</v>
      </c>
      <c r="O647" s="312"/>
      <c r="P647" s="312"/>
      <c r="Q647" s="308" t="s">
        <v>90</v>
      </c>
      <c r="R647" s="300" t="str">
        <f>IFERROR(VLOOKUP(Q647,Hoja1!A:B,2,FALSE),"")</f>
        <v>EJC - Entrenamiento IFR</v>
      </c>
      <c r="S647" s="308" t="s">
        <v>53</v>
      </c>
      <c r="T647" s="308" t="s">
        <v>164</v>
      </c>
      <c r="U647" s="308" t="s">
        <v>590</v>
      </c>
      <c r="V647" s="301">
        <f t="shared" si="28"/>
        <v>6</v>
      </c>
    </row>
    <row r="648" spans="1:22" s="302" customFormat="1" x14ac:dyDescent="0.2">
      <c r="A648" s="394">
        <v>44737</v>
      </c>
      <c r="B648" s="305" t="s">
        <v>768</v>
      </c>
      <c r="C648" s="305" t="s">
        <v>822</v>
      </c>
      <c r="D648" s="306" t="s">
        <v>759</v>
      </c>
      <c r="E648" s="306" t="s">
        <v>1243</v>
      </c>
      <c r="F648" s="305" t="s">
        <v>759</v>
      </c>
      <c r="G648" s="305" t="s">
        <v>764</v>
      </c>
      <c r="H648" s="306"/>
      <c r="I648" s="306"/>
      <c r="J648" s="307">
        <v>0.3125</v>
      </c>
      <c r="K648" s="307">
        <v>0.35416666666666669</v>
      </c>
      <c r="L648" s="299">
        <f t="shared" si="29"/>
        <v>1.0000000000582092</v>
      </c>
      <c r="M648" s="311">
        <v>4</v>
      </c>
      <c r="N648" s="312"/>
      <c r="O648" s="312">
        <v>1</v>
      </c>
      <c r="P648" s="312"/>
      <c r="Q648" s="308" t="s">
        <v>90</v>
      </c>
      <c r="R648" s="300" t="str">
        <f>IFERROR(VLOOKUP(Q648,Hoja1!A:B,2,FALSE),"")</f>
        <v>EJC - Entrenamiento IFR</v>
      </c>
      <c r="S648" s="308" t="s">
        <v>53</v>
      </c>
      <c r="T648" s="308" t="s">
        <v>164</v>
      </c>
      <c r="U648" s="308" t="s">
        <v>590</v>
      </c>
      <c r="V648" s="301">
        <f t="shared" si="28"/>
        <v>6</v>
      </c>
    </row>
    <row r="649" spans="1:22" s="302" customFormat="1" x14ac:dyDescent="0.2">
      <c r="A649" s="394">
        <v>44737</v>
      </c>
      <c r="B649" s="305" t="s">
        <v>768</v>
      </c>
      <c r="C649" s="305" t="s">
        <v>822</v>
      </c>
      <c r="D649" s="306" t="s">
        <v>759</v>
      </c>
      <c r="E649" s="306" t="s">
        <v>1243</v>
      </c>
      <c r="F649" s="305" t="s">
        <v>759</v>
      </c>
      <c r="G649" s="305" t="s">
        <v>764</v>
      </c>
      <c r="H649" s="306"/>
      <c r="I649" s="306"/>
      <c r="J649" s="307">
        <v>0.35416666666666669</v>
      </c>
      <c r="K649" s="307">
        <v>0.375</v>
      </c>
      <c r="L649" s="299">
        <f>IF(K649="","",(K649-J649)/$V$1)</f>
        <v>0.50000000002910394</v>
      </c>
      <c r="M649" s="311">
        <v>4</v>
      </c>
      <c r="N649" s="312"/>
      <c r="O649" s="312"/>
      <c r="P649" s="312">
        <v>0.5</v>
      </c>
      <c r="Q649" s="308" t="s">
        <v>300</v>
      </c>
      <c r="R649" s="300" t="str">
        <f>IFERROR(VLOOKUP(Q649,Hoja1!A:B,2,FALSE),"")</f>
        <v>EJC - Entrenamiento LVN</v>
      </c>
      <c r="S649" s="308" t="s">
        <v>53</v>
      </c>
      <c r="T649" s="308" t="s">
        <v>164</v>
      </c>
      <c r="U649" s="308" t="s">
        <v>590</v>
      </c>
      <c r="V649" s="301">
        <f t="shared" si="28"/>
        <v>6</v>
      </c>
    </row>
    <row r="650" spans="1:22" s="302" customFormat="1" x14ac:dyDescent="0.2">
      <c r="A650" s="394">
        <v>44737</v>
      </c>
      <c r="B650" s="305" t="s">
        <v>768</v>
      </c>
      <c r="C650" s="305" t="s">
        <v>1834</v>
      </c>
      <c r="D650" s="306" t="s">
        <v>714</v>
      </c>
      <c r="E650" s="306" t="s">
        <v>1835</v>
      </c>
      <c r="F650" s="305" t="s">
        <v>714</v>
      </c>
      <c r="G650" s="305" t="s">
        <v>1836</v>
      </c>
      <c r="H650" s="306"/>
      <c r="I650" s="306"/>
      <c r="J650" s="307">
        <v>0.375</v>
      </c>
      <c r="K650" s="307">
        <v>0.45833333333333331</v>
      </c>
      <c r="L650" s="299">
        <f t="shared" si="29"/>
        <v>2.0000000001164171</v>
      </c>
      <c r="M650" s="311">
        <v>5</v>
      </c>
      <c r="N650" s="312">
        <v>2</v>
      </c>
      <c r="O650" s="312"/>
      <c r="P650" s="312"/>
      <c r="Q650" s="308" t="s">
        <v>91</v>
      </c>
      <c r="R650" s="300" t="str">
        <f>IFERROR(VLOOKUP(Q650,Hoja1!A:B,2,FALSE),"")</f>
        <v>EJC - Entrenamiento de Emergencias</v>
      </c>
      <c r="S650" s="308" t="s">
        <v>53</v>
      </c>
      <c r="T650" s="308" t="s">
        <v>164</v>
      </c>
      <c r="U650" s="308" t="s">
        <v>590</v>
      </c>
      <c r="V650" s="301">
        <f t="shared" si="28"/>
        <v>6</v>
      </c>
    </row>
    <row r="651" spans="1:22" s="302" customFormat="1" x14ac:dyDescent="0.2">
      <c r="A651" s="394">
        <v>44737</v>
      </c>
      <c r="B651" s="305" t="s">
        <v>768</v>
      </c>
      <c r="C651" s="305" t="s">
        <v>1834</v>
      </c>
      <c r="D651" s="306" t="s">
        <v>717</v>
      </c>
      <c r="E651" s="306" t="s">
        <v>1881</v>
      </c>
      <c r="F651" s="305" t="s">
        <v>717</v>
      </c>
      <c r="G651" s="305" t="s">
        <v>943</v>
      </c>
      <c r="H651" s="306"/>
      <c r="I651" s="306"/>
      <c r="J651" s="307">
        <v>0.47222222222222227</v>
      </c>
      <c r="K651" s="307">
        <v>0.53472222222222221</v>
      </c>
      <c r="L651" s="299">
        <f t="shared" si="29"/>
        <v>1.5000000000873119</v>
      </c>
      <c r="M651" s="311">
        <v>5</v>
      </c>
      <c r="N651" s="312"/>
      <c r="O651" s="312">
        <v>1.5</v>
      </c>
      <c r="P651" s="312"/>
      <c r="Q651" s="308" t="s">
        <v>90</v>
      </c>
      <c r="R651" s="300" t="str">
        <f>IFERROR(VLOOKUP(Q651,Hoja1!A:B,2,FALSE),"")</f>
        <v>EJC - Entrenamiento IFR</v>
      </c>
      <c r="S651" s="308" t="s">
        <v>53</v>
      </c>
      <c r="T651" s="308" t="s">
        <v>164</v>
      </c>
      <c r="U651" s="308" t="s">
        <v>590</v>
      </c>
      <c r="V651" s="301">
        <f t="shared" si="28"/>
        <v>6</v>
      </c>
    </row>
    <row r="652" spans="1:22" s="302" customFormat="1" x14ac:dyDescent="0.2">
      <c r="A652" s="394">
        <v>44737</v>
      </c>
      <c r="B652" s="305" t="s">
        <v>714</v>
      </c>
      <c r="C652" s="305" t="s">
        <v>830</v>
      </c>
      <c r="D652" s="306" t="s">
        <v>714</v>
      </c>
      <c r="E652" s="306" t="s">
        <v>811</v>
      </c>
      <c r="F652" s="305" t="s">
        <v>717</v>
      </c>
      <c r="G652" s="305" t="s">
        <v>1881</v>
      </c>
      <c r="H652" s="306"/>
      <c r="I652" s="306"/>
      <c r="J652" s="307">
        <v>0.54166666666666663</v>
      </c>
      <c r="K652" s="307">
        <v>0.60416666666666663</v>
      </c>
      <c r="L652" s="299">
        <f t="shared" si="29"/>
        <v>1.5000000000873133</v>
      </c>
      <c r="M652" s="311">
        <v>5</v>
      </c>
      <c r="N652" s="312"/>
      <c r="O652" s="312">
        <v>1.5</v>
      </c>
      <c r="P652" s="312"/>
      <c r="Q652" s="308" t="s">
        <v>92</v>
      </c>
      <c r="R652" s="300" t="str">
        <f>IFERROR(VLOOKUP(Q652,Hoja1!A:B,2,FALSE),"")</f>
        <v>EJC - Entrenamiento PPM</v>
      </c>
      <c r="S652" s="308" t="s">
        <v>53</v>
      </c>
      <c r="T652" s="308" t="s">
        <v>164</v>
      </c>
      <c r="U652" s="308" t="s">
        <v>590</v>
      </c>
      <c r="V652" s="301">
        <f t="shared" ref="V652:V715" si="30">IF(A652="","",MONTH(A652))</f>
        <v>6</v>
      </c>
    </row>
    <row r="653" spans="1:22" s="302" customFormat="1" x14ac:dyDescent="0.2">
      <c r="A653" s="394">
        <v>44737</v>
      </c>
      <c r="B653" s="305" t="s">
        <v>714</v>
      </c>
      <c r="C653" s="305" t="s">
        <v>830</v>
      </c>
      <c r="D653" s="306" t="s">
        <v>714</v>
      </c>
      <c r="E653" s="306" t="s">
        <v>811</v>
      </c>
      <c r="F653" s="305" t="s">
        <v>759</v>
      </c>
      <c r="G653" s="305" t="s">
        <v>1886</v>
      </c>
      <c r="H653" s="306"/>
      <c r="I653" s="306"/>
      <c r="J653" s="307">
        <v>0.61111111111111105</v>
      </c>
      <c r="K653" s="307">
        <v>0.69444444444444453</v>
      </c>
      <c r="L653" s="299">
        <f t="shared" si="29"/>
        <v>2.0000000001164211</v>
      </c>
      <c r="M653" s="311">
        <v>5</v>
      </c>
      <c r="N653" s="312"/>
      <c r="O653" s="312">
        <v>2</v>
      </c>
      <c r="P653" s="312"/>
      <c r="Q653" s="308" t="s">
        <v>124</v>
      </c>
      <c r="R653" s="300" t="str">
        <f>IFERROR(VLOOKUP(Q653,Hoja1!A:B,2,FALSE),"")</f>
        <v>EJC - Prueba Anual de Nivel de Pericia-IFR</v>
      </c>
      <c r="S653" s="308" t="s">
        <v>53</v>
      </c>
      <c r="T653" s="308" t="s">
        <v>164</v>
      </c>
      <c r="U653" s="308" t="s">
        <v>590</v>
      </c>
      <c r="V653" s="301">
        <f t="shared" si="30"/>
        <v>6</v>
      </c>
    </row>
    <row r="654" spans="1:22" s="302" customFormat="1" x14ac:dyDescent="0.2">
      <c r="A654" s="394">
        <v>44737</v>
      </c>
      <c r="B654" s="305" t="s">
        <v>761</v>
      </c>
      <c r="C654" s="305" t="s">
        <v>762</v>
      </c>
      <c r="D654" s="306" t="s">
        <v>759</v>
      </c>
      <c r="E654" s="306" t="s">
        <v>1296</v>
      </c>
      <c r="F654" s="305" t="s">
        <v>717</v>
      </c>
      <c r="G654" s="305" t="s">
        <v>921</v>
      </c>
      <c r="H654" s="306"/>
      <c r="I654" s="306"/>
      <c r="J654" s="307">
        <v>0.70138888888888884</v>
      </c>
      <c r="K654" s="307">
        <v>0.76388888888888884</v>
      </c>
      <c r="L654" s="299">
        <f t="shared" si="29"/>
        <v>1.5000000000873133</v>
      </c>
      <c r="M654" s="311">
        <v>4</v>
      </c>
      <c r="N654" s="312"/>
      <c r="O654" s="312">
        <v>1.5</v>
      </c>
      <c r="P654" s="312"/>
      <c r="Q654" s="308" t="s">
        <v>90</v>
      </c>
      <c r="R654" s="300" t="str">
        <f>IFERROR(VLOOKUP(Q654,Hoja1!A:B,2,FALSE),"")</f>
        <v>EJC - Entrenamiento IFR</v>
      </c>
      <c r="S654" s="308" t="s">
        <v>53</v>
      </c>
      <c r="T654" s="308" t="s">
        <v>164</v>
      </c>
      <c r="U654" s="308" t="s">
        <v>590</v>
      </c>
      <c r="V654" s="301">
        <f t="shared" si="30"/>
        <v>6</v>
      </c>
    </row>
    <row r="655" spans="1:22" s="302" customFormat="1" x14ac:dyDescent="0.2">
      <c r="A655" s="394">
        <v>44737</v>
      </c>
      <c r="B655" s="305" t="s">
        <v>761</v>
      </c>
      <c r="C655" s="305" t="s">
        <v>762</v>
      </c>
      <c r="D655" s="306" t="s">
        <v>759</v>
      </c>
      <c r="E655" s="306" t="s">
        <v>831</v>
      </c>
      <c r="F655" s="305" t="s">
        <v>759</v>
      </c>
      <c r="G655" s="305" t="s">
        <v>764</v>
      </c>
      <c r="H655" s="306"/>
      <c r="I655" s="306"/>
      <c r="J655" s="307">
        <v>0.77083333333333337</v>
      </c>
      <c r="K655" s="307">
        <v>0.85416666666666663</v>
      </c>
      <c r="L655" s="299">
        <f t="shared" si="29"/>
        <v>2.0000000001164158</v>
      </c>
      <c r="M655" s="311">
        <v>4</v>
      </c>
      <c r="N655" s="312"/>
      <c r="O655" s="312">
        <v>2</v>
      </c>
      <c r="P655" s="312"/>
      <c r="Q655" s="308" t="s">
        <v>124</v>
      </c>
      <c r="R655" s="300" t="str">
        <f>IFERROR(VLOOKUP(Q655,Hoja1!A:B,2,FALSE),"")</f>
        <v>EJC - Prueba Anual de Nivel de Pericia-IFR</v>
      </c>
      <c r="S655" s="308" t="s">
        <v>53</v>
      </c>
      <c r="T655" s="308" t="s">
        <v>164</v>
      </c>
      <c r="U655" s="308" t="s">
        <v>590</v>
      </c>
      <c r="V655" s="301">
        <f t="shared" si="30"/>
        <v>6</v>
      </c>
    </row>
    <row r="656" spans="1:22" s="302" customFormat="1" x14ac:dyDescent="0.2">
      <c r="A656" s="536">
        <v>44738</v>
      </c>
      <c r="B656" s="305" t="s">
        <v>761</v>
      </c>
      <c r="C656" s="305" t="s">
        <v>762</v>
      </c>
      <c r="D656" s="306" t="s">
        <v>714</v>
      </c>
      <c r="E656" s="306" t="s">
        <v>1885</v>
      </c>
      <c r="F656" s="305" t="s">
        <v>717</v>
      </c>
      <c r="G656" s="305" t="s">
        <v>1684</v>
      </c>
      <c r="H656" s="306"/>
      <c r="I656" s="306"/>
      <c r="J656" s="307">
        <v>0.375</v>
      </c>
      <c r="K656" s="307">
        <v>0.4375</v>
      </c>
      <c r="L656" s="299">
        <f t="shared" si="29"/>
        <v>1.5000000000873133</v>
      </c>
      <c r="M656" s="311">
        <v>4</v>
      </c>
      <c r="N656" s="312"/>
      <c r="O656" s="312">
        <v>1.5</v>
      </c>
      <c r="P656" s="312"/>
      <c r="Q656" s="308" t="s">
        <v>124</v>
      </c>
      <c r="R656" s="300" t="str">
        <f>IFERROR(VLOOKUP(Q656,Hoja1!A:B,2,FALSE),"")</f>
        <v>EJC - Prueba Anual de Nivel de Pericia-IFR</v>
      </c>
      <c r="S656" s="308" t="s">
        <v>53</v>
      </c>
      <c r="T656" s="308" t="s">
        <v>165</v>
      </c>
      <c r="U656" s="308" t="s">
        <v>590</v>
      </c>
      <c r="V656" s="301">
        <f t="shared" si="30"/>
        <v>6</v>
      </c>
    </row>
    <row r="657" spans="1:22" s="302" customFormat="1" x14ac:dyDescent="0.2">
      <c r="A657" s="536">
        <v>44738</v>
      </c>
      <c r="B657" s="305" t="s">
        <v>761</v>
      </c>
      <c r="C657" s="305" t="s">
        <v>762</v>
      </c>
      <c r="D657" s="306" t="s">
        <v>759</v>
      </c>
      <c r="E657" s="306" t="s">
        <v>1296</v>
      </c>
      <c r="F657" s="305" t="s">
        <v>717</v>
      </c>
      <c r="G657" s="305" t="s">
        <v>921</v>
      </c>
      <c r="H657" s="306"/>
      <c r="I657" s="306"/>
      <c r="J657" s="307">
        <v>0.4375</v>
      </c>
      <c r="K657" s="307">
        <v>0.52083333333333337</v>
      </c>
      <c r="L657" s="299">
        <f t="shared" si="29"/>
        <v>2.0000000001164184</v>
      </c>
      <c r="M657" s="311">
        <v>4</v>
      </c>
      <c r="N657" s="312"/>
      <c r="O657" s="312">
        <v>2</v>
      </c>
      <c r="P657" s="312"/>
      <c r="Q657" s="308" t="s">
        <v>124</v>
      </c>
      <c r="R657" s="300" t="str">
        <f>IFERROR(VLOOKUP(Q657,Hoja1!A:B,2,FALSE),"")</f>
        <v>EJC - Prueba Anual de Nivel de Pericia-IFR</v>
      </c>
      <c r="S657" s="308" t="s">
        <v>53</v>
      </c>
      <c r="T657" s="308" t="s">
        <v>164</v>
      </c>
      <c r="U657" s="308" t="s">
        <v>590</v>
      </c>
      <c r="V657" s="301">
        <f t="shared" si="30"/>
        <v>6</v>
      </c>
    </row>
    <row r="658" spans="1:22" s="302" customFormat="1" x14ac:dyDescent="0.2">
      <c r="A658" s="536">
        <v>44738</v>
      </c>
      <c r="B658" s="305" t="s">
        <v>768</v>
      </c>
      <c r="C658" s="305" t="s">
        <v>1834</v>
      </c>
      <c r="D658" s="306" t="s">
        <v>717</v>
      </c>
      <c r="E658" s="306" t="s">
        <v>943</v>
      </c>
      <c r="F658" s="305" t="s">
        <v>717</v>
      </c>
      <c r="G658" s="305" t="s">
        <v>1881</v>
      </c>
      <c r="H658" s="306"/>
      <c r="I658" s="306"/>
      <c r="J658" s="307">
        <v>0.52083333333333337</v>
      </c>
      <c r="K658" s="307">
        <v>0.60416666666666663</v>
      </c>
      <c r="L658" s="299">
        <f t="shared" si="29"/>
        <v>2.0000000001164158</v>
      </c>
      <c r="M658" s="311">
        <v>5</v>
      </c>
      <c r="N658" s="312"/>
      <c r="O658" s="312">
        <v>2</v>
      </c>
      <c r="P658" s="312"/>
      <c r="Q658" s="308" t="s">
        <v>124</v>
      </c>
      <c r="R658" s="300" t="str">
        <f>IFERROR(VLOOKUP(Q658,Hoja1!A:B,2,FALSE),"")</f>
        <v>EJC - Prueba Anual de Nivel de Pericia-IFR</v>
      </c>
      <c r="S658" s="308" t="s">
        <v>53</v>
      </c>
      <c r="T658" s="308" t="s">
        <v>164</v>
      </c>
      <c r="U658" s="308" t="s">
        <v>590</v>
      </c>
      <c r="V658" s="301">
        <f t="shared" si="30"/>
        <v>6</v>
      </c>
    </row>
    <row r="659" spans="1:22" s="302" customFormat="1" x14ac:dyDescent="0.2">
      <c r="A659" s="394">
        <v>44740</v>
      </c>
      <c r="B659" s="305" t="s">
        <v>714</v>
      </c>
      <c r="C659" s="305" t="s">
        <v>1900</v>
      </c>
      <c r="D659" s="306" t="s">
        <v>912</v>
      </c>
      <c r="E659" s="306" t="s">
        <v>1901</v>
      </c>
      <c r="F659" s="305" t="s">
        <v>717</v>
      </c>
      <c r="G659" s="305" t="s">
        <v>1902</v>
      </c>
      <c r="H659" s="306" t="s">
        <v>771</v>
      </c>
      <c r="I659" s="306" t="s">
        <v>1903</v>
      </c>
      <c r="J659" s="307">
        <v>0.36805555555555558</v>
      </c>
      <c r="K659" s="307">
        <v>0.43055555555555558</v>
      </c>
      <c r="L659" s="299">
        <f t="shared" si="29"/>
        <v>1.5000000000873133</v>
      </c>
      <c r="M659" s="311">
        <v>3</v>
      </c>
      <c r="N659" s="312">
        <v>1.5</v>
      </c>
      <c r="O659" s="312"/>
      <c r="P659" s="312"/>
      <c r="Q659" s="308" t="s">
        <v>89</v>
      </c>
      <c r="R659" s="300" t="str">
        <f>IFERROR(VLOOKUP(Q659,[1]Hoja1!A:B,2,FALSE),"")</f>
        <v>FAC - Control Anual</v>
      </c>
      <c r="S659" s="308" t="s">
        <v>52</v>
      </c>
      <c r="T659" s="308"/>
      <c r="U659" s="308" t="s">
        <v>593</v>
      </c>
      <c r="V659" s="301">
        <f t="shared" si="30"/>
        <v>6</v>
      </c>
    </row>
    <row r="660" spans="1:22" s="302" customFormat="1" x14ac:dyDescent="0.2">
      <c r="A660" s="394">
        <v>44740</v>
      </c>
      <c r="B660" s="305" t="s">
        <v>714</v>
      </c>
      <c r="C660" s="305" t="s">
        <v>1900</v>
      </c>
      <c r="D660" s="306" t="s">
        <v>717</v>
      </c>
      <c r="E660" s="306" t="s">
        <v>1902</v>
      </c>
      <c r="F660" s="305" t="s">
        <v>771</v>
      </c>
      <c r="G660" s="305" t="s">
        <v>1903</v>
      </c>
      <c r="H660" s="306" t="s">
        <v>912</v>
      </c>
      <c r="I660" s="306" t="s">
        <v>1901</v>
      </c>
      <c r="J660" s="307">
        <v>0.43055555555555558</v>
      </c>
      <c r="K660" s="307">
        <v>0.49305555555555558</v>
      </c>
      <c r="L660" s="299">
        <f t="shared" si="29"/>
        <v>1.5000000000873133</v>
      </c>
      <c r="M660" s="311">
        <v>3</v>
      </c>
      <c r="N660" s="312">
        <v>1.5</v>
      </c>
      <c r="O660" s="312"/>
      <c r="P660" s="312"/>
      <c r="Q660" s="308" t="s">
        <v>89</v>
      </c>
      <c r="R660" s="300" t="str">
        <f>IFERROR(VLOOKUP(Q660,[1]Hoja1!A:B,2,FALSE),"")</f>
        <v>FAC - Control Anual</v>
      </c>
      <c r="S660" s="308" t="s">
        <v>52</v>
      </c>
      <c r="T660" s="308"/>
      <c r="U660" s="308" t="s">
        <v>593</v>
      </c>
      <c r="V660" s="301">
        <f t="shared" si="30"/>
        <v>6</v>
      </c>
    </row>
    <row r="661" spans="1:22" s="302" customFormat="1" x14ac:dyDescent="0.2">
      <c r="A661" s="394">
        <v>44740</v>
      </c>
      <c r="B661" s="305" t="s">
        <v>714</v>
      </c>
      <c r="C661" s="305" t="s">
        <v>1900</v>
      </c>
      <c r="D661" s="306" t="s">
        <v>771</v>
      </c>
      <c r="E661" s="306" t="s">
        <v>1903</v>
      </c>
      <c r="F661" s="305" t="s">
        <v>912</v>
      </c>
      <c r="G661" s="305" t="s">
        <v>1901</v>
      </c>
      <c r="H661" s="306" t="s">
        <v>717</v>
      </c>
      <c r="I661" s="306" t="s">
        <v>1902</v>
      </c>
      <c r="J661" s="307">
        <v>0.49305555555555558</v>
      </c>
      <c r="K661" s="307">
        <v>0.55555555555555558</v>
      </c>
      <c r="L661" s="299">
        <f t="shared" si="29"/>
        <v>1.5000000000873133</v>
      </c>
      <c r="M661" s="311">
        <v>3</v>
      </c>
      <c r="N661" s="312">
        <v>1.5</v>
      </c>
      <c r="O661" s="312"/>
      <c r="P661" s="312"/>
      <c r="Q661" s="308" t="s">
        <v>89</v>
      </c>
      <c r="R661" s="300" t="str">
        <f>IFERROR(VLOOKUP(Q661,[1]Hoja1!A:B,2,FALSE),"")</f>
        <v>FAC - Control Anual</v>
      </c>
      <c r="S661" s="308" t="s">
        <v>52</v>
      </c>
      <c r="T661" s="308"/>
      <c r="U661" s="308" t="s">
        <v>593</v>
      </c>
      <c r="V661" s="301">
        <f t="shared" si="30"/>
        <v>6</v>
      </c>
    </row>
    <row r="662" spans="1:22" s="302" customFormat="1" x14ac:dyDescent="0.2">
      <c r="A662" s="394">
        <v>44740</v>
      </c>
      <c r="B662" s="305" t="s">
        <v>714</v>
      </c>
      <c r="C662" s="305" t="s">
        <v>1171</v>
      </c>
      <c r="D662" s="306" t="s">
        <v>759</v>
      </c>
      <c r="E662" s="306" t="s">
        <v>1860</v>
      </c>
      <c r="F662" s="305" t="s">
        <v>717</v>
      </c>
      <c r="G662" s="305" t="s">
        <v>1904</v>
      </c>
      <c r="H662" s="306"/>
      <c r="I662" s="306"/>
      <c r="J662" s="307">
        <v>0.5625</v>
      </c>
      <c r="K662" s="307">
        <v>0.6875</v>
      </c>
      <c r="L662" s="299">
        <f t="shared" si="29"/>
        <v>3.0000000001746265</v>
      </c>
      <c r="M662" s="311">
        <v>4</v>
      </c>
      <c r="N662" s="312">
        <v>3</v>
      </c>
      <c r="O662" s="312"/>
      <c r="P662" s="312"/>
      <c r="Q662" s="308" t="s">
        <v>95</v>
      </c>
      <c r="R662" s="300" t="str">
        <f>IFERROR(VLOOKUP(Q662,[1]Hoja1!A:B,2,FALSE),"")</f>
        <v>EJC - Requisitos Simulador</v>
      </c>
      <c r="S662" s="308" t="s">
        <v>577</v>
      </c>
      <c r="T662" s="308"/>
      <c r="U662" s="308" t="s">
        <v>592</v>
      </c>
      <c r="V662" s="301">
        <f t="shared" si="30"/>
        <v>6</v>
      </c>
    </row>
    <row r="663" spans="1:22" s="302" customFormat="1" x14ac:dyDescent="0.2">
      <c r="A663" s="394">
        <v>44740</v>
      </c>
      <c r="B663" s="305" t="s">
        <v>714</v>
      </c>
      <c r="C663" s="305" t="s">
        <v>1905</v>
      </c>
      <c r="D663" s="306" t="s">
        <v>771</v>
      </c>
      <c r="E663" s="306" t="s">
        <v>1863</v>
      </c>
      <c r="F663" s="305"/>
      <c r="G663" s="305"/>
      <c r="H663" s="306"/>
      <c r="I663" s="306"/>
      <c r="J663" s="307">
        <v>0.6875</v>
      </c>
      <c r="K663" s="307">
        <v>0.75</v>
      </c>
      <c r="L663" s="299">
        <f t="shared" si="29"/>
        <v>1.5000000000873133</v>
      </c>
      <c r="M663" s="311">
        <v>4</v>
      </c>
      <c r="N663" s="312">
        <v>1.5</v>
      </c>
      <c r="O663" s="312"/>
      <c r="P663" s="312"/>
      <c r="Q663" s="308" t="s">
        <v>91</v>
      </c>
      <c r="R663" s="300" t="str">
        <f>IFERROR(VLOOKUP(Q663,[1]Hoja1!A:B,2,FALSE),"")</f>
        <v>EJC - Entrenamiento de Emergencias</v>
      </c>
      <c r="S663" s="308" t="s">
        <v>577</v>
      </c>
      <c r="T663" s="308"/>
      <c r="U663" s="308" t="s">
        <v>592</v>
      </c>
      <c r="V663" s="301">
        <f t="shared" si="30"/>
        <v>6</v>
      </c>
    </row>
    <row r="664" spans="1:22" s="302" customFormat="1" x14ac:dyDescent="0.2">
      <c r="A664" s="394">
        <v>44740</v>
      </c>
      <c r="B664" s="305" t="s">
        <v>761</v>
      </c>
      <c r="C664" s="305" t="s">
        <v>762</v>
      </c>
      <c r="D664" s="306" t="s">
        <v>714</v>
      </c>
      <c r="E664" s="306" t="s">
        <v>1885</v>
      </c>
      <c r="F664" s="305" t="s">
        <v>714</v>
      </c>
      <c r="G664" s="305" t="s">
        <v>1223</v>
      </c>
      <c r="H664" s="306"/>
      <c r="I664" s="306"/>
      <c r="J664" s="307">
        <v>0.75694444444444453</v>
      </c>
      <c r="K664" s="307">
        <v>0.79861111111111116</v>
      </c>
      <c r="L664" s="299">
        <f t="shared" si="29"/>
        <v>1.0000000000582079</v>
      </c>
      <c r="M664" s="311">
        <v>4</v>
      </c>
      <c r="N664" s="312"/>
      <c r="O664" s="312"/>
      <c r="P664" s="312">
        <v>1</v>
      </c>
      <c r="Q664" s="308" t="s">
        <v>96</v>
      </c>
      <c r="R664" s="300" t="str">
        <f>IFERROR(VLOOKUP(Q664,[1]Hoja1!A:B,2,FALSE),"")</f>
        <v>EJC - Mantenimiento de Autonomía LVN</v>
      </c>
      <c r="S664" s="308" t="s">
        <v>53</v>
      </c>
      <c r="T664" s="308" t="s">
        <v>165</v>
      </c>
      <c r="U664" s="308" t="s">
        <v>590</v>
      </c>
      <c r="V664" s="301">
        <f t="shared" si="30"/>
        <v>6</v>
      </c>
    </row>
    <row r="665" spans="1:22" s="302" customFormat="1" x14ac:dyDescent="0.2">
      <c r="A665" s="536">
        <v>44741</v>
      </c>
      <c r="B665" s="305" t="s">
        <v>768</v>
      </c>
      <c r="C665" s="305" t="s">
        <v>854</v>
      </c>
      <c r="D665" s="306" t="s">
        <v>714</v>
      </c>
      <c r="E665" s="306" t="s">
        <v>1271</v>
      </c>
      <c r="F665" s="305"/>
      <c r="G665" s="305"/>
      <c r="H665" s="306"/>
      <c r="I665" s="306"/>
      <c r="J665" s="307">
        <v>0.29166666666666669</v>
      </c>
      <c r="K665" s="307">
        <v>0.33333333333333331</v>
      </c>
      <c r="L665" s="299">
        <f t="shared" si="29"/>
        <v>1.0000000000582079</v>
      </c>
      <c r="M665" s="311">
        <v>5</v>
      </c>
      <c r="N665" s="312"/>
      <c r="O665" s="312"/>
      <c r="P665" s="312">
        <v>1</v>
      </c>
      <c r="Q665" s="308" t="s">
        <v>300</v>
      </c>
      <c r="R665" s="300" t="str">
        <f>IFERROR(VLOOKUP(Q665,Hoja1!A:B,2,FALSE),"")</f>
        <v>EJC - Entrenamiento LVN</v>
      </c>
      <c r="S665" s="308" t="s">
        <v>53</v>
      </c>
      <c r="T665" s="308" t="s">
        <v>165</v>
      </c>
      <c r="U665" s="308" t="s">
        <v>590</v>
      </c>
      <c r="V665" s="301">
        <f t="shared" si="30"/>
        <v>6</v>
      </c>
    </row>
    <row r="666" spans="1:22" s="302" customFormat="1" x14ac:dyDescent="0.2">
      <c r="A666" s="536">
        <v>44741</v>
      </c>
      <c r="B666" s="305" t="s">
        <v>714</v>
      </c>
      <c r="C666" s="305" t="s">
        <v>1900</v>
      </c>
      <c r="D666" s="306" t="s">
        <v>912</v>
      </c>
      <c r="E666" s="306" t="s">
        <v>1901</v>
      </c>
      <c r="F666" s="305" t="s">
        <v>771</v>
      </c>
      <c r="G666" s="305" t="s">
        <v>1903</v>
      </c>
      <c r="H666" s="306" t="s">
        <v>717</v>
      </c>
      <c r="I666" s="306" t="s">
        <v>1902</v>
      </c>
      <c r="J666" s="307">
        <v>0.33333333333333331</v>
      </c>
      <c r="K666" s="307">
        <v>0.39583333333333331</v>
      </c>
      <c r="L666" s="299">
        <f t="shared" si="29"/>
        <v>1.5000000000873133</v>
      </c>
      <c r="M666" s="311">
        <v>4</v>
      </c>
      <c r="N666" s="312">
        <v>1.5</v>
      </c>
      <c r="O666" s="312"/>
      <c r="P666" s="312"/>
      <c r="Q666" s="308" t="s">
        <v>89</v>
      </c>
      <c r="R666" s="300" t="str">
        <f>IFERROR(VLOOKUP(Q666,[1]Hoja1!A:B,2,FALSE),"")</f>
        <v>FAC - Control Anual</v>
      </c>
      <c r="S666" s="308" t="s">
        <v>52</v>
      </c>
      <c r="T666" s="308"/>
      <c r="U666" s="308" t="s">
        <v>593</v>
      </c>
      <c r="V666" s="301">
        <f t="shared" si="30"/>
        <v>6</v>
      </c>
    </row>
    <row r="667" spans="1:22" s="302" customFormat="1" x14ac:dyDescent="0.2">
      <c r="A667" s="536">
        <v>44741</v>
      </c>
      <c r="B667" s="305" t="s">
        <v>714</v>
      </c>
      <c r="C667" s="305" t="s">
        <v>1900</v>
      </c>
      <c r="D667" s="306" t="s">
        <v>717</v>
      </c>
      <c r="E667" s="306" t="s">
        <v>1902</v>
      </c>
      <c r="F667" s="305" t="s">
        <v>771</v>
      </c>
      <c r="G667" s="305" t="s">
        <v>1903</v>
      </c>
      <c r="H667" s="306" t="s">
        <v>912</v>
      </c>
      <c r="I667" s="306" t="s">
        <v>1901</v>
      </c>
      <c r="J667" s="307">
        <v>0.39583333333333331</v>
      </c>
      <c r="K667" s="307">
        <v>0.45833333333333331</v>
      </c>
      <c r="L667" s="299">
        <f>IF(K667="","",(K667-J667)/$V$1)</f>
        <v>1.5000000000873133</v>
      </c>
      <c r="M667" s="311">
        <v>4</v>
      </c>
      <c r="N667" s="312"/>
      <c r="O667" s="312"/>
      <c r="P667" s="312">
        <v>1.5</v>
      </c>
      <c r="Q667" s="308" t="s">
        <v>89</v>
      </c>
      <c r="R667" s="300" t="str">
        <f>IFERROR(VLOOKUP(Q667,[1]Hoja1!A:B,2,FALSE),"")</f>
        <v>FAC - Control Anual</v>
      </c>
      <c r="S667" s="308" t="s">
        <v>52</v>
      </c>
      <c r="T667" s="308"/>
      <c r="U667" s="308" t="s">
        <v>593</v>
      </c>
      <c r="V667" s="301">
        <f t="shared" si="30"/>
        <v>6</v>
      </c>
    </row>
    <row r="668" spans="1:22" s="302" customFormat="1" x14ac:dyDescent="0.2">
      <c r="A668" s="536">
        <v>44741</v>
      </c>
      <c r="B668" s="305" t="s">
        <v>714</v>
      </c>
      <c r="C668" s="305" t="s">
        <v>1900</v>
      </c>
      <c r="D668" s="306" t="s">
        <v>771</v>
      </c>
      <c r="E668" s="306" t="s">
        <v>1903</v>
      </c>
      <c r="F668" s="305" t="s">
        <v>912</v>
      </c>
      <c r="G668" s="305" t="s">
        <v>1901</v>
      </c>
      <c r="H668" s="306" t="s">
        <v>717</v>
      </c>
      <c r="I668" s="306" t="s">
        <v>1902</v>
      </c>
      <c r="J668" s="307">
        <v>0.45833333333333331</v>
      </c>
      <c r="K668" s="307">
        <v>0.52083333333333337</v>
      </c>
      <c r="L668" s="299">
        <f>IF(K668="","",(K668-J668)/$V$1)</f>
        <v>1.5000000000873146</v>
      </c>
      <c r="M668" s="311">
        <v>4</v>
      </c>
      <c r="N668" s="312"/>
      <c r="O668" s="312"/>
      <c r="P668" s="312">
        <v>1.5</v>
      </c>
      <c r="Q668" s="308" t="s">
        <v>89</v>
      </c>
      <c r="R668" s="300" t="str">
        <f>IFERROR(VLOOKUP(Q668,[1]Hoja1!A:B,2,FALSE),"")</f>
        <v>FAC - Control Anual</v>
      </c>
      <c r="S668" s="308" t="s">
        <v>52</v>
      </c>
      <c r="T668" s="308"/>
      <c r="U668" s="308" t="s">
        <v>593</v>
      </c>
      <c r="V668" s="301">
        <f t="shared" si="30"/>
        <v>6</v>
      </c>
    </row>
    <row r="669" spans="1:22" s="302" customFormat="1" x14ac:dyDescent="0.2">
      <c r="A669" s="536">
        <v>44741</v>
      </c>
      <c r="B669" s="305" t="s">
        <v>714</v>
      </c>
      <c r="C669" s="305" t="s">
        <v>1020</v>
      </c>
      <c r="D669" s="306" t="s">
        <v>1918</v>
      </c>
      <c r="E669" s="306" t="s">
        <v>1919</v>
      </c>
      <c r="F669" s="305" t="s">
        <v>717</v>
      </c>
      <c r="G669" s="305" t="s">
        <v>1904</v>
      </c>
      <c r="H669" s="306" t="s">
        <v>771</v>
      </c>
      <c r="I669" s="306" t="s">
        <v>1863</v>
      </c>
      <c r="J669" s="307">
        <v>0.54166666666666663</v>
      </c>
      <c r="K669" s="307">
        <v>0.60416666666666663</v>
      </c>
      <c r="L669" s="299">
        <f t="shared" si="29"/>
        <v>1.5000000000873133</v>
      </c>
      <c r="M669" s="311">
        <v>4</v>
      </c>
      <c r="N669" s="312"/>
      <c r="O669" s="312">
        <v>1.5</v>
      </c>
      <c r="P669" s="312"/>
      <c r="Q669" s="308" t="s">
        <v>90</v>
      </c>
      <c r="R669" s="300" t="str">
        <f>IFERROR(VLOOKUP(Q669,Hoja1!A:B,2,FALSE),"")</f>
        <v>EJC - Entrenamiento IFR</v>
      </c>
      <c r="S669" s="308" t="s">
        <v>577</v>
      </c>
      <c r="T669" s="308"/>
      <c r="U669" s="308" t="s">
        <v>577</v>
      </c>
      <c r="V669" s="301">
        <f t="shared" si="30"/>
        <v>6</v>
      </c>
    </row>
    <row r="670" spans="1:22" s="302" customFormat="1" x14ac:dyDescent="0.2">
      <c r="A670" s="536">
        <v>44741</v>
      </c>
      <c r="B670" s="305" t="s">
        <v>714</v>
      </c>
      <c r="C670" s="305" t="s">
        <v>1020</v>
      </c>
      <c r="D670" s="306" t="s">
        <v>717</v>
      </c>
      <c r="E670" s="306" t="s">
        <v>1904</v>
      </c>
      <c r="F670" s="305" t="s">
        <v>1918</v>
      </c>
      <c r="G670" s="305" t="s">
        <v>1919</v>
      </c>
      <c r="H670" s="306" t="s">
        <v>771</v>
      </c>
      <c r="I670" s="306" t="s">
        <v>1863</v>
      </c>
      <c r="J670" s="307">
        <v>0.60416666666666663</v>
      </c>
      <c r="K670" s="307">
        <v>0.66666666666666663</v>
      </c>
      <c r="L670" s="299">
        <f t="shared" si="29"/>
        <v>1.5000000000873133</v>
      </c>
      <c r="M670" s="311">
        <v>4</v>
      </c>
      <c r="N670" s="312"/>
      <c r="O670" s="312">
        <v>1.5</v>
      </c>
      <c r="P670" s="312"/>
      <c r="Q670" s="308" t="s">
        <v>90</v>
      </c>
      <c r="R670" s="300" t="str">
        <f>IFERROR(VLOOKUP(Q670,Hoja1!A:B,2,FALSE),"")</f>
        <v>EJC - Entrenamiento IFR</v>
      </c>
      <c r="S670" s="308" t="s">
        <v>577</v>
      </c>
      <c r="T670" s="308"/>
      <c r="U670" s="308" t="s">
        <v>577</v>
      </c>
      <c r="V670" s="301">
        <f t="shared" si="30"/>
        <v>6</v>
      </c>
    </row>
    <row r="671" spans="1:22" s="302" customFormat="1" x14ac:dyDescent="0.2">
      <c r="A671" s="536">
        <v>44741</v>
      </c>
      <c r="B671" s="305" t="s">
        <v>1184</v>
      </c>
      <c r="C671" s="305" t="s">
        <v>841</v>
      </c>
      <c r="D671" s="306" t="s">
        <v>771</v>
      </c>
      <c r="E671" s="306" t="s">
        <v>1863</v>
      </c>
      <c r="F671" s="305"/>
      <c r="G671" s="305"/>
      <c r="H671" s="306"/>
      <c r="I671" s="306"/>
      <c r="J671" s="307">
        <v>0.66666666666666663</v>
      </c>
      <c r="K671" s="307">
        <v>0.72916666666666663</v>
      </c>
      <c r="L671" s="299">
        <f t="shared" si="29"/>
        <v>1.5000000000873133</v>
      </c>
      <c r="M671" s="311">
        <v>4</v>
      </c>
      <c r="N671" s="312"/>
      <c r="O671" s="312">
        <v>1.5</v>
      </c>
      <c r="P671" s="312"/>
      <c r="Q671" s="308" t="s">
        <v>90</v>
      </c>
      <c r="R671" s="300" t="str">
        <f>IFERROR(VLOOKUP(Q671,Hoja1!A:B,2,FALSE),"")</f>
        <v>EJC - Entrenamiento IFR</v>
      </c>
      <c r="S671" s="308" t="s">
        <v>577</v>
      </c>
      <c r="T671" s="308"/>
      <c r="U671" s="308" t="s">
        <v>577</v>
      </c>
      <c r="V671" s="301">
        <f t="shared" si="30"/>
        <v>6</v>
      </c>
    </row>
    <row r="672" spans="1:22" s="302" customFormat="1" x14ac:dyDescent="0.2">
      <c r="A672" s="536">
        <v>44741</v>
      </c>
      <c r="B672" s="305" t="s">
        <v>761</v>
      </c>
      <c r="C672" s="305" t="s">
        <v>762</v>
      </c>
      <c r="D672" s="306" t="s">
        <v>714</v>
      </c>
      <c r="E672" s="306" t="s">
        <v>1920</v>
      </c>
      <c r="F672" s="305" t="s">
        <v>714</v>
      </c>
      <c r="G672" s="305" t="s">
        <v>1921</v>
      </c>
      <c r="H672" s="306"/>
      <c r="I672" s="306"/>
      <c r="J672" s="307">
        <v>0.73611111111111116</v>
      </c>
      <c r="K672" s="307">
        <v>0.77777777777777779</v>
      </c>
      <c r="L672" s="299">
        <f t="shared" si="29"/>
        <v>1.0000000000582079</v>
      </c>
      <c r="M672" s="311">
        <v>4</v>
      </c>
      <c r="N672" s="312"/>
      <c r="O672" s="312"/>
      <c r="P672" s="312">
        <v>1</v>
      </c>
      <c r="Q672" s="308" t="s">
        <v>96</v>
      </c>
      <c r="R672" s="300" t="str">
        <f>IFERROR(VLOOKUP(Q672,Hoja1!A:B,2,FALSE),"")</f>
        <v>EJC - Mantenimiento de Autonomía LVN</v>
      </c>
      <c r="S672" s="308" t="s">
        <v>53</v>
      </c>
      <c r="T672" s="308" t="s">
        <v>165</v>
      </c>
      <c r="U672" s="308" t="s">
        <v>590</v>
      </c>
      <c r="V672" s="301">
        <f t="shared" si="30"/>
        <v>6</v>
      </c>
    </row>
    <row r="673" spans="1:22" s="302" customFormat="1" x14ac:dyDescent="0.2">
      <c r="A673" s="536">
        <v>44741</v>
      </c>
      <c r="B673" s="305" t="s">
        <v>761</v>
      </c>
      <c r="C673" s="305" t="s">
        <v>762</v>
      </c>
      <c r="D673" s="306" t="s">
        <v>768</v>
      </c>
      <c r="E673" s="306" t="s">
        <v>1922</v>
      </c>
      <c r="F673" s="305" t="s">
        <v>714</v>
      </c>
      <c r="G673" s="305" t="s">
        <v>1923</v>
      </c>
      <c r="H673" s="306"/>
      <c r="I673" s="306"/>
      <c r="J673" s="307">
        <v>0.78472222222222221</v>
      </c>
      <c r="K673" s="307">
        <v>0.86805555555555547</v>
      </c>
      <c r="L673" s="299">
        <f t="shared" si="29"/>
        <v>2.0000000001164158</v>
      </c>
      <c r="M673" s="311">
        <v>4</v>
      </c>
      <c r="N673" s="312"/>
      <c r="O673" s="312">
        <v>2</v>
      </c>
      <c r="P673" s="312"/>
      <c r="Q673" s="308" t="s">
        <v>90</v>
      </c>
      <c r="R673" s="300" t="str">
        <f>IFERROR(VLOOKUP(Q673,Hoja1!A:B,2,FALSE),"")</f>
        <v>EJC - Entrenamiento IFR</v>
      </c>
      <c r="S673" s="308" t="s">
        <v>53</v>
      </c>
      <c r="T673" s="308" t="s">
        <v>165</v>
      </c>
      <c r="U673" s="308" t="s">
        <v>590</v>
      </c>
      <c r="V673" s="301">
        <f t="shared" si="30"/>
        <v>6</v>
      </c>
    </row>
    <row r="674" spans="1:22" s="302" customFormat="1" x14ac:dyDescent="0.2">
      <c r="A674" s="536">
        <v>44741</v>
      </c>
      <c r="B674" s="305" t="s">
        <v>714</v>
      </c>
      <c r="C674" s="305" t="s">
        <v>910</v>
      </c>
      <c r="D674" s="306" t="s">
        <v>759</v>
      </c>
      <c r="E674" s="306" t="s">
        <v>1166</v>
      </c>
      <c r="F674" s="305" t="s">
        <v>714</v>
      </c>
      <c r="G674" s="305" t="s">
        <v>1924</v>
      </c>
      <c r="H674" s="306"/>
      <c r="I674" s="306"/>
      <c r="J674" s="307">
        <v>0.875</v>
      </c>
      <c r="K674" s="307">
        <v>0.95833333333333337</v>
      </c>
      <c r="L674" s="299">
        <f t="shared" si="29"/>
        <v>2.0000000001164184</v>
      </c>
      <c r="M674" s="311">
        <v>4</v>
      </c>
      <c r="N674" s="312">
        <v>2</v>
      </c>
      <c r="O674" s="312"/>
      <c r="P674" s="312"/>
      <c r="Q674" s="308" t="s">
        <v>82</v>
      </c>
      <c r="R674" s="300" t="str">
        <f>IFERROR(VLOOKUP(Q674,Hoja1!A:B,2,FALSE),"")</f>
        <v>FAC - Transición Piloto Instructor</v>
      </c>
      <c r="S674" s="308" t="s">
        <v>52</v>
      </c>
      <c r="T674" s="308"/>
      <c r="U674" s="308" t="s">
        <v>593</v>
      </c>
      <c r="V674" s="301">
        <f t="shared" si="30"/>
        <v>6</v>
      </c>
    </row>
    <row r="675" spans="1:22" s="302" customFormat="1" x14ac:dyDescent="0.2">
      <c r="A675" s="536">
        <v>44741</v>
      </c>
      <c r="B675" s="305" t="s">
        <v>714</v>
      </c>
      <c r="C675" s="305" t="s">
        <v>910</v>
      </c>
      <c r="D675" s="306" t="s">
        <v>714</v>
      </c>
      <c r="E675" s="306" t="s">
        <v>1924</v>
      </c>
      <c r="F675" s="305" t="s">
        <v>759</v>
      </c>
      <c r="G675" s="305" t="s">
        <v>1166</v>
      </c>
      <c r="H675" s="306"/>
      <c r="I675" s="306"/>
      <c r="J675" s="307">
        <v>0.95833333333333337</v>
      </c>
      <c r="K675" s="307">
        <v>1.0208333333333333</v>
      </c>
      <c r="L675" s="299">
        <f t="shared" si="29"/>
        <v>1.5000000000873106</v>
      </c>
      <c r="M675" s="311">
        <v>4</v>
      </c>
      <c r="N675" s="312">
        <v>1.5</v>
      </c>
      <c r="O675" s="312"/>
      <c r="P675" s="312"/>
      <c r="Q675" s="308" t="s">
        <v>82</v>
      </c>
      <c r="R675" s="300" t="str">
        <f>IFERROR(VLOOKUP(Q675,Hoja1!A:B,2,FALSE),"")</f>
        <v>FAC - Transición Piloto Instructor</v>
      </c>
      <c r="S675" s="308" t="s">
        <v>52</v>
      </c>
      <c r="T675" s="308"/>
      <c r="U675" s="308" t="s">
        <v>593</v>
      </c>
      <c r="V675" s="301">
        <f t="shared" si="30"/>
        <v>6</v>
      </c>
    </row>
    <row r="676" spans="1:22" s="302" customFormat="1" x14ac:dyDescent="0.2">
      <c r="A676" s="394">
        <v>44742</v>
      </c>
      <c r="B676" s="305" t="s">
        <v>714</v>
      </c>
      <c r="C676" s="305" t="s">
        <v>1900</v>
      </c>
      <c r="D676" s="306" t="s">
        <v>912</v>
      </c>
      <c r="E676" s="306" t="s">
        <v>1901</v>
      </c>
      <c r="F676" s="305" t="s">
        <v>717</v>
      </c>
      <c r="G676" s="305" t="s">
        <v>1902</v>
      </c>
      <c r="H676" s="306"/>
      <c r="I676" s="306"/>
      <c r="J676" s="307">
        <v>0.25</v>
      </c>
      <c r="K676" s="307">
        <v>0.3125</v>
      </c>
      <c r="L676" s="299">
        <f t="shared" ref="L676:L681" si="31">IF(K676="","",(K676-J676)/$V$1)</f>
        <v>1.5000000000873133</v>
      </c>
      <c r="M676" s="311">
        <v>4</v>
      </c>
      <c r="N676" s="312"/>
      <c r="O676" s="312">
        <v>1.5</v>
      </c>
      <c r="P676" s="312"/>
      <c r="Q676" s="308" t="s">
        <v>89</v>
      </c>
      <c r="R676" s="300" t="str">
        <f>IFERROR(VLOOKUP(Q676,[1]Hoja1!A:B,2,FALSE),"")</f>
        <v>FAC - Control Anual</v>
      </c>
      <c r="S676" s="308" t="s">
        <v>52</v>
      </c>
      <c r="T676" s="308"/>
      <c r="U676" s="308" t="s">
        <v>593</v>
      </c>
      <c r="V676" s="301">
        <f t="shared" si="30"/>
        <v>6</v>
      </c>
    </row>
    <row r="677" spans="1:22" s="302" customFormat="1" x14ac:dyDescent="0.2">
      <c r="A677" s="394">
        <v>44742</v>
      </c>
      <c r="B677" s="305" t="s">
        <v>714</v>
      </c>
      <c r="C677" s="305" t="s">
        <v>1900</v>
      </c>
      <c r="D677" s="306" t="s">
        <v>771</v>
      </c>
      <c r="E677" s="306" t="s">
        <v>1903</v>
      </c>
      <c r="F677" s="305" t="s">
        <v>912</v>
      </c>
      <c r="G677" s="305" t="s">
        <v>1901</v>
      </c>
      <c r="H677" s="306" t="s">
        <v>717</v>
      </c>
      <c r="I677" s="306" t="s">
        <v>1902</v>
      </c>
      <c r="J677" s="307">
        <v>0.3125</v>
      </c>
      <c r="K677" s="307">
        <v>0.375</v>
      </c>
      <c r="L677" s="299">
        <f t="shared" si="31"/>
        <v>1.5000000000873133</v>
      </c>
      <c r="M677" s="311">
        <v>4</v>
      </c>
      <c r="N677" s="312"/>
      <c r="O677" s="312">
        <v>1.5</v>
      </c>
      <c r="P677" s="312"/>
      <c r="Q677" s="308" t="s">
        <v>89</v>
      </c>
      <c r="R677" s="300" t="str">
        <f>IFERROR(VLOOKUP(Q677,[1]Hoja1!A:B,2,FALSE),"")</f>
        <v>FAC - Control Anual</v>
      </c>
      <c r="S677" s="308" t="s">
        <v>52</v>
      </c>
      <c r="T677" s="308"/>
      <c r="U677" s="308" t="s">
        <v>593</v>
      </c>
      <c r="V677" s="301">
        <f t="shared" si="30"/>
        <v>6</v>
      </c>
    </row>
    <row r="678" spans="1:22" s="302" customFormat="1" x14ac:dyDescent="0.2">
      <c r="A678" s="394">
        <v>44742</v>
      </c>
      <c r="B678" s="305" t="s">
        <v>714</v>
      </c>
      <c r="C678" s="305" t="s">
        <v>1900</v>
      </c>
      <c r="D678" s="306" t="s">
        <v>771</v>
      </c>
      <c r="E678" s="306" t="s">
        <v>1903</v>
      </c>
      <c r="F678" s="305" t="s">
        <v>912</v>
      </c>
      <c r="G678" s="305" t="s">
        <v>1901</v>
      </c>
      <c r="H678" s="306" t="s">
        <v>717</v>
      </c>
      <c r="I678" s="306" t="s">
        <v>1902</v>
      </c>
      <c r="J678" s="307">
        <v>0.375</v>
      </c>
      <c r="K678" s="307">
        <v>0.4375</v>
      </c>
      <c r="L678" s="299">
        <f t="shared" si="31"/>
        <v>1.5000000000873133</v>
      </c>
      <c r="M678" s="311">
        <v>4</v>
      </c>
      <c r="N678" s="312"/>
      <c r="O678" s="312">
        <v>1.5</v>
      </c>
      <c r="P678" s="312"/>
      <c r="Q678" s="308" t="s">
        <v>89</v>
      </c>
      <c r="R678" s="300" t="str">
        <f>IFERROR(VLOOKUP(Q678,[1]Hoja1!A:B,2,FALSE),"")</f>
        <v>FAC - Control Anual</v>
      </c>
      <c r="S678" s="308" t="s">
        <v>52</v>
      </c>
      <c r="T678" s="308"/>
      <c r="U678" s="308" t="s">
        <v>593</v>
      </c>
      <c r="V678" s="301">
        <f t="shared" si="30"/>
        <v>6</v>
      </c>
    </row>
    <row r="679" spans="1:22" s="302" customFormat="1" x14ac:dyDescent="0.2">
      <c r="A679" s="394">
        <v>44742</v>
      </c>
      <c r="B679" s="305" t="s">
        <v>714</v>
      </c>
      <c r="C679" s="305" t="s">
        <v>910</v>
      </c>
      <c r="D679" s="306" t="s">
        <v>759</v>
      </c>
      <c r="E679" s="306" t="s">
        <v>1166</v>
      </c>
      <c r="F679" s="305" t="s">
        <v>714</v>
      </c>
      <c r="G679" s="305" t="s">
        <v>1924</v>
      </c>
      <c r="H679" s="306"/>
      <c r="I679" s="306"/>
      <c r="J679" s="307">
        <v>0.4375</v>
      </c>
      <c r="K679" s="307">
        <v>0.52083333333333337</v>
      </c>
      <c r="L679" s="299">
        <f t="shared" si="31"/>
        <v>2.0000000001164184</v>
      </c>
      <c r="M679" s="311">
        <v>4</v>
      </c>
      <c r="N679" s="312">
        <v>2</v>
      </c>
      <c r="O679" s="312"/>
      <c r="P679" s="312"/>
      <c r="Q679" s="308" t="s">
        <v>82</v>
      </c>
      <c r="R679" s="300" t="str">
        <f>IFERROR(VLOOKUP(Q679,Hoja1!A:B,2,FALSE),"")</f>
        <v>FAC - Transición Piloto Instructor</v>
      </c>
      <c r="S679" s="308" t="s">
        <v>52</v>
      </c>
      <c r="T679" s="308"/>
      <c r="U679" s="308" t="s">
        <v>593</v>
      </c>
      <c r="V679" s="301">
        <f t="shared" si="30"/>
        <v>6</v>
      </c>
    </row>
    <row r="680" spans="1:22" s="302" customFormat="1" x14ac:dyDescent="0.2">
      <c r="A680" s="394">
        <v>44742</v>
      </c>
      <c r="B680" s="305" t="s">
        <v>714</v>
      </c>
      <c r="C680" s="305" t="s">
        <v>910</v>
      </c>
      <c r="D680" s="306" t="s">
        <v>714</v>
      </c>
      <c r="E680" s="306" t="s">
        <v>1924</v>
      </c>
      <c r="F680" s="305" t="s">
        <v>759</v>
      </c>
      <c r="G680" s="305" t="s">
        <v>1166</v>
      </c>
      <c r="H680" s="306"/>
      <c r="I680" s="306"/>
      <c r="J680" s="307">
        <v>0.52083333333333337</v>
      </c>
      <c r="K680" s="307">
        <v>0.58333333333333337</v>
      </c>
      <c r="L680" s="299">
        <f t="shared" si="31"/>
        <v>1.5000000000873133</v>
      </c>
      <c r="M680" s="311">
        <v>4</v>
      </c>
      <c r="N680" s="312">
        <v>1.5</v>
      </c>
      <c r="O680" s="312"/>
      <c r="P680" s="312"/>
      <c r="Q680" s="308" t="s">
        <v>82</v>
      </c>
      <c r="R680" s="300" t="str">
        <f>IFERROR(VLOOKUP(Q680,Hoja1!A:B,2,FALSE),"")</f>
        <v>FAC - Transición Piloto Instructor</v>
      </c>
      <c r="S680" s="308" t="s">
        <v>52</v>
      </c>
      <c r="T680" s="308"/>
      <c r="U680" s="308" t="s">
        <v>593</v>
      </c>
      <c r="V680" s="301">
        <f t="shared" si="30"/>
        <v>6</v>
      </c>
    </row>
    <row r="681" spans="1:22" s="302" customFormat="1" x14ac:dyDescent="0.2">
      <c r="A681" s="394">
        <v>44742</v>
      </c>
      <c r="B681" s="305" t="s">
        <v>714</v>
      </c>
      <c r="C681" s="305" t="s">
        <v>1905</v>
      </c>
      <c r="D681" s="306" t="s">
        <v>771</v>
      </c>
      <c r="E681" s="306" t="s">
        <v>1863</v>
      </c>
      <c r="F681" s="305"/>
      <c r="G681" s="305"/>
      <c r="H681" s="306"/>
      <c r="I681" s="306"/>
      <c r="J681" s="307">
        <v>0.60416666666666663</v>
      </c>
      <c r="K681" s="307">
        <v>0.66666666666666663</v>
      </c>
      <c r="L681" s="299">
        <f t="shared" si="31"/>
        <v>1.5000000000873133</v>
      </c>
      <c r="M681" s="311">
        <v>4</v>
      </c>
      <c r="N681" s="312">
        <v>1.5</v>
      </c>
      <c r="O681" s="312"/>
      <c r="P681" s="312"/>
      <c r="Q681" s="308" t="s">
        <v>91</v>
      </c>
      <c r="R681" s="300" t="str">
        <f>IFERROR(VLOOKUP(Q681,[1]Hoja1!A:B,2,FALSE),"")</f>
        <v>EJC - Entrenamiento de Emergencias</v>
      </c>
      <c r="S681" s="308" t="s">
        <v>577</v>
      </c>
      <c r="T681" s="308"/>
      <c r="U681" s="308" t="s">
        <v>592</v>
      </c>
      <c r="V681" s="301">
        <f t="shared" si="30"/>
        <v>6</v>
      </c>
    </row>
    <row r="682" spans="1:22" s="302" customFormat="1" x14ac:dyDescent="0.2">
      <c r="A682" s="394">
        <v>44742</v>
      </c>
      <c r="B682" s="305" t="s">
        <v>714</v>
      </c>
      <c r="C682" s="305" t="s">
        <v>1276</v>
      </c>
      <c r="D682" s="306" t="s">
        <v>759</v>
      </c>
      <c r="E682" s="306" t="s">
        <v>1928</v>
      </c>
      <c r="F682" s="305"/>
      <c r="G682" s="305"/>
      <c r="H682" s="306"/>
      <c r="I682" s="306"/>
      <c r="J682" s="307">
        <v>0.66666666666666663</v>
      </c>
      <c r="K682" s="307">
        <v>0.72916666666666663</v>
      </c>
      <c r="L682" s="299">
        <f t="shared" si="29"/>
        <v>1.5000000000873133</v>
      </c>
      <c r="M682" s="311">
        <v>4</v>
      </c>
      <c r="N682" s="312">
        <v>1.5</v>
      </c>
      <c r="O682" s="312"/>
      <c r="P682" s="312"/>
      <c r="Q682" s="308" t="s">
        <v>91</v>
      </c>
      <c r="R682" s="300" t="str">
        <f>IFERROR(VLOOKUP(Q682,[1]Hoja1!A:B,2,FALSE),"")</f>
        <v>EJC - Entrenamiento de Emergencias</v>
      </c>
      <c r="S682" s="308" t="s">
        <v>577</v>
      </c>
      <c r="T682" s="308"/>
      <c r="U682" s="308" t="s">
        <v>592</v>
      </c>
      <c r="V682" s="301">
        <f t="shared" si="30"/>
        <v>6</v>
      </c>
    </row>
    <row r="683" spans="1:22" s="302" customFormat="1" x14ac:dyDescent="0.2">
      <c r="A683" s="394">
        <v>44742</v>
      </c>
      <c r="B683" s="305" t="s">
        <v>714</v>
      </c>
      <c r="C683" s="305" t="s">
        <v>1276</v>
      </c>
      <c r="D683" s="306" t="s">
        <v>714</v>
      </c>
      <c r="E683" s="306" t="s">
        <v>1904</v>
      </c>
      <c r="F683" s="305"/>
      <c r="G683" s="305"/>
      <c r="H683" s="306"/>
      <c r="I683" s="306"/>
      <c r="J683" s="307">
        <v>0.72916666666666663</v>
      </c>
      <c r="K683" s="307">
        <v>0.79166666666666663</v>
      </c>
      <c r="L683" s="299">
        <f t="shared" ref="L683:L746" si="32">IF(K683="","",(K683-J683)/$V$1)</f>
        <v>1.5000000000873133</v>
      </c>
      <c r="M683" s="311">
        <v>4</v>
      </c>
      <c r="N683" s="312">
        <v>1.5</v>
      </c>
      <c r="O683" s="312"/>
      <c r="P683" s="312"/>
      <c r="Q683" s="308" t="s">
        <v>91</v>
      </c>
      <c r="R683" s="300" t="str">
        <f>IFERROR(VLOOKUP(Q683,[1]Hoja1!A:B,2,FALSE),"")</f>
        <v>EJC - Entrenamiento de Emergencias</v>
      </c>
      <c r="S683" s="308" t="s">
        <v>577</v>
      </c>
      <c r="T683" s="308"/>
      <c r="U683" s="308" t="s">
        <v>592</v>
      </c>
      <c r="V683" s="301">
        <f t="shared" si="30"/>
        <v>6</v>
      </c>
    </row>
    <row r="684" spans="1:22" s="302" customFormat="1" x14ac:dyDescent="0.2">
      <c r="A684" s="394">
        <v>44742</v>
      </c>
      <c r="B684" s="305" t="s">
        <v>714</v>
      </c>
      <c r="C684" s="305" t="s">
        <v>1930</v>
      </c>
      <c r="D684" s="306" t="s">
        <v>714</v>
      </c>
      <c r="E684" s="306" t="s">
        <v>1348</v>
      </c>
      <c r="F684" s="305" t="s">
        <v>759</v>
      </c>
      <c r="G684" s="305" t="s">
        <v>1025</v>
      </c>
      <c r="H684" s="306"/>
      <c r="I684" s="306"/>
      <c r="J684" s="307">
        <v>0.79861111111111116</v>
      </c>
      <c r="K684" s="307">
        <v>0.84027777777777779</v>
      </c>
      <c r="L684" s="299">
        <f t="shared" si="32"/>
        <v>1.0000000000582079</v>
      </c>
      <c r="M684" s="311">
        <v>4</v>
      </c>
      <c r="N684" s="312"/>
      <c r="O684" s="312"/>
      <c r="P684" s="312">
        <v>1</v>
      </c>
      <c r="Q684" s="308" t="s">
        <v>96</v>
      </c>
      <c r="R684" s="300" t="str">
        <f>IFERROR(VLOOKUP(Q684,Hoja1!A:B,2,FALSE),"")</f>
        <v>EJC - Mantenimiento de Autonomía LVN</v>
      </c>
      <c r="S684" s="308" t="s">
        <v>53</v>
      </c>
      <c r="T684" s="308" t="s">
        <v>165</v>
      </c>
      <c r="U684" s="308" t="s">
        <v>591</v>
      </c>
      <c r="V684" s="301">
        <f t="shared" si="30"/>
        <v>6</v>
      </c>
    </row>
    <row r="685" spans="1:22" s="302" customFormat="1" x14ac:dyDescent="0.2">
      <c r="A685" s="394">
        <v>44742</v>
      </c>
      <c r="B685" s="305" t="s">
        <v>1184</v>
      </c>
      <c r="C685" s="305" t="s">
        <v>841</v>
      </c>
      <c r="D685" s="306" t="s">
        <v>717</v>
      </c>
      <c r="E685" s="306" t="s">
        <v>718</v>
      </c>
      <c r="F685" s="305"/>
      <c r="G685" s="305"/>
      <c r="H685" s="306"/>
      <c r="I685" s="306"/>
      <c r="J685" s="307">
        <v>0.83333333333333337</v>
      </c>
      <c r="K685" s="307">
        <v>0.89583333333333337</v>
      </c>
      <c r="L685" s="299">
        <f t="shared" si="32"/>
        <v>1.5000000000873133</v>
      </c>
      <c r="M685" s="311">
        <v>4</v>
      </c>
      <c r="N685" s="312"/>
      <c r="O685" s="312"/>
      <c r="P685" s="312">
        <v>1.5</v>
      </c>
      <c r="Q685" s="308" t="s">
        <v>91</v>
      </c>
      <c r="R685" s="300" t="str">
        <f>IFERROR(VLOOKUP(Q685,Hoja1!A:B,2,FALSE),"")</f>
        <v>EJC - Entrenamiento de Emergencias</v>
      </c>
      <c r="S685" s="308" t="s">
        <v>53</v>
      </c>
      <c r="T685" s="308" t="s">
        <v>165</v>
      </c>
      <c r="U685" s="308" t="s">
        <v>591</v>
      </c>
      <c r="V685" s="301">
        <f t="shared" si="30"/>
        <v>6</v>
      </c>
    </row>
    <row r="686" spans="1:22" s="302" customFormat="1" x14ac:dyDescent="0.2">
      <c r="A686" s="536">
        <v>44743</v>
      </c>
      <c r="B686" s="305" t="s">
        <v>714</v>
      </c>
      <c r="C686" s="305" t="s">
        <v>1900</v>
      </c>
      <c r="D686" s="306" t="s">
        <v>717</v>
      </c>
      <c r="E686" s="306" t="s">
        <v>1902</v>
      </c>
      <c r="F686" s="305" t="s">
        <v>912</v>
      </c>
      <c r="G686" s="305" t="s">
        <v>1901</v>
      </c>
      <c r="H686" s="306"/>
      <c r="I686" s="306"/>
      <c r="J686" s="307">
        <v>0.20833333333333334</v>
      </c>
      <c r="K686" s="307">
        <v>0.27083333333333331</v>
      </c>
      <c r="L686" s="299">
        <f t="shared" si="32"/>
        <v>1.5000000000873126</v>
      </c>
      <c r="M686" s="311">
        <v>4</v>
      </c>
      <c r="N686" s="312"/>
      <c r="O686" s="312">
        <v>1.5</v>
      </c>
      <c r="P686" s="312"/>
      <c r="Q686" s="308" t="s">
        <v>89</v>
      </c>
      <c r="R686" s="300" t="str">
        <f>IFERROR(VLOOKUP(Q686,[1]Hoja1!A:B,2,FALSE),"")</f>
        <v>FAC - Control Anual</v>
      </c>
      <c r="S686" s="308" t="s">
        <v>52</v>
      </c>
      <c r="T686" s="308"/>
      <c r="U686" s="308" t="s">
        <v>593</v>
      </c>
      <c r="V686" s="301">
        <f t="shared" si="30"/>
        <v>7</v>
      </c>
    </row>
    <row r="687" spans="1:22" s="302" customFormat="1" x14ac:dyDescent="0.2">
      <c r="A687" s="536">
        <v>44743</v>
      </c>
      <c r="B687" s="305" t="s">
        <v>714</v>
      </c>
      <c r="C687" s="305" t="s">
        <v>1900</v>
      </c>
      <c r="D687" s="306" t="s">
        <v>717</v>
      </c>
      <c r="E687" s="306" t="s">
        <v>1902</v>
      </c>
      <c r="F687" s="305" t="s">
        <v>912</v>
      </c>
      <c r="G687" s="305" t="s">
        <v>1901</v>
      </c>
      <c r="H687" s="306"/>
      <c r="I687" s="306"/>
      <c r="J687" s="307">
        <v>0.27083333333333331</v>
      </c>
      <c r="K687" s="307">
        <v>0.33333333333333331</v>
      </c>
      <c r="L687" s="299">
        <f>IF(K687="","",(K687-J687)/$V$1)</f>
        <v>1.5000000000873133</v>
      </c>
      <c r="M687" s="311">
        <v>4</v>
      </c>
      <c r="N687" s="312">
        <v>1.5</v>
      </c>
      <c r="O687" s="312"/>
      <c r="P687" s="312"/>
      <c r="Q687" s="308" t="s">
        <v>89</v>
      </c>
      <c r="R687" s="300" t="str">
        <f>IFERROR(VLOOKUP(Q687,[1]Hoja1!A:B,2,FALSE),"")</f>
        <v>FAC - Control Anual</v>
      </c>
      <c r="S687" s="308" t="s">
        <v>52</v>
      </c>
      <c r="T687" s="308"/>
      <c r="U687" s="308" t="s">
        <v>593</v>
      </c>
      <c r="V687" s="301">
        <f t="shared" si="30"/>
        <v>7</v>
      </c>
    </row>
    <row r="688" spans="1:22" s="302" customFormat="1" x14ac:dyDescent="0.2">
      <c r="A688" s="536">
        <v>44743</v>
      </c>
      <c r="B688" s="305" t="s">
        <v>714</v>
      </c>
      <c r="C688" s="305" t="s">
        <v>1900</v>
      </c>
      <c r="D688" s="306" t="s">
        <v>912</v>
      </c>
      <c r="E688" s="306" t="s">
        <v>1901</v>
      </c>
      <c r="F688" s="305" t="s">
        <v>717</v>
      </c>
      <c r="G688" s="305" t="s">
        <v>1902</v>
      </c>
      <c r="H688" s="306"/>
      <c r="I688" s="306"/>
      <c r="J688" s="307">
        <v>0.33333333333333331</v>
      </c>
      <c r="K688" s="307">
        <v>0.39583333333333331</v>
      </c>
      <c r="L688" s="299">
        <f>IF(K688="","",(K688-J688)/$V$1)</f>
        <v>1.5000000000873133</v>
      </c>
      <c r="M688" s="311">
        <v>4</v>
      </c>
      <c r="N688" s="312">
        <v>1.5</v>
      </c>
      <c r="O688" s="312"/>
      <c r="P688" s="312"/>
      <c r="Q688" s="308" t="s">
        <v>89</v>
      </c>
      <c r="R688" s="300" t="str">
        <f>IFERROR(VLOOKUP(Q688,[1]Hoja1!A:B,2,FALSE),"")</f>
        <v>FAC - Control Anual</v>
      </c>
      <c r="S688" s="308" t="s">
        <v>52</v>
      </c>
      <c r="T688" s="308"/>
      <c r="U688" s="308" t="s">
        <v>593</v>
      </c>
      <c r="V688" s="301">
        <f t="shared" si="30"/>
        <v>7</v>
      </c>
    </row>
    <row r="689" spans="1:22" s="302" customFormat="1" x14ac:dyDescent="0.2">
      <c r="A689" s="536">
        <v>44743</v>
      </c>
      <c r="B689" s="305" t="s">
        <v>714</v>
      </c>
      <c r="C689" s="305" t="s">
        <v>910</v>
      </c>
      <c r="D689" s="306" t="s">
        <v>759</v>
      </c>
      <c r="E689" s="306" t="s">
        <v>1166</v>
      </c>
      <c r="F689" s="305" t="s">
        <v>714</v>
      </c>
      <c r="G689" s="305" t="s">
        <v>1924</v>
      </c>
      <c r="H689" s="306"/>
      <c r="I689" s="306"/>
      <c r="J689" s="307">
        <v>0.39583333333333331</v>
      </c>
      <c r="K689" s="307">
        <v>0.47916666666666669</v>
      </c>
      <c r="L689" s="299">
        <f>IF(K689="","",(K689-J689)/$V$1)</f>
        <v>2.0000000001164184</v>
      </c>
      <c r="M689" s="311">
        <v>4</v>
      </c>
      <c r="N689" s="312">
        <v>2</v>
      </c>
      <c r="O689" s="312"/>
      <c r="P689" s="312"/>
      <c r="Q689" s="308" t="s">
        <v>82</v>
      </c>
      <c r="R689" s="300" t="str">
        <f>IFERROR(VLOOKUP(Q689,Hoja1!A:B,2,FALSE),"")</f>
        <v>FAC - Transición Piloto Instructor</v>
      </c>
      <c r="S689" s="308" t="s">
        <v>52</v>
      </c>
      <c r="T689" s="308"/>
      <c r="U689" s="308" t="s">
        <v>593</v>
      </c>
      <c r="V689" s="301">
        <f t="shared" si="30"/>
        <v>7</v>
      </c>
    </row>
    <row r="690" spans="1:22" s="302" customFormat="1" x14ac:dyDescent="0.2">
      <c r="A690" s="536">
        <v>44743</v>
      </c>
      <c r="B690" s="305" t="s">
        <v>714</v>
      </c>
      <c r="C690" s="305" t="s">
        <v>910</v>
      </c>
      <c r="D690" s="306" t="s">
        <v>714</v>
      </c>
      <c r="E690" s="306" t="s">
        <v>1924</v>
      </c>
      <c r="F690" s="305" t="s">
        <v>759</v>
      </c>
      <c r="G690" s="305" t="s">
        <v>1166</v>
      </c>
      <c r="H690" s="306"/>
      <c r="I690" s="306"/>
      <c r="J690" s="307">
        <v>0.5</v>
      </c>
      <c r="K690" s="307">
        <v>0.625</v>
      </c>
      <c r="L690" s="299">
        <f>IF(K690="","",(K690-J690)/$V$1)</f>
        <v>3.0000000001746265</v>
      </c>
      <c r="M690" s="311">
        <v>4</v>
      </c>
      <c r="N690" s="312"/>
      <c r="O690" s="312"/>
      <c r="P690" s="312">
        <v>1.5</v>
      </c>
      <c r="Q690" s="308" t="s">
        <v>82</v>
      </c>
      <c r="R690" s="300" t="str">
        <f>IFERROR(VLOOKUP(Q690,Hoja1!A:B,2,FALSE),"")</f>
        <v>FAC - Transición Piloto Instructor</v>
      </c>
      <c r="S690" s="308" t="s">
        <v>52</v>
      </c>
      <c r="T690" s="308"/>
      <c r="U690" s="308" t="s">
        <v>593</v>
      </c>
      <c r="V690" s="301">
        <f t="shared" si="30"/>
        <v>7</v>
      </c>
    </row>
    <row r="691" spans="1:22" s="302" customFormat="1" x14ac:dyDescent="0.2">
      <c r="A691" s="394">
        <v>44747</v>
      </c>
      <c r="B691" s="305" t="s">
        <v>714</v>
      </c>
      <c r="C691" s="305" t="s">
        <v>1900</v>
      </c>
      <c r="D691" s="306" t="s">
        <v>717</v>
      </c>
      <c r="E691" s="306" t="s">
        <v>1945</v>
      </c>
      <c r="F691" s="305" t="s">
        <v>771</v>
      </c>
      <c r="G691" s="305" t="s">
        <v>1947</v>
      </c>
      <c r="H691" s="306" t="s">
        <v>771</v>
      </c>
      <c r="I691" s="306" t="s">
        <v>1946</v>
      </c>
      <c r="J691" s="307">
        <v>0.33333333333333331</v>
      </c>
      <c r="K691" s="307">
        <v>0.39583333333333331</v>
      </c>
      <c r="L691" s="299">
        <f t="shared" si="32"/>
        <v>1.5000000000873133</v>
      </c>
      <c r="M691" s="311">
        <v>4</v>
      </c>
      <c r="N691" s="312">
        <v>1.5</v>
      </c>
      <c r="O691" s="312"/>
      <c r="P691" s="312"/>
      <c r="Q691" s="308" t="s">
        <v>89</v>
      </c>
      <c r="R691" s="300" t="str">
        <f>IFERROR(VLOOKUP(Q691,Hoja1!A:B,2,FALSE),"")</f>
        <v>FAC - Control Anual</v>
      </c>
      <c r="S691" s="308" t="s">
        <v>52</v>
      </c>
      <c r="T691" s="308"/>
      <c r="U691" s="308" t="s">
        <v>593</v>
      </c>
      <c r="V691" s="301">
        <f t="shared" si="30"/>
        <v>7</v>
      </c>
    </row>
    <row r="692" spans="1:22" s="302" customFormat="1" x14ac:dyDescent="0.2">
      <c r="A692" s="394">
        <v>44747</v>
      </c>
      <c r="B692" s="305" t="s">
        <v>714</v>
      </c>
      <c r="C692" s="305" t="s">
        <v>1900</v>
      </c>
      <c r="D692" s="306" t="s">
        <v>771</v>
      </c>
      <c r="E692" s="306" t="s">
        <v>1946</v>
      </c>
      <c r="F692" s="305" t="s">
        <v>717</v>
      </c>
      <c r="G692" s="305" t="s">
        <v>1945</v>
      </c>
      <c r="H692" s="306" t="s">
        <v>771</v>
      </c>
      <c r="I692" s="306" t="s">
        <v>1947</v>
      </c>
      <c r="J692" s="307">
        <v>0.39583333333333331</v>
      </c>
      <c r="K692" s="307">
        <v>0.45833333333333331</v>
      </c>
      <c r="L692" s="299">
        <f t="shared" si="32"/>
        <v>1.5000000000873133</v>
      </c>
      <c r="M692" s="311">
        <v>4</v>
      </c>
      <c r="N692" s="312">
        <v>1.5</v>
      </c>
      <c r="O692" s="312"/>
      <c r="P692" s="312"/>
      <c r="Q692" s="308" t="s">
        <v>89</v>
      </c>
      <c r="R692" s="300" t="str">
        <f>IFERROR(VLOOKUP(Q692,Hoja1!A:B,2,FALSE),"")</f>
        <v>FAC - Control Anual</v>
      </c>
      <c r="S692" s="308" t="s">
        <v>52</v>
      </c>
      <c r="T692" s="308"/>
      <c r="U692" s="308" t="s">
        <v>593</v>
      </c>
      <c r="V692" s="301">
        <f t="shared" si="30"/>
        <v>7</v>
      </c>
    </row>
    <row r="693" spans="1:22" s="302" customFormat="1" x14ac:dyDescent="0.2">
      <c r="A693" s="394">
        <v>44747</v>
      </c>
      <c r="B693" s="305" t="s">
        <v>714</v>
      </c>
      <c r="C693" s="305" t="s">
        <v>1900</v>
      </c>
      <c r="D693" s="306" t="s">
        <v>771</v>
      </c>
      <c r="E693" s="306" t="s">
        <v>1947</v>
      </c>
      <c r="F693" s="305" t="s">
        <v>771</v>
      </c>
      <c r="G693" s="305" t="s">
        <v>1946</v>
      </c>
      <c r="H693" s="306" t="s">
        <v>717</v>
      </c>
      <c r="I693" s="306" t="s">
        <v>1945</v>
      </c>
      <c r="J693" s="307">
        <v>0.45833333333333331</v>
      </c>
      <c r="K693" s="307">
        <v>0.52083333333333337</v>
      </c>
      <c r="L693" s="299">
        <f t="shared" si="32"/>
        <v>1.5000000000873146</v>
      </c>
      <c r="M693" s="311">
        <v>4</v>
      </c>
      <c r="N693" s="312">
        <v>1.5</v>
      </c>
      <c r="O693" s="312"/>
      <c r="P693" s="312"/>
      <c r="Q693" s="308" t="s">
        <v>89</v>
      </c>
      <c r="R693" s="300" t="str">
        <f>IFERROR(VLOOKUP(Q693,Hoja1!A:B,2,FALSE),"")</f>
        <v>FAC - Control Anual</v>
      </c>
      <c r="S693" s="308" t="s">
        <v>52</v>
      </c>
      <c r="T693" s="308"/>
      <c r="U693" s="308" t="s">
        <v>593</v>
      </c>
      <c r="V693" s="301">
        <f t="shared" si="30"/>
        <v>7</v>
      </c>
    </row>
    <row r="694" spans="1:22" s="302" customFormat="1" x14ac:dyDescent="0.2">
      <c r="A694" s="394">
        <v>44747</v>
      </c>
      <c r="B694" s="305" t="s">
        <v>714</v>
      </c>
      <c r="C694" s="305" t="s">
        <v>910</v>
      </c>
      <c r="D694" s="306" t="s">
        <v>714</v>
      </c>
      <c r="E694" s="306" t="s">
        <v>1924</v>
      </c>
      <c r="F694" s="305" t="s">
        <v>714</v>
      </c>
      <c r="G694" s="305" t="s">
        <v>1948</v>
      </c>
      <c r="H694" s="306"/>
      <c r="I694" s="306"/>
      <c r="J694" s="307">
        <v>0.52083333333333337</v>
      </c>
      <c r="K694" s="307">
        <v>0.58333333333333337</v>
      </c>
      <c r="L694" s="299">
        <f t="shared" si="32"/>
        <v>1.5000000000873133</v>
      </c>
      <c r="M694" s="311">
        <v>3</v>
      </c>
      <c r="N694" s="312">
        <v>1.5</v>
      </c>
      <c r="O694" s="312"/>
      <c r="P694" s="312"/>
      <c r="Q694" s="308" t="s">
        <v>82</v>
      </c>
      <c r="R694" s="300" t="str">
        <f>IFERROR(VLOOKUP(Q694,Hoja1!A:B,2,FALSE),"")</f>
        <v>FAC - Transición Piloto Instructor</v>
      </c>
      <c r="S694" s="308" t="s">
        <v>52</v>
      </c>
      <c r="T694" s="308"/>
      <c r="U694" s="308" t="s">
        <v>593</v>
      </c>
      <c r="V694" s="301">
        <f t="shared" si="30"/>
        <v>7</v>
      </c>
    </row>
    <row r="695" spans="1:22" s="302" customFormat="1" x14ac:dyDescent="0.2">
      <c r="A695" s="394">
        <v>44747</v>
      </c>
      <c r="B695" s="305" t="s">
        <v>714</v>
      </c>
      <c r="C695" s="305" t="s">
        <v>910</v>
      </c>
      <c r="D695" s="306" t="s">
        <v>714</v>
      </c>
      <c r="E695" s="306" t="s">
        <v>1924</v>
      </c>
      <c r="F695" s="305" t="s">
        <v>714</v>
      </c>
      <c r="G695" s="305" t="s">
        <v>1948</v>
      </c>
      <c r="H695" s="306"/>
      <c r="I695" s="306"/>
      <c r="J695" s="307">
        <v>0.58333333333333337</v>
      </c>
      <c r="K695" s="307">
        <v>0.6875</v>
      </c>
      <c r="L695" s="299">
        <f t="shared" si="32"/>
        <v>2.5000000001455214</v>
      </c>
      <c r="M695" s="311">
        <v>3</v>
      </c>
      <c r="N695" s="312">
        <v>1.5</v>
      </c>
      <c r="O695" s="312"/>
      <c r="P695" s="312">
        <v>1</v>
      </c>
      <c r="Q695" s="308" t="s">
        <v>89</v>
      </c>
      <c r="R695" s="300" t="str">
        <f>IFERROR(VLOOKUP(Q695,Hoja1!A:B,2,FALSE),"")</f>
        <v>FAC - Control Anual</v>
      </c>
      <c r="S695" s="308" t="s">
        <v>52</v>
      </c>
      <c r="T695" s="308"/>
      <c r="U695" s="308" t="s">
        <v>593</v>
      </c>
      <c r="V695" s="301">
        <f t="shared" si="30"/>
        <v>7</v>
      </c>
    </row>
    <row r="696" spans="1:22" s="302" customFormat="1" x14ac:dyDescent="0.2">
      <c r="A696" s="536">
        <v>44748</v>
      </c>
      <c r="B696" s="305" t="s">
        <v>714</v>
      </c>
      <c r="C696" s="305" t="s">
        <v>1900</v>
      </c>
      <c r="D696" s="306" t="s">
        <v>771</v>
      </c>
      <c r="E696" s="306" t="s">
        <v>1947</v>
      </c>
      <c r="F696" s="305" t="s">
        <v>771</v>
      </c>
      <c r="G696" s="305" t="s">
        <v>1946</v>
      </c>
      <c r="H696" s="306" t="s">
        <v>717</v>
      </c>
      <c r="I696" s="306" t="s">
        <v>1945</v>
      </c>
      <c r="J696" s="307">
        <v>0.25</v>
      </c>
      <c r="K696" s="307">
        <v>0.3125</v>
      </c>
      <c r="L696" s="299">
        <f t="shared" si="32"/>
        <v>1.5000000000873133</v>
      </c>
      <c r="M696" s="311">
        <v>4</v>
      </c>
      <c r="N696" s="312"/>
      <c r="O696" s="312"/>
      <c r="P696" s="312">
        <v>1.5</v>
      </c>
      <c r="Q696" s="308" t="s">
        <v>89</v>
      </c>
      <c r="R696" s="300" t="str">
        <f>IFERROR(VLOOKUP(Q696,Hoja1!A:B,2,FALSE),"")</f>
        <v>FAC - Control Anual</v>
      </c>
      <c r="S696" s="308" t="s">
        <v>52</v>
      </c>
      <c r="T696" s="308"/>
      <c r="U696" s="308" t="s">
        <v>593</v>
      </c>
      <c r="V696" s="301">
        <f t="shared" si="30"/>
        <v>7</v>
      </c>
    </row>
    <row r="697" spans="1:22" s="302" customFormat="1" x14ac:dyDescent="0.2">
      <c r="A697" s="536">
        <v>44748</v>
      </c>
      <c r="B697" s="305" t="s">
        <v>714</v>
      </c>
      <c r="C697" s="305" t="s">
        <v>1900</v>
      </c>
      <c r="D697" s="306" t="s">
        <v>771</v>
      </c>
      <c r="E697" s="306" t="s">
        <v>1946</v>
      </c>
      <c r="F697" s="305" t="s">
        <v>717</v>
      </c>
      <c r="G697" s="305" t="s">
        <v>1945</v>
      </c>
      <c r="H697" s="306" t="s">
        <v>771</v>
      </c>
      <c r="I697" s="306" t="s">
        <v>1947</v>
      </c>
      <c r="J697" s="307">
        <v>0.3125</v>
      </c>
      <c r="K697" s="307">
        <v>0.375</v>
      </c>
      <c r="L697" s="299">
        <f t="shared" si="32"/>
        <v>1.5000000000873133</v>
      </c>
      <c r="M697" s="311">
        <v>4</v>
      </c>
      <c r="N697" s="312"/>
      <c r="O697" s="312"/>
      <c r="P697" s="312">
        <v>1.5</v>
      </c>
      <c r="Q697" s="308" t="s">
        <v>89</v>
      </c>
      <c r="R697" s="300" t="str">
        <f>IFERROR(VLOOKUP(Q697,Hoja1!A:B,2,FALSE),"")</f>
        <v>FAC - Control Anual</v>
      </c>
      <c r="S697" s="308" t="s">
        <v>52</v>
      </c>
      <c r="T697" s="308"/>
      <c r="U697" s="308" t="s">
        <v>593</v>
      </c>
      <c r="V697" s="301">
        <f t="shared" si="30"/>
        <v>7</v>
      </c>
    </row>
    <row r="698" spans="1:22" s="302" customFormat="1" x14ac:dyDescent="0.2">
      <c r="A698" s="536">
        <v>44748</v>
      </c>
      <c r="B698" s="305" t="s">
        <v>714</v>
      </c>
      <c r="C698" s="305" t="s">
        <v>1900</v>
      </c>
      <c r="D698" s="306" t="s">
        <v>717</v>
      </c>
      <c r="E698" s="306" t="s">
        <v>1945</v>
      </c>
      <c r="F698" s="305" t="s">
        <v>771</v>
      </c>
      <c r="G698" s="305" t="s">
        <v>1947</v>
      </c>
      <c r="H698" s="306" t="s">
        <v>771</v>
      </c>
      <c r="I698" s="306" t="s">
        <v>1946</v>
      </c>
      <c r="J698" s="307">
        <v>0.375</v>
      </c>
      <c r="K698" s="307">
        <v>0.4375</v>
      </c>
      <c r="L698" s="299">
        <f t="shared" si="32"/>
        <v>1.5000000000873133</v>
      </c>
      <c r="M698" s="311">
        <v>4</v>
      </c>
      <c r="N698" s="312"/>
      <c r="O698" s="312"/>
      <c r="P698" s="312">
        <v>1.5</v>
      </c>
      <c r="Q698" s="308" t="s">
        <v>89</v>
      </c>
      <c r="R698" s="300" t="str">
        <f>IFERROR(VLOOKUP(Q698,Hoja1!A:B,2,FALSE),"")</f>
        <v>FAC - Control Anual</v>
      </c>
      <c r="S698" s="308" t="s">
        <v>52</v>
      </c>
      <c r="T698" s="308"/>
      <c r="U698" s="308" t="s">
        <v>593</v>
      </c>
      <c r="V698" s="301">
        <f t="shared" si="30"/>
        <v>7</v>
      </c>
    </row>
    <row r="699" spans="1:22" s="302" customFormat="1" x14ac:dyDescent="0.2">
      <c r="A699" s="536">
        <v>44748</v>
      </c>
      <c r="B699" s="305" t="s">
        <v>714</v>
      </c>
      <c r="C699" s="305" t="s">
        <v>910</v>
      </c>
      <c r="D699" s="306" t="s">
        <v>714</v>
      </c>
      <c r="E699" s="306" t="s">
        <v>1924</v>
      </c>
      <c r="F699" s="305" t="s">
        <v>714</v>
      </c>
      <c r="G699" s="305" t="s">
        <v>1948</v>
      </c>
      <c r="H699" s="306"/>
      <c r="I699" s="306"/>
      <c r="J699" s="307">
        <v>0.4375</v>
      </c>
      <c r="K699" s="307">
        <v>0.5</v>
      </c>
      <c r="L699" s="299">
        <f t="shared" si="32"/>
        <v>1.5000000000873133</v>
      </c>
      <c r="M699" s="311">
        <v>4</v>
      </c>
      <c r="N699" s="312">
        <v>1.5</v>
      </c>
      <c r="O699" s="312"/>
      <c r="P699" s="312"/>
      <c r="Q699" s="308" t="s">
        <v>82</v>
      </c>
      <c r="R699" s="300" t="str">
        <f>IFERROR(VLOOKUP(Q699,Hoja1!A:B,2,FALSE),"")</f>
        <v>FAC - Transición Piloto Instructor</v>
      </c>
      <c r="S699" s="308" t="s">
        <v>52</v>
      </c>
      <c r="T699" s="308"/>
      <c r="U699" s="308" t="s">
        <v>593</v>
      </c>
      <c r="V699" s="301">
        <f t="shared" si="30"/>
        <v>7</v>
      </c>
    </row>
    <row r="700" spans="1:22" s="302" customFormat="1" x14ac:dyDescent="0.2">
      <c r="A700" s="536">
        <v>44748</v>
      </c>
      <c r="B700" s="305" t="s">
        <v>714</v>
      </c>
      <c r="C700" s="305" t="s">
        <v>910</v>
      </c>
      <c r="D700" s="306" t="s">
        <v>714</v>
      </c>
      <c r="E700" s="306" t="s">
        <v>1948</v>
      </c>
      <c r="F700" s="305" t="s">
        <v>714</v>
      </c>
      <c r="G700" s="305" t="s">
        <v>1924</v>
      </c>
      <c r="H700" s="306"/>
      <c r="I700" s="306"/>
      <c r="J700" s="307">
        <v>0.5</v>
      </c>
      <c r="K700" s="307">
        <v>0.5625</v>
      </c>
      <c r="L700" s="299">
        <f t="shared" si="32"/>
        <v>1.5000000000873133</v>
      </c>
      <c r="M700" s="311">
        <v>4</v>
      </c>
      <c r="N700" s="312">
        <v>1.5</v>
      </c>
      <c r="O700" s="312"/>
      <c r="P700" s="312"/>
      <c r="Q700" s="308" t="s">
        <v>82</v>
      </c>
      <c r="R700" s="300" t="str">
        <f>IFERROR(VLOOKUP(Q700,Hoja1!A:B,2,FALSE),"")</f>
        <v>FAC - Transición Piloto Instructor</v>
      </c>
      <c r="S700" s="308" t="s">
        <v>52</v>
      </c>
      <c r="T700" s="308"/>
      <c r="U700" s="308" t="s">
        <v>593</v>
      </c>
      <c r="V700" s="301">
        <f t="shared" si="30"/>
        <v>7</v>
      </c>
    </row>
    <row r="701" spans="1:22" s="302" customFormat="1" x14ac:dyDescent="0.2">
      <c r="A701" s="536">
        <v>44748</v>
      </c>
      <c r="B701" s="305" t="s">
        <v>714</v>
      </c>
      <c r="C701" s="305" t="s">
        <v>1171</v>
      </c>
      <c r="D701" s="306" t="s">
        <v>759</v>
      </c>
      <c r="E701" s="306" t="s">
        <v>1860</v>
      </c>
      <c r="F701" s="305" t="s">
        <v>717</v>
      </c>
      <c r="G701" s="305" t="s">
        <v>1904</v>
      </c>
      <c r="H701" s="306"/>
      <c r="I701" s="306"/>
      <c r="J701" s="307">
        <v>0.5625</v>
      </c>
      <c r="K701" s="307">
        <v>0.6875</v>
      </c>
      <c r="L701" s="299">
        <f t="shared" si="32"/>
        <v>3.0000000001746265</v>
      </c>
      <c r="M701" s="311">
        <v>3</v>
      </c>
      <c r="N701" s="312">
        <v>3</v>
      </c>
      <c r="O701" s="312"/>
      <c r="P701" s="312"/>
      <c r="Q701" s="308" t="s">
        <v>95</v>
      </c>
      <c r="R701" s="300" t="str">
        <f>IFERROR(VLOOKUP(Q701,Hoja1!A:B,2,FALSE),"")</f>
        <v>EJC - Requisitos Simulador</v>
      </c>
      <c r="S701" s="308" t="s">
        <v>577</v>
      </c>
      <c r="T701" s="308"/>
      <c r="U701" s="308" t="s">
        <v>577</v>
      </c>
      <c r="V701" s="301">
        <f t="shared" si="30"/>
        <v>7</v>
      </c>
    </row>
    <row r="702" spans="1:22" s="302" customFormat="1" x14ac:dyDescent="0.2">
      <c r="A702" s="536">
        <v>44748</v>
      </c>
      <c r="B702" s="305" t="s">
        <v>714</v>
      </c>
      <c r="C702" s="305" t="s">
        <v>1171</v>
      </c>
      <c r="D702" s="306" t="s">
        <v>771</v>
      </c>
      <c r="E702" s="306" t="s">
        <v>1863</v>
      </c>
      <c r="F702" s="305" t="s">
        <v>717</v>
      </c>
      <c r="G702" s="305" t="s">
        <v>1904</v>
      </c>
      <c r="H702" s="306"/>
      <c r="I702" s="306"/>
      <c r="J702" s="307">
        <v>0.6875</v>
      </c>
      <c r="K702" s="307">
        <v>0.75</v>
      </c>
      <c r="L702" s="299">
        <f t="shared" si="32"/>
        <v>1.5000000000873133</v>
      </c>
      <c r="M702" s="311">
        <v>4</v>
      </c>
      <c r="N702" s="312">
        <v>1.5</v>
      </c>
      <c r="O702" s="312"/>
      <c r="P702" s="312"/>
      <c r="Q702" s="308" t="s">
        <v>91</v>
      </c>
      <c r="R702" s="300" t="str">
        <f>IFERROR(VLOOKUP(Q702,Hoja1!A:B,2,FALSE),"")</f>
        <v>EJC - Entrenamiento de Emergencias</v>
      </c>
      <c r="S702" s="308" t="s">
        <v>577</v>
      </c>
      <c r="T702" s="308"/>
      <c r="U702" s="308" t="s">
        <v>577</v>
      </c>
      <c r="V702" s="301">
        <f t="shared" si="30"/>
        <v>7</v>
      </c>
    </row>
    <row r="703" spans="1:22" s="302" customFormat="1" x14ac:dyDescent="0.2">
      <c r="A703" s="536">
        <v>44748</v>
      </c>
      <c r="B703" s="305" t="s">
        <v>714</v>
      </c>
      <c r="C703" s="305" t="s">
        <v>910</v>
      </c>
      <c r="D703" s="306" t="s">
        <v>714</v>
      </c>
      <c r="E703" s="306" t="s">
        <v>1924</v>
      </c>
      <c r="F703" s="305" t="s">
        <v>714</v>
      </c>
      <c r="G703" s="305" t="s">
        <v>1948</v>
      </c>
      <c r="H703" s="306"/>
      <c r="I703" s="306"/>
      <c r="J703" s="307">
        <v>0.75</v>
      </c>
      <c r="K703" s="307">
        <v>0.8125</v>
      </c>
      <c r="L703" s="299">
        <f t="shared" si="32"/>
        <v>1.5000000000873133</v>
      </c>
      <c r="M703" s="311">
        <v>4</v>
      </c>
      <c r="N703" s="312">
        <v>1.5</v>
      </c>
      <c r="O703" s="312"/>
      <c r="P703" s="312"/>
      <c r="Q703" s="308" t="s">
        <v>82</v>
      </c>
      <c r="R703" s="300" t="str">
        <f>IFERROR(VLOOKUP(Q703,Hoja1!A:B,2,FALSE),"")</f>
        <v>FAC - Transición Piloto Instructor</v>
      </c>
      <c r="S703" s="308" t="s">
        <v>52</v>
      </c>
      <c r="T703" s="308"/>
      <c r="U703" s="308" t="s">
        <v>593</v>
      </c>
      <c r="V703" s="301">
        <f t="shared" si="30"/>
        <v>7</v>
      </c>
    </row>
    <row r="704" spans="1:22" s="302" customFormat="1" x14ac:dyDescent="0.2">
      <c r="A704" s="394">
        <v>44749</v>
      </c>
      <c r="B704" s="305" t="s">
        <v>714</v>
      </c>
      <c r="C704" s="305" t="s">
        <v>910</v>
      </c>
      <c r="D704" s="306" t="s">
        <v>714</v>
      </c>
      <c r="E704" s="306" t="s">
        <v>1924</v>
      </c>
      <c r="F704" s="305" t="s">
        <v>714</v>
      </c>
      <c r="G704" s="305" t="s">
        <v>1948</v>
      </c>
      <c r="H704" s="306"/>
      <c r="I704" s="306"/>
      <c r="J704" s="307">
        <v>0.33333333333333331</v>
      </c>
      <c r="K704" s="307">
        <v>0.39583333333333331</v>
      </c>
      <c r="L704" s="299">
        <f t="shared" si="32"/>
        <v>1.5000000000873133</v>
      </c>
      <c r="M704" s="311">
        <v>4</v>
      </c>
      <c r="N704" s="312"/>
      <c r="O704" s="312">
        <v>1.5</v>
      </c>
      <c r="P704" s="312"/>
      <c r="Q704" s="308" t="s">
        <v>89</v>
      </c>
      <c r="R704" s="300" t="str">
        <f>IFERROR(VLOOKUP(Q704,Hoja1!A:B,2,FALSE),"")</f>
        <v>FAC - Control Anual</v>
      </c>
      <c r="S704" s="308" t="s">
        <v>52</v>
      </c>
      <c r="T704" s="308"/>
      <c r="U704" s="308" t="s">
        <v>593</v>
      </c>
      <c r="V704" s="301">
        <f t="shared" si="30"/>
        <v>7</v>
      </c>
    </row>
    <row r="705" spans="1:22" s="302" customFormat="1" x14ac:dyDescent="0.2">
      <c r="A705" s="394">
        <v>44749</v>
      </c>
      <c r="B705" s="305" t="s">
        <v>714</v>
      </c>
      <c r="C705" s="305" t="s">
        <v>910</v>
      </c>
      <c r="D705" s="306" t="s">
        <v>714</v>
      </c>
      <c r="E705" s="306" t="s">
        <v>1948</v>
      </c>
      <c r="F705" s="305" t="s">
        <v>714</v>
      </c>
      <c r="G705" s="305" t="s">
        <v>1924</v>
      </c>
      <c r="H705" s="306"/>
      <c r="I705" s="306"/>
      <c r="J705" s="307">
        <v>0.39583333333333331</v>
      </c>
      <c r="K705" s="307">
        <v>0.45833333333333331</v>
      </c>
      <c r="L705" s="299">
        <f t="shared" si="32"/>
        <v>1.5000000000873133</v>
      </c>
      <c r="M705" s="311">
        <v>4</v>
      </c>
      <c r="N705" s="312"/>
      <c r="O705" s="312">
        <v>1.5</v>
      </c>
      <c r="P705" s="312"/>
      <c r="Q705" s="308" t="s">
        <v>89</v>
      </c>
      <c r="R705" s="300" t="str">
        <f>IFERROR(VLOOKUP(Q705,Hoja1!A:B,2,FALSE),"")</f>
        <v>FAC - Control Anual</v>
      </c>
      <c r="S705" s="308" t="s">
        <v>52</v>
      </c>
      <c r="T705" s="308"/>
      <c r="U705" s="308" t="s">
        <v>593</v>
      </c>
      <c r="V705" s="301">
        <f t="shared" si="30"/>
        <v>7</v>
      </c>
    </row>
    <row r="706" spans="1:22" s="302" customFormat="1" x14ac:dyDescent="0.2">
      <c r="A706" s="394">
        <v>44749</v>
      </c>
      <c r="B706" s="305" t="s">
        <v>714</v>
      </c>
      <c r="C706" s="305" t="s">
        <v>1900</v>
      </c>
      <c r="D706" s="306" t="s">
        <v>771</v>
      </c>
      <c r="E706" s="306" t="s">
        <v>1946</v>
      </c>
      <c r="F706" s="305" t="s">
        <v>717</v>
      </c>
      <c r="G706" s="305" t="s">
        <v>1945</v>
      </c>
      <c r="H706" s="306" t="s">
        <v>771</v>
      </c>
      <c r="I706" s="306" t="s">
        <v>1947</v>
      </c>
      <c r="J706" s="307">
        <v>0.45833333333333331</v>
      </c>
      <c r="K706" s="307">
        <v>0.52083333333333337</v>
      </c>
      <c r="L706" s="299">
        <f t="shared" si="32"/>
        <v>1.5000000000873146</v>
      </c>
      <c r="M706" s="311">
        <v>4</v>
      </c>
      <c r="N706" s="312"/>
      <c r="O706" s="312">
        <v>1.5</v>
      </c>
      <c r="P706" s="312"/>
      <c r="Q706" s="308" t="s">
        <v>89</v>
      </c>
      <c r="R706" s="300" t="str">
        <f>IFERROR(VLOOKUP(Q706,Hoja1!A:B,2,FALSE),"")</f>
        <v>FAC - Control Anual</v>
      </c>
      <c r="S706" s="308" t="s">
        <v>52</v>
      </c>
      <c r="T706" s="308"/>
      <c r="U706" s="308" t="s">
        <v>593</v>
      </c>
      <c r="V706" s="301">
        <f t="shared" si="30"/>
        <v>7</v>
      </c>
    </row>
    <row r="707" spans="1:22" s="302" customFormat="1" x14ac:dyDescent="0.2">
      <c r="A707" s="394">
        <v>44749</v>
      </c>
      <c r="B707" s="305" t="s">
        <v>714</v>
      </c>
      <c r="C707" s="305" t="s">
        <v>1900</v>
      </c>
      <c r="D707" s="306" t="s">
        <v>717</v>
      </c>
      <c r="E707" s="306" t="s">
        <v>1945</v>
      </c>
      <c r="F707" s="305" t="s">
        <v>771</v>
      </c>
      <c r="G707" s="305" t="s">
        <v>1947</v>
      </c>
      <c r="H707" s="306" t="s">
        <v>771</v>
      </c>
      <c r="I707" s="306" t="s">
        <v>1946</v>
      </c>
      <c r="J707" s="307">
        <v>0.52083333333333337</v>
      </c>
      <c r="K707" s="307">
        <v>0.58333333333333337</v>
      </c>
      <c r="L707" s="299">
        <f t="shared" si="32"/>
        <v>1.5000000000873133</v>
      </c>
      <c r="M707" s="311">
        <v>4</v>
      </c>
      <c r="N707" s="312"/>
      <c r="O707" s="312">
        <v>1.5</v>
      </c>
      <c r="P707" s="312"/>
      <c r="Q707" s="308" t="s">
        <v>89</v>
      </c>
      <c r="R707" s="300" t="str">
        <f>IFERROR(VLOOKUP(Q707,Hoja1!A:B,2,FALSE),"")</f>
        <v>FAC - Control Anual</v>
      </c>
      <c r="S707" s="308" t="s">
        <v>52</v>
      </c>
      <c r="T707" s="308"/>
      <c r="U707" s="308" t="s">
        <v>593</v>
      </c>
      <c r="V707" s="301">
        <f t="shared" si="30"/>
        <v>7</v>
      </c>
    </row>
    <row r="708" spans="1:22" s="302" customFormat="1" x14ac:dyDescent="0.2">
      <c r="A708" s="394">
        <v>44749</v>
      </c>
      <c r="B708" s="305" t="s">
        <v>714</v>
      </c>
      <c r="C708" s="305" t="s">
        <v>1900</v>
      </c>
      <c r="D708" s="306" t="s">
        <v>771</v>
      </c>
      <c r="E708" s="306" t="s">
        <v>1947</v>
      </c>
      <c r="F708" s="305" t="s">
        <v>771</v>
      </c>
      <c r="G708" s="305" t="s">
        <v>1946</v>
      </c>
      <c r="H708" s="306" t="s">
        <v>717</v>
      </c>
      <c r="I708" s="306" t="s">
        <v>1945</v>
      </c>
      <c r="J708" s="307">
        <v>0.58333333333333337</v>
      </c>
      <c r="K708" s="307">
        <v>0.64583333333333337</v>
      </c>
      <c r="L708" s="299">
        <f t="shared" si="32"/>
        <v>1.5000000000873133</v>
      </c>
      <c r="M708" s="311">
        <v>4</v>
      </c>
      <c r="N708" s="312"/>
      <c r="O708" s="312">
        <v>1.5</v>
      </c>
      <c r="P708" s="312"/>
      <c r="Q708" s="308" t="s">
        <v>89</v>
      </c>
      <c r="R708" s="300" t="str">
        <f>IFERROR(VLOOKUP(Q708,Hoja1!A:B,2,FALSE),"")</f>
        <v>FAC - Control Anual</v>
      </c>
      <c r="S708" s="308" t="s">
        <v>52</v>
      </c>
      <c r="T708" s="308"/>
      <c r="U708" s="308" t="s">
        <v>593</v>
      </c>
      <c r="V708" s="301">
        <f t="shared" si="30"/>
        <v>7</v>
      </c>
    </row>
    <row r="709" spans="1:22" s="302" customFormat="1" x14ac:dyDescent="0.2">
      <c r="A709" s="536">
        <v>44750</v>
      </c>
      <c r="B709" s="305" t="s">
        <v>714</v>
      </c>
      <c r="C709" s="305" t="s">
        <v>1900</v>
      </c>
      <c r="D709" s="306" t="s">
        <v>771</v>
      </c>
      <c r="E709" s="306" t="s">
        <v>1947</v>
      </c>
      <c r="F709" s="305" t="s">
        <v>771</v>
      </c>
      <c r="G709" s="305" t="s">
        <v>1946</v>
      </c>
      <c r="H709" s="306"/>
      <c r="I709" s="306"/>
      <c r="J709" s="307">
        <v>0.20833333333333334</v>
      </c>
      <c r="K709" s="307">
        <v>0.27083333333333331</v>
      </c>
      <c r="L709" s="299">
        <f t="shared" si="32"/>
        <v>1.5000000000873126</v>
      </c>
      <c r="M709" s="311">
        <v>4</v>
      </c>
      <c r="N709" s="312">
        <v>0.75</v>
      </c>
      <c r="O709" s="312">
        <v>0.75</v>
      </c>
      <c r="P709" s="312"/>
      <c r="Q709" s="308" t="s">
        <v>89</v>
      </c>
      <c r="R709" s="300" t="str">
        <f>IFERROR(VLOOKUP(Q709,Hoja1!A:B,2,FALSE),"")</f>
        <v>FAC - Control Anual</v>
      </c>
      <c r="S709" s="308" t="s">
        <v>52</v>
      </c>
      <c r="T709" s="308"/>
      <c r="U709" s="308" t="s">
        <v>593</v>
      </c>
      <c r="V709" s="301">
        <f t="shared" si="30"/>
        <v>7</v>
      </c>
    </row>
    <row r="710" spans="1:22" s="302" customFormat="1" x14ac:dyDescent="0.2">
      <c r="A710" s="536">
        <v>44750</v>
      </c>
      <c r="B710" s="305" t="s">
        <v>714</v>
      </c>
      <c r="C710" s="305" t="s">
        <v>1900</v>
      </c>
      <c r="D710" s="306" t="s">
        <v>771</v>
      </c>
      <c r="E710" s="306" t="s">
        <v>1946</v>
      </c>
      <c r="F710" s="305" t="s">
        <v>771</v>
      </c>
      <c r="G710" s="305" t="s">
        <v>1947</v>
      </c>
      <c r="H710" s="306"/>
      <c r="I710" s="306"/>
      <c r="J710" s="307">
        <v>0.27083333333333331</v>
      </c>
      <c r="K710" s="307">
        <v>0.33333333333333331</v>
      </c>
      <c r="L710" s="299">
        <f t="shared" si="32"/>
        <v>1.5000000000873133</v>
      </c>
      <c r="M710" s="311">
        <v>4</v>
      </c>
      <c r="N710" s="312">
        <v>0.75</v>
      </c>
      <c r="O710" s="312">
        <v>0.75</v>
      </c>
      <c r="P710" s="312"/>
      <c r="Q710" s="308" t="s">
        <v>89</v>
      </c>
      <c r="R710" s="300" t="str">
        <f>IFERROR(VLOOKUP(Q710,Hoja1!A:B,2,FALSE),"")</f>
        <v>FAC - Control Anual</v>
      </c>
      <c r="S710" s="308" t="s">
        <v>52</v>
      </c>
      <c r="T710" s="308"/>
      <c r="U710" s="308" t="s">
        <v>593</v>
      </c>
      <c r="V710" s="301">
        <f t="shared" si="30"/>
        <v>7</v>
      </c>
    </row>
    <row r="711" spans="1:22" s="302" customFormat="1" x14ac:dyDescent="0.2">
      <c r="A711" s="536">
        <v>44750</v>
      </c>
      <c r="B711" s="305" t="s">
        <v>714</v>
      </c>
      <c r="C711" s="305" t="s">
        <v>910</v>
      </c>
      <c r="D711" s="306" t="s">
        <v>714</v>
      </c>
      <c r="E711" s="306" t="s">
        <v>1948</v>
      </c>
      <c r="F711" s="305" t="s">
        <v>717</v>
      </c>
      <c r="G711" s="305" t="s">
        <v>1945</v>
      </c>
      <c r="H711" s="306"/>
      <c r="I711" s="306"/>
      <c r="J711" s="307">
        <v>0.35416666666666669</v>
      </c>
      <c r="K711" s="307">
        <v>0.41666666666666669</v>
      </c>
      <c r="L711" s="299">
        <f t="shared" si="32"/>
        <v>1.5000000000873133</v>
      </c>
      <c r="M711" s="311">
        <v>4</v>
      </c>
      <c r="N711" s="312">
        <v>0.75</v>
      </c>
      <c r="O711" s="312">
        <v>0.75</v>
      </c>
      <c r="P711" s="312"/>
      <c r="Q711" s="308" t="s">
        <v>89</v>
      </c>
      <c r="R711" s="300" t="str">
        <f>IFERROR(VLOOKUP(Q711,Hoja1!A:B,2,FALSE),"")</f>
        <v>FAC - Control Anual</v>
      </c>
      <c r="S711" s="308" t="s">
        <v>52</v>
      </c>
      <c r="T711" s="308"/>
      <c r="U711" s="308" t="s">
        <v>593</v>
      </c>
      <c r="V711" s="301">
        <f t="shared" si="30"/>
        <v>7</v>
      </c>
    </row>
    <row r="712" spans="1:22" s="302" customFormat="1" x14ac:dyDescent="0.2">
      <c r="A712" s="536">
        <v>44750</v>
      </c>
      <c r="B712" s="305" t="s">
        <v>714</v>
      </c>
      <c r="C712" s="305" t="s">
        <v>910</v>
      </c>
      <c r="D712" s="306" t="s">
        <v>714</v>
      </c>
      <c r="E712" s="306" t="s">
        <v>1948</v>
      </c>
      <c r="F712" s="305" t="s">
        <v>717</v>
      </c>
      <c r="G712" s="305" t="s">
        <v>1945</v>
      </c>
      <c r="H712" s="306"/>
      <c r="I712" s="306"/>
      <c r="J712" s="307">
        <v>0.41666666666666669</v>
      </c>
      <c r="K712" s="307">
        <v>0.47916666666666669</v>
      </c>
      <c r="L712" s="299">
        <f t="shared" si="32"/>
        <v>1.5000000000873133</v>
      </c>
      <c r="M712" s="311">
        <v>4</v>
      </c>
      <c r="N712" s="312">
        <v>0.75</v>
      </c>
      <c r="O712" s="312">
        <v>0.75</v>
      </c>
      <c r="P712" s="312"/>
      <c r="Q712" s="308" t="s">
        <v>89</v>
      </c>
      <c r="R712" s="300" t="str">
        <f>IFERROR(VLOOKUP(Q712,Hoja1!A:B,2,FALSE),"")</f>
        <v>FAC - Control Anual</v>
      </c>
      <c r="S712" s="308" t="s">
        <v>52</v>
      </c>
      <c r="T712" s="308"/>
      <c r="U712" s="308" t="s">
        <v>593</v>
      </c>
      <c r="V712" s="301">
        <f t="shared" si="30"/>
        <v>7</v>
      </c>
    </row>
    <row r="713" spans="1:22" s="302" customFormat="1" x14ac:dyDescent="0.2">
      <c r="A713" s="536">
        <v>44750</v>
      </c>
      <c r="B713" s="305" t="s">
        <v>714</v>
      </c>
      <c r="C713" s="305" t="s">
        <v>910</v>
      </c>
      <c r="D713" s="306" t="s">
        <v>717</v>
      </c>
      <c r="E713" s="306" t="s">
        <v>1945</v>
      </c>
      <c r="F713" s="305" t="s">
        <v>714</v>
      </c>
      <c r="G713" s="305" t="s">
        <v>1948</v>
      </c>
      <c r="H713" s="306"/>
      <c r="I713" s="306"/>
      <c r="J713" s="307">
        <v>0.47916666666666669</v>
      </c>
      <c r="K713" s="307">
        <v>0.54166666666666663</v>
      </c>
      <c r="L713" s="299">
        <f t="shared" si="32"/>
        <v>1.5000000000873119</v>
      </c>
      <c r="M713" s="311">
        <v>4</v>
      </c>
      <c r="N713" s="312">
        <v>0.75</v>
      </c>
      <c r="O713" s="312">
        <v>0.75</v>
      </c>
      <c r="P713" s="312"/>
      <c r="Q713" s="308" t="s">
        <v>89</v>
      </c>
      <c r="R713" s="300" t="str">
        <f>IFERROR(VLOOKUP(Q713,Hoja1!A:B,2,FALSE),"")</f>
        <v>FAC - Control Anual</v>
      </c>
      <c r="S713" s="308" t="s">
        <v>52</v>
      </c>
      <c r="T713" s="308"/>
      <c r="U713" s="308" t="s">
        <v>593</v>
      </c>
      <c r="V713" s="301">
        <f t="shared" si="30"/>
        <v>7</v>
      </c>
    </row>
    <row r="714" spans="1:22" s="302" customFormat="1" x14ac:dyDescent="0.2">
      <c r="A714" s="394">
        <v>44753</v>
      </c>
      <c r="B714" s="305" t="s">
        <v>714</v>
      </c>
      <c r="C714" s="305" t="s">
        <v>938</v>
      </c>
      <c r="D714" s="306" t="s">
        <v>768</v>
      </c>
      <c r="E714" s="306" t="s">
        <v>1990</v>
      </c>
      <c r="F714" s="305" t="s">
        <v>768</v>
      </c>
      <c r="G714" s="305" t="s">
        <v>973</v>
      </c>
      <c r="H714" s="306"/>
      <c r="I714" s="306"/>
      <c r="J714" s="307">
        <v>0.60416666666666663</v>
      </c>
      <c r="K714" s="307">
        <v>0.64583333333333337</v>
      </c>
      <c r="L714" s="299">
        <f t="shared" si="32"/>
        <v>1.0000000000582105</v>
      </c>
      <c r="M714" s="311">
        <v>5</v>
      </c>
      <c r="N714" s="312"/>
      <c r="O714" s="312"/>
      <c r="P714" s="312">
        <v>1</v>
      </c>
      <c r="Q714" s="308" t="s">
        <v>300</v>
      </c>
      <c r="R714" s="300" t="str">
        <f>IFERROR(VLOOKUP(Q714,Hoja1!A:B,2,FALSE),"")</f>
        <v>EJC - Entrenamiento LVN</v>
      </c>
      <c r="S714" s="308" t="s">
        <v>53</v>
      </c>
      <c r="T714" s="308" t="s">
        <v>165</v>
      </c>
      <c r="U714" s="308" t="s">
        <v>590</v>
      </c>
      <c r="V714" s="301">
        <f t="shared" si="30"/>
        <v>7</v>
      </c>
    </row>
    <row r="715" spans="1:22" s="302" customFormat="1" x14ac:dyDescent="0.2">
      <c r="A715" s="394">
        <v>44753</v>
      </c>
      <c r="B715" s="305" t="s">
        <v>714</v>
      </c>
      <c r="C715" s="305" t="s">
        <v>938</v>
      </c>
      <c r="D715" s="306" t="s">
        <v>768</v>
      </c>
      <c r="E715" s="306" t="s">
        <v>1222</v>
      </c>
      <c r="F715" s="305" t="s">
        <v>759</v>
      </c>
      <c r="G715" s="305" t="s">
        <v>1295</v>
      </c>
      <c r="H715" s="306"/>
      <c r="I715" s="306"/>
      <c r="J715" s="307">
        <v>0.65277777777777779</v>
      </c>
      <c r="K715" s="307">
        <v>0.69444444444444453</v>
      </c>
      <c r="L715" s="299">
        <f t="shared" si="32"/>
        <v>1.0000000000582105</v>
      </c>
      <c r="M715" s="311">
        <v>4</v>
      </c>
      <c r="N715" s="312"/>
      <c r="O715" s="312"/>
      <c r="P715" s="312">
        <v>1</v>
      </c>
      <c r="Q715" s="308" t="s">
        <v>300</v>
      </c>
      <c r="R715" s="300" t="str">
        <f>IFERROR(VLOOKUP(Q715,Hoja1!A:B,2,FALSE),"")</f>
        <v>EJC - Entrenamiento LVN</v>
      </c>
      <c r="S715" s="308" t="s">
        <v>53</v>
      </c>
      <c r="T715" s="308" t="s">
        <v>165</v>
      </c>
      <c r="U715" s="308" t="s">
        <v>590</v>
      </c>
      <c r="V715" s="301">
        <f t="shared" si="30"/>
        <v>7</v>
      </c>
    </row>
    <row r="716" spans="1:22" s="302" customFormat="1" x14ac:dyDescent="0.2">
      <c r="A716" s="394">
        <v>44753</v>
      </c>
      <c r="B716" s="305" t="s">
        <v>714</v>
      </c>
      <c r="C716" s="305" t="s">
        <v>938</v>
      </c>
      <c r="D716" s="306" t="s">
        <v>714</v>
      </c>
      <c r="E716" s="306" t="s">
        <v>758</v>
      </c>
      <c r="F716" s="305" t="s">
        <v>759</v>
      </c>
      <c r="G716" s="305" t="s">
        <v>1295</v>
      </c>
      <c r="H716" s="306"/>
      <c r="I716" s="306"/>
      <c r="J716" s="307">
        <v>0.70138888888888884</v>
      </c>
      <c r="K716" s="307">
        <v>0.74305555555555547</v>
      </c>
      <c r="L716" s="299">
        <f t="shared" si="32"/>
        <v>1.0000000000582079</v>
      </c>
      <c r="M716" s="311">
        <v>5</v>
      </c>
      <c r="N716" s="312"/>
      <c r="O716" s="312"/>
      <c r="P716" s="312">
        <v>1</v>
      </c>
      <c r="Q716" s="308" t="s">
        <v>300</v>
      </c>
      <c r="R716" s="300" t="str">
        <f>IFERROR(VLOOKUP(Q716,Hoja1!A:B,2,FALSE),"")</f>
        <v>EJC - Entrenamiento LVN</v>
      </c>
      <c r="S716" s="308" t="s">
        <v>53</v>
      </c>
      <c r="T716" s="308" t="s">
        <v>165</v>
      </c>
      <c r="U716" s="308" t="s">
        <v>590</v>
      </c>
      <c r="V716" s="301">
        <f t="shared" ref="V716:V779" si="33">IF(A716="","",MONTH(A716))</f>
        <v>7</v>
      </c>
    </row>
    <row r="717" spans="1:22" s="302" customFormat="1" x14ac:dyDescent="0.2">
      <c r="A717" s="394">
        <v>44753</v>
      </c>
      <c r="B717" s="305" t="s">
        <v>714</v>
      </c>
      <c r="C717" s="305" t="s">
        <v>938</v>
      </c>
      <c r="D717" s="306" t="s">
        <v>759</v>
      </c>
      <c r="E717" s="306" t="s">
        <v>1991</v>
      </c>
      <c r="F717" s="305" t="s">
        <v>759</v>
      </c>
      <c r="G717" s="305" t="s">
        <v>1295</v>
      </c>
      <c r="H717" s="306"/>
      <c r="I717" s="306"/>
      <c r="J717" s="307">
        <v>0.75</v>
      </c>
      <c r="K717" s="307">
        <v>0.79166666666666663</v>
      </c>
      <c r="L717" s="299">
        <f t="shared" si="32"/>
        <v>1.0000000000582079</v>
      </c>
      <c r="M717" s="311">
        <v>5</v>
      </c>
      <c r="N717" s="312"/>
      <c r="O717" s="312"/>
      <c r="P717" s="312">
        <v>1</v>
      </c>
      <c r="Q717" s="308" t="s">
        <v>300</v>
      </c>
      <c r="R717" s="300" t="str">
        <f>IFERROR(VLOOKUP(Q717,Hoja1!A:B,2,FALSE),"")</f>
        <v>EJC - Entrenamiento LVN</v>
      </c>
      <c r="S717" s="308" t="s">
        <v>53</v>
      </c>
      <c r="T717" s="308" t="s">
        <v>165</v>
      </c>
      <c r="U717" s="308" t="s">
        <v>590</v>
      </c>
      <c r="V717" s="301">
        <f t="shared" si="33"/>
        <v>7</v>
      </c>
    </row>
    <row r="718" spans="1:22" s="302" customFormat="1" x14ac:dyDescent="0.2">
      <c r="A718" s="536">
        <v>44754</v>
      </c>
      <c r="B718" s="305" t="s">
        <v>714</v>
      </c>
      <c r="C718" s="305" t="s">
        <v>1171</v>
      </c>
      <c r="D718" s="306" t="s">
        <v>759</v>
      </c>
      <c r="E718" s="306" t="s">
        <v>1860</v>
      </c>
      <c r="F718" s="305" t="s">
        <v>717</v>
      </c>
      <c r="G718" s="305" t="s">
        <v>1904</v>
      </c>
      <c r="H718" s="306"/>
      <c r="I718" s="306"/>
      <c r="J718" s="307">
        <v>0.54166666666666663</v>
      </c>
      <c r="K718" s="307">
        <v>0.66666666666666663</v>
      </c>
      <c r="L718" s="299">
        <f t="shared" si="32"/>
        <v>3.0000000001746265</v>
      </c>
      <c r="M718" s="311">
        <v>3</v>
      </c>
      <c r="N718" s="312">
        <v>1.5</v>
      </c>
      <c r="O718" s="312">
        <v>1.5</v>
      </c>
      <c r="P718" s="312"/>
      <c r="Q718" s="308" t="s">
        <v>90</v>
      </c>
      <c r="R718" s="300" t="str">
        <f>IFERROR(VLOOKUP(Q718,Hoja1!A:B,2,FALSE),"")</f>
        <v>EJC - Entrenamiento IFR</v>
      </c>
      <c r="S718" s="308" t="s">
        <v>577</v>
      </c>
      <c r="T718" s="308"/>
      <c r="U718" s="308" t="s">
        <v>577</v>
      </c>
      <c r="V718" s="301">
        <f t="shared" si="33"/>
        <v>7</v>
      </c>
    </row>
    <row r="719" spans="1:22" s="302" customFormat="1" x14ac:dyDescent="0.2">
      <c r="A719" s="536">
        <v>44754</v>
      </c>
      <c r="B719" s="305" t="s">
        <v>714</v>
      </c>
      <c r="C719" s="305" t="s">
        <v>841</v>
      </c>
      <c r="D719" s="306" t="s">
        <v>771</v>
      </c>
      <c r="E719" s="306" t="s">
        <v>1863</v>
      </c>
      <c r="F719" s="305"/>
      <c r="G719" s="305"/>
      <c r="H719" s="306"/>
      <c r="I719" s="306"/>
      <c r="J719" s="307">
        <v>0.66666666666666663</v>
      </c>
      <c r="K719" s="307">
        <v>0.72916666666666663</v>
      </c>
      <c r="L719" s="299">
        <f t="shared" si="32"/>
        <v>1.5000000000873133</v>
      </c>
      <c r="M719" s="311">
        <v>4</v>
      </c>
      <c r="N719" s="312"/>
      <c r="O719" s="312">
        <v>1.5</v>
      </c>
      <c r="P719" s="312"/>
      <c r="Q719" s="308" t="s">
        <v>93</v>
      </c>
      <c r="R719" s="300" t="str">
        <f>IFERROR(VLOOKUP(Q719,Hoja1!A:B,2,FALSE),"")</f>
        <v>EJC - Requisitos IFR</v>
      </c>
      <c r="S719" s="308" t="s">
        <v>577</v>
      </c>
      <c r="T719" s="308"/>
      <c r="U719" s="308" t="s">
        <v>577</v>
      </c>
      <c r="V719" s="301">
        <f t="shared" si="33"/>
        <v>7</v>
      </c>
    </row>
    <row r="720" spans="1:22" s="302" customFormat="1" x14ac:dyDescent="0.2">
      <c r="A720" s="394">
        <v>44755</v>
      </c>
      <c r="B720" s="305" t="s">
        <v>714</v>
      </c>
      <c r="C720" s="305" t="s">
        <v>938</v>
      </c>
      <c r="D720" s="306" t="s">
        <v>714</v>
      </c>
      <c r="E720" s="306" t="s">
        <v>1353</v>
      </c>
      <c r="F720" s="305" t="s">
        <v>759</v>
      </c>
      <c r="G720" s="305" t="s">
        <v>2012</v>
      </c>
      <c r="H720" s="306" t="s">
        <v>714</v>
      </c>
      <c r="I720" s="306" t="s">
        <v>1173</v>
      </c>
      <c r="J720" s="307">
        <v>0.43055555555555558</v>
      </c>
      <c r="K720" s="307">
        <v>0.47222222222222227</v>
      </c>
      <c r="L720" s="299">
        <f t="shared" si="32"/>
        <v>1.0000000000582092</v>
      </c>
      <c r="M720" s="311">
        <v>5</v>
      </c>
      <c r="N720" s="312"/>
      <c r="O720" s="312"/>
      <c r="P720" s="312">
        <v>1</v>
      </c>
      <c r="Q720" s="308" t="s">
        <v>300</v>
      </c>
      <c r="R720" s="300" t="str">
        <f>IFERROR(VLOOKUP(Q720,Hoja1!A:B,2,FALSE),"")</f>
        <v>EJC - Entrenamiento LVN</v>
      </c>
      <c r="S720" s="308" t="s">
        <v>53</v>
      </c>
      <c r="T720" s="308" t="s">
        <v>165</v>
      </c>
      <c r="U720" s="308" t="s">
        <v>590</v>
      </c>
      <c r="V720" s="301">
        <f t="shared" si="33"/>
        <v>7</v>
      </c>
    </row>
    <row r="721" spans="1:22" s="302" customFormat="1" x14ac:dyDescent="0.2">
      <c r="A721" s="394">
        <v>44755</v>
      </c>
      <c r="B721" s="305" t="s">
        <v>714</v>
      </c>
      <c r="C721" s="305" t="s">
        <v>938</v>
      </c>
      <c r="D721" s="306" t="s">
        <v>768</v>
      </c>
      <c r="E721" s="306" t="s">
        <v>2013</v>
      </c>
      <c r="F721" s="305" t="s">
        <v>714</v>
      </c>
      <c r="G721" s="305" t="s">
        <v>819</v>
      </c>
      <c r="H721" s="306" t="s">
        <v>714</v>
      </c>
      <c r="I721" s="306" t="s">
        <v>1173</v>
      </c>
      <c r="J721" s="307">
        <v>0.47916666666666669</v>
      </c>
      <c r="K721" s="307">
        <v>0.54166666666666663</v>
      </c>
      <c r="L721" s="299">
        <f t="shared" si="32"/>
        <v>1.5000000000873119</v>
      </c>
      <c r="M721" s="311">
        <v>5</v>
      </c>
      <c r="N721" s="312"/>
      <c r="O721" s="312">
        <v>1.5</v>
      </c>
      <c r="P721" s="312"/>
      <c r="Q721" s="308" t="s">
        <v>90</v>
      </c>
      <c r="R721" s="300" t="str">
        <f>IFERROR(VLOOKUP(Q721,Hoja1!A:B,2,FALSE),"")</f>
        <v>EJC - Entrenamiento IFR</v>
      </c>
      <c r="S721" s="308" t="s">
        <v>53</v>
      </c>
      <c r="T721" s="308" t="s">
        <v>165</v>
      </c>
      <c r="U721" s="308" t="s">
        <v>590</v>
      </c>
      <c r="V721" s="301">
        <f t="shared" si="33"/>
        <v>7</v>
      </c>
    </row>
    <row r="722" spans="1:22" s="302" customFormat="1" x14ac:dyDescent="0.2">
      <c r="A722" s="394">
        <v>44755</v>
      </c>
      <c r="B722" s="305" t="s">
        <v>714</v>
      </c>
      <c r="C722" s="305" t="s">
        <v>1171</v>
      </c>
      <c r="D722" s="306" t="s">
        <v>759</v>
      </c>
      <c r="E722" s="306" t="s">
        <v>1860</v>
      </c>
      <c r="F722" s="305" t="s">
        <v>717</v>
      </c>
      <c r="G722" s="305" t="s">
        <v>1904</v>
      </c>
      <c r="H722" s="306"/>
      <c r="I722" s="306"/>
      <c r="J722" s="307">
        <v>0.54166666666666663</v>
      </c>
      <c r="K722" s="307">
        <v>0.60416666666666663</v>
      </c>
      <c r="L722" s="299">
        <f t="shared" si="32"/>
        <v>1.5000000000873133</v>
      </c>
      <c r="M722" s="311">
        <v>4</v>
      </c>
      <c r="N722" s="312"/>
      <c r="O722" s="312">
        <v>1.5</v>
      </c>
      <c r="P722" s="312"/>
      <c r="Q722" s="308" t="s">
        <v>90</v>
      </c>
      <c r="R722" s="300" t="str">
        <f>IFERROR(VLOOKUP(Q722,Hoja1!A:B,2,FALSE),"")</f>
        <v>EJC - Entrenamiento IFR</v>
      </c>
      <c r="S722" s="308" t="s">
        <v>577</v>
      </c>
      <c r="T722" s="308"/>
      <c r="U722" s="308" t="s">
        <v>577</v>
      </c>
      <c r="V722" s="301">
        <f t="shared" si="33"/>
        <v>7</v>
      </c>
    </row>
    <row r="723" spans="1:22" s="302" customFormat="1" x14ac:dyDescent="0.2">
      <c r="A723" s="394">
        <v>44755</v>
      </c>
      <c r="B723" s="305" t="s">
        <v>714</v>
      </c>
      <c r="C723" s="305" t="s">
        <v>1171</v>
      </c>
      <c r="D723" s="306" t="s">
        <v>717</v>
      </c>
      <c r="E723" s="306" t="s">
        <v>1904</v>
      </c>
      <c r="F723" s="305" t="s">
        <v>759</v>
      </c>
      <c r="G723" s="305" t="s">
        <v>1919</v>
      </c>
      <c r="H723" s="306"/>
      <c r="I723" s="306"/>
      <c r="J723" s="307">
        <v>0.60416666666666663</v>
      </c>
      <c r="K723" s="307">
        <v>0.66666666666666663</v>
      </c>
      <c r="L723" s="299">
        <f t="shared" si="32"/>
        <v>1.5000000000873133</v>
      </c>
      <c r="M723" s="311">
        <v>4</v>
      </c>
      <c r="N723" s="312"/>
      <c r="O723" s="312">
        <v>1.5</v>
      </c>
      <c r="P723" s="312"/>
      <c r="Q723" s="308" t="s">
        <v>90</v>
      </c>
      <c r="R723" s="300" t="str">
        <f>IFERROR(VLOOKUP(Q723,Hoja1!A:B,2,FALSE),"")</f>
        <v>EJC - Entrenamiento IFR</v>
      </c>
      <c r="S723" s="308" t="s">
        <v>577</v>
      </c>
      <c r="T723" s="308"/>
      <c r="U723" s="308" t="s">
        <v>577</v>
      </c>
      <c r="V723" s="301">
        <f t="shared" si="33"/>
        <v>7</v>
      </c>
    </row>
    <row r="724" spans="1:22" s="302" customFormat="1" x14ac:dyDescent="0.2">
      <c r="A724" s="394">
        <v>44755</v>
      </c>
      <c r="B724" s="305" t="s">
        <v>714</v>
      </c>
      <c r="C724" s="305" t="s">
        <v>1171</v>
      </c>
      <c r="D724" s="306" t="s">
        <v>771</v>
      </c>
      <c r="E724" s="306" t="s">
        <v>1863</v>
      </c>
      <c r="F724" s="305" t="s">
        <v>717</v>
      </c>
      <c r="G724" s="305" t="s">
        <v>1904</v>
      </c>
      <c r="H724" s="306"/>
      <c r="I724" s="306"/>
      <c r="J724" s="307">
        <v>0.66666666666666663</v>
      </c>
      <c r="K724" s="307">
        <v>0.72916666666666663</v>
      </c>
      <c r="L724" s="299">
        <f t="shared" si="32"/>
        <v>1.5000000000873133</v>
      </c>
      <c r="M724" s="311">
        <v>4</v>
      </c>
      <c r="N724" s="312"/>
      <c r="O724" s="312">
        <v>1.5</v>
      </c>
      <c r="P724" s="312"/>
      <c r="Q724" s="308" t="s">
        <v>90</v>
      </c>
      <c r="R724" s="300" t="str">
        <f>IFERROR(VLOOKUP(Q724,Hoja1!A:B,2,FALSE),"")</f>
        <v>EJC - Entrenamiento IFR</v>
      </c>
      <c r="S724" s="308" t="s">
        <v>577</v>
      </c>
      <c r="T724" s="308"/>
      <c r="U724" s="308" t="s">
        <v>577</v>
      </c>
      <c r="V724" s="301">
        <f t="shared" si="33"/>
        <v>7</v>
      </c>
    </row>
    <row r="725" spans="1:22" s="302" customFormat="1" x14ac:dyDescent="0.2">
      <c r="A725" s="536">
        <v>44760</v>
      </c>
      <c r="B725" s="305" t="s">
        <v>714</v>
      </c>
      <c r="C725" s="305" t="s">
        <v>2031</v>
      </c>
      <c r="D725" s="306" t="s">
        <v>714</v>
      </c>
      <c r="E725" s="306" t="s">
        <v>2032</v>
      </c>
      <c r="F725" s="305" t="s">
        <v>759</v>
      </c>
      <c r="G725" s="305" t="s">
        <v>2033</v>
      </c>
      <c r="H725" s="306"/>
      <c r="I725" s="306"/>
      <c r="J725" s="307">
        <v>0.5625</v>
      </c>
      <c r="K725" s="307">
        <v>0.625</v>
      </c>
      <c r="L725" s="299">
        <f t="shared" si="32"/>
        <v>1.5000000000873133</v>
      </c>
      <c r="M725" s="311">
        <v>5</v>
      </c>
      <c r="N725" s="312">
        <v>1.5</v>
      </c>
      <c r="O725" s="312"/>
      <c r="P725" s="312"/>
      <c r="Q725" s="308" t="s">
        <v>91</v>
      </c>
      <c r="R725" s="300" t="str">
        <f>IFERROR(VLOOKUP(Q725,Hoja1!A:B,2,FALSE),"")</f>
        <v>EJC - Entrenamiento de Emergencias</v>
      </c>
      <c r="S725" s="308" t="s">
        <v>53</v>
      </c>
      <c r="T725" s="308" t="s">
        <v>164</v>
      </c>
      <c r="U725" s="308" t="s">
        <v>590</v>
      </c>
      <c r="V725" s="301">
        <f t="shared" si="33"/>
        <v>7</v>
      </c>
    </row>
    <row r="726" spans="1:22" s="302" customFormat="1" x14ac:dyDescent="0.2">
      <c r="A726" s="536">
        <v>44760</v>
      </c>
      <c r="B726" s="305" t="s">
        <v>714</v>
      </c>
      <c r="C726" s="305" t="s">
        <v>2031</v>
      </c>
      <c r="D726" s="306" t="s">
        <v>714</v>
      </c>
      <c r="E726" s="306" t="s">
        <v>2032</v>
      </c>
      <c r="F726" s="305" t="s">
        <v>759</v>
      </c>
      <c r="G726" s="305" t="s">
        <v>2033</v>
      </c>
      <c r="H726" s="306"/>
      <c r="I726" s="306"/>
      <c r="J726" s="307">
        <v>0.63194444444444442</v>
      </c>
      <c r="K726" s="307">
        <v>0.69444444444444453</v>
      </c>
      <c r="L726" s="299">
        <f t="shared" si="32"/>
        <v>1.5000000000873159</v>
      </c>
      <c r="M726" s="311">
        <v>5</v>
      </c>
      <c r="N726" s="312">
        <v>1.5</v>
      </c>
      <c r="O726" s="312"/>
      <c r="P726" s="312"/>
      <c r="Q726" s="308" t="s">
        <v>91</v>
      </c>
      <c r="R726" s="300" t="str">
        <f>IFERROR(VLOOKUP(Q726,Hoja1!A:B,2,FALSE),"")</f>
        <v>EJC - Entrenamiento de Emergencias</v>
      </c>
      <c r="S726" s="308" t="s">
        <v>53</v>
      </c>
      <c r="T726" s="308" t="s">
        <v>164</v>
      </c>
      <c r="U726" s="308" t="s">
        <v>590</v>
      </c>
      <c r="V726" s="301">
        <f t="shared" si="33"/>
        <v>7</v>
      </c>
    </row>
    <row r="727" spans="1:22" s="302" customFormat="1" x14ac:dyDescent="0.2">
      <c r="A727" s="536">
        <v>44760</v>
      </c>
      <c r="B727" s="305" t="s">
        <v>768</v>
      </c>
      <c r="C727" s="305" t="s">
        <v>2034</v>
      </c>
      <c r="D727" s="306" t="s">
        <v>714</v>
      </c>
      <c r="E727" s="306" t="s">
        <v>2035</v>
      </c>
      <c r="F727" s="305" t="s">
        <v>717</v>
      </c>
      <c r="G727" s="305" t="s">
        <v>2036</v>
      </c>
      <c r="H727" s="306"/>
      <c r="I727" s="306"/>
      <c r="J727" s="307">
        <v>0.70138888888888884</v>
      </c>
      <c r="K727" s="307">
        <v>0.76388888888888884</v>
      </c>
      <c r="L727" s="299">
        <f t="shared" si="32"/>
        <v>1.5000000000873133</v>
      </c>
      <c r="M727" s="311">
        <v>5</v>
      </c>
      <c r="N727" s="312">
        <v>1.5</v>
      </c>
      <c r="O727" s="312"/>
      <c r="P727" s="312"/>
      <c r="Q727" s="308" t="s">
        <v>91</v>
      </c>
      <c r="R727" s="300" t="str">
        <f>IFERROR(VLOOKUP(Q727,Hoja1!A:B,2,FALSE),"")</f>
        <v>EJC - Entrenamiento de Emergencias</v>
      </c>
      <c r="S727" s="308" t="s">
        <v>53</v>
      </c>
      <c r="T727" s="308" t="s">
        <v>164</v>
      </c>
      <c r="U727" s="308" t="s">
        <v>590</v>
      </c>
      <c r="V727" s="301">
        <f t="shared" si="33"/>
        <v>7</v>
      </c>
    </row>
    <row r="728" spans="1:22" s="302" customFormat="1" x14ac:dyDescent="0.2">
      <c r="A728" s="394">
        <v>44761</v>
      </c>
      <c r="B728" s="305" t="s">
        <v>714</v>
      </c>
      <c r="C728" s="305" t="s">
        <v>2031</v>
      </c>
      <c r="D728" s="306" t="s">
        <v>714</v>
      </c>
      <c r="E728" s="306" t="s">
        <v>2040</v>
      </c>
      <c r="F728" s="305" t="s">
        <v>759</v>
      </c>
      <c r="G728" s="305" t="s">
        <v>2033</v>
      </c>
      <c r="H728" s="306"/>
      <c r="I728" s="306"/>
      <c r="J728" s="307">
        <v>0.5625</v>
      </c>
      <c r="K728" s="307">
        <v>0.625</v>
      </c>
      <c r="L728" s="299">
        <f t="shared" si="32"/>
        <v>1.5000000000873133</v>
      </c>
      <c r="M728" s="311">
        <v>5</v>
      </c>
      <c r="N728" s="312">
        <v>1.5</v>
      </c>
      <c r="O728" s="312"/>
      <c r="P728" s="312"/>
      <c r="Q728" s="308" t="s">
        <v>91</v>
      </c>
      <c r="R728" s="300" t="str">
        <f>IFERROR(VLOOKUP(Q728,Hoja1!A:B,2,FALSE),"")</f>
        <v>EJC - Entrenamiento de Emergencias</v>
      </c>
      <c r="S728" s="308" t="s">
        <v>53</v>
      </c>
      <c r="T728" s="308" t="s">
        <v>164</v>
      </c>
      <c r="U728" s="308" t="s">
        <v>590</v>
      </c>
      <c r="V728" s="301">
        <f t="shared" si="33"/>
        <v>7</v>
      </c>
    </row>
    <row r="729" spans="1:22" s="302" customFormat="1" x14ac:dyDescent="0.2">
      <c r="A729" s="394">
        <v>44761</v>
      </c>
      <c r="B729" s="305" t="s">
        <v>768</v>
      </c>
      <c r="C729" s="305" t="s">
        <v>2034</v>
      </c>
      <c r="D729" s="306" t="s">
        <v>714</v>
      </c>
      <c r="E729" s="306" t="s">
        <v>2032</v>
      </c>
      <c r="F729" s="305" t="s">
        <v>717</v>
      </c>
      <c r="G729" s="305" t="s">
        <v>2036</v>
      </c>
      <c r="H729" s="306"/>
      <c r="I729" s="306"/>
      <c r="J729" s="307">
        <v>0.63194444444444442</v>
      </c>
      <c r="K729" s="307">
        <v>0.69444444444444453</v>
      </c>
      <c r="L729" s="299">
        <f t="shared" si="32"/>
        <v>1.5000000000873159</v>
      </c>
      <c r="M729" s="311">
        <v>5</v>
      </c>
      <c r="N729" s="312">
        <v>1.5</v>
      </c>
      <c r="O729" s="312"/>
      <c r="P729" s="312"/>
      <c r="Q729" s="308" t="s">
        <v>91</v>
      </c>
      <c r="R729" s="300" t="str">
        <f>IFERROR(VLOOKUP(Q729,Hoja1!A:B,2,FALSE),"")</f>
        <v>EJC - Entrenamiento de Emergencias</v>
      </c>
      <c r="S729" s="308" t="s">
        <v>53</v>
      </c>
      <c r="T729" s="308" t="s">
        <v>164</v>
      </c>
      <c r="U729" s="308" t="s">
        <v>590</v>
      </c>
      <c r="V729" s="301">
        <f t="shared" si="33"/>
        <v>7</v>
      </c>
    </row>
    <row r="730" spans="1:22" s="302" customFormat="1" x14ac:dyDescent="0.2">
      <c r="A730" s="394">
        <v>44761</v>
      </c>
      <c r="B730" s="305" t="s">
        <v>768</v>
      </c>
      <c r="C730" s="305" t="s">
        <v>2034</v>
      </c>
      <c r="D730" s="306" t="s">
        <v>714</v>
      </c>
      <c r="E730" s="306" t="s">
        <v>2032</v>
      </c>
      <c r="F730" s="305" t="s">
        <v>717</v>
      </c>
      <c r="G730" s="305" t="s">
        <v>2036</v>
      </c>
      <c r="H730" s="306"/>
      <c r="I730" s="306"/>
      <c r="J730" s="307">
        <v>0.70138888888888884</v>
      </c>
      <c r="K730" s="307">
        <v>0.76388888888888884</v>
      </c>
      <c r="L730" s="299">
        <f t="shared" si="32"/>
        <v>1.5000000000873133</v>
      </c>
      <c r="M730" s="311">
        <v>5</v>
      </c>
      <c r="N730" s="312">
        <v>1.5</v>
      </c>
      <c r="O730" s="312"/>
      <c r="P730" s="312"/>
      <c r="Q730" s="308" t="s">
        <v>91</v>
      </c>
      <c r="R730" s="300" t="str">
        <f>IFERROR(VLOOKUP(Q730,Hoja1!A:B,2,FALSE),"")</f>
        <v>EJC - Entrenamiento de Emergencias</v>
      </c>
      <c r="S730" s="308" t="s">
        <v>53</v>
      </c>
      <c r="T730" s="308" t="s">
        <v>164</v>
      </c>
      <c r="U730" s="308" t="s">
        <v>590</v>
      </c>
      <c r="V730" s="301">
        <f t="shared" si="33"/>
        <v>7</v>
      </c>
    </row>
    <row r="731" spans="1:22" s="302" customFormat="1" x14ac:dyDescent="0.2">
      <c r="A731" s="536">
        <v>44762</v>
      </c>
      <c r="B731" s="305" t="s">
        <v>714</v>
      </c>
      <c r="C731" s="305" t="s">
        <v>2031</v>
      </c>
      <c r="D731" s="306" t="s">
        <v>714</v>
      </c>
      <c r="E731" s="306" t="s">
        <v>2032</v>
      </c>
      <c r="F731" s="305" t="s">
        <v>759</v>
      </c>
      <c r="G731" s="305" t="s">
        <v>2033</v>
      </c>
      <c r="H731" s="306"/>
      <c r="I731" s="306"/>
      <c r="J731" s="307">
        <v>0.5625</v>
      </c>
      <c r="K731" s="307">
        <v>0.625</v>
      </c>
      <c r="L731" s="299">
        <f t="shared" si="32"/>
        <v>1.5000000000873133</v>
      </c>
      <c r="M731" s="311">
        <v>5</v>
      </c>
      <c r="N731" s="312">
        <v>1.5</v>
      </c>
      <c r="O731" s="312"/>
      <c r="P731" s="312"/>
      <c r="Q731" s="308" t="s">
        <v>91</v>
      </c>
      <c r="R731" s="300" t="str">
        <f>IFERROR(VLOOKUP(Q731,Hoja1!A:B,2,FALSE),"")</f>
        <v>EJC - Entrenamiento de Emergencias</v>
      </c>
      <c r="S731" s="308" t="s">
        <v>53</v>
      </c>
      <c r="T731" s="308" t="s">
        <v>164</v>
      </c>
      <c r="U731" s="308" t="s">
        <v>590</v>
      </c>
      <c r="V731" s="301">
        <f t="shared" si="33"/>
        <v>7</v>
      </c>
    </row>
    <row r="732" spans="1:22" s="302" customFormat="1" x14ac:dyDescent="0.2">
      <c r="A732" s="536">
        <v>44762</v>
      </c>
      <c r="B732" s="305" t="s">
        <v>714</v>
      </c>
      <c r="C732" s="305" t="s">
        <v>2031</v>
      </c>
      <c r="D732" s="306" t="s">
        <v>714</v>
      </c>
      <c r="E732" s="306" t="s">
        <v>2035</v>
      </c>
      <c r="F732" s="305" t="s">
        <v>717</v>
      </c>
      <c r="G732" s="305" t="s">
        <v>2036</v>
      </c>
      <c r="H732" s="306"/>
      <c r="I732" s="306"/>
      <c r="J732" s="307">
        <v>0.63194444444444442</v>
      </c>
      <c r="K732" s="307">
        <v>0.69444444444444453</v>
      </c>
      <c r="L732" s="299">
        <f t="shared" si="32"/>
        <v>1.5000000000873159</v>
      </c>
      <c r="M732" s="311">
        <v>5</v>
      </c>
      <c r="N732" s="312">
        <v>1.5</v>
      </c>
      <c r="O732" s="312"/>
      <c r="P732" s="312"/>
      <c r="Q732" s="308" t="s">
        <v>91</v>
      </c>
      <c r="R732" s="300" t="str">
        <f>IFERROR(VLOOKUP(Q732,Hoja1!A:B,2,FALSE),"")</f>
        <v>EJC - Entrenamiento de Emergencias</v>
      </c>
      <c r="S732" s="308" t="s">
        <v>53</v>
      </c>
      <c r="T732" s="308" t="s">
        <v>164</v>
      </c>
      <c r="U732" s="308" t="s">
        <v>590</v>
      </c>
      <c r="V732" s="301">
        <f t="shared" si="33"/>
        <v>7</v>
      </c>
    </row>
    <row r="733" spans="1:22" s="302" customFormat="1" x14ac:dyDescent="0.2">
      <c r="A733" s="536">
        <v>44762</v>
      </c>
      <c r="B733" s="305" t="s">
        <v>768</v>
      </c>
      <c r="C733" s="305" t="s">
        <v>2034</v>
      </c>
      <c r="D733" s="306" t="s">
        <v>714</v>
      </c>
      <c r="E733" s="306" t="s">
        <v>2035</v>
      </c>
      <c r="F733" s="305" t="s">
        <v>717</v>
      </c>
      <c r="G733" s="305" t="s">
        <v>2036</v>
      </c>
      <c r="H733" s="306"/>
      <c r="I733" s="306"/>
      <c r="J733" s="307">
        <v>0.70138888888888884</v>
      </c>
      <c r="K733" s="307">
        <v>0.76388888888888884</v>
      </c>
      <c r="L733" s="299">
        <f t="shared" si="32"/>
        <v>1.5000000000873133</v>
      </c>
      <c r="M733" s="311">
        <v>5</v>
      </c>
      <c r="N733" s="312">
        <v>1.5</v>
      </c>
      <c r="O733" s="312"/>
      <c r="P733" s="312"/>
      <c r="Q733" s="308" t="s">
        <v>91</v>
      </c>
      <c r="R733" s="300" t="str">
        <f>IFERROR(VLOOKUP(Q733,Hoja1!A:B,2,FALSE),"")</f>
        <v>EJC - Entrenamiento de Emergencias</v>
      </c>
      <c r="S733" s="308" t="s">
        <v>53</v>
      </c>
      <c r="T733" s="308" t="s">
        <v>164</v>
      </c>
      <c r="U733" s="308" t="s">
        <v>590</v>
      </c>
      <c r="V733" s="301">
        <f t="shared" si="33"/>
        <v>7</v>
      </c>
    </row>
    <row r="734" spans="1:22" s="302" customFormat="1" x14ac:dyDescent="0.2">
      <c r="A734" s="394">
        <v>44763</v>
      </c>
      <c r="B734" s="305" t="s">
        <v>768</v>
      </c>
      <c r="C734" s="305" t="s">
        <v>2034</v>
      </c>
      <c r="D734" s="306" t="s">
        <v>714</v>
      </c>
      <c r="E734" s="306" t="s">
        <v>2032</v>
      </c>
      <c r="F734" s="305" t="s">
        <v>759</v>
      </c>
      <c r="G734" s="305" t="s">
        <v>2033</v>
      </c>
      <c r="H734" s="306"/>
      <c r="I734" s="306"/>
      <c r="J734" s="307">
        <v>0.45833333333333331</v>
      </c>
      <c r="K734" s="307">
        <v>0.52083333333333337</v>
      </c>
      <c r="L734" s="299">
        <f t="shared" ref="L734" si="34">IF(K734="","",(K734-J734)/$V$1)</f>
        <v>1.5000000000873146</v>
      </c>
      <c r="M734" s="311">
        <v>5</v>
      </c>
      <c r="N734" s="312">
        <v>1.5</v>
      </c>
      <c r="O734" s="312"/>
      <c r="P734" s="312"/>
      <c r="Q734" s="308" t="s">
        <v>91</v>
      </c>
      <c r="R734" s="300" t="str">
        <f>IFERROR(VLOOKUP(Q734,Hoja1!A:B,2,FALSE),"")</f>
        <v>EJC - Entrenamiento de Emergencias</v>
      </c>
      <c r="S734" s="308" t="s">
        <v>53</v>
      </c>
      <c r="T734" s="308" t="s">
        <v>164</v>
      </c>
      <c r="U734" s="308" t="s">
        <v>590</v>
      </c>
      <c r="V734" s="301">
        <f t="shared" si="33"/>
        <v>7</v>
      </c>
    </row>
    <row r="735" spans="1:22" s="302" customFormat="1" x14ac:dyDescent="0.2">
      <c r="A735" s="394">
        <v>44763</v>
      </c>
      <c r="B735" s="305" t="s">
        <v>768</v>
      </c>
      <c r="C735" s="305" t="s">
        <v>2034</v>
      </c>
      <c r="D735" s="306" t="s">
        <v>714</v>
      </c>
      <c r="E735" s="306" t="s">
        <v>2032</v>
      </c>
      <c r="F735" s="305" t="s">
        <v>759</v>
      </c>
      <c r="G735" s="305" t="s">
        <v>2033</v>
      </c>
      <c r="H735" s="306"/>
      <c r="I735" s="306"/>
      <c r="J735" s="307">
        <v>0.52777777777777779</v>
      </c>
      <c r="K735" s="307">
        <v>0.59027777777777779</v>
      </c>
      <c r="L735" s="299">
        <f t="shared" ref="L735:L737" si="35">IF(K735="","",(K735-J735)/$V$1)</f>
        <v>1.5000000000873133</v>
      </c>
      <c r="M735" s="311">
        <v>5</v>
      </c>
      <c r="N735" s="312">
        <v>1.5</v>
      </c>
      <c r="O735" s="312"/>
      <c r="P735" s="312"/>
      <c r="Q735" s="308" t="s">
        <v>91</v>
      </c>
      <c r="R735" s="300" t="str">
        <f>IFERROR(VLOOKUP(Q735,Hoja1!A:B,2,FALSE),"")</f>
        <v>EJC - Entrenamiento de Emergencias</v>
      </c>
      <c r="S735" s="308" t="s">
        <v>53</v>
      </c>
      <c r="T735" s="308" t="s">
        <v>164</v>
      </c>
      <c r="U735" s="308" t="s">
        <v>590</v>
      </c>
      <c r="V735" s="301">
        <f t="shared" si="33"/>
        <v>7</v>
      </c>
    </row>
    <row r="736" spans="1:22" s="302" customFormat="1" x14ac:dyDescent="0.2">
      <c r="A736" s="394">
        <v>44763</v>
      </c>
      <c r="B736" s="305" t="s">
        <v>714</v>
      </c>
      <c r="C736" s="305" t="s">
        <v>2031</v>
      </c>
      <c r="D736" s="306" t="s">
        <v>714</v>
      </c>
      <c r="E736" s="306" t="s">
        <v>2035</v>
      </c>
      <c r="F736" s="305" t="s">
        <v>717</v>
      </c>
      <c r="G736" s="305" t="s">
        <v>2036</v>
      </c>
      <c r="H736" s="306"/>
      <c r="I736" s="306"/>
      <c r="J736" s="307">
        <v>0.59722222222222221</v>
      </c>
      <c r="K736" s="307">
        <v>0.65972222222222221</v>
      </c>
      <c r="L736" s="299">
        <f t="shared" si="35"/>
        <v>1.5000000000873133</v>
      </c>
      <c r="M736" s="311">
        <v>5</v>
      </c>
      <c r="N736" s="312">
        <v>1.5</v>
      </c>
      <c r="O736" s="312"/>
      <c r="P736" s="312"/>
      <c r="Q736" s="308" t="s">
        <v>91</v>
      </c>
      <c r="R736" s="300" t="str">
        <f>IFERROR(VLOOKUP(Q736,Hoja1!A:B,2,FALSE),"")</f>
        <v>EJC - Entrenamiento de Emergencias</v>
      </c>
      <c r="S736" s="308" t="s">
        <v>53</v>
      </c>
      <c r="T736" s="308" t="s">
        <v>164</v>
      </c>
      <c r="U736" s="308" t="s">
        <v>590</v>
      </c>
      <c r="V736" s="301">
        <f t="shared" si="33"/>
        <v>7</v>
      </c>
    </row>
    <row r="737" spans="1:22" s="302" customFormat="1" x14ac:dyDescent="0.2">
      <c r="A737" s="536">
        <v>44764</v>
      </c>
      <c r="B737" s="305" t="s">
        <v>714</v>
      </c>
      <c r="C737" s="305" t="s">
        <v>2031</v>
      </c>
      <c r="D737" s="306" t="s">
        <v>714</v>
      </c>
      <c r="E737" s="306" t="s">
        <v>2032</v>
      </c>
      <c r="F737" s="305" t="s">
        <v>759</v>
      </c>
      <c r="G737" s="305" t="s">
        <v>2033</v>
      </c>
      <c r="H737" s="306"/>
      <c r="I737" s="306"/>
      <c r="J737" s="307">
        <v>0.45833333333333331</v>
      </c>
      <c r="K737" s="307">
        <v>0.54166666666666663</v>
      </c>
      <c r="L737" s="299">
        <f t="shared" si="35"/>
        <v>2.0000000001164171</v>
      </c>
      <c r="M737" s="311">
        <v>5</v>
      </c>
      <c r="N737" s="312"/>
      <c r="O737" s="312">
        <v>2</v>
      </c>
      <c r="P737" s="312"/>
      <c r="Q737" s="308" t="s">
        <v>91</v>
      </c>
      <c r="R737" s="300" t="str">
        <f>IFERROR(VLOOKUP(Q737,Hoja1!A:B,2,FALSE),"")</f>
        <v>EJC - Entrenamiento de Emergencias</v>
      </c>
      <c r="S737" s="308" t="s">
        <v>53</v>
      </c>
      <c r="T737" s="308" t="s">
        <v>164</v>
      </c>
      <c r="U737" s="308" t="s">
        <v>590</v>
      </c>
      <c r="V737" s="301">
        <f t="shared" si="33"/>
        <v>7</v>
      </c>
    </row>
    <row r="738" spans="1:22" s="302" customFormat="1" x14ac:dyDescent="0.2">
      <c r="A738" s="536">
        <v>44764</v>
      </c>
      <c r="B738" s="305" t="s">
        <v>714</v>
      </c>
      <c r="C738" s="305" t="s">
        <v>2031</v>
      </c>
      <c r="D738" s="306" t="s">
        <v>714</v>
      </c>
      <c r="E738" s="306" t="s">
        <v>2035</v>
      </c>
      <c r="F738" s="305" t="s">
        <v>717</v>
      </c>
      <c r="G738" s="305" t="s">
        <v>2036</v>
      </c>
      <c r="H738" s="306"/>
      <c r="I738" s="306"/>
      <c r="J738" s="307">
        <v>0.54861111111111105</v>
      </c>
      <c r="K738" s="307">
        <v>0.63194444444444442</v>
      </c>
      <c r="L738" s="299">
        <f t="shared" ref="L738:L739" si="36">IF(K738="","",(K738-J738)/$V$1)</f>
        <v>2.0000000001164184</v>
      </c>
      <c r="M738" s="311">
        <v>5</v>
      </c>
      <c r="N738" s="312"/>
      <c r="O738" s="312">
        <v>2</v>
      </c>
      <c r="P738" s="312"/>
      <c r="Q738" s="308" t="s">
        <v>124</v>
      </c>
      <c r="R738" s="300" t="str">
        <f>IFERROR(VLOOKUP(Q738,Hoja1!A:B,2,FALSE),"")</f>
        <v>EJC - Prueba Anual de Nivel de Pericia-IFR</v>
      </c>
      <c r="S738" s="308" t="s">
        <v>53</v>
      </c>
      <c r="T738" s="308" t="s">
        <v>164</v>
      </c>
      <c r="U738" s="308" t="s">
        <v>590</v>
      </c>
      <c r="V738" s="301">
        <f t="shared" si="33"/>
        <v>7</v>
      </c>
    </row>
    <row r="739" spans="1:22" s="302" customFormat="1" x14ac:dyDescent="0.2">
      <c r="A739" s="536">
        <v>44764</v>
      </c>
      <c r="B739" s="305" t="s">
        <v>768</v>
      </c>
      <c r="C739" s="305" t="s">
        <v>2034</v>
      </c>
      <c r="D739" s="306" t="s">
        <v>714</v>
      </c>
      <c r="E739" s="306" t="s">
        <v>2035</v>
      </c>
      <c r="F739" s="305" t="s">
        <v>717</v>
      </c>
      <c r="G739" s="305" t="s">
        <v>2036</v>
      </c>
      <c r="H739" s="306"/>
      <c r="I739" s="306"/>
      <c r="J739" s="307">
        <v>0.63888888888888895</v>
      </c>
      <c r="K739" s="307">
        <v>0.72222222222222221</v>
      </c>
      <c r="L739" s="299">
        <f t="shared" si="36"/>
        <v>2.0000000001164158</v>
      </c>
      <c r="M739" s="311">
        <v>5</v>
      </c>
      <c r="N739" s="312"/>
      <c r="O739" s="312">
        <v>2</v>
      </c>
      <c r="P739" s="312"/>
      <c r="Q739" s="308" t="s">
        <v>93</v>
      </c>
      <c r="R739" s="300" t="str">
        <f>IFERROR(VLOOKUP(Q739,Hoja1!A:B,2,FALSE),"")</f>
        <v>EJC - Requisitos IFR</v>
      </c>
      <c r="S739" s="308" t="s">
        <v>53</v>
      </c>
      <c r="T739" s="308" t="s">
        <v>164</v>
      </c>
      <c r="U739" s="308" t="s">
        <v>590</v>
      </c>
      <c r="V739" s="301">
        <f t="shared" si="33"/>
        <v>7</v>
      </c>
    </row>
    <row r="740" spans="1:22" s="302" customFormat="1" x14ac:dyDescent="0.2">
      <c r="A740" s="394">
        <v>44765</v>
      </c>
      <c r="B740" s="305" t="s">
        <v>761</v>
      </c>
      <c r="C740" s="305" t="s">
        <v>762</v>
      </c>
      <c r="D740" s="306" t="s">
        <v>768</v>
      </c>
      <c r="E740" s="306" t="s">
        <v>800</v>
      </c>
      <c r="F740" s="305" t="s">
        <v>759</v>
      </c>
      <c r="G740" s="305" t="s">
        <v>2085</v>
      </c>
      <c r="H740" s="306"/>
      <c r="I740" s="306"/>
      <c r="J740" s="307">
        <v>0.5625</v>
      </c>
      <c r="K740" s="307">
        <v>0.60416666666666663</v>
      </c>
      <c r="L740" s="299">
        <f t="shared" si="32"/>
        <v>1.0000000000582079</v>
      </c>
      <c r="M740" s="311">
        <v>5</v>
      </c>
      <c r="N740" s="312"/>
      <c r="O740" s="312"/>
      <c r="P740" s="312">
        <v>1</v>
      </c>
      <c r="Q740" s="308" t="s">
        <v>96</v>
      </c>
      <c r="R740" s="300" t="str">
        <f>IFERROR(VLOOKUP(Q740,Hoja1!A:B,2,FALSE),"")</f>
        <v>EJC - Mantenimiento de Autonomía LVN</v>
      </c>
      <c r="S740" s="308" t="s">
        <v>53</v>
      </c>
      <c r="T740" s="308" t="s">
        <v>165</v>
      </c>
      <c r="U740" s="308" t="s">
        <v>590</v>
      </c>
      <c r="V740" s="301">
        <f t="shared" si="33"/>
        <v>7</v>
      </c>
    </row>
    <row r="741" spans="1:22" s="302" customFormat="1" x14ac:dyDescent="0.2">
      <c r="A741" s="394">
        <v>44765</v>
      </c>
      <c r="B741" s="305" t="s">
        <v>761</v>
      </c>
      <c r="C741" s="305" t="s">
        <v>762</v>
      </c>
      <c r="D741" s="306" t="s">
        <v>714</v>
      </c>
      <c r="E741" s="306" t="s">
        <v>1574</v>
      </c>
      <c r="F741" s="305" t="s">
        <v>759</v>
      </c>
      <c r="G741" s="305" t="s">
        <v>885</v>
      </c>
      <c r="H741" s="306"/>
      <c r="I741" s="306"/>
      <c r="J741" s="307">
        <v>0.61111111111111105</v>
      </c>
      <c r="K741" s="307">
        <v>0.65277777777777779</v>
      </c>
      <c r="L741" s="299">
        <f t="shared" si="32"/>
        <v>1.0000000000582105</v>
      </c>
      <c r="M741" s="311">
        <v>5</v>
      </c>
      <c r="N741" s="312"/>
      <c r="O741" s="312"/>
      <c r="P741" s="312">
        <v>1</v>
      </c>
      <c r="Q741" s="308" t="s">
        <v>96</v>
      </c>
      <c r="R741" s="300" t="str">
        <f>IFERROR(VLOOKUP(Q741,Hoja1!A:B,2,FALSE),"")</f>
        <v>EJC - Mantenimiento de Autonomía LVN</v>
      </c>
      <c r="S741" s="308" t="s">
        <v>53</v>
      </c>
      <c r="T741" s="308" t="s">
        <v>165</v>
      </c>
      <c r="U741" s="308" t="s">
        <v>590</v>
      </c>
      <c r="V741" s="301">
        <f t="shared" si="33"/>
        <v>7</v>
      </c>
    </row>
    <row r="742" spans="1:22" s="302" customFormat="1" x14ac:dyDescent="0.2">
      <c r="A742" s="394">
        <v>44765</v>
      </c>
      <c r="B742" s="305" t="s">
        <v>759</v>
      </c>
      <c r="C742" s="305" t="s">
        <v>1805</v>
      </c>
      <c r="D742" s="306" t="s">
        <v>759</v>
      </c>
      <c r="E742" s="306" t="s">
        <v>1432</v>
      </c>
      <c r="F742" s="305" t="s">
        <v>759</v>
      </c>
      <c r="G742" s="305" t="s">
        <v>1351</v>
      </c>
      <c r="H742" s="306"/>
      <c r="I742" s="306"/>
      <c r="J742" s="307">
        <v>0.65277777777777779</v>
      </c>
      <c r="K742" s="307">
        <v>0.73611111111111116</v>
      </c>
      <c r="L742" s="299">
        <f t="shared" si="32"/>
        <v>2.0000000001164184</v>
      </c>
      <c r="M742" s="311">
        <v>5</v>
      </c>
      <c r="N742" s="312"/>
      <c r="O742" s="312"/>
      <c r="P742" s="312">
        <v>2</v>
      </c>
      <c r="Q742" s="308" t="s">
        <v>300</v>
      </c>
      <c r="R742" s="300" t="str">
        <f>IFERROR(VLOOKUP(Q742,Hoja1!A:B,2,FALSE),"")</f>
        <v>EJC - Entrenamiento LVN</v>
      </c>
      <c r="S742" s="308" t="s">
        <v>53</v>
      </c>
      <c r="T742" s="308" t="s">
        <v>165</v>
      </c>
      <c r="U742" s="308" t="s">
        <v>591</v>
      </c>
      <c r="V742" s="301">
        <f t="shared" si="33"/>
        <v>7</v>
      </c>
    </row>
    <row r="743" spans="1:22" s="302" customFormat="1" x14ac:dyDescent="0.2">
      <c r="A743" s="536">
        <v>44766</v>
      </c>
      <c r="B743" s="305" t="s">
        <v>714</v>
      </c>
      <c r="C743" s="305" t="s">
        <v>1685</v>
      </c>
      <c r="D743" s="306" t="s">
        <v>771</v>
      </c>
      <c r="E743" s="306" t="s">
        <v>2096</v>
      </c>
      <c r="F743" s="305" t="s">
        <v>771</v>
      </c>
      <c r="G743" s="305" t="s">
        <v>2097</v>
      </c>
      <c r="H743" s="306"/>
      <c r="I743" s="306"/>
      <c r="J743" s="307">
        <v>0.33333333333333331</v>
      </c>
      <c r="K743" s="307">
        <v>0.5</v>
      </c>
      <c r="L743" s="299">
        <f t="shared" si="32"/>
        <v>4.000000000232836</v>
      </c>
      <c r="M743" s="311">
        <v>5</v>
      </c>
      <c r="N743" s="312">
        <v>2</v>
      </c>
      <c r="O743" s="312"/>
      <c r="P743" s="312">
        <v>2</v>
      </c>
      <c r="Q743" s="308" t="s">
        <v>89</v>
      </c>
      <c r="R743" s="300" t="str">
        <f>IFERROR(VLOOKUP(Q743,Hoja1!A:B,2,FALSE),"")</f>
        <v>FAC - Control Anual</v>
      </c>
      <c r="S743" s="308" t="s">
        <v>52</v>
      </c>
      <c r="T743" s="308"/>
      <c r="U743" s="308" t="s">
        <v>593</v>
      </c>
      <c r="V743" s="301">
        <f t="shared" si="33"/>
        <v>7</v>
      </c>
    </row>
    <row r="744" spans="1:22" s="302" customFormat="1" x14ac:dyDescent="0.2">
      <c r="A744" s="394">
        <v>44767</v>
      </c>
      <c r="B744" s="305" t="s">
        <v>714</v>
      </c>
      <c r="C744" s="305" t="s">
        <v>1308</v>
      </c>
      <c r="D744" s="306" t="s">
        <v>768</v>
      </c>
      <c r="E744" s="306" t="s">
        <v>974</v>
      </c>
      <c r="F744" s="305" t="s">
        <v>714</v>
      </c>
      <c r="G744" s="305" t="s">
        <v>2103</v>
      </c>
      <c r="H744" s="306"/>
      <c r="I744" s="306"/>
      <c r="J744" s="307">
        <v>0.3888888888888889</v>
      </c>
      <c r="K744" s="307">
        <v>0.4513888888888889</v>
      </c>
      <c r="L744" s="299">
        <f t="shared" si="32"/>
        <v>1.5000000000873133</v>
      </c>
      <c r="M744" s="311">
        <v>4</v>
      </c>
      <c r="N744" s="312">
        <v>1.5</v>
      </c>
      <c r="O744" s="312"/>
      <c r="P744" s="312"/>
      <c r="Q744" s="308" t="s">
        <v>95</v>
      </c>
      <c r="R744" s="300" t="str">
        <f>IFERROR(VLOOKUP(Q744,Hoja1!A:B,2,FALSE),"")</f>
        <v>EJC - Requisitos Simulador</v>
      </c>
      <c r="S744" s="308" t="s">
        <v>53</v>
      </c>
      <c r="T744" s="308" t="s">
        <v>164</v>
      </c>
      <c r="U744" s="308" t="s">
        <v>590</v>
      </c>
      <c r="V744" s="301">
        <f t="shared" si="33"/>
        <v>7</v>
      </c>
    </row>
    <row r="745" spans="1:22" s="302" customFormat="1" x14ac:dyDescent="0.2">
      <c r="A745" s="394">
        <v>44767</v>
      </c>
      <c r="B745" s="305" t="s">
        <v>714</v>
      </c>
      <c r="C745" s="305" t="s">
        <v>1308</v>
      </c>
      <c r="D745" s="306" t="s">
        <v>714</v>
      </c>
      <c r="E745" s="306" t="s">
        <v>894</v>
      </c>
      <c r="F745" s="305" t="s">
        <v>759</v>
      </c>
      <c r="G745" s="305" t="s">
        <v>763</v>
      </c>
      <c r="H745" s="306"/>
      <c r="I745" s="306"/>
      <c r="J745" s="307">
        <v>0.45833333333333331</v>
      </c>
      <c r="K745" s="307">
        <v>0.52083333333333337</v>
      </c>
      <c r="L745" s="299">
        <f t="shared" si="32"/>
        <v>1.5000000000873146</v>
      </c>
      <c r="M745" s="311">
        <v>4</v>
      </c>
      <c r="N745" s="312">
        <v>1.5</v>
      </c>
      <c r="O745" s="312"/>
      <c r="P745" s="312"/>
      <c r="Q745" s="308" t="s">
        <v>95</v>
      </c>
      <c r="R745" s="300" t="str">
        <f>IFERROR(VLOOKUP(Q745,Hoja1!A:B,2,FALSE),"")</f>
        <v>EJC - Requisitos Simulador</v>
      </c>
      <c r="S745" s="308" t="s">
        <v>53</v>
      </c>
      <c r="T745" s="308" t="s">
        <v>164</v>
      </c>
      <c r="U745" s="308" t="s">
        <v>590</v>
      </c>
      <c r="V745" s="301">
        <f t="shared" si="33"/>
        <v>7</v>
      </c>
    </row>
    <row r="746" spans="1:22" s="302" customFormat="1" x14ac:dyDescent="0.2">
      <c r="A746" s="394">
        <v>44767</v>
      </c>
      <c r="B746" s="305" t="s">
        <v>761</v>
      </c>
      <c r="C746" s="305" t="s">
        <v>762</v>
      </c>
      <c r="D746" s="306" t="s">
        <v>714</v>
      </c>
      <c r="E746" s="306" t="s">
        <v>1268</v>
      </c>
      <c r="F746" s="305" t="s">
        <v>714</v>
      </c>
      <c r="G746" s="305" t="s">
        <v>2104</v>
      </c>
      <c r="H746" s="306"/>
      <c r="I746" s="306"/>
      <c r="J746" s="307">
        <v>0.52777777777777779</v>
      </c>
      <c r="K746" s="307">
        <v>0.59027777777777779</v>
      </c>
      <c r="L746" s="299">
        <f t="shared" si="32"/>
        <v>1.5000000000873133</v>
      </c>
      <c r="M746" s="311">
        <v>5</v>
      </c>
      <c r="N746" s="312">
        <v>1.5</v>
      </c>
      <c r="O746" s="312"/>
      <c r="P746" s="312"/>
      <c r="Q746" s="308" t="s">
        <v>91</v>
      </c>
      <c r="R746" s="300" t="str">
        <f>IFERROR(VLOOKUP(Q746,Hoja1!A:B,2,FALSE),"")</f>
        <v>EJC - Entrenamiento de Emergencias</v>
      </c>
      <c r="S746" s="308" t="s">
        <v>53</v>
      </c>
      <c r="T746" s="308" t="s">
        <v>164</v>
      </c>
      <c r="U746" s="308" t="s">
        <v>590</v>
      </c>
      <c r="V746" s="301">
        <f t="shared" si="33"/>
        <v>7</v>
      </c>
    </row>
    <row r="747" spans="1:22" s="302" customFormat="1" x14ac:dyDescent="0.2">
      <c r="A747" s="394">
        <v>44767</v>
      </c>
      <c r="B747" s="305" t="s">
        <v>761</v>
      </c>
      <c r="C747" s="305" t="s">
        <v>762</v>
      </c>
      <c r="D747" s="306" t="s">
        <v>714</v>
      </c>
      <c r="E747" s="306" t="s">
        <v>934</v>
      </c>
      <c r="F747" s="305" t="s">
        <v>759</v>
      </c>
      <c r="G747" s="305" t="s">
        <v>1284</v>
      </c>
      <c r="H747" s="306"/>
      <c r="I747" s="306"/>
      <c r="J747" s="307">
        <v>0.59722222222222221</v>
      </c>
      <c r="K747" s="307">
        <v>0.65972222222222221</v>
      </c>
      <c r="L747" s="299">
        <f t="shared" ref="L747:L810" si="37">IF(K747="","",(K747-J747)/$V$1)</f>
        <v>1.5000000000873133</v>
      </c>
      <c r="M747" s="311">
        <v>5</v>
      </c>
      <c r="N747" s="312">
        <v>1.5</v>
      </c>
      <c r="O747" s="312"/>
      <c r="P747" s="312"/>
      <c r="Q747" s="308" t="s">
        <v>91</v>
      </c>
      <c r="R747" s="300" t="str">
        <f>IFERROR(VLOOKUP(Q747,Hoja1!A:B,2,FALSE),"")</f>
        <v>EJC - Entrenamiento de Emergencias</v>
      </c>
      <c r="S747" s="308" t="s">
        <v>53</v>
      </c>
      <c r="T747" s="308" t="s">
        <v>164</v>
      </c>
      <c r="U747" s="308" t="s">
        <v>590</v>
      </c>
      <c r="V747" s="301">
        <f t="shared" si="33"/>
        <v>7</v>
      </c>
    </row>
    <row r="748" spans="1:22" s="302" customFormat="1" x14ac:dyDescent="0.2">
      <c r="A748" s="394">
        <v>44767</v>
      </c>
      <c r="B748" s="305" t="s">
        <v>761</v>
      </c>
      <c r="C748" s="305" t="s">
        <v>762</v>
      </c>
      <c r="D748" s="306" t="s">
        <v>717</v>
      </c>
      <c r="E748" s="306" t="s">
        <v>781</v>
      </c>
      <c r="F748" s="305" t="s">
        <v>717</v>
      </c>
      <c r="G748" s="305" t="s">
        <v>2105</v>
      </c>
      <c r="H748" s="306"/>
      <c r="I748" s="306"/>
      <c r="J748" s="307">
        <v>0.66666666666666663</v>
      </c>
      <c r="K748" s="307">
        <v>0.72916666666666663</v>
      </c>
      <c r="L748" s="299">
        <f t="shared" si="37"/>
        <v>1.5000000000873133</v>
      </c>
      <c r="M748" s="311">
        <v>5</v>
      </c>
      <c r="N748" s="312">
        <v>1.5</v>
      </c>
      <c r="O748" s="312"/>
      <c r="P748" s="312"/>
      <c r="Q748" s="308" t="s">
        <v>91</v>
      </c>
      <c r="R748" s="300" t="str">
        <f>IFERROR(VLOOKUP(Q748,Hoja1!A:B,2,FALSE),"")</f>
        <v>EJC - Entrenamiento de Emergencias</v>
      </c>
      <c r="S748" s="308" t="s">
        <v>53</v>
      </c>
      <c r="T748" s="308" t="s">
        <v>164</v>
      </c>
      <c r="U748" s="308" t="s">
        <v>590</v>
      </c>
      <c r="V748" s="301">
        <f t="shared" si="33"/>
        <v>7</v>
      </c>
    </row>
    <row r="749" spans="1:22" s="302" customFormat="1" x14ac:dyDescent="0.2">
      <c r="A749" s="394">
        <v>44767</v>
      </c>
      <c r="B749" s="305" t="s">
        <v>714</v>
      </c>
      <c r="C749" s="305" t="s">
        <v>1685</v>
      </c>
      <c r="D749" s="306" t="s">
        <v>714</v>
      </c>
      <c r="E749" s="306" t="s">
        <v>2106</v>
      </c>
      <c r="F749" s="305"/>
      <c r="G749" s="305"/>
      <c r="H749" s="306"/>
      <c r="I749" s="306"/>
      <c r="J749" s="307">
        <v>0.73611111111111116</v>
      </c>
      <c r="K749" s="307">
        <v>0.81944444444444453</v>
      </c>
      <c r="L749" s="299">
        <f t="shared" si="37"/>
        <v>2.0000000001164184</v>
      </c>
      <c r="M749" s="311">
        <v>5</v>
      </c>
      <c r="N749" s="312">
        <v>1</v>
      </c>
      <c r="O749" s="312"/>
      <c r="P749" s="312">
        <v>1</v>
      </c>
      <c r="Q749" s="308" t="s">
        <v>89</v>
      </c>
      <c r="R749" s="300" t="str">
        <f>IFERROR(VLOOKUP(Q749,Hoja1!A:B,2,FALSE),"")</f>
        <v>FAC - Control Anual</v>
      </c>
      <c r="S749" s="308" t="s">
        <v>52</v>
      </c>
      <c r="T749" s="308"/>
      <c r="U749" s="308" t="s">
        <v>593</v>
      </c>
      <c r="V749" s="301">
        <f t="shared" si="33"/>
        <v>7</v>
      </c>
    </row>
    <row r="750" spans="1:22" s="302" customFormat="1" x14ac:dyDescent="0.2">
      <c r="A750" s="394">
        <v>44767</v>
      </c>
      <c r="B750" s="305" t="s">
        <v>714</v>
      </c>
      <c r="C750" s="305" t="s">
        <v>1685</v>
      </c>
      <c r="D750" s="306" t="s">
        <v>771</v>
      </c>
      <c r="E750" s="306" t="s">
        <v>2096</v>
      </c>
      <c r="F750" s="305" t="s">
        <v>771</v>
      </c>
      <c r="G750" s="305" t="s">
        <v>2097</v>
      </c>
      <c r="H750" s="306" t="s">
        <v>714</v>
      </c>
      <c r="I750" s="306" t="s">
        <v>2106</v>
      </c>
      <c r="J750" s="307">
        <v>0.83333333333333337</v>
      </c>
      <c r="K750" s="307">
        <v>0.91666666666666663</v>
      </c>
      <c r="L750" s="299">
        <f t="shared" si="37"/>
        <v>2.0000000001164158</v>
      </c>
      <c r="M750" s="311">
        <v>5</v>
      </c>
      <c r="N750" s="312"/>
      <c r="O750" s="312">
        <v>2</v>
      </c>
      <c r="P750" s="312"/>
      <c r="Q750" s="308" t="s">
        <v>89</v>
      </c>
      <c r="R750" s="300" t="str">
        <f>IFERROR(VLOOKUP(Q750,Hoja1!A:B,2,FALSE),"")</f>
        <v>FAC - Control Anual</v>
      </c>
      <c r="S750" s="308" t="s">
        <v>52</v>
      </c>
      <c r="T750" s="308"/>
      <c r="U750" s="308" t="s">
        <v>593</v>
      </c>
      <c r="V750" s="301">
        <f t="shared" si="33"/>
        <v>7</v>
      </c>
    </row>
    <row r="751" spans="1:22" s="302" customFormat="1" x14ac:dyDescent="0.2">
      <c r="A751" s="536">
        <v>44768</v>
      </c>
      <c r="B751" s="305" t="s">
        <v>714</v>
      </c>
      <c r="C751" s="305" t="s">
        <v>1308</v>
      </c>
      <c r="D751" s="306" t="s">
        <v>714</v>
      </c>
      <c r="E751" s="306" t="s">
        <v>894</v>
      </c>
      <c r="F751" s="305" t="s">
        <v>759</v>
      </c>
      <c r="G751" s="305" t="s">
        <v>763</v>
      </c>
      <c r="H751" s="306"/>
      <c r="I751" s="306"/>
      <c r="J751" s="307">
        <v>0.27083333333333331</v>
      </c>
      <c r="K751" s="307">
        <v>0.33333333333333331</v>
      </c>
      <c r="L751" s="299">
        <f t="shared" si="37"/>
        <v>1.5000000000873133</v>
      </c>
      <c r="M751" s="311">
        <v>4</v>
      </c>
      <c r="N751" s="312">
        <v>1.5</v>
      </c>
      <c r="O751" s="312"/>
      <c r="P751" s="312"/>
      <c r="Q751" s="308" t="s">
        <v>91</v>
      </c>
      <c r="R751" s="300" t="str">
        <f>IFERROR(VLOOKUP(Q751,Hoja1!A:B,2,FALSE),"")</f>
        <v>EJC - Entrenamiento de Emergencias</v>
      </c>
      <c r="S751" s="308" t="s">
        <v>53</v>
      </c>
      <c r="T751" s="308" t="s">
        <v>164</v>
      </c>
      <c r="U751" s="308" t="s">
        <v>590</v>
      </c>
      <c r="V751" s="301">
        <f t="shared" si="33"/>
        <v>7</v>
      </c>
    </row>
    <row r="752" spans="1:22" s="302" customFormat="1" x14ac:dyDescent="0.2">
      <c r="A752" s="536">
        <v>44768</v>
      </c>
      <c r="B752" s="305" t="s">
        <v>761</v>
      </c>
      <c r="C752" s="305" t="s">
        <v>762</v>
      </c>
      <c r="D752" s="306" t="s">
        <v>714</v>
      </c>
      <c r="E752" s="306" t="s">
        <v>1268</v>
      </c>
      <c r="F752" s="305" t="s">
        <v>714</v>
      </c>
      <c r="G752" s="305" t="s">
        <v>2104</v>
      </c>
      <c r="H752" s="306"/>
      <c r="I752" s="306"/>
      <c r="J752" s="307">
        <v>0.33333333333333331</v>
      </c>
      <c r="K752" s="307">
        <v>0.39583333333333331</v>
      </c>
      <c r="L752" s="299">
        <f t="shared" si="37"/>
        <v>1.5000000000873133</v>
      </c>
      <c r="M752" s="311">
        <v>5</v>
      </c>
      <c r="N752" s="312">
        <v>1.5</v>
      </c>
      <c r="O752" s="312"/>
      <c r="P752" s="312"/>
      <c r="Q752" s="308" t="s">
        <v>91</v>
      </c>
      <c r="R752" s="300" t="str">
        <f>IFERROR(VLOOKUP(Q752,Hoja1!A:B,2,FALSE),"")</f>
        <v>EJC - Entrenamiento de Emergencias</v>
      </c>
      <c r="S752" s="308" t="s">
        <v>53</v>
      </c>
      <c r="T752" s="308" t="s">
        <v>164</v>
      </c>
      <c r="U752" s="308" t="s">
        <v>590</v>
      </c>
      <c r="V752" s="301">
        <f t="shared" si="33"/>
        <v>7</v>
      </c>
    </row>
    <row r="753" spans="1:22" s="302" customFormat="1" x14ac:dyDescent="0.2">
      <c r="A753" s="536">
        <v>44768</v>
      </c>
      <c r="B753" s="305" t="s">
        <v>761</v>
      </c>
      <c r="C753" s="305" t="s">
        <v>762</v>
      </c>
      <c r="D753" s="306" t="s">
        <v>714</v>
      </c>
      <c r="E753" s="306" t="s">
        <v>934</v>
      </c>
      <c r="F753" s="305" t="s">
        <v>759</v>
      </c>
      <c r="G753" s="305" t="s">
        <v>1284</v>
      </c>
      <c r="H753" s="306"/>
      <c r="I753" s="306"/>
      <c r="J753" s="307">
        <v>0.40277777777777773</v>
      </c>
      <c r="K753" s="307">
        <v>0.46527777777777773</v>
      </c>
      <c r="L753" s="299">
        <f t="shared" si="37"/>
        <v>1.5000000000873133</v>
      </c>
      <c r="M753" s="311">
        <v>5</v>
      </c>
      <c r="N753" s="312">
        <v>1.5</v>
      </c>
      <c r="O753" s="312"/>
      <c r="P753" s="312"/>
      <c r="Q753" s="308" t="s">
        <v>91</v>
      </c>
      <c r="R753" s="300" t="str">
        <f>IFERROR(VLOOKUP(Q753,Hoja1!A:B,2,FALSE),"")</f>
        <v>EJC - Entrenamiento de Emergencias</v>
      </c>
      <c r="S753" s="308" t="s">
        <v>53</v>
      </c>
      <c r="T753" s="308" t="s">
        <v>164</v>
      </c>
      <c r="U753" s="308" t="s">
        <v>590</v>
      </c>
      <c r="V753" s="301">
        <f t="shared" si="33"/>
        <v>7</v>
      </c>
    </row>
    <row r="754" spans="1:22" s="302" customFormat="1" x14ac:dyDescent="0.2">
      <c r="A754" s="536">
        <v>44768</v>
      </c>
      <c r="B754" s="305" t="s">
        <v>761</v>
      </c>
      <c r="C754" s="305" t="s">
        <v>762</v>
      </c>
      <c r="D754" s="306" t="s">
        <v>717</v>
      </c>
      <c r="E754" s="306" t="s">
        <v>781</v>
      </c>
      <c r="F754" s="305" t="s">
        <v>717</v>
      </c>
      <c r="G754" s="305" t="s">
        <v>2105</v>
      </c>
      <c r="H754" s="306"/>
      <c r="I754" s="306"/>
      <c r="J754" s="307">
        <v>0.47222222222222227</v>
      </c>
      <c r="K754" s="307">
        <v>0.53472222222222221</v>
      </c>
      <c r="L754" s="299">
        <f t="shared" si="37"/>
        <v>1.5000000000873119</v>
      </c>
      <c r="M754" s="311">
        <v>5</v>
      </c>
      <c r="N754" s="312">
        <v>1.5</v>
      </c>
      <c r="O754" s="312"/>
      <c r="P754" s="312"/>
      <c r="Q754" s="308" t="s">
        <v>91</v>
      </c>
      <c r="R754" s="300" t="str">
        <f>IFERROR(VLOOKUP(Q754,Hoja1!A:B,2,FALSE),"")</f>
        <v>EJC - Entrenamiento de Emergencias</v>
      </c>
      <c r="S754" s="308" t="s">
        <v>53</v>
      </c>
      <c r="T754" s="308" t="s">
        <v>164</v>
      </c>
      <c r="U754" s="308" t="s">
        <v>590</v>
      </c>
      <c r="V754" s="301">
        <f t="shared" si="33"/>
        <v>7</v>
      </c>
    </row>
    <row r="755" spans="1:22" s="302" customFormat="1" x14ac:dyDescent="0.2">
      <c r="A755" s="536">
        <v>44768</v>
      </c>
      <c r="B755" s="305" t="s">
        <v>714</v>
      </c>
      <c r="C755" s="305" t="s">
        <v>1308</v>
      </c>
      <c r="D755" s="306" t="s">
        <v>768</v>
      </c>
      <c r="E755" s="306" t="s">
        <v>974</v>
      </c>
      <c r="F755" s="305" t="s">
        <v>714</v>
      </c>
      <c r="G755" s="305" t="s">
        <v>2103</v>
      </c>
      <c r="H755" s="306"/>
      <c r="I755" s="306"/>
      <c r="J755" s="307">
        <v>0.54166666666666663</v>
      </c>
      <c r="K755" s="307">
        <v>0.60416666666666663</v>
      </c>
      <c r="L755" s="299">
        <f t="shared" si="37"/>
        <v>1.5000000000873133</v>
      </c>
      <c r="M755" s="311">
        <v>5</v>
      </c>
      <c r="N755" s="312">
        <v>1.5</v>
      </c>
      <c r="O755" s="312"/>
      <c r="P755" s="312"/>
      <c r="Q755" s="308" t="s">
        <v>91</v>
      </c>
      <c r="R755" s="300" t="str">
        <f>IFERROR(VLOOKUP(Q755,Hoja1!A:B,2,FALSE),"")</f>
        <v>EJC - Entrenamiento de Emergencias</v>
      </c>
      <c r="S755" s="308" t="s">
        <v>53</v>
      </c>
      <c r="T755" s="308" t="s">
        <v>164</v>
      </c>
      <c r="U755" s="308" t="s">
        <v>590</v>
      </c>
      <c r="V755" s="301">
        <f t="shared" si="33"/>
        <v>7</v>
      </c>
    </row>
    <row r="756" spans="1:22" s="302" customFormat="1" x14ac:dyDescent="0.2">
      <c r="A756" s="536">
        <v>44768</v>
      </c>
      <c r="B756" s="305" t="s">
        <v>714</v>
      </c>
      <c r="C756" s="305" t="s">
        <v>1171</v>
      </c>
      <c r="D756" s="306" t="s">
        <v>759</v>
      </c>
      <c r="E756" s="306" t="s">
        <v>1571</v>
      </c>
      <c r="F756" s="305" t="s">
        <v>717</v>
      </c>
      <c r="G756" s="305" t="s">
        <v>1904</v>
      </c>
      <c r="H756" s="306"/>
      <c r="I756" s="306"/>
      <c r="J756" s="307">
        <v>0.60416666666666663</v>
      </c>
      <c r="K756" s="307">
        <v>0.72916666666666663</v>
      </c>
      <c r="L756" s="299">
        <f t="shared" si="37"/>
        <v>3.0000000001746265</v>
      </c>
      <c r="M756" s="311">
        <v>5</v>
      </c>
      <c r="N756" s="312">
        <v>1.5</v>
      </c>
      <c r="O756" s="312"/>
      <c r="P756" s="312">
        <v>1.5</v>
      </c>
      <c r="Q756" s="308"/>
      <c r="R756" s="300" t="str">
        <f>IFERROR(VLOOKUP(Q756,Hoja1!A:B,2,FALSE),"")</f>
        <v/>
      </c>
      <c r="S756" s="308" t="s">
        <v>577</v>
      </c>
      <c r="T756" s="308"/>
      <c r="U756" s="308" t="s">
        <v>577</v>
      </c>
      <c r="V756" s="301">
        <f t="shared" si="33"/>
        <v>7</v>
      </c>
    </row>
    <row r="757" spans="1:22" s="302" customFormat="1" x14ac:dyDescent="0.2">
      <c r="A757" s="536">
        <v>44768</v>
      </c>
      <c r="B757" s="305" t="s">
        <v>714</v>
      </c>
      <c r="C757" s="305" t="s">
        <v>1171</v>
      </c>
      <c r="D757" s="306" t="s">
        <v>771</v>
      </c>
      <c r="E757" s="306" t="s">
        <v>1863</v>
      </c>
      <c r="F757" s="305"/>
      <c r="G757" s="305"/>
      <c r="H757" s="306"/>
      <c r="I757" s="306"/>
      <c r="J757" s="307">
        <v>0.72916666666666663</v>
      </c>
      <c r="K757" s="307">
        <v>0.79166666666666663</v>
      </c>
      <c r="L757" s="299">
        <f t="shared" si="37"/>
        <v>1.5000000000873133</v>
      </c>
      <c r="M757" s="311">
        <v>5</v>
      </c>
      <c r="N757" s="312"/>
      <c r="O757" s="312"/>
      <c r="P757" s="312">
        <v>1.5</v>
      </c>
      <c r="Q757" s="308"/>
      <c r="R757" s="300" t="str">
        <f>IFERROR(VLOOKUP(Q757,Hoja1!A:B,2,FALSE),"")</f>
        <v/>
      </c>
      <c r="S757" s="308" t="s">
        <v>577</v>
      </c>
      <c r="T757" s="308"/>
      <c r="U757" s="308" t="s">
        <v>577</v>
      </c>
      <c r="V757" s="301">
        <f t="shared" si="33"/>
        <v>7</v>
      </c>
    </row>
    <row r="758" spans="1:22" s="302" customFormat="1" x14ac:dyDescent="0.2">
      <c r="A758" s="536">
        <v>44768</v>
      </c>
      <c r="B758" s="305" t="s">
        <v>714</v>
      </c>
      <c r="C758" s="305" t="s">
        <v>1685</v>
      </c>
      <c r="D758" s="306" t="s">
        <v>714</v>
      </c>
      <c r="E758" s="306" t="s">
        <v>2106</v>
      </c>
      <c r="F758" s="305"/>
      <c r="G758" s="305"/>
      <c r="H758" s="306"/>
      <c r="I758" s="306"/>
      <c r="J758" s="307">
        <v>0.8125</v>
      </c>
      <c r="K758" s="307">
        <v>0.89583333333333337</v>
      </c>
      <c r="L758" s="299">
        <f t="shared" si="37"/>
        <v>2.0000000001164184</v>
      </c>
      <c r="M758" s="311">
        <v>5</v>
      </c>
      <c r="N758" s="312"/>
      <c r="O758" s="312">
        <v>2</v>
      </c>
      <c r="P758" s="312"/>
      <c r="Q758" s="308" t="s">
        <v>89</v>
      </c>
      <c r="R758" s="300" t="str">
        <f>IFERROR(VLOOKUP(Q758,Hoja1!A:B,2,FALSE),"")</f>
        <v>FAC - Control Anual</v>
      </c>
      <c r="S758" s="308" t="s">
        <v>52</v>
      </c>
      <c r="T758" s="308"/>
      <c r="U758" s="308" t="s">
        <v>593</v>
      </c>
      <c r="V758" s="301">
        <f t="shared" si="33"/>
        <v>7</v>
      </c>
    </row>
    <row r="759" spans="1:22" s="302" customFormat="1" x14ac:dyDescent="0.2">
      <c r="A759" s="536">
        <v>44768</v>
      </c>
      <c r="B759" s="305" t="s">
        <v>714</v>
      </c>
      <c r="C759" s="305" t="s">
        <v>1685</v>
      </c>
      <c r="D759" s="306" t="s">
        <v>771</v>
      </c>
      <c r="E759" s="306" t="s">
        <v>2097</v>
      </c>
      <c r="F759" s="305" t="s">
        <v>771</v>
      </c>
      <c r="G759" s="305" t="s">
        <v>2096</v>
      </c>
      <c r="H759" s="306" t="s">
        <v>714</v>
      </c>
      <c r="I759" s="306" t="s">
        <v>2106</v>
      </c>
      <c r="J759" s="307">
        <v>0.90277777777777779</v>
      </c>
      <c r="K759" s="307">
        <v>0.98611111111111116</v>
      </c>
      <c r="L759" s="299">
        <f t="shared" si="37"/>
        <v>2.0000000001164184</v>
      </c>
      <c r="M759" s="311">
        <v>5</v>
      </c>
      <c r="N759" s="312">
        <v>2</v>
      </c>
      <c r="O759" s="312"/>
      <c r="P759" s="312"/>
      <c r="Q759" s="308" t="s">
        <v>89</v>
      </c>
      <c r="R759" s="300" t="str">
        <f>IFERROR(VLOOKUP(Q759,Hoja1!A:B,2,FALSE),"")</f>
        <v>FAC - Control Anual</v>
      </c>
      <c r="S759" s="308" t="s">
        <v>52</v>
      </c>
      <c r="T759" s="308"/>
      <c r="U759" s="308" t="s">
        <v>593</v>
      </c>
      <c r="V759" s="301">
        <f t="shared" si="33"/>
        <v>7</v>
      </c>
    </row>
    <row r="760" spans="1:22" s="302" customFormat="1" x14ac:dyDescent="0.2">
      <c r="A760" s="394">
        <v>44769</v>
      </c>
      <c r="B760" s="305" t="s">
        <v>761</v>
      </c>
      <c r="C760" s="305" t="s">
        <v>762</v>
      </c>
      <c r="D760" s="306" t="s">
        <v>714</v>
      </c>
      <c r="E760" s="306" t="s">
        <v>1573</v>
      </c>
      <c r="F760" s="305" t="s">
        <v>717</v>
      </c>
      <c r="G760" s="305" t="s">
        <v>943</v>
      </c>
      <c r="H760" s="306"/>
      <c r="I760" s="306"/>
      <c r="J760" s="307">
        <v>0.44444444444444442</v>
      </c>
      <c r="K760" s="307">
        <v>0.4861111111111111</v>
      </c>
      <c r="L760" s="299">
        <f t="shared" si="37"/>
        <v>1.0000000000582092</v>
      </c>
      <c r="M760" s="311">
        <v>4</v>
      </c>
      <c r="N760" s="312"/>
      <c r="O760" s="312"/>
      <c r="P760" s="312">
        <v>1</v>
      </c>
      <c r="Q760" s="308" t="s">
        <v>300</v>
      </c>
      <c r="R760" s="300" t="str">
        <f>IFERROR(VLOOKUP(Q760,Hoja1!A:B,2,FALSE),"")</f>
        <v>EJC - Entrenamiento LVN</v>
      </c>
      <c r="S760" s="308" t="s">
        <v>53</v>
      </c>
      <c r="T760" s="308" t="s">
        <v>165</v>
      </c>
      <c r="U760" s="308" t="s">
        <v>590</v>
      </c>
      <c r="V760" s="301">
        <f t="shared" si="33"/>
        <v>7</v>
      </c>
    </row>
    <row r="761" spans="1:22" s="302" customFormat="1" x14ac:dyDescent="0.2">
      <c r="A761" s="394">
        <v>44769</v>
      </c>
      <c r="B761" s="305" t="s">
        <v>714</v>
      </c>
      <c r="C761" s="305" t="s">
        <v>1273</v>
      </c>
      <c r="D761" s="306" t="s">
        <v>714</v>
      </c>
      <c r="E761" s="306" t="s">
        <v>2035</v>
      </c>
      <c r="F761" s="305"/>
      <c r="G761" s="305"/>
      <c r="H761" s="306"/>
      <c r="I761" s="306"/>
      <c r="J761" s="307">
        <v>0.49305555555555558</v>
      </c>
      <c r="K761" s="307">
        <v>0.53472222222222221</v>
      </c>
      <c r="L761" s="299">
        <f t="shared" si="37"/>
        <v>1.0000000000582079</v>
      </c>
      <c r="M761" s="311">
        <v>5</v>
      </c>
      <c r="N761" s="312"/>
      <c r="O761" s="312"/>
      <c r="P761" s="312">
        <v>1</v>
      </c>
      <c r="Q761" s="308" t="s">
        <v>300</v>
      </c>
      <c r="R761" s="300" t="str">
        <f>IFERROR(VLOOKUP(Q761,Hoja1!A:B,2,FALSE),"")</f>
        <v>EJC - Entrenamiento LVN</v>
      </c>
      <c r="S761" s="308" t="s">
        <v>53</v>
      </c>
      <c r="T761" s="308" t="s">
        <v>165</v>
      </c>
      <c r="U761" s="308" t="s">
        <v>590</v>
      </c>
      <c r="V761" s="301">
        <f t="shared" si="33"/>
        <v>7</v>
      </c>
    </row>
    <row r="762" spans="1:22" s="302" customFormat="1" x14ac:dyDescent="0.2">
      <c r="A762" s="394">
        <v>44769</v>
      </c>
      <c r="B762" s="305" t="s">
        <v>714</v>
      </c>
      <c r="C762" s="305" t="s">
        <v>1308</v>
      </c>
      <c r="D762" s="306" t="s">
        <v>768</v>
      </c>
      <c r="E762" s="306" t="s">
        <v>974</v>
      </c>
      <c r="F762" s="305" t="s">
        <v>714</v>
      </c>
      <c r="G762" s="305" t="s">
        <v>2103</v>
      </c>
      <c r="H762" s="306"/>
      <c r="I762" s="306"/>
      <c r="J762" s="307">
        <v>0.54166666666666663</v>
      </c>
      <c r="K762" s="307">
        <v>0.60416666666666663</v>
      </c>
      <c r="L762" s="299">
        <f t="shared" si="37"/>
        <v>1.5000000000873133</v>
      </c>
      <c r="M762" s="311">
        <v>3</v>
      </c>
      <c r="N762" s="312">
        <v>1.5</v>
      </c>
      <c r="O762" s="312"/>
      <c r="P762" s="312"/>
      <c r="Q762" s="308" t="s">
        <v>91</v>
      </c>
      <c r="R762" s="300" t="str">
        <f>IFERROR(VLOOKUP(Q762,Hoja1!A:B,2,FALSE),"")</f>
        <v>EJC - Entrenamiento de Emergencias</v>
      </c>
      <c r="S762" s="308" t="s">
        <v>53</v>
      </c>
      <c r="T762" s="308" t="s">
        <v>164</v>
      </c>
      <c r="U762" s="308" t="s">
        <v>590</v>
      </c>
      <c r="V762" s="301">
        <f t="shared" si="33"/>
        <v>7</v>
      </c>
    </row>
    <row r="763" spans="1:22" s="302" customFormat="1" x14ac:dyDescent="0.2">
      <c r="A763" s="394">
        <v>44769</v>
      </c>
      <c r="B763" s="305" t="s">
        <v>761</v>
      </c>
      <c r="C763" s="305" t="s">
        <v>762</v>
      </c>
      <c r="D763" s="306" t="s">
        <v>714</v>
      </c>
      <c r="E763" s="306" t="s">
        <v>934</v>
      </c>
      <c r="F763" s="305" t="s">
        <v>759</v>
      </c>
      <c r="G763" s="305" t="s">
        <v>1284</v>
      </c>
      <c r="H763" s="306"/>
      <c r="I763" s="306"/>
      <c r="J763" s="307">
        <v>0.61111111111111105</v>
      </c>
      <c r="K763" s="307">
        <v>0.67361111111111116</v>
      </c>
      <c r="L763" s="299">
        <f t="shared" si="37"/>
        <v>1.5000000000873159</v>
      </c>
      <c r="M763" s="311">
        <v>4</v>
      </c>
      <c r="N763" s="312">
        <v>1.5</v>
      </c>
      <c r="O763" s="312"/>
      <c r="P763" s="312"/>
      <c r="Q763" s="308" t="s">
        <v>91</v>
      </c>
      <c r="R763" s="300" t="str">
        <f>IFERROR(VLOOKUP(Q763,Hoja1!A:B,2,FALSE),"")</f>
        <v>EJC - Entrenamiento de Emergencias</v>
      </c>
      <c r="S763" s="308" t="s">
        <v>53</v>
      </c>
      <c r="T763" s="308" t="s">
        <v>164</v>
      </c>
      <c r="U763" s="308" t="s">
        <v>590</v>
      </c>
      <c r="V763" s="301">
        <f t="shared" si="33"/>
        <v>7</v>
      </c>
    </row>
    <row r="764" spans="1:22" s="302" customFormat="1" x14ac:dyDescent="0.2">
      <c r="A764" s="394">
        <v>44769</v>
      </c>
      <c r="B764" s="305" t="s">
        <v>761</v>
      </c>
      <c r="C764" s="305" t="s">
        <v>762</v>
      </c>
      <c r="D764" s="306" t="s">
        <v>714</v>
      </c>
      <c r="E764" s="306" t="s">
        <v>781</v>
      </c>
      <c r="F764" s="305" t="s">
        <v>717</v>
      </c>
      <c r="G764" s="305" t="s">
        <v>2105</v>
      </c>
      <c r="H764" s="306"/>
      <c r="I764" s="306"/>
      <c r="J764" s="307">
        <v>0.68055555555555547</v>
      </c>
      <c r="K764" s="307">
        <v>0.74305555555555547</v>
      </c>
      <c r="L764" s="299">
        <f t="shared" si="37"/>
        <v>1.5000000000873133</v>
      </c>
      <c r="M764" s="311">
        <v>4</v>
      </c>
      <c r="N764" s="312">
        <v>1.5</v>
      </c>
      <c r="O764" s="312"/>
      <c r="P764" s="312"/>
      <c r="Q764" s="308" t="s">
        <v>91</v>
      </c>
      <c r="R764" s="300" t="str">
        <f>IFERROR(VLOOKUP(Q764,Hoja1!A:B,2,FALSE),"")</f>
        <v>EJC - Entrenamiento de Emergencias</v>
      </c>
      <c r="S764" s="308" t="s">
        <v>53</v>
      </c>
      <c r="T764" s="308" t="s">
        <v>164</v>
      </c>
      <c r="U764" s="308" t="s">
        <v>590</v>
      </c>
      <c r="V764" s="301">
        <f t="shared" si="33"/>
        <v>7</v>
      </c>
    </row>
    <row r="765" spans="1:22" s="302" customFormat="1" x14ac:dyDescent="0.2">
      <c r="A765" s="394">
        <v>44769</v>
      </c>
      <c r="B765" s="305" t="s">
        <v>761</v>
      </c>
      <c r="C765" s="305" t="s">
        <v>762</v>
      </c>
      <c r="D765" s="306" t="s">
        <v>714</v>
      </c>
      <c r="E765" s="306" t="s">
        <v>1268</v>
      </c>
      <c r="F765" s="305" t="s">
        <v>714</v>
      </c>
      <c r="G765" s="305" t="s">
        <v>2104</v>
      </c>
      <c r="H765" s="306"/>
      <c r="I765" s="306"/>
      <c r="J765" s="307">
        <v>0.75694444444444453</v>
      </c>
      <c r="K765" s="307">
        <v>0.81944444444444453</v>
      </c>
      <c r="L765" s="299">
        <f t="shared" si="37"/>
        <v>1.5000000000873133</v>
      </c>
      <c r="M765" s="311">
        <v>4</v>
      </c>
      <c r="N765" s="312">
        <v>1.5</v>
      </c>
      <c r="O765" s="312"/>
      <c r="P765" s="312"/>
      <c r="Q765" s="308" t="s">
        <v>91</v>
      </c>
      <c r="R765" s="300" t="str">
        <f>IFERROR(VLOOKUP(Q765,Hoja1!A:B,2,FALSE),"")</f>
        <v>EJC - Entrenamiento de Emergencias</v>
      </c>
      <c r="S765" s="308" t="s">
        <v>53</v>
      </c>
      <c r="T765" s="308" t="s">
        <v>164</v>
      </c>
      <c r="U765" s="308" t="s">
        <v>590</v>
      </c>
      <c r="V765" s="301">
        <f t="shared" si="33"/>
        <v>7</v>
      </c>
    </row>
    <row r="766" spans="1:22" s="302" customFormat="1" x14ac:dyDescent="0.2">
      <c r="A766" s="394">
        <v>44769</v>
      </c>
      <c r="B766" s="305" t="s">
        <v>714</v>
      </c>
      <c r="C766" s="305" t="s">
        <v>1308</v>
      </c>
      <c r="D766" s="306" t="s">
        <v>714</v>
      </c>
      <c r="E766" s="306" t="s">
        <v>894</v>
      </c>
      <c r="F766" s="305" t="s">
        <v>759</v>
      </c>
      <c r="G766" s="305" t="s">
        <v>763</v>
      </c>
      <c r="H766" s="306"/>
      <c r="I766" s="306"/>
      <c r="J766" s="307">
        <v>0.82638888888888884</v>
      </c>
      <c r="K766" s="307">
        <v>0.88888888888888884</v>
      </c>
      <c r="L766" s="299">
        <f t="shared" si="37"/>
        <v>1.5000000000873133</v>
      </c>
      <c r="M766" s="311">
        <v>4</v>
      </c>
      <c r="N766" s="312">
        <v>1.5</v>
      </c>
      <c r="O766" s="312"/>
      <c r="P766" s="312"/>
      <c r="Q766" s="308" t="s">
        <v>91</v>
      </c>
      <c r="R766" s="300" t="str">
        <f>IFERROR(VLOOKUP(Q766,Hoja1!A:B,2,FALSE),"")</f>
        <v>EJC - Entrenamiento de Emergencias</v>
      </c>
      <c r="S766" s="308" t="s">
        <v>53</v>
      </c>
      <c r="T766" s="308" t="s">
        <v>164</v>
      </c>
      <c r="U766" s="308" t="s">
        <v>590</v>
      </c>
      <c r="V766" s="301">
        <f t="shared" si="33"/>
        <v>7</v>
      </c>
    </row>
    <row r="767" spans="1:22" s="302" customFormat="1" x14ac:dyDescent="0.2">
      <c r="A767" s="394">
        <v>44770</v>
      </c>
      <c r="B767" s="305" t="s">
        <v>768</v>
      </c>
      <c r="C767" s="305" t="s">
        <v>896</v>
      </c>
      <c r="D767" s="306" t="s">
        <v>714</v>
      </c>
      <c r="E767" s="306" t="s">
        <v>2120</v>
      </c>
      <c r="F767" s="305"/>
      <c r="G767" s="305"/>
      <c r="H767" s="306"/>
      <c r="I767" s="306"/>
      <c r="J767" s="307">
        <v>0.49305555555555558</v>
      </c>
      <c r="K767" s="307">
        <v>0.53472222222222221</v>
      </c>
      <c r="L767" s="299">
        <f t="shared" si="37"/>
        <v>1.0000000000582079</v>
      </c>
      <c r="M767" s="311">
        <v>5</v>
      </c>
      <c r="N767" s="312"/>
      <c r="O767" s="312"/>
      <c r="P767" s="312">
        <v>1</v>
      </c>
      <c r="Q767" s="308" t="s">
        <v>300</v>
      </c>
      <c r="R767" s="300" t="str">
        <f>IFERROR(VLOOKUP(Q767,Hoja1!A:B,2,FALSE),"")</f>
        <v>EJC - Entrenamiento LVN</v>
      </c>
      <c r="S767" s="308" t="s">
        <v>53</v>
      </c>
      <c r="T767" s="308" t="s">
        <v>165</v>
      </c>
      <c r="U767" s="308" t="s">
        <v>590</v>
      </c>
      <c r="V767" s="301">
        <f t="shared" si="33"/>
        <v>7</v>
      </c>
    </row>
    <row r="768" spans="1:22" s="302" customFormat="1" x14ac:dyDescent="0.2">
      <c r="A768" s="394">
        <v>44770</v>
      </c>
      <c r="B768" s="305" t="s">
        <v>761</v>
      </c>
      <c r="C768" s="305" t="s">
        <v>762</v>
      </c>
      <c r="D768" s="306" t="s">
        <v>717</v>
      </c>
      <c r="E768" s="306" t="s">
        <v>2121</v>
      </c>
      <c r="F768" s="305" t="s">
        <v>717</v>
      </c>
      <c r="G768" s="305" t="s">
        <v>2122</v>
      </c>
      <c r="H768" s="306"/>
      <c r="I768" s="306"/>
      <c r="J768" s="307">
        <v>0.49305555555555558</v>
      </c>
      <c r="K768" s="307">
        <v>0.53472222222222221</v>
      </c>
      <c r="L768" s="299">
        <f t="shared" si="37"/>
        <v>1.0000000000582079</v>
      </c>
      <c r="M768" s="311">
        <v>4</v>
      </c>
      <c r="N768" s="312"/>
      <c r="O768" s="312"/>
      <c r="P768" s="312">
        <v>1</v>
      </c>
      <c r="Q768" s="308" t="s">
        <v>96</v>
      </c>
      <c r="R768" s="300" t="str">
        <f>IFERROR(VLOOKUP(Q768,Hoja1!A:B,2,FALSE),"")</f>
        <v>EJC - Mantenimiento de Autonomía LVN</v>
      </c>
      <c r="S768" s="308" t="s">
        <v>53</v>
      </c>
      <c r="T768" s="308" t="s">
        <v>165</v>
      </c>
      <c r="U768" s="308" t="s">
        <v>590</v>
      </c>
      <c r="V768" s="301">
        <f t="shared" si="33"/>
        <v>7</v>
      </c>
    </row>
    <row r="769" spans="1:22" s="302" customFormat="1" x14ac:dyDescent="0.2">
      <c r="A769" s="394">
        <v>44770</v>
      </c>
      <c r="B769" s="305" t="s">
        <v>761</v>
      </c>
      <c r="C769" s="305" t="s">
        <v>762</v>
      </c>
      <c r="D769" s="306" t="s">
        <v>714</v>
      </c>
      <c r="E769" s="306" t="s">
        <v>1268</v>
      </c>
      <c r="F769" s="305" t="s">
        <v>714</v>
      </c>
      <c r="G769" s="305" t="s">
        <v>2104</v>
      </c>
      <c r="H769" s="306"/>
      <c r="I769" s="306"/>
      <c r="J769" s="307">
        <v>0.54166666666666663</v>
      </c>
      <c r="K769" s="307">
        <v>0.60416666666666663</v>
      </c>
      <c r="L769" s="299">
        <f t="shared" si="37"/>
        <v>1.5000000000873133</v>
      </c>
      <c r="M769" s="311">
        <v>4</v>
      </c>
      <c r="N769" s="312"/>
      <c r="O769" s="312">
        <v>1.5</v>
      </c>
      <c r="P769" s="312"/>
      <c r="Q769" s="308" t="s">
        <v>90</v>
      </c>
      <c r="R769" s="300" t="str">
        <f>IFERROR(VLOOKUP(Q769,Hoja1!A:B,2,FALSE),"")</f>
        <v>EJC - Entrenamiento IFR</v>
      </c>
      <c r="S769" s="308" t="s">
        <v>53</v>
      </c>
      <c r="T769" s="308" t="s">
        <v>164</v>
      </c>
      <c r="U769" s="308" t="s">
        <v>590</v>
      </c>
      <c r="V769" s="301">
        <f t="shared" si="33"/>
        <v>7</v>
      </c>
    </row>
    <row r="770" spans="1:22" s="302" customFormat="1" x14ac:dyDescent="0.2">
      <c r="A770" s="394">
        <v>44770</v>
      </c>
      <c r="B770" s="305" t="s">
        <v>761</v>
      </c>
      <c r="C770" s="305" t="s">
        <v>762</v>
      </c>
      <c r="D770" s="306" t="s">
        <v>717</v>
      </c>
      <c r="E770" s="306" t="s">
        <v>781</v>
      </c>
      <c r="F770" s="305" t="s">
        <v>717</v>
      </c>
      <c r="G770" s="305" t="s">
        <v>2105</v>
      </c>
      <c r="H770" s="306"/>
      <c r="I770" s="306"/>
      <c r="J770" s="307">
        <v>0.61111111111111105</v>
      </c>
      <c r="K770" s="307">
        <v>0.67361111111111116</v>
      </c>
      <c r="L770" s="299">
        <f t="shared" si="37"/>
        <v>1.5000000000873159</v>
      </c>
      <c r="M770" s="311">
        <v>4</v>
      </c>
      <c r="N770" s="312"/>
      <c r="O770" s="312">
        <v>1.5</v>
      </c>
      <c r="P770" s="312"/>
      <c r="Q770" s="308" t="s">
        <v>90</v>
      </c>
      <c r="R770" s="300" t="str">
        <f>IFERROR(VLOOKUP(Q770,Hoja1!A:B,2,FALSE),"")</f>
        <v>EJC - Entrenamiento IFR</v>
      </c>
      <c r="S770" s="308" t="s">
        <v>53</v>
      </c>
      <c r="T770" s="308" t="s">
        <v>164</v>
      </c>
      <c r="U770" s="308" t="s">
        <v>590</v>
      </c>
      <c r="V770" s="301">
        <f t="shared" si="33"/>
        <v>7</v>
      </c>
    </row>
    <row r="771" spans="1:22" s="302" customFormat="1" x14ac:dyDescent="0.2">
      <c r="A771" s="394">
        <v>44770</v>
      </c>
      <c r="B771" s="305" t="s">
        <v>714</v>
      </c>
      <c r="C771" s="305" t="s">
        <v>1308</v>
      </c>
      <c r="D771" s="306" t="s">
        <v>768</v>
      </c>
      <c r="E771" s="306" t="s">
        <v>974</v>
      </c>
      <c r="F771" s="305" t="s">
        <v>714</v>
      </c>
      <c r="G771" s="305" t="s">
        <v>2103</v>
      </c>
      <c r="H771" s="306"/>
      <c r="I771" s="306"/>
      <c r="J771" s="307">
        <v>0.68055555555555547</v>
      </c>
      <c r="K771" s="307">
        <v>0.74305555555555547</v>
      </c>
      <c r="L771" s="299">
        <f t="shared" si="37"/>
        <v>1.5000000000873133</v>
      </c>
      <c r="M771" s="311">
        <v>4</v>
      </c>
      <c r="N771" s="312"/>
      <c r="O771" s="312">
        <v>1.5</v>
      </c>
      <c r="P771" s="312"/>
      <c r="Q771" s="308" t="s">
        <v>90</v>
      </c>
      <c r="R771" s="300" t="str">
        <f>IFERROR(VLOOKUP(Q771,Hoja1!A:B,2,FALSE),"")</f>
        <v>EJC - Entrenamiento IFR</v>
      </c>
      <c r="S771" s="308" t="s">
        <v>53</v>
      </c>
      <c r="T771" s="308" t="s">
        <v>164</v>
      </c>
      <c r="U771" s="308" t="s">
        <v>590</v>
      </c>
      <c r="V771" s="301">
        <f t="shared" si="33"/>
        <v>7</v>
      </c>
    </row>
    <row r="772" spans="1:22" s="302" customFormat="1" x14ac:dyDescent="0.2">
      <c r="A772" s="394">
        <v>44770</v>
      </c>
      <c r="B772" s="305" t="s">
        <v>714</v>
      </c>
      <c r="C772" s="305" t="s">
        <v>1308</v>
      </c>
      <c r="D772" s="306" t="s">
        <v>714</v>
      </c>
      <c r="E772" s="306" t="s">
        <v>894</v>
      </c>
      <c r="F772" s="305" t="s">
        <v>759</v>
      </c>
      <c r="G772" s="305" t="s">
        <v>763</v>
      </c>
      <c r="H772" s="306"/>
      <c r="I772" s="306"/>
      <c r="J772" s="307">
        <v>0.75</v>
      </c>
      <c r="K772" s="307">
        <v>0.8125</v>
      </c>
      <c r="L772" s="299">
        <f t="shared" si="37"/>
        <v>1.5000000000873133</v>
      </c>
      <c r="M772" s="311">
        <v>4</v>
      </c>
      <c r="N772" s="312"/>
      <c r="O772" s="312">
        <v>1.5</v>
      </c>
      <c r="P772" s="312"/>
      <c r="Q772" s="308" t="s">
        <v>90</v>
      </c>
      <c r="R772" s="300" t="str">
        <f>IFERROR(VLOOKUP(Q772,Hoja1!A:B,2,FALSE),"")</f>
        <v>EJC - Entrenamiento IFR</v>
      </c>
      <c r="S772" s="308" t="s">
        <v>53</v>
      </c>
      <c r="T772" s="308" t="s">
        <v>164</v>
      </c>
      <c r="U772" s="308" t="s">
        <v>590</v>
      </c>
      <c r="V772" s="301">
        <f t="shared" si="33"/>
        <v>7</v>
      </c>
    </row>
    <row r="773" spans="1:22" s="302" customFormat="1" x14ac:dyDescent="0.2">
      <c r="A773" s="394">
        <v>44770</v>
      </c>
      <c r="B773" s="305" t="s">
        <v>761</v>
      </c>
      <c r="C773" s="305" t="s">
        <v>762</v>
      </c>
      <c r="D773" s="306" t="s">
        <v>714</v>
      </c>
      <c r="E773" s="306" t="s">
        <v>934</v>
      </c>
      <c r="F773" s="305" t="s">
        <v>759</v>
      </c>
      <c r="G773" s="305" t="s">
        <v>1284</v>
      </c>
      <c r="H773" s="306"/>
      <c r="I773" s="306"/>
      <c r="J773" s="307">
        <v>0.81944444444444453</v>
      </c>
      <c r="K773" s="307">
        <v>0.88194444444444453</v>
      </c>
      <c r="L773" s="299">
        <f t="shared" ref="L773" si="38">IF(K773="","",(K773-J773)/$V$1)</f>
        <v>1.5000000000873133</v>
      </c>
      <c r="M773" s="311">
        <v>4</v>
      </c>
      <c r="N773" s="312"/>
      <c r="O773" s="312">
        <v>1.5</v>
      </c>
      <c r="P773" s="312"/>
      <c r="Q773" s="308" t="s">
        <v>90</v>
      </c>
      <c r="R773" s="300" t="str">
        <f>IFERROR(VLOOKUP(Q773,Hoja1!A:B,2,FALSE),"")</f>
        <v>EJC - Entrenamiento IFR</v>
      </c>
      <c r="S773" s="308" t="s">
        <v>53</v>
      </c>
      <c r="T773" s="308" t="s">
        <v>164</v>
      </c>
      <c r="U773" s="308" t="s">
        <v>590</v>
      </c>
      <c r="V773" s="301">
        <f t="shared" ref="V773" si="39">IF(A773="","",MONTH(A773))</f>
        <v>7</v>
      </c>
    </row>
    <row r="774" spans="1:22" s="302" customFormat="1" x14ac:dyDescent="0.2">
      <c r="A774" s="394"/>
      <c r="B774" s="305"/>
      <c r="C774" s="305"/>
      <c r="D774" s="306"/>
      <c r="E774" s="306"/>
      <c r="F774" s="305"/>
      <c r="G774" s="305"/>
      <c r="H774" s="306"/>
      <c r="I774" s="306"/>
      <c r="J774" s="307"/>
      <c r="K774" s="307"/>
      <c r="L774" s="299" t="str">
        <f t="shared" si="37"/>
        <v/>
      </c>
      <c r="M774" s="311"/>
      <c r="N774" s="312"/>
      <c r="O774" s="312"/>
      <c r="P774" s="312"/>
      <c r="Q774" s="308"/>
      <c r="R774" s="300" t="str">
        <f>IFERROR(VLOOKUP(Q774,Hoja1!A:B,2,FALSE),"")</f>
        <v/>
      </c>
      <c r="S774" s="308"/>
      <c r="T774" s="308"/>
      <c r="U774" s="308"/>
      <c r="V774" s="301" t="str">
        <f t="shared" si="33"/>
        <v/>
      </c>
    </row>
    <row r="775" spans="1:22" s="302" customFormat="1" x14ac:dyDescent="0.2">
      <c r="A775" s="394"/>
      <c r="B775" s="305"/>
      <c r="C775" s="305"/>
      <c r="D775" s="306"/>
      <c r="E775" s="306"/>
      <c r="F775" s="305"/>
      <c r="G775" s="305"/>
      <c r="H775" s="306"/>
      <c r="I775" s="306"/>
      <c r="J775" s="307"/>
      <c r="K775" s="307"/>
      <c r="L775" s="299" t="str">
        <f t="shared" si="37"/>
        <v/>
      </c>
      <c r="M775" s="311"/>
      <c r="N775" s="312"/>
      <c r="O775" s="312"/>
      <c r="P775" s="312"/>
      <c r="Q775" s="308"/>
      <c r="R775" s="300" t="str">
        <f>IFERROR(VLOOKUP(Q775,Hoja1!A:B,2,FALSE),"")</f>
        <v/>
      </c>
      <c r="S775" s="308"/>
      <c r="T775" s="308"/>
      <c r="U775" s="308"/>
      <c r="V775" s="301" t="str">
        <f t="shared" si="33"/>
        <v/>
      </c>
    </row>
    <row r="776" spans="1:22" s="302" customFormat="1" x14ac:dyDescent="0.2">
      <c r="A776" s="394"/>
      <c r="B776" s="305"/>
      <c r="C776" s="305"/>
      <c r="D776" s="306"/>
      <c r="E776" s="306"/>
      <c r="F776" s="305"/>
      <c r="G776" s="305"/>
      <c r="H776" s="306"/>
      <c r="I776" s="306"/>
      <c r="J776" s="307"/>
      <c r="K776" s="307"/>
      <c r="L776" s="299" t="str">
        <f t="shared" si="37"/>
        <v/>
      </c>
      <c r="M776" s="311"/>
      <c r="N776" s="312"/>
      <c r="O776" s="312"/>
      <c r="P776" s="312"/>
      <c r="Q776" s="308"/>
      <c r="R776" s="300" t="str">
        <f>IFERROR(VLOOKUP(Q776,Hoja1!A:B,2,FALSE),"")</f>
        <v/>
      </c>
      <c r="S776" s="308"/>
      <c r="T776" s="308"/>
      <c r="U776" s="308"/>
      <c r="V776" s="301" t="str">
        <f t="shared" si="33"/>
        <v/>
      </c>
    </row>
    <row r="777" spans="1:22" s="302" customFormat="1" x14ac:dyDescent="0.2">
      <c r="A777" s="394"/>
      <c r="B777" s="305"/>
      <c r="C777" s="305"/>
      <c r="D777" s="306"/>
      <c r="E777" s="306"/>
      <c r="F777" s="305"/>
      <c r="G777" s="305"/>
      <c r="H777" s="306"/>
      <c r="I777" s="306"/>
      <c r="J777" s="307"/>
      <c r="K777" s="307"/>
      <c r="L777" s="299" t="str">
        <f t="shared" si="37"/>
        <v/>
      </c>
      <c r="M777" s="311"/>
      <c r="N777" s="312"/>
      <c r="O777" s="312"/>
      <c r="P777" s="312"/>
      <c r="Q777" s="308"/>
      <c r="R777" s="300" t="str">
        <f>IFERROR(VLOOKUP(Q777,Hoja1!A:B,2,FALSE),"")</f>
        <v/>
      </c>
      <c r="S777" s="308"/>
      <c r="T777" s="308"/>
      <c r="U777" s="308"/>
      <c r="V777" s="301" t="str">
        <f t="shared" si="33"/>
        <v/>
      </c>
    </row>
    <row r="778" spans="1:22" s="302" customFormat="1" x14ac:dyDescent="0.2">
      <c r="A778" s="394"/>
      <c r="B778" s="305"/>
      <c r="C778" s="305"/>
      <c r="D778" s="306"/>
      <c r="E778" s="306"/>
      <c r="F778" s="305"/>
      <c r="G778" s="305"/>
      <c r="H778" s="306"/>
      <c r="I778" s="306"/>
      <c r="J778" s="307"/>
      <c r="K778" s="307"/>
      <c r="L778" s="299" t="str">
        <f t="shared" si="37"/>
        <v/>
      </c>
      <c r="M778" s="311"/>
      <c r="N778" s="312"/>
      <c r="O778" s="312"/>
      <c r="P778" s="312"/>
      <c r="Q778" s="308"/>
      <c r="R778" s="300" t="str">
        <f>IFERROR(VLOOKUP(Q778,Hoja1!A:B,2,FALSE),"")</f>
        <v/>
      </c>
      <c r="S778" s="308"/>
      <c r="T778" s="308"/>
      <c r="U778" s="308"/>
      <c r="V778" s="301" t="str">
        <f t="shared" si="33"/>
        <v/>
      </c>
    </row>
    <row r="779" spans="1:22" s="302" customFormat="1" x14ac:dyDescent="0.2">
      <c r="A779" s="394"/>
      <c r="B779" s="305"/>
      <c r="C779" s="305"/>
      <c r="D779" s="306"/>
      <c r="E779" s="306"/>
      <c r="F779" s="305"/>
      <c r="G779" s="305"/>
      <c r="H779" s="306"/>
      <c r="I779" s="306"/>
      <c r="J779" s="307"/>
      <c r="K779" s="307"/>
      <c r="L779" s="299" t="str">
        <f t="shared" si="37"/>
        <v/>
      </c>
      <c r="M779" s="311"/>
      <c r="N779" s="312"/>
      <c r="O779" s="312"/>
      <c r="P779" s="312"/>
      <c r="Q779" s="308"/>
      <c r="R779" s="300" t="str">
        <f>IFERROR(VLOOKUP(Q779,Hoja1!A:B,2,FALSE),"")</f>
        <v/>
      </c>
      <c r="S779" s="308"/>
      <c r="T779" s="308"/>
      <c r="U779" s="308"/>
      <c r="V779" s="301" t="str">
        <f t="shared" si="33"/>
        <v/>
      </c>
    </row>
    <row r="780" spans="1:22" s="302" customFormat="1" x14ac:dyDescent="0.2">
      <c r="A780" s="394"/>
      <c r="B780" s="305"/>
      <c r="C780" s="305"/>
      <c r="D780" s="306"/>
      <c r="E780" s="306"/>
      <c r="F780" s="305"/>
      <c r="G780" s="305"/>
      <c r="H780" s="306"/>
      <c r="I780" s="306"/>
      <c r="J780" s="307"/>
      <c r="K780" s="307"/>
      <c r="L780" s="299" t="str">
        <f t="shared" si="37"/>
        <v/>
      </c>
      <c r="M780" s="311"/>
      <c r="N780" s="312"/>
      <c r="O780" s="312"/>
      <c r="P780" s="312"/>
      <c r="Q780" s="308"/>
      <c r="R780" s="300" t="str">
        <f>IFERROR(VLOOKUP(Q780,Hoja1!A:B,2,FALSE),"")</f>
        <v/>
      </c>
      <c r="S780" s="308"/>
      <c r="T780" s="308"/>
      <c r="U780" s="308"/>
      <c r="V780" s="301" t="str">
        <f t="shared" ref="V780:V843" si="40">IF(A780="","",MONTH(A780))</f>
        <v/>
      </c>
    </row>
    <row r="781" spans="1:22" s="302" customFormat="1" x14ac:dyDescent="0.2">
      <c r="A781" s="394"/>
      <c r="B781" s="305"/>
      <c r="C781" s="305"/>
      <c r="D781" s="306"/>
      <c r="E781" s="306"/>
      <c r="F781" s="305"/>
      <c r="G781" s="305"/>
      <c r="H781" s="306"/>
      <c r="I781" s="306"/>
      <c r="J781" s="307"/>
      <c r="K781" s="307"/>
      <c r="L781" s="299" t="str">
        <f t="shared" si="37"/>
        <v/>
      </c>
      <c r="M781" s="311"/>
      <c r="N781" s="312"/>
      <c r="O781" s="312"/>
      <c r="P781" s="312"/>
      <c r="Q781" s="308"/>
      <c r="R781" s="300" t="str">
        <f>IFERROR(VLOOKUP(Q781,Hoja1!A:B,2,FALSE),"")</f>
        <v/>
      </c>
      <c r="S781" s="308"/>
      <c r="T781" s="308"/>
      <c r="U781" s="308"/>
      <c r="V781" s="301" t="str">
        <f t="shared" si="40"/>
        <v/>
      </c>
    </row>
    <row r="782" spans="1:22" s="302" customFormat="1" x14ac:dyDescent="0.2">
      <c r="A782" s="394"/>
      <c r="B782" s="305"/>
      <c r="C782" s="305"/>
      <c r="D782" s="306"/>
      <c r="E782" s="306"/>
      <c r="F782" s="305"/>
      <c r="G782" s="305"/>
      <c r="H782" s="306"/>
      <c r="I782" s="306"/>
      <c r="J782" s="307"/>
      <c r="K782" s="307"/>
      <c r="L782" s="299" t="str">
        <f t="shared" si="37"/>
        <v/>
      </c>
      <c r="M782" s="311"/>
      <c r="N782" s="312"/>
      <c r="O782" s="312"/>
      <c r="P782" s="312"/>
      <c r="Q782" s="308"/>
      <c r="R782" s="300" t="str">
        <f>IFERROR(VLOOKUP(Q782,Hoja1!A:B,2,FALSE),"")</f>
        <v/>
      </c>
      <c r="S782" s="308"/>
      <c r="T782" s="308"/>
      <c r="U782" s="308"/>
      <c r="V782" s="301" t="str">
        <f t="shared" si="40"/>
        <v/>
      </c>
    </row>
    <row r="783" spans="1:22" s="302" customFormat="1" x14ac:dyDescent="0.2">
      <c r="A783" s="394"/>
      <c r="B783" s="305"/>
      <c r="C783" s="305"/>
      <c r="D783" s="306"/>
      <c r="E783" s="306"/>
      <c r="F783" s="305"/>
      <c r="G783" s="305"/>
      <c r="H783" s="306"/>
      <c r="I783" s="306"/>
      <c r="J783" s="307"/>
      <c r="K783" s="307"/>
      <c r="L783" s="299" t="str">
        <f t="shared" si="37"/>
        <v/>
      </c>
      <c r="M783" s="311"/>
      <c r="N783" s="312"/>
      <c r="O783" s="312"/>
      <c r="P783" s="312"/>
      <c r="Q783" s="308"/>
      <c r="R783" s="300" t="str">
        <f>IFERROR(VLOOKUP(Q783,Hoja1!A:B,2,FALSE),"")</f>
        <v/>
      </c>
      <c r="S783" s="308"/>
      <c r="T783" s="308"/>
      <c r="U783" s="308"/>
      <c r="V783" s="301" t="str">
        <f t="shared" si="40"/>
        <v/>
      </c>
    </row>
    <row r="784" spans="1:22" s="302" customFormat="1" x14ac:dyDescent="0.2">
      <c r="A784" s="394"/>
      <c r="B784" s="305"/>
      <c r="C784" s="305"/>
      <c r="D784" s="306"/>
      <c r="E784" s="306"/>
      <c r="F784" s="305"/>
      <c r="G784" s="305"/>
      <c r="H784" s="306"/>
      <c r="I784" s="306"/>
      <c r="J784" s="307"/>
      <c r="K784" s="307"/>
      <c r="L784" s="299" t="str">
        <f t="shared" si="37"/>
        <v/>
      </c>
      <c r="M784" s="311"/>
      <c r="N784" s="312"/>
      <c r="O784" s="312"/>
      <c r="P784" s="312"/>
      <c r="Q784" s="308"/>
      <c r="R784" s="300" t="str">
        <f>IFERROR(VLOOKUP(Q784,Hoja1!A:B,2,FALSE),"")</f>
        <v/>
      </c>
      <c r="S784" s="308"/>
      <c r="T784" s="308"/>
      <c r="U784" s="308"/>
      <c r="V784" s="301" t="str">
        <f t="shared" si="40"/>
        <v/>
      </c>
    </row>
    <row r="785" spans="1:22" s="302" customFormat="1" x14ac:dyDescent="0.2">
      <c r="A785" s="394"/>
      <c r="B785" s="305"/>
      <c r="C785" s="305"/>
      <c r="D785" s="306"/>
      <c r="E785" s="306"/>
      <c r="F785" s="305"/>
      <c r="G785" s="305"/>
      <c r="H785" s="306"/>
      <c r="I785" s="306"/>
      <c r="J785" s="307"/>
      <c r="K785" s="307"/>
      <c r="L785" s="299" t="str">
        <f t="shared" si="37"/>
        <v/>
      </c>
      <c r="M785" s="311"/>
      <c r="N785" s="312"/>
      <c r="O785" s="312"/>
      <c r="P785" s="312"/>
      <c r="Q785" s="308"/>
      <c r="R785" s="300" t="str">
        <f>IFERROR(VLOOKUP(Q785,Hoja1!A:B,2,FALSE),"")</f>
        <v/>
      </c>
      <c r="S785" s="308"/>
      <c r="T785" s="308"/>
      <c r="U785" s="308"/>
      <c r="V785" s="301" t="str">
        <f t="shared" si="40"/>
        <v/>
      </c>
    </row>
    <row r="786" spans="1:22" s="302" customFormat="1" x14ac:dyDescent="0.2">
      <c r="A786" s="394"/>
      <c r="B786" s="305"/>
      <c r="C786" s="305"/>
      <c r="D786" s="306"/>
      <c r="E786" s="306"/>
      <c r="F786" s="305"/>
      <c r="G786" s="305"/>
      <c r="H786" s="306"/>
      <c r="I786" s="306"/>
      <c r="J786" s="307"/>
      <c r="K786" s="307"/>
      <c r="L786" s="299" t="str">
        <f t="shared" si="37"/>
        <v/>
      </c>
      <c r="M786" s="311"/>
      <c r="N786" s="312"/>
      <c r="O786" s="312"/>
      <c r="P786" s="312"/>
      <c r="Q786" s="308"/>
      <c r="R786" s="300" t="str">
        <f>IFERROR(VLOOKUP(Q786,Hoja1!A:B,2,FALSE),"")</f>
        <v/>
      </c>
      <c r="S786" s="308"/>
      <c r="T786" s="308"/>
      <c r="U786" s="308"/>
      <c r="V786" s="301" t="str">
        <f t="shared" si="40"/>
        <v/>
      </c>
    </row>
    <row r="787" spans="1:22" s="302" customFormat="1" x14ac:dyDescent="0.2">
      <c r="A787" s="394"/>
      <c r="B787" s="305"/>
      <c r="C787" s="305"/>
      <c r="D787" s="306"/>
      <c r="E787" s="306"/>
      <c r="F787" s="305"/>
      <c r="G787" s="305"/>
      <c r="H787" s="306"/>
      <c r="I787" s="306"/>
      <c r="J787" s="307"/>
      <c r="K787" s="307"/>
      <c r="L787" s="299" t="str">
        <f t="shared" si="37"/>
        <v/>
      </c>
      <c r="M787" s="311"/>
      <c r="N787" s="312"/>
      <c r="O787" s="312"/>
      <c r="P787" s="312"/>
      <c r="Q787" s="308"/>
      <c r="R787" s="300" t="str">
        <f>IFERROR(VLOOKUP(Q787,Hoja1!A:B,2,FALSE),"")</f>
        <v/>
      </c>
      <c r="S787" s="308"/>
      <c r="T787" s="308"/>
      <c r="U787" s="308"/>
      <c r="V787" s="301" t="str">
        <f t="shared" si="40"/>
        <v/>
      </c>
    </row>
    <row r="788" spans="1:22" s="302" customFormat="1" x14ac:dyDescent="0.2">
      <c r="A788" s="394"/>
      <c r="B788" s="305"/>
      <c r="C788" s="305"/>
      <c r="D788" s="306"/>
      <c r="E788" s="306"/>
      <c r="F788" s="305"/>
      <c r="G788" s="305"/>
      <c r="H788" s="306"/>
      <c r="I788" s="306"/>
      <c r="J788" s="307"/>
      <c r="K788" s="307"/>
      <c r="L788" s="299" t="str">
        <f t="shared" si="37"/>
        <v/>
      </c>
      <c r="M788" s="311"/>
      <c r="N788" s="312"/>
      <c r="O788" s="312"/>
      <c r="P788" s="312"/>
      <c r="Q788" s="308"/>
      <c r="R788" s="300" t="str">
        <f>IFERROR(VLOOKUP(Q788,Hoja1!A:B,2,FALSE),"")</f>
        <v/>
      </c>
      <c r="S788" s="308"/>
      <c r="T788" s="308"/>
      <c r="U788" s="308"/>
      <c r="V788" s="301" t="str">
        <f t="shared" si="40"/>
        <v/>
      </c>
    </row>
    <row r="789" spans="1:22" s="302" customFormat="1" x14ac:dyDescent="0.2">
      <c r="A789" s="394"/>
      <c r="B789" s="305"/>
      <c r="C789" s="305"/>
      <c r="D789" s="306"/>
      <c r="E789" s="306"/>
      <c r="F789" s="305"/>
      <c r="G789" s="305"/>
      <c r="H789" s="306"/>
      <c r="I789" s="306"/>
      <c r="J789" s="307"/>
      <c r="K789" s="307"/>
      <c r="L789" s="299" t="str">
        <f t="shared" si="37"/>
        <v/>
      </c>
      <c r="M789" s="311"/>
      <c r="N789" s="312"/>
      <c r="O789" s="312"/>
      <c r="P789" s="312"/>
      <c r="Q789" s="308"/>
      <c r="R789" s="300" t="str">
        <f>IFERROR(VLOOKUP(Q789,Hoja1!A:B,2,FALSE),"")</f>
        <v/>
      </c>
      <c r="S789" s="308"/>
      <c r="T789" s="308"/>
      <c r="U789" s="308"/>
      <c r="V789" s="301" t="str">
        <f t="shared" si="40"/>
        <v/>
      </c>
    </row>
    <row r="790" spans="1:22" s="302" customFormat="1" x14ac:dyDescent="0.2">
      <c r="A790" s="394"/>
      <c r="B790" s="305"/>
      <c r="C790" s="305"/>
      <c r="D790" s="306"/>
      <c r="E790" s="306"/>
      <c r="F790" s="305"/>
      <c r="G790" s="305"/>
      <c r="H790" s="306"/>
      <c r="I790" s="306"/>
      <c r="J790" s="307"/>
      <c r="K790" s="307"/>
      <c r="L790" s="299" t="str">
        <f t="shared" si="37"/>
        <v/>
      </c>
      <c r="M790" s="311"/>
      <c r="N790" s="312"/>
      <c r="O790" s="312"/>
      <c r="P790" s="312"/>
      <c r="Q790" s="308"/>
      <c r="R790" s="300" t="str">
        <f>IFERROR(VLOOKUP(Q790,Hoja1!A:B,2,FALSE),"")</f>
        <v/>
      </c>
      <c r="S790" s="308"/>
      <c r="T790" s="308"/>
      <c r="U790" s="308"/>
      <c r="V790" s="301" t="str">
        <f t="shared" si="40"/>
        <v/>
      </c>
    </row>
    <row r="791" spans="1:22" s="302" customFormat="1" x14ac:dyDescent="0.2">
      <c r="A791" s="394"/>
      <c r="B791" s="305"/>
      <c r="C791" s="305"/>
      <c r="D791" s="306"/>
      <c r="E791" s="306"/>
      <c r="F791" s="305"/>
      <c r="G791" s="305"/>
      <c r="H791" s="306"/>
      <c r="I791" s="306"/>
      <c r="J791" s="307"/>
      <c r="K791" s="307"/>
      <c r="L791" s="299" t="str">
        <f t="shared" si="37"/>
        <v/>
      </c>
      <c r="M791" s="311"/>
      <c r="N791" s="312"/>
      <c r="O791" s="312"/>
      <c r="P791" s="312"/>
      <c r="Q791" s="308"/>
      <c r="R791" s="300" t="str">
        <f>IFERROR(VLOOKUP(Q791,Hoja1!A:B,2,FALSE),"")</f>
        <v/>
      </c>
      <c r="S791" s="308"/>
      <c r="T791" s="308"/>
      <c r="U791" s="308"/>
      <c r="V791" s="301" t="str">
        <f t="shared" si="40"/>
        <v/>
      </c>
    </row>
    <row r="792" spans="1:22" s="302" customFormat="1" x14ac:dyDescent="0.2">
      <c r="A792" s="394"/>
      <c r="B792" s="305"/>
      <c r="C792" s="305"/>
      <c r="D792" s="306"/>
      <c r="E792" s="306"/>
      <c r="F792" s="305"/>
      <c r="G792" s="305"/>
      <c r="H792" s="306"/>
      <c r="I792" s="306"/>
      <c r="J792" s="307"/>
      <c r="K792" s="307"/>
      <c r="L792" s="299" t="str">
        <f t="shared" si="37"/>
        <v/>
      </c>
      <c r="M792" s="311"/>
      <c r="N792" s="312"/>
      <c r="O792" s="312"/>
      <c r="P792" s="312"/>
      <c r="Q792" s="308"/>
      <c r="R792" s="300" t="str">
        <f>IFERROR(VLOOKUP(Q792,Hoja1!A:B,2,FALSE),"")</f>
        <v/>
      </c>
      <c r="S792" s="308"/>
      <c r="T792" s="308"/>
      <c r="U792" s="308"/>
      <c r="V792" s="301" t="str">
        <f t="shared" si="40"/>
        <v/>
      </c>
    </row>
    <row r="793" spans="1:22" s="302" customFormat="1" x14ac:dyDescent="0.2">
      <c r="A793" s="394"/>
      <c r="B793" s="305"/>
      <c r="C793" s="305"/>
      <c r="D793" s="306"/>
      <c r="E793" s="306"/>
      <c r="F793" s="305"/>
      <c r="G793" s="305"/>
      <c r="H793" s="306"/>
      <c r="I793" s="306"/>
      <c r="J793" s="307"/>
      <c r="K793" s="307"/>
      <c r="L793" s="299" t="str">
        <f t="shared" si="37"/>
        <v/>
      </c>
      <c r="M793" s="311"/>
      <c r="N793" s="312"/>
      <c r="O793" s="312"/>
      <c r="P793" s="312"/>
      <c r="Q793" s="308"/>
      <c r="R793" s="300" t="str">
        <f>IFERROR(VLOOKUP(Q793,Hoja1!A:B,2,FALSE),"")</f>
        <v/>
      </c>
      <c r="S793" s="308"/>
      <c r="T793" s="308"/>
      <c r="U793" s="308"/>
      <c r="V793" s="301" t="str">
        <f t="shared" si="40"/>
        <v/>
      </c>
    </row>
    <row r="794" spans="1:22" s="302" customFormat="1" x14ac:dyDescent="0.2">
      <c r="A794" s="394"/>
      <c r="B794" s="305"/>
      <c r="C794" s="305"/>
      <c r="D794" s="306"/>
      <c r="E794" s="306"/>
      <c r="F794" s="305"/>
      <c r="G794" s="305"/>
      <c r="H794" s="306"/>
      <c r="I794" s="306"/>
      <c r="J794" s="307"/>
      <c r="K794" s="307"/>
      <c r="L794" s="299" t="str">
        <f t="shared" si="37"/>
        <v/>
      </c>
      <c r="M794" s="311"/>
      <c r="N794" s="312"/>
      <c r="O794" s="312"/>
      <c r="P794" s="312"/>
      <c r="Q794" s="308"/>
      <c r="R794" s="300" t="str">
        <f>IFERROR(VLOOKUP(Q794,Hoja1!A:B,2,FALSE),"")</f>
        <v/>
      </c>
      <c r="S794" s="308"/>
      <c r="T794" s="308"/>
      <c r="U794" s="308"/>
      <c r="V794" s="301" t="str">
        <f t="shared" si="40"/>
        <v/>
      </c>
    </row>
    <row r="795" spans="1:22" s="302" customFormat="1" x14ac:dyDescent="0.2">
      <c r="A795" s="394"/>
      <c r="B795" s="305"/>
      <c r="C795" s="305"/>
      <c r="D795" s="306"/>
      <c r="E795" s="306"/>
      <c r="F795" s="305"/>
      <c r="G795" s="305"/>
      <c r="H795" s="306"/>
      <c r="I795" s="306"/>
      <c r="J795" s="307"/>
      <c r="K795" s="307"/>
      <c r="L795" s="299" t="str">
        <f t="shared" si="37"/>
        <v/>
      </c>
      <c r="M795" s="311"/>
      <c r="N795" s="312"/>
      <c r="O795" s="312"/>
      <c r="P795" s="312"/>
      <c r="Q795" s="308"/>
      <c r="R795" s="300" t="str">
        <f>IFERROR(VLOOKUP(Q795,Hoja1!A:B,2,FALSE),"")</f>
        <v/>
      </c>
      <c r="S795" s="308"/>
      <c r="T795" s="308"/>
      <c r="U795" s="308"/>
      <c r="V795" s="301" t="str">
        <f t="shared" si="40"/>
        <v/>
      </c>
    </row>
    <row r="796" spans="1:22" s="302" customFormat="1" x14ac:dyDescent="0.2">
      <c r="A796" s="394"/>
      <c r="B796" s="305"/>
      <c r="C796" s="305"/>
      <c r="D796" s="306"/>
      <c r="E796" s="306"/>
      <c r="F796" s="305"/>
      <c r="G796" s="305"/>
      <c r="H796" s="306"/>
      <c r="I796" s="306"/>
      <c r="J796" s="307"/>
      <c r="K796" s="307"/>
      <c r="L796" s="299" t="str">
        <f t="shared" si="37"/>
        <v/>
      </c>
      <c r="M796" s="311"/>
      <c r="N796" s="312"/>
      <c r="O796" s="312"/>
      <c r="P796" s="312"/>
      <c r="Q796" s="308"/>
      <c r="R796" s="300" t="str">
        <f>IFERROR(VLOOKUP(Q796,Hoja1!A:B,2,FALSE),"")</f>
        <v/>
      </c>
      <c r="S796" s="308"/>
      <c r="T796" s="308"/>
      <c r="U796" s="308"/>
      <c r="V796" s="301" t="str">
        <f t="shared" si="40"/>
        <v/>
      </c>
    </row>
    <row r="797" spans="1:22" s="302" customFormat="1" x14ac:dyDescent="0.2">
      <c r="A797" s="394"/>
      <c r="B797" s="305"/>
      <c r="C797" s="305"/>
      <c r="D797" s="306"/>
      <c r="E797" s="306"/>
      <c r="F797" s="305"/>
      <c r="G797" s="305"/>
      <c r="H797" s="306"/>
      <c r="I797" s="306"/>
      <c r="J797" s="307"/>
      <c r="K797" s="307"/>
      <c r="L797" s="299" t="str">
        <f t="shared" si="37"/>
        <v/>
      </c>
      <c r="M797" s="311"/>
      <c r="N797" s="312"/>
      <c r="O797" s="312"/>
      <c r="P797" s="312"/>
      <c r="Q797" s="308"/>
      <c r="R797" s="300" t="str">
        <f>IFERROR(VLOOKUP(Q797,Hoja1!A:B,2,FALSE),"")</f>
        <v/>
      </c>
      <c r="S797" s="308"/>
      <c r="T797" s="308"/>
      <c r="U797" s="308"/>
      <c r="V797" s="301" t="str">
        <f t="shared" si="40"/>
        <v/>
      </c>
    </row>
    <row r="798" spans="1:22" s="302" customFormat="1" x14ac:dyDescent="0.2">
      <c r="A798" s="394"/>
      <c r="B798" s="305"/>
      <c r="C798" s="305"/>
      <c r="D798" s="306"/>
      <c r="E798" s="306"/>
      <c r="F798" s="305"/>
      <c r="G798" s="305"/>
      <c r="H798" s="306"/>
      <c r="I798" s="306"/>
      <c r="J798" s="307"/>
      <c r="K798" s="307"/>
      <c r="L798" s="299" t="str">
        <f t="shared" si="37"/>
        <v/>
      </c>
      <c r="M798" s="311"/>
      <c r="N798" s="312"/>
      <c r="O798" s="312"/>
      <c r="P798" s="312"/>
      <c r="Q798" s="308"/>
      <c r="R798" s="300" t="str">
        <f>IFERROR(VLOOKUP(Q798,Hoja1!A:B,2,FALSE),"")</f>
        <v/>
      </c>
      <c r="S798" s="308"/>
      <c r="T798" s="308"/>
      <c r="U798" s="308"/>
      <c r="V798" s="301" t="str">
        <f t="shared" si="40"/>
        <v/>
      </c>
    </row>
    <row r="799" spans="1:22" s="302" customFormat="1" x14ac:dyDescent="0.2">
      <c r="A799" s="394"/>
      <c r="B799" s="305"/>
      <c r="C799" s="305"/>
      <c r="D799" s="306"/>
      <c r="E799" s="306"/>
      <c r="F799" s="305"/>
      <c r="G799" s="305"/>
      <c r="H799" s="306"/>
      <c r="I799" s="306"/>
      <c r="J799" s="307"/>
      <c r="K799" s="307"/>
      <c r="L799" s="299" t="str">
        <f t="shared" si="37"/>
        <v/>
      </c>
      <c r="M799" s="311"/>
      <c r="N799" s="312"/>
      <c r="O799" s="312"/>
      <c r="P799" s="312"/>
      <c r="Q799" s="308"/>
      <c r="R799" s="300" t="str">
        <f>IFERROR(VLOOKUP(Q799,Hoja1!A:B,2,FALSE),"")</f>
        <v/>
      </c>
      <c r="S799" s="308"/>
      <c r="T799" s="308"/>
      <c r="U799" s="308"/>
      <c r="V799" s="301" t="str">
        <f t="shared" si="40"/>
        <v/>
      </c>
    </row>
    <row r="800" spans="1:22" s="302" customFormat="1" x14ac:dyDescent="0.2">
      <c r="A800" s="394"/>
      <c r="B800" s="305"/>
      <c r="C800" s="305"/>
      <c r="D800" s="306"/>
      <c r="E800" s="306"/>
      <c r="F800" s="305"/>
      <c r="G800" s="305"/>
      <c r="H800" s="306"/>
      <c r="I800" s="306"/>
      <c r="J800" s="307"/>
      <c r="K800" s="307"/>
      <c r="L800" s="299" t="str">
        <f t="shared" si="37"/>
        <v/>
      </c>
      <c r="M800" s="311"/>
      <c r="N800" s="312"/>
      <c r="O800" s="312"/>
      <c r="P800" s="312"/>
      <c r="Q800" s="308"/>
      <c r="R800" s="300" t="str">
        <f>IFERROR(VLOOKUP(Q800,Hoja1!A:B,2,FALSE),"")</f>
        <v/>
      </c>
      <c r="S800" s="308"/>
      <c r="T800" s="308"/>
      <c r="U800" s="308"/>
      <c r="V800" s="301" t="str">
        <f t="shared" si="40"/>
        <v/>
      </c>
    </row>
    <row r="801" spans="1:22" s="302" customFormat="1" x14ac:dyDescent="0.2">
      <c r="A801" s="394"/>
      <c r="B801" s="305"/>
      <c r="C801" s="305"/>
      <c r="D801" s="306"/>
      <c r="E801" s="306"/>
      <c r="F801" s="305"/>
      <c r="G801" s="305"/>
      <c r="H801" s="306"/>
      <c r="I801" s="306"/>
      <c r="J801" s="307"/>
      <c r="K801" s="307"/>
      <c r="L801" s="299" t="str">
        <f t="shared" si="37"/>
        <v/>
      </c>
      <c r="M801" s="311"/>
      <c r="N801" s="312"/>
      <c r="O801" s="312"/>
      <c r="P801" s="312"/>
      <c r="Q801" s="308"/>
      <c r="R801" s="300" t="str">
        <f>IFERROR(VLOOKUP(Q801,Hoja1!A:B,2,FALSE),"")</f>
        <v/>
      </c>
      <c r="S801" s="308"/>
      <c r="T801" s="308"/>
      <c r="U801" s="308"/>
      <c r="V801" s="301" t="str">
        <f t="shared" si="40"/>
        <v/>
      </c>
    </row>
    <row r="802" spans="1:22" s="302" customFormat="1" x14ac:dyDescent="0.2">
      <c r="A802" s="394"/>
      <c r="B802" s="305"/>
      <c r="C802" s="305"/>
      <c r="D802" s="306"/>
      <c r="E802" s="306"/>
      <c r="F802" s="305"/>
      <c r="G802" s="305"/>
      <c r="H802" s="306"/>
      <c r="I802" s="306"/>
      <c r="J802" s="307"/>
      <c r="K802" s="307"/>
      <c r="L802" s="299" t="str">
        <f t="shared" si="37"/>
        <v/>
      </c>
      <c r="M802" s="311"/>
      <c r="N802" s="312"/>
      <c r="O802" s="312"/>
      <c r="P802" s="312"/>
      <c r="Q802" s="308"/>
      <c r="R802" s="300" t="str">
        <f>IFERROR(VLOOKUP(Q802,Hoja1!A:B,2,FALSE),"")</f>
        <v/>
      </c>
      <c r="S802" s="308"/>
      <c r="T802" s="308"/>
      <c r="U802" s="308"/>
      <c r="V802" s="301" t="str">
        <f t="shared" si="40"/>
        <v/>
      </c>
    </row>
    <row r="803" spans="1:22" s="302" customFormat="1" x14ac:dyDescent="0.2">
      <c r="A803" s="394"/>
      <c r="B803" s="305"/>
      <c r="C803" s="305"/>
      <c r="D803" s="306"/>
      <c r="E803" s="306"/>
      <c r="F803" s="305"/>
      <c r="G803" s="305"/>
      <c r="H803" s="306"/>
      <c r="I803" s="306"/>
      <c r="J803" s="307"/>
      <c r="K803" s="307"/>
      <c r="L803" s="299" t="str">
        <f t="shared" si="37"/>
        <v/>
      </c>
      <c r="M803" s="311"/>
      <c r="N803" s="312"/>
      <c r="O803" s="312"/>
      <c r="P803" s="312"/>
      <c r="Q803" s="308"/>
      <c r="R803" s="300" t="str">
        <f>IFERROR(VLOOKUP(Q803,Hoja1!A:B,2,FALSE),"")</f>
        <v/>
      </c>
      <c r="S803" s="308"/>
      <c r="T803" s="308"/>
      <c r="U803" s="308"/>
      <c r="V803" s="301" t="str">
        <f t="shared" si="40"/>
        <v/>
      </c>
    </row>
    <row r="804" spans="1:22" s="302" customFormat="1" x14ac:dyDescent="0.2">
      <c r="A804" s="394"/>
      <c r="B804" s="305"/>
      <c r="C804" s="305"/>
      <c r="D804" s="306"/>
      <c r="E804" s="306"/>
      <c r="F804" s="305"/>
      <c r="G804" s="305"/>
      <c r="H804" s="306"/>
      <c r="I804" s="306"/>
      <c r="J804" s="307"/>
      <c r="K804" s="307"/>
      <c r="L804" s="299" t="str">
        <f t="shared" si="37"/>
        <v/>
      </c>
      <c r="M804" s="311"/>
      <c r="N804" s="312"/>
      <c r="O804" s="312"/>
      <c r="P804" s="312"/>
      <c r="Q804" s="308"/>
      <c r="R804" s="300" t="str">
        <f>IFERROR(VLOOKUP(Q804,Hoja1!A:B,2,FALSE),"")</f>
        <v/>
      </c>
      <c r="S804" s="308"/>
      <c r="T804" s="308"/>
      <c r="U804" s="308"/>
      <c r="V804" s="301" t="str">
        <f t="shared" si="40"/>
        <v/>
      </c>
    </row>
    <row r="805" spans="1:22" s="302" customFormat="1" x14ac:dyDescent="0.2">
      <c r="A805" s="394"/>
      <c r="B805" s="305"/>
      <c r="C805" s="305"/>
      <c r="D805" s="306"/>
      <c r="E805" s="306"/>
      <c r="F805" s="305"/>
      <c r="G805" s="305"/>
      <c r="H805" s="306"/>
      <c r="I805" s="306"/>
      <c r="J805" s="307"/>
      <c r="K805" s="307"/>
      <c r="L805" s="299" t="str">
        <f t="shared" si="37"/>
        <v/>
      </c>
      <c r="M805" s="311"/>
      <c r="N805" s="312"/>
      <c r="O805" s="312"/>
      <c r="P805" s="312"/>
      <c r="Q805" s="308"/>
      <c r="R805" s="300" t="str">
        <f>IFERROR(VLOOKUP(Q805,Hoja1!A:B,2,FALSE),"")</f>
        <v/>
      </c>
      <c r="S805" s="308"/>
      <c r="T805" s="308"/>
      <c r="U805" s="308"/>
      <c r="V805" s="301" t="str">
        <f t="shared" si="40"/>
        <v/>
      </c>
    </row>
    <row r="806" spans="1:22" s="302" customFormat="1" x14ac:dyDescent="0.2">
      <c r="A806" s="394"/>
      <c r="B806" s="305"/>
      <c r="C806" s="305"/>
      <c r="D806" s="306"/>
      <c r="E806" s="306"/>
      <c r="F806" s="305"/>
      <c r="G806" s="305"/>
      <c r="H806" s="306"/>
      <c r="I806" s="306"/>
      <c r="J806" s="307"/>
      <c r="K806" s="307"/>
      <c r="L806" s="299" t="str">
        <f t="shared" si="37"/>
        <v/>
      </c>
      <c r="M806" s="311"/>
      <c r="N806" s="312"/>
      <c r="O806" s="312"/>
      <c r="P806" s="312"/>
      <c r="Q806" s="308"/>
      <c r="R806" s="300" t="str">
        <f>IFERROR(VLOOKUP(Q806,Hoja1!A:B,2,FALSE),"")</f>
        <v/>
      </c>
      <c r="S806" s="308"/>
      <c r="T806" s="308"/>
      <c r="U806" s="308"/>
      <c r="V806" s="301" t="str">
        <f t="shared" si="40"/>
        <v/>
      </c>
    </row>
    <row r="807" spans="1:22" s="302" customFormat="1" x14ac:dyDescent="0.2">
      <c r="A807" s="394"/>
      <c r="B807" s="305"/>
      <c r="C807" s="305"/>
      <c r="D807" s="306"/>
      <c r="E807" s="306"/>
      <c r="F807" s="305"/>
      <c r="G807" s="305"/>
      <c r="H807" s="306"/>
      <c r="I807" s="306"/>
      <c r="J807" s="307"/>
      <c r="K807" s="307"/>
      <c r="L807" s="299" t="str">
        <f t="shared" si="37"/>
        <v/>
      </c>
      <c r="M807" s="311"/>
      <c r="N807" s="312"/>
      <c r="O807" s="312"/>
      <c r="P807" s="312"/>
      <c r="Q807" s="308"/>
      <c r="R807" s="300" t="str">
        <f>IFERROR(VLOOKUP(Q807,Hoja1!A:B,2,FALSE),"")</f>
        <v/>
      </c>
      <c r="S807" s="308"/>
      <c r="T807" s="308"/>
      <c r="U807" s="308"/>
      <c r="V807" s="301" t="str">
        <f t="shared" si="40"/>
        <v/>
      </c>
    </row>
    <row r="808" spans="1:22" s="302" customFormat="1" x14ac:dyDescent="0.2">
      <c r="A808" s="394"/>
      <c r="B808" s="305"/>
      <c r="C808" s="305"/>
      <c r="D808" s="306"/>
      <c r="E808" s="306"/>
      <c r="F808" s="305"/>
      <c r="G808" s="305"/>
      <c r="H808" s="306"/>
      <c r="I808" s="306"/>
      <c r="J808" s="307"/>
      <c r="K808" s="307"/>
      <c r="L808" s="299" t="str">
        <f t="shared" si="37"/>
        <v/>
      </c>
      <c r="M808" s="311"/>
      <c r="N808" s="312"/>
      <c r="O808" s="312"/>
      <c r="P808" s="312"/>
      <c r="Q808" s="308"/>
      <c r="R808" s="300" t="str">
        <f>IFERROR(VLOOKUP(Q808,Hoja1!A:B,2,FALSE),"")</f>
        <v/>
      </c>
      <c r="S808" s="308"/>
      <c r="T808" s="308"/>
      <c r="U808" s="308"/>
      <c r="V808" s="301" t="str">
        <f t="shared" si="40"/>
        <v/>
      </c>
    </row>
    <row r="809" spans="1:22" s="302" customFormat="1" x14ac:dyDescent="0.2">
      <c r="A809" s="394"/>
      <c r="B809" s="305"/>
      <c r="C809" s="305"/>
      <c r="D809" s="306"/>
      <c r="E809" s="306"/>
      <c r="F809" s="305"/>
      <c r="G809" s="305"/>
      <c r="H809" s="306"/>
      <c r="I809" s="306"/>
      <c r="J809" s="307"/>
      <c r="K809" s="307"/>
      <c r="L809" s="299" t="str">
        <f t="shared" si="37"/>
        <v/>
      </c>
      <c r="M809" s="311"/>
      <c r="N809" s="312"/>
      <c r="O809" s="312"/>
      <c r="P809" s="312"/>
      <c r="Q809" s="308"/>
      <c r="R809" s="300" t="str">
        <f>IFERROR(VLOOKUP(Q809,Hoja1!A:B,2,FALSE),"")</f>
        <v/>
      </c>
      <c r="S809" s="308"/>
      <c r="T809" s="308"/>
      <c r="U809" s="308"/>
      <c r="V809" s="301" t="str">
        <f t="shared" si="40"/>
        <v/>
      </c>
    </row>
    <row r="810" spans="1:22" s="302" customFormat="1" x14ac:dyDescent="0.2">
      <c r="A810" s="394"/>
      <c r="B810" s="305"/>
      <c r="C810" s="305"/>
      <c r="D810" s="306"/>
      <c r="E810" s="306"/>
      <c r="F810" s="305"/>
      <c r="G810" s="305"/>
      <c r="H810" s="306"/>
      <c r="I810" s="306"/>
      <c r="J810" s="307"/>
      <c r="K810" s="307"/>
      <c r="L810" s="299" t="str">
        <f t="shared" si="37"/>
        <v/>
      </c>
      <c r="M810" s="311"/>
      <c r="N810" s="312"/>
      <c r="O810" s="312"/>
      <c r="P810" s="312"/>
      <c r="Q810" s="308"/>
      <c r="R810" s="300" t="str">
        <f>IFERROR(VLOOKUP(Q810,Hoja1!A:B,2,FALSE),"")</f>
        <v/>
      </c>
      <c r="S810" s="308"/>
      <c r="T810" s="308"/>
      <c r="U810" s="308"/>
      <c r="V810" s="301" t="str">
        <f t="shared" si="40"/>
        <v/>
      </c>
    </row>
    <row r="811" spans="1:22" s="302" customFormat="1" x14ac:dyDescent="0.2">
      <c r="A811" s="394"/>
      <c r="B811" s="305"/>
      <c r="C811" s="305"/>
      <c r="D811" s="306"/>
      <c r="E811" s="306"/>
      <c r="F811" s="305"/>
      <c r="G811" s="305"/>
      <c r="H811" s="306"/>
      <c r="I811" s="306"/>
      <c r="J811" s="307"/>
      <c r="K811" s="307"/>
      <c r="L811" s="299" t="str">
        <f t="shared" ref="L811:L874" si="41">IF(K811="","",(K811-J811)/$V$1)</f>
        <v/>
      </c>
      <c r="M811" s="311"/>
      <c r="N811" s="312"/>
      <c r="O811" s="312"/>
      <c r="P811" s="312"/>
      <c r="Q811" s="308"/>
      <c r="R811" s="300" t="str">
        <f>IFERROR(VLOOKUP(Q811,Hoja1!A:B,2,FALSE),"")</f>
        <v/>
      </c>
      <c r="S811" s="308"/>
      <c r="T811" s="308"/>
      <c r="U811" s="308"/>
      <c r="V811" s="301" t="str">
        <f t="shared" si="40"/>
        <v/>
      </c>
    </row>
    <row r="812" spans="1:22" s="302" customFormat="1" x14ac:dyDescent="0.2">
      <c r="A812" s="394"/>
      <c r="B812" s="305"/>
      <c r="C812" s="305"/>
      <c r="D812" s="306"/>
      <c r="E812" s="306"/>
      <c r="F812" s="305"/>
      <c r="G812" s="305"/>
      <c r="H812" s="306"/>
      <c r="I812" s="306"/>
      <c r="J812" s="307"/>
      <c r="K812" s="307"/>
      <c r="L812" s="299" t="str">
        <f t="shared" si="41"/>
        <v/>
      </c>
      <c r="M812" s="311"/>
      <c r="N812" s="312"/>
      <c r="O812" s="312"/>
      <c r="P812" s="312"/>
      <c r="Q812" s="308"/>
      <c r="R812" s="300" t="str">
        <f>IFERROR(VLOOKUP(Q812,Hoja1!A:B,2,FALSE),"")</f>
        <v/>
      </c>
      <c r="S812" s="308"/>
      <c r="T812" s="308"/>
      <c r="U812" s="308"/>
      <c r="V812" s="301" t="str">
        <f t="shared" si="40"/>
        <v/>
      </c>
    </row>
    <row r="813" spans="1:22" s="302" customFormat="1" x14ac:dyDescent="0.2">
      <c r="A813" s="394"/>
      <c r="B813" s="305"/>
      <c r="C813" s="305"/>
      <c r="D813" s="306"/>
      <c r="E813" s="306"/>
      <c r="F813" s="305"/>
      <c r="G813" s="305"/>
      <c r="H813" s="306"/>
      <c r="I813" s="306"/>
      <c r="J813" s="307"/>
      <c r="K813" s="307"/>
      <c r="L813" s="299" t="str">
        <f t="shared" si="41"/>
        <v/>
      </c>
      <c r="M813" s="311"/>
      <c r="N813" s="312"/>
      <c r="O813" s="312"/>
      <c r="P813" s="312"/>
      <c r="Q813" s="308"/>
      <c r="R813" s="300" t="str">
        <f>IFERROR(VLOOKUP(Q813,Hoja1!A:B,2,FALSE),"")</f>
        <v/>
      </c>
      <c r="S813" s="308"/>
      <c r="T813" s="308"/>
      <c r="U813" s="308"/>
      <c r="V813" s="301" t="str">
        <f t="shared" si="40"/>
        <v/>
      </c>
    </row>
    <row r="814" spans="1:22" s="302" customFormat="1" x14ac:dyDescent="0.2">
      <c r="A814" s="394"/>
      <c r="B814" s="305"/>
      <c r="C814" s="305"/>
      <c r="D814" s="306"/>
      <c r="E814" s="306"/>
      <c r="F814" s="305"/>
      <c r="G814" s="305"/>
      <c r="H814" s="306"/>
      <c r="I814" s="306"/>
      <c r="J814" s="307"/>
      <c r="K814" s="307"/>
      <c r="L814" s="299" t="str">
        <f t="shared" si="41"/>
        <v/>
      </c>
      <c r="M814" s="311"/>
      <c r="N814" s="312"/>
      <c r="O814" s="312"/>
      <c r="P814" s="312"/>
      <c r="Q814" s="308"/>
      <c r="R814" s="300" t="str">
        <f>IFERROR(VLOOKUP(Q814,Hoja1!A:B,2,FALSE),"")</f>
        <v/>
      </c>
      <c r="S814" s="308"/>
      <c r="T814" s="308"/>
      <c r="U814" s="308"/>
      <c r="V814" s="301" t="str">
        <f t="shared" si="40"/>
        <v/>
      </c>
    </row>
    <row r="815" spans="1:22" s="302" customFormat="1" x14ac:dyDescent="0.2">
      <c r="A815" s="394"/>
      <c r="B815" s="305"/>
      <c r="C815" s="305"/>
      <c r="D815" s="306"/>
      <c r="E815" s="306"/>
      <c r="F815" s="305"/>
      <c r="G815" s="305"/>
      <c r="H815" s="306"/>
      <c r="I815" s="306"/>
      <c r="J815" s="307"/>
      <c r="K815" s="307"/>
      <c r="L815" s="299" t="str">
        <f t="shared" si="41"/>
        <v/>
      </c>
      <c r="M815" s="311"/>
      <c r="N815" s="312"/>
      <c r="O815" s="312"/>
      <c r="P815" s="312"/>
      <c r="Q815" s="308"/>
      <c r="R815" s="300" t="str">
        <f>IFERROR(VLOOKUP(Q815,Hoja1!A:B,2,FALSE),"")</f>
        <v/>
      </c>
      <c r="S815" s="308"/>
      <c r="T815" s="308"/>
      <c r="U815" s="308"/>
      <c r="V815" s="301" t="str">
        <f t="shared" si="40"/>
        <v/>
      </c>
    </row>
    <row r="816" spans="1:22" s="302" customFormat="1" x14ac:dyDescent="0.2">
      <c r="A816" s="394"/>
      <c r="B816" s="305"/>
      <c r="C816" s="305"/>
      <c r="D816" s="306"/>
      <c r="E816" s="306"/>
      <c r="F816" s="305"/>
      <c r="G816" s="305"/>
      <c r="H816" s="306"/>
      <c r="I816" s="306"/>
      <c r="J816" s="307"/>
      <c r="K816" s="307"/>
      <c r="L816" s="299" t="str">
        <f t="shared" si="41"/>
        <v/>
      </c>
      <c r="M816" s="311"/>
      <c r="N816" s="312"/>
      <c r="O816" s="312"/>
      <c r="P816" s="312"/>
      <c r="Q816" s="308"/>
      <c r="R816" s="300" t="str">
        <f>IFERROR(VLOOKUP(Q816,Hoja1!A:B,2,FALSE),"")</f>
        <v/>
      </c>
      <c r="S816" s="308"/>
      <c r="T816" s="308"/>
      <c r="U816" s="308"/>
      <c r="V816" s="301" t="str">
        <f t="shared" si="40"/>
        <v/>
      </c>
    </row>
    <row r="817" spans="1:22" s="302" customFormat="1" x14ac:dyDescent="0.2">
      <c r="A817" s="394"/>
      <c r="B817" s="305"/>
      <c r="C817" s="305"/>
      <c r="D817" s="306"/>
      <c r="E817" s="306"/>
      <c r="F817" s="305"/>
      <c r="G817" s="305"/>
      <c r="H817" s="306"/>
      <c r="I817" s="306"/>
      <c r="J817" s="307"/>
      <c r="K817" s="307"/>
      <c r="L817" s="299" t="str">
        <f t="shared" si="41"/>
        <v/>
      </c>
      <c r="M817" s="311"/>
      <c r="N817" s="312"/>
      <c r="O817" s="312"/>
      <c r="P817" s="312"/>
      <c r="Q817" s="308"/>
      <c r="R817" s="300" t="str">
        <f>IFERROR(VLOOKUP(Q817,Hoja1!A:B,2,FALSE),"")</f>
        <v/>
      </c>
      <c r="S817" s="308"/>
      <c r="T817" s="308"/>
      <c r="U817" s="308"/>
      <c r="V817" s="301" t="str">
        <f t="shared" si="40"/>
        <v/>
      </c>
    </row>
    <row r="818" spans="1:22" s="302" customFormat="1" x14ac:dyDescent="0.2">
      <c r="A818" s="394"/>
      <c r="B818" s="305"/>
      <c r="C818" s="305"/>
      <c r="D818" s="306"/>
      <c r="E818" s="306"/>
      <c r="F818" s="305"/>
      <c r="G818" s="305"/>
      <c r="H818" s="306"/>
      <c r="I818" s="306"/>
      <c r="J818" s="307"/>
      <c r="K818" s="307"/>
      <c r="L818" s="299" t="str">
        <f t="shared" si="41"/>
        <v/>
      </c>
      <c r="M818" s="311"/>
      <c r="N818" s="312"/>
      <c r="O818" s="312"/>
      <c r="P818" s="312"/>
      <c r="Q818" s="308"/>
      <c r="R818" s="300" t="str">
        <f>IFERROR(VLOOKUP(Q818,Hoja1!A:B,2,FALSE),"")</f>
        <v/>
      </c>
      <c r="S818" s="308"/>
      <c r="T818" s="308"/>
      <c r="U818" s="308"/>
      <c r="V818" s="301" t="str">
        <f t="shared" si="40"/>
        <v/>
      </c>
    </row>
    <row r="819" spans="1:22" s="302" customFormat="1" x14ac:dyDescent="0.2">
      <c r="A819" s="394"/>
      <c r="B819" s="305"/>
      <c r="C819" s="305"/>
      <c r="D819" s="306"/>
      <c r="E819" s="306"/>
      <c r="F819" s="305"/>
      <c r="G819" s="305"/>
      <c r="H819" s="306"/>
      <c r="I819" s="306"/>
      <c r="J819" s="307"/>
      <c r="K819" s="307"/>
      <c r="L819" s="299" t="str">
        <f t="shared" si="41"/>
        <v/>
      </c>
      <c r="M819" s="311"/>
      <c r="N819" s="312"/>
      <c r="O819" s="312"/>
      <c r="P819" s="312"/>
      <c r="Q819" s="308"/>
      <c r="R819" s="300" t="str">
        <f>IFERROR(VLOOKUP(Q819,Hoja1!A:B,2,FALSE),"")</f>
        <v/>
      </c>
      <c r="S819" s="308"/>
      <c r="T819" s="308"/>
      <c r="U819" s="308"/>
      <c r="V819" s="301" t="str">
        <f t="shared" si="40"/>
        <v/>
      </c>
    </row>
    <row r="820" spans="1:22" s="302" customFormat="1" x14ac:dyDescent="0.2">
      <c r="A820" s="394"/>
      <c r="B820" s="305"/>
      <c r="C820" s="305"/>
      <c r="D820" s="306"/>
      <c r="E820" s="306"/>
      <c r="F820" s="305"/>
      <c r="G820" s="305"/>
      <c r="H820" s="306"/>
      <c r="I820" s="306"/>
      <c r="J820" s="307"/>
      <c r="K820" s="307"/>
      <c r="L820" s="299" t="str">
        <f t="shared" si="41"/>
        <v/>
      </c>
      <c r="M820" s="311"/>
      <c r="N820" s="312"/>
      <c r="O820" s="312"/>
      <c r="P820" s="312"/>
      <c r="Q820" s="308"/>
      <c r="R820" s="300" t="str">
        <f>IFERROR(VLOOKUP(Q820,Hoja1!A:B,2,FALSE),"")</f>
        <v/>
      </c>
      <c r="S820" s="308"/>
      <c r="T820" s="308"/>
      <c r="U820" s="308"/>
      <c r="V820" s="301" t="str">
        <f t="shared" si="40"/>
        <v/>
      </c>
    </row>
    <row r="821" spans="1:22" s="302" customFormat="1" x14ac:dyDescent="0.2">
      <c r="A821" s="394"/>
      <c r="B821" s="305"/>
      <c r="C821" s="305"/>
      <c r="D821" s="306"/>
      <c r="E821" s="306"/>
      <c r="F821" s="305"/>
      <c r="G821" s="305"/>
      <c r="H821" s="306"/>
      <c r="I821" s="306"/>
      <c r="J821" s="307"/>
      <c r="K821" s="307"/>
      <c r="L821" s="299" t="str">
        <f t="shared" si="41"/>
        <v/>
      </c>
      <c r="M821" s="311"/>
      <c r="N821" s="312"/>
      <c r="O821" s="312"/>
      <c r="P821" s="312"/>
      <c r="Q821" s="308"/>
      <c r="R821" s="300" t="str">
        <f>IFERROR(VLOOKUP(Q821,Hoja1!A:B,2,FALSE),"")</f>
        <v/>
      </c>
      <c r="S821" s="308"/>
      <c r="T821" s="308"/>
      <c r="U821" s="308"/>
      <c r="V821" s="301" t="str">
        <f t="shared" si="40"/>
        <v/>
      </c>
    </row>
    <row r="822" spans="1:22" s="302" customFormat="1" x14ac:dyDescent="0.2">
      <c r="A822" s="394"/>
      <c r="B822" s="305"/>
      <c r="C822" s="305"/>
      <c r="D822" s="306"/>
      <c r="E822" s="306"/>
      <c r="F822" s="305"/>
      <c r="G822" s="305"/>
      <c r="H822" s="306"/>
      <c r="I822" s="306"/>
      <c r="J822" s="307"/>
      <c r="K822" s="307"/>
      <c r="L822" s="299" t="str">
        <f t="shared" si="41"/>
        <v/>
      </c>
      <c r="M822" s="311"/>
      <c r="N822" s="312"/>
      <c r="O822" s="312"/>
      <c r="P822" s="312"/>
      <c r="Q822" s="308"/>
      <c r="R822" s="300" t="str">
        <f>IFERROR(VLOOKUP(Q822,Hoja1!A:B,2,FALSE),"")</f>
        <v/>
      </c>
      <c r="S822" s="308"/>
      <c r="T822" s="308"/>
      <c r="U822" s="308"/>
      <c r="V822" s="301" t="str">
        <f t="shared" si="40"/>
        <v/>
      </c>
    </row>
    <row r="823" spans="1:22" s="302" customFormat="1" x14ac:dyDescent="0.2">
      <c r="A823" s="394"/>
      <c r="B823" s="305"/>
      <c r="C823" s="305"/>
      <c r="D823" s="306"/>
      <c r="E823" s="306"/>
      <c r="F823" s="305"/>
      <c r="G823" s="305"/>
      <c r="H823" s="306"/>
      <c r="I823" s="306"/>
      <c r="J823" s="307"/>
      <c r="K823" s="307"/>
      <c r="L823" s="299" t="str">
        <f t="shared" si="41"/>
        <v/>
      </c>
      <c r="M823" s="311"/>
      <c r="N823" s="312"/>
      <c r="O823" s="312"/>
      <c r="P823" s="312"/>
      <c r="Q823" s="308"/>
      <c r="R823" s="300" t="str">
        <f>IFERROR(VLOOKUP(Q823,Hoja1!A:B,2,FALSE),"")</f>
        <v/>
      </c>
      <c r="S823" s="308"/>
      <c r="T823" s="308"/>
      <c r="U823" s="308"/>
      <c r="V823" s="301" t="str">
        <f t="shared" si="40"/>
        <v/>
      </c>
    </row>
    <row r="824" spans="1:22" s="302" customFormat="1" x14ac:dyDescent="0.2">
      <c r="A824" s="394"/>
      <c r="B824" s="305"/>
      <c r="C824" s="305"/>
      <c r="D824" s="306"/>
      <c r="E824" s="306"/>
      <c r="F824" s="305"/>
      <c r="G824" s="305"/>
      <c r="H824" s="306"/>
      <c r="I824" s="306"/>
      <c r="J824" s="307"/>
      <c r="K824" s="307"/>
      <c r="L824" s="299" t="str">
        <f t="shared" si="41"/>
        <v/>
      </c>
      <c r="M824" s="311"/>
      <c r="N824" s="312"/>
      <c r="O824" s="312"/>
      <c r="P824" s="312"/>
      <c r="Q824" s="308"/>
      <c r="R824" s="300" t="str">
        <f>IFERROR(VLOOKUP(Q824,Hoja1!A:B,2,FALSE),"")</f>
        <v/>
      </c>
      <c r="S824" s="308"/>
      <c r="T824" s="308"/>
      <c r="U824" s="308"/>
      <c r="V824" s="301" t="str">
        <f t="shared" si="40"/>
        <v/>
      </c>
    </row>
    <row r="825" spans="1:22" s="302" customFormat="1" x14ac:dyDescent="0.2">
      <c r="A825" s="394"/>
      <c r="B825" s="305"/>
      <c r="C825" s="305"/>
      <c r="D825" s="306"/>
      <c r="E825" s="306"/>
      <c r="F825" s="305"/>
      <c r="G825" s="305"/>
      <c r="H825" s="306"/>
      <c r="I825" s="306"/>
      <c r="J825" s="307"/>
      <c r="K825" s="307"/>
      <c r="L825" s="299" t="str">
        <f t="shared" si="41"/>
        <v/>
      </c>
      <c r="M825" s="311"/>
      <c r="N825" s="312"/>
      <c r="O825" s="312"/>
      <c r="P825" s="312"/>
      <c r="Q825" s="308"/>
      <c r="R825" s="300" t="str">
        <f>IFERROR(VLOOKUP(Q825,Hoja1!A:B,2,FALSE),"")</f>
        <v/>
      </c>
      <c r="S825" s="308"/>
      <c r="T825" s="308"/>
      <c r="U825" s="308"/>
      <c r="V825" s="301" t="str">
        <f t="shared" si="40"/>
        <v/>
      </c>
    </row>
    <row r="826" spans="1:22" s="302" customFormat="1" x14ac:dyDescent="0.2">
      <c r="A826" s="394"/>
      <c r="B826" s="305"/>
      <c r="C826" s="305"/>
      <c r="D826" s="306"/>
      <c r="E826" s="306"/>
      <c r="F826" s="305"/>
      <c r="G826" s="305"/>
      <c r="H826" s="306"/>
      <c r="I826" s="306"/>
      <c r="J826" s="307"/>
      <c r="K826" s="307"/>
      <c r="L826" s="299" t="str">
        <f t="shared" si="41"/>
        <v/>
      </c>
      <c r="M826" s="311"/>
      <c r="N826" s="312"/>
      <c r="O826" s="312"/>
      <c r="P826" s="312"/>
      <c r="Q826" s="308"/>
      <c r="R826" s="300" t="str">
        <f>IFERROR(VLOOKUP(Q826,Hoja1!A:B,2,FALSE),"")</f>
        <v/>
      </c>
      <c r="S826" s="308"/>
      <c r="T826" s="308"/>
      <c r="U826" s="308"/>
      <c r="V826" s="301" t="str">
        <f t="shared" si="40"/>
        <v/>
      </c>
    </row>
    <row r="827" spans="1:22" s="302" customFormat="1" x14ac:dyDescent="0.2">
      <c r="A827" s="394"/>
      <c r="B827" s="305"/>
      <c r="C827" s="305"/>
      <c r="D827" s="306"/>
      <c r="E827" s="306"/>
      <c r="F827" s="305"/>
      <c r="G827" s="305"/>
      <c r="H827" s="306"/>
      <c r="I827" s="306"/>
      <c r="J827" s="307"/>
      <c r="K827" s="307"/>
      <c r="L827" s="299" t="str">
        <f t="shared" si="41"/>
        <v/>
      </c>
      <c r="M827" s="311"/>
      <c r="N827" s="312"/>
      <c r="O827" s="312"/>
      <c r="P827" s="312"/>
      <c r="Q827" s="308"/>
      <c r="R827" s="300" t="str">
        <f>IFERROR(VLOOKUP(Q827,Hoja1!A:B,2,FALSE),"")</f>
        <v/>
      </c>
      <c r="S827" s="308"/>
      <c r="T827" s="308"/>
      <c r="U827" s="308"/>
      <c r="V827" s="301" t="str">
        <f t="shared" si="40"/>
        <v/>
      </c>
    </row>
    <row r="828" spans="1:22" s="302" customFormat="1" x14ac:dyDescent="0.2">
      <c r="A828" s="394"/>
      <c r="B828" s="305"/>
      <c r="C828" s="305"/>
      <c r="D828" s="306"/>
      <c r="E828" s="306"/>
      <c r="F828" s="305"/>
      <c r="G828" s="305"/>
      <c r="H828" s="306"/>
      <c r="I828" s="306"/>
      <c r="J828" s="307"/>
      <c r="K828" s="307"/>
      <c r="L828" s="299" t="str">
        <f t="shared" si="41"/>
        <v/>
      </c>
      <c r="M828" s="311"/>
      <c r="N828" s="312"/>
      <c r="O828" s="312"/>
      <c r="P828" s="312"/>
      <c r="Q828" s="308"/>
      <c r="R828" s="300" t="str">
        <f>IFERROR(VLOOKUP(Q828,Hoja1!A:B,2,FALSE),"")</f>
        <v/>
      </c>
      <c r="S828" s="308"/>
      <c r="T828" s="308"/>
      <c r="U828" s="308"/>
      <c r="V828" s="301" t="str">
        <f t="shared" si="40"/>
        <v/>
      </c>
    </row>
    <row r="829" spans="1:22" s="302" customFormat="1" x14ac:dyDescent="0.2">
      <c r="A829" s="394"/>
      <c r="B829" s="305"/>
      <c r="C829" s="305"/>
      <c r="D829" s="306"/>
      <c r="E829" s="306"/>
      <c r="F829" s="305"/>
      <c r="G829" s="305"/>
      <c r="H829" s="306"/>
      <c r="I829" s="306"/>
      <c r="J829" s="307"/>
      <c r="K829" s="307"/>
      <c r="L829" s="299" t="str">
        <f t="shared" si="41"/>
        <v/>
      </c>
      <c r="M829" s="311"/>
      <c r="N829" s="312"/>
      <c r="O829" s="312"/>
      <c r="P829" s="312"/>
      <c r="Q829" s="308"/>
      <c r="R829" s="300" t="str">
        <f>IFERROR(VLOOKUP(Q829,Hoja1!A:B,2,FALSE),"")</f>
        <v/>
      </c>
      <c r="S829" s="308"/>
      <c r="T829" s="308"/>
      <c r="U829" s="308"/>
      <c r="V829" s="301" t="str">
        <f t="shared" si="40"/>
        <v/>
      </c>
    </row>
    <row r="830" spans="1:22" s="302" customFormat="1" x14ac:dyDescent="0.2">
      <c r="A830" s="394"/>
      <c r="B830" s="305"/>
      <c r="C830" s="305"/>
      <c r="D830" s="306"/>
      <c r="E830" s="306"/>
      <c r="F830" s="305"/>
      <c r="G830" s="305"/>
      <c r="H830" s="306"/>
      <c r="I830" s="306"/>
      <c r="J830" s="307"/>
      <c r="K830" s="307"/>
      <c r="L830" s="299" t="str">
        <f t="shared" si="41"/>
        <v/>
      </c>
      <c r="M830" s="311"/>
      <c r="N830" s="312"/>
      <c r="O830" s="312"/>
      <c r="P830" s="312"/>
      <c r="Q830" s="308"/>
      <c r="R830" s="300" t="str">
        <f>IFERROR(VLOOKUP(Q830,Hoja1!A:B,2,FALSE),"")</f>
        <v/>
      </c>
      <c r="S830" s="308"/>
      <c r="T830" s="308"/>
      <c r="U830" s="308"/>
      <c r="V830" s="301" t="str">
        <f t="shared" si="40"/>
        <v/>
      </c>
    </row>
    <row r="831" spans="1:22" s="302" customFormat="1" x14ac:dyDescent="0.2">
      <c r="A831" s="394"/>
      <c r="B831" s="305"/>
      <c r="C831" s="305"/>
      <c r="D831" s="306"/>
      <c r="E831" s="306"/>
      <c r="F831" s="305"/>
      <c r="G831" s="305"/>
      <c r="H831" s="306"/>
      <c r="I831" s="306"/>
      <c r="J831" s="307"/>
      <c r="K831" s="307"/>
      <c r="L831" s="299" t="str">
        <f t="shared" si="41"/>
        <v/>
      </c>
      <c r="M831" s="311"/>
      <c r="N831" s="312"/>
      <c r="O831" s="312"/>
      <c r="P831" s="312"/>
      <c r="Q831" s="308"/>
      <c r="R831" s="300" t="str">
        <f>IFERROR(VLOOKUP(Q831,Hoja1!A:B,2,FALSE),"")</f>
        <v/>
      </c>
      <c r="S831" s="308"/>
      <c r="T831" s="308"/>
      <c r="U831" s="308"/>
      <c r="V831" s="301" t="str">
        <f t="shared" si="40"/>
        <v/>
      </c>
    </row>
    <row r="832" spans="1:22" s="302" customFormat="1" x14ac:dyDescent="0.2">
      <c r="A832" s="394"/>
      <c r="B832" s="305"/>
      <c r="C832" s="305"/>
      <c r="D832" s="306"/>
      <c r="E832" s="306"/>
      <c r="F832" s="305"/>
      <c r="G832" s="305"/>
      <c r="H832" s="306"/>
      <c r="I832" s="306"/>
      <c r="J832" s="307"/>
      <c r="K832" s="307"/>
      <c r="L832" s="299" t="str">
        <f t="shared" si="41"/>
        <v/>
      </c>
      <c r="M832" s="311"/>
      <c r="N832" s="312"/>
      <c r="O832" s="312"/>
      <c r="P832" s="312"/>
      <c r="Q832" s="308"/>
      <c r="R832" s="300" t="str">
        <f>IFERROR(VLOOKUP(Q832,Hoja1!A:B,2,FALSE),"")</f>
        <v/>
      </c>
      <c r="S832" s="308"/>
      <c r="T832" s="308"/>
      <c r="U832" s="308"/>
      <c r="V832" s="301" t="str">
        <f t="shared" si="40"/>
        <v/>
      </c>
    </row>
    <row r="833" spans="1:22" s="302" customFormat="1" x14ac:dyDescent="0.2">
      <c r="A833" s="394"/>
      <c r="B833" s="305"/>
      <c r="C833" s="305"/>
      <c r="D833" s="306"/>
      <c r="E833" s="306"/>
      <c r="F833" s="305"/>
      <c r="G833" s="305"/>
      <c r="H833" s="306"/>
      <c r="I833" s="306"/>
      <c r="J833" s="307"/>
      <c r="K833" s="307"/>
      <c r="L833" s="299" t="str">
        <f t="shared" si="41"/>
        <v/>
      </c>
      <c r="M833" s="311"/>
      <c r="N833" s="312"/>
      <c r="O833" s="312"/>
      <c r="P833" s="312"/>
      <c r="Q833" s="308"/>
      <c r="R833" s="300" t="str">
        <f>IFERROR(VLOOKUP(Q833,Hoja1!A:B,2,FALSE),"")</f>
        <v/>
      </c>
      <c r="S833" s="308"/>
      <c r="T833" s="308"/>
      <c r="U833" s="308"/>
      <c r="V833" s="301" t="str">
        <f t="shared" si="40"/>
        <v/>
      </c>
    </row>
    <row r="834" spans="1:22" s="302" customFormat="1" x14ac:dyDescent="0.2">
      <c r="A834" s="394"/>
      <c r="B834" s="305"/>
      <c r="C834" s="305"/>
      <c r="D834" s="306"/>
      <c r="E834" s="306"/>
      <c r="F834" s="305"/>
      <c r="G834" s="305"/>
      <c r="H834" s="306"/>
      <c r="I834" s="306"/>
      <c r="J834" s="307"/>
      <c r="K834" s="307"/>
      <c r="L834" s="299" t="str">
        <f t="shared" si="41"/>
        <v/>
      </c>
      <c r="M834" s="311"/>
      <c r="N834" s="312"/>
      <c r="O834" s="312"/>
      <c r="P834" s="312"/>
      <c r="Q834" s="308"/>
      <c r="R834" s="300" t="str">
        <f>IFERROR(VLOOKUP(Q834,Hoja1!A:B,2,FALSE),"")</f>
        <v/>
      </c>
      <c r="S834" s="308"/>
      <c r="T834" s="308"/>
      <c r="U834" s="308"/>
      <c r="V834" s="301" t="str">
        <f t="shared" si="40"/>
        <v/>
      </c>
    </row>
    <row r="835" spans="1:22" s="302" customFormat="1" x14ac:dyDescent="0.2">
      <c r="A835" s="394"/>
      <c r="B835" s="305"/>
      <c r="C835" s="305"/>
      <c r="D835" s="306"/>
      <c r="E835" s="306"/>
      <c r="F835" s="305"/>
      <c r="G835" s="305"/>
      <c r="H835" s="306"/>
      <c r="I835" s="306"/>
      <c r="J835" s="307"/>
      <c r="K835" s="307"/>
      <c r="L835" s="299" t="str">
        <f t="shared" si="41"/>
        <v/>
      </c>
      <c r="M835" s="311"/>
      <c r="N835" s="312"/>
      <c r="O835" s="312"/>
      <c r="P835" s="312"/>
      <c r="Q835" s="308"/>
      <c r="R835" s="300" t="str">
        <f>IFERROR(VLOOKUP(Q835,Hoja1!A:B,2,FALSE),"")</f>
        <v/>
      </c>
      <c r="S835" s="308"/>
      <c r="T835" s="308"/>
      <c r="U835" s="308"/>
      <c r="V835" s="301" t="str">
        <f t="shared" si="40"/>
        <v/>
      </c>
    </row>
    <row r="836" spans="1:22" s="302" customFormat="1" x14ac:dyDescent="0.2">
      <c r="A836" s="394"/>
      <c r="B836" s="305"/>
      <c r="C836" s="305"/>
      <c r="D836" s="306"/>
      <c r="E836" s="306"/>
      <c r="F836" s="305"/>
      <c r="G836" s="305"/>
      <c r="H836" s="306"/>
      <c r="I836" s="306"/>
      <c r="J836" s="307"/>
      <c r="K836" s="307"/>
      <c r="L836" s="299" t="str">
        <f t="shared" si="41"/>
        <v/>
      </c>
      <c r="M836" s="311"/>
      <c r="N836" s="312"/>
      <c r="O836" s="312"/>
      <c r="P836" s="312"/>
      <c r="Q836" s="308"/>
      <c r="R836" s="300" t="str">
        <f>IFERROR(VLOOKUP(Q836,Hoja1!A:B,2,FALSE),"")</f>
        <v/>
      </c>
      <c r="S836" s="308"/>
      <c r="T836" s="308"/>
      <c r="U836" s="308"/>
      <c r="V836" s="301" t="str">
        <f t="shared" si="40"/>
        <v/>
      </c>
    </row>
    <row r="837" spans="1:22" s="302" customFormat="1" x14ac:dyDescent="0.2">
      <c r="A837" s="394"/>
      <c r="B837" s="305"/>
      <c r="C837" s="305"/>
      <c r="D837" s="306"/>
      <c r="E837" s="306"/>
      <c r="F837" s="305"/>
      <c r="G837" s="305"/>
      <c r="H837" s="306"/>
      <c r="I837" s="306"/>
      <c r="J837" s="307"/>
      <c r="K837" s="307"/>
      <c r="L837" s="299" t="str">
        <f t="shared" si="41"/>
        <v/>
      </c>
      <c r="M837" s="311"/>
      <c r="N837" s="312"/>
      <c r="O837" s="312"/>
      <c r="P837" s="312"/>
      <c r="Q837" s="308"/>
      <c r="R837" s="300" t="str">
        <f>IFERROR(VLOOKUP(Q837,Hoja1!A:B,2,FALSE),"")</f>
        <v/>
      </c>
      <c r="S837" s="308"/>
      <c r="T837" s="308"/>
      <c r="U837" s="308"/>
      <c r="V837" s="301" t="str">
        <f t="shared" si="40"/>
        <v/>
      </c>
    </row>
    <row r="838" spans="1:22" s="302" customFormat="1" x14ac:dyDescent="0.2">
      <c r="A838" s="394"/>
      <c r="B838" s="305"/>
      <c r="C838" s="305"/>
      <c r="D838" s="306"/>
      <c r="E838" s="306"/>
      <c r="F838" s="305"/>
      <c r="G838" s="305"/>
      <c r="H838" s="306"/>
      <c r="I838" s="306"/>
      <c r="J838" s="307"/>
      <c r="K838" s="307"/>
      <c r="L838" s="299" t="str">
        <f t="shared" si="41"/>
        <v/>
      </c>
      <c r="M838" s="311"/>
      <c r="N838" s="312"/>
      <c r="O838" s="312"/>
      <c r="P838" s="312"/>
      <c r="Q838" s="308"/>
      <c r="R838" s="300" t="str">
        <f>IFERROR(VLOOKUP(Q838,Hoja1!A:B,2,FALSE),"")</f>
        <v/>
      </c>
      <c r="S838" s="308"/>
      <c r="T838" s="308"/>
      <c r="U838" s="308"/>
      <c r="V838" s="301" t="str">
        <f t="shared" si="40"/>
        <v/>
      </c>
    </row>
    <row r="839" spans="1:22" s="302" customFormat="1" x14ac:dyDescent="0.2">
      <c r="A839" s="394"/>
      <c r="B839" s="305"/>
      <c r="C839" s="305"/>
      <c r="D839" s="306"/>
      <c r="E839" s="306"/>
      <c r="F839" s="305"/>
      <c r="G839" s="305"/>
      <c r="H839" s="306"/>
      <c r="I839" s="306"/>
      <c r="J839" s="307"/>
      <c r="K839" s="307"/>
      <c r="L839" s="299" t="str">
        <f t="shared" si="41"/>
        <v/>
      </c>
      <c r="M839" s="311"/>
      <c r="N839" s="312"/>
      <c r="O839" s="312"/>
      <c r="P839" s="312"/>
      <c r="Q839" s="308"/>
      <c r="R839" s="300" t="str">
        <f>IFERROR(VLOOKUP(Q839,Hoja1!A:B,2,FALSE),"")</f>
        <v/>
      </c>
      <c r="S839" s="308"/>
      <c r="T839" s="308"/>
      <c r="U839" s="308"/>
      <c r="V839" s="301" t="str">
        <f t="shared" si="40"/>
        <v/>
      </c>
    </row>
    <row r="840" spans="1:22" s="302" customFormat="1" x14ac:dyDescent="0.2">
      <c r="A840" s="394"/>
      <c r="B840" s="305"/>
      <c r="C840" s="305"/>
      <c r="D840" s="306"/>
      <c r="E840" s="306"/>
      <c r="F840" s="305"/>
      <c r="G840" s="305"/>
      <c r="H840" s="306"/>
      <c r="I840" s="306"/>
      <c r="J840" s="307"/>
      <c r="K840" s="307"/>
      <c r="L840" s="299" t="str">
        <f t="shared" si="41"/>
        <v/>
      </c>
      <c r="M840" s="311"/>
      <c r="N840" s="312"/>
      <c r="O840" s="312"/>
      <c r="P840" s="312"/>
      <c r="Q840" s="308"/>
      <c r="R840" s="300" t="str">
        <f>IFERROR(VLOOKUP(Q840,Hoja1!A:B,2,FALSE),"")</f>
        <v/>
      </c>
      <c r="S840" s="308"/>
      <c r="T840" s="308"/>
      <c r="U840" s="308"/>
      <c r="V840" s="301" t="str">
        <f t="shared" si="40"/>
        <v/>
      </c>
    </row>
    <row r="841" spans="1:22" s="302" customFormat="1" x14ac:dyDescent="0.2">
      <c r="A841" s="394"/>
      <c r="B841" s="305"/>
      <c r="C841" s="305"/>
      <c r="D841" s="306"/>
      <c r="E841" s="306"/>
      <c r="F841" s="305"/>
      <c r="G841" s="305"/>
      <c r="H841" s="306"/>
      <c r="I841" s="306"/>
      <c r="J841" s="307"/>
      <c r="K841" s="307"/>
      <c r="L841" s="299" t="str">
        <f t="shared" si="41"/>
        <v/>
      </c>
      <c r="M841" s="311"/>
      <c r="N841" s="312"/>
      <c r="O841" s="312"/>
      <c r="P841" s="312"/>
      <c r="Q841" s="308"/>
      <c r="R841" s="300" t="str">
        <f>IFERROR(VLOOKUP(Q841,Hoja1!A:B,2,FALSE),"")</f>
        <v/>
      </c>
      <c r="S841" s="308"/>
      <c r="T841" s="308"/>
      <c r="U841" s="308"/>
      <c r="V841" s="301" t="str">
        <f t="shared" si="40"/>
        <v/>
      </c>
    </row>
    <row r="842" spans="1:22" s="302" customFormat="1" x14ac:dyDescent="0.2">
      <c r="A842" s="394"/>
      <c r="B842" s="305"/>
      <c r="C842" s="305"/>
      <c r="D842" s="306"/>
      <c r="E842" s="306"/>
      <c r="F842" s="305"/>
      <c r="G842" s="305"/>
      <c r="H842" s="306"/>
      <c r="I842" s="306"/>
      <c r="J842" s="307"/>
      <c r="K842" s="307"/>
      <c r="L842" s="299" t="str">
        <f t="shared" si="41"/>
        <v/>
      </c>
      <c r="M842" s="311"/>
      <c r="N842" s="312"/>
      <c r="O842" s="312"/>
      <c r="P842" s="312"/>
      <c r="Q842" s="308"/>
      <c r="R842" s="300" t="str">
        <f>IFERROR(VLOOKUP(Q842,Hoja1!A:B,2,FALSE),"")</f>
        <v/>
      </c>
      <c r="S842" s="308"/>
      <c r="T842" s="308"/>
      <c r="U842" s="308"/>
      <c r="V842" s="301" t="str">
        <f t="shared" si="40"/>
        <v/>
      </c>
    </row>
    <row r="843" spans="1:22" s="302" customFormat="1" x14ac:dyDescent="0.2">
      <c r="A843" s="394"/>
      <c r="B843" s="305"/>
      <c r="C843" s="305"/>
      <c r="D843" s="306"/>
      <c r="E843" s="306"/>
      <c r="F843" s="305"/>
      <c r="G843" s="305"/>
      <c r="H843" s="306"/>
      <c r="I843" s="306"/>
      <c r="J843" s="307"/>
      <c r="K843" s="307"/>
      <c r="L843" s="299" t="str">
        <f t="shared" si="41"/>
        <v/>
      </c>
      <c r="M843" s="311"/>
      <c r="N843" s="312"/>
      <c r="O843" s="312"/>
      <c r="P843" s="312"/>
      <c r="Q843" s="308"/>
      <c r="R843" s="300" t="str">
        <f>IFERROR(VLOOKUP(Q843,Hoja1!A:B,2,FALSE),"")</f>
        <v/>
      </c>
      <c r="S843" s="308"/>
      <c r="T843" s="308"/>
      <c r="U843" s="308"/>
      <c r="V843" s="301" t="str">
        <f t="shared" si="40"/>
        <v/>
      </c>
    </row>
    <row r="844" spans="1:22" s="302" customFormat="1" x14ac:dyDescent="0.2">
      <c r="A844" s="394"/>
      <c r="B844" s="305"/>
      <c r="C844" s="305"/>
      <c r="D844" s="306"/>
      <c r="E844" s="306"/>
      <c r="F844" s="305"/>
      <c r="G844" s="305"/>
      <c r="H844" s="306"/>
      <c r="I844" s="306"/>
      <c r="J844" s="307"/>
      <c r="K844" s="307"/>
      <c r="L844" s="299" t="str">
        <f t="shared" si="41"/>
        <v/>
      </c>
      <c r="M844" s="311"/>
      <c r="N844" s="312"/>
      <c r="O844" s="312"/>
      <c r="P844" s="312"/>
      <c r="Q844" s="308"/>
      <c r="R844" s="300" t="str">
        <f>IFERROR(VLOOKUP(Q844,Hoja1!A:B,2,FALSE),"")</f>
        <v/>
      </c>
      <c r="S844" s="308"/>
      <c r="T844" s="308"/>
      <c r="U844" s="308"/>
      <c r="V844" s="301" t="str">
        <f t="shared" ref="V844:V907" si="42">IF(A844="","",MONTH(A844))</f>
        <v/>
      </c>
    </row>
    <row r="845" spans="1:22" s="302" customFormat="1" x14ac:dyDescent="0.2">
      <c r="A845" s="394"/>
      <c r="B845" s="305"/>
      <c r="C845" s="305"/>
      <c r="D845" s="306"/>
      <c r="E845" s="306"/>
      <c r="F845" s="305"/>
      <c r="G845" s="305"/>
      <c r="H845" s="306"/>
      <c r="I845" s="306"/>
      <c r="J845" s="307"/>
      <c r="K845" s="307"/>
      <c r="L845" s="299" t="str">
        <f t="shared" si="41"/>
        <v/>
      </c>
      <c r="M845" s="311"/>
      <c r="N845" s="312"/>
      <c r="O845" s="312"/>
      <c r="P845" s="312"/>
      <c r="Q845" s="308"/>
      <c r="R845" s="300" t="str">
        <f>IFERROR(VLOOKUP(Q845,Hoja1!A:B,2,FALSE),"")</f>
        <v/>
      </c>
      <c r="S845" s="308"/>
      <c r="T845" s="308"/>
      <c r="U845" s="308"/>
      <c r="V845" s="301" t="str">
        <f t="shared" si="42"/>
        <v/>
      </c>
    </row>
    <row r="846" spans="1:22" s="302" customFormat="1" x14ac:dyDescent="0.2">
      <c r="A846" s="394"/>
      <c r="B846" s="305"/>
      <c r="C846" s="305"/>
      <c r="D846" s="306"/>
      <c r="E846" s="306"/>
      <c r="F846" s="305"/>
      <c r="G846" s="305"/>
      <c r="H846" s="306"/>
      <c r="I846" s="306"/>
      <c r="J846" s="307"/>
      <c r="K846" s="307"/>
      <c r="L846" s="299" t="str">
        <f t="shared" si="41"/>
        <v/>
      </c>
      <c r="M846" s="311"/>
      <c r="N846" s="312"/>
      <c r="O846" s="312"/>
      <c r="P846" s="312"/>
      <c r="Q846" s="308"/>
      <c r="R846" s="300" t="str">
        <f>IFERROR(VLOOKUP(Q846,Hoja1!A:B,2,FALSE),"")</f>
        <v/>
      </c>
      <c r="S846" s="308"/>
      <c r="T846" s="308"/>
      <c r="U846" s="308"/>
      <c r="V846" s="301" t="str">
        <f t="shared" si="42"/>
        <v/>
      </c>
    </row>
    <row r="847" spans="1:22" s="302" customFormat="1" x14ac:dyDescent="0.2">
      <c r="A847" s="394"/>
      <c r="B847" s="305"/>
      <c r="C847" s="305"/>
      <c r="D847" s="306"/>
      <c r="E847" s="306"/>
      <c r="F847" s="305"/>
      <c r="G847" s="305"/>
      <c r="H847" s="306"/>
      <c r="I847" s="306"/>
      <c r="J847" s="307"/>
      <c r="K847" s="307"/>
      <c r="L847" s="299" t="str">
        <f t="shared" si="41"/>
        <v/>
      </c>
      <c r="M847" s="311"/>
      <c r="N847" s="312"/>
      <c r="O847" s="312"/>
      <c r="P847" s="312"/>
      <c r="Q847" s="308"/>
      <c r="R847" s="300" t="str">
        <f>IFERROR(VLOOKUP(Q847,Hoja1!A:B,2,FALSE),"")</f>
        <v/>
      </c>
      <c r="S847" s="308"/>
      <c r="T847" s="308"/>
      <c r="U847" s="308"/>
      <c r="V847" s="301" t="str">
        <f t="shared" si="42"/>
        <v/>
      </c>
    </row>
    <row r="848" spans="1:22" s="302" customFormat="1" x14ac:dyDescent="0.2">
      <c r="A848" s="394"/>
      <c r="B848" s="305"/>
      <c r="C848" s="305"/>
      <c r="D848" s="306"/>
      <c r="E848" s="306"/>
      <c r="F848" s="305"/>
      <c r="G848" s="305"/>
      <c r="H848" s="306"/>
      <c r="I848" s="306"/>
      <c r="J848" s="307"/>
      <c r="K848" s="307"/>
      <c r="L848" s="299" t="str">
        <f t="shared" si="41"/>
        <v/>
      </c>
      <c r="M848" s="311"/>
      <c r="N848" s="312"/>
      <c r="O848" s="312"/>
      <c r="P848" s="312"/>
      <c r="Q848" s="308"/>
      <c r="R848" s="300" t="str">
        <f>IFERROR(VLOOKUP(Q848,Hoja1!A:B,2,FALSE),"")</f>
        <v/>
      </c>
      <c r="S848" s="308"/>
      <c r="T848" s="308"/>
      <c r="U848" s="308"/>
      <c r="V848" s="301" t="str">
        <f t="shared" si="42"/>
        <v/>
      </c>
    </row>
    <row r="849" spans="1:22" s="302" customFormat="1" x14ac:dyDescent="0.2">
      <c r="A849" s="394"/>
      <c r="B849" s="305"/>
      <c r="C849" s="305"/>
      <c r="D849" s="306"/>
      <c r="E849" s="306"/>
      <c r="F849" s="305"/>
      <c r="G849" s="305"/>
      <c r="H849" s="306"/>
      <c r="I849" s="306"/>
      <c r="J849" s="307"/>
      <c r="K849" s="307"/>
      <c r="L849" s="299" t="str">
        <f t="shared" si="41"/>
        <v/>
      </c>
      <c r="M849" s="311"/>
      <c r="N849" s="312"/>
      <c r="O849" s="312"/>
      <c r="P849" s="312"/>
      <c r="Q849" s="308"/>
      <c r="R849" s="300" t="str">
        <f>IFERROR(VLOOKUP(Q849,Hoja1!A:B,2,FALSE),"")</f>
        <v/>
      </c>
      <c r="S849" s="308"/>
      <c r="T849" s="308"/>
      <c r="U849" s="308"/>
      <c r="V849" s="301" t="str">
        <f t="shared" si="42"/>
        <v/>
      </c>
    </row>
    <row r="850" spans="1:22" s="302" customFormat="1" x14ac:dyDescent="0.2">
      <c r="A850" s="394"/>
      <c r="B850" s="305"/>
      <c r="C850" s="305"/>
      <c r="D850" s="306"/>
      <c r="E850" s="306"/>
      <c r="F850" s="305"/>
      <c r="G850" s="305"/>
      <c r="H850" s="306"/>
      <c r="I850" s="306"/>
      <c r="J850" s="307"/>
      <c r="K850" s="307"/>
      <c r="L850" s="299" t="str">
        <f t="shared" si="41"/>
        <v/>
      </c>
      <c r="M850" s="311"/>
      <c r="N850" s="312"/>
      <c r="O850" s="312"/>
      <c r="P850" s="312"/>
      <c r="Q850" s="308"/>
      <c r="R850" s="300" t="str">
        <f>IFERROR(VLOOKUP(Q850,Hoja1!A:B,2,FALSE),"")</f>
        <v/>
      </c>
      <c r="S850" s="308"/>
      <c r="T850" s="308"/>
      <c r="U850" s="308"/>
      <c r="V850" s="301" t="str">
        <f t="shared" si="42"/>
        <v/>
      </c>
    </row>
    <row r="851" spans="1:22" s="302" customFormat="1" x14ac:dyDescent="0.2">
      <c r="A851" s="394"/>
      <c r="B851" s="305"/>
      <c r="C851" s="305"/>
      <c r="D851" s="306"/>
      <c r="E851" s="306"/>
      <c r="F851" s="305"/>
      <c r="G851" s="305"/>
      <c r="H851" s="306"/>
      <c r="I851" s="306"/>
      <c r="J851" s="307"/>
      <c r="K851" s="307"/>
      <c r="L851" s="299" t="str">
        <f t="shared" si="41"/>
        <v/>
      </c>
      <c r="M851" s="311"/>
      <c r="N851" s="312"/>
      <c r="O851" s="312"/>
      <c r="P851" s="312"/>
      <c r="Q851" s="308"/>
      <c r="R851" s="300" t="str">
        <f>IFERROR(VLOOKUP(Q851,Hoja1!A:B,2,FALSE),"")</f>
        <v/>
      </c>
      <c r="S851" s="308"/>
      <c r="T851" s="308"/>
      <c r="U851" s="308"/>
      <c r="V851" s="301" t="str">
        <f t="shared" si="42"/>
        <v/>
      </c>
    </row>
    <row r="852" spans="1:22" s="302" customFormat="1" x14ac:dyDescent="0.2">
      <c r="A852" s="394"/>
      <c r="B852" s="305"/>
      <c r="C852" s="305"/>
      <c r="D852" s="306"/>
      <c r="E852" s="306"/>
      <c r="F852" s="305"/>
      <c r="G852" s="305"/>
      <c r="H852" s="306"/>
      <c r="I852" s="306"/>
      <c r="J852" s="307"/>
      <c r="K852" s="307"/>
      <c r="L852" s="299" t="str">
        <f t="shared" si="41"/>
        <v/>
      </c>
      <c r="M852" s="311"/>
      <c r="N852" s="312"/>
      <c r="O852" s="312"/>
      <c r="P852" s="312"/>
      <c r="Q852" s="308"/>
      <c r="R852" s="300" t="str">
        <f>IFERROR(VLOOKUP(Q852,Hoja1!A:B,2,FALSE),"")</f>
        <v/>
      </c>
      <c r="S852" s="308"/>
      <c r="T852" s="308"/>
      <c r="U852" s="308"/>
      <c r="V852" s="301" t="str">
        <f t="shared" si="42"/>
        <v/>
      </c>
    </row>
    <row r="853" spans="1:22" s="302" customFormat="1" x14ac:dyDescent="0.2">
      <c r="A853" s="394"/>
      <c r="B853" s="305"/>
      <c r="C853" s="305"/>
      <c r="D853" s="306"/>
      <c r="E853" s="306"/>
      <c r="F853" s="305"/>
      <c r="G853" s="305"/>
      <c r="H853" s="306"/>
      <c r="I853" s="306"/>
      <c r="J853" s="307"/>
      <c r="K853" s="307"/>
      <c r="L853" s="299" t="str">
        <f t="shared" si="41"/>
        <v/>
      </c>
      <c r="M853" s="311"/>
      <c r="N853" s="312"/>
      <c r="O853" s="312"/>
      <c r="P853" s="312"/>
      <c r="Q853" s="308"/>
      <c r="R853" s="300" t="str">
        <f>IFERROR(VLOOKUP(Q853,Hoja1!A:B,2,FALSE),"")</f>
        <v/>
      </c>
      <c r="S853" s="308"/>
      <c r="T853" s="308"/>
      <c r="U853" s="308"/>
      <c r="V853" s="301" t="str">
        <f t="shared" si="42"/>
        <v/>
      </c>
    </row>
    <row r="854" spans="1:22" s="302" customFormat="1" x14ac:dyDescent="0.2">
      <c r="A854" s="394"/>
      <c r="B854" s="305"/>
      <c r="C854" s="305"/>
      <c r="D854" s="306"/>
      <c r="E854" s="306"/>
      <c r="F854" s="305"/>
      <c r="G854" s="305"/>
      <c r="H854" s="306"/>
      <c r="I854" s="306"/>
      <c r="J854" s="307"/>
      <c r="K854" s="307"/>
      <c r="L854" s="299" t="str">
        <f t="shared" si="41"/>
        <v/>
      </c>
      <c r="M854" s="311"/>
      <c r="N854" s="312"/>
      <c r="O854" s="312"/>
      <c r="P854" s="312"/>
      <c r="Q854" s="308"/>
      <c r="R854" s="300" t="str">
        <f>IFERROR(VLOOKUP(Q854,Hoja1!A:B,2,FALSE),"")</f>
        <v/>
      </c>
      <c r="S854" s="308"/>
      <c r="T854" s="308"/>
      <c r="U854" s="308"/>
      <c r="V854" s="301" t="str">
        <f t="shared" si="42"/>
        <v/>
      </c>
    </row>
    <row r="855" spans="1:22" s="302" customFormat="1" x14ac:dyDescent="0.2">
      <c r="A855" s="394"/>
      <c r="B855" s="305"/>
      <c r="C855" s="305"/>
      <c r="D855" s="306"/>
      <c r="E855" s="306"/>
      <c r="F855" s="305"/>
      <c r="G855" s="305"/>
      <c r="H855" s="306"/>
      <c r="I855" s="306"/>
      <c r="J855" s="307"/>
      <c r="K855" s="307"/>
      <c r="L855" s="299" t="str">
        <f t="shared" si="41"/>
        <v/>
      </c>
      <c r="M855" s="311"/>
      <c r="N855" s="312"/>
      <c r="O855" s="312"/>
      <c r="P855" s="312"/>
      <c r="Q855" s="308"/>
      <c r="R855" s="300" t="str">
        <f>IFERROR(VLOOKUP(Q855,Hoja1!A:B,2,FALSE),"")</f>
        <v/>
      </c>
      <c r="S855" s="308"/>
      <c r="T855" s="308"/>
      <c r="U855" s="308"/>
      <c r="V855" s="301" t="str">
        <f t="shared" si="42"/>
        <v/>
      </c>
    </row>
    <row r="856" spans="1:22" s="302" customFormat="1" x14ac:dyDescent="0.2">
      <c r="A856" s="394"/>
      <c r="B856" s="305"/>
      <c r="C856" s="305"/>
      <c r="D856" s="306"/>
      <c r="E856" s="306"/>
      <c r="F856" s="305"/>
      <c r="G856" s="305"/>
      <c r="H856" s="306"/>
      <c r="I856" s="306"/>
      <c r="J856" s="307"/>
      <c r="K856" s="307"/>
      <c r="L856" s="299" t="str">
        <f t="shared" si="41"/>
        <v/>
      </c>
      <c r="M856" s="311"/>
      <c r="N856" s="312"/>
      <c r="O856" s="312"/>
      <c r="P856" s="312"/>
      <c r="Q856" s="308"/>
      <c r="R856" s="300" t="str">
        <f>IFERROR(VLOOKUP(Q856,Hoja1!A:B,2,FALSE),"")</f>
        <v/>
      </c>
      <c r="S856" s="308"/>
      <c r="T856" s="308"/>
      <c r="U856" s="308"/>
      <c r="V856" s="301" t="str">
        <f t="shared" si="42"/>
        <v/>
      </c>
    </row>
    <row r="857" spans="1:22" s="302" customFormat="1" x14ac:dyDescent="0.2">
      <c r="A857" s="394"/>
      <c r="B857" s="305"/>
      <c r="C857" s="305"/>
      <c r="D857" s="306"/>
      <c r="E857" s="306"/>
      <c r="F857" s="305"/>
      <c r="G857" s="305"/>
      <c r="H857" s="306"/>
      <c r="I857" s="306"/>
      <c r="J857" s="307"/>
      <c r="K857" s="307"/>
      <c r="L857" s="299" t="str">
        <f t="shared" si="41"/>
        <v/>
      </c>
      <c r="M857" s="311"/>
      <c r="N857" s="312"/>
      <c r="O857" s="312"/>
      <c r="P857" s="312"/>
      <c r="Q857" s="308"/>
      <c r="R857" s="300" t="str">
        <f>IFERROR(VLOOKUP(Q857,Hoja1!A:B,2,FALSE),"")</f>
        <v/>
      </c>
      <c r="S857" s="308"/>
      <c r="T857" s="308"/>
      <c r="U857" s="308"/>
      <c r="V857" s="301" t="str">
        <f t="shared" si="42"/>
        <v/>
      </c>
    </row>
    <row r="858" spans="1:22" s="302" customFormat="1" x14ac:dyDescent="0.2">
      <c r="A858" s="394"/>
      <c r="B858" s="305"/>
      <c r="C858" s="305"/>
      <c r="D858" s="306"/>
      <c r="E858" s="306"/>
      <c r="F858" s="305"/>
      <c r="G858" s="305"/>
      <c r="H858" s="306"/>
      <c r="I858" s="306"/>
      <c r="J858" s="307"/>
      <c r="K858" s="307"/>
      <c r="L858" s="299" t="str">
        <f t="shared" si="41"/>
        <v/>
      </c>
      <c r="M858" s="311"/>
      <c r="N858" s="312"/>
      <c r="O858" s="312"/>
      <c r="P858" s="312"/>
      <c r="Q858" s="308"/>
      <c r="R858" s="300" t="str">
        <f>IFERROR(VLOOKUP(Q858,Hoja1!A:B,2,FALSE),"")</f>
        <v/>
      </c>
      <c r="S858" s="308"/>
      <c r="T858" s="308"/>
      <c r="U858" s="308"/>
      <c r="V858" s="301" t="str">
        <f t="shared" si="42"/>
        <v/>
      </c>
    </row>
    <row r="859" spans="1:22" s="302" customFormat="1" x14ac:dyDescent="0.2">
      <c r="A859" s="394"/>
      <c r="B859" s="305"/>
      <c r="C859" s="305"/>
      <c r="D859" s="306"/>
      <c r="E859" s="306"/>
      <c r="F859" s="305"/>
      <c r="G859" s="305"/>
      <c r="H859" s="306"/>
      <c r="I859" s="306"/>
      <c r="J859" s="307"/>
      <c r="K859" s="307"/>
      <c r="L859" s="299" t="str">
        <f t="shared" si="41"/>
        <v/>
      </c>
      <c r="M859" s="311"/>
      <c r="N859" s="312"/>
      <c r="O859" s="312"/>
      <c r="P859" s="312"/>
      <c r="Q859" s="308"/>
      <c r="R859" s="300" t="str">
        <f>IFERROR(VLOOKUP(Q859,Hoja1!A:B,2,FALSE),"")</f>
        <v/>
      </c>
      <c r="S859" s="308"/>
      <c r="T859" s="308"/>
      <c r="U859" s="308"/>
      <c r="V859" s="301" t="str">
        <f t="shared" si="42"/>
        <v/>
      </c>
    </row>
    <row r="860" spans="1:22" s="302" customFormat="1" x14ac:dyDescent="0.2">
      <c r="A860" s="394"/>
      <c r="B860" s="305"/>
      <c r="C860" s="305"/>
      <c r="D860" s="306"/>
      <c r="E860" s="306"/>
      <c r="F860" s="305"/>
      <c r="G860" s="305"/>
      <c r="H860" s="306"/>
      <c r="I860" s="306"/>
      <c r="J860" s="307"/>
      <c r="K860" s="307"/>
      <c r="L860" s="299" t="str">
        <f t="shared" si="41"/>
        <v/>
      </c>
      <c r="M860" s="311"/>
      <c r="N860" s="312"/>
      <c r="O860" s="312"/>
      <c r="P860" s="312"/>
      <c r="Q860" s="308"/>
      <c r="R860" s="300" t="str">
        <f>IFERROR(VLOOKUP(Q860,Hoja1!A:B,2,FALSE),"")</f>
        <v/>
      </c>
      <c r="S860" s="308"/>
      <c r="T860" s="308"/>
      <c r="U860" s="308"/>
      <c r="V860" s="301" t="str">
        <f t="shared" si="42"/>
        <v/>
      </c>
    </row>
    <row r="861" spans="1:22" s="302" customFormat="1" x14ac:dyDescent="0.2">
      <c r="A861" s="394"/>
      <c r="B861" s="305"/>
      <c r="C861" s="305"/>
      <c r="D861" s="306"/>
      <c r="E861" s="306"/>
      <c r="F861" s="305"/>
      <c r="G861" s="305"/>
      <c r="H861" s="306"/>
      <c r="I861" s="306"/>
      <c r="J861" s="307"/>
      <c r="K861" s="307"/>
      <c r="L861" s="299" t="str">
        <f t="shared" si="41"/>
        <v/>
      </c>
      <c r="M861" s="311"/>
      <c r="N861" s="312"/>
      <c r="O861" s="312"/>
      <c r="P861" s="312"/>
      <c r="Q861" s="308"/>
      <c r="R861" s="300" t="str">
        <f>IFERROR(VLOOKUP(Q861,Hoja1!A:B,2,FALSE),"")</f>
        <v/>
      </c>
      <c r="S861" s="308"/>
      <c r="T861" s="308"/>
      <c r="U861" s="308"/>
      <c r="V861" s="301" t="str">
        <f t="shared" si="42"/>
        <v/>
      </c>
    </row>
    <row r="862" spans="1:22" s="302" customFormat="1" x14ac:dyDescent="0.2">
      <c r="A862" s="394"/>
      <c r="B862" s="305"/>
      <c r="C862" s="305"/>
      <c r="D862" s="306"/>
      <c r="E862" s="306"/>
      <c r="F862" s="305"/>
      <c r="G862" s="305"/>
      <c r="H862" s="306"/>
      <c r="I862" s="306"/>
      <c r="J862" s="307"/>
      <c r="K862" s="307"/>
      <c r="L862" s="299" t="str">
        <f t="shared" si="41"/>
        <v/>
      </c>
      <c r="M862" s="311"/>
      <c r="N862" s="312"/>
      <c r="O862" s="312"/>
      <c r="P862" s="312"/>
      <c r="Q862" s="308"/>
      <c r="R862" s="300" t="str">
        <f>IFERROR(VLOOKUP(Q862,Hoja1!A:B,2,FALSE),"")</f>
        <v/>
      </c>
      <c r="S862" s="308"/>
      <c r="T862" s="308"/>
      <c r="U862" s="308"/>
      <c r="V862" s="301" t="str">
        <f t="shared" si="42"/>
        <v/>
      </c>
    </row>
    <row r="863" spans="1:22" s="302" customFormat="1" x14ac:dyDescent="0.2">
      <c r="A863" s="394"/>
      <c r="B863" s="305"/>
      <c r="C863" s="305"/>
      <c r="D863" s="306"/>
      <c r="E863" s="306"/>
      <c r="F863" s="305"/>
      <c r="G863" s="305"/>
      <c r="H863" s="306"/>
      <c r="I863" s="306"/>
      <c r="J863" s="307"/>
      <c r="K863" s="307"/>
      <c r="L863" s="299" t="str">
        <f t="shared" si="41"/>
        <v/>
      </c>
      <c r="M863" s="311"/>
      <c r="N863" s="312"/>
      <c r="O863" s="312"/>
      <c r="P863" s="312"/>
      <c r="Q863" s="308"/>
      <c r="R863" s="300" t="str">
        <f>IFERROR(VLOOKUP(Q863,Hoja1!A:B,2,FALSE),"")</f>
        <v/>
      </c>
      <c r="S863" s="308"/>
      <c r="T863" s="308"/>
      <c r="U863" s="308"/>
      <c r="V863" s="301" t="str">
        <f t="shared" si="42"/>
        <v/>
      </c>
    </row>
    <row r="864" spans="1:22" s="302" customFormat="1" x14ac:dyDescent="0.2">
      <c r="A864" s="394"/>
      <c r="B864" s="305"/>
      <c r="C864" s="305"/>
      <c r="D864" s="306"/>
      <c r="E864" s="306"/>
      <c r="F864" s="305"/>
      <c r="G864" s="305"/>
      <c r="H864" s="306"/>
      <c r="I864" s="306"/>
      <c r="J864" s="307"/>
      <c r="K864" s="307"/>
      <c r="L864" s="299" t="str">
        <f t="shared" si="41"/>
        <v/>
      </c>
      <c r="M864" s="311"/>
      <c r="N864" s="312"/>
      <c r="O864" s="312"/>
      <c r="P864" s="312"/>
      <c r="Q864" s="308"/>
      <c r="R864" s="300" t="str">
        <f>IFERROR(VLOOKUP(Q864,Hoja1!A:B,2,FALSE),"")</f>
        <v/>
      </c>
      <c r="S864" s="308"/>
      <c r="T864" s="308"/>
      <c r="U864" s="308"/>
      <c r="V864" s="301" t="str">
        <f t="shared" si="42"/>
        <v/>
      </c>
    </row>
    <row r="865" spans="1:22" s="302" customFormat="1" x14ac:dyDescent="0.2">
      <c r="A865" s="394"/>
      <c r="B865" s="305"/>
      <c r="C865" s="305"/>
      <c r="D865" s="306"/>
      <c r="E865" s="306"/>
      <c r="F865" s="305"/>
      <c r="G865" s="305"/>
      <c r="H865" s="306"/>
      <c r="I865" s="306"/>
      <c r="J865" s="307"/>
      <c r="K865" s="307"/>
      <c r="L865" s="299" t="str">
        <f t="shared" si="41"/>
        <v/>
      </c>
      <c r="M865" s="311"/>
      <c r="N865" s="312"/>
      <c r="O865" s="312"/>
      <c r="P865" s="312"/>
      <c r="Q865" s="308"/>
      <c r="R865" s="300" t="str">
        <f>IFERROR(VLOOKUP(Q865,Hoja1!A:B,2,FALSE),"")</f>
        <v/>
      </c>
      <c r="S865" s="308"/>
      <c r="T865" s="308"/>
      <c r="U865" s="308"/>
      <c r="V865" s="301" t="str">
        <f t="shared" si="42"/>
        <v/>
      </c>
    </row>
    <row r="866" spans="1:22" s="302" customFormat="1" x14ac:dyDescent="0.2">
      <c r="A866" s="394"/>
      <c r="B866" s="305"/>
      <c r="C866" s="305"/>
      <c r="D866" s="306"/>
      <c r="E866" s="306"/>
      <c r="F866" s="305"/>
      <c r="G866" s="305"/>
      <c r="H866" s="306"/>
      <c r="I866" s="306"/>
      <c r="J866" s="307"/>
      <c r="K866" s="307"/>
      <c r="L866" s="299" t="str">
        <f t="shared" si="41"/>
        <v/>
      </c>
      <c r="M866" s="311"/>
      <c r="N866" s="312"/>
      <c r="O866" s="312"/>
      <c r="P866" s="312"/>
      <c r="Q866" s="308"/>
      <c r="R866" s="300" t="str">
        <f>IFERROR(VLOOKUP(Q866,Hoja1!A:B,2,FALSE),"")</f>
        <v/>
      </c>
      <c r="S866" s="308"/>
      <c r="T866" s="308"/>
      <c r="U866" s="308"/>
      <c r="V866" s="301" t="str">
        <f t="shared" si="42"/>
        <v/>
      </c>
    </row>
    <row r="867" spans="1:22" s="302" customFormat="1" x14ac:dyDescent="0.2">
      <c r="A867" s="394"/>
      <c r="B867" s="305"/>
      <c r="C867" s="305"/>
      <c r="D867" s="306"/>
      <c r="E867" s="306"/>
      <c r="F867" s="305"/>
      <c r="G867" s="305"/>
      <c r="H867" s="306"/>
      <c r="I867" s="306"/>
      <c r="J867" s="307"/>
      <c r="K867" s="307"/>
      <c r="L867" s="299" t="str">
        <f t="shared" si="41"/>
        <v/>
      </c>
      <c r="M867" s="311"/>
      <c r="N867" s="312"/>
      <c r="O867" s="312"/>
      <c r="P867" s="312"/>
      <c r="Q867" s="308"/>
      <c r="R867" s="300" t="str">
        <f>IFERROR(VLOOKUP(Q867,Hoja1!A:B,2,FALSE),"")</f>
        <v/>
      </c>
      <c r="S867" s="308"/>
      <c r="T867" s="308"/>
      <c r="U867" s="308"/>
      <c r="V867" s="301" t="str">
        <f t="shared" si="42"/>
        <v/>
      </c>
    </row>
    <row r="868" spans="1:22" s="302" customFormat="1" x14ac:dyDescent="0.2">
      <c r="A868" s="394"/>
      <c r="B868" s="305"/>
      <c r="C868" s="305"/>
      <c r="D868" s="306"/>
      <c r="E868" s="306"/>
      <c r="F868" s="305"/>
      <c r="G868" s="305"/>
      <c r="H868" s="306"/>
      <c r="I868" s="306"/>
      <c r="J868" s="307"/>
      <c r="K868" s="307"/>
      <c r="L868" s="299" t="str">
        <f t="shared" si="41"/>
        <v/>
      </c>
      <c r="M868" s="311"/>
      <c r="N868" s="312"/>
      <c r="O868" s="312"/>
      <c r="P868" s="312"/>
      <c r="Q868" s="308"/>
      <c r="R868" s="300" t="str">
        <f>IFERROR(VLOOKUP(Q868,Hoja1!A:B,2,FALSE),"")</f>
        <v/>
      </c>
      <c r="S868" s="308"/>
      <c r="T868" s="308"/>
      <c r="U868" s="308"/>
      <c r="V868" s="301" t="str">
        <f t="shared" si="42"/>
        <v/>
      </c>
    </row>
    <row r="869" spans="1:22" s="302" customFormat="1" x14ac:dyDescent="0.2">
      <c r="A869" s="394"/>
      <c r="B869" s="305"/>
      <c r="C869" s="305"/>
      <c r="D869" s="306"/>
      <c r="E869" s="306"/>
      <c r="F869" s="305"/>
      <c r="G869" s="305"/>
      <c r="H869" s="306"/>
      <c r="I869" s="306"/>
      <c r="J869" s="307"/>
      <c r="K869" s="307"/>
      <c r="L869" s="299" t="str">
        <f t="shared" si="41"/>
        <v/>
      </c>
      <c r="M869" s="311"/>
      <c r="N869" s="312"/>
      <c r="O869" s="312"/>
      <c r="P869" s="312"/>
      <c r="Q869" s="308"/>
      <c r="R869" s="300" t="str">
        <f>IFERROR(VLOOKUP(Q869,Hoja1!A:B,2,FALSE),"")</f>
        <v/>
      </c>
      <c r="S869" s="308"/>
      <c r="T869" s="308"/>
      <c r="U869" s="308"/>
      <c r="V869" s="301" t="str">
        <f t="shared" si="42"/>
        <v/>
      </c>
    </row>
    <row r="870" spans="1:22" s="302" customFormat="1" x14ac:dyDescent="0.2">
      <c r="A870" s="394"/>
      <c r="B870" s="305"/>
      <c r="C870" s="305"/>
      <c r="D870" s="306"/>
      <c r="E870" s="306"/>
      <c r="F870" s="305"/>
      <c r="G870" s="305"/>
      <c r="H870" s="306"/>
      <c r="I870" s="306"/>
      <c r="J870" s="307"/>
      <c r="K870" s="307"/>
      <c r="L870" s="299" t="str">
        <f t="shared" si="41"/>
        <v/>
      </c>
      <c r="M870" s="311"/>
      <c r="N870" s="312"/>
      <c r="O870" s="312"/>
      <c r="P870" s="312"/>
      <c r="Q870" s="308"/>
      <c r="R870" s="300" t="str">
        <f>IFERROR(VLOOKUP(Q870,Hoja1!A:B,2,FALSE),"")</f>
        <v/>
      </c>
      <c r="S870" s="308"/>
      <c r="T870" s="308"/>
      <c r="U870" s="308"/>
      <c r="V870" s="301" t="str">
        <f t="shared" si="42"/>
        <v/>
      </c>
    </row>
    <row r="871" spans="1:22" s="302" customFormat="1" x14ac:dyDescent="0.2">
      <c r="A871" s="394"/>
      <c r="B871" s="305"/>
      <c r="C871" s="305"/>
      <c r="D871" s="306"/>
      <c r="E871" s="306"/>
      <c r="F871" s="305"/>
      <c r="G871" s="305"/>
      <c r="H871" s="306"/>
      <c r="I871" s="306"/>
      <c r="J871" s="307"/>
      <c r="K871" s="307"/>
      <c r="L871" s="299" t="str">
        <f t="shared" si="41"/>
        <v/>
      </c>
      <c r="M871" s="311"/>
      <c r="N871" s="312"/>
      <c r="O871" s="312"/>
      <c r="P871" s="312"/>
      <c r="Q871" s="308"/>
      <c r="R871" s="300" t="str">
        <f>IFERROR(VLOOKUP(Q871,Hoja1!A:B,2,FALSE),"")</f>
        <v/>
      </c>
      <c r="S871" s="308"/>
      <c r="T871" s="308"/>
      <c r="U871" s="308"/>
      <c r="V871" s="301" t="str">
        <f t="shared" si="42"/>
        <v/>
      </c>
    </row>
    <row r="872" spans="1:22" s="302" customFormat="1" x14ac:dyDescent="0.2">
      <c r="A872" s="394"/>
      <c r="B872" s="305"/>
      <c r="C872" s="305"/>
      <c r="D872" s="306"/>
      <c r="E872" s="306"/>
      <c r="F872" s="305"/>
      <c r="G872" s="305"/>
      <c r="H872" s="306"/>
      <c r="I872" s="306"/>
      <c r="J872" s="307"/>
      <c r="K872" s="307"/>
      <c r="L872" s="299" t="str">
        <f t="shared" si="41"/>
        <v/>
      </c>
      <c r="M872" s="311"/>
      <c r="N872" s="312"/>
      <c r="O872" s="312"/>
      <c r="P872" s="312"/>
      <c r="Q872" s="308"/>
      <c r="R872" s="300" t="str">
        <f>IFERROR(VLOOKUP(Q872,Hoja1!A:B,2,FALSE),"")</f>
        <v/>
      </c>
      <c r="S872" s="308"/>
      <c r="T872" s="308"/>
      <c r="U872" s="308"/>
      <c r="V872" s="301" t="str">
        <f t="shared" si="42"/>
        <v/>
      </c>
    </row>
    <row r="873" spans="1:22" s="302" customFormat="1" x14ac:dyDescent="0.2">
      <c r="A873" s="394"/>
      <c r="B873" s="305"/>
      <c r="C873" s="305"/>
      <c r="D873" s="306"/>
      <c r="E873" s="306"/>
      <c r="F873" s="305"/>
      <c r="G873" s="305"/>
      <c r="H873" s="306"/>
      <c r="I873" s="306"/>
      <c r="J873" s="307"/>
      <c r="K873" s="307"/>
      <c r="L873" s="299" t="str">
        <f t="shared" si="41"/>
        <v/>
      </c>
      <c r="M873" s="311"/>
      <c r="N873" s="312"/>
      <c r="O873" s="312"/>
      <c r="P873" s="312"/>
      <c r="Q873" s="308"/>
      <c r="R873" s="300" t="str">
        <f>IFERROR(VLOOKUP(Q873,Hoja1!A:B,2,FALSE),"")</f>
        <v/>
      </c>
      <c r="S873" s="308"/>
      <c r="T873" s="308"/>
      <c r="U873" s="308"/>
      <c r="V873" s="301" t="str">
        <f t="shared" si="42"/>
        <v/>
      </c>
    </row>
    <row r="874" spans="1:22" s="302" customFormat="1" x14ac:dyDescent="0.2">
      <c r="A874" s="394"/>
      <c r="B874" s="305"/>
      <c r="C874" s="305"/>
      <c r="D874" s="306"/>
      <c r="E874" s="306"/>
      <c r="F874" s="305"/>
      <c r="G874" s="305"/>
      <c r="H874" s="306"/>
      <c r="I874" s="306"/>
      <c r="J874" s="307"/>
      <c r="K874" s="307"/>
      <c r="L874" s="299" t="str">
        <f t="shared" si="41"/>
        <v/>
      </c>
      <c r="M874" s="311"/>
      <c r="N874" s="312"/>
      <c r="O874" s="312"/>
      <c r="P874" s="312"/>
      <c r="Q874" s="308"/>
      <c r="R874" s="300" t="str">
        <f>IFERROR(VLOOKUP(Q874,Hoja1!A:B,2,FALSE),"")</f>
        <v/>
      </c>
      <c r="S874" s="308"/>
      <c r="T874" s="308"/>
      <c r="U874" s="308"/>
      <c r="V874" s="301" t="str">
        <f t="shared" si="42"/>
        <v/>
      </c>
    </row>
    <row r="875" spans="1:22" s="302" customFormat="1" x14ac:dyDescent="0.2">
      <c r="A875" s="394"/>
      <c r="B875" s="305"/>
      <c r="C875" s="305"/>
      <c r="D875" s="306"/>
      <c r="E875" s="306"/>
      <c r="F875" s="305"/>
      <c r="G875" s="305"/>
      <c r="H875" s="306"/>
      <c r="I875" s="306"/>
      <c r="J875" s="307"/>
      <c r="K875" s="307"/>
      <c r="L875" s="299" t="str">
        <f t="shared" ref="L875:L938" si="43">IF(K875="","",(K875-J875)/$V$1)</f>
        <v/>
      </c>
      <c r="M875" s="311"/>
      <c r="N875" s="312"/>
      <c r="O875" s="312"/>
      <c r="P875" s="312"/>
      <c r="Q875" s="308"/>
      <c r="R875" s="300" t="str">
        <f>IFERROR(VLOOKUP(Q875,Hoja1!A:B,2,FALSE),"")</f>
        <v/>
      </c>
      <c r="S875" s="308"/>
      <c r="T875" s="308"/>
      <c r="U875" s="308"/>
      <c r="V875" s="301" t="str">
        <f t="shared" si="42"/>
        <v/>
      </c>
    </row>
    <row r="876" spans="1:22" s="302" customFormat="1" x14ac:dyDescent="0.2">
      <c r="A876" s="394"/>
      <c r="B876" s="305"/>
      <c r="C876" s="305"/>
      <c r="D876" s="306"/>
      <c r="E876" s="306"/>
      <c r="F876" s="305"/>
      <c r="G876" s="305"/>
      <c r="H876" s="306"/>
      <c r="I876" s="306"/>
      <c r="J876" s="307"/>
      <c r="K876" s="307"/>
      <c r="L876" s="299" t="str">
        <f t="shared" si="43"/>
        <v/>
      </c>
      <c r="M876" s="311"/>
      <c r="N876" s="312"/>
      <c r="O876" s="312"/>
      <c r="P876" s="312"/>
      <c r="Q876" s="308"/>
      <c r="R876" s="300" t="str">
        <f>IFERROR(VLOOKUP(Q876,Hoja1!A:B,2,FALSE),"")</f>
        <v/>
      </c>
      <c r="S876" s="308"/>
      <c r="T876" s="308"/>
      <c r="U876" s="308"/>
      <c r="V876" s="301" t="str">
        <f t="shared" si="42"/>
        <v/>
      </c>
    </row>
    <row r="877" spans="1:22" s="302" customFormat="1" x14ac:dyDescent="0.2">
      <c r="A877" s="394"/>
      <c r="B877" s="305"/>
      <c r="C877" s="305"/>
      <c r="D877" s="306"/>
      <c r="E877" s="306"/>
      <c r="F877" s="305"/>
      <c r="G877" s="305"/>
      <c r="H877" s="306"/>
      <c r="I877" s="306"/>
      <c r="J877" s="307"/>
      <c r="K877" s="307"/>
      <c r="L877" s="299" t="str">
        <f t="shared" si="43"/>
        <v/>
      </c>
      <c r="M877" s="311"/>
      <c r="N877" s="312"/>
      <c r="O877" s="312"/>
      <c r="P877" s="312"/>
      <c r="Q877" s="308"/>
      <c r="R877" s="300" t="str">
        <f>IFERROR(VLOOKUP(Q877,Hoja1!A:B,2,FALSE),"")</f>
        <v/>
      </c>
      <c r="S877" s="308"/>
      <c r="T877" s="308"/>
      <c r="U877" s="308"/>
      <c r="V877" s="301" t="str">
        <f t="shared" si="42"/>
        <v/>
      </c>
    </row>
    <row r="878" spans="1:22" s="302" customFormat="1" x14ac:dyDescent="0.2">
      <c r="A878" s="394"/>
      <c r="B878" s="305"/>
      <c r="C878" s="305"/>
      <c r="D878" s="306"/>
      <c r="E878" s="306"/>
      <c r="F878" s="305"/>
      <c r="G878" s="305"/>
      <c r="H878" s="306"/>
      <c r="I878" s="306"/>
      <c r="J878" s="307"/>
      <c r="K878" s="307"/>
      <c r="L878" s="299" t="str">
        <f t="shared" si="43"/>
        <v/>
      </c>
      <c r="M878" s="311"/>
      <c r="N878" s="312"/>
      <c r="O878" s="312"/>
      <c r="P878" s="312"/>
      <c r="Q878" s="308"/>
      <c r="R878" s="300" t="str">
        <f>IFERROR(VLOOKUP(Q878,Hoja1!A:B,2,FALSE),"")</f>
        <v/>
      </c>
      <c r="S878" s="308"/>
      <c r="T878" s="308"/>
      <c r="U878" s="308"/>
      <c r="V878" s="301" t="str">
        <f t="shared" si="42"/>
        <v/>
      </c>
    </row>
    <row r="879" spans="1:22" s="302" customFormat="1" x14ac:dyDescent="0.2">
      <c r="A879" s="394"/>
      <c r="B879" s="305"/>
      <c r="C879" s="305"/>
      <c r="D879" s="306"/>
      <c r="E879" s="306"/>
      <c r="F879" s="305"/>
      <c r="G879" s="305"/>
      <c r="H879" s="306"/>
      <c r="I879" s="306"/>
      <c r="J879" s="307"/>
      <c r="K879" s="307"/>
      <c r="L879" s="299" t="str">
        <f t="shared" si="43"/>
        <v/>
      </c>
      <c r="M879" s="311"/>
      <c r="N879" s="312"/>
      <c r="O879" s="312"/>
      <c r="P879" s="312"/>
      <c r="Q879" s="308"/>
      <c r="R879" s="300" t="str">
        <f>IFERROR(VLOOKUP(Q879,Hoja1!A:B,2,FALSE),"")</f>
        <v/>
      </c>
      <c r="S879" s="308"/>
      <c r="T879" s="308"/>
      <c r="U879" s="308"/>
      <c r="V879" s="301" t="str">
        <f t="shared" si="42"/>
        <v/>
      </c>
    </row>
    <row r="880" spans="1:22" s="302" customFormat="1" x14ac:dyDescent="0.2">
      <c r="A880" s="394"/>
      <c r="B880" s="305"/>
      <c r="C880" s="305"/>
      <c r="D880" s="306"/>
      <c r="E880" s="306"/>
      <c r="F880" s="305"/>
      <c r="G880" s="305"/>
      <c r="H880" s="306"/>
      <c r="I880" s="306"/>
      <c r="J880" s="307"/>
      <c r="K880" s="307"/>
      <c r="L880" s="299" t="str">
        <f t="shared" si="43"/>
        <v/>
      </c>
      <c r="M880" s="311"/>
      <c r="N880" s="312"/>
      <c r="O880" s="312"/>
      <c r="P880" s="312"/>
      <c r="Q880" s="308"/>
      <c r="R880" s="300" t="str">
        <f>IFERROR(VLOOKUP(Q880,Hoja1!A:B,2,FALSE),"")</f>
        <v/>
      </c>
      <c r="S880" s="308"/>
      <c r="T880" s="308"/>
      <c r="U880" s="308"/>
      <c r="V880" s="301" t="str">
        <f t="shared" si="42"/>
        <v/>
      </c>
    </row>
    <row r="881" spans="1:22" s="302" customFormat="1" x14ac:dyDescent="0.2">
      <c r="A881" s="394"/>
      <c r="B881" s="305"/>
      <c r="C881" s="305"/>
      <c r="D881" s="306"/>
      <c r="E881" s="306"/>
      <c r="F881" s="305"/>
      <c r="G881" s="305"/>
      <c r="H881" s="306"/>
      <c r="I881" s="306"/>
      <c r="J881" s="307"/>
      <c r="K881" s="307"/>
      <c r="L881" s="299" t="str">
        <f t="shared" si="43"/>
        <v/>
      </c>
      <c r="M881" s="311"/>
      <c r="N881" s="312"/>
      <c r="O881" s="312"/>
      <c r="P881" s="312"/>
      <c r="Q881" s="308"/>
      <c r="R881" s="300" t="str">
        <f>IFERROR(VLOOKUP(Q881,Hoja1!A:B,2,FALSE),"")</f>
        <v/>
      </c>
      <c r="S881" s="308"/>
      <c r="T881" s="308"/>
      <c r="U881" s="308"/>
      <c r="V881" s="301" t="str">
        <f t="shared" si="42"/>
        <v/>
      </c>
    </row>
    <row r="882" spans="1:22" s="302" customFormat="1" x14ac:dyDescent="0.2">
      <c r="A882" s="394"/>
      <c r="B882" s="305"/>
      <c r="C882" s="305"/>
      <c r="D882" s="306"/>
      <c r="E882" s="306"/>
      <c r="F882" s="305"/>
      <c r="G882" s="305"/>
      <c r="H882" s="306"/>
      <c r="I882" s="306"/>
      <c r="J882" s="307"/>
      <c r="K882" s="307"/>
      <c r="L882" s="299" t="str">
        <f t="shared" si="43"/>
        <v/>
      </c>
      <c r="M882" s="311"/>
      <c r="N882" s="312"/>
      <c r="O882" s="312"/>
      <c r="P882" s="312"/>
      <c r="Q882" s="308"/>
      <c r="R882" s="300" t="str">
        <f>IFERROR(VLOOKUP(Q882,Hoja1!A:B,2,FALSE),"")</f>
        <v/>
      </c>
      <c r="S882" s="308"/>
      <c r="T882" s="308"/>
      <c r="U882" s="308"/>
      <c r="V882" s="301" t="str">
        <f t="shared" si="42"/>
        <v/>
      </c>
    </row>
    <row r="883" spans="1:22" s="302" customFormat="1" x14ac:dyDescent="0.2">
      <c r="A883" s="394"/>
      <c r="B883" s="305"/>
      <c r="C883" s="305"/>
      <c r="D883" s="306"/>
      <c r="E883" s="306"/>
      <c r="F883" s="305"/>
      <c r="G883" s="305"/>
      <c r="H883" s="306"/>
      <c r="I883" s="306"/>
      <c r="J883" s="307"/>
      <c r="K883" s="307"/>
      <c r="L883" s="299" t="str">
        <f t="shared" si="43"/>
        <v/>
      </c>
      <c r="M883" s="311"/>
      <c r="N883" s="312"/>
      <c r="O883" s="312"/>
      <c r="P883" s="312"/>
      <c r="Q883" s="308"/>
      <c r="R883" s="300" t="str">
        <f>IFERROR(VLOOKUP(Q883,Hoja1!A:B,2,FALSE),"")</f>
        <v/>
      </c>
      <c r="S883" s="308"/>
      <c r="T883" s="308"/>
      <c r="U883" s="308"/>
      <c r="V883" s="301" t="str">
        <f t="shared" si="42"/>
        <v/>
      </c>
    </row>
    <row r="884" spans="1:22" s="302" customFormat="1" x14ac:dyDescent="0.2">
      <c r="A884" s="394"/>
      <c r="B884" s="305"/>
      <c r="C884" s="305"/>
      <c r="D884" s="306"/>
      <c r="E884" s="306"/>
      <c r="F884" s="305"/>
      <c r="G884" s="305"/>
      <c r="H884" s="306"/>
      <c r="I884" s="306"/>
      <c r="J884" s="307"/>
      <c r="K884" s="307"/>
      <c r="L884" s="299" t="str">
        <f t="shared" si="43"/>
        <v/>
      </c>
      <c r="M884" s="311"/>
      <c r="N884" s="312"/>
      <c r="O884" s="312"/>
      <c r="P884" s="312"/>
      <c r="Q884" s="308"/>
      <c r="R884" s="300" t="str">
        <f>IFERROR(VLOOKUP(Q884,Hoja1!A:B,2,FALSE),"")</f>
        <v/>
      </c>
      <c r="S884" s="308"/>
      <c r="T884" s="308"/>
      <c r="U884" s="308"/>
      <c r="V884" s="301" t="str">
        <f t="shared" si="42"/>
        <v/>
      </c>
    </row>
    <row r="885" spans="1:22" s="302" customFormat="1" x14ac:dyDescent="0.2">
      <c r="A885" s="394"/>
      <c r="B885" s="305"/>
      <c r="C885" s="305"/>
      <c r="D885" s="306"/>
      <c r="E885" s="306"/>
      <c r="F885" s="305"/>
      <c r="G885" s="305"/>
      <c r="H885" s="306"/>
      <c r="I885" s="306"/>
      <c r="J885" s="307"/>
      <c r="K885" s="307"/>
      <c r="L885" s="299" t="str">
        <f t="shared" si="43"/>
        <v/>
      </c>
      <c r="M885" s="311"/>
      <c r="N885" s="312"/>
      <c r="O885" s="312"/>
      <c r="P885" s="312"/>
      <c r="Q885" s="308"/>
      <c r="R885" s="300" t="str">
        <f>IFERROR(VLOOKUP(Q885,Hoja1!A:B,2,FALSE),"")</f>
        <v/>
      </c>
      <c r="S885" s="308"/>
      <c r="T885" s="308"/>
      <c r="U885" s="308"/>
      <c r="V885" s="301" t="str">
        <f t="shared" si="42"/>
        <v/>
      </c>
    </row>
    <row r="886" spans="1:22" s="302" customFormat="1" x14ac:dyDescent="0.2">
      <c r="A886" s="394"/>
      <c r="B886" s="305"/>
      <c r="C886" s="305"/>
      <c r="D886" s="306"/>
      <c r="E886" s="306"/>
      <c r="F886" s="305"/>
      <c r="G886" s="305"/>
      <c r="H886" s="306"/>
      <c r="I886" s="306"/>
      <c r="J886" s="307"/>
      <c r="K886" s="307"/>
      <c r="L886" s="299" t="str">
        <f t="shared" si="43"/>
        <v/>
      </c>
      <c r="M886" s="311"/>
      <c r="N886" s="312"/>
      <c r="O886" s="312"/>
      <c r="P886" s="312"/>
      <c r="Q886" s="308"/>
      <c r="R886" s="300" t="str">
        <f>IFERROR(VLOOKUP(Q886,Hoja1!A:B,2,FALSE),"")</f>
        <v/>
      </c>
      <c r="S886" s="308"/>
      <c r="T886" s="308"/>
      <c r="U886" s="308"/>
      <c r="V886" s="301" t="str">
        <f t="shared" si="42"/>
        <v/>
      </c>
    </row>
    <row r="887" spans="1:22" s="302" customFormat="1" x14ac:dyDescent="0.2">
      <c r="A887" s="394"/>
      <c r="B887" s="305"/>
      <c r="C887" s="305"/>
      <c r="D887" s="306"/>
      <c r="E887" s="306"/>
      <c r="F887" s="305"/>
      <c r="G887" s="305"/>
      <c r="H887" s="306"/>
      <c r="I887" s="306"/>
      <c r="J887" s="307"/>
      <c r="K887" s="307"/>
      <c r="L887" s="299" t="str">
        <f t="shared" si="43"/>
        <v/>
      </c>
      <c r="M887" s="311"/>
      <c r="N887" s="312"/>
      <c r="O887" s="312"/>
      <c r="P887" s="312"/>
      <c r="Q887" s="308"/>
      <c r="R887" s="300" t="str">
        <f>IFERROR(VLOOKUP(Q887,Hoja1!A:B,2,FALSE),"")</f>
        <v/>
      </c>
      <c r="S887" s="308"/>
      <c r="T887" s="308"/>
      <c r="U887" s="308"/>
      <c r="V887" s="301" t="str">
        <f t="shared" si="42"/>
        <v/>
      </c>
    </row>
    <row r="888" spans="1:22" s="302" customFormat="1" x14ac:dyDescent="0.2">
      <c r="A888" s="394"/>
      <c r="B888" s="305"/>
      <c r="C888" s="305"/>
      <c r="D888" s="306"/>
      <c r="E888" s="306"/>
      <c r="F888" s="305"/>
      <c r="G888" s="305"/>
      <c r="H888" s="306"/>
      <c r="I888" s="306"/>
      <c r="J888" s="307"/>
      <c r="K888" s="307"/>
      <c r="L888" s="299" t="str">
        <f t="shared" si="43"/>
        <v/>
      </c>
      <c r="M888" s="311"/>
      <c r="N888" s="312"/>
      <c r="O888" s="312"/>
      <c r="P888" s="312"/>
      <c r="Q888" s="308"/>
      <c r="R888" s="300" t="str">
        <f>IFERROR(VLOOKUP(Q888,Hoja1!A:B,2,FALSE),"")</f>
        <v/>
      </c>
      <c r="S888" s="308"/>
      <c r="T888" s="308"/>
      <c r="U888" s="308"/>
      <c r="V888" s="301" t="str">
        <f t="shared" si="42"/>
        <v/>
      </c>
    </row>
    <row r="889" spans="1:22" s="302" customFormat="1" x14ac:dyDescent="0.2">
      <c r="A889" s="394"/>
      <c r="B889" s="305"/>
      <c r="C889" s="305"/>
      <c r="D889" s="306"/>
      <c r="E889" s="306"/>
      <c r="F889" s="305"/>
      <c r="G889" s="305"/>
      <c r="H889" s="306"/>
      <c r="I889" s="306"/>
      <c r="J889" s="307"/>
      <c r="K889" s="307"/>
      <c r="L889" s="299" t="str">
        <f t="shared" si="43"/>
        <v/>
      </c>
      <c r="M889" s="311"/>
      <c r="N889" s="312"/>
      <c r="O889" s="312"/>
      <c r="P889" s="312"/>
      <c r="Q889" s="308"/>
      <c r="R889" s="300" t="str">
        <f>IFERROR(VLOOKUP(Q889,Hoja1!A:B,2,FALSE),"")</f>
        <v/>
      </c>
      <c r="S889" s="308"/>
      <c r="T889" s="308"/>
      <c r="U889" s="308"/>
      <c r="V889" s="301" t="str">
        <f t="shared" si="42"/>
        <v/>
      </c>
    </row>
    <row r="890" spans="1:22" s="302" customFormat="1" x14ac:dyDescent="0.2">
      <c r="A890" s="394"/>
      <c r="B890" s="305"/>
      <c r="C890" s="305"/>
      <c r="D890" s="306"/>
      <c r="E890" s="306"/>
      <c r="F890" s="305"/>
      <c r="G890" s="305"/>
      <c r="H890" s="306"/>
      <c r="I890" s="306"/>
      <c r="J890" s="307"/>
      <c r="K890" s="307"/>
      <c r="L890" s="299" t="str">
        <f t="shared" si="43"/>
        <v/>
      </c>
      <c r="M890" s="311"/>
      <c r="N890" s="312"/>
      <c r="O890" s="312"/>
      <c r="P890" s="312"/>
      <c r="Q890" s="308"/>
      <c r="R890" s="300" t="str">
        <f>IFERROR(VLOOKUP(Q890,Hoja1!A:B,2,FALSE),"")</f>
        <v/>
      </c>
      <c r="S890" s="308"/>
      <c r="T890" s="308"/>
      <c r="U890" s="308"/>
      <c r="V890" s="301" t="str">
        <f t="shared" si="42"/>
        <v/>
      </c>
    </row>
    <row r="891" spans="1:22" s="302" customFormat="1" x14ac:dyDescent="0.2">
      <c r="A891" s="394"/>
      <c r="B891" s="305"/>
      <c r="C891" s="305"/>
      <c r="D891" s="306"/>
      <c r="E891" s="306"/>
      <c r="F891" s="305"/>
      <c r="G891" s="305"/>
      <c r="H891" s="306"/>
      <c r="I891" s="306"/>
      <c r="J891" s="307"/>
      <c r="K891" s="307"/>
      <c r="L891" s="299" t="str">
        <f t="shared" si="43"/>
        <v/>
      </c>
      <c r="M891" s="311"/>
      <c r="N891" s="312"/>
      <c r="O891" s="312"/>
      <c r="P891" s="312"/>
      <c r="Q891" s="308"/>
      <c r="R891" s="300" t="str">
        <f>IFERROR(VLOOKUP(Q891,Hoja1!A:B,2,FALSE),"")</f>
        <v/>
      </c>
      <c r="S891" s="308"/>
      <c r="T891" s="308"/>
      <c r="U891" s="308"/>
      <c r="V891" s="301" t="str">
        <f t="shared" si="42"/>
        <v/>
      </c>
    </row>
    <row r="892" spans="1:22" s="302" customFormat="1" x14ac:dyDescent="0.2">
      <c r="A892" s="394"/>
      <c r="B892" s="305"/>
      <c r="C892" s="305"/>
      <c r="D892" s="306"/>
      <c r="E892" s="306"/>
      <c r="F892" s="305"/>
      <c r="G892" s="305"/>
      <c r="H892" s="306"/>
      <c r="I892" s="306"/>
      <c r="J892" s="307"/>
      <c r="K892" s="307"/>
      <c r="L892" s="299" t="str">
        <f t="shared" si="43"/>
        <v/>
      </c>
      <c r="M892" s="311"/>
      <c r="N892" s="312"/>
      <c r="O892" s="312"/>
      <c r="P892" s="312"/>
      <c r="Q892" s="308"/>
      <c r="R892" s="300" t="str">
        <f>IFERROR(VLOOKUP(Q892,Hoja1!A:B,2,FALSE),"")</f>
        <v/>
      </c>
      <c r="S892" s="308"/>
      <c r="T892" s="308"/>
      <c r="U892" s="308"/>
      <c r="V892" s="301" t="str">
        <f t="shared" si="42"/>
        <v/>
      </c>
    </row>
    <row r="893" spans="1:22" s="302" customFormat="1" x14ac:dyDescent="0.2">
      <c r="A893" s="394"/>
      <c r="B893" s="305"/>
      <c r="C893" s="305"/>
      <c r="D893" s="306"/>
      <c r="E893" s="306"/>
      <c r="F893" s="305"/>
      <c r="G893" s="305"/>
      <c r="H893" s="306"/>
      <c r="I893" s="306"/>
      <c r="J893" s="307"/>
      <c r="K893" s="307"/>
      <c r="L893" s="299" t="str">
        <f t="shared" si="43"/>
        <v/>
      </c>
      <c r="M893" s="311"/>
      <c r="N893" s="312"/>
      <c r="O893" s="312"/>
      <c r="P893" s="312"/>
      <c r="Q893" s="308"/>
      <c r="R893" s="300" t="str">
        <f>IFERROR(VLOOKUP(Q893,Hoja1!A:B,2,FALSE),"")</f>
        <v/>
      </c>
      <c r="S893" s="308"/>
      <c r="T893" s="308"/>
      <c r="U893" s="308"/>
      <c r="V893" s="301" t="str">
        <f t="shared" si="42"/>
        <v/>
      </c>
    </row>
    <row r="894" spans="1:22" s="302" customFormat="1" x14ac:dyDescent="0.2">
      <c r="A894" s="394"/>
      <c r="B894" s="305"/>
      <c r="C894" s="305"/>
      <c r="D894" s="306"/>
      <c r="E894" s="306"/>
      <c r="F894" s="305"/>
      <c r="G894" s="305"/>
      <c r="H894" s="306"/>
      <c r="I894" s="306"/>
      <c r="J894" s="307"/>
      <c r="K894" s="307"/>
      <c r="L894" s="299" t="str">
        <f t="shared" si="43"/>
        <v/>
      </c>
      <c r="M894" s="311"/>
      <c r="N894" s="312"/>
      <c r="O894" s="312"/>
      <c r="P894" s="312"/>
      <c r="Q894" s="308"/>
      <c r="R894" s="300" t="str">
        <f>IFERROR(VLOOKUP(Q894,Hoja1!A:B,2,FALSE),"")</f>
        <v/>
      </c>
      <c r="S894" s="308"/>
      <c r="T894" s="308"/>
      <c r="U894" s="308"/>
      <c r="V894" s="301" t="str">
        <f t="shared" si="42"/>
        <v/>
      </c>
    </row>
    <row r="895" spans="1:22" s="302" customFormat="1" x14ac:dyDescent="0.2">
      <c r="A895" s="394"/>
      <c r="B895" s="305"/>
      <c r="C895" s="305"/>
      <c r="D895" s="306"/>
      <c r="E895" s="306"/>
      <c r="F895" s="305"/>
      <c r="G895" s="305"/>
      <c r="H895" s="306"/>
      <c r="I895" s="306"/>
      <c r="J895" s="307"/>
      <c r="K895" s="307"/>
      <c r="L895" s="299" t="str">
        <f t="shared" si="43"/>
        <v/>
      </c>
      <c r="M895" s="311"/>
      <c r="N895" s="312"/>
      <c r="O895" s="312"/>
      <c r="P895" s="312"/>
      <c r="Q895" s="308"/>
      <c r="R895" s="300" t="str">
        <f>IFERROR(VLOOKUP(Q895,Hoja1!A:B,2,FALSE),"")</f>
        <v/>
      </c>
      <c r="S895" s="308"/>
      <c r="T895" s="308"/>
      <c r="U895" s="308"/>
      <c r="V895" s="301" t="str">
        <f t="shared" si="42"/>
        <v/>
      </c>
    </row>
    <row r="896" spans="1:22" s="302" customFormat="1" x14ac:dyDescent="0.2">
      <c r="A896" s="394"/>
      <c r="B896" s="305"/>
      <c r="C896" s="305"/>
      <c r="D896" s="306"/>
      <c r="E896" s="306"/>
      <c r="F896" s="305"/>
      <c r="G896" s="305"/>
      <c r="H896" s="306"/>
      <c r="I896" s="306"/>
      <c r="J896" s="307"/>
      <c r="K896" s="307"/>
      <c r="L896" s="299" t="str">
        <f t="shared" si="43"/>
        <v/>
      </c>
      <c r="M896" s="311"/>
      <c r="N896" s="312"/>
      <c r="O896" s="312"/>
      <c r="P896" s="312"/>
      <c r="Q896" s="308"/>
      <c r="R896" s="300" t="str">
        <f>IFERROR(VLOOKUP(Q896,Hoja1!A:B,2,FALSE),"")</f>
        <v/>
      </c>
      <c r="S896" s="308"/>
      <c r="T896" s="308"/>
      <c r="U896" s="308"/>
      <c r="V896" s="301" t="str">
        <f t="shared" si="42"/>
        <v/>
      </c>
    </row>
    <row r="897" spans="1:22" s="302" customFormat="1" x14ac:dyDescent="0.2">
      <c r="A897" s="394"/>
      <c r="B897" s="305"/>
      <c r="C897" s="305"/>
      <c r="D897" s="306"/>
      <c r="E897" s="306"/>
      <c r="F897" s="305"/>
      <c r="G897" s="305"/>
      <c r="H897" s="306"/>
      <c r="I897" s="306"/>
      <c r="J897" s="307"/>
      <c r="K897" s="307"/>
      <c r="L897" s="299" t="str">
        <f t="shared" si="43"/>
        <v/>
      </c>
      <c r="M897" s="311"/>
      <c r="N897" s="312"/>
      <c r="O897" s="312"/>
      <c r="P897" s="312"/>
      <c r="Q897" s="308"/>
      <c r="R897" s="300" t="str">
        <f>IFERROR(VLOOKUP(Q897,Hoja1!A:B,2,FALSE),"")</f>
        <v/>
      </c>
      <c r="S897" s="308"/>
      <c r="T897" s="308"/>
      <c r="U897" s="308"/>
      <c r="V897" s="301" t="str">
        <f t="shared" si="42"/>
        <v/>
      </c>
    </row>
    <row r="898" spans="1:22" s="302" customFormat="1" x14ac:dyDescent="0.2">
      <c r="A898" s="394"/>
      <c r="B898" s="305"/>
      <c r="C898" s="305"/>
      <c r="D898" s="306"/>
      <c r="E898" s="306"/>
      <c r="F898" s="305"/>
      <c r="G898" s="305"/>
      <c r="H898" s="306"/>
      <c r="I898" s="306"/>
      <c r="J898" s="307"/>
      <c r="K898" s="307"/>
      <c r="L898" s="299" t="str">
        <f t="shared" si="43"/>
        <v/>
      </c>
      <c r="M898" s="311"/>
      <c r="N898" s="312"/>
      <c r="O898" s="312"/>
      <c r="P898" s="312"/>
      <c r="Q898" s="308"/>
      <c r="R898" s="300" t="str">
        <f>IFERROR(VLOOKUP(Q898,Hoja1!A:B,2,FALSE),"")</f>
        <v/>
      </c>
      <c r="S898" s="308"/>
      <c r="T898" s="308"/>
      <c r="U898" s="308"/>
      <c r="V898" s="301" t="str">
        <f t="shared" si="42"/>
        <v/>
      </c>
    </row>
    <row r="899" spans="1:22" s="302" customFormat="1" x14ac:dyDescent="0.2">
      <c r="A899" s="394"/>
      <c r="B899" s="305"/>
      <c r="C899" s="305"/>
      <c r="D899" s="306"/>
      <c r="E899" s="306"/>
      <c r="F899" s="305"/>
      <c r="G899" s="305"/>
      <c r="H899" s="306"/>
      <c r="I899" s="306"/>
      <c r="J899" s="307"/>
      <c r="K899" s="307"/>
      <c r="L899" s="299" t="str">
        <f t="shared" si="43"/>
        <v/>
      </c>
      <c r="M899" s="311"/>
      <c r="N899" s="312"/>
      <c r="O899" s="312"/>
      <c r="P899" s="312"/>
      <c r="Q899" s="308"/>
      <c r="R899" s="300" t="str">
        <f>IFERROR(VLOOKUP(Q899,Hoja1!A:B,2,FALSE),"")</f>
        <v/>
      </c>
      <c r="S899" s="308"/>
      <c r="T899" s="308"/>
      <c r="U899" s="308"/>
      <c r="V899" s="301" t="str">
        <f t="shared" si="42"/>
        <v/>
      </c>
    </row>
    <row r="900" spans="1:22" s="302" customFormat="1" x14ac:dyDescent="0.2">
      <c r="A900" s="394"/>
      <c r="B900" s="305"/>
      <c r="C900" s="305"/>
      <c r="D900" s="306"/>
      <c r="E900" s="306"/>
      <c r="F900" s="305"/>
      <c r="G900" s="305"/>
      <c r="H900" s="306"/>
      <c r="I900" s="306"/>
      <c r="J900" s="307"/>
      <c r="K900" s="307"/>
      <c r="L900" s="299" t="str">
        <f t="shared" si="43"/>
        <v/>
      </c>
      <c r="M900" s="311"/>
      <c r="N900" s="312"/>
      <c r="O900" s="312"/>
      <c r="P900" s="312"/>
      <c r="Q900" s="308"/>
      <c r="R900" s="300" t="str">
        <f>IFERROR(VLOOKUP(Q900,Hoja1!A:B,2,FALSE),"")</f>
        <v/>
      </c>
      <c r="S900" s="308"/>
      <c r="T900" s="308"/>
      <c r="U900" s="308"/>
      <c r="V900" s="301" t="str">
        <f t="shared" si="42"/>
        <v/>
      </c>
    </row>
    <row r="901" spans="1:22" s="302" customFormat="1" x14ac:dyDescent="0.2">
      <c r="A901" s="394"/>
      <c r="B901" s="305"/>
      <c r="C901" s="305"/>
      <c r="D901" s="306"/>
      <c r="E901" s="306"/>
      <c r="F901" s="305"/>
      <c r="G901" s="305"/>
      <c r="H901" s="306"/>
      <c r="I901" s="306"/>
      <c r="J901" s="307"/>
      <c r="K901" s="307"/>
      <c r="L901" s="299" t="str">
        <f t="shared" si="43"/>
        <v/>
      </c>
      <c r="M901" s="311"/>
      <c r="N901" s="312"/>
      <c r="O901" s="312"/>
      <c r="P901" s="312"/>
      <c r="Q901" s="308"/>
      <c r="R901" s="300" t="str">
        <f>IFERROR(VLOOKUP(Q901,Hoja1!A:B,2,FALSE),"")</f>
        <v/>
      </c>
      <c r="S901" s="308"/>
      <c r="T901" s="308"/>
      <c r="U901" s="308"/>
      <c r="V901" s="301" t="str">
        <f t="shared" si="42"/>
        <v/>
      </c>
    </row>
    <row r="902" spans="1:22" s="302" customFormat="1" x14ac:dyDescent="0.2">
      <c r="A902" s="394"/>
      <c r="B902" s="305"/>
      <c r="C902" s="305"/>
      <c r="D902" s="306"/>
      <c r="E902" s="306"/>
      <c r="F902" s="305"/>
      <c r="G902" s="305"/>
      <c r="H902" s="306"/>
      <c r="I902" s="306"/>
      <c r="J902" s="307"/>
      <c r="K902" s="307"/>
      <c r="L902" s="299" t="str">
        <f t="shared" si="43"/>
        <v/>
      </c>
      <c r="M902" s="311"/>
      <c r="N902" s="312"/>
      <c r="O902" s="312"/>
      <c r="P902" s="312"/>
      <c r="Q902" s="308"/>
      <c r="R902" s="300" t="str">
        <f>IFERROR(VLOOKUP(Q902,Hoja1!A:B,2,FALSE),"")</f>
        <v/>
      </c>
      <c r="S902" s="308"/>
      <c r="T902" s="308"/>
      <c r="U902" s="308"/>
      <c r="V902" s="301" t="str">
        <f t="shared" si="42"/>
        <v/>
      </c>
    </row>
    <row r="903" spans="1:22" s="302" customFormat="1" x14ac:dyDescent="0.2">
      <c r="A903" s="394"/>
      <c r="B903" s="305"/>
      <c r="C903" s="305"/>
      <c r="D903" s="306"/>
      <c r="E903" s="306"/>
      <c r="F903" s="305"/>
      <c r="G903" s="305"/>
      <c r="H903" s="306"/>
      <c r="I903" s="306"/>
      <c r="J903" s="307"/>
      <c r="K903" s="307"/>
      <c r="L903" s="299" t="str">
        <f t="shared" si="43"/>
        <v/>
      </c>
      <c r="M903" s="311"/>
      <c r="N903" s="312"/>
      <c r="O903" s="312"/>
      <c r="P903" s="312"/>
      <c r="Q903" s="308"/>
      <c r="R903" s="300" t="str">
        <f>IFERROR(VLOOKUP(Q903,Hoja1!A:B,2,FALSE),"")</f>
        <v/>
      </c>
      <c r="S903" s="308"/>
      <c r="T903" s="308"/>
      <c r="U903" s="308"/>
      <c r="V903" s="301" t="str">
        <f t="shared" si="42"/>
        <v/>
      </c>
    </row>
    <row r="904" spans="1:22" s="302" customFormat="1" x14ac:dyDescent="0.2">
      <c r="A904" s="394"/>
      <c r="B904" s="305"/>
      <c r="C904" s="305"/>
      <c r="D904" s="306"/>
      <c r="E904" s="306"/>
      <c r="F904" s="305"/>
      <c r="G904" s="305"/>
      <c r="H904" s="306"/>
      <c r="I904" s="306"/>
      <c r="J904" s="307"/>
      <c r="K904" s="307"/>
      <c r="L904" s="299" t="str">
        <f t="shared" si="43"/>
        <v/>
      </c>
      <c r="M904" s="311"/>
      <c r="N904" s="312"/>
      <c r="O904" s="312"/>
      <c r="P904" s="312"/>
      <c r="Q904" s="308"/>
      <c r="R904" s="300" t="str">
        <f>IFERROR(VLOOKUP(Q904,Hoja1!A:B,2,FALSE),"")</f>
        <v/>
      </c>
      <c r="S904" s="308"/>
      <c r="T904" s="308"/>
      <c r="U904" s="308"/>
      <c r="V904" s="301" t="str">
        <f t="shared" si="42"/>
        <v/>
      </c>
    </row>
    <row r="905" spans="1:22" s="302" customFormat="1" x14ac:dyDescent="0.2">
      <c r="A905" s="394"/>
      <c r="B905" s="305"/>
      <c r="C905" s="305"/>
      <c r="D905" s="306"/>
      <c r="E905" s="306"/>
      <c r="F905" s="305"/>
      <c r="G905" s="305"/>
      <c r="H905" s="306"/>
      <c r="I905" s="306"/>
      <c r="J905" s="307"/>
      <c r="K905" s="307"/>
      <c r="L905" s="299" t="str">
        <f t="shared" si="43"/>
        <v/>
      </c>
      <c r="M905" s="311"/>
      <c r="N905" s="312"/>
      <c r="O905" s="312"/>
      <c r="P905" s="312"/>
      <c r="Q905" s="308"/>
      <c r="R905" s="300" t="str">
        <f>IFERROR(VLOOKUP(Q905,Hoja1!A:B,2,FALSE),"")</f>
        <v/>
      </c>
      <c r="S905" s="308"/>
      <c r="T905" s="308"/>
      <c r="U905" s="308"/>
      <c r="V905" s="301" t="str">
        <f t="shared" si="42"/>
        <v/>
      </c>
    </row>
    <row r="906" spans="1:22" s="302" customFormat="1" x14ac:dyDescent="0.2">
      <c r="A906" s="394"/>
      <c r="B906" s="305"/>
      <c r="C906" s="305"/>
      <c r="D906" s="306"/>
      <c r="E906" s="306"/>
      <c r="F906" s="305"/>
      <c r="G906" s="305"/>
      <c r="H906" s="306"/>
      <c r="I906" s="306"/>
      <c r="J906" s="307"/>
      <c r="K906" s="307"/>
      <c r="L906" s="299" t="str">
        <f t="shared" si="43"/>
        <v/>
      </c>
      <c r="M906" s="311"/>
      <c r="N906" s="312"/>
      <c r="O906" s="312"/>
      <c r="P906" s="312"/>
      <c r="Q906" s="308"/>
      <c r="R906" s="300" t="str">
        <f>IFERROR(VLOOKUP(Q906,Hoja1!A:B,2,FALSE),"")</f>
        <v/>
      </c>
      <c r="S906" s="308"/>
      <c r="T906" s="308"/>
      <c r="U906" s="308"/>
      <c r="V906" s="301" t="str">
        <f t="shared" si="42"/>
        <v/>
      </c>
    </row>
    <row r="907" spans="1:22" s="302" customFormat="1" x14ac:dyDescent="0.2">
      <c r="A907" s="394"/>
      <c r="B907" s="305"/>
      <c r="C907" s="305"/>
      <c r="D907" s="306"/>
      <c r="E907" s="306"/>
      <c r="F907" s="305"/>
      <c r="G907" s="305"/>
      <c r="H907" s="306"/>
      <c r="I907" s="306"/>
      <c r="J907" s="307"/>
      <c r="K907" s="307"/>
      <c r="L907" s="299" t="str">
        <f t="shared" si="43"/>
        <v/>
      </c>
      <c r="M907" s="311"/>
      <c r="N907" s="312"/>
      <c r="O907" s="312"/>
      <c r="P907" s="312"/>
      <c r="Q907" s="308"/>
      <c r="R907" s="300" t="str">
        <f>IFERROR(VLOOKUP(Q907,Hoja1!A:B,2,FALSE),"")</f>
        <v/>
      </c>
      <c r="S907" s="308"/>
      <c r="T907" s="308"/>
      <c r="U907" s="308"/>
      <c r="V907" s="301" t="str">
        <f t="shared" si="42"/>
        <v/>
      </c>
    </row>
    <row r="908" spans="1:22" s="302" customFormat="1" x14ac:dyDescent="0.2">
      <c r="A908" s="394"/>
      <c r="B908" s="305"/>
      <c r="C908" s="305"/>
      <c r="D908" s="306"/>
      <c r="E908" s="306"/>
      <c r="F908" s="305"/>
      <c r="G908" s="305"/>
      <c r="H908" s="306"/>
      <c r="I908" s="306"/>
      <c r="J908" s="307"/>
      <c r="K908" s="307"/>
      <c r="L908" s="299" t="str">
        <f t="shared" si="43"/>
        <v/>
      </c>
      <c r="M908" s="311"/>
      <c r="N908" s="312"/>
      <c r="O908" s="312"/>
      <c r="P908" s="312"/>
      <c r="Q908" s="308"/>
      <c r="R908" s="300" t="str">
        <f>IFERROR(VLOOKUP(Q908,Hoja1!A:B,2,FALSE),"")</f>
        <v/>
      </c>
      <c r="S908" s="308"/>
      <c r="T908" s="308"/>
      <c r="U908" s="308"/>
      <c r="V908" s="301" t="str">
        <f t="shared" ref="V908:V971" si="44">IF(A908="","",MONTH(A908))</f>
        <v/>
      </c>
    </row>
    <row r="909" spans="1:22" s="302" customFormat="1" x14ac:dyDescent="0.2">
      <c r="A909" s="394"/>
      <c r="B909" s="305"/>
      <c r="C909" s="305"/>
      <c r="D909" s="306"/>
      <c r="E909" s="306"/>
      <c r="F909" s="305"/>
      <c r="G909" s="305"/>
      <c r="H909" s="306"/>
      <c r="I909" s="306"/>
      <c r="J909" s="307"/>
      <c r="K909" s="307"/>
      <c r="L909" s="299" t="str">
        <f t="shared" si="43"/>
        <v/>
      </c>
      <c r="M909" s="311"/>
      <c r="N909" s="312"/>
      <c r="O909" s="312"/>
      <c r="P909" s="312"/>
      <c r="Q909" s="308"/>
      <c r="R909" s="300" t="str">
        <f>IFERROR(VLOOKUP(Q909,Hoja1!A:B,2,FALSE),"")</f>
        <v/>
      </c>
      <c r="S909" s="308"/>
      <c r="T909" s="308"/>
      <c r="U909" s="308"/>
      <c r="V909" s="301" t="str">
        <f t="shared" si="44"/>
        <v/>
      </c>
    </row>
    <row r="910" spans="1:22" s="302" customFormat="1" x14ac:dyDescent="0.2">
      <c r="A910" s="394"/>
      <c r="B910" s="305"/>
      <c r="C910" s="305"/>
      <c r="D910" s="306"/>
      <c r="E910" s="306"/>
      <c r="F910" s="305"/>
      <c r="G910" s="305"/>
      <c r="H910" s="306"/>
      <c r="I910" s="306"/>
      <c r="J910" s="307"/>
      <c r="K910" s="307"/>
      <c r="L910" s="299" t="str">
        <f t="shared" si="43"/>
        <v/>
      </c>
      <c r="M910" s="311"/>
      <c r="N910" s="312"/>
      <c r="O910" s="312"/>
      <c r="P910" s="312"/>
      <c r="Q910" s="308"/>
      <c r="R910" s="300" t="str">
        <f>IFERROR(VLOOKUP(Q910,Hoja1!A:B,2,FALSE),"")</f>
        <v/>
      </c>
      <c r="S910" s="308"/>
      <c r="T910" s="308"/>
      <c r="U910" s="308"/>
      <c r="V910" s="301" t="str">
        <f t="shared" si="44"/>
        <v/>
      </c>
    </row>
    <row r="911" spans="1:22" s="302" customFormat="1" x14ac:dyDescent="0.2">
      <c r="A911" s="394"/>
      <c r="B911" s="305"/>
      <c r="C911" s="305"/>
      <c r="D911" s="306"/>
      <c r="E911" s="306"/>
      <c r="F911" s="305"/>
      <c r="G911" s="305"/>
      <c r="H911" s="306"/>
      <c r="I911" s="306"/>
      <c r="J911" s="307"/>
      <c r="K911" s="307"/>
      <c r="L911" s="299" t="str">
        <f t="shared" si="43"/>
        <v/>
      </c>
      <c r="M911" s="311"/>
      <c r="N911" s="312"/>
      <c r="O911" s="312"/>
      <c r="P911" s="312"/>
      <c r="Q911" s="308"/>
      <c r="R911" s="300" t="str">
        <f>IFERROR(VLOOKUP(Q911,Hoja1!A:B,2,FALSE),"")</f>
        <v/>
      </c>
      <c r="S911" s="308"/>
      <c r="T911" s="308"/>
      <c r="U911" s="308"/>
      <c r="V911" s="301" t="str">
        <f t="shared" si="44"/>
        <v/>
      </c>
    </row>
    <row r="912" spans="1:22" s="302" customFormat="1" x14ac:dyDescent="0.2">
      <c r="A912" s="394"/>
      <c r="B912" s="305"/>
      <c r="C912" s="305"/>
      <c r="D912" s="306"/>
      <c r="E912" s="306"/>
      <c r="F912" s="305"/>
      <c r="G912" s="305"/>
      <c r="H912" s="306"/>
      <c r="I912" s="306"/>
      <c r="J912" s="307"/>
      <c r="K912" s="307"/>
      <c r="L912" s="299" t="str">
        <f t="shared" si="43"/>
        <v/>
      </c>
      <c r="M912" s="311"/>
      <c r="N912" s="312"/>
      <c r="O912" s="312"/>
      <c r="P912" s="312"/>
      <c r="Q912" s="308"/>
      <c r="R912" s="300" t="str">
        <f>IFERROR(VLOOKUP(Q912,Hoja1!A:B,2,FALSE),"")</f>
        <v/>
      </c>
      <c r="S912" s="308"/>
      <c r="T912" s="308"/>
      <c r="U912" s="308"/>
      <c r="V912" s="301" t="str">
        <f t="shared" si="44"/>
        <v/>
      </c>
    </row>
    <row r="913" spans="1:22" s="302" customFormat="1" x14ac:dyDescent="0.2">
      <c r="A913" s="394"/>
      <c r="B913" s="305"/>
      <c r="C913" s="305"/>
      <c r="D913" s="306"/>
      <c r="E913" s="306"/>
      <c r="F913" s="305"/>
      <c r="G913" s="305"/>
      <c r="H913" s="306"/>
      <c r="I913" s="306"/>
      <c r="J913" s="307"/>
      <c r="K913" s="307"/>
      <c r="L913" s="299" t="str">
        <f t="shared" si="43"/>
        <v/>
      </c>
      <c r="M913" s="311"/>
      <c r="N913" s="312"/>
      <c r="O913" s="312"/>
      <c r="P913" s="312"/>
      <c r="Q913" s="308"/>
      <c r="R913" s="300" t="str">
        <f>IFERROR(VLOOKUP(Q913,Hoja1!A:B,2,FALSE),"")</f>
        <v/>
      </c>
      <c r="S913" s="308"/>
      <c r="T913" s="308"/>
      <c r="U913" s="308"/>
      <c r="V913" s="301" t="str">
        <f t="shared" si="44"/>
        <v/>
      </c>
    </row>
    <row r="914" spans="1:22" s="302" customFormat="1" x14ac:dyDescent="0.2">
      <c r="A914" s="394"/>
      <c r="B914" s="305"/>
      <c r="C914" s="305"/>
      <c r="D914" s="306"/>
      <c r="E914" s="306"/>
      <c r="F914" s="305"/>
      <c r="G914" s="305"/>
      <c r="H914" s="306"/>
      <c r="I914" s="306"/>
      <c r="J914" s="307"/>
      <c r="K914" s="307"/>
      <c r="L914" s="299" t="str">
        <f t="shared" si="43"/>
        <v/>
      </c>
      <c r="M914" s="311"/>
      <c r="N914" s="312"/>
      <c r="O914" s="312"/>
      <c r="P914" s="312"/>
      <c r="Q914" s="308"/>
      <c r="R914" s="300" t="str">
        <f>IFERROR(VLOOKUP(Q914,Hoja1!A:B,2,FALSE),"")</f>
        <v/>
      </c>
      <c r="S914" s="308"/>
      <c r="T914" s="308"/>
      <c r="U914" s="308"/>
      <c r="V914" s="301" t="str">
        <f t="shared" si="44"/>
        <v/>
      </c>
    </row>
    <row r="915" spans="1:22" s="302" customFormat="1" x14ac:dyDescent="0.2">
      <c r="A915" s="394"/>
      <c r="B915" s="305"/>
      <c r="C915" s="305"/>
      <c r="D915" s="306"/>
      <c r="E915" s="306"/>
      <c r="F915" s="305"/>
      <c r="G915" s="305"/>
      <c r="H915" s="306"/>
      <c r="I915" s="306"/>
      <c r="J915" s="307"/>
      <c r="K915" s="307"/>
      <c r="L915" s="299" t="str">
        <f t="shared" si="43"/>
        <v/>
      </c>
      <c r="M915" s="311"/>
      <c r="N915" s="312"/>
      <c r="O915" s="312"/>
      <c r="P915" s="312"/>
      <c r="Q915" s="308"/>
      <c r="R915" s="300" t="str">
        <f>IFERROR(VLOOKUP(Q915,Hoja1!A:B,2,FALSE),"")</f>
        <v/>
      </c>
      <c r="S915" s="308"/>
      <c r="T915" s="308"/>
      <c r="U915" s="308"/>
      <c r="V915" s="301" t="str">
        <f t="shared" si="44"/>
        <v/>
      </c>
    </row>
    <row r="916" spans="1:22" s="302" customFormat="1" x14ac:dyDescent="0.2">
      <c r="A916" s="394"/>
      <c r="B916" s="305"/>
      <c r="C916" s="305"/>
      <c r="D916" s="306"/>
      <c r="E916" s="306"/>
      <c r="F916" s="305"/>
      <c r="G916" s="305"/>
      <c r="H916" s="306"/>
      <c r="I916" s="306"/>
      <c r="J916" s="307"/>
      <c r="K916" s="307"/>
      <c r="L916" s="299" t="str">
        <f t="shared" si="43"/>
        <v/>
      </c>
      <c r="M916" s="311"/>
      <c r="N916" s="312"/>
      <c r="O916" s="312"/>
      <c r="P916" s="312"/>
      <c r="Q916" s="308"/>
      <c r="R916" s="300" t="str">
        <f>IFERROR(VLOOKUP(Q916,Hoja1!A:B,2,FALSE),"")</f>
        <v/>
      </c>
      <c r="S916" s="308"/>
      <c r="T916" s="308"/>
      <c r="U916" s="308"/>
      <c r="V916" s="301" t="str">
        <f t="shared" si="44"/>
        <v/>
      </c>
    </row>
    <row r="917" spans="1:22" s="302" customFormat="1" x14ac:dyDescent="0.2">
      <c r="A917" s="394"/>
      <c r="B917" s="305"/>
      <c r="C917" s="305"/>
      <c r="D917" s="306"/>
      <c r="E917" s="306"/>
      <c r="F917" s="305"/>
      <c r="G917" s="305"/>
      <c r="H917" s="306"/>
      <c r="I917" s="306"/>
      <c r="J917" s="307"/>
      <c r="K917" s="307"/>
      <c r="L917" s="299" t="str">
        <f t="shared" si="43"/>
        <v/>
      </c>
      <c r="M917" s="311"/>
      <c r="N917" s="312"/>
      <c r="O917" s="312"/>
      <c r="P917" s="312"/>
      <c r="Q917" s="308"/>
      <c r="R917" s="300" t="str">
        <f>IFERROR(VLOOKUP(Q917,Hoja1!A:B,2,FALSE),"")</f>
        <v/>
      </c>
      <c r="S917" s="308"/>
      <c r="T917" s="308"/>
      <c r="U917" s="308"/>
      <c r="V917" s="301" t="str">
        <f t="shared" si="44"/>
        <v/>
      </c>
    </row>
    <row r="918" spans="1:22" s="302" customFormat="1" x14ac:dyDescent="0.2">
      <c r="A918" s="394"/>
      <c r="B918" s="305"/>
      <c r="C918" s="305"/>
      <c r="D918" s="306"/>
      <c r="E918" s="306"/>
      <c r="F918" s="305"/>
      <c r="G918" s="305"/>
      <c r="H918" s="306"/>
      <c r="I918" s="306"/>
      <c r="J918" s="307"/>
      <c r="K918" s="307"/>
      <c r="L918" s="299" t="str">
        <f t="shared" si="43"/>
        <v/>
      </c>
      <c r="M918" s="311"/>
      <c r="N918" s="312"/>
      <c r="O918" s="312"/>
      <c r="P918" s="312"/>
      <c r="Q918" s="308"/>
      <c r="R918" s="300" t="str">
        <f>IFERROR(VLOOKUP(Q918,Hoja1!A:B,2,FALSE),"")</f>
        <v/>
      </c>
      <c r="S918" s="308"/>
      <c r="T918" s="308"/>
      <c r="U918" s="308"/>
      <c r="V918" s="301" t="str">
        <f t="shared" si="44"/>
        <v/>
      </c>
    </row>
    <row r="919" spans="1:22" s="302" customFormat="1" x14ac:dyDescent="0.2">
      <c r="A919" s="394"/>
      <c r="B919" s="305"/>
      <c r="C919" s="305"/>
      <c r="D919" s="306"/>
      <c r="E919" s="306"/>
      <c r="F919" s="305"/>
      <c r="G919" s="305"/>
      <c r="H919" s="306"/>
      <c r="I919" s="306"/>
      <c r="J919" s="307"/>
      <c r="K919" s="307"/>
      <c r="L919" s="299" t="str">
        <f t="shared" si="43"/>
        <v/>
      </c>
      <c r="M919" s="311"/>
      <c r="N919" s="312"/>
      <c r="O919" s="312"/>
      <c r="P919" s="312"/>
      <c r="Q919" s="308"/>
      <c r="R919" s="300" t="str">
        <f>IFERROR(VLOOKUP(Q919,Hoja1!A:B,2,FALSE),"")</f>
        <v/>
      </c>
      <c r="S919" s="308"/>
      <c r="T919" s="308"/>
      <c r="U919" s="308"/>
      <c r="V919" s="301" t="str">
        <f t="shared" si="44"/>
        <v/>
      </c>
    </row>
    <row r="920" spans="1:22" s="302" customFormat="1" x14ac:dyDescent="0.2">
      <c r="A920" s="394"/>
      <c r="B920" s="305"/>
      <c r="C920" s="305"/>
      <c r="D920" s="306"/>
      <c r="E920" s="306"/>
      <c r="F920" s="305"/>
      <c r="G920" s="305"/>
      <c r="H920" s="306"/>
      <c r="I920" s="306"/>
      <c r="J920" s="307"/>
      <c r="K920" s="307"/>
      <c r="L920" s="299" t="str">
        <f t="shared" si="43"/>
        <v/>
      </c>
      <c r="M920" s="311"/>
      <c r="N920" s="312"/>
      <c r="O920" s="312"/>
      <c r="P920" s="312"/>
      <c r="Q920" s="308"/>
      <c r="R920" s="300" t="str">
        <f>IFERROR(VLOOKUP(Q920,Hoja1!A:B,2,FALSE),"")</f>
        <v/>
      </c>
      <c r="S920" s="308"/>
      <c r="T920" s="308"/>
      <c r="U920" s="308"/>
      <c r="V920" s="301" t="str">
        <f t="shared" si="44"/>
        <v/>
      </c>
    </row>
    <row r="921" spans="1:22" s="302" customFormat="1" x14ac:dyDescent="0.2">
      <c r="A921" s="394"/>
      <c r="B921" s="305"/>
      <c r="C921" s="305"/>
      <c r="D921" s="306"/>
      <c r="E921" s="306"/>
      <c r="F921" s="305"/>
      <c r="G921" s="305"/>
      <c r="H921" s="306"/>
      <c r="I921" s="306"/>
      <c r="J921" s="307"/>
      <c r="K921" s="307"/>
      <c r="L921" s="299" t="str">
        <f t="shared" si="43"/>
        <v/>
      </c>
      <c r="M921" s="311"/>
      <c r="N921" s="312"/>
      <c r="O921" s="312"/>
      <c r="P921" s="312"/>
      <c r="Q921" s="308"/>
      <c r="R921" s="300" t="str">
        <f>IFERROR(VLOOKUP(Q921,Hoja1!A:B,2,FALSE),"")</f>
        <v/>
      </c>
      <c r="S921" s="308"/>
      <c r="T921" s="308"/>
      <c r="U921" s="308"/>
      <c r="V921" s="301" t="str">
        <f t="shared" si="44"/>
        <v/>
      </c>
    </row>
    <row r="922" spans="1:22" s="302" customFormat="1" x14ac:dyDescent="0.2">
      <c r="A922" s="394"/>
      <c r="B922" s="305"/>
      <c r="C922" s="305"/>
      <c r="D922" s="306"/>
      <c r="E922" s="306"/>
      <c r="F922" s="305"/>
      <c r="G922" s="305"/>
      <c r="H922" s="306"/>
      <c r="I922" s="306"/>
      <c r="J922" s="307"/>
      <c r="K922" s="307"/>
      <c r="L922" s="299" t="str">
        <f t="shared" si="43"/>
        <v/>
      </c>
      <c r="M922" s="311"/>
      <c r="N922" s="312"/>
      <c r="O922" s="312"/>
      <c r="P922" s="312"/>
      <c r="Q922" s="308"/>
      <c r="R922" s="300" t="str">
        <f>IFERROR(VLOOKUP(Q922,Hoja1!A:B,2,FALSE),"")</f>
        <v/>
      </c>
      <c r="S922" s="308"/>
      <c r="T922" s="308"/>
      <c r="U922" s="308"/>
      <c r="V922" s="301" t="str">
        <f t="shared" si="44"/>
        <v/>
      </c>
    </row>
    <row r="923" spans="1:22" s="302" customFormat="1" x14ac:dyDescent="0.2">
      <c r="A923" s="394"/>
      <c r="B923" s="305"/>
      <c r="C923" s="305"/>
      <c r="D923" s="306"/>
      <c r="E923" s="306"/>
      <c r="F923" s="305"/>
      <c r="G923" s="305"/>
      <c r="H923" s="306"/>
      <c r="I923" s="306"/>
      <c r="J923" s="307"/>
      <c r="K923" s="307"/>
      <c r="L923" s="299" t="str">
        <f t="shared" si="43"/>
        <v/>
      </c>
      <c r="M923" s="311"/>
      <c r="N923" s="312"/>
      <c r="O923" s="312"/>
      <c r="P923" s="312"/>
      <c r="Q923" s="308"/>
      <c r="R923" s="300" t="str">
        <f>IFERROR(VLOOKUP(Q923,Hoja1!A:B,2,FALSE),"")</f>
        <v/>
      </c>
      <c r="S923" s="308"/>
      <c r="T923" s="308"/>
      <c r="U923" s="308"/>
      <c r="V923" s="301" t="str">
        <f t="shared" si="44"/>
        <v/>
      </c>
    </row>
    <row r="924" spans="1:22" s="302" customFormat="1" x14ac:dyDescent="0.2">
      <c r="A924" s="394"/>
      <c r="B924" s="305"/>
      <c r="C924" s="305"/>
      <c r="D924" s="306"/>
      <c r="E924" s="306"/>
      <c r="F924" s="305"/>
      <c r="G924" s="305"/>
      <c r="H924" s="306"/>
      <c r="I924" s="306"/>
      <c r="J924" s="307"/>
      <c r="K924" s="307"/>
      <c r="L924" s="299" t="str">
        <f t="shared" si="43"/>
        <v/>
      </c>
      <c r="M924" s="311"/>
      <c r="N924" s="312"/>
      <c r="O924" s="312"/>
      <c r="P924" s="312"/>
      <c r="Q924" s="308"/>
      <c r="R924" s="300" t="str">
        <f>IFERROR(VLOOKUP(Q924,Hoja1!A:B,2,FALSE),"")</f>
        <v/>
      </c>
      <c r="S924" s="308"/>
      <c r="T924" s="308"/>
      <c r="U924" s="308"/>
      <c r="V924" s="301" t="str">
        <f t="shared" si="44"/>
        <v/>
      </c>
    </row>
    <row r="925" spans="1:22" s="302" customFormat="1" x14ac:dyDescent="0.2">
      <c r="A925" s="394"/>
      <c r="B925" s="305"/>
      <c r="C925" s="305"/>
      <c r="D925" s="306"/>
      <c r="E925" s="306"/>
      <c r="F925" s="305"/>
      <c r="G925" s="305"/>
      <c r="H925" s="306"/>
      <c r="I925" s="306"/>
      <c r="J925" s="307"/>
      <c r="K925" s="307"/>
      <c r="L925" s="299" t="str">
        <f t="shared" si="43"/>
        <v/>
      </c>
      <c r="M925" s="311"/>
      <c r="N925" s="312"/>
      <c r="O925" s="312"/>
      <c r="P925" s="312"/>
      <c r="Q925" s="308"/>
      <c r="R925" s="300" t="str">
        <f>IFERROR(VLOOKUP(Q925,Hoja1!A:B,2,FALSE),"")</f>
        <v/>
      </c>
      <c r="S925" s="308"/>
      <c r="T925" s="308"/>
      <c r="U925" s="308"/>
      <c r="V925" s="301" t="str">
        <f t="shared" si="44"/>
        <v/>
      </c>
    </row>
    <row r="926" spans="1:22" s="302" customFormat="1" x14ac:dyDescent="0.2">
      <c r="A926" s="394"/>
      <c r="B926" s="305"/>
      <c r="C926" s="305"/>
      <c r="D926" s="306"/>
      <c r="E926" s="306"/>
      <c r="F926" s="305"/>
      <c r="G926" s="305"/>
      <c r="H926" s="306"/>
      <c r="I926" s="306"/>
      <c r="J926" s="307"/>
      <c r="K926" s="307"/>
      <c r="L926" s="299" t="str">
        <f t="shared" si="43"/>
        <v/>
      </c>
      <c r="M926" s="311"/>
      <c r="N926" s="312"/>
      <c r="O926" s="312"/>
      <c r="P926" s="312"/>
      <c r="Q926" s="308"/>
      <c r="R926" s="300" t="str">
        <f>IFERROR(VLOOKUP(Q926,Hoja1!A:B,2,FALSE),"")</f>
        <v/>
      </c>
      <c r="S926" s="308"/>
      <c r="T926" s="308"/>
      <c r="U926" s="308"/>
      <c r="V926" s="301" t="str">
        <f t="shared" si="44"/>
        <v/>
      </c>
    </row>
    <row r="927" spans="1:22" s="302" customFormat="1" x14ac:dyDescent="0.2">
      <c r="A927" s="394"/>
      <c r="B927" s="305"/>
      <c r="C927" s="305"/>
      <c r="D927" s="306"/>
      <c r="E927" s="306"/>
      <c r="F927" s="305"/>
      <c r="G927" s="305"/>
      <c r="H927" s="306"/>
      <c r="I927" s="306"/>
      <c r="J927" s="307"/>
      <c r="K927" s="307"/>
      <c r="L927" s="299" t="str">
        <f t="shared" si="43"/>
        <v/>
      </c>
      <c r="M927" s="311"/>
      <c r="N927" s="312"/>
      <c r="O927" s="312"/>
      <c r="P927" s="312"/>
      <c r="Q927" s="308"/>
      <c r="R927" s="300" t="str">
        <f>IFERROR(VLOOKUP(Q927,Hoja1!A:B,2,FALSE),"")</f>
        <v/>
      </c>
      <c r="S927" s="308"/>
      <c r="T927" s="308"/>
      <c r="U927" s="308"/>
      <c r="V927" s="301" t="str">
        <f t="shared" si="44"/>
        <v/>
      </c>
    </row>
    <row r="928" spans="1:22" s="302" customFormat="1" x14ac:dyDescent="0.2">
      <c r="A928" s="394"/>
      <c r="B928" s="305"/>
      <c r="C928" s="305"/>
      <c r="D928" s="306"/>
      <c r="E928" s="306"/>
      <c r="F928" s="305"/>
      <c r="G928" s="305"/>
      <c r="H928" s="306"/>
      <c r="I928" s="306"/>
      <c r="J928" s="307"/>
      <c r="K928" s="307"/>
      <c r="L928" s="299" t="str">
        <f t="shared" si="43"/>
        <v/>
      </c>
      <c r="M928" s="311"/>
      <c r="N928" s="312"/>
      <c r="O928" s="312"/>
      <c r="P928" s="312"/>
      <c r="Q928" s="308"/>
      <c r="R928" s="300" t="str">
        <f>IFERROR(VLOOKUP(Q928,Hoja1!A:B,2,FALSE),"")</f>
        <v/>
      </c>
      <c r="S928" s="308"/>
      <c r="T928" s="308"/>
      <c r="U928" s="308"/>
      <c r="V928" s="301" t="str">
        <f t="shared" si="44"/>
        <v/>
      </c>
    </row>
    <row r="929" spans="1:22" s="302" customFormat="1" x14ac:dyDescent="0.2">
      <c r="A929" s="394"/>
      <c r="B929" s="305"/>
      <c r="C929" s="305"/>
      <c r="D929" s="306"/>
      <c r="E929" s="306"/>
      <c r="F929" s="305"/>
      <c r="G929" s="305"/>
      <c r="H929" s="306"/>
      <c r="I929" s="306"/>
      <c r="J929" s="307"/>
      <c r="K929" s="307"/>
      <c r="L929" s="299" t="str">
        <f t="shared" si="43"/>
        <v/>
      </c>
      <c r="M929" s="311"/>
      <c r="N929" s="312"/>
      <c r="O929" s="312"/>
      <c r="P929" s="312"/>
      <c r="Q929" s="308"/>
      <c r="R929" s="300" t="str">
        <f>IFERROR(VLOOKUP(Q929,Hoja1!A:B,2,FALSE),"")</f>
        <v/>
      </c>
      <c r="S929" s="308"/>
      <c r="T929" s="308"/>
      <c r="U929" s="308"/>
      <c r="V929" s="301" t="str">
        <f t="shared" si="44"/>
        <v/>
      </c>
    </row>
    <row r="930" spans="1:22" s="302" customFormat="1" x14ac:dyDescent="0.2">
      <c r="A930" s="394"/>
      <c r="B930" s="305"/>
      <c r="C930" s="305"/>
      <c r="D930" s="306"/>
      <c r="E930" s="306"/>
      <c r="F930" s="305"/>
      <c r="G930" s="305"/>
      <c r="H930" s="306"/>
      <c r="I930" s="306"/>
      <c r="J930" s="307"/>
      <c r="K930" s="307"/>
      <c r="L930" s="299" t="str">
        <f t="shared" si="43"/>
        <v/>
      </c>
      <c r="M930" s="311"/>
      <c r="N930" s="312"/>
      <c r="O930" s="312"/>
      <c r="P930" s="312"/>
      <c r="Q930" s="308"/>
      <c r="R930" s="300" t="str">
        <f>IFERROR(VLOOKUP(Q930,Hoja1!A:B,2,FALSE),"")</f>
        <v/>
      </c>
      <c r="S930" s="308"/>
      <c r="T930" s="308"/>
      <c r="U930" s="308"/>
      <c r="V930" s="301" t="str">
        <f t="shared" si="44"/>
        <v/>
      </c>
    </row>
    <row r="931" spans="1:22" s="302" customFormat="1" x14ac:dyDescent="0.2">
      <c r="A931" s="394"/>
      <c r="B931" s="305"/>
      <c r="C931" s="305"/>
      <c r="D931" s="306"/>
      <c r="E931" s="306"/>
      <c r="F931" s="305"/>
      <c r="G931" s="305"/>
      <c r="H931" s="306"/>
      <c r="I931" s="306"/>
      <c r="J931" s="307"/>
      <c r="K931" s="307"/>
      <c r="L931" s="299" t="str">
        <f t="shared" si="43"/>
        <v/>
      </c>
      <c r="M931" s="311"/>
      <c r="N931" s="312"/>
      <c r="O931" s="312"/>
      <c r="P931" s="312"/>
      <c r="Q931" s="308"/>
      <c r="R931" s="300" t="str">
        <f>IFERROR(VLOOKUP(Q931,Hoja1!A:B,2,FALSE),"")</f>
        <v/>
      </c>
      <c r="S931" s="308"/>
      <c r="T931" s="308"/>
      <c r="U931" s="308"/>
      <c r="V931" s="301" t="str">
        <f t="shared" si="44"/>
        <v/>
      </c>
    </row>
    <row r="932" spans="1:22" s="302" customFormat="1" x14ac:dyDescent="0.2">
      <c r="A932" s="394"/>
      <c r="B932" s="305"/>
      <c r="C932" s="305"/>
      <c r="D932" s="306"/>
      <c r="E932" s="306"/>
      <c r="F932" s="305"/>
      <c r="G932" s="305"/>
      <c r="H932" s="306"/>
      <c r="I932" s="306"/>
      <c r="J932" s="307"/>
      <c r="K932" s="307"/>
      <c r="L932" s="299" t="str">
        <f t="shared" si="43"/>
        <v/>
      </c>
      <c r="M932" s="311"/>
      <c r="N932" s="312"/>
      <c r="O932" s="312"/>
      <c r="P932" s="312"/>
      <c r="Q932" s="308"/>
      <c r="R932" s="300" t="str">
        <f>IFERROR(VLOOKUP(Q932,Hoja1!A:B,2,FALSE),"")</f>
        <v/>
      </c>
      <c r="S932" s="308"/>
      <c r="T932" s="308"/>
      <c r="U932" s="308"/>
      <c r="V932" s="301" t="str">
        <f t="shared" si="44"/>
        <v/>
      </c>
    </row>
    <row r="933" spans="1:22" s="302" customFormat="1" x14ac:dyDescent="0.2">
      <c r="A933" s="394"/>
      <c r="B933" s="305"/>
      <c r="C933" s="305"/>
      <c r="D933" s="306"/>
      <c r="E933" s="306"/>
      <c r="F933" s="305"/>
      <c r="G933" s="305"/>
      <c r="H933" s="306"/>
      <c r="I933" s="306"/>
      <c r="J933" s="307"/>
      <c r="K933" s="307"/>
      <c r="L933" s="299" t="str">
        <f t="shared" si="43"/>
        <v/>
      </c>
      <c r="M933" s="311"/>
      <c r="N933" s="312"/>
      <c r="O933" s="312"/>
      <c r="P933" s="312"/>
      <c r="Q933" s="308"/>
      <c r="R933" s="300" t="str">
        <f>IFERROR(VLOOKUP(Q933,Hoja1!A:B,2,FALSE),"")</f>
        <v/>
      </c>
      <c r="S933" s="308"/>
      <c r="T933" s="308"/>
      <c r="U933" s="308"/>
      <c r="V933" s="301" t="str">
        <f t="shared" si="44"/>
        <v/>
      </c>
    </row>
    <row r="934" spans="1:22" s="302" customFormat="1" x14ac:dyDescent="0.2">
      <c r="A934" s="394"/>
      <c r="B934" s="305"/>
      <c r="C934" s="305"/>
      <c r="D934" s="306"/>
      <c r="E934" s="306"/>
      <c r="F934" s="305"/>
      <c r="G934" s="305"/>
      <c r="H934" s="306"/>
      <c r="I934" s="306"/>
      <c r="J934" s="307"/>
      <c r="K934" s="307"/>
      <c r="L934" s="299" t="str">
        <f t="shared" si="43"/>
        <v/>
      </c>
      <c r="M934" s="311"/>
      <c r="N934" s="312"/>
      <c r="O934" s="312"/>
      <c r="P934" s="312"/>
      <c r="Q934" s="308"/>
      <c r="R934" s="300" t="str">
        <f>IFERROR(VLOOKUP(Q934,Hoja1!A:B,2,FALSE),"")</f>
        <v/>
      </c>
      <c r="S934" s="308"/>
      <c r="T934" s="308"/>
      <c r="U934" s="308"/>
      <c r="V934" s="301" t="str">
        <f t="shared" si="44"/>
        <v/>
      </c>
    </row>
    <row r="935" spans="1:22" s="302" customFormat="1" x14ac:dyDescent="0.2">
      <c r="A935" s="394"/>
      <c r="B935" s="305"/>
      <c r="C935" s="305"/>
      <c r="D935" s="306"/>
      <c r="E935" s="306"/>
      <c r="F935" s="305"/>
      <c r="G935" s="305"/>
      <c r="H935" s="306"/>
      <c r="I935" s="306"/>
      <c r="J935" s="307"/>
      <c r="K935" s="307"/>
      <c r="L935" s="299" t="str">
        <f t="shared" si="43"/>
        <v/>
      </c>
      <c r="M935" s="311"/>
      <c r="N935" s="312"/>
      <c r="O935" s="312"/>
      <c r="P935" s="312"/>
      <c r="Q935" s="308"/>
      <c r="R935" s="300" t="str">
        <f>IFERROR(VLOOKUP(Q935,Hoja1!A:B,2,FALSE),"")</f>
        <v/>
      </c>
      <c r="S935" s="308"/>
      <c r="T935" s="308"/>
      <c r="U935" s="308"/>
      <c r="V935" s="301" t="str">
        <f t="shared" si="44"/>
        <v/>
      </c>
    </row>
    <row r="936" spans="1:22" s="302" customFormat="1" x14ac:dyDescent="0.2">
      <c r="A936" s="394"/>
      <c r="B936" s="305"/>
      <c r="C936" s="305"/>
      <c r="D936" s="306"/>
      <c r="E936" s="306"/>
      <c r="F936" s="305"/>
      <c r="G936" s="305"/>
      <c r="H936" s="306"/>
      <c r="I936" s="306"/>
      <c r="J936" s="307"/>
      <c r="K936" s="307"/>
      <c r="L936" s="299" t="str">
        <f t="shared" si="43"/>
        <v/>
      </c>
      <c r="M936" s="311"/>
      <c r="N936" s="312"/>
      <c r="O936" s="312"/>
      <c r="P936" s="312"/>
      <c r="Q936" s="308"/>
      <c r="R936" s="300" t="str">
        <f>IFERROR(VLOOKUP(Q936,Hoja1!A:B,2,FALSE),"")</f>
        <v/>
      </c>
      <c r="S936" s="308"/>
      <c r="T936" s="308"/>
      <c r="U936" s="308"/>
      <c r="V936" s="301" t="str">
        <f t="shared" si="44"/>
        <v/>
      </c>
    </row>
    <row r="937" spans="1:22" s="302" customFormat="1" x14ac:dyDescent="0.2">
      <c r="A937" s="394"/>
      <c r="B937" s="305"/>
      <c r="C937" s="305"/>
      <c r="D937" s="306"/>
      <c r="E937" s="306"/>
      <c r="F937" s="305"/>
      <c r="G937" s="305"/>
      <c r="H937" s="306"/>
      <c r="I937" s="306"/>
      <c r="J937" s="307"/>
      <c r="K937" s="307"/>
      <c r="L937" s="299" t="str">
        <f t="shared" si="43"/>
        <v/>
      </c>
      <c r="M937" s="311"/>
      <c r="N937" s="312"/>
      <c r="O937" s="312"/>
      <c r="P937" s="312"/>
      <c r="Q937" s="308"/>
      <c r="R937" s="300" t="str">
        <f>IFERROR(VLOOKUP(Q937,Hoja1!A:B,2,FALSE),"")</f>
        <v/>
      </c>
      <c r="S937" s="308"/>
      <c r="T937" s="308"/>
      <c r="U937" s="308"/>
      <c r="V937" s="301" t="str">
        <f t="shared" si="44"/>
        <v/>
      </c>
    </row>
    <row r="938" spans="1:22" s="302" customFormat="1" x14ac:dyDescent="0.2">
      <c r="A938" s="394"/>
      <c r="B938" s="305"/>
      <c r="C938" s="305"/>
      <c r="D938" s="306"/>
      <c r="E938" s="306"/>
      <c r="F938" s="305"/>
      <c r="G938" s="305"/>
      <c r="H938" s="306"/>
      <c r="I938" s="306"/>
      <c r="J938" s="307"/>
      <c r="K938" s="307"/>
      <c r="L938" s="299" t="str">
        <f t="shared" si="43"/>
        <v/>
      </c>
      <c r="M938" s="311"/>
      <c r="N938" s="312"/>
      <c r="O938" s="312"/>
      <c r="P938" s="312"/>
      <c r="Q938" s="308"/>
      <c r="R938" s="300" t="str">
        <f>IFERROR(VLOOKUP(Q938,Hoja1!A:B,2,FALSE),"")</f>
        <v/>
      </c>
      <c r="S938" s="308"/>
      <c r="T938" s="308"/>
      <c r="U938" s="308"/>
      <c r="V938" s="301" t="str">
        <f t="shared" si="44"/>
        <v/>
      </c>
    </row>
    <row r="939" spans="1:22" s="302" customFormat="1" x14ac:dyDescent="0.2">
      <c r="A939" s="394"/>
      <c r="B939" s="305"/>
      <c r="C939" s="305"/>
      <c r="D939" s="306"/>
      <c r="E939" s="306"/>
      <c r="F939" s="305"/>
      <c r="G939" s="305"/>
      <c r="H939" s="306"/>
      <c r="I939" s="306"/>
      <c r="J939" s="307"/>
      <c r="K939" s="307"/>
      <c r="L939" s="299" t="str">
        <f t="shared" ref="L939:L1002" si="45">IF(K939="","",(K939-J939)/$V$1)</f>
        <v/>
      </c>
      <c r="M939" s="311"/>
      <c r="N939" s="312"/>
      <c r="O939" s="312"/>
      <c r="P939" s="312"/>
      <c r="Q939" s="308"/>
      <c r="R939" s="300" t="str">
        <f>IFERROR(VLOOKUP(Q939,Hoja1!A:B,2,FALSE),"")</f>
        <v/>
      </c>
      <c r="S939" s="308"/>
      <c r="T939" s="308"/>
      <c r="U939" s="308"/>
      <c r="V939" s="301" t="str">
        <f t="shared" si="44"/>
        <v/>
      </c>
    </row>
    <row r="940" spans="1:22" s="302" customFormat="1" x14ac:dyDescent="0.2">
      <c r="A940" s="394"/>
      <c r="B940" s="305"/>
      <c r="C940" s="305"/>
      <c r="D940" s="306"/>
      <c r="E940" s="306"/>
      <c r="F940" s="305"/>
      <c r="G940" s="305"/>
      <c r="H940" s="306"/>
      <c r="I940" s="306"/>
      <c r="J940" s="307"/>
      <c r="K940" s="307"/>
      <c r="L940" s="299" t="str">
        <f t="shared" si="45"/>
        <v/>
      </c>
      <c r="M940" s="311"/>
      <c r="N940" s="312"/>
      <c r="O940" s="312"/>
      <c r="P940" s="312"/>
      <c r="Q940" s="308"/>
      <c r="R940" s="300" t="str">
        <f>IFERROR(VLOOKUP(Q940,Hoja1!A:B,2,FALSE),"")</f>
        <v/>
      </c>
      <c r="S940" s="308"/>
      <c r="T940" s="308"/>
      <c r="U940" s="308"/>
      <c r="V940" s="301" t="str">
        <f t="shared" si="44"/>
        <v/>
      </c>
    </row>
    <row r="941" spans="1:22" s="302" customFormat="1" x14ac:dyDescent="0.2">
      <c r="A941" s="394"/>
      <c r="B941" s="305"/>
      <c r="C941" s="305"/>
      <c r="D941" s="306"/>
      <c r="E941" s="306"/>
      <c r="F941" s="305"/>
      <c r="G941" s="305"/>
      <c r="H941" s="306"/>
      <c r="I941" s="306"/>
      <c r="J941" s="307"/>
      <c r="K941" s="307"/>
      <c r="L941" s="299" t="str">
        <f t="shared" si="45"/>
        <v/>
      </c>
      <c r="M941" s="311"/>
      <c r="N941" s="312"/>
      <c r="O941" s="312"/>
      <c r="P941" s="312"/>
      <c r="Q941" s="308"/>
      <c r="R941" s="300" t="str">
        <f>IFERROR(VLOOKUP(Q941,Hoja1!A:B,2,FALSE),"")</f>
        <v/>
      </c>
      <c r="S941" s="308"/>
      <c r="T941" s="308"/>
      <c r="U941" s="308"/>
      <c r="V941" s="301" t="str">
        <f t="shared" si="44"/>
        <v/>
      </c>
    </row>
    <row r="942" spans="1:22" s="302" customFormat="1" x14ac:dyDescent="0.2">
      <c r="A942" s="394"/>
      <c r="B942" s="305"/>
      <c r="C942" s="305"/>
      <c r="D942" s="306"/>
      <c r="E942" s="306"/>
      <c r="F942" s="305"/>
      <c r="G942" s="305"/>
      <c r="H942" s="306"/>
      <c r="I942" s="306"/>
      <c r="J942" s="307"/>
      <c r="K942" s="307"/>
      <c r="L942" s="299" t="str">
        <f t="shared" si="45"/>
        <v/>
      </c>
      <c r="M942" s="311"/>
      <c r="N942" s="312"/>
      <c r="O942" s="312"/>
      <c r="P942" s="312"/>
      <c r="Q942" s="308"/>
      <c r="R942" s="300" t="str">
        <f>IFERROR(VLOOKUP(Q942,Hoja1!A:B,2,FALSE),"")</f>
        <v/>
      </c>
      <c r="S942" s="308"/>
      <c r="T942" s="308"/>
      <c r="U942" s="308"/>
      <c r="V942" s="301" t="str">
        <f t="shared" si="44"/>
        <v/>
      </c>
    </row>
    <row r="943" spans="1:22" s="302" customFormat="1" x14ac:dyDescent="0.2">
      <c r="A943" s="394"/>
      <c r="B943" s="305"/>
      <c r="C943" s="305"/>
      <c r="D943" s="306"/>
      <c r="E943" s="306"/>
      <c r="F943" s="305"/>
      <c r="G943" s="305"/>
      <c r="H943" s="306"/>
      <c r="I943" s="306"/>
      <c r="J943" s="307"/>
      <c r="K943" s="307"/>
      <c r="L943" s="299" t="str">
        <f t="shared" si="45"/>
        <v/>
      </c>
      <c r="M943" s="311"/>
      <c r="N943" s="312"/>
      <c r="O943" s="312"/>
      <c r="P943" s="312"/>
      <c r="Q943" s="308"/>
      <c r="R943" s="300" t="str">
        <f>IFERROR(VLOOKUP(Q943,Hoja1!A:B,2,FALSE),"")</f>
        <v/>
      </c>
      <c r="S943" s="308"/>
      <c r="T943" s="308"/>
      <c r="U943" s="308"/>
      <c r="V943" s="301" t="str">
        <f t="shared" si="44"/>
        <v/>
      </c>
    </row>
    <row r="944" spans="1:22" s="302" customFormat="1" x14ac:dyDescent="0.2">
      <c r="A944" s="394"/>
      <c r="B944" s="305"/>
      <c r="C944" s="305"/>
      <c r="D944" s="306"/>
      <c r="E944" s="306"/>
      <c r="F944" s="305"/>
      <c r="G944" s="305"/>
      <c r="H944" s="306"/>
      <c r="I944" s="306"/>
      <c r="J944" s="307"/>
      <c r="K944" s="307"/>
      <c r="L944" s="299" t="str">
        <f t="shared" si="45"/>
        <v/>
      </c>
      <c r="M944" s="311"/>
      <c r="N944" s="312"/>
      <c r="O944" s="312"/>
      <c r="P944" s="312"/>
      <c r="Q944" s="308"/>
      <c r="R944" s="300" t="str">
        <f>IFERROR(VLOOKUP(Q944,Hoja1!A:B,2,FALSE),"")</f>
        <v/>
      </c>
      <c r="S944" s="308"/>
      <c r="T944" s="308"/>
      <c r="U944" s="308"/>
      <c r="V944" s="301" t="str">
        <f t="shared" si="44"/>
        <v/>
      </c>
    </row>
    <row r="945" spans="1:22" s="302" customFormat="1" x14ac:dyDescent="0.2">
      <c r="A945" s="394"/>
      <c r="B945" s="305"/>
      <c r="C945" s="305"/>
      <c r="D945" s="306"/>
      <c r="E945" s="306"/>
      <c r="F945" s="305"/>
      <c r="G945" s="305"/>
      <c r="H945" s="306"/>
      <c r="I945" s="306"/>
      <c r="J945" s="307"/>
      <c r="K945" s="307"/>
      <c r="L945" s="299" t="str">
        <f t="shared" si="45"/>
        <v/>
      </c>
      <c r="M945" s="311"/>
      <c r="N945" s="312"/>
      <c r="O945" s="312"/>
      <c r="P945" s="312"/>
      <c r="Q945" s="308"/>
      <c r="R945" s="300" t="str">
        <f>IFERROR(VLOOKUP(Q945,Hoja1!A:B,2,FALSE),"")</f>
        <v/>
      </c>
      <c r="S945" s="308"/>
      <c r="T945" s="308"/>
      <c r="U945" s="308"/>
      <c r="V945" s="301" t="str">
        <f t="shared" si="44"/>
        <v/>
      </c>
    </row>
    <row r="946" spans="1:22" s="302" customFormat="1" x14ac:dyDescent="0.2">
      <c r="A946" s="394"/>
      <c r="B946" s="305"/>
      <c r="C946" s="305"/>
      <c r="D946" s="306"/>
      <c r="E946" s="306"/>
      <c r="F946" s="305"/>
      <c r="G946" s="305"/>
      <c r="H946" s="306"/>
      <c r="I946" s="306"/>
      <c r="J946" s="307"/>
      <c r="K946" s="307"/>
      <c r="L946" s="299" t="str">
        <f t="shared" si="45"/>
        <v/>
      </c>
      <c r="M946" s="311"/>
      <c r="N946" s="312"/>
      <c r="O946" s="312"/>
      <c r="P946" s="312"/>
      <c r="Q946" s="308"/>
      <c r="R946" s="300" t="str">
        <f>IFERROR(VLOOKUP(Q946,Hoja1!A:B,2,FALSE),"")</f>
        <v/>
      </c>
      <c r="S946" s="308"/>
      <c r="T946" s="308"/>
      <c r="U946" s="308"/>
      <c r="V946" s="301" t="str">
        <f t="shared" si="44"/>
        <v/>
      </c>
    </row>
    <row r="947" spans="1:22" s="302" customFormat="1" x14ac:dyDescent="0.2">
      <c r="A947" s="394"/>
      <c r="B947" s="305"/>
      <c r="C947" s="305"/>
      <c r="D947" s="306"/>
      <c r="E947" s="306"/>
      <c r="F947" s="305"/>
      <c r="G947" s="305"/>
      <c r="H947" s="306"/>
      <c r="I947" s="306"/>
      <c r="J947" s="307"/>
      <c r="K947" s="307"/>
      <c r="L947" s="299" t="str">
        <f t="shared" si="45"/>
        <v/>
      </c>
      <c r="M947" s="311"/>
      <c r="N947" s="312"/>
      <c r="O947" s="312"/>
      <c r="P947" s="312"/>
      <c r="Q947" s="308"/>
      <c r="R947" s="300" t="str">
        <f>IFERROR(VLOOKUP(Q947,Hoja1!A:B,2,FALSE),"")</f>
        <v/>
      </c>
      <c r="S947" s="308"/>
      <c r="T947" s="308"/>
      <c r="U947" s="308"/>
      <c r="V947" s="301" t="str">
        <f t="shared" si="44"/>
        <v/>
      </c>
    </row>
    <row r="948" spans="1:22" s="302" customFormat="1" x14ac:dyDescent="0.2">
      <c r="A948" s="394"/>
      <c r="B948" s="305"/>
      <c r="C948" s="305"/>
      <c r="D948" s="306"/>
      <c r="E948" s="306"/>
      <c r="F948" s="305"/>
      <c r="G948" s="305"/>
      <c r="H948" s="306"/>
      <c r="I948" s="306"/>
      <c r="J948" s="307"/>
      <c r="K948" s="307"/>
      <c r="L948" s="299" t="str">
        <f t="shared" si="45"/>
        <v/>
      </c>
      <c r="M948" s="311"/>
      <c r="N948" s="312"/>
      <c r="O948" s="312"/>
      <c r="P948" s="312"/>
      <c r="Q948" s="308"/>
      <c r="R948" s="300" t="str">
        <f>IFERROR(VLOOKUP(Q948,Hoja1!A:B,2,FALSE),"")</f>
        <v/>
      </c>
      <c r="S948" s="308"/>
      <c r="T948" s="308"/>
      <c r="U948" s="308"/>
      <c r="V948" s="301" t="str">
        <f t="shared" si="44"/>
        <v/>
      </c>
    </row>
    <row r="949" spans="1:22" s="302" customFormat="1" x14ac:dyDescent="0.2">
      <c r="A949" s="394"/>
      <c r="B949" s="305"/>
      <c r="C949" s="305"/>
      <c r="D949" s="306"/>
      <c r="E949" s="306"/>
      <c r="F949" s="305"/>
      <c r="G949" s="305"/>
      <c r="H949" s="306"/>
      <c r="I949" s="306"/>
      <c r="J949" s="307"/>
      <c r="K949" s="307"/>
      <c r="L949" s="299" t="str">
        <f t="shared" si="45"/>
        <v/>
      </c>
      <c r="M949" s="311"/>
      <c r="N949" s="312"/>
      <c r="O949" s="312"/>
      <c r="P949" s="312"/>
      <c r="Q949" s="308"/>
      <c r="R949" s="300" t="str">
        <f>IFERROR(VLOOKUP(Q949,Hoja1!A:B,2,FALSE),"")</f>
        <v/>
      </c>
      <c r="S949" s="308"/>
      <c r="T949" s="308"/>
      <c r="U949" s="308"/>
      <c r="V949" s="301" t="str">
        <f t="shared" si="44"/>
        <v/>
      </c>
    </row>
    <row r="950" spans="1:22" s="302" customFormat="1" x14ac:dyDescent="0.2">
      <c r="A950" s="394"/>
      <c r="B950" s="305"/>
      <c r="C950" s="305"/>
      <c r="D950" s="306"/>
      <c r="E950" s="306"/>
      <c r="F950" s="305"/>
      <c r="G950" s="305"/>
      <c r="H950" s="306"/>
      <c r="I950" s="306"/>
      <c r="J950" s="307"/>
      <c r="K950" s="307"/>
      <c r="L950" s="299" t="str">
        <f t="shared" si="45"/>
        <v/>
      </c>
      <c r="M950" s="311"/>
      <c r="N950" s="312"/>
      <c r="O950" s="312"/>
      <c r="P950" s="312"/>
      <c r="Q950" s="308"/>
      <c r="R950" s="300" t="str">
        <f>IFERROR(VLOOKUP(Q950,Hoja1!A:B,2,FALSE),"")</f>
        <v/>
      </c>
      <c r="S950" s="308"/>
      <c r="T950" s="308"/>
      <c r="U950" s="308"/>
      <c r="V950" s="301" t="str">
        <f t="shared" si="44"/>
        <v/>
      </c>
    </row>
    <row r="951" spans="1:22" s="302" customFormat="1" x14ac:dyDescent="0.2">
      <c r="A951" s="394"/>
      <c r="B951" s="305"/>
      <c r="C951" s="305"/>
      <c r="D951" s="306"/>
      <c r="E951" s="306"/>
      <c r="F951" s="305"/>
      <c r="G951" s="305"/>
      <c r="H951" s="306"/>
      <c r="I951" s="306"/>
      <c r="J951" s="307"/>
      <c r="K951" s="307"/>
      <c r="L951" s="299" t="str">
        <f t="shared" si="45"/>
        <v/>
      </c>
      <c r="M951" s="311"/>
      <c r="N951" s="312"/>
      <c r="O951" s="312"/>
      <c r="P951" s="312"/>
      <c r="Q951" s="308"/>
      <c r="R951" s="300" t="str">
        <f>IFERROR(VLOOKUP(Q951,Hoja1!A:B,2,FALSE),"")</f>
        <v/>
      </c>
      <c r="S951" s="308"/>
      <c r="T951" s="308"/>
      <c r="U951" s="308"/>
      <c r="V951" s="301" t="str">
        <f t="shared" si="44"/>
        <v/>
      </c>
    </row>
    <row r="952" spans="1:22" s="302" customFormat="1" x14ac:dyDescent="0.2">
      <c r="A952" s="394"/>
      <c r="B952" s="305"/>
      <c r="C952" s="305"/>
      <c r="D952" s="306"/>
      <c r="E952" s="306"/>
      <c r="F952" s="305"/>
      <c r="G952" s="305"/>
      <c r="H952" s="306"/>
      <c r="I952" s="306"/>
      <c r="J952" s="307"/>
      <c r="K952" s="307"/>
      <c r="L952" s="299" t="str">
        <f t="shared" si="45"/>
        <v/>
      </c>
      <c r="M952" s="311"/>
      <c r="N952" s="312"/>
      <c r="O952" s="312"/>
      <c r="P952" s="312"/>
      <c r="Q952" s="308"/>
      <c r="R952" s="300" t="str">
        <f>IFERROR(VLOOKUP(Q952,Hoja1!A:B,2,FALSE),"")</f>
        <v/>
      </c>
      <c r="S952" s="308"/>
      <c r="T952" s="308"/>
      <c r="U952" s="308"/>
      <c r="V952" s="301" t="str">
        <f t="shared" si="44"/>
        <v/>
      </c>
    </row>
    <row r="953" spans="1:22" s="302" customFormat="1" x14ac:dyDescent="0.2">
      <c r="A953" s="394"/>
      <c r="B953" s="305"/>
      <c r="C953" s="305"/>
      <c r="D953" s="306"/>
      <c r="E953" s="306"/>
      <c r="F953" s="305"/>
      <c r="G953" s="305"/>
      <c r="H953" s="306"/>
      <c r="I953" s="306"/>
      <c r="J953" s="307"/>
      <c r="K953" s="307"/>
      <c r="L953" s="299" t="str">
        <f t="shared" si="45"/>
        <v/>
      </c>
      <c r="M953" s="311"/>
      <c r="N953" s="312"/>
      <c r="O953" s="312"/>
      <c r="P953" s="312"/>
      <c r="Q953" s="308"/>
      <c r="R953" s="300" t="str">
        <f>IFERROR(VLOOKUP(Q953,Hoja1!A:B,2,FALSE),"")</f>
        <v/>
      </c>
      <c r="S953" s="308"/>
      <c r="T953" s="308"/>
      <c r="U953" s="308"/>
      <c r="V953" s="301" t="str">
        <f t="shared" si="44"/>
        <v/>
      </c>
    </row>
    <row r="954" spans="1:22" s="302" customFormat="1" x14ac:dyDescent="0.2">
      <c r="A954" s="394"/>
      <c r="B954" s="305"/>
      <c r="C954" s="305"/>
      <c r="D954" s="306"/>
      <c r="E954" s="306"/>
      <c r="F954" s="305"/>
      <c r="G954" s="305"/>
      <c r="H954" s="306"/>
      <c r="I954" s="306"/>
      <c r="J954" s="307"/>
      <c r="K954" s="307"/>
      <c r="L954" s="299" t="str">
        <f t="shared" si="45"/>
        <v/>
      </c>
      <c r="M954" s="311"/>
      <c r="N954" s="312"/>
      <c r="O954" s="312"/>
      <c r="P954" s="312"/>
      <c r="Q954" s="308"/>
      <c r="R954" s="300" t="str">
        <f>IFERROR(VLOOKUP(Q954,Hoja1!A:B,2,FALSE),"")</f>
        <v/>
      </c>
      <c r="S954" s="308"/>
      <c r="T954" s="308"/>
      <c r="U954" s="308"/>
      <c r="V954" s="301" t="str">
        <f t="shared" si="44"/>
        <v/>
      </c>
    </row>
    <row r="955" spans="1:22" s="302" customFormat="1" x14ac:dyDescent="0.2">
      <c r="A955" s="394"/>
      <c r="B955" s="305"/>
      <c r="C955" s="305"/>
      <c r="D955" s="306"/>
      <c r="E955" s="306"/>
      <c r="F955" s="305"/>
      <c r="G955" s="305"/>
      <c r="H955" s="306"/>
      <c r="I955" s="306"/>
      <c r="J955" s="307"/>
      <c r="K955" s="307"/>
      <c r="L955" s="299" t="str">
        <f t="shared" si="45"/>
        <v/>
      </c>
      <c r="M955" s="311"/>
      <c r="N955" s="312"/>
      <c r="O955" s="312"/>
      <c r="P955" s="312"/>
      <c r="Q955" s="308"/>
      <c r="R955" s="300" t="str">
        <f>IFERROR(VLOOKUP(Q955,Hoja1!A:B,2,FALSE),"")</f>
        <v/>
      </c>
      <c r="S955" s="308"/>
      <c r="T955" s="308"/>
      <c r="U955" s="308"/>
      <c r="V955" s="301" t="str">
        <f t="shared" si="44"/>
        <v/>
      </c>
    </row>
    <row r="956" spans="1:22" s="302" customFormat="1" x14ac:dyDescent="0.2">
      <c r="A956" s="394"/>
      <c r="B956" s="305"/>
      <c r="C956" s="305"/>
      <c r="D956" s="306"/>
      <c r="E956" s="306"/>
      <c r="F956" s="305"/>
      <c r="G956" s="305"/>
      <c r="H956" s="306"/>
      <c r="I956" s="306"/>
      <c r="J956" s="307"/>
      <c r="K956" s="307"/>
      <c r="L956" s="299" t="str">
        <f t="shared" si="45"/>
        <v/>
      </c>
      <c r="M956" s="311"/>
      <c r="N956" s="312"/>
      <c r="O956" s="312"/>
      <c r="P956" s="312"/>
      <c r="Q956" s="308"/>
      <c r="R956" s="300" t="str">
        <f>IFERROR(VLOOKUP(Q956,Hoja1!A:B,2,FALSE),"")</f>
        <v/>
      </c>
      <c r="S956" s="308"/>
      <c r="T956" s="308"/>
      <c r="U956" s="308"/>
      <c r="V956" s="301" t="str">
        <f t="shared" si="44"/>
        <v/>
      </c>
    </row>
    <row r="957" spans="1:22" s="302" customFormat="1" x14ac:dyDescent="0.2">
      <c r="A957" s="394"/>
      <c r="B957" s="305"/>
      <c r="C957" s="305"/>
      <c r="D957" s="306"/>
      <c r="E957" s="306"/>
      <c r="F957" s="305"/>
      <c r="G957" s="305"/>
      <c r="H957" s="306"/>
      <c r="I957" s="306"/>
      <c r="J957" s="307"/>
      <c r="K957" s="307"/>
      <c r="L957" s="299" t="str">
        <f t="shared" si="45"/>
        <v/>
      </c>
      <c r="M957" s="311"/>
      <c r="N957" s="312"/>
      <c r="O957" s="312"/>
      <c r="P957" s="312"/>
      <c r="Q957" s="308"/>
      <c r="R957" s="300" t="str">
        <f>IFERROR(VLOOKUP(Q957,Hoja1!A:B,2,FALSE),"")</f>
        <v/>
      </c>
      <c r="S957" s="308"/>
      <c r="T957" s="308"/>
      <c r="U957" s="308"/>
      <c r="V957" s="301" t="str">
        <f t="shared" si="44"/>
        <v/>
      </c>
    </row>
    <row r="958" spans="1:22" s="302" customFormat="1" x14ac:dyDescent="0.2">
      <c r="A958" s="394"/>
      <c r="B958" s="305"/>
      <c r="C958" s="305"/>
      <c r="D958" s="306"/>
      <c r="E958" s="306"/>
      <c r="F958" s="305"/>
      <c r="G958" s="305"/>
      <c r="H958" s="306"/>
      <c r="I958" s="306"/>
      <c r="J958" s="307"/>
      <c r="K958" s="307"/>
      <c r="L958" s="299" t="str">
        <f t="shared" si="45"/>
        <v/>
      </c>
      <c r="M958" s="311"/>
      <c r="N958" s="312"/>
      <c r="O958" s="312"/>
      <c r="P958" s="312"/>
      <c r="Q958" s="308"/>
      <c r="R958" s="300" t="str">
        <f>IFERROR(VLOOKUP(Q958,Hoja1!A:B,2,FALSE),"")</f>
        <v/>
      </c>
      <c r="S958" s="308"/>
      <c r="T958" s="308"/>
      <c r="U958" s="308"/>
      <c r="V958" s="301" t="str">
        <f t="shared" si="44"/>
        <v/>
      </c>
    </row>
    <row r="959" spans="1:22" s="302" customFormat="1" x14ac:dyDescent="0.2">
      <c r="A959" s="394"/>
      <c r="B959" s="305"/>
      <c r="C959" s="305"/>
      <c r="D959" s="306"/>
      <c r="E959" s="306"/>
      <c r="F959" s="305"/>
      <c r="G959" s="305"/>
      <c r="H959" s="306"/>
      <c r="I959" s="306"/>
      <c r="J959" s="307"/>
      <c r="K959" s="307"/>
      <c r="L959" s="299" t="str">
        <f t="shared" si="45"/>
        <v/>
      </c>
      <c r="M959" s="311"/>
      <c r="N959" s="312"/>
      <c r="O959" s="312"/>
      <c r="P959" s="312"/>
      <c r="Q959" s="308"/>
      <c r="R959" s="300" t="str">
        <f>IFERROR(VLOOKUP(Q959,Hoja1!A:B,2,FALSE),"")</f>
        <v/>
      </c>
      <c r="S959" s="308"/>
      <c r="T959" s="308"/>
      <c r="U959" s="308"/>
      <c r="V959" s="301" t="str">
        <f t="shared" si="44"/>
        <v/>
      </c>
    </row>
    <row r="960" spans="1:22" s="302" customFormat="1" x14ac:dyDescent="0.2">
      <c r="A960" s="394"/>
      <c r="B960" s="305"/>
      <c r="C960" s="305"/>
      <c r="D960" s="306"/>
      <c r="E960" s="306"/>
      <c r="F960" s="305"/>
      <c r="G960" s="305"/>
      <c r="H960" s="306"/>
      <c r="I960" s="306"/>
      <c r="J960" s="307"/>
      <c r="K960" s="307"/>
      <c r="L960" s="299" t="str">
        <f t="shared" si="45"/>
        <v/>
      </c>
      <c r="M960" s="311"/>
      <c r="N960" s="312"/>
      <c r="O960" s="312"/>
      <c r="P960" s="312"/>
      <c r="Q960" s="308"/>
      <c r="R960" s="300" t="str">
        <f>IFERROR(VLOOKUP(Q960,Hoja1!A:B,2,FALSE),"")</f>
        <v/>
      </c>
      <c r="S960" s="308"/>
      <c r="T960" s="308"/>
      <c r="U960" s="308"/>
      <c r="V960" s="301" t="str">
        <f t="shared" si="44"/>
        <v/>
      </c>
    </row>
    <row r="961" spans="1:22" s="302" customFormat="1" x14ac:dyDescent="0.2">
      <c r="A961" s="394"/>
      <c r="B961" s="305"/>
      <c r="C961" s="305"/>
      <c r="D961" s="306"/>
      <c r="E961" s="306"/>
      <c r="F961" s="305"/>
      <c r="G961" s="305"/>
      <c r="H961" s="306"/>
      <c r="I961" s="306"/>
      <c r="J961" s="307"/>
      <c r="K961" s="307"/>
      <c r="L961" s="299" t="str">
        <f t="shared" si="45"/>
        <v/>
      </c>
      <c r="M961" s="311"/>
      <c r="N961" s="312"/>
      <c r="O961" s="312"/>
      <c r="P961" s="312"/>
      <c r="Q961" s="308"/>
      <c r="R961" s="300" t="str">
        <f>IFERROR(VLOOKUP(Q961,Hoja1!A:B,2,FALSE),"")</f>
        <v/>
      </c>
      <c r="S961" s="308"/>
      <c r="T961" s="308"/>
      <c r="U961" s="308"/>
      <c r="V961" s="301" t="str">
        <f t="shared" si="44"/>
        <v/>
      </c>
    </row>
    <row r="962" spans="1:22" s="302" customFormat="1" x14ac:dyDescent="0.2">
      <c r="A962" s="394"/>
      <c r="B962" s="305"/>
      <c r="C962" s="305"/>
      <c r="D962" s="306"/>
      <c r="E962" s="306"/>
      <c r="F962" s="305"/>
      <c r="G962" s="305"/>
      <c r="H962" s="306"/>
      <c r="I962" s="306"/>
      <c r="J962" s="307"/>
      <c r="K962" s="307"/>
      <c r="L962" s="299" t="str">
        <f t="shared" si="45"/>
        <v/>
      </c>
      <c r="M962" s="311"/>
      <c r="N962" s="312"/>
      <c r="O962" s="312"/>
      <c r="P962" s="312"/>
      <c r="Q962" s="308"/>
      <c r="R962" s="300" t="str">
        <f>IFERROR(VLOOKUP(Q962,Hoja1!A:B,2,FALSE),"")</f>
        <v/>
      </c>
      <c r="S962" s="308"/>
      <c r="T962" s="308"/>
      <c r="U962" s="308"/>
      <c r="V962" s="301" t="str">
        <f t="shared" si="44"/>
        <v/>
      </c>
    </row>
    <row r="963" spans="1:22" s="302" customFormat="1" x14ac:dyDescent="0.2">
      <c r="A963" s="394"/>
      <c r="B963" s="305"/>
      <c r="C963" s="305"/>
      <c r="D963" s="306"/>
      <c r="E963" s="306"/>
      <c r="F963" s="305"/>
      <c r="G963" s="305"/>
      <c r="H963" s="306"/>
      <c r="I963" s="306"/>
      <c r="J963" s="307"/>
      <c r="K963" s="307"/>
      <c r="L963" s="299" t="str">
        <f t="shared" si="45"/>
        <v/>
      </c>
      <c r="M963" s="311"/>
      <c r="N963" s="312"/>
      <c r="O963" s="312"/>
      <c r="P963" s="312"/>
      <c r="Q963" s="308"/>
      <c r="R963" s="300" t="str">
        <f>IFERROR(VLOOKUP(Q963,Hoja1!A:B,2,FALSE),"")</f>
        <v/>
      </c>
      <c r="S963" s="308"/>
      <c r="T963" s="308"/>
      <c r="U963" s="308"/>
      <c r="V963" s="301" t="str">
        <f t="shared" si="44"/>
        <v/>
      </c>
    </row>
    <row r="964" spans="1:22" s="302" customFormat="1" x14ac:dyDescent="0.2">
      <c r="A964" s="394"/>
      <c r="B964" s="305"/>
      <c r="C964" s="305"/>
      <c r="D964" s="306"/>
      <c r="E964" s="306"/>
      <c r="F964" s="305"/>
      <c r="G964" s="305"/>
      <c r="H964" s="306"/>
      <c r="I964" s="306"/>
      <c r="J964" s="307"/>
      <c r="K964" s="307"/>
      <c r="L964" s="299" t="str">
        <f t="shared" si="45"/>
        <v/>
      </c>
      <c r="M964" s="311"/>
      <c r="N964" s="312"/>
      <c r="O964" s="312"/>
      <c r="P964" s="312"/>
      <c r="Q964" s="308"/>
      <c r="R964" s="300" t="str">
        <f>IFERROR(VLOOKUP(Q964,Hoja1!A:B,2,FALSE),"")</f>
        <v/>
      </c>
      <c r="S964" s="308"/>
      <c r="T964" s="308"/>
      <c r="U964" s="308"/>
      <c r="V964" s="301" t="str">
        <f t="shared" si="44"/>
        <v/>
      </c>
    </row>
    <row r="965" spans="1:22" s="302" customFormat="1" x14ac:dyDescent="0.2">
      <c r="A965" s="394"/>
      <c r="B965" s="305"/>
      <c r="C965" s="305"/>
      <c r="D965" s="306"/>
      <c r="E965" s="306"/>
      <c r="F965" s="305"/>
      <c r="G965" s="305"/>
      <c r="H965" s="306"/>
      <c r="I965" s="306"/>
      <c r="J965" s="307"/>
      <c r="K965" s="307"/>
      <c r="L965" s="299" t="str">
        <f t="shared" si="45"/>
        <v/>
      </c>
      <c r="M965" s="311"/>
      <c r="N965" s="312"/>
      <c r="O965" s="312"/>
      <c r="P965" s="312"/>
      <c r="Q965" s="308"/>
      <c r="R965" s="300" t="str">
        <f>IFERROR(VLOOKUP(Q965,Hoja1!A:B,2,FALSE),"")</f>
        <v/>
      </c>
      <c r="S965" s="308"/>
      <c r="T965" s="308"/>
      <c r="U965" s="308"/>
      <c r="V965" s="301" t="str">
        <f t="shared" si="44"/>
        <v/>
      </c>
    </row>
    <row r="966" spans="1:22" s="302" customFormat="1" x14ac:dyDescent="0.2">
      <c r="A966" s="394"/>
      <c r="B966" s="305"/>
      <c r="C966" s="305"/>
      <c r="D966" s="306"/>
      <c r="E966" s="306"/>
      <c r="F966" s="305"/>
      <c r="G966" s="305"/>
      <c r="H966" s="306"/>
      <c r="I966" s="306"/>
      <c r="J966" s="307"/>
      <c r="K966" s="307"/>
      <c r="L966" s="299" t="str">
        <f t="shared" si="45"/>
        <v/>
      </c>
      <c r="M966" s="311"/>
      <c r="N966" s="312"/>
      <c r="O966" s="312"/>
      <c r="P966" s="312"/>
      <c r="Q966" s="308"/>
      <c r="R966" s="300" t="str">
        <f>IFERROR(VLOOKUP(Q966,Hoja1!A:B,2,FALSE),"")</f>
        <v/>
      </c>
      <c r="S966" s="308"/>
      <c r="T966" s="308"/>
      <c r="U966" s="308"/>
      <c r="V966" s="301" t="str">
        <f t="shared" si="44"/>
        <v/>
      </c>
    </row>
    <row r="967" spans="1:22" s="302" customFormat="1" x14ac:dyDescent="0.2">
      <c r="A967" s="394"/>
      <c r="B967" s="305"/>
      <c r="C967" s="305"/>
      <c r="D967" s="306"/>
      <c r="E967" s="306"/>
      <c r="F967" s="305"/>
      <c r="G967" s="305"/>
      <c r="H967" s="306"/>
      <c r="I967" s="306"/>
      <c r="J967" s="307"/>
      <c r="K967" s="307"/>
      <c r="L967" s="299" t="str">
        <f t="shared" si="45"/>
        <v/>
      </c>
      <c r="M967" s="311"/>
      <c r="N967" s="312"/>
      <c r="O967" s="312"/>
      <c r="P967" s="312"/>
      <c r="Q967" s="308"/>
      <c r="R967" s="300" t="str">
        <f>IFERROR(VLOOKUP(Q967,Hoja1!A:B,2,FALSE),"")</f>
        <v/>
      </c>
      <c r="S967" s="308"/>
      <c r="T967" s="308"/>
      <c r="U967" s="308"/>
      <c r="V967" s="301" t="str">
        <f t="shared" si="44"/>
        <v/>
      </c>
    </row>
    <row r="968" spans="1:22" s="302" customFormat="1" x14ac:dyDescent="0.2">
      <c r="A968" s="394"/>
      <c r="B968" s="305"/>
      <c r="C968" s="305"/>
      <c r="D968" s="306"/>
      <c r="E968" s="306"/>
      <c r="F968" s="305"/>
      <c r="G968" s="305"/>
      <c r="H968" s="306"/>
      <c r="I968" s="306"/>
      <c r="J968" s="307"/>
      <c r="K968" s="307"/>
      <c r="L968" s="299" t="str">
        <f t="shared" si="45"/>
        <v/>
      </c>
      <c r="M968" s="311"/>
      <c r="N968" s="312"/>
      <c r="O968" s="312"/>
      <c r="P968" s="312"/>
      <c r="Q968" s="308"/>
      <c r="R968" s="300" t="str">
        <f>IFERROR(VLOOKUP(Q968,Hoja1!A:B,2,FALSE),"")</f>
        <v/>
      </c>
      <c r="S968" s="308"/>
      <c r="T968" s="308"/>
      <c r="U968" s="308"/>
      <c r="V968" s="301" t="str">
        <f t="shared" si="44"/>
        <v/>
      </c>
    </row>
    <row r="969" spans="1:22" s="302" customFormat="1" x14ac:dyDescent="0.2">
      <c r="A969" s="394"/>
      <c r="B969" s="305"/>
      <c r="C969" s="305"/>
      <c r="D969" s="306"/>
      <c r="E969" s="306"/>
      <c r="F969" s="305"/>
      <c r="G969" s="305"/>
      <c r="H969" s="306"/>
      <c r="I969" s="306"/>
      <c r="J969" s="307"/>
      <c r="K969" s="307"/>
      <c r="L969" s="299" t="str">
        <f t="shared" si="45"/>
        <v/>
      </c>
      <c r="M969" s="311"/>
      <c r="N969" s="312"/>
      <c r="O969" s="312"/>
      <c r="P969" s="312"/>
      <c r="Q969" s="308"/>
      <c r="R969" s="300" t="str">
        <f>IFERROR(VLOOKUP(Q969,Hoja1!A:B,2,FALSE),"")</f>
        <v/>
      </c>
      <c r="S969" s="308"/>
      <c r="T969" s="308"/>
      <c r="U969" s="308"/>
      <c r="V969" s="301" t="str">
        <f t="shared" si="44"/>
        <v/>
      </c>
    </row>
    <row r="970" spans="1:22" s="302" customFormat="1" x14ac:dyDescent="0.2">
      <c r="A970" s="394"/>
      <c r="B970" s="305"/>
      <c r="C970" s="305"/>
      <c r="D970" s="306"/>
      <c r="E970" s="306"/>
      <c r="F970" s="305"/>
      <c r="G970" s="305"/>
      <c r="H970" s="306"/>
      <c r="I970" s="306"/>
      <c r="J970" s="307"/>
      <c r="K970" s="307"/>
      <c r="L970" s="299" t="str">
        <f t="shared" si="45"/>
        <v/>
      </c>
      <c r="M970" s="311"/>
      <c r="N970" s="312"/>
      <c r="O970" s="312"/>
      <c r="P970" s="312"/>
      <c r="Q970" s="308"/>
      <c r="R970" s="300" t="str">
        <f>IFERROR(VLOOKUP(Q970,Hoja1!A:B,2,FALSE),"")</f>
        <v/>
      </c>
      <c r="S970" s="308"/>
      <c r="T970" s="308"/>
      <c r="U970" s="308"/>
      <c r="V970" s="301" t="str">
        <f t="shared" si="44"/>
        <v/>
      </c>
    </row>
    <row r="971" spans="1:22" s="302" customFormat="1" x14ac:dyDescent="0.2">
      <c r="A971" s="394"/>
      <c r="B971" s="305"/>
      <c r="C971" s="305"/>
      <c r="D971" s="306"/>
      <c r="E971" s="306"/>
      <c r="F971" s="305"/>
      <c r="G971" s="305"/>
      <c r="H971" s="306"/>
      <c r="I971" s="306"/>
      <c r="J971" s="307"/>
      <c r="K971" s="307"/>
      <c r="L971" s="299" t="str">
        <f t="shared" si="45"/>
        <v/>
      </c>
      <c r="M971" s="311"/>
      <c r="N971" s="312"/>
      <c r="O971" s="312"/>
      <c r="P971" s="312"/>
      <c r="Q971" s="308"/>
      <c r="R971" s="300" t="str">
        <f>IFERROR(VLOOKUP(Q971,Hoja1!A:B,2,FALSE),"")</f>
        <v/>
      </c>
      <c r="S971" s="308"/>
      <c r="T971" s="308"/>
      <c r="U971" s="308"/>
      <c r="V971" s="301" t="str">
        <f t="shared" si="44"/>
        <v/>
      </c>
    </row>
    <row r="972" spans="1:22" s="302" customFormat="1" x14ac:dyDescent="0.2">
      <c r="A972" s="394"/>
      <c r="B972" s="305"/>
      <c r="C972" s="305"/>
      <c r="D972" s="306"/>
      <c r="E972" s="306"/>
      <c r="F972" s="305"/>
      <c r="G972" s="305"/>
      <c r="H972" s="306"/>
      <c r="I972" s="306"/>
      <c r="J972" s="307"/>
      <c r="K972" s="307"/>
      <c r="L972" s="299" t="str">
        <f t="shared" si="45"/>
        <v/>
      </c>
      <c r="M972" s="311"/>
      <c r="N972" s="312"/>
      <c r="O972" s="312"/>
      <c r="P972" s="312"/>
      <c r="Q972" s="308"/>
      <c r="R972" s="300" t="str">
        <f>IFERROR(VLOOKUP(Q972,Hoja1!A:B,2,FALSE),"")</f>
        <v/>
      </c>
      <c r="S972" s="308"/>
      <c r="T972" s="308"/>
      <c r="U972" s="308"/>
      <c r="V972" s="301" t="str">
        <f t="shared" ref="V972:V1035" si="46">IF(A972="","",MONTH(A972))</f>
        <v/>
      </c>
    </row>
    <row r="973" spans="1:22" s="302" customFormat="1" x14ac:dyDescent="0.2">
      <c r="A973" s="394"/>
      <c r="B973" s="305"/>
      <c r="C973" s="305"/>
      <c r="D973" s="306"/>
      <c r="E973" s="306"/>
      <c r="F973" s="305"/>
      <c r="G973" s="305"/>
      <c r="H973" s="306"/>
      <c r="I973" s="306"/>
      <c r="J973" s="307"/>
      <c r="K973" s="307"/>
      <c r="L973" s="299" t="str">
        <f t="shared" si="45"/>
        <v/>
      </c>
      <c r="M973" s="311"/>
      <c r="N973" s="312"/>
      <c r="O973" s="312"/>
      <c r="P973" s="312"/>
      <c r="Q973" s="308"/>
      <c r="R973" s="300" t="str">
        <f>IFERROR(VLOOKUP(Q973,Hoja1!A:B,2,FALSE),"")</f>
        <v/>
      </c>
      <c r="S973" s="308"/>
      <c r="T973" s="308"/>
      <c r="U973" s="308"/>
      <c r="V973" s="301" t="str">
        <f t="shared" si="46"/>
        <v/>
      </c>
    </row>
    <row r="974" spans="1:22" s="302" customFormat="1" x14ac:dyDescent="0.2">
      <c r="A974" s="394"/>
      <c r="B974" s="305"/>
      <c r="C974" s="305"/>
      <c r="D974" s="306"/>
      <c r="E974" s="306"/>
      <c r="F974" s="305"/>
      <c r="G974" s="305"/>
      <c r="H974" s="306"/>
      <c r="I974" s="306"/>
      <c r="J974" s="307"/>
      <c r="K974" s="307"/>
      <c r="L974" s="299" t="str">
        <f t="shared" si="45"/>
        <v/>
      </c>
      <c r="M974" s="311"/>
      <c r="N974" s="312"/>
      <c r="O974" s="312"/>
      <c r="P974" s="312"/>
      <c r="Q974" s="308"/>
      <c r="R974" s="300" t="str">
        <f>IFERROR(VLOOKUP(Q974,Hoja1!A:B,2,FALSE),"")</f>
        <v/>
      </c>
      <c r="S974" s="308"/>
      <c r="T974" s="308"/>
      <c r="U974" s="308"/>
      <c r="V974" s="301" t="str">
        <f t="shared" si="46"/>
        <v/>
      </c>
    </row>
    <row r="975" spans="1:22" s="302" customFormat="1" x14ac:dyDescent="0.2">
      <c r="A975" s="394"/>
      <c r="B975" s="305"/>
      <c r="C975" s="305"/>
      <c r="D975" s="306"/>
      <c r="E975" s="306"/>
      <c r="F975" s="305"/>
      <c r="G975" s="305"/>
      <c r="H975" s="306"/>
      <c r="I975" s="306"/>
      <c r="J975" s="307"/>
      <c r="K975" s="307"/>
      <c r="L975" s="299" t="str">
        <f t="shared" si="45"/>
        <v/>
      </c>
      <c r="M975" s="311"/>
      <c r="N975" s="312"/>
      <c r="O975" s="312"/>
      <c r="P975" s="312"/>
      <c r="Q975" s="308"/>
      <c r="R975" s="300" t="str">
        <f>IFERROR(VLOOKUP(Q975,Hoja1!A:B,2,FALSE),"")</f>
        <v/>
      </c>
      <c r="S975" s="308"/>
      <c r="T975" s="308"/>
      <c r="U975" s="308"/>
      <c r="V975" s="301" t="str">
        <f t="shared" si="46"/>
        <v/>
      </c>
    </row>
    <row r="976" spans="1:22" s="302" customFormat="1" x14ac:dyDescent="0.2">
      <c r="A976" s="394"/>
      <c r="B976" s="305"/>
      <c r="C976" s="305"/>
      <c r="D976" s="306"/>
      <c r="E976" s="306"/>
      <c r="F976" s="305"/>
      <c r="G976" s="305"/>
      <c r="H976" s="306"/>
      <c r="I976" s="306"/>
      <c r="J976" s="307"/>
      <c r="K976" s="307"/>
      <c r="L976" s="299" t="str">
        <f t="shared" si="45"/>
        <v/>
      </c>
      <c r="M976" s="311"/>
      <c r="N976" s="312"/>
      <c r="O976" s="312"/>
      <c r="P976" s="312"/>
      <c r="Q976" s="308"/>
      <c r="R976" s="300" t="str">
        <f>IFERROR(VLOOKUP(Q976,Hoja1!A:B,2,FALSE),"")</f>
        <v/>
      </c>
      <c r="S976" s="308"/>
      <c r="T976" s="308"/>
      <c r="U976" s="308"/>
      <c r="V976" s="301" t="str">
        <f t="shared" si="46"/>
        <v/>
      </c>
    </row>
    <row r="977" spans="1:22" s="302" customFormat="1" x14ac:dyDescent="0.2">
      <c r="A977" s="394"/>
      <c r="B977" s="305"/>
      <c r="C977" s="305"/>
      <c r="D977" s="306"/>
      <c r="E977" s="306"/>
      <c r="F977" s="305"/>
      <c r="G977" s="305"/>
      <c r="H977" s="306"/>
      <c r="I977" s="306"/>
      <c r="J977" s="307"/>
      <c r="K977" s="307"/>
      <c r="L977" s="299" t="str">
        <f t="shared" si="45"/>
        <v/>
      </c>
      <c r="M977" s="311"/>
      <c r="N977" s="312"/>
      <c r="O977" s="312"/>
      <c r="P977" s="312"/>
      <c r="Q977" s="308"/>
      <c r="R977" s="300" t="str">
        <f>IFERROR(VLOOKUP(Q977,Hoja1!A:B,2,FALSE),"")</f>
        <v/>
      </c>
      <c r="S977" s="308"/>
      <c r="T977" s="308"/>
      <c r="U977" s="308"/>
      <c r="V977" s="301" t="str">
        <f t="shared" si="46"/>
        <v/>
      </c>
    </row>
    <row r="978" spans="1:22" s="302" customFormat="1" x14ac:dyDescent="0.2">
      <c r="A978" s="394"/>
      <c r="B978" s="305"/>
      <c r="C978" s="305"/>
      <c r="D978" s="306"/>
      <c r="E978" s="306"/>
      <c r="F978" s="305"/>
      <c r="G978" s="305"/>
      <c r="H978" s="306"/>
      <c r="I978" s="306"/>
      <c r="J978" s="307"/>
      <c r="K978" s="307"/>
      <c r="L978" s="299" t="str">
        <f t="shared" si="45"/>
        <v/>
      </c>
      <c r="M978" s="311"/>
      <c r="N978" s="312"/>
      <c r="O978" s="312"/>
      <c r="P978" s="312"/>
      <c r="Q978" s="308"/>
      <c r="R978" s="300" t="str">
        <f>IFERROR(VLOOKUP(Q978,Hoja1!A:B,2,FALSE),"")</f>
        <v/>
      </c>
      <c r="S978" s="308"/>
      <c r="T978" s="308"/>
      <c r="U978" s="308"/>
      <c r="V978" s="301" t="str">
        <f t="shared" si="46"/>
        <v/>
      </c>
    </row>
    <row r="979" spans="1:22" s="302" customFormat="1" x14ac:dyDescent="0.2">
      <c r="A979" s="394"/>
      <c r="B979" s="305"/>
      <c r="C979" s="305"/>
      <c r="D979" s="306"/>
      <c r="E979" s="306"/>
      <c r="F979" s="305"/>
      <c r="G979" s="305"/>
      <c r="H979" s="306"/>
      <c r="I979" s="306"/>
      <c r="J979" s="307"/>
      <c r="K979" s="307"/>
      <c r="L979" s="299" t="str">
        <f t="shared" si="45"/>
        <v/>
      </c>
      <c r="M979" s="311"/>
      <c r="N979" s="312"/>
      <c r="O979" s="312"/>
      <c r="P979" s="312"/>
      <c r="Q979" s="308"/>
      <c r="R979" s="300" t="str">
        <f>IFERROR(VLOOKUP(Q979,Hoja1!A:B,2,FALSE),"")</f>
        <v/>
      </c>
      <c r="S979" s="308"/>
      <c r="T979" s="308"/>
      <c r="U979" s="308"/>
      <c r="V979" s="301" t="str">
        <f t="shared" si="46"/>
        <v/>
      </c>
    </row>
    <row r="980" spans="1:22" s="302" customFormat="1" x14ac:dyDescent="0.2">
      <c r="A980" s="394"/>
      <c r="B980" s="305"/>
      <c r="C980" s="305"/>
      <c r="D980" s="306"/>
      <c r="E980" s="306"/>
      <c r="F980" s="305"/>
      <c r="G980" s="305"/>
      <c r="H980" s="306"/>
      <c r="I980" s="306"/>
      <c r="J980" s="307"/>
      <c r="K980" s="307"/>
      <c r="L980" s="299" t="str">
        <f t="shared" si="45"/>
        <v/>
      </c>
      <c r="M980" s="311"/>
      <c r="N980" s="312"/>
      <c r="O980" s="312"/>
      <c r="P980" s="312"/>
      <c r="Q980" s="308"/>
      <c r="R980" s="300" t="str">
        <f>IFERROR(VLOOKUP(Q980,Hoja1!A:B,2,FALSE),"")</f>
        <v/>
      </c>
      <c r="S980" s="308"/>
      <c r="T980" s="308"/>
      <c r="U980" s="308"/>
      <c r="V980" s="301" t="str">
        <f t="shared" si="46"/>
        <v/>
      </c>
    </row>
    <row r="981" spans="1:22" s="302" customFormat="1" x14ac:dyDescent="0.2">
      <c r="A981" s="394"/>
      <c r="B981" s="305"/>
      <c r="C981" s="305"/>
      <c r="D981" s="306"/>
      <c r="E981" s="306"/>
      <c r="F981" s="305"/>
      <c r="G981" s="305"/>
      <c r="H981" s="306"/>
      <c r="I981" s="306"/>
      <c r="J981" s="307"/>
      <c r="K981" s="307"/>
      <c r="L981" s="299" t="str">
        <f t="shared" si="45"/>
        <v/>
      </c>
      <c r="M981" s="311"/>
      <c r="N981" s="312"/>
      <c r="O981" s="312"/>
      <c r="P981" s="312"/>
      <c r="Q981" s="308"/>
      <c r="R981" s="300" t="str">
        <f>IFERROR(VLOOKUP(Q981,Hoja1!A:B,2,FALSE),"")</f>
        <v/>
      </c>
      <c r="S981" s="308"/>
      <c r="T981" s="308"/>
      <c r="U981" s="308"/>
      <c r="V981" s="301" t="str">
        <f t="shared" si="46"/>
        <v/>
      </c>
    </row>
    <row r="982" spans="1:22" s="302" customFormat="1" x14ac:dyDescent="0.2">
      <c r="A982" s="394"/>
      <c r="B982" s="305"/>
      <c r="C982" s="305"/>
      <c r="D982" s="306"/>
      <c r="E982" s="306"/>
      <c r="F982" s="305"/>
      <c r="G982" s="305"/>
      <c r="H982" s="306"/>
      <c r="I982" s="306"/>
      <c r="J982" s="307"/>
      <c r="K982" s="307"/>
      <c r="L982" s="299" t="str">
        <f t="shared" si="45"/>
        <v/>
      </c>
      <c r="M982" s="311"/>
      <c r="N982" s="312"/>
      <c r="O982" s="312"/>
      <c r="P982" s="312"/>
      <c r="Q982" s="308"/>
      <c r="R982" s="300" t="str">
        <f>IFERROR(VLOOKUP(Q982,Hoja1!A:B,2,FALSE),"")</f>
        <v/>
      </c>
      <c r="S982" s="308"/>
      <c r="T982" s="308"/>
      <c r="U982" s="308"/>
      <c r="V982" s="301" t="str">
        <f t="shared" si="46"/>
        <v/>
      </c>
    </row>
    <row r="983" spans="1:22" s="302" customFormat="1" x14ac:dyDescent="0.2">
      <c r="A983" s="394"/>
      <c r="B983" s="305"/>
      <c r="C983" s="305"/>
      <c r="D983" s="306"/>
      <c r="E983" s="306"/>
      <c r="F983" s="305"/>
      <c r="G983" s="305"/>
      <c r="H983" s="306"/>
      <c r="I983" s="306"/>
      <c r="J983" s="307"/>
      <c r="K983" s="307"/>
      <c r="L983" s="299" t="str">
        <f t="shared" si="45"/>
        <v/>
      </c>
      <c r="M983" s="311"/>
      <c r="N983" s="312"/>
      <c r="O983" s="312"/>
      <c r="P983" s="312"/>
      <c r="Q983" s="308"/>
      <c r="R983" s="300" t="str">
        <f>IFERROR(VLOOKUP(Q983,Hoja1!A:B,2,FALSE),"")</f>
        <v/>
      </c>
      <c r="S983" s="308"/>
      <c r="T983" s="308"/>
      <c r="U983" s="308"/>
      <c r="V983" s="301" t="str">
        <f t="shared" si="46"/>
        <v/>
      </c>
    </row>
    <row r="984" spans="1:22" s="302" customFormat="1" x14ac:dyDescent="0.2">
      <c r="A984" s="394"/>
      <c r="B984" s="305"/>
      <c r="C984" s="305"/>
      <c r="D984" s="306"/>
      <c r="E984" s="306"/>
      <c r="F984" s="305"/>
      <c r="G984" s="305"/>
      <c r="H984" s="306"/>
      <c r="I984" s="306"/>
      <c r="J984" s="307"/>
      <c r="K984" s="307"/>
      <c r="L984" s="299" t="str">
        <f t="shared" si="45"/>
        <v/>
      </c>
      <c r="M984" s="311"/>
      <c r="N984" s="312"/>
      <c r="O984" s="312"/>
      <c r="P984" s="312"/>
      <c r="Q984" s="308"/>
      <c r="R984" s="300" t="str">
        <f>IFERROR(VLOOKUP(Q984,Hoja1!A:B,2,FALSE),"")</f>
        <v/>
      </c>
      <c r="S984" s="308"/>
      <c r="T984" s="308"/>
      <c r="U984" s="308"/>
      <c r="V984" s="301" t="str">
        <f t="shared" si="46"/>
        <v/>
      </c>
    </row>
    <row r="985" spans="1:22" s="302" customFormat="1" x14ac:dyDescent="0.2">
      <c r="A985" s="394"/>
      <c r="B985" s="305"/>
      <c r="C985" s="305"/>
      <c r="D985" s="306"/>
      <c r="E985" s="306"/>
      <c r="F985" s="305"/>
      <c r="G985" s="305"/>
      <c r="H985" s="306"/>
      <c r="I985" s="306"/>
      <c r="J985" s="307"/>
      <c r="K985" s="307"/>
      <c r="L985" s="299" t="str">
        <f t="shared" si="45"/>
        <v/>
      </c>
      <c r="M985" s="311"/>
      <c r="N985" s="312"/>
      <c r="O985" s="312"/>
      <c r="P985" s="312"/>
      <c r="Q985" s="308"/>
      <c r="R985" s="300" t="str">
        <f>IFERROR(VLOOKUP(Q985,Hoja1!A:B,2,FALSE),"")</f>
        <v/>
      </c>
      <c r="S985" s="308"/>
      <c r="T985" s="308"/>
      <c r="U985" s="308"/>
      <c r="V985" s="301" t="str">
        <f t="shared" si="46"/>
        <v/>
      </c>
    </row>
    <row r="986" spans="1:22" s="302" customFormat="1" x14ac:dyDescent="0.2">
      <c r="A986" s="394"/>
      <c r="B986" s="305"/>
      <c r="C986" s="305"/>
      <c r="D986" s="306"/>
      <c r="E986" s="306"/>
      <c r="F986" s="305"/>
      <c r="G986" s="305"/>
      <c r="H986" s="306"/>
      <c r="I986" s="306"/>
      <c r="J986" s="307"/>
      <c r="K986" s="307"/>
      <c r="L986" s="299" t="str">
        <f t="shared" si="45"/>
        <v/>
      </c>
      <c r="M986" s="311"/>
      <c r="N986" s="312"/>
      <c r="O986" s="312"/>
      <c r="P986" s="312"/>
      <c r="Q986" s="308"/>
      <c r="R986" s="300" t="str">
        <f>IFERROR(VLOOKUP(Q986,Hoja1!A:B,2,FALSE),"")</f>
        <v/>
      </c>
      <c r="S986" s="308"/>
      <c r="T986" s="308"/>
      <c r="U986" s="308"/>
      <c r="V986" s="301" t="str">
        <f t="shared" si="46"/>
        <v/>
      </c>
    </row>
    <row r="987" spans="1:22" s="302" customFormat="1" x14ac:dyDescent="0.2">
      <c r="A987" s="394"/>
      <c r="B987" s="305"/>
      <c r="C987" s="305"/>
      <c r="D987" s="306"/>
      <c r="E987" s="306"/>
      <c r="F987" s="305"/>
      <c r="G987" s="305"/>
      <c r="H987" s="306"/>
      <c r="I987" s="306"/>
      <c r="J987" s="307"/>
      <c r="K987" s="307"/>
      <c r="L987" s="299" t="str">
        <f t="shared" si="45"/>
        <v/>
      </c>
      <c r="M987" s="311"/>
      <c r="N987" s="312"/>
      <c r="O987" s="312"/>
      <c r="P987" s="312"/>
      <c r="Q987" s="308"/>
      <c r="R987" s="300" t="str">
        <f>IFERROR(VLOOKUP(Q987,Hoja1!A:B,2,FALSE),"")</f>
        <v/>
      </c>
      <c r="S987" s="308"/>
      <c r="T987" s="308"/>
      <c r="U987" s="308"/>
      <c r="V987" s="301" t="str">
        <f t="shared" si="46"/>
        <v/>
      </c>
    </row>
    <row r="988" spans="1:22" s="302" customFormat="1" x14ac:dyDescent="0.2">
      <c r="A988" s="394"/>
      <c r="B988" s="305"/>
      <c r="C988" s="305"/>
      <c r="D988" s="306"/>
      <c r="E988" s="306"/>
      <c r="F988" s="305"/>
      <c r="G988" s="305"/>
      <c r="H988" s="306"/>
      <c r="I988" s="306"/>
      <c r="J988" s="307"/>
      <c r="K988" s="307"/>
      <c r="L988" s="299" t="str">
        <f t="shared" si="45"/>
        <v/>
      </c>
      <c r="M988" s="311"/>
      <c r="N988" s="312"/>
      <c r="O988" s="312"/>
      <c r="P988" s="312"/>
      <c r="Q988" s="308"/>
      <c r="R988" s="300" t="str">
        <f>IFERROR(VLOOKUP(Q988,Hoja1!A:B,2,FALSE),"")</f>
        <v/>
      </c>
      <c r="S988" s="308"/>
      <c r="T988" s="308"/>
      <c r="U988" s="308"/>
      <c r="V988" s="301" t="str">
        <f t="shared" si="46"/>
        <v/>
      </c>
    </row>
    <row r="989" spans="1:22" s="302" customFormat="1" x14ac:dyDescent="0.2">
      <c r="A989" s="394"/>
      <c r="B989" s="305"/>
      <c r="C989" s="305"/>
      <c r="D989" s="306"/>
      <c r="E989" s="306"/>
      <c r="F989" s="305"/>
      <c r="G989" s="305"/>
      <c r="H989" s="306"/>
      <c r="I989" s="306"/>
      <c r="J989" s="307"/>
      <c r="K989" s="307"/>
      <c r="L989" s="299" t="str">
        <f t="shared" si="45"/>
        <v/>
      </c>
      <c r="M989" s="311"/>
      <c r="N989" s="312"/>
      <c r="O989" s="312"/>
      <c r="P989" s="312"/>
      <c r="Q989" s="308"/>
      <c r="R989" s="300" t="str">
        <f>IFERROR(VLOOKUP(Q989,Hoja1!A:B,2,FALSE),"")</f>
        <v/>
      </c>
      <c r="S989" s="308"/>
      <c r="T989" s="308"/>
      <c r="U989" s="308"/>
      <c r="V989" s="301" t="str">
        <f t="shared" si="46"/>
        <v/>
      </c>
    </row>
    <row r="990" spans="1:22" s="302" customFormat="1" x14ac:dyDescent="0.2">
      <c r="A990" s="394"/>
      <c r="B990" s="305"/>
      <c r="C990" s="305"/>
      <c r="D990" s="306"/>
      <c r="E990" s="306"/>
      <c r="F990" s="305"/>
      <c r="G990" s="305"/>
      <c r="H990" s="306"/>
      <c r="I990" s="306"/>
      <c r="J990" s="307"/>
      <c r="K990" s="307"/>
      <c r="L990" s="299" t="str">
        <f t="shared" si="45"/>
        <v/>
      </c>
      <c r="M990" s="311"/>
      <c r="N990" s="312"/>
      <c r="O990" s="312"/>
      <c r="P990" s="312"/>
      <c r="Q990" s="308"/>
      <c r="R990" s="300" t="str">
        <f>IFERROR(VLOOKUP(Q990,Hoja1!A:B,2,FALSE),"")</f>
        <v/>
      </c>
      <c r="S990" s="308"/>
      <c r="T990" s="308"/>
      <c r="U990" s="308"/>
      <c r="V990" s="301" t="str">
        <f t="shared" si="46"/>
        <v/>
      </c>
    </row>
    <row r="991" spans="1:22" s="302" customFormat="1" x14ac:dyDescent="0.2">
      <c r="A991" s="394"/>
      <c r="B991" s="305"/>
      <c r="C991" s="305"/>
      <c r="D991" s="306"/>
      <c r="E991" s="306"/>
      <c r="F991" s="305"/>
      <c r="G991" s="305"/>
      <c r="H991" s="306"/>
      <c r="I991" s="306"/>
      <c r="J991" s="307"/>
      <c r="K991" s="307"/>
      <c r="L991" s="299" t="str">
        <f t="shared" si="45"/>
        <v/>
      </c>
      <c r="M991" s="311"/>
      <c r="N991" s="312"/>
      <c r="O991" s="312"/>
      <c r="P991" s="312"/>
      <c r="Q991" s="308"/>
      <c r="R991" s="300" t="str">
        <f>IFERROR(VLOOKUP(Q991,Hoja1!A:B,2,FALSE),"")</f>
        <v/>
      </c>
      <c r="S991" s="308"/>
      <c r="T991" s="308"/>
      <c r="U991" s="308"/>
      <c r="V991" s="301" t="str">
        <f t="shared" si="46"/>
        <v/>
      </c>
    </row>
    <row r="992" spans="1:22" s="302" customFormat="1" x14ac:dyDescent="0.2">
      <c r="A992" s="394"/>
      <c r="B992" s="305"/>
      <c r="C992" s="305"/>
      <c r="D992" s="306"/>
      <c r="E992" s="306"/>
      <c r="F992" s="305"/>
      <c r="G992" s="305"/>
      <c r="H992" s="306"/>
      <c r="I992" s="306"/>
      <c r="J992" s="307"/>
      <c r="K992" s="307"/>
      <c r="L992" s="299" t="str">
        <f t="shared" si="45"/>
        <v/>
      </c>
      <c r="M992" s="311"/>
      <c r="N992" s="312"/>
      <c r="O992" s="312"/>
      <c r="P992" s="312"/>
      <c r="Q992" s="308"/>
      <c r="R992" s="300" t="str">
        <f>IFERROR(VLOOKUP(Q992,Hoja1!A:B,2,FALSE),"")</f>
        <v/>
      </c>
      <c r="S992" s="308"/>
      <c r="T992" s="308"/>
      <c r="U992" s="308"/>
      <c r="V992" s="301" t="str">
        <f t="shared" si="46"/>
        <v/>
      </c>
    </row>
    <row r="993" spans="1:22" s="302" customFormat="1" x14ac:dyDescent="0.2">
      <c r="A993" s="394"/>
      <c r="B993" s="305"/>
      <c r="C993" s="305"/>
      <c r="D993" s="306"/>
      <c r="E993" s="306"/>
      <c r="F993" s="305"/>
      <c r="G993" s="305"/>
      <c r="H993" s="306"/>
      <c r="I993" s="306"/>
      <c r="J993" s="307"/>
      <c r="K993" s="307"/>
      <c r="L993" s="299" t="str">
        <f t="shared" si="45"/>
        <v/>
      </c>
      <c r="M993" s="311"/>
      <c r="N993" s="312"/>
      <c r="O993" s="312"/>
      <c r="P993" s="312"/>
      <c r="Q993" s="308"/>
      <c r="R993" s="300" t="str">
        <f>IFERROR(VLOOKUP(Q993,Hoja1!A:B,2,FALSE),"")</f>
        <v/>
      </c>
      <c r="S993" s="308"/>
      <c r="T993" s="308"/>
      <c r="U993" s="308"/>
      <c r="V993" s="301" t="str">
        <f t="shared" si="46"/>
        <v/>
      </c>
    </row>
    <row r="994" spans="1:22" s="302" customFormat="1" x14ac:dyDescent="0.2">
      <c r="A994" s="394"/>
      <c r="B994" s="305"/>
      <c r="C994" s="305"/>
      <c r="D994" s="306"/>
      <c r="E994" s="306"/>
      <c r="F994" s="305"/>
      <c r="G994" s="305"/>
      <c r="H994" s="306"/>
      <c r="I994" s="306"/>
      <c r="J994" s="307"/>
      <c r="K994" s="307"/>
      <c r="L994" s="299" t="str">
        <f t="shared" si="45"/>
        <v/>
      </c>
      <c r="M994" s="311"/>
      <c r="N994" s="312"/>
      <c r="O994" s="312"/>
      <c r="P994" s="312"/>
      <c r="Q994" s="308"/>
      <c r="R994" s="300" t="str">
        <f>IFERROR(VLOOKUP(Q994,Hoja1!A:B,2,FALSE),"")</f>
        <v/>
      </c>
      <c r="S994" s="308"/>
      <c r="T994" s="308"/>
      <c r="U994" s="308"/>
      <c r="V994" s="301" t="str">
        <f t="shared" si="46"/>
        <v/>
      </c>
    </row>
    <row r="995" spans="1:22" s="302" customFormat="1" x14ac:dyDescent="0.2">
      <c r="A995" s="394"/>
      <c r="B995" s="305"/>
      <c r="C995" s="305"/>
      <c r="D995" s="306"/>
      <c r="E995" s="306"/>
      <c r="F995" s="305"/>
      <c r="G995" s="305"/>
      <c r="H995" s="306"/>
      <c r="I995" s="306"/>
      <c r="J995" s="307"/>
      <c r="K995" s="307"/>
      <c r="L995" s="299" t="str">
        <f t="shared" si="45"/>
        <v/>
      </c>
      <c r="M995" s="311"/>
      <c r="N995" s="312"/>
      <c r="O995" s="312"/>
      <c r="P995" s="312"/>
      <c r="Q995" s="308"/>
      <c r="R995" s="300" t="str">
        <f>IFERROR(VLOOKUP(Q995,Hoja1!A:B,2,FALSE),"")</f>
        <v/>
      </c>
      <c r="S995" s="308"/>
      <c r="T995" s="308"/>
      <c r="U995" s="308"/>
      <c r="V995" s="301" t="str">
        <f t="shared" si="46"/>
        <v/>
      </c>
    </row>
    <row r="996" spans="1:22" s="302" customFormat="1" x14ac:dyDescent="0.2">
      <c r="A996" s="394"/>
      <c r="B996" s="305"/>
      <c r="C996" s="305"/>
      <c r="D996" s="306"/>
      <c r="E996" s="306"/>
      <c r="F996" s="305"/>
      <c r="G996" s="305"/>
      <c r="H996" s="306"/>
      <c r="I996" s="306"/>
      <c r="J996" s="307"/>
      <c r="K996" s="307"/>
      <c r="L996" s="299" t="str">
        <f t="shared" si="45"/>
        <v/>
      </c>
      <c r="M996" s="311"/>
      <c r="N996" s="312"/>
      <c r="O996" s="312"/>
      <c r="P996" s="312"/>
      <c r="Q996" s="308"/>
      <c r="R996" s="300" t="str">
        <f>IFERROR(VLOOKUP(Q996,Hoja1!A:B,2,FALSE),"")</f>
        <v/>
      </c>
      <c r="S996" s="308"/>
      <c r="T996" s="308"/>
      <c r="U996" s="308"/>
      <c r="V996" s="301" t="str">
        <f t="shared" si="46"/>
        <v/>
      </c>
    </row>
    <row r="997" spans="1:22" s="302" customFormat="1" x14ac:dyDescent="0.2">
      <c r="A997" s="394"/>
      <c r="B997" s="305"/>
      <c r="C997" s="305"/>
      <c r="D997" s="306"/>
      <c r="E997" s="306"/>
      <c r="F997" s="305"/>
      <c r="G997" s="305"/>
      <c r="H997" s="306"/>
      <c r="I997" s="306"/>
      <c r="J997" s="307"/>
      <c r="K997" s="307"/>
      <c r="L997" s="299" t="str">
        <f t="shared" si="45"/>
        <v/>
      </c>
      <c r="M997" s="311"/>
      <c r="N997" s="312"/>
      <c r="O997" s="312"/>
      <c r="P997" s="312"/>
      <c r="Q997" s="308"/>
      <c r="R997" s="300" t="str">
        <f>IFERROR(VLOOKUP(Q997,Hoja1!A:B,2,FALSE),"")</f>
        <v/>
      </c>
      <c r="S997" s="308"/>
      <c r="T997" s="308"/>
      <c r="U997" s="308"/>
      <c r="V997" s="301" t="str">
        <f t="shared" si="46"/>
        <v/>
      </c>
    </row>
    <row r="998" spans="1:22" s="302" customFormat="1" x14ac:dyDescent="0.2">
      <c r="A998" s="394"/>
      <c r="B998" s="305"/>
      <c r="C998" s="305"/>
      <c r="D998" s="306"/>
      <c r="E998" s="306"/>
      <c r="F998" s="305"/>
      <c r="G998" s="305"/>
      <c r="H998" s="306"/>
      <c r="I998" s="306"/>
      <c r="J998" s="307"/>
      <c r="K998" s="307"/>
      <c r="L998" s="299" t="str">
        <f t="shared" si="45"/>
        <v/>
      </c>
      <c r="M998" s="311"/>
      <c r="N998" s="312"/>
      <c r="O998" s="312"/>
      <c r="P998" s="312"/>
      <c r="Q998" s="308"/>
      <c r="R998" s="300" t="str">
        <f>IFERROR(VLOOKUP(Q998,Hoja1!A:B,2,FALSE),"")</f>
        <v/>
      </c>
      <c r="S998" s="308"/>
      <c r="T998" s="308"/>
      <c r="U998" s="308"/>
      <c r="V998" s="301" t="str">
        <f t="shared" si="46"/>
        <v/>
      </c>
    </row>
    <row r="999" spans="1:22" s="302" customFormat="1" x14ac:dyDescent="0.2">
      <c r="A999" s="394"/>
      <c r="B999" s="305"/>
      <c r="C999" s="305"/>
      <c r="D999" s="306"/>
      <c r="E999" s="306"/>
      <c r="F999" s="305"/>
      <c r="G999" s="305"/>
      <c r="H999" s="306"/>
      <c r="I999" s="306"/>
      <c r="J999" s="307"/>
      <c r="K999" s="307"/>
      <c r="L999" s="299" t="str">
        <f t="shared" si="45"/>
        <v/>
      </c>
      <c r="M999" s="311"/>
      <c r="N999" s="312"/>
      <c r="O999" s="312"/>
      <c r="P999" s="312"/>
      <c r="Q999" s="308"/>
      <c r="R999" s="300" t="str">
        <f>IFERROR(VLOOKUP(Q999,Hoja1!A:B,2,FALSE),"")</f>
        <v/>
      </c>
      <c r="S999" s="308"/>
      <c r="T999" s="308"/>
      <c r="U999" s="308"/>
      <c r="V999" s="301" t="str">
        <f t="shared" si="46"/>
        <v/>
      </c>
    </row>
    <row r="1000" spans="1:22" s="302" customFormat="1" x14ac:dyDescent="0.2">
      <c r="A1000" s="394"/>
      <c r="B1000" s="305"/>
      <c r="C1000" s="305"/>
      <c r="D1000" s="306"/>
      <c r="E1000" s="306"/>
      <c r="F1000" s="305"/>
      <c r="G1000" s="305"/>
      <c r="H1000" s="306"/>
      <c r="I1000" s="306"/>
      <c r="J1000" s="307"/>
      <c r="K1000" s="307"/>
      <c r="L1000" s="299" t="str">
        <f t="shared" si="45"/>
        <v/>
      </c>
      <c r="M1000" s="311"/>
      <c r="N1000" s="312"/>
      <c r="O1000" s="312"/>
      <c r="P1000" s="312"/>
      <c r="Q1000" s="308"/>
      <c r="R1000" s="300" t="str">
        <f>IFERROR(VLOOKUP(Q1000,Hoja1!A:B,2,FALSE),"")</f>
        <v/>
      </c>
      <c r="S1000" s="308"/>
      <c r="T1000" s="308"/>
      <c r="U1000" s="308"/>
      <c r="V1000" s="301" t="str">
        <f t="shared" si="46"/>
        <v/>
      </c>
    </row>
    <row r="1001" spans="1:22" s="302" customFormat="1" x14ac:dyDescent="0.2">
      <c r="A1001" s="394"/>
      <c r="B1001" s="305"/>
      <c r="C1001" s="305"/>
      <c r="D1001" s="306"/>
      <c r="E1001" s="306"/>
      <c r="F1001" s="305"/>
      <c r="G1001" s="305"/>
      <c r="H1001" s="306"/>
      <c r="I1001" s="306"/>
      <c r="J1001" s="307"/>
      <c r="K1001" s="307"/>
      <c r="L1001" s="299" t="str">
        <f t="shared" si="45"/>
        <v/>
      </c>
      <c r="M1001" s="311"/>
      <c r="N1001" s="312"/>
      <c r="O1001" s="312"/>
      <c r="P1001" s="312"/>
      <c r="Q1001" s="308"/>
      <c r="R1001" s="300" t="str">
        <f>IFERROR(VLOOKUP(Q1001,Hoja1!A:B,2,FALSE),"")</f>
        <v/>
      </c>
      <c r="S1001" s="308"/>
      <c r="T1001" s="308"/>
      <c r="U1001" s="308"/>
      <c r="V1001" s="301" t="str">
        <f t="shared" si="46"/>
        <v/>
      </c>
    </row>
    <row r="1002" spans="1:22" s="302" customFormat="1" x14ac:dyDescent="0.2">
      <c r="A1002" s="394"/>
      <c r="B1002" s="305"/>
      <c r="C1002" s="305"/>
      <c r="D1002" s="306"/>
      <c r="E1002" s="306"/>
      <c r="F1002" s="305"/>
      <c r="G1002" s="305"/>
      <c r="H1002" s="306"/>
      <c r="I1002" s="306"/>
      <c r="J1002" s="307"/>
      <c r="K1002" s="307"/>
      <c r="L1002" s="299" t="str">
        <f t="shared" si="45"/>
        <v/>
      </c>
      <c r="M1002" s="311"/>
      <c r="N1002" s="312"/>
      <c r="O1002" s="312"/>
      <c r="P1002" s="312"/>
      <c r="Q1002" s="308"/>
      <c r="R1002" s="300" t="str">
        <f>IFERROR(VLOOKUP(Q1002,Hoja1!A:B,2,FALSE),"")</f>
        <v/>
      </c>
      <c r="S1002" s="308"/>
      <c r="T1002" s="308"/>
      <c r="U1002" s="308"/>
      <c r="V1002" s="301" t="str">
        <f t="shared" si="46"/>
        <v/>
      </c>
    </row>
    <row r="1003" spans="1:22" s="302" customFormat="1" x14ac:dyDescent="0.2">
      <c r="A1003" s="394"/>
      <c r="B1003" s="305"/>
      <c r="C1003" s="305"/>
      <c r="D1003" s="306"/>
      <c r="E1003" s="306"/>
      <c r="F1003" s="305"/>
      <c r="G1003" s="305"/>
      <c r="H1003" s="306"/>
      <c r="I1003" s="306"/>
      <c r="J1003" s="307"/>
      <c r="K1003" s="307"/>
      <c r="L1003" s="299" t="str">
        <f t="shared" ref="L1003:L1066" si="47">IF(K1003="","",(K1003-J1003)/$V$1)</f>
        <v/>
      </c>
      <c r="M1003" s="311"/>
      <c r="N1003" s="312"/>
      <c r="O1003" s="312"/>
      <c r="P1003" s="312"/>
      <c r="Q1003" s="308"/>
      <c r="R1003" s="300" t="str">
        <f>IFERROR(VLOOKUP(Q1003,Hoja1!A:B,2,FALSE),"")</f>
        <v/>
      </c>
      <c r="S1003" s="308"/>
      <c r="T1003" s="308"/>
      <c r="U1003" s="308"/>
      <c r="V1003" s="301" t="str">
        <f t="shared" si="46"/>
        <v/>
      </c>
    </row>
    <row r="1004" spans="1:22" s="302" customFormat="1" x14ac:dyDescent="0.2">
      <c r="A1004" s="394"/>
      <c r="B1004" s="305"/>
      <c r="C1004" s="305"/>
      <c r="D1004" s="306"/>
      <c r="E1004" s="306"/>
      <c r="F1004" s="305"/>
      <c r="G1004" s="305"/>
      <c r="H1004" s="306"/>
      <c r="I1004" s="306"/>
      <c r="J1004" s="307"/>
      <c r="K1004" s="307"/>
      <c r="L1004" s="299" t="str">
        <f t="shared" si="47"/>
        <v/>
      </c>
      <c r="M1004" s="311"/>
      <c r="N1004" s="312"/>
      <c r="O1004" s="312"/>
      <c r="P1004" s="312"/>
      <c r="Q1004" s="308"/>
      <c r="R1004" s="300" t="str">
        <f>IFERROR(VLOOKUP(Q1004,Hoja1!A:B,2,FALSE),"")</f>
        <v/>
      </c>
      <c r="S1004" s="308"/>
      <c r="T1004" s="308"/>
      <c r="U1004" s="308"/>
      <c r="V1004" s="301" t="str">
        <f t="shared" si="46"/>
        <v/>
      </c>
    </row>
    <row r="1005" spans="1:22" s="302" customFormat="1" x14ac:dyDescent="0.2">
      <c r="A1005" s="394"/>
      <c r="B1005" s="305"/>
      <c r="C1005" s="305"/>
      <c r="D1005" s="306"/>
      <c r="E1005" s="306"/>
      <c r="F1005" s="305"/>
      <c r="G1005" s="305"/>
      <c r="H1005" s="306"/>
      <c r="I1005" s="306"/>
      <c r="J1005" s="307"/>
      <c r="K1005" s="307"/>
      <c r="L1005" s="299" t="str">
        <f t="shared" si="47"/>
        <v/>
      </c>
      <c r="M1005" s="311"/>
      <c r="N1005" s="312"/>
      <c r="O1005" s="312"/>
      <c r="P1005" s="312"/>
      <c r="Q1005" s="308"/>
      <c r="R1005" s="300" t="str">
        <f>IFERROR(VLOOKUP(Q1005,Hoja1!A:B,2,FALSE),"")</f>
        <v/>
      </c>
      <c r="S1005" s="308"/>
      <c r="T1005" s="308"/>
      <c r="U1005" s="308"/>
      <c r="V1005" s="301" t="str">
        <f t="shared" si="46"/>
        <v/>
      </c>
    </row>
    <row r="1006" spans="1:22" s="302" customFormat="1" x14ac:dyDescent="0.2">
      <c r="A1006" s="394"/>
      <c r="B1006" s="305"/>
      <c r="C1006" s="305"/>
      <c r="D1006" s="306"/>
      <c r="E1006" s="306"/>
      <c r="F1006" s="305"/>
      <c r="G1006" s="305"/>
      <c r="H1006" s="306"/>
      <c r="I1006" s="306"/>
      <c r="J1006" s="307"/>
      <c r="K1006" s="307"/>
      <c r="L1006" s="299" t="str">
        <f t="shared" si="47"/>
        <v/>
      </c>
      <c r="M1006" s="311"/>
      <c r="N1006" s="312"/>
      <c r="O1006" s="312"/>
      <c r="P1006" s="312"/>
      <c r="Q1006" s="308"/>
      <c r="R1006" s="300" t="str">
        <f>IFERROR(VLOOKUP(Q1006,Hoja1!A:B,2,FALSE),"")</f>
        <v/>
      </c>
      <c r="S1006" s="308"/>
      <c r="T1006" s="308"/>
      <c r="U1006" s="308"/>
      <c r="V1006" s="301" t="str">
        <f t="shared" si="46"/>
        <v/>
      </c>
    </row>
    <row r="1007" spans="1:22" s="302" customFormat="1" x14ac:dyDescent="0.2">
      <c r="A1007" s="394"/>
      <c r="B1007" s="305"/>
      <c r="C1007" s="305"/>
      <c r="D1007" s="306"/>
      <c r="E1007" s="306"/>
      <c r="F1007" s="305"/>
      <c r="G1007" s="305"/>
      <c r="H1007" s="306"/>
      <c r="I1007" s="306"/>
      <c r="J1007" s="307"/>
      <c r="K1007" s="307"/>
      <c r="L1007" s="299" t="str">
        <f t="shared" si="47"/>
        <v/>
      </c>
      <c r="M1007" s="311"/>
      <c r="N1007" s="312"/>
      <c r="O1007" s="312"/>
      <c r="P1007" s="312"/>
      <c r="Q1007" s="308"/>
      <c r="R1007" s="300" t="str">
        <f>IFERROR(VLOOKUP(Q1007,Hoja1!A:B,2,FALSE),"")</f>
        <v/>
      </c>
      <c r="S1007" s="308"/>
      <c r="T1007" s="308"/>
      <c r="U1007" s="308"/>
      <c r="V1007" s="301" t="str">
        <f t="shared" si="46"/>
        <v/>
      </c>
    </row>
    <row r="1008" spans="1:22" s="302" customFormat="1" x14ac:dyDescent="0.2">
      <c r="A1008" s="394"/>
      <c r="B1008" s="305"/>
      <c r="C1008" s="305"/>
      <c r="D1008" s="306"/>
      <c r="E1008" s="306"/>
      <c r="F1008" s="305"/>
      <c r="G1008" s="305"/>
      <c r="H1008" s="306"/>
      <c r="I1008" s="306"/>
      <c r="J1008" s="307"/>
      <c r="K1008" s="307"/>
      <c r="L1008" s="299" t="str">
        <f t="shared" si="47"/>
        <v/>
      </c>
      <c r="M1008" s="311"/>
      <c r="N1008" s="312"/>
      <c r="O1008" s="312"/>
      <c r="P1008" s="312"/>
      <c r="Q1008" s="308"/>
      <c r="R1008" s="300" t="str">
        <f>IFERROR(VLOOKUP(Q1008,Hoja1!A:B,2,FALSE),"")</f>
        <v/>
      </c>
      <c r="S1008" s="308"/>
      <c r="T1008" s="308"/>
      <c r="U1008" s="308"/>
      <c r="V1008" s="301" t="str">
        <f t="shared" si="46"/>
        <v/>
      </c>
    </row>
    <row r="1009" spans="1:22" s="302" customFormat="1" x14ac:dyDescent="0.2">
      <c r="A1009" s="394"/>
      <c r="B1009" s="305"/>
      <c r="C1009" s="305"/>
      <c r="D1009" s="306"/>
      <c r="E1009" s="306"/>
      <c r="F1009" s="305"/>
      <c r="G1009" s="305"/>
      <c r="H1009" s="306"/>
      <c r="I1009" s="306"/>
      <c r="J1009" s="307"/>
      <c r="K1009" s="307"/>
      <c r="L1009" s="299" t="str">
        <f t="shared" si="47"/>
        <v/>
      </c>
      <c r="M1009" s="311"/>
      <c r="N1009" s="312"/>
      <c r="O1009" s="312"/>
      <c r="P1009" s="312"/>
      <c r="Q1009" s="308"/>
      <c r="R1009" s="300" t="str">
        <f>IFERROR(VLOOKUP(Q1009,Hoja1!A:B,2,FALSE),"")</f>
        <v/>
      </c>
      <c r="S1009" s="308"/>
      <c r="T1009" s="308"/>
      <c r="U1009" s="308"/>
      <c r="V1009" s="301" t="str">
        <f t="shared" si="46"/>
        <v/>
      </c>
    </row>
    <row r="1010" spans="1:22" s="302" customFormat="1" x14ac:dyDescent="0.2">
      <c r="A1010" s="394"/>
      <c r="B1010" s="305"/>
      <c r="C1010" s="305"/>
      <c r="D1010" s="306"/>
      <c r="E1010" s="306"/>
      <c r="F1010" s="305"/>
      <c r="G1010" s="305"/>
      <c r="H1010" s="306"/>
      <c r="I1010" s="306"/>
      <c r="J1010" s="307"/>
      <c r="K1010" s="307"/>
      <c r="L1010" s="299" t="str">
        <f t="shared" si="47"/>
        <v/>
      </c>
      <c r="M1010" s="311"/>
      <c r="N1010" s="312"/>
      <c r="O1010" s="312"/>
      <c r="P1010" s="312"/>
      <c r="Q1010" s="308"/>
      <c r="R1010" s="300" t="str">
        <f>IFERROR(VLOOKUP(Q1010,Hoja1!A:B,2,FALSE),"")</f>
        <v/>
      </c>
      <c r="S1010" s="308"/>
      <c r="T1010" s="308"/>
      <c r="U1010" s="308"/>
      <c r="V1010" s="301" t="str">
        <f t="shared" si="46"/>
        <v/>
      </c>
    </row>
    <row r="1011" spans="1:22" s="302" customFormat="1" x14ac:dyDescent="0.2">
      <c r="A1011" s="394"/>
      <c r="B1011" s="305"/>
      <c r="C1011" s="305"/>
      <c r="D1011" s="306"/>
      <c r="E1011" s="306"/>
      <c r="F1011" s="305"/>
      <c r="G1011" s="305"/>
      <c r="H1011" s="306"/>
      <c r="I1011" s="306"/>
      <c r="J1011" s="307"/>
      <c r="K1011" s="307"/>
      <c r="L1011" s="299" t="str">
        <f t="shared" si="47"/>
        <v/>
      </c>
      <c r="M1011" s="311"/>
      <c r="N1011" s="312"/>
      <c r="O1011" s="312"/>
      <c r="P1011" s="312"/>
      <c r="Q1011" s="308"/>
      <c r="R1011" s="300" t="str">
        <f>IFERROR(VLOOKUP(Q1011,Hoja1!A:B,2,FALSE),"")</f>
        <v/>
      </c>
      <c r="S1011" s="308"/>
      <c r="T1011" s="308"/>
      <c r="U1011" s="308"/>
      <c r="V1011" s="301" t="str">
        <f t="shared" si="46"/>
        <v/>
      </c>
    </row>
    <row r="1012" spans="1:22" s="302" customFormat="1" x14ac:dyDescent="0.2">
      <c r="A1012" s="394"/>
      <c r="B1012" s="305"/>
      <c r="C1012" s="305"/>
      <c r="D1012" s="306"/>
      <c r="E1012" s="306"/>
      <c r="F1012" s="305"/>
      <c r="G1012" s="305"/>
      <c r="H1012" s="306"/>
      <c r="I1012" s="306"/>
      <c r="J1012" s="307"/>
      <c r="K1012" s="307"/>
      <c r="L1012" s="299" t="str">
        <f t="shared" si="47"/>
        <v/>
      </c>
      <c r="M1012" s="311"/>
      <c r="N1012" s="312"/>
      <c r="O1012" s="312"/>
      <c r="P1012" s="312"/>
      <c r="Q1012" s="308"/>
      <c r="R1012" s="300" t="str">
        <f>IFERROR(VLOOKUP(Q1012,Hoja1!A:B,2,FALSE),"")</f>
        <v/>
      </c>
      <c r="S1012" s="308"/>
      <c r="T1012" s="308"/>
      <c r="U1012" s="308"/>
      <c r="V1012" s="301" t="str">
        <f t="shared" si="46"/>
        <v/>
      </c>
    </row>
    <row r="1013" spans="1:22" s="302" customFormat="1" x14ac:dyDescent="0.2">
      <c r="A1013" s="394"/>
      <c r="B1013" s="305"/>
      <c r="C1013" s="305"/>
      <c r="D1013" s="306"/>
      <c r="E1013" s="306"/>
      <c r="F1013" s="305"/>
      <c r="G1013" s="305"/>
      <c r="H1013" s="306"/>
      <c r="I1013" s="306"/>
      <c r="J1013" s="307"/>
      <c r="K1013" s="307"/>
      <c r="L1013" s="299" t="str">
        <f t="shared" si="47"/>
        <v/>
      </c>
      <c r="M1013" s="311"/>
      <c r="N1013" s="312"/>
      <c r="O1013" s="312"/>
      <c r="P1013" s="312"/>
      <c r="Q1013" s="308"/>
      <c r="R1013" s="300" t="str">
        <f>IFERROR(VLOOKUP(Q1013,Hoja1!A:B,2,FALSE),"")</f>
        <v/>
      </c>
      <c r="S1013" s="308"/>
      <c r="T1013" s="308"/>
      <c r="U1013" s="308"/>
      <c r="V1013" s="301" t="str">
        <f t="shared" si="46"/>
        <v/>
      </c>
    </row>
    <row r="1014" spans="1:22" s="302" customFormat="1" x14ac:dyDescent="0.2">
      <c r="A1014" s="394"/>
      <c r="B1014" s="305"/>
      <c r="C1014" s="305"/>
      <c r="D1014" s="306"/>
      <c r="E1014" s="306"/>
      <c r="F1014" s="305"/>
      <c r="G1014" s="305"/>
      <c r="H1014" s="306"/>
      <c r="I1014" s="306"/>
      <c r="J1014" s="307"/>
      <c r="K1014" s="307"/>
      <c r="L1014" s="299" t="str">
        <f t="shared" si="47"/>
        <v/>
      </c>
      <c r="M1014" s="311"/>
      <c r="N1014" s="312"/>
      <c r="O1014" s="312"/>
      <c r="P1014" s="312"/>
      <c r="Q1014" s="308"/>
      <c r="R1014" s="300" t="str">
        <f>IFERROR(VLOOKUP(Q1014,Hoja1!A:B,2,FALSE),"")</f>
        <v/>
      </c>
      <c r="S1014" s="308"/>
      <c r="T1014" s="308"/>
      <c r="U1014" s="308"/>
      <c r="V1014" s="301" t="str">
        <f t="shared" si="46"/>
        <v/>
      </c>
    </row>
    <row r="1015" spans="1:22" s="302" customFormat="1" x14ac:dyDescent="0.2">
      <c r="A1015" s="394"/>
      <c r="B1015" s="305"/>
      <c r="C1015" s="305"/>
      <c r="D1015" s="306"/>
      <c r="E1015" s="306"/>
      <c r="F1015" s="305"/>
      <c r="G1015" s="305"/>
      <c r="H1015" s="306"/>
      <c r="I1015" s="306"/>
      <c r="J1015" s="307"/>
      <c r="K1015" s="307"/>
      <c r="L1015" s="299" t="str">
        <f t="shared" si="47"/>
        <v/>
      </c>
      <c r="M1015" s="311"/>
      <c r="N1015" s="312"/>
      <c r="O1015" s="312"/>
      <c r="P1015" s="312"/>
      <c r="Q1015" s="308"/>
      <c r="R1015" s="300" t="str">
        <f>IFERROR(VLOOKUP(Q1015,Hoja1!A:B,2,FALSE),"")</f>
        <v/>
      </c>
      <c r="S1015" s="308"/>
      <c r="T1015" s="308"/>
      <c r="U1015" s="308"/>
      <c r="V1015" s="301" t="str">
        <f t="shared" si="46"/>
        <v/>
      </c>
    </row>
    <row r="1016" spans="1:22" s="302" customFormat="1" x14ac:dyDescent="0.2">
      <c r="A1016" s="394"/>
      <c r="B1016" s="305"/>
      <c r="C1016" s="305"/>
      <c r="D1016" s="306"/>
      <c r="E1016" s="306"/>
      <c r="F1016" s="305"/>
      <c r="G1016" s="305"/>
      <c r="H1016" s="306"/>
      <c r="I1016" s="306"/>
      <c r="J1016" s="307"/>
      <c r="K1016" s="307"/>
      <c r="L1016" s="299" t="str">
        <f t="shared" si="47"/>
        <v/>
      </c>
      <c r="M1016" s="311"/>
      <c r="N1016" s="312"/>
      <c r="O1016" s="312"/>
      <c r="P1016" s="312"/>
      <c r="Q1016" s="308"/>
      <c r="R1016" s="300" t="str">
        <f>IFERROR(VLOOKUP(Q1016,Hoja1!A:B,2,FALSE),"")</f>
        <v/>
      </c>
      <c r="S1016" s="308"/>
      <c r="T1016" s="308"/>
      <c r="U1016" s="308"/>
      <c r="V1016" s="301" t="str">
        <f t="shared" si="46"/>
        <v/>
      </c>
    </row>
    <row r="1017" spans="1:22" s="302" customFormat="1" x14ac:dyDescent="0.2">
      <c r="A1017" s="394"/>
      <c r="B1017" s="305"/>
      <c r="C1017" s="305"/>
      <c r="D1017" s="306"/>
      <c r="E1017" s="306"/>
      <c r="F1017" s="305"/>
      <c r="G1017" s="305"/>
      <c r="H1017" s="306"/>
      <c r="I1017" s="306"/>
      <c r="J1017" s="307"/>
      <c r="K1017" s="307"/>
      <c r="L1017" s="299" t="str">
        <f t="shared" si="47"/>
        <v/>
      </c>
      <c r="M1017" s="311"/>
      <c r="N1017" s="312"/>
      <c r="O1017" s="312"/>
      <c r="P1017" s="312"/>
      <c r="Q1017" s="308"/>
      <c r="R1017" s="300" t="str">
        <f>IFERROR(VLOOKUP(Q1017,Hoja1!A:B,2,FALSE),"")</f>
        <v/>
      </c>
      <c r="S1017" s="308"/>
      <c r="T1017" s="308"/>
      <c r="U1017" s="308"/>
      <c r="V1017" s="301" t="str">
        <f t="shared" si="46"/>
        <v/>
      </c>
    </row>
    <row r="1018" spans="1:22" s="302" customFormat="1" x14ac:dyDescent="0.2">
      <c r="A1018" s="394"/>
      <c r="B1018" s="305"/>
      <c r="C1018" s="305"/>
      <c r="D1018" s="306"/>
      <c r="E1018" s="306"/>
      <c r="F1018" s="305"/>
      <c r="G1018" s="305"/>
      <c r="H1018" s="306"/>
      <c r="I1018" s="306"/>
      <c r="J1018" s="307"/>
      <c r="K1018" s="307"/>
      <c r="L1018" s="299" t="str">
        <f t="shared" si="47"/>
        <v/>
      </c>
      <c r="M1018" s="311"/>
      <c r="N1018" s="312"/>
      <c r="O1018" s="312"/>
      <c r="P1018" s="312"/>
      <c r="Q1018" s="308"/>
      <c r="R1018" s="300" t="str">
        <f>IFERROR(VLOOKUP(Q1018,Hoja1!A:B,2,FALSE),"")</f>
        <v/>
      </c>
      <c r="S1018" s="308"/>
      <c r="T1018" s="308"/>
      <c r="U1018" s="308"/>
      <c r="V1018" s="301" t="str">
        <f t="shared" si="46"/>
        <v/>
      </c>
    </row>
    <row r="1019" spans="1:22" s="302" customFormat="1" x14ac:dyDescent="0.2">
      <c r="A1019" s="394"/>
      <c r="B1019" s="305"/>
      <c r="C1019" s="305"/>
      <c r="D1019" s="306"/>
      <c r="E1019" s="306"/>
      <c r="F1019" s="305"/>
      <c r="G1019" s="305"/>
      <c r="H1019" s="306"/>
      <c r="I1019" s="306"/>
      <c r="J1019" s="307"/>
      <c r="K1019" s="307"/>
      <c r="L1019" s="299" t="str">
        <f t="shared" si="47"/>
        <v/>
      </c>
      <c r="M1019" s="311"/>
      <c r="N1019" s="312"/>
      <c r="O1019" s="312"/>
      <c r="P1019" s="312"/>
      <c r="Q1019" s="308"/>
      <c r="R1019" s="300" t="str">
        <f>IFERROR(VLOOKUP(Q1019,Hoja1!A:B,2,FALSE),"")</f>
        <v/>
      </c>
      <c r="S1019" s="308"/>
      <c r="T1019" s="308"/>
      <c r="U1019" s="308"/>
      <c r="V1019" s="301" t="str">
        <f t="shared" si="46"/>
        <v/>
      </c>
    </row>
    <row r="1020" spans="1:22" s="302" customFormat="1" x14ac:dyDescent="0.2">
      <c r="A1020" s="394"/>
      <c r="B1020" s="305"/>
      <c r="C1020" s="305"/>
      <c r="D1020" s="306"/>
      <c r="E1020" s="306"/>
      <c r="F1020" s="305"/>
      <c r="G1020" s="305"/>
      <c r="H1020" s="306"/>
      <c r="I1020" s="306"/>
      <c r="J1020" s="307"/>
      <c r="K1020" s="307"/>
      <c r="L1020" s="299" t="str">
        <f t="shared" si="47"/>
        <v/>
      </c>
      <c r="M1020" s="311"/>
      <c r="N1020" s="312"/>
      <c r="O1020" s="312"/>
      <c r="P1020" s="312"/>
      <c r="Q1020" s="308"/>
      <c r="R1020" s="300" t="str">
        <f>IFERROR(VLOOKUP(Q1020,Hoja1!A:B,2,FALSE),"")</f>
        <v/>
      </c>
      <c r="S1020" s="308"/>
      <c r="T1020" s="308"/>
      <c r="U1020" s="308"/>
      <c r="V1020" s="301" t="str">
        <f t="shared" si="46"/>
        <v/>
      </c>
    </row>
    <row r="1021" spans="1:22" s="302" customFormat="1" x14ac:dyDescent="0.2">
      <c r="A1021" s="394"/>
      <c r="B1021" s="305"/>
      <c r="C1021" s="305"/>
      <c r="D1021" s="306"/>
      <c r="E1021" s="306"/>
      <c r="F1021" s="305"/>
      <c r="G1021" s="305"/>
      <c r="H1021" s="306"/>
      <c r="I1021" s="306"/>
      <c r="J1021" s="307"/>
      <c r="K1021" s="307"/>
      <c r="L1021" s="299" t="str">
        <f t="shared" si="47"/>
        <v/>
      </c>
      <c r="M1021" s="311"/>
      <c r="N1021" s="312"/>
      <c r="O1021" s="312"/>
      <c r="P1021" s="312"/>
      <c r="Q1021" s="308"/>
      <c r="R1021" s="300" t="str">
        <f>IFERROR(VLOOKUP(Q1021,Hoja1!A:B,2,FALSE),"")</f>
        <v/>
      </c>
      <c r="S1021" s="308"/>
      <c r="T1021" s="308"/>
      <c r="U1021" s="308"/>
      <c r="V1021" s="301" t="str">
        <f t="shared" si="46"/>
        <v/>
      </c>
    </row>
    <row r="1022" spans="1:22" s="302" customFormat="1" x14ac:dyDescent="0.2">
      <c r="A1022" s="394"/>
      <c r="B1022" s="305"/>
      <c r="C1022" s="305"/>
      <c r="D1022" s="306"/>
      <c r="E1022" s="306"/>
      <c r="F1022" s="305"/>
      <c r="G1022" s="305"/>
      <c r="H1022" s="306"/>
      <c r="I1022" s="306"/>
      <c r="J1022" s="307"/>
      <c r="K1022" s="307"/>
      <c r="L1022" s="299" t="str">
        <f t="shared" si="47"/>
        <v/>
      </c>
      <c r="M1022" s="311"/>
      <c r="N1022" s="312"/>
      <c r="O1022" s="312"/>
      <c r="P1022" s="312"/>
      <c r="Q1022" s="308"/>
      <c r="R1022" s="300" t="str">
        <f>IFERROR(VLOOKUP(Q1022,Hoja1!A:B,2,FALSE),"")</f>
        <v/>
      </c>
      <c r="S1022" s="308"/>
      <c r="T1022" s="308"/>
      <c r="U1022" s="308"/>
      <c r="V1022" s="301" t="str">
        <f t="shared" si="46"/>
        <v/>
      </c>
    </row>
    <row r="1023" spans="1:22" s="302" customFormat="1" x14ac:dyDescent="0.2">
      <c r="A1023" s="394"/>
      <c r="B1023" s="305"/>
      <c r="C1023" s="305"/>
      <c r="D1023" s="306"/>
      <c r="E1023" s="306"/>
      <c r="F1023" s="305"/>
      <c r="G1023" s="305"/>
      <c r="H1023" s="306"/>
      <c r="I1023" s="306"/>
      <c r="J1023" s="307"/>
      <c r="K1023" s="307"/>
      <c r="L1023" s="299" t="str">
        <f t="shared" si="47"/>
        <v/>
      </c>
      <c r="M1023" s="311"/>
      <c r="N1023" s="312"/>
      <c r="O1023" s="312"/>
      <c r="P1023" s="312"/>
      <c r="Q1023" s="308"/>
      <c r="R1023" s="300" t="str">
        <f>IFERROR(VLOOKUP(Q1023,Hoja1!A:B,2,FALSE),"")</f>
        <v/>
      </c>
      <c r="S1023" s="308"/>
      <c r="T1023" s="308"/>
      <c r="U1023" s="308"/>
      <c r="V1023" s="301" t="str">
        <f t="shared" si="46"/>
        <v/>
      </c>
    </row>
    <row r="1024" spans="1:22" s="302" customFormat="1" x14ac:dyDescent="0.2">
      <c r="A1024" s="394"/>
      <c r="B1024" s="305"/>
      <c r="C1024" s="305"/>
      <c r="D1024" s="306"/>
      <c r="E1024" s="306"/>
      <c r="F1024" s="305"/>
      <c r="G1024" s="305"/>
      <c r="H1024" s="306"/>
      <c r="I1024" s="306"/>
      <c r="J1024" s="307"/>
      <c r="K1024" s="307"/>
      <c r="L1024" s="299" t="str">
        <f t="shared" si="47"/>
        <v/>
      </c>
      <c r="M1024" s="311"/>
      <c r="N1024" s="312"/>
      <c r="O1024" s="312"/>
      <c r="P1024" s="312"/>
      <c r="Q1024" s="308"/>
      <c r="R1024" s="300" t="str">
        <f>IFERROR(VLOOKUP(Q1024,Hoja1!A:B,2,FALSE),"")</f>
        <v/>
      </c>
      <c r="S1024" s="308"/>
      <c r="T1024" s="308"/>
      <c r="U1024" s="308"/>
      <c r="V1024" s="301" t="str">
        <f t="shared" si="46"/>
        <v/>
      </c>
    </row>
    <row r="1025" spans="1:22" s="302" customFormat="1" x14ac:dyDescent="0.2">
      <c r="A1025" s="394"/>
      <c r="B1025" s="305"/>
      <c r="C1025" s="305"/>
      <c r="D1025" s="306"/>
      <c r="E1025" s="306"/>
      <c r="F1025" s="305"/>
      <c r="G1025" s="305"/>
      <c r="H1025" s="306"/>
      <c r="I1025" s="306"/>
      <c r="J1025" s="307"/>
      <c r="K1025" s="307"/>
      <c r="L1025" s="299" t="str">
        <f t="shared" si="47"/>
        <v/>
      </c>
      <c r="M1025" s="311"/>
      <c r="N1025" s="312"/>
      <c r="O1025" s="312"/>
      <c r="P1025" s="312"/>
      <c r="Q1025" s="308"/>
      <c r="R1025" s="300" t="str">
        <f>IFERROR(VLOOKUP(Q1025,Hoja1!A:B,2,FALSE),"")</f>
        <v/>
      </c>
      <c r="S1025" s="308"/>
      <c r="T1025" s="308"/>
      <c r="U1025" s="308"/>
      <c r="V1025" s="301" t="str">
        <f t="shared" si="46"/>
        <v/>
      </c>
    </row>
    <row r="1026" spans="1:22" s="302" customFormat="1" x14ac:dyDescent="0.2">
      <c r="A1026" s="394"/>
      <c r="B1026" s="305"/>
      <c r="C1026" s="305"/>
      <c r="D1026" s="306"/>
      <c r="E1026" s="306"/>
      <c r="F1026" s="305"/>
      <c r="G1026" s="305"/>
      <c r="H1026" s="306"/>
      <c r="I1026" s="306"/>
      <c r="J1026" s="307"/>
      <c r="K1026" s="307"/>
      <c r="L1026" s="299" t="str">
        <f t="shared" si="47"/>
        <v/>
      </c>
      <c r="M1026" s="311"/>
      <c r="N1026" s="312"/>
      <c r="O1026" s="312"/>
      <c r="P1026" s="312"/>
      <c r="Q1026" s="308"/>
      <c r="R1026" s="300" t="str">
        <f>IFERROR(VLOOKUP(Q1026,Hoja1!A:B,2,FALSE),"")</f>
        <v/>
      </c>
      <c r="S1026" s="308"/>
      <c r="T1026" s="308"/>
      <c r="U1026" s="308"/>
      <c r="V1026" s="301" t="str">
        <f t="shared" si="46"/>
        <v/>
      </c>
    </row>
    <row r="1027" spans="1:22" s="302" customFormat="1" x14ac:dyDescent="0.2">
      <c r="A1027" s="394"/>
      <c r="B1027" s="305"/>
      <c r="C1027" s="305"/>
      <c r="D1027" s="306"/>
      <c r="E1027" s="306"/>
      <c r="F1027" s="305"/>
      <c r="G1027" s="305"/>
      <c r="H1027" s="306"/>
      <c r="I1027" s="306"/>
      <c r="J1027" s="307"/>
      <c r="K1027" s="307"/>
      <c r="L1027" s="299" t="str">
        <f t="shared" si="47"/>
        <v/>
      </c>
      <c r="M1027" s="311"/>
      <c r="N1027" s="312"/>
      <c r="O1027" s="312"/>
      <c r="P1027" s="312"/>
      <c r="Q1027" s="308"/>
      <c r="R1027" s="300" t="str">
        <f>IFERROR(VLOOKUP(Q1027,Hoja1!A:B,2,FALSE),"")</f>
        <v/>
      </c>
      <c r="S1027" s="308"/>
      <c r="T1027" s="308"/>
      <c r="U1027" s="308"/>
      <c r="V1027" s="301" t="str">
        <f t="shared" si="46"/>
        <v/>
      </c>
    </row>
    <row r="1028" spans="1:22" s="302" customFormat="1" x14ac:dyDescent="0.2">
      <c r="A1028" s="394"/>
      <c r="B1028" s="305"/>
      <c r="C1028" s="305"/>
      <c r="D1028" s="306"/>
      <c r="E1028" s="306"/>
      <c r="F1028" s="305"/>
      <c r="G1028" s="305"/>
      <c r="H1028" s="306"/>
      <c r="I1028" s="306"/>
      <c r="J1028" s="307"/>
      <c r="K1028" s="307"/>
      <c r="L1028" s="299" t="str">
        <f t="shared" si="47"/>
        <v/>
      </c>
      <c r="M1028" s="311"/>
      <c r="N1028" s="312"/>
      <c r="O1028" s="312"/>
      <c r="P1028" s="312"/>
      <c r="Q1028" s="308"/>
      <c r="R1028" s="300" t="str">
        <f>IFERROR(VLOOKUP(Q1028,Hoja1!A:B,2,FALSE),"")</f>
        <v/>
      </c>
      <c r="S1028" s="308"/>
      <c r="T1028" s="308"/>
      <c r="U1028" s="308"/>
      <c r="V1028" s="301" t="str">
        <f t="shared" si="46"/>
        <v/>
      </c>
    </row>
    <row r="1029" spans="1:22" s="302" customFormat="1" x14ac:dyDescent="0.2">
      <c r="A1029" s="394"/>
      <c r="B1029" s="305"/>
      <c r="C1029" s="305"/>
      <c r="D1029" s="306"/>
      <c r="E1029" s="306"/>
      <c r="F1029" s="305"/>
      <c r="G1029" s="305"/>
      <c r="H1029" s="306"/>
      <c r="I1029" s="306"/>
      <c r="J1029" s="307"/>
      <c r="K1029" s="307"/>
      <c r="L1029" s="299" t="str">
        <f t="shared" si="47"/>
        <v/>
      </c>
      <c r="M1029" s="311"/>
      <c r="N1029" s="312"/>
      <c r="O1029" s="312"/>
      <c r="P1029" s="312"/>
      <c r="Q1029" s="308"/>
      <c r="R1029" s="300" t="str">
        <f>IFERROR(VLOOKUP(Q1029,Hoja1!A:B,2,FALSE),"")</f>
        <v/>
      </c>
      <c r="S1029" s="308"/>
      <c r="T1029" s="308"/>
      <c r="U1029" s="308"/>
      <c r="V1029" s="301" t="str">
        <f t="shared" si="46"/>
        <v/>
      </c>
    </row>
    <row r="1030" spans="1:22" s="302" customFormat="1" x14ac:dyDescent="0.2">
      <c r="A1030" s="394"/>
      <c r="B1030" s="305"/>
      <c r="C1030" s="305"/>
      <c r="D1030" s="306"/>
      <c r="E1030" s="306"/>
      <c r="F1030" s="305"/>
      <c r="G1030" s="305"/>
      <c r="H1030" s="306"/>
      <c r="I1030" s="306"/>
      <c r="J1030" s="307"/>
      <c r="K1030" s="307"/>
      <c r="L1030" s="299" t="str">
        <f t="shared" si="47"/>
        <v/>
      </c>
      <c r="M1030" s="311"/>
      <c r="N1030" s="312"/>
      <c r="O1030" s="312"/>
      <c r="P1030" s="312"/>
      <c r="Q1030" s="308"/>
      <c r="R1030" s="300" t="str">
        <f>IFERROR(VLOOKUP(Q1030,Hoja1!A:B,2,FALSE),"")</f>
        <v/>
      </c>
      <c r="S1030" s="308"/>
      <c r="T1030" s="308"/>
      <c r="U1030" s="308"/>
      <c r="V1030" s="301" t="str">
        <f t="shared" si="46"/>
        <v/>
      </c>
    </row>
    <row r="1031" spans="1:22" s="302" customFormat="1" x14ac:dyDescent="0.2">
      <c r="A1031" s="394"/>
      <c r="B1031" s="305"/>
      <c r="C1031" s="305"/>
      <c r="D1031" s="306"/>
      <c r="E1031" s="306"/>
      <c r="F1031" s="305"/>
      <c r="G1031" s="305"/>
      <c r="H1031" s="306"/>
      <c r="I1031" s="306"/>
      <c r="J1031" s="307"/>
      <c r="K1031" s="307"/>
      <c r="L1031" s="299" t="str">
        <f t="shared" si="47"/>
        <v/>
      </c>
      <c r="M1031" s="311"/>
      <c r="N1031" s="312"/>
      <c r="O1031" s="312"/>
      <c r="P1031" s="312"/>
      <c r="Q1031" s="308"/>
      <c r="R1031" s="300" t="str">
        <f>IFERROR(VLOOKUP(Q1031,Hoja1!A:B,2,FALSE),"")</f>
        <v/>
      </c>
      <c r="S1031" s="308"/>
      <c r="T1031" s="308"/>
      <c r="U1031" s="308"/>
      <c r="V1031" s="301" t="str">
        <f t="shared" si="46"/>
        <v/>
      </c>
    </row>
    <row r="1032" spans="1:22" s="302" customFormat="1" x14ac:dyDescent="0.2">
      <c r="A1032" s="394"/>
      <c r="B1032" s="305"/>
      <c r="C1032" s="305"/>
      <c r="D1032" s="306"/>
      <c r="E1032" s="306"/>
      <c r="F1032" s="305"/>
      <c r="G1032" s="305"/>
      <c r="H1032" s="306"/>
      <c r="I1032" s="306"/>
      <c r="J1032" s="307"/>
      <c r="K1032" s="307"/>
      <c r="L1032" s="299" t="str">
        <f t="shared" si="47"/>
        <v/>
      </c>
      <c r="M1032" s="311"/>
      <c r="N1032" s="312"/>
      <c r="O1032" s="312"/>
      <c r="P1032" s="312"/>
      <c r="Q1032" s="308"/>
      <c r="R1032" s="300" t="str">
        <f>IFERROR(VLOOKUP(Q1032,Hoja1!A:B,2,FALSE),"")</f>
        <v/>
      </c>
      <c r="S1032" s="308"/>
      <c r="T1032" s="308"/>
      <c r="U1032" s="308"/>
      <c r="V1032" s="301" t="str">
        <f t="shared" si="46"/>
        <v/>
      </c>
    </row>
    <row r="1033" spans="1:22" s="302" customFormat="1" x14ac:dyDescent="0.2">
      <c r="A1033" s="394"/>
      <c r="B1033" s="305"/>
      <c r="C1033" s="305"/>
      <c r="D1033" s="306"/>
      <c r="E1033" s="306"/>
      <c r="F1033" s="305"/>
      <c r="G1033" s="305"/>
      <c r="H1033" s="306"/>
      <c r="I1033" s="306"/>
      <c r="J1033" s="307"/>
      <c r="K1033" s="307"/>
      <c r="L1033" s="299" t="str">
        <f t="shared" si="47"/>
        <v/>
      </c>
      <c r="M1033" s="311"/>
      <c r="N1033" s="312"/>
      <c r="O1033" s="312"/>
      <c r="P1033" s="312"/>
      <c r="Q1033" s="308"/>
      <c r="R1033" s="300" t="str">
        <f>IFERROR(VLOOKUP(Q1033,Hoja1!A:B,2,FALSE),"")</f>
        <v/>
      </c>
      <c r="S1033" s="308"/>
      <c r="T1033" s="308"/>
      <c r="U1033" s="308"/>
      <c r="V1033" s="301" t="str">
        <f t="shared" si="46"/>
        <v/>
      </c>
    </row>
    <row r="1034" spans="1:22" s="302" customFormat="1" x14ac:dyDescent="0.2">
      <c r="A1034" s="394"/>
      <c r="B1034" s="305"/>
      <c r="C1034" s="305"/>
      <c r="D1034" s="306"/>
      <c r="E1034" s="306"/>
      <c r="F1034" s="305"/>
      <c r="G1034" s="305"/>
      <c r="H1034" s="306"/>
      <c r="I1034" s="306"/>
      <c r="J1034" s="307"/>
      <c r="K1034" s="307"/>
      <c r="L1034" s="299" t="str">
        <f t="shared" si="47"/>
        <v/>
      </c>
      <c r="M1034" s="311"/>
      <c r="N1034" s="312"/>
      <c r="O1034" s="312"/>
      <c r="P1034" s="312"/>
      <c r="Q1034" s="308"/>
      <c r="R1034" s="300" t="str">
        <f>IFERROR(VLOOKUP(Q1034,Hoja1!A:B,2,FALSE),"")</f>
        <v/>
      </c>
      <c r="S1034" s="308"/>
      <c r="T1034" s="308"/>
      <c r="U1034" s="308"/>
      <c r="V1034" s="301" t="str">
        <f t="shared" si="46"/>
        <v/>
      </c>
    </row>
    <row r="1035" spans="1:22" s="302" customFormat="1" x14ac:dyDescent="0.2">
      <c r="A1035" s="394"/>
      <c r="B1035" s="305"/>
      <c r="C1035" s="305"/>
      <c r="D1035" s="306"/>
      <c r="E1035" s="306"/>
      <c r="F1035" s="305"/>
      <c r="G1035" s="305"/>
      <c r="H1035" s="306"/>
      <c r="I1035" s="306"/>
      <c r="J1035" s="307"/>
      <c r="K1035" s="307"/>
      <c r="L1035" s="299" t="str">
        <f t="shared" si="47"/>
        <v/>
      </c>
      <c r="M1035" s="311"/>
      <c r="N1035" s="312"/>
      <c r="O1035" s="312"/>
      <c r="P1035" s="312"/>
      <c r="Q1035" s="308"/>
      <c r="R1035" s="300" t="str">
        <f>IFERROR(VLOOKUP(Q1035,Hoja1!A:B,2,FALSE),"")</f>
        <v/>
      </c>
      <c r="S1035" s="308"/>
      <c r="T1035" s="308"/>
      <c r="U1035" s="308"/>
      <c r="V1035" s="301" t="str">
        <f t="shared" si="46"/>
        <v/>
      </c>
    </row>
    <row r="1036" spans="1:22" s="302" customFormat="1" x14ac:dyDescent="0.2">
      <c r="A1036" s="394"/>
      <c r="B1036" s="305"/>
      <c r="C1036" s="305"/>
      <c r="D1036" s="306"/>
      <c r="E1036" s="306"/>
      <c r="F1036" s="305"/>
      <c r="G1036" s="305"/>
      <c r="H1036" s="306"/>
      <c r="I1036" s="306"/>
      <c r="J1036" s="307"/>
      <c r="K1036" s="307"/>
      <c r="L1036" s="299" t="str">
        <f t="shared" si="47"/>
        <v/>
      </c>
      <c r="M1036" s="311"/>
      <c r="N1036" s="312"/>
      <c r="O1036" s="312"/>
      <c r="P1036" s="312"/>
      <c r="Q1036" s="308"/>
      <c r="R1036" s="300" t="str">
        <f>IFERROR(VLOOKUP(Q1036,Hoja1!A:B,2,FALSE),"")</f>
        <v/>
      </c>
      <c r="S1036" s="308"/>
      <c r="T1036" s="308"/>
      <c r="U1036" s="308"/>
      <c r="V1036" s="301" t="str">
        <f t="shared" ref="V1036:V1059" si="48">IF(A1036="","",MONTH(A1036))</f>
        <v/>
      </c>
    </row>
    <row r="1037" spans="1:22" s="302" customFormat="1" x14ac:dyDescent="0.2">
      <c r="A1037" s="394"/>
      <c r="B1037" s="305"/>
      <c r="C1037" s="305"/>
      <c r="D1037" s="306"/>
      <c r="E1037" s="306"/>
      <c r="F1037" s="305"/>
      <c r="G1037" s="305"/>
      <c r="H1037" s="306"/>
      <c r="I1037" s="306"/>
      <c r="J1037" s="307"/>
      <c r="K1037" s="307"/>
      <c r="L1037" s="299" t="str">
        <f t="shared" si="47"/>
        <v/>
      </c>
      <c r="M1037" s="311"/>
      <c r="N1037" s="312"/>
      <c r="O1037" s="312"/>
      <c r="P1037" s="312"/>
      <c r="Q1037" s="308"/>
      <c r="R1037" s="300" t="str">
        <f>IFERROR(VLOOKUP(Q1037,Hoja1!A:B,2,FALSE),"")</f>
        <v/>
      </c>
      <c r="S1037" s="308"/>
      <c r="T1037" s="308"/>
      <c r="U1037" s="308"/>
      <c r="V1037" s="301" t="str">
        <f t="shared" si="48"/>
        <v/>
      </c>
    </row>
    <row r="1038" spans="1:22" s="302" customFormat="1" x14ac:dyDescent="0.2">
      <c r="A1038" s="394"/>
      <c r="B1038" s="305"/>
      <c r="C1038" s="305"/>
      <c r="D1038" s="306"/>
      <c r="E1038" s="306"/>
      <c r="F1038" s="305"/>
      <c r="G1038" s="305"/>
      <c r="H1038" s="306"/>
      <c r="I1038" s="306"/>
      <c r="J1038" s="307"/>
      <c r="K1038" s="307"/>
      <c r="L1038" s="299" t="str">
        <f t="shared" si="47"/>
        <v/>
      </c>
      <c r="M1038" s="311"/>
      <c r="N1038" s="312"/>
      <c r="O1038" s="312"/>
      <c r="P1038" s="312"/>
      <c r="Q1038" s="308"/>
      <c r="R1038" s="300" t="str">
        <f>IFERROR(VLOOKUP(Q1038,Hoja1!A:B,2,FALSE),"")</f>
        <v/>
      </c>
      <c r="S1038" s="308"/>
      <c r="T1038" s="308"/>
      <c r="U1038" s="308"/>
      <c r="V1038" s="301" t="str">
        <f t="shared" si="48"/>
        <v/>
      </c>
    </row>
    <row r="1039" spans="1:22" s="302" customFormat="1" x14ac:dyDescent="0.2">
      <c r="A1039" s="394"/>
      <c r="B1039" s="305"/>
      <c r="C1039" s="305"/>
      <c r="D1039" s="306"/>
      <c r="E1039" s="306"/>
      <c r="F1039" s="305"/>
      <c r="G1039" s="305"/>
      <c r="H1039" s="306"/>
      <c r="I1039" s="306"/>
      <c r="J1039" s="307"/>
      <c r="K1039" s="307"/>
      <c r="L1039" s="299" t="str">
        <f t="shared" si="47"/>
        <v/>
      </c>
      <c r="M1039" s="311"/>
      <c r="N1039" s="312"/>
      <c r="O1039" s="312"/>
      <c r="P1039" s="312"/>
      <c r="Q1039" s="308"/>
      <c r="R1039" s="300" t="str">
        <f>IFERROR(VLOOKUP(Q1039,Hoja1!A:B,2,FALSE),"")</f>
        <v/>
      </c>
      <c r="S1039" s="308"/>
      <c r="T1039" s="308"/>
      <c r="U1039" s="308"/>
      <c r="V1039" s="301" t="str">
        <f t="shared" si="48"/>
        <v/>
      </c>
    </row>
    <row r="1040" spans="1:22" s="302" customFormat="1" x14ac:dyDescent="0.2">
      <c r="A1040" s="394"/>
      <c r="B1040" s="305"/>
      <c r="C1040" s="305"/>
      <c r="D1040" s="306"/>
      <c r="E1040" s="306"/>
      <c r="F1040" s="305"/>
      <c r="G1040" s="305"/>
      <c r="H1040" s="306"/>
      <c r="I1040" s="306"/>
      <c r="J1040" s="307"/>
      <c r="K1040" s="307"/>
      <c r="L1040" s="299" t="str">
        <f t="shared" si="47"/>
        <v/>
      </c>
      <c r="M1040" s="311"/>
      <c r="N1040" s="312"/>
      <c r="O1040" s="312"/>
      <c r="P1040" s="312"/>
      <c r="Q1040" s="308"/>
      <c r="R1040" s="300" t="str">
        <f>IFERROR(VLOOKUP(Q1040,Hoja1!A:B,2,FALSE),"")</f>
        <v/>
      </c>
      <c r="S1040" s="308"/>
      <c r="T1040" s="308"/>
      <c r="U1040" s="308"/>
      <c r="V1040" s="301" t="str">
        <f t="shared" si="48"/>
        <v/>
      </c>
    </row>
    <row r="1041" spans="1:22" s="302" customFormat="1" x14ac:dyDescent="0.2">
      <c r="A1041" s="394"/>
      <c r="B1041" s="305"/>
      <c r="C1041" s="305"/>
      <c r="D1041" s="306"/>
      <c r="E1041" s="306"/>
      <c r="F1041" s="305"/>
      <c r="G1041" s="305"/>
      <c r="H1041" s="306"/>
      <c r="I1041" s="306"/>
      <c r="J1041" s="307"/>
      <c r="K1041" s="307"/>
      <c r="L1041" s="299" t="str">
        <f t="shared" si="47"/>
        <v/>
      </c>
      <c r="M1041" s="311"/>
      <c r="N1041" s="312"/>
      <c r="O1041" s="312"/>
      <c r="P1041" s="312"/>
      <c r="Q1041" s="308"/>
      <c r="R1041" s="300" t="str">
        <f>IFERROR(VLOOKUP(Q1041,Hoja1!A:B,2,FALSE),"")</f>
        <v/>
      </c>
      <c r="S1041" s="308"/>
      <c r="T1041" s="308"/>
      <c r="U1041" s="308"/>
      <c r="V1041" s="301" t="str">
        <f t="shared" si="48"/>
        <v/>
      </c>
    </row>
    <row r="1042" spans="1:22" s="302" customFormat="1" x14ac:dyDescent="0.2">
      <c r="A1042" s="394"/>
      <c r="B1042" s="305"/>
      <c r="C1042" s="305"/>
      <c r="D1042" s="306"/>
      <c r="E1042" s="306"/>
      <c r="F1042" s="305"/>
      <c r="G1042" s="305"/>
      <c r="H1042" s="306"/>
      <c r="I1042" s="306"/>
      <c r="J1042" s="307"/>
      <c r="K1042" s="307"/>
      <c r="L1042" s="299" t="str">
        <f t="shared" si="47"/>
        <v/>
      </c>
      <c r="M1042" s="311"/>
      <c r="N1042" s="312"/>
      <c r="O1042" s="312"/>
      <c r="P1042" s="312"/>
      <c r="Q1042" s="308"/>
      <c r="R1042" s="300" t="str">
        <f>IFERROR(VLOOKUP(Q1042,Hoja1!A:B,2,FALSE),"")</f>
        <v/>
      </c>
      <c r="S1042" s="308"/>
      <c r="T1042" s="308"/>
      <c r="U1042" s="308"/>
      <c r="V1042" s="301" t="str">
        <f t="shared" si="48"/>
        <v/>
      </c>
    </row>
    <row r="1043" spans="1:22" s="302" customFormat="1" x14ac:dyDescent="0.2">
      <c r="A1043" s="394"/>
      <c r="B1043" s="305"/>
      <c r="C1043" s="305"/>
      <c r="D1043" s="306"/>
      <c r="E1043" s="306"/>
      <c r="F1043" s="305"/>
      <c r="G1043" s="305"/>
      <c r="H1043" s="306"/>
      <c r="I1043" s="306"/>
      <c r="J1043" s="307"/>
      <c r="K1043" s="307"/>
      <c r="L1043" s="299" t="str">
        <f t="shared" si="47"/>
        <v/>
      </c>
      <c r="M1043" s="311"/>
      <c r="N1043" s="312"/>
      <c r="O1043" s="312"/>
      <c r="P1043" s="312"/>
      <c r="Q1043" s="308"/>
      <c r="R1043" s="300" t="str">
        <f>IFERROR(VLOOKUP(Q1043,Hoja1!A:B,2,FALSE),"")</f>
        <v/>
      </c>
      <c r="S1043" s="308"/>
      <c r="T1043" s="308"/>
      <c r="U1043" s="308"/>
      <c r="V1043" s="301" t="str">
        <f t="shared" si="48"/>
        <v/>
      </c>
    </row>
    <row r="1044" spans="1:22" s="302" customFormat="1" x14ac:dyDescent="0.2">
      <c r="A1044" s="394"/>
      <c r="B1044" s="305"/>
      <c r="C1044" s="305"/>
      <c r="D1044" s="306"/>
      <c r="E1044" s="306"/>
      <c r="F1044" s="305"/>
      <c r="G1044" s="305"/>
      <c r="H1044" s="306"/>
      <c r="I1044" s="306"/>
      <c r="J1044" s="307"/>
      <c r="K1044" s="307"/>
      <c r="L1044" s="299" t="str">
        <f t="shared" si="47"/>
        <v/>
      </c>
      <c r="M1044" s="311"/>
      <c r="N1044" s="312"/>
      <c r="O1044" s="312"/>
      <c r="P1044" s="312"/>
      <c r="Q1044" s="308"/>
      <c r="R1044" s="300" t="str">
        <f>IFERROR(VLOOKUP(Q1044,Hoja1!A:B,2,FALSE),"")</f>
        <v/>
      </c>
      <c r="S1044" s="308"/>
      <c r="T1044" s="308"/>
      <c r="U1044" s="308"/>
      <c r="V1044" s="301" t="str">
        <f t="shared" si="48"/>
        <v/>
      </c>
    </row>
    <row r="1045" spans="1:22" s="302" customFormat="1" x14ac:dyDescent="0.2">
      <c r="A1045" s="394"/>
      <c r="B1045" s="305"/>
      <c r="C1045" s="305"/>
      <c r="D1045" s="306"/>
      <c r="E1045" s="306"/>
      <c r="F1045" s="305"/>
      <c r="G1045" s="305"/>
      <c r="H1045" s="306"/>
      <c r="I1045" s="306"/>
      <c r="J1045" s="307"/>
      <c r="K1045" s="307"/>
      <c r="L1045" s="299" t="str">
        <f t="shared" si="47"/>
        <v/>
      </c>
      <c r="M1045" s="311"/>
      <c r="N1045" s="312"/>
      <c r="O1045" s="312"/>
      <c r="P1045" s="312"/>
      <c r="Q1045" s="308"/>
      <c r="R1045" s="300" t="str">
        <f>IFERROR(VLOOKUP(Q1045,Hoja1!A:B,2,FALSE),"")</f>
        <v/>
      </c>
      <c r="S1045" s="308"/>
      <c r="T1045" s="308"/>
      <c r="U1045" s="308"/>
      <c r="V1045" s="301" t="str">
        <f t="shared" si="48"/>
        <v/>
      </c>
    </row>
    <row r="1046" spans="1:22" s="302" customFormat="1" x14ac:dyDescent="0.2">
      <c r="A1046" s="394"/>
      <c r="B1046" s="305"/>
      <c r="C1046" s="305"/>
      <c r="D1046" s="306"/>
      <c r="E1046" s="306"/>
      <c r="F1046" s="305"/>
      <c r="G1046" s="305"/>
      <c r="H1046" s="306"/>
      <c r="I1046" s="306"/>
      <c r="J1046" s="307"/>
      <c r="K1046" s="307"/>
      <c r="L1046" s="299" t="str">
        <f t="shared" si="47"/>
        <v/>
      </c>
      <c r="M1046" s="311"/>
      <c r="N1046" s="312"/>
      <c r="O1046" s="312"/>
      <c r="P1046" s="312"/>
      <c r="Q1046" s="308"/>
      <c r="R1046" s="300" t="str">
        <f>IFERROR(VLOOKUP(Q1046,Hoja1!A:B,2,FALSE),"")</f>
        <v/>
      </c>
      <c r="S1046" s="308"/>
      <c r="T1046" s="308"/>
      <c r="U1046" s="308"/>
      <c r="V1046" s="301" t="str">
        <f t="shared" si="48"/>
        <v/>
      </c>
    </row>
    <row r="1047" spans="1:22" s="302" customFormat="1" x14ac:dyDescent="0.2">
      <c r="A1047" s="394"/>
      <c r="B1047" s="305"/>
      <c r="C1047" s="305"/>
      <c r="D1047" s="306"/>
      <c r="E1047" s="306"/>
      <c r="F1047" s="305"/>
      <c r="G1047" s="305"/>
      <c r="H1047" s="306"/>
      <c r="I1047" s="306"/>
      <c r="J1047" s="307"/>
      <c r="K1047" s="307"/>
      <c r="L1047" s="299" t="str">
        <f t="shared" si="47"/>
        <v/>
      </c>
      <c r="M1047" s="311"/>
      <c r="N1047" s="312"/>
      <c r="O1047" s="312"/>
      <c r="P1047" s="312"/>
      <c r="Q1047" s="308"/>
      <c r="R1047" s="300" t="str">
        <f>IFERROR(VLOOKUP(Q1047,Hoja1!A:B,2,FALSE),"")</f>
        <v/>
      </c>
      <c r="S1047" s="308"/>
      <c r="T1047" s="308"/>
      <c r="U1047" s="308"/>
      <c r="V1047" s="301" t="str">
        <f t="shared" si="48"/>
        <v/>
      </c>
    </row>
    <row r="1048" spans="1:22" s="302" customFormat="1" x14ac:dyDescent="0.2">
      <c r="A1048" s="394"/>
      <c r="B1048" s="305"/>
      <c r="C1048" s="305"/>
      <c r="D1048" s="306"/>
      <c r="E1048" s="306"/>
      <c r="F1048" s="305"/>
      <c r="G1048" s="305"/>
      <c r="H1048" s="306"/>
      <c r="I1048" s="306"/>
      <c r="J1048" s="307"/>
      <c r="K1048" s="307"/>
      <c r="L1048" s="299" t="str">
        <f t="shared" si="47"/>
        <v/>
      </c>
      <c r="M1048" s="311"/>
      <c r="N1048" s="312"/>
      <c r="O1048" s="312"/>
      <c r="P1048" s="312"/>
      <c r="Q1048" s="308"/>
      <c r="R1048" s="300" t="str">
        <f>IFERROR(VLOOKUP(Q1048,Hoja1!A:B,2,FALSE),"")</f>
        <v/>
      </c>
      <c r="S1048" s="308"/>
      <c r="T1048" s="308"/>
      <c r="U1048" s="308"/>
      <c r="V1048" s="301" t="str">
        <f t="shared" si="48"/>
        <v/>
      </c>
    </row>
    <row r="1049" spans="1:22" s="302" customFormat="1" x14ac:dyDescent="0.2">
      <c r="A1049" s="394"/>
      <c r="B1049" s="305"/>
      <c r="C1049" s="305"/>
      <c r="D1049" s="306"/>
      <c r="E1049" s="306"/>
      <c r="F1049" s="305"/>
      <c r="G1049" s="305"/>
      <c r="H1049" s="306"/>
      <c r="I1049" s="306"/>
      <c r="J1049" s="307"/>
      <c r="K1049" s="307"/>
      <c r="L1049" s="299" t="str">
        <f t="shared" si="47"/>
        <v/>
      </c>
      <c r="M1049" s="311"/>
      <c r="N1049" s="312"/>
      <c r="O1049" s="312"/>
      <c r="P1049" s="312"/>
      <c r="Q1049" s="308"/>
      <c r="R1049" s="300" t="str">
        <f>IFERROR(VLOOKUP(Q1049,Hoja1!A:B,2,FALSE),"")</f>
        <v/>
      </c>
      <c r="S1049" s="308"/>
      <c r="T1049" s="308"/>
      <c r="U1049" s="308"/>
      <c r="V1049" s="301" t="str">
        <f t="shared" si="48"/>
        <v/>
      </c>
    </row>
    <row r="1050" spans="1:22" s="302" customFormat="1" x14ac:dyDescent="0.2">
      <c r="A1050" s="394"/>
      <c r="B1050" s="305"/>
      <c r="C1050" s="305"/>
      <c r="D1050" s="306"/>
      <c r="E1050" s="306"/>
      <c r="F1050" s="305"/>
      <c r="G1050" s="305"/>
      <c r="H1050" s="306"/>
      <c r="I1050" s="306"/>
      <c r="J1050" s="307"/>
      <c r="K1050" s="307"/>
      <c r="L1050" s="299" t="str">
        <f t="shared" si="47"/>
        <v/>
      </c>
      <c r="M1050" s="311"/>
      <c r="N1050" s="312"/>
      <c r="O1050" s="312"/>
      <c r="P1050" s="312"/>
      <c r="Q1050" s="308"/>
      <c r="R1050" s="300" t="str">
        <f>IFERROR(VLOOKUP(Q1050,Hoja1!A:B,2,FALSE),"")</f>
        <v/>
      </c>
      <c r="S1050" s="308"/>
      <c r="T1050" s="308"/>
      <c r="U1050" s="308"/>
      <c r="V1050" s="301" t="str">
        <f t="shared" si="48"/>
        <v/>
      </c>
    </row>
    <row r="1051" spans="1:22" s="302" customFormat="1" x14ac:dyDescent="0.2">
      <c r="A1051" s="394"/>
      <c r="B1051" s="305"/>
      <c r="C1051" s="305"/>
      <c r="D1051" s="306"/>
      <c r="E1051" s="306"/>
      <c r="F1051" s="305"/>
      <c r="G1051" s="305"/>
      <c r="H1051" s="306"/>
      <c r="I1051" s="306"/>
      <c r="J1051" s="307"/>
      <c r="K1051" s="307"/>
      <c r="L1051" s="299" t="str">
        <f t="shared" si="47"/>
        <v/>
      </c>
      <c r="M1051" s="311"/>
      <c r="N1051" s="312"/>
      <c r="O1051" s="312"/>
      <c r="P1051" s="312"/>
      <c r="Q1051" s="308"/>
      <c r="R1051" s="300" t="str">
        <f>IFERROR(VLOOKUP(Q1051,Hoja1!A:B,2,FALSE),"")</f>
        <v/>
      </c>
      <c r="S1051" s="308"/>
      <c r="T1051" s="308"/>
      <c r="U1051" s="308"/>
      <c r="V1051" s="301" t="str">
        <f t="shared" si="48"/>
        <v/>
      </c>
    </row>
    <row r="1052" spans="1:22" s="302" customFormat="1" x14ac:dyDescent="0.2">
      <c r="A1052" s="394"/>
      <c r="B1052" s="305"/>
      <c r="C1052" s="305"/>
      <c r="D1052" s="306"/>
      <c r="E1052" s="306"/>
      <c r="F1052" s="305"/>
      <c r="G1052" s="305"/>
      <c r="H1052" s="306"/>
      <c r="I1052" s="306"/>
      <c r="J1052" s="307"/>
      <c r="K1052" s="307"/>
      <c r="L1052" s="299" t="str">
        <f t="shared" si="47"/>
        <v/>
      </c>
      <c r="M1052" s="311"/>
      <c r="N1052" s="312"/>
      <c r="O1052" s="312"/>
      <c r="P1052" s="312"/>
      <c r="Q1052" s="308"/>
      <c r="R1052" s="300" t="str">
        <f>IFERROR(VLOOKUP(Q1052,Hoja1!A:B,2,FALSE),"")</f>
        <v/>
      </c>
      <c r="S1052" s="308"/>
      <c r="T1052" s="308"/>
      <c r="U1052" s="308"/>
      <c r="V1052" s="301" t="str">
        <f t="shared" si="48"/>
        <v/>
      </c>
    </row>
    <row r="1053" spans="1:22" s="302" customFormat="1" x14ac:dyDescent="0.2">
      <c r="A1053" s="394"/>
      <c r="B1053" s="305"/>
      <c r="C1053" s="305"/>
      <c r="D1053" s="306"/>
      <c r="E1053" s="306"/>
      <c r="F1053" s="305"/>
      <c r="G1053" s="305"/>
      <c r="H1053" s="306"/>
      <c r="I1053" s="306"/>
      <c r="J1053" s="307"/>
      <c r="K1053" s="307"/>
      <c r="L1053" s="299" t="str">
        <f t="shared" si="47"/>
        <v/>
      </c>
      <c r="M1053" s="311"/>
      <c r="N1053" s="312"/>
      <c r="O1053" s="312"/>
      <c r="P1053" s="312"/>
      <c r="Q1053" s="308"/>
      <c r="R1053" s="300" t="str">
        <f>IFERROR(VLOOKUP(Q1053,Hoja1!A:B,2,FALSE),"")</f>
        <v/>
      </c>
      <c r="S1053" s="308"/>
      <c r="T1053" s="308"/>
      <c r="U1053" s="308"/>
      <c r="V1053" s="301" t="str">
        <f t="shared" si="48"/>
        <v/>
      </c>
    </row>
    <row r="1054" spans="1:22" s="302" customFormat="1" x14ac:dyDescent="0.2">
      <c r="A1054" s="394"/>
      <c r="B1054" s="305"/>
      <c r="C1054" s="305"/>
      <c r="D1054" s="306"/>
      <c r="E1054" s="306"/>
      <c r="F1054" s="305"/>
      <c r="G1054" s="305"/>
      <c r="H1054" s="306"/>
      <c r="I1054" s="306"/>
      <c r="J1054" s="307"/>
      <c r="K1054" s="307"/>
      <c r="L1054" s="299" t="str">
        <f t="shared" si="47"/>
        <v/>
      </c>
      <c r="M1054" s="311"/>
      <c r="N1054" s="312"/>
      <c r="O1054" s="312"/>
      <c r="P1054" s="312"/>
      <c r="Q1054" s="308"/>
      <c r="R1054" s="300" t="str">
        <f>IFERROR(VLOOKUP(Q1054,Hoja1!A:B,2,FALSE),"")</f>
        <v/>
      </c>
      <c r="S1054" s="308"/>
      <c r="T1054" s="308"/>
      <c r="U1054" s="308"/>
      <c r="V1054" s="301" t="str">
        <f t="shared" si="48"/>
        <v/>
      </c>
    </row>
    <row r="1055" spans="1:22" s="302" customFormat="1" x14ac:dyDescent="0.2">
      <c r="A1055" s="394"/>
      <c r="B1055" s="305"/>
      <c r="C1055" s="305"/>
      <c r="D1055" s="306"/>
      <c r="E1055" s="306"/>
      <c r="F1055" s="305"/>
      <c r="G1055" s="305"/>
      <c r="H1055" s="306"/>
      <c r="I1055" s="306"/>
      <c r="J1055" s="307"/>
      <c r="K1055" s="307"/>
      <c r="L1055" s="299" t="str">
        <f t="shared" si="47"/>
        <v/>
      </c>
      <c r="M1055" s="311"/>
      <c r="N1055" s="312"/>
      <c r="O1055" s="312"/>
      <c r="P1055" s="312"/>
      <c r="Q1055" s="308"/>
      <c r="R1055" s="300" t="str">
        <f>IFERROR(VLOOKUP(Q1055,Hoja1!A:B,2,FALSE),"")</f>
        <v/>
      </c>
      <c r="S1055" s="308"/>
      <c r="T1055" s="308"/>
      <c r="U1055" s="308"/>
      <c r="V1055" s="301" t="str">
        <f t="shared" si="48"/>
        <v/>
      </c>
    </row>
    <row r="1056" spans="1:22" s="302" customFormat="1" x14ac:dyDescent="0.2">
      <c r="A1056" s="394"/>
      <c r="B1056" s="305"/>
      <c r="C1056" s="305"/>
      <c r="D1056" s="306"/>
      <c r="E1056" s="306"/>
      <c r="F1056" s="305"/>
      <c r="G1056" s="305"/>
      <c r="H1056" s="306"/>
      <c r="I1056" s="306"/>
      <c r="J1056" s="307"/>
      <c r="K1056" s="307"/>
      <c r="L1056" s="299" t="str">
        <f t="shared" si="47"/>
        <v/>
      </c>
      <c r="M1056" s="311"/>
      <c r="N1056" s="312"/>
      <c r="O1056" s="312"/>
      <c r="P1056" s="312"/>
      <c r="Q1056" s="308"/>
      <c r="R1056" s="300" t="str">
        <f>IFERROR(VLOOKUP(Q1056,Hoja1!A:B,2,FALSE),"")</f>
        <v/>
      </c>
      <c r="S1056" s="308"/>
      <c r="T1056" s="308"/>
      <c r="U1056" s="308"/>
      <c r="V1056" s="301" t="str">
        <f t="shared" si="48"/>
        <v/>
      </c>
    </row>
    <row r="1057" spans="1:22" s="302" customFormat="1" x14ac:dyDescent="0.2">
      <c r="A1057" s="394"/>
      <c r="B1057" s="305"/>
      <c r="C1057" s="305"/>
      <c r="D1057" s="306"/>
      <c r="E1057" s="306"/>
      <c r="F1057" s="305"/>
      <c r="G1057" s="305"/>
      <c r="H1057" s="306"/>
      <c r="I1057" s="306"/>
      <c r="J1057" s="307"/>
      <c r="K1057" s="307"/>
      <c r="L1057" s="299" t="str">
        <f t="shared" si="47"/>
        <v/>
      </c>
      <c r="M1057" s="311"/>
      <c r="N1057" s="312"/>
      <c r="O1057" s="312"/>
      <c r="P1057" s="312"/>
      <c r="Q1057" s="308"/>
      <c r="R1057" s="300" t="str">
        <f>IFERROR(VLOOKUP(Q1057,Hoja1!A:B,2,FALSE),"")</f>
        <v/>
      </c>
      <c r="S1057" s="308"/>
      <c r="T1057" s="308"/>
      <c r="U1057" s="308"/>
      <c r="V1057" s="301" t="str">
        <f t="shared" si="48"/>
        <v/>
      </c>
    </row>
    <row r="1058" spans="1:22" s="302" customFormat="1" x14ac:dyDescent="0.2">
      <c r="A1058" s="394"/>
      <c r="B1058" s="305"/>
      <c r="C1058" s="305"/>
      <c r="D1058" s="306"/>
      <c r="E1058" s="306"/>
      <c r="F1058" s="305"/>
      <c r="G1058" s="305"/>
      <c r="H1058" s="306"/>
      <c r="I1058" s="306"/>
      <c r="J1058" s="307"/>
      <c r="K1058" s="307"/>
      <c r="L1058" s="299" t="str">
        <f t="shared" si="47"/>
        <v/>
      </c>
      <c r="M1058" s="311"/>
      <c r="N1058" s="312"/>
      <c r="O1058" s="312"/>
      <c r="P1058" s="312"/>
      <c r="Q1058" s="308"/>
      <c r="R1058" s="300" t="str">
        <f>IFERROR(VLOOKUP(Q1058,Hoja1!A:B,2,FALSE),"")</f>
        <v/>
      </c>
      <c r="S1058" s="308"/>
      <c r="T1058" s="308"/>
      <c r="U1058" s="308"/>
      <c r="V1058" s="301" t="str">
        <f t="shared" si="48"/>
        <v/>
      </c>
    </row>
    <row r="1059" spans="1:22" s="302" customFormat="1" x14ac:dyDescent="0.2">
      <c r="A1059" s="394"/>
      <c r="B1059" s="305"/>
      <c r="C1059" s="305"/>
      <c r="D1059" s="306"/>
      <c r="E1059" s="306"/>
      <c r="F1059" s="305"/>
      <c r="G1059" s="305"/>
      <c r="H1059" s="306"/>
      <c r="I1059" s="306"/>
      <c r="J1059" s="307"/>
      <c r="K1059" s="307"/>
      <c r="L1059" s="299" t="str">
        <f t="shared" si="47"/>
        <v/>
      </c>
      <c r="M1059" s="311"/>
      <c r="N1059" s="312"/>
      <c r="O1059" s="312"/>
      <c r="P1059" s="312"/>
      <c r="Q1059" s="308"/>
      <c r="R1059" s="300" t="str">
        <f>IFERROR(VLOOKUP(Q1059,Hoja1!A:B,2,FALSE),"")</f>
        <v/>
      </c>
      <c r="S1059" s="308"/>
      <c r="T1059" s="308"/>
      <c r="U1059" s="308"/>
      <c r="V1059" s="301" t="str">
        <f t="shared" si="48"/>
        <v/>
      </c>
    </row>
    <row r="1060" spans="1:22" s="302" customFormat="1" x14ac:dyDescent="0.2">
      <c r="A1060" s="394"/>
      <c r="B1060" s="305"/>
      <c r="C1060" s="305"/>
      <c r="D1060" s="306"/>
      <c r="E1060" s="306"/>
      <c r="F1060" s="305"/>
      <c r="G1060" s="305"/>
      <c r="H1060" s="306"/>
      <c r="I1060" s="306"/>
      <c r="J1060" s="307"/>
      <c r="K1060" s="307"/>
      <c r="L1060" s="299" t="str">
        <f t="shared" si="47"/>
        <v/>
      </c>
      <c r="M1060" s="311"/>
      <c r="N1060" s="312"/>
      <c r="O1060" s="312"/>
      <c r="P1060" s="312"/>
      <c r="Q1060" s="308"/>
      <c r="R1060" s="300" t="str">
        <f>IFERROR(VLOOKUP(Q1060,Hoja1!A:B,2,FALSE),"")</f>
        <v/>
      </c>
      <c r="S1060" s="308"/>
      <c r="T1060" s="308"/>
      <c r="U1060" s="308"/>
      <c r="V1060" s="301" t="str">
        <f t="shared" ref="V1060:V1098" si="49">IF(A1061="","",MONTH(A1061))</f>
        <v/>
      </c>
    </row>
    <row r="1061" spans="1:22" s="302" customFormat="1" x14ac:dyDescent="0.2">
      <c r="A1061" s="394"/>
      <c r="B1061" s="305"/>
      <c r="C1061" s="305"/>
      <c r="D1061" s="306"/>
      <c r="E1061" s="306"/>
      <c r="F1061" s="305"/>
      <c r="G1061" s="305"/>
      <c r="H1061" s="306"/>
      <c r="I1061" s="306"/>
      <c r="J1061" s="307"/>
      <c r="K1061" s="307"/>
      <c r="L1061" s="299" t="str">
        <f t="shared" si="47"/>
        <v/>
      </c>
      <c r="M1061" s="311"/>
      <c r="N1061" s="312"/>
      <c r="O1061" s="312"/>
      <c r="P1061" s="312"/>
      <c r="Q1061" s="308"/>
      <c r="R1061" s="300" t="str">
        <f>IFERROR(VLOOKUP(Q1061,Hoja1!A:B,2,FALSE),"")</f>
        <v/>
      </c>
      <c r="S1061" s="308"/>
      <c r="T1061" s="308"/>
      <c r="U1061" s="308"/>
      <c r="V1061" s="301" t="str">
        <f t="shared" si="49"/>
        <v/>
      </c>
    </row>
    <row r="1062" spans="1:22" s="302" customFormat="1" x14ac:dyDescent="0.2">
      <c r="A1062" s="394"/>
      <c r="B1062" s="305"/>
      <c r="C1062" s="305"/>
      <c r="D1062" s="306"/>
      <c r="E1062" s="306"/>
      <c r="F1062" s="305"/>
      <c r="G1062" s="305"/>
      <c r="H1062" s="306"/>
      <c r="I1062" s="306"/>
      <c r="J1062" s="307"/>
      <c r="K1062" s="307"/>
      <c r="L1062" s="299" t="str">
        <f t="shared" si="47"/>
        <v/>
      </c>
      <c r="M1062" s="311"/>
      <c r="N1062" s="312"/>
      <c r="O1062" s="312"/>
      <c r="P1062" s="312"/>
      <c r="Q1062" s="308"/>
      <c r="R1062" s="300" t="str">
        <f>IFERROR(VLOOKUP(Q1062,Hoja1!A:B,2,FALSE),"")</f>
        <v/>
      </c>
      <c r="S1062" s="308"/>
      <c r="T1062" s="308"/>
      <c r="U1062" s="308"/>
      <c r="V1062" s="301" t="str">
        <f t="shared" si="49"/>
        <v/>
      </c>
    </row>
    <row r="1063" spans="1:22" s="302" customFormat="1" x14ac:dyDescent="0.2">
      <c r="A1063" s="394"/>
      <c r="B1063" s="305"/>
      <c r="C1063" s="305"/>
      <c r="D1063" s="306"/>
      <c r="E1063" s="306"/>
      <c r="F1063" s="305"/>
      <c r="G1063" s="305"/>
      <c r="H1063" s="306"/>
      <c r="I1063" s="306"/>
      <c r="J1063" s="307"/>
      <c r="K1063" s="307"/>
      <c r="L1063" s="299" t="str">
        <f t="shared" si="47"/>
        <v/>
      </c>
      <c r="M1063" s="311"/>
      <c r="N1063" s="312"/>
      <c r="O1063" s="312"/>
      <c r="P1063" s="312"/>
      <c r="Q1063" s="308"/>
      <c r="R1063" s="300" t="str">
        <f>IFERROR(VLOOKUP(Q1063,Hoja1!A:B,2,FALSE),"")</f>
        <v/>
      </c>
      <c r="S1063" s="308"/>
      <c r="T1063" s="308"/>
      <c r="U1063" s="308"/>
      <c r="V1063" s="301" t="str">
        <f t="shared" si="49"/>
        <v/>
      </c>
    </row>
    <row r="1064" spans="1:22" s="302" customFormat="1" x14ac:dyDescent="0.2">
      <c r="A1064" s="394"/>
      <c r="B1064" s="305"/>
      <c r="C1064" s="305"/>
      <c r="D1064" s="306"/>
      <c r="E1064" s="306"/>
      <c r="F1064" s="305"/>
      <c r="G1064" s="305"/>
      <c r="H1064" s="306"/>
      <c r="I1064" s="306"/>
      <c r="J1064" s="307"/>
      <c r="K1064" s="307"/>
      <c r="L1064" s="299" t="str">
        <f t="shared" si="47"/>
        <v/>
      </c>
      <c r="M1064" s="311"/>
      <c r="N1064" s="312"/>
      <c r="O1064" s="312"/>
      <c r="P1064" s="312"/>
      <c r="Q1064" s="308"/>
      <c r="R1064" s="300" t="str">
        <f>IFERROR(VLOOKUP(Q1064,Hoja1!A:B,2,FALSE),"")</f>
        <v/>
      </c>
      <c r="S1064" s="308"/>
      <c r="T1064" s="308"/>
      <c r="U1064" s="308"/>
      <c r="V1064" s="301" t="str">
        <f t="shared" si="49"/>
        <v/>
      </c>
    </row>
    <row r="1065" spans="1:22" s="302" customFormat="1" x14ac:dyDescent="0.2">
      <c r="A1065" s="394"/>
      <c r="B1065" s="305"/>
      <c r="C1065" s="305"/>
      <c r="D1065" s="306"/>
      <c r="E1065" s="306"/>
      <c r="F1065" s="305"/>
      <c r="G1065" s="305"/>
      <c r="H1065" s="306"/>
      <c r="I1065" s="306"/>
      <c r="J1065" s="307"/>
      <c r="K1065" s="307"/>
      <c r="L1065" s="299" t="str">
        <f t="shared" si="47"/>
        <v/>
      </c>
      <c r="M1065" s="311"/>
      <c r="N1065" s="312"/>
      <c r="O1065" s="312"/>
      <c r="P1065" s="312"/>
      <c r="Q1065" s="308"/>
      <c r="R1065" s="300" t="str">
        <f>IFERROR(VLOOKUP(Q1065,Hoja1!A:B,2,FALSE),"")</f>
        <v/>
      </c>
      <c r="S1065" s="308"/>
      <c r="T1065" s="308"/>
      <c r="U1065" s="308"/>
      <c r="V1065" s="301" t="str">
        <f t="shared" si="49"/>
        <v/>
      </c>
    </row>
    <row r="1066" spans="1:22" s="302" customFormat="1" x14ac:dyDescent="0.2">
      <c r="A1066" s="394"/>
      <c r="B1066" s="305"/>
      <c r="C1066" s="305"/>
      <c r="D1066" s="306"/>
      <c r="E1066" s="306"/>
      <c r="F1066" s="305"/>
      <c r="G1066" s="305"/>
      <c r="H1066" s="306"/>
      <c r="I1066" s="306"/>
      <c r="J1066" s="307"/>
      <c r="K1066" s="307"/>
      <c r="L1066" s="299" t="str">
        <f t="shared" si="47"/>
        <v/>
      </c>
      <c r="M1066" s="311"/>
      <c r="N1066" s="312"/>
      <c r="O1066" s="312"/>
      <c r="P1066" s="312"/>
      <c r="Q1066" s="308"/>
      <c r="R1066" s="300" t="str">
        <f>IFERROR(VLOOKUP(Q1066,Hoja1!A:B,2,FALSE),"")</f>
        <v/>
      </c>
      <c r="S1066" s="308"/>
      <c r="T1066" s="308"/>
      <c r="U1066" s="308"/>
      <c r="V1066" s="301" t="str">
        <f t="shared" si="49"/>
        <v/>
      </c>
    </row>
    <row r="1067" spans="1:22" s="302" customFormat="1" x14ac:dyDescent="0.2">
      <c r="A1067" s="394"/>
      <c r="B1067" s="305"/>
      <c r="C1067" s="305"/>
      <c r="D1067" s="306"/>
      <c r="E1067" s="306"/>
      <c r="F1067" s="305"/>
      <c r="G1067" s="305"/>
      <c r="H1067" s="306"/>
      <c r="I1067" s="306"/>
      <c r="J1067" s="307"/>
      <c r="K1067" s="307"/>
      <c r="L1067" s="299" t="str">
        <f t="shared" ref="L1067:L1130" si="50">IF(K1067="","",(K1067-J1067)/$V$1)</f>
        <v/>
      </c>
      <c r="M1067" s="311"/>
      <c r="N1067" s="312"/>
      <c r="O1067" s="312"/>
      <c r="P1067" s="312"/>
      <c r="Q1067" s="308"/>
      <c r="R1067" s="300" t="str">
        <f>IFERROR(VLOOKUP(Q1067,Hoja1!A:B,2,FALSE),"")</f>
        <v/>
      </c>
      <c r="S1067" s="308"/>
      <c r="T1067" s="308"/>
      <c r="U1067" s="308"/>
      <c r="V1067" s="301" t="str">
        <f t="shared" si="49"/>
        <v/>
      </c>
    </row>
    <row r="1068" spans="1:22" s="302" customFormat="1" x14ac:dyDescent="0.2">
      <c r="A1068" s="394"/>
      <c r="B1068" s="305"/>
      <c r="C1068" s="305"/>
      <c r="D1068" s="306"/>
      <c r="E1068" s="306"/>
      <c r="F1068" s="305"/>
      <c r="G1068" s="305"/>
      <c r="H1068" s="306"/>
      <c r="I1068" s="306"/>
      <c r="J1068" s="307"/>
      <c r="K1068" s="307"/>
      <c r="L1068" s="299" t="str">
        <f t="shared" si="50"/>
        <v/>
      </c>
      <c r="M1068" s="311"/>
      <c r="N1068" s="312"/>
      <c r="O1068" s="312"/>
      <c r="P1068" s="312"/>
      <c r="Q1068" s="308"/>
      <c r="R1068" s="300" t="str">
        <f>IFERROR(VLOOKUP(Q1068,Hoja1!A:B,2,FALSE),"")</f>
        <v/>
      </c>
      <c r="S1068" s="308"/>
      <c r="T1068" s="308"/>
      <c r="U1068" s="308"/>
      <c r="V1068" s="301" t="str">
        <f t="shared" si="49"/>
        <v/>
      </c>
    </row>
    <row r="1069" spans="1:22" s="302" customFormat="1" x14ac:dyDescent="0.2">
      <c r="A1069" s="394"/>
      <c r="B1069" s="305"/>
      <c r="C1069" s="305"/>
      <c r="D1069" s="306"/>
      <c r="E1069" s="306"/>
      <c r="F1069" s="305"/>
      <c r="G1069" s="305"/>
      <c r="H1069" s="306"/>
      <c r="I1069" s="306"/>
      <c r="J1069" s="307"/>
      <c r="K1069" s="307"/>
      <c r="L1069" s="299" t="str">
        <f t="shared" si="50"/>
        <v/>
      </c>
      <c r="M1069" s="311"/>
      <c r="N1069" s="312"/>
      <c r="O1069" s="312"/>
      <c r="P1069" s="312"/>
      <c r="Q1069" s="308"/>
      <c r="R1069" s="300" t="str">
        <f>IFERROR(VLOOKUP(Q1069,Hoja1!A:B,2,FALSE),"")</f>
        <v/>
      </c>
      <c r="S1069" s="308"/>
      <c r="T1069" s="308"/>
      <c r="U1069" s="308"/>
      <c r="V1069" s="301" t="str">
        <f t="shared" si="49"/>
        <v/>
      </c>
    </row>
    <row r="1070" spans="1:22" s="302" customFormat="1" x14ac:dyDescent="0.2">
      <c r="A1070" s="394"/>
      <c r="B1070" s="305"/>
      <c r="C1070" s="305"/>
      <c r="D1070" s="306"/>
      <c r="E1070" s="306"/>
      <c r="F1070" s="305"/>
      <c r="G1070" s="305"/>
      <c r="H1070" s="306"/>
      <c r="I1070" s="306"/>
      <c r="J1070" s="307"/>
      <c r="K1070" s="307"/>
      <c r="L1070" s="299" t="str">
        <f t="shared" si="50"/>
        <v/>
      </c>
      <c r="M1070" s="311"/>
      <c r="N1070" s="312"/>
      <c r="O1070" s="312"/>
      <c r="P1070" s="312"/>
      <c r="Q1070" s="308"/>
      <c r="R1070" s="300" t="str">
        <f>IFERROR(VLOOKUP(Q1070,Hoja1!A:B,2,FALSE),"")</f>
        <v/>
      </c>
      <c r="S1070" s="308"/>
      <c r="T1070" s="308"/>
      <c r="U1070" s="308"/>
      <c r="V1070" s="301" t="str">
        <f t="shared" si="49"/>
        <v/>
      </c>
    </row>
    <row r="1071" spans="1:22" s="302" customFormat="1" x14ac:dyDescent="0.2">
      <c r="A1071" s="394"/>
      <c r="B1071" s="305"/>
      <c r="C1071" s="305"/>
      <c r="D1071" s="306"/>
      <c r="E1071" s="306"/>
      <c r="F1071" s="305"/>
      <c r="G1071" s="305"/>
      <c r="H1071" s="306"/>
      <c r="I1071" s="306"/>
      <c r="J1071" s="307"/>
      <c r="K1071" s="307"/>
      <c r="L1071" s="299" t="str">
        <f t="shared" si="50"/>
        <v/>
      </c>
      <c r="M1071" s="311"/>
      <c r="N1071" s="312"/>
      <c r="O1071" s="312"/>
      <c r="P1071" s="312"/>
      <c r="Q1071" s="308"/>
      <c r="R1071" s="300" t="str">
        <f>IFERROR(VLOOKUP(Q1071,Hoja1!A:B,2,FALSE),"")</f>
        <v/>
      </c>
      <c r="S1071" s="308"/>
      <c r="T1071" s="308"/>
      <c r="U1071" s="308"/>
      <c r="V1071" s="301" t="str">
        <f t="shared" si="49"/>
        <v/>
      </c>
    </row>
    <row r="1072" spans="1:22" s="302" customFormat="1" x14ac:dyDescent="0.2">
      <c r="A1072" s="394"/>
      <c r="B1072" s="305"/>
      <c r="C1072" s="305"/>
      <c r="D1072" s="306"/>
      <c r="E1072" s="306"/>
      <c r="F1072" s="305"/>
      <c r="G1072" s="305"/>
      <c r="H1072" s="306"/>
      <c r="I1072" s="306"/>
      <c r="J1072" s="307"/>
      <c r="K1072" s="307"/>
      <c r="L1072" s="299" t="str">
        <f t="shared" si="50"/>
        <v/>
      </c>
      <c r="M1072" s="311"/>
      <c r="N1072" s="312"/>
      <c r="O1072" s="312"/>
      <c r="P1072" s="312"/>
      <c r="Q1072" s="308"/>
      <c r="R1072" s="300" t="str">
        <f>IFERROR(VLOOKUP(Q1072,Hoja1!A:B,2,FALSE),"")</f>
        <v/>
      </c>
      <c r="S1072" s="308"/>
      <c r="T1072" s="308"/>
      <c r="U1072" s="308"/>
      <c r="V1072" s="301" t="str">
        <f t="shared" si="49"/>
        <v/>
      </c>
    </row>
    <row r="1073" spans="1:22" s="302" customFormat="1" x14ac:dyDescent="0.2">
      <c r="A1073" s="394"/>
      <c r="B1073" s="305"/>
      <c r="C1073" s="305"/>
      <c r="D1073" s="306"/>
      <c r="E1073" s="306"/>
      <c r="F1073" s="305"/>
      <c r="G1073" s="305"/>
      <c r="H1073" s="306"/>
      <c r="I1073" s="306"/>
      <c r="J1073" s="307"/>
      <c r="K1073" s="307"/>
      <c r="L1073" s="299" t="str">
        <f t="shared" si="50"/>
        <v/>
      </c>
      <c r="M1073" s="311"/>
      <c r="N1073" s="312"/>
      <c r="O1073" s="312"/>
      <c r="P1073" s="312"/>
      <c r="Q1073" s="308"/>
      <c r="R1073" s="300" t="str">
        <f>IFERROR(VLOOKUP(Q1073,Hoja1!A:B,2,FALSE),"")</f>
        <v/>
      </c>
      <c r="S1073" s="308"/>
      <c r="T1073" s="308"/>
      <c r="U1073" s="308"/>
      <c r="V1073" s="301" t="str">
        <f t="shared" si="49"/>
        <v/>
      </c>
    </row>
    <row r="1074" spans="1:22" s="302" customFormat="1" x14ac:dyDescent="0.2">
      <c r="A1074" s="394"/>
      <c r="B1074" s="305"/>
      <c r="C1074" s="305"/>
      <c r="D1074" s="306"/>
      <c r="E1074" s="306"/>
      <c r="F1074" s="305"/>
      <c r="G1074" s="305"/>
      <c r="H1074" s="306"/>
      <c r="I1074" s="306"/>
      <c r="J1074" s="307"/>
      <c r="K1074" s="307"/>
      <c r="L1074" s="299" t="str">
        <f t="shared" si="50"/>
        <v/>
      </c>
      <c r="M1074" s="311"/>
      <c r="N1074" s="312"/>
      <c r="O1074" s="312"/>
      <c r="P1074" s="312"/>
      <c r="Q1074" s="308"/>
      <c r="R1074" s="300" t="str">
        <f>IFERROR(VLOOKUP(Q1074,Hoja1!A:B,2,FALSE),"")</f>
        <v/>
      </c>
      <c r="S1074" s="308"/>
      <c r="T1074" s="308"/>
      <c r="U1074" s="308"/>
      <c r="V1074" s="301" t="str">
        <f t="shared" si="49"/>
        <v/>
      </c>
    </row>
    <row r="1075" spans="1:22" s="302" customFormat="1" x14ac:dyDescent="0.2">
      <c r="A1075" s="394"/>
      <c r="B1075" s="305"/>
      <c r="C1075" s="305"/>
      <c r="D1075" s="306"/>
      <c r="E1075" s="306"/>
      <c r="F1075" s="305"/>
      <c r="G1075" s="305"/>
      <c r="H1075" s="306"/>
      <c r="I1075" s="306"/>
      <c r="J1075" s="307"/>
      <c r="K1075" s="307"/>
      <c r="L1075" s="299" t="str">
        <f t="shared" si="50"/>
        <v/>
      </c>
      <c r="M1075" s="311"/>
      <c r="N1075" s="312"/>
      <c r="O1075" s="312"/>
      <c r="P1075" s="312"/>
      <c r="Q1075" s="308"/>
      <c r="R1075" s="300" t="str">
        <f>IFERROR(VLOOKUP(Q1075,Hoja1!A:B,2,FALSE),"")</f>
        <v/>
      </c>
      <c r="S1075" s="308"/>
      <c r="T1075" s="308"/>
      <c r="U1075" s="308"/>
      <c r="V1075" s="301" t="str">
        <f t="shared" si="49"/>
        <v/>
      </c>
    </row>
    <row r="1076" spans="1:22" s="302" customFormat="1" x14ac:dyDescent="0.2">
      <c r="A1076" s="394"/>
      <c r="B1076" s="305"/>
      <c r="C1076" s="305"/>
      <c r="D1076" s="306"/>
      <c r="E1076" s="306"/>
      <c r="F1076" s="305"/>
      <c r="G1076" s="305"/>
      <c r="H1076" s="306"/>
      <c r="I1076" s="306"/>
      <c r="J1076" s="307"/>
      <c r="K1076" s="307"/>
      <c r="L1076" s="299" t="str">
        <f t="shared" si="50"/>
        <v/>
      </c>
      <c r="M1076" s="311"/>
      <c r="N1076" s="312"/>
      <c r="O1076" s="312"/>
      <c r="P1076" s="312"/>
      <c r="Q1076" s="308"/>
      <c r="R1076" s="300" t="str">
        <f>IFERROR(VLOOKUP(Q1076,Hoja1!A:B,2,FALSE),"")</f>
        <v/>
      </c>
      <c r="S1076" s="308"/>
      <c r="T1076" s="308"/>
      <c r="U1076" s="308"/>
      <c r="V1076" s="301" t="str">
        <f t="shared" si="49"/>
        <v/>
      </c>
    </row>
    <row r="1077" spans="1:22" s="302" customFormat="1" x14ac:dyDescent="0.2">
      <c r="A1077" s="394"/>
      <c r="B1077" s="305"/>
      <c r="C1077" s="305"/>
      <c r="D1077" s="306"/>
      <c r="E1077" s="306"/>
      <c r="F1077" s="305"/>
      <c r="G1077" s="305"/>
      <c r="H1077" s="306"/>
      <c r="I1077" s="306"/>
      <c r="J1077" s="307"/>
      <c r="K1077" s="307"/>
      <c r="L1077" s="299" t="str">
        <f t="shared" si="50"/>
        <v/>
      </c>
      <c r="M1077" s="311"/>
      <c r="N1077" s="312"/>
      <c r="O1077" s="312"/>
      <c r="P1077" s="312"/>
      <c r="Q1077" s="308"/>
      <c r="R1077" s="300" t="str">
        <f>IFERROR(VLOOKUP(Q1077,Hoja1!A:B,2,FALSE),"")</f>
        <v/>
      </c>
      <c r="S1077" s="308"/>
      <c r="T1077" s="308"/>
      <c r="U1077" s="308"/>
      <c r="V1077" s="301" t="str">
        <f t="shared" si="49"/>
        <v/>
      </c>
    </row>
    <row r="1078" spans="1:22" s="302" customFormat="1" x14ac:dyDescent="0.2">
      <c r="A1078" s="394"/>
      <c r="B1078" s="305"/>
      <c r="C1078" s="305"/>
      <c r="D1078" s="306"/>
      <c r="E1078" s="306"/>
      <c r="F1078" s="305"/>
      <c r="G1078" s="305"/>
      <c r="H1078" s="306"/>
      <c r="I1078" s="306"/>
      <c r="J1078" s="307"/>
      <c r="K1078" s="307"/>
      <c r="L1078" s="299" t="str">
        <f t="shared" si="50"/>
        <v/>
      </c>
      <c r="M1078" s="311"/>
      <c r="N1078" s="312"/>
      <c r="O1078" s="312"/>
      <c r="P1078" s="312"/>
      <c r="Q1078" s="308"/>
      <c r="R1078" s="300" t="str">
        <f>IFERROR(VLOOKUP(Q1078,Hoja1!A:B,2,FALSE),"")</f>
        <v/>
      </c>
      <c r="S1078" s="308"/>
      <c r="T1078" s="308"/>
      <c r="U1078" s="308"/>
      <c r="V1078" s="301" t="str">
        <f t="shared" si="49"/>
        <v/>
      </c>
    </row>
    <row r="1079" spans="1:22" s="302" customFormat="1" x14ac:dyDescent="0.2">
      <c r="A1079" s="394"/>
      <c r="B1079" s="305"/>
      <c r="C1079" s="305"/>
      <c r="D1079" s="306"/>
      <c r="E1079" s="306"/>
      <c r="F1079" s="305"/>
      <c r="G1079" s="305"/>
      <c r="H1079" s="306"/>
      <c r="I1079" s="306"/>
      <c r="J1079" s="307"/>
      <c r="K1079" s="307"/>
      <c r="L1079" s="299" t="str">
        <f t="shared" si="50"/>
        <v/>
      </c>
      <c r="M1079" s="311"/>
      <c r="N1079" s="312"/>
      <c r="O1079" s="312"/>
      <c r="P1079" s="312"/>
      <c r="Q1079" s="308"/>
      <c r="R1079" s="300" t="str">
        <f>IFERROR(VLOOKUP(Q1079,Hoja1!A:B,2,FALSE),"")</f>
        <v/>
      </c>
      <c r="S1079" s="308"/>
      <c r="T1079" s="308"/>
      <c r="U1079" s="308"/>
      <c r="V1079" s="301" t="str">
        <f t="shared" si="49"/>
        <v/>
      </c>
    </row>
    <row r="1080" spans="1:22" s="302" customFormat="1" x14ac:dyDescent="0.2">
      <c r="A1080" s="394"/>
      <c r="B1080" s="305"/>
      <c r="C1080" s="305"/>
      <c r="D1080" s="306"/>
      <c r="E1080" s="306"/>
      <c r="F1080" s="305"/>
      <c r="G1080" s="305"/>
      <c r="H1080" s="306"/>
      <c r="I1080" s="306"/>
      <c r="J1080" s="307"/>
      <c r="K1080" s="307"/>
      <c r="L1080" s="299" t="str">
        <f t="shared" si="50"/>
        <v/>
      </c>
      <c r="M1080" s="311"/>
      <c r="N1080" s="312"/>
      <c r="O1080" s="312"/>
      <c r="P1080" s="312"/>
      <c r="Q1080" s="308"/>
      <c r="R1080" s="300" t="str">
        <f>IFERROR(VLOOKUP(Q1080,Hoja1!A:B,2,FALSE),"")</f>
        <v/>
      </c>
      <c r="S1080" s="308"/>
      <c r="T1080" s="308"/>
      <c r="U1080" s="308"/>
      <c r="V1080" s="301" t="str">
        <f t="shared" si="49"/>
        <v/>
      </c>
    </row>
    <row r="1081" spans="1:22" s="302" customFormat="1" x14ac:dyDescent="0.2">
      <c r="A1081" s="394"/>
      <c r="B1081" s="305"/>
      <c r="C1081" s="305"/>
      <c r="D1081" s="306"/>
      <c r="E1081" s="306"/>
      <c r="F1081" s="305"/>
      <c r="G1081" s="305"/>
      <c r="H1081" s="306"/>
      <c r="I1081" s="306"/>
      <c r="J1081" s="307"/>
      <c r="K1081" s="307"/>
      <c r="L1081" s="299" t="str">
        <f t="shared" si="50"/>
        <v/>
      </c>
      <c r="M1081" s="311"/>
      <c r="N1081" s="312"/>
      <c r="O1081" s="312"/>
      <c r="P1081" s="312"/>
      <c r="Q1081" s="308"/>
      <c r="R1081" s="300" t="str">
        <f>IFERROR(VLOOKUP(Q1081,Hoja1!A:B,2,FALSE),"")</f>
        <v/>
      </c>
      <c r="S1081" s="308"/>
      <c r="T1081" s="308"/>
      <c r="U1081" s="308"/>
      <c r="V1081" s="301" t="str">
        <f t="shared" si="49"/>
        <v/>
      </c>
    </row>
    <row r="1082" spans="1:22" s="302" customFormat="1" x14ac:dyDescent="0.2">
      <c r="A1082" s="394"/>
      <c r="B1082" s="305"/>
      <c r="C1082" s="305"/>
      <c r="D1082" s="306"/>
      <c r="E1082" s="306"/>
      <c r="F1082" s="305"/>
      <c r="G1082" s="305"/>
      <c r="H1082" s="306"/>
      <c r="I1082" s="306"/>
      <c r="J1082" s="307"/>
      <c r="K1082" s="307"/>
      <c r="L1082" s="299" t="str">
        <f t="shared" si="50"/>
        <v/>
      </c>
      <c r="M1082" s="311"/>
      <c r="N1082" s="312"/>
      <c r="O1082" s="312"/>
      <c r="P1082" s="312"/>
      <c r="Q1082" s="308"/>
      <c r="R1082" s="300" t="str">
        <f>IFERROR(VLOOKUP(Q1082,Hoja1!A:B,2,FALSE),"")</f>
        <v/>
      </c>
      <c r="S1082" s="308"/>
      <c r="T1082" s="308"/>
      <c r="U1082" s="308"/>
      <c r="V1082" s="301" t="str">
        <f t="shared" si="49"/>
        <v/>
      </c>
    </row>
    <row r="1083" spans="1:22" s="302" customFormat="1" x14ac:dyDescent="0.2">
      <c r="A1083" s="394"/>
      <c r="B1083" s="305"/>
      <c r="C1083" s="305"/>
      <c r="D1083" s="306"/>
      <c r="E1083" s="306"/>
      <c r="F1083" s="305"/>
      <c r="G1083" s="305"/>
      <c r="H1083" s="306"/>
      <c r="I1083" s="306"/>
      <c r="J1083" s="307"/>
      <c r="K1083" s="307"/>
      <c r="L1083" s="299" t="str">
        <f t="shared" si="50"/>
        <v/>
      </c>
      <c r="M1083" s="311"/>
      <c r="N1083" s="312"/>
      <c r="O1083" s="312"/>
      <c r="P1083" s="312"/>
      <c r="Q1083" s="308"/>
      <c r="R1083" s="300" t="str">
        <f>IFERROR(VLOOKUP(Q1083,Hoja1!A:B,2,FALSE),"")</f>
        <v/>
      </c>
      <c r="S1083" s="308"/>
      <c r="T1083" s="308"/>
      <c r="U1083" s="308"/>
      <c r="V1083" s="301" t="str">
        <f t="shared" si="49"/>
        <v/>
      </c>
    </row>
    <row r="1084" spans="1:22" s="302" customFormat="1" x14ac:dyDescent="0.2">
      <c r="A1084" s="394"/>
      <c r="B1084" s="305"/>
      <c r="C1084" s="305"/>
      <c r="D1084" s="306"/>
      <c r="E1084" s="306"/>
      <c r="F1084" s="305"/>
      <c r="G1084" s="305"/>
      <c r="H1084" s="306"/>
      <c r="I1084" s="306"/>
      <c r="J1084" s="307"/>
      <c r="K1084" s="307"/>
      <c r="L1084" s="299" t="str">
        <f t="shared" si="50"/>
        <v/>
      </c>
      <c r="M1084" s="311"/>
      <c r="N1084" s="312"/>
      <c r="O1084" s="312"/>
      <c r="P1084" s="312"/>
      <c r="Q1084" s="308"/>
      <c r="R1084" s="300" t="str">
        <f>IFERROR(VLOOKUP(Q1084,Hoja1!A:B,2,FALSE),"")</f>
        <v/>
      </c>
      <c r="S1084" s="308"/>
      <c r="T1084" s="308"/>
      <c r="U1084" s="308"/>
      <c r="V1084" s="301" t="str">
        <f t="shared" si="49"/>
        <v/>
      </c>
    </row>
    <row r="1085" spans="1:22" s="302" customFormat="1" x14ac:dyDescent="0.2">
      <c r="A1085" s="394"/>
      <c r="B1085" s="305"/>
      <c r="C1085" s="305"/>
      <c r="D1085" s="306"/>
      <c r="E1085" s="306"/>
      <c r="F1085" s="305"/>
      <c r="G1085" s="305"/>
      <c r="H1085" s="306"/>
      <c r="I1085" s="306"/>
      <c r="J1085" s="307"/>
      <c r="K1085" s="307"/>
      <c r="L1085" s="299" t="str">
        <f t="shared" si="50"/>
        <v/>
      </c>
      <c r="M1085" s="311"/>
      <c r="N1085" s="312"/>
      <c r="O1085" s="312"/>
      <c r="P1085" s="312"/>
      <c r="Q1085" s="308"/>
      <c r="R1085" s="300" t="str">
        <f>IFERROR(VLOOKUP(Q1085,Hoja1!A:B,2,FALSE),"")</f>
        <v/>
      </c>
      <c r="S1085" s="308"/>
      <c r="T1085" s="308"/>
      <c r="U1085" s="308"/>
      <c r="V1085" s="301" t="str">
        <f t="shared" si="49"/>
        <v/>
      </c>
    </row>
    <row r="1086" spans="1:22" s="302" customFormat="1" x14ac:dyDescent="0.2">
      <c r="A1086" s="394"/>
      <c r="B1086" s="305"/>
      <c r="C1086" s="305"/>
      <c r="D1086" s="306"/>
      <c r="E1086" s="306"/>
      <c r="F1086" s="305"/>
      <c r="G1086" s="305"/>
      <c r="H1086" s="306"/>
      <c r="I1086" s="306"/>
      <c r="J1086" s="307"/>
      <c r="K1086" s="307"/>
      <c r="L1086" s="299" t="str">
        <f t="shared" si="50"/>
        <v/>
      </c>
      <c r="M1086" s="311"/>
      <c r="N1086" s="312"/>
      <c r="O1086" s="312"/>
      <c r="P1086" s="312"/>
      <c r="Q1086" s="308"/>
      <c r="R1086" s="300" t="str">
        <f>IFERROR(VLOOKUP(Q1086,Hoja1!A:B,2,FALSE),"")</f>
        <v/>
      </c>
      <c r="S1086" s="308"/>
      <c r="T1086" s="308"/>
      <c r="U1086" s="308"/>
      <c r="V1086" s="301" t="str">
        <f t="shared" si="49"/>
        <v/>
      </c>
    </row>
    <row r="1087" spans="1:22" s="302" customFormat="1" x14ac:dyDescent="0.2">
      <c r="A1087" s="394"/>
      <c r="B1087" s="305"/>
      <c r="C1087" s="305"/>
      <c r="D1087" s="306"/>
      <c r="E1087" s="306"/>
      <c r="F1087" s="305"/>
      <c r="G1087" s="305"/>
      <c r="H1087" s="306"/>
      <c r="I1087" s="306"/>
      <c r="J1087" s="307"/>
      <c r="K1087" s="307"/>
      <c r="L1087" s="299" t="str">
        <f t="shared" si="50"/>
        <v/>
      </c>
      <c r="M1087" s="311"/>
      <c r="N1087" s="312"/>
      <c r="O1087" s="312"/>
      <c r="P1087" s="312"/>
      <c r="Q1087" s="308"/>
      <c r="R1087" s="300" t="str">
        <f>IFERROR(VLOOKUP(Q1087,Hoja1!A:B,2,FALSE),"")</f>
        <v/>
      </c>
      <c r="S1087" s="308"/>
      <c r="T1087" s="308"/>
      <c r="U1087" s="308"/>
      <c r="V1087" s="301" t="str">
        <f t="shared" si="49"/>
        <v/>
      </c>
    </row>
    <row r="1088" spans="1:22" s="302" customFormat="1" x14ac:dyDescent="0.2">
      <c r="A1088" s="394"/>
      <c r="B1088" s="305"/>
      <c r="C1088" s="305"/>
      <c r="D1088" s="306"/>
      <c r="E1088" s="306"/>
      <c r="F1088" s="305"/>
      <c r="G1088" s="305"/>
      <c r="H1088" s="306"/>
      <c r="I1088" s="306"/>
      <c r="J1088" s="307"/>
      <c r="K1088" s="307"/>
      <c r="L1088" s="299" t="str">
        <f t="shared" si="50"/>
        <v/>
      </c>
      <c r="M1088" s="311"/>
      <c r="N1088" s="312"/>
      <c r="O1088" s="312"/>
      <c r="P1088" s="312"/>
      <c r="Q1088" s="308"/>
      <c r="R1088" s="300" t="str">
        <f>IFERROR(VLOOKUP(Q1088,Hoja1!A:B,2,FALSE),"")</f>
        <v/>
      </c>
      <c r="S1088" s="308"/>
      <c r="T1088" s="308"/>
      <c r="U1088" s="308"/>
      <c r="V1088" s="301" t="str">
        <f t="shared" si="49"/>
        <v/>
      </c>
    </row>
    <row r="1089" spans="1:22" s="302" customFormat="1" x14ac:dyDescent="0.2">
      <c r="A1089" s="394"/>
      <c r="B1089" s="305"/>
      <c r="C1089" s="305"/>
      <c r="D1089" s="306"/>
      <c r="E1089" s="306"/>
      <c r="F1089" s="305"/>
      <c r="G1089" s="305"/>
      <c r="H1089" s="306"/>
      <c r="I1089" s="306"/>
      <c r="J1089" s="307"/>
      <c r="K1089" s="307"/>
      <c r="L1089" s="299" t="str">
        <f t="shared" si="50"/>
        <v/>
      </c>
      <c r="M1089" s="311"/>
      <c r="N1089" s="312"/>
      <c r="O1089" s="312"/>
      <c r="P1089" s="312"/>
      <c r="Q1089" s="308"/>
      <c r="R1089" s="300" t="str">
        <f>IFERROR(VLOOKUP(Q1089,Hoja1!A:B,2,FALSE),"")</f>
        <v/>
      </c>
      <c r="S1089" s="308"/>
      <c r="T1089" s="308"/>
      <c r="U1089" s="308"/>
      <c r="V1089" s="301" t="str">
        <f t="shared" si="49"/>
        <v/>
      </c>
    </row>
    <row r="1090" spans="1:22" s="302" customFormat="1" x14ac:dyDescent="0.2">
      <c r="A1090" s="394"/>
      <c r="B1090" s="305"/>
      <c r="C1090" s="305"/>
      <c r="D1090" s="306"/>
      <c r="E1090" s="306"/>
      <c r="F1090" s="305"/>
      <c r="G1090" s="305"/>
      <c r="H1090" s="306"/>
      <c r="I1090" s="306"/>
      <c r="J1090" s="307"/>
      <c r="K1090" s="307"/>
      <c r="L1090" s="299" t="str">
        <f t="shared" si="50"/>
        <v/>
      </c>
      <c r="M1090" s="311"/>
      <c r="N1090" s="312"/>
      <c r="O1090" s="312"/>
      <c r="P1090" s="312"/>
      <c r="Q1090" s="308"/>
      <c r="R1090" s="300" t="str">
        <f>IFERROR(VLOOKUP(Q1090,Hoja1!A:B,2,FALSE),"")</f>
        <v/>
      </c>
      <c r="S1090" s="308"/>
      <c r="T1090" s="308"/>
      <c r="U1090" s="308"/>
      <c r="V1090" s="301" t="str">
        <f t="shared" si="49"/>
        <v/>
      </c>
    </row>
    <row r="1091" spans="1:22" s="302" customFormat="1" x14ac:dyDescent="0.2">
      <c r="A1091" s="394"/>
      <c r="B1091" s="305"/>
      <c r="C1091" s="305"/>
      <c r="D1091" s="306"/>
      <c r="E1091" s="306"/>
      <c r="F1091" s="305"/>
      <c r="G1091" s="305"/>
      <c r="H1091" s="306"/>
      <c r="I1091" s="306"/>
      <c r="J1091" s="307"/>
      <c r="K1091" s="307"/>
      <c r="L1091" s="299" t="str">
        <f t="shared" si="50"/>
        <v/>
      </c>
      <c r="M1091" s="311"/>
      <c r="N1091" s="312"/>
      <c r="O1091" s="312"/>
      <c r="P1091" s="312"/>
      <c r="Q1091" s="308"/>
      <c r="R1091" s="300" t="str">
        <f>IFERROR(VLOOKUP(Q1091,Hoja1!A:B,2,FALSE),"")</f>
        <v/>
      </c>
      <c r="S1091" s="308"/>
      <c r="T1091" s="308"/>
      <c r="U1091" s="308"/>
      <c r="V1091" s="301" t="str">
        <f t="shared" si="49"/>
        <v/>
      </c>
    </row>
    <row r="1092" spans="1:22" s="302" customFormat="1" x14ac:dyDescent="0.2">
      <c r="A1092" s="394"/>
      <c r="B1092" s="305"/>
      <c r="C1092" s="305"/>
      <c r="D1092" s="306"/>
      <c r="E1092" s="306"/>
      <c r="F1092" s="305"/>
      <c r="G1092" s="305"/>
      <c r="H1092" s="306"/>
      <c r="I1092" s="306"/>
      <c r="J1092" s="307"/>
      <c r="K1092" s="307"/>
      <c r="L1092" s="299" t="str">
        <f t="shared" si="50"/>
        <v/>
      </c>
      <c r="M1092" s="311"/>
      <c r="N1092" s="312"/>
      <c r="O1092" s="312"/>
      <c r="P1092" s="312"/>
      <c r="Q1092" s="308"/>
      <c r="R1092" s="300" t="str">
        <f>IFERROR(VLOOKUP(Q1092,Hoja1!A:B,2,FALSE),"")</f>
        <v/>
      </c>
      <c r="S1092" s="308"/>
      <c r="T1092" s="308"/>
      <c r="U1092" s="308"/>
      <c r="V1092" s="301" t="str">
        <f t="shared" si="49"/>
        <v/>
      </c>
    </row>
    <row r="1093" spans="1:22" s="302" customFormat="1" x14ac:dyDescent="0.2">
      <c r="A1093" s="394"/>
      <c r="B1093" s="305"/>
      <c r="C1093" s="305"/>
      <c r="D1093" s="306"/>
      <c r="E1093" s="306"/>
      <c r="F1093" s="305"/>
      <c r="G1093" s="305"/>
      <c r="H1093" s="306"/>
      <c r="I1093" s="306"/>
      <c r="J1093" s="307"/>
      <c r="K1093" s="307"/>
      <c r="L1093" s="299" t="str">
        <f t="shared" si="50"/>
        <v/>
      </c>
      <c r="M1093" s="311"/>
      <c r="N1093" s="312"/>
      <c r="O1093" s="312"/>
      <c r="P1093" s="312"/>
      <c r="Q1093" s="308"/>
      <c r="R1093" s="300" t="str">
        <f>IFERROR(VLOOKUP(Q1093,Hoja1!A:B,2,FALSE),"")</f>
        <v/>
      </c>
      <c r="S1093" s="308"/>
      <c r="T1093" s="308"/>
      <c r="U1093" s="308"/>
      <c r="V1093" s="301" t="str">
        <f t="shared" si="49"/>
        <v/>
      </c>
    </row>
    <row r="1094" spans="1:22" s="302" customFormat="1" x14ac:dyDescent="0.2">
      <c r="A1094" s="394"/>
      <c r="B1094" s="305"/>
      <c r="C1094" s="305"/>
      <c r="D1094" s="306"/>
      <c r="E1094" s="306"/>
      <c r="F1094" s="305"/>
      <c r="G1094" s="305"/>
      <c r="H1094" s="306"/>
      <c r="I1094" s="306"/>
      <c r="J1094" s="307"/>
      <c r="K1094" s="307"/>
      <c r="L1094" s="299" t="str">
        <f t="shared" si="50"/>
        <v/>
      </c>
      <c r="M1094" s="311"/>
      <c r="N1094" s="312"/>
      <c r="O1094" s="312"/>
      <c r="P1094" s="312"/>
      <c r="Q1094" s="308"/>
      <c r="R1094" s="300" t="str">
        <f>IFERROR(VLOOKUP(Q1094,Hoja1!A:B,2,FALSE),"")</f>
        <v/>
      </c>
      <c r="S1094" s="308"/>
      <c r="T1094" s="308"/>
      <c r="U1094" s="308"/>
      <c r="V1094" s="301" t="str">
        <f t="shared" si="49"/>
        <v/>
      </c>
    </row>
    <row r="1095" spans="1:22" s="302" customFormat="1" x14ac:dyDescent="0.2">
      <c r="A1095" s="394"/>
      <c r="B1095" s="305"/>
      <c r="C1095" s="305"/>
      <c r="D1095" s="306"/>
      <c r="E1095" s="306"/>
      <c r="F1095" s="305"/>
      <c r="G1095" s="305"/>
      <c r="H1095" s="306"/>
      <c r="I1095" s="306"/>
      <c r="J1095" s="307"/>
      <c r="K1095" s="307"/>
      <c r="L1095" s="299" t="str">
        <f t="shared" si="50"/>
        <v/>
      </c>
      <c r="M1095" s="311"/>
      <c r="N1095" s="312"/>
      <c r="O1095" s="312"/>
      <c r="P1095" s="312"/>
      <c r="Q1095" s="308"/>
      <c r="R1095" s="300" t="str">
        <f>IFERROR(VLOOKUP(Q1095,Hoja1!A:B,2,FALSE),"")</f>
        <v/>
      </c>
      <c r="S1095" s="308"/>
      <c r="T1095" s="308"/>
      <c r="U1095" s="308"/>
      <c r="V1095" s="301" t="str">
        <f t="shared" si="49"/>
        <v/>
      </c>
    </row>
    <row r="1096" spans="1:22" s="302" customFormat="1" x14ac:dyDescent="0.2">
      <c r="A1096" s="394"/>
      <c r="B1096" s="305"/>
      <c r="C1096" s="305"/>
      <c r="D1096" s="306"/>
      <c r="E1096" s="306"/>
      <c r="F1096" s="305"/>
      <c r="G1096" s="305"/>
      <c r="H1096" s="306"/>
      <c r="I1096" s="306"/>
      <c r="J1096" s="307"/>
      <c r="K1096" s="307"/>
      <c r="L1096" s="299" t="str">
        <f t="shared" si="50"/>
        <v/>
      </c>
      <c r="M1096" s="311"/>
      <c r="N1096" s="312"/>
      <c r="O1096" s="312"/>
      <c r="P1096" s="312"/>
      <c r="Q1096" s="308"/>
      <c r="R1096" s="300" t="str">
        <f>IFERROR(VLOOKUP(Q1096,Hoja1!A:B,2,FALSE),"")</f>
        <v/>
      </c>
      <c r="S1096" s="308"/>
      <c r="T1096" s="308"/>
      <c r="U1096" s="308"/>
      <c r="V1096" s="301" t="str">
        <f t="shared" si="49"/>
        <v/>
      </c>
    </row>
    <row r="1097" spans="1:22" s="302" customFormat="1" x14ac:dyDescent="0.2">
      <c r="A1097" s="394"/>
      <c r="B1097" s="305"/>
      <c r="C1097" s="305"/>
      <c r="D1097" s="306"/>
      <c r="E1097" s="306"/>
      <c r="F1097" s="305"/>
      <c r="G1097" s="305"/>
      <c r="H1097" s="306"/>
      <c r="I1097" s="306"/>
      <c r="J1097" s="307"/>
      <c r="K1097" s="307"/>
      <c r="L1097" s="299" t="str">
        <f t="shared" si="50"/>
        <v/>
      </c>
      <c r="M1097" s="311"/>
      <c r="N1097" s="312"/>
      <c r="O1097" s="312"/>
      <c r="P1097" s="312"/>
      <c r="Q1097" s="308"/>
      <c r="R1097" s="300" t="str">
        <f>IFERROR(VLOOKUP(Q1097,Hoja1!A:B,2,FALSE),"")</f>
        <v/>
      </c>
      <c r="S1097" s="308"/>
      <c r="T1097" s="308"/>
      <c r="U1097" s="308"/>
      <c r="V1097" s="301" t="str">
        <f t="shared" si="49"/>
        <v/>
      </c>
    </row>
    <row r="1098" spans="1:22" s="302" customFormat="1" x14ac:dyDescent="0.2">
      <c r="A1098" s="394"/>
      <c r="B1098" s="305"/>
      <c r="C1098" s="305"/>
      <c r="D1098" s="306"/>
      <c r="E1098" s="306"/>
      <c r="F1098" s="305"/>
      <c r="G1098" s="305"/>
      <c r="H1098" s="306"/>
      <c r="I1098" s="306"/>
      <c r="J1098" s="307"/>
      <c r="K1098" s="307"/>
      <c r="L1098" s="299" t="str">
        <f t="shared" si="50"/>
        <v/>
      </c>
      <c r="M1098" s="311"/>
      <c r="N1098" s="312"/>
      <c r="O1098" s="312"/>
      <c r="P1098" s="312"/>
      <c r="Q1098" s="308"/>
      <c r="R1098" s="300" t="str">
        <f>IFERROR(VLOOKUP(Q1098,Hoja1!A:B,2,FALSE),"")</f>
        <v/>
      </c>
      <c r="S1098" s="308"/>
      <c r="T1098" s="308"/>
      <c r="U1098" s="308"/>
      <c r="V1098" s="301" t="str">
        <f t="shared" si="49"/>
        <v/>
      </c>
    </row>
    <row r="1099" spans="1:22" s="302" customFormat="1" x14ac:dyDescent="0.2">
      <c r="A1099" s="394"/>
      <c r="B1099" s="305"/>
      <c r="C1099" s="305"/>
      <c r="D1099" s="306"/>
      <c r="E1099" s="306"/>
      <c r="F1099" s="305"/>
      <c r="G1099" s="305"/>
      <c r="H1099" s="306"/>
      <c r="I1099" s="306"/>
      <c r="J1099" s="307"/>
      <c r="K1099" s="307"/>
      <c r="L1099" s="299" t="str">
        <f t="shared" si="50"/>
        <v/>
      </c>
      <c r="M1099" s="311"/>
      <c r="N1099" s="312"/>
      <c r="O1099" s="312"/>
      <c r="P1099" s="312"/>
      <c r="Q1099" s="308"/>
      <c r="R1099" s="300" t="str">
        <f>IFERROR(VLOOKUP(Q1099,Hoja1!A:B,2,FALSE),"")</f>
        <v/>
      </c>
      <c r="S1099" s="308"/>
      <c r="T1099" s="308"/>
      <c r="U1099" s="308"/>
      <c r="V1099" s="301" t="str">
        <f t="shared" ref="V1099:V1162" si="51">IF(A1100="","",MONTH(A1100))</f>
        <v/>
      </c>
    </row>
    <row r="1100" spans="1:22" s="302" customFormat="1" x14ac:dyDescent="0.2">
      <c r="A1100" s="394"/>
      <c r="B1100" s="305"/>
      <c r="C1100" s="305"/>
      <c r="D1100" s="306"/>
      <c r="E1100" s="306"/>
      <c r="F1100" s="305"/>
      <c r="G1100" s="305"/>
      <c r="H1100" s="306"/>
      <c r="I1100" s="306"/>
      <c r="J1100" s="307"/>
      <c r="K1100" s="307"/>
      <c r="L1100" s="299" t="str">
        <f t="shared" si="50"/>
        <v/>
      </c>
      <c r="M1100" s="311"/>
      <c r="N1100" s="312"/>
      <c r="O1100" s="312"/>
      <c r="P1100" s="312"/>
      <c r="Q1100" s="308"/>
      <c r="R1100" s="300" t="str">
        <f>IFERROR(VLOOKUP(Q1100,Hoja1!A:B,2,FALSE),"")</f>
        <v/>
      </c>
      <c r="S1100" s="308"/>
      <c r="T1100" s="308"/>
      <c r="U1100" s="308"/>
      <c r="V1100" s="301" t="str">
        <f t="shared" si="51"/>
        <v/>
      </c>
    </row>
    <row r="1101" spans="1:22" s="302" customFormat="1" x14ac:dyDescent="0.2">
      <c r="A1101" s="394"/>
      <c r="B1101" s="305"/>
      <c r="C1101" s="305"/>
      <c r="D1101" s="306"/>
      <c r="E1101" s="306"/>
      <c r="F1101" s="305"/>
      <c r="G1101" s="305"/>
      <c r="H1101" s="306"/>
      <c r="I1101" s="306"/>
      <c r="J1101" s="307"/>
      <c r="K1101" s="307"/>
      <c r="L1101" s="299" t="str">
        <f t="shared" si="50"/>
        <v/>
      </c>
      <c r="M1101" s="311"/>
      <c r="N1101" s="312"/>
      <c r="O1101" s="312"/>
      <c r="P1101" s="312"/>
      <c r="Q1101" s="308"/>
      <c r="R1101" s="300" t="str">
        <f>IFERROR(VLOOKUP(Q1101,Hoja1!A:B,2,FALSE),"")</f>
        <v/>
      </c>
      <c r="S1101" s="308"/>
      <c r="T1101" s="308"/>
      <c r="U1101" s="308"/>
      <c r="V1101" s="301" t="str">
        <f t="shared" si="51"/>
        <v/>
      </c>
    </row>
    <row r="1102" spans="1:22" s="302" customFormat="1" x14ac:dyDescent="0.2">
      <c r="A1102" s="394"/>
      <c r="B1102" s="305"/>
      <c r="C1102" s="305"/>
      <c r="D1102" s="306"/>
      <c r="E1102" s="306"/>
      <c r="F1102" s="305"/>
      <c r="G1102" s="305"/>
      <c r="H1102" s="306"/>
      <c r="I1102" s="306"/>
      <c r="J1102" s="307"/>
      <c r="K1102" s="307"/>
      <c r="L1102" s="299" t="str">
        <f t="shared" si="50"/>
        <v/>
      </c>
      <c r="M1102" s="311"/>
      <c r="N1102" s="312"/>
      <c r="O1102" s="312"/>
      <c r="P1102" s="312"/>
      <c r="Q1102" s="308"/>
      <c r="R1102" s="300" t="str">
        <f>IFERROR(VLOOKUP(Q1102,Hoja1!A:B,2,FALSE),"")</f>
        <v/>
      </c>
      <c r="S1102" s="308"/>
      <c r="T1102" s="308"/>
      <c r="U1102" s="308"/>
      <c r="V1102" s="301" t="str">
        <f t="shared" si="51"/>
        <v/>
      </c>
    </row>
    <row r="1103" spans="1:22" s="302" customFormat="1" x14ac:dyDescent="0.2">
      <c r="A1103" s="394"/>
      <c r="B1103" s="305"/>
      <c r="C1103" s="305"/>
      <c r="D1103" s="306"/>
      <c r="E1103" s="306"/>
      <c r="F1103" s="305"/>
      <c r="G1103" s="305"/>
      <c r="H1103" s="306"/>
      <c r="I1103" s="306"/>
      <c r="J1103" s="307"/>
      <c r="K1103" s="307"/>
      <c r="L1103" s="299" t="str">
        <f t="shared" si="50"/>
        <v/>
      </c>
      <c r="M1103" s="311"/>
      <c r="N1103" s="312"/>
      <c r="O1103" s="312"/>
      <c r="P1103" s="312"/>
      <c r="Q1103" s="308"/>
      <c r="R1103" s="300" t="str">
        <f>IFERROR(VLOOKUP(Q1103,Hoja1!A:B,2,FALSE),"")</f>
        <v/>
      </c>
      <c r="S1103" s="308"/>
      <c r="T1103" s="308"/>
      <c r="U1103" s="308"/>
      <c r="V1103" s="301" t="str">
        <f t="shared" si="51"/>
        <v/>
      </c>
    </row>
    <row r="1104" spans="1:22" s="302" customFormat="1" x14ac:dyDescent="0.2">
      <c r="A1104" s="394"/>
      <c r="B1104" s="305"/>
      <c r="C1104" s="305"/>
      <c r="D1104" s="306"/>
      <c r="E1104" s="306"/>
      <c r="F1104" s="305"/>
      <c r="G1104" s="305"/>
      <c r="H1104" s="306"/>
      <c r="I1104" s="306"/>
      <c r="J1104" s="307"/>
      <c r="K1104" s="307"/>
      <c r="L1104" s="299" t="str">
        <f t="shared" si="50"/>
        <v/>
      </c>
      <c r="M1104" s="311"/>
      <c r="N1104" s="312"/>
      <c r="O1104" s="312"/>
      <c r="P1104" s="312"/>
      <c r="Q1104" s="308"/>
      <c r="R1104" s="300" t="str">
        <f>IFERROR(VLOOKUP(Q1104,Hoja1!A:B,2,FALSE),"")</f>
        <v/>
      </c>
      <c r="S1104" s="308"/>
      <c r="T1104" s="308"/>
      <c r="U1104" s="308"/>
      <c r="V1104" s="301" t="str">
        <f t="shared" si="51"/>
        <v/>
      </c>
    </row>
    <row r="1105" spans="1:22" s="302" customFormat="1" x14ac:dyDescent="0.2">
      <c r="A1105" s="394"/>
      <c r="B1105" s="305"/>
      <c r="C1105" s="305"/>
      <c r="D1105" s="306"/>
      <c r="E1105" s="306"/>
      <c r="F1105" s="305"/>
      <c r="G1105" s="305"/>
      <c r="H1105" s="306"/>
      <c r="I1105" s="306"/>
      <c r="J1105" s="307"/>
      <c r="K1105" s="307"/>
      <c r="L1105" s="299" t="str">
        <f t="shared" si="50"/>
        <v/>
      </c>
      <c r="M1105" s="311"/>
      <c r="N1105" s="312"/>
      <c r="O1105" s="312"/>
      <c r="P1105" s="312"/>
      <c r="Q1105" s="308"/>
      <c r="R1105" s="300" t="str">
        <f>IFERROR(VLOOKUP(Q1105,Hoja1!A:B,2,FALSE),"")</f>
        <v/>
      </c>
      <c r="S1105" s="308"/>
      <c r="T1105" s="308"/>
      <c r="U1105" s="308"/>
      <c r="V1105" s="301" t="str">
        <f t="shared" si="51"/>
        <v/>
      </c>
    </row>
    <row r="1106" spans="1:22" s="302" customFormat="1" x14ac:dyDescent="0.2">
      <c r="A1106" s="394"/>
      <c r="B1106" s="305"/>
      <c r="C1106" s="305"/>
      <c r="D1106" s="306"/>
      <c r="E1106" s="306"/>
      <c r="F1106" s="305"/>
      <c r="G1106" s="305"/>
      <c r="H1106" s="306"/>
      <c r="I1106" s="306"/>
      <c r="J1106" s="307"/>
      <c r="K1106" s="307"/>
      <c r="L1106" s="299" t="str">
        <f t="shared" si="50"/>
        <v/>
      </c>
      <c r="M1106" s="311"/>
      <c r="N1106" s="312"/>
      <c r="O1106" s="312"/>
      <c r="P1106" s="312"/>
      <c r="Q1106" s="308"/>
      <c r="R1106" s="300" t="str">
        <f>IFERROR(VLOOKUP(Q1106,Hoja1!A:B,2,FALSE),"")</f>
        <v/>
      </c>
      <c r="S1106" s="308"/>
      <c r="T1106" s="308"/>
      <c r="U1106" s="308"/>
      <c r="V1106" s="301" t="str">
        <f t="shared" si="51"/>
        <v/>
      </c>
    </row>
    <row r="1107" spans="1:22" s="302" customFormat="1" x14ac:dyDescent="0.2">
      <c r="A1107" s="394"/>
      <c r="B1107" s="305"/>
      <c r="C1107" s="305"/>
      <c r="D1107" s="306"/>
      <c r="E1107" s="306"/>
      <c r="F1107" s="305"/>
      <c r="G1107" s="305"/>
      <c r="H1107" s="306"/>
      <c r="I1107" s="306"/>
      <c r="J1107" s="307"/>
      <c r="K1107" s="307"/>
      <c r="L1107" s="299" t="str">
        <f t="shared" si="50"/>
        <v/>
      </c>
      <c r="M1107" s="311"/>
      <c r="N1107" s="312"/>
      <c r="O1107" s="312"/>
      <c r="P1107" s="312"/>
      <c r="Q1107" s="308"/>
      <c r="R1107" s="300" t="str">
        <f>IFERROR(VLOOKUP(Q1107,Hoja1!A:B,2,FALSE),"")</f>
        <v/>
      </c>
      <c r="S1107" s="308"/>
      <c r="T1107" s="308"/>
      <c r="U1107" s="308"/>
      <c r="V1107" s="301" t="str">
        <f t="shared" si="51"/>
        <v/>
      </c>
    </row>
    <row r="1108" spans="1:22" s="302" customFormat="1" x14ac:dyDescent="0.2">
      <c r="A1108" s="394"/>
      <c r="B1108" s="305"/>
      <c r="C1108" s="305"/>
      <c r="D1108" s="306"/>
      <c r="E1108" s="306"/>
      <c r="F1108" s="305"/>
      <c r="G1108" s="305"/>
      <c r="H1108" s="306"/>
      <c r="I1108" s="306"/>
      <c r="J1108" s="307"/>
      <c r="K1108" s="307"/>
      <c r="L1108" s="299" t="str">
        <f t="shared" si="50"/>
        <v/>
      </c>
      <c r="M1108" s="311"/>
      <c r="N1108" s="312"/>
      <c r="O1108" s="312"/>
      <c r="P1108" s="312"/>
      <c r="Q1108" s="308"/>
      <c r="R1108" s="300" t="str">
        <f>IFERROR(VLOOKUP(Q1108,Hoja1!A:B,2,FALSE),"")</f>
        <v/>
      </c>
      <c r="S1108" s="308"/>
      <c r="T1108" s="308"/>
      <c r="U1108" s="308"/>
      <c r="V1108" s="301" t="str">
        <f t="shared" si="51"/>
        <v/>
      </c>
    </row>
    <row r="1109" spans="1:22" s="302" customFormat="1" x14ac:dyDescent="0.2">
      <c r="A1109" s="394"/>
      <c r="B1109" s="305"/>
      <c r="C1109" s="305"/>
      <c r="D1109" s="306"/>
      <c r="E1109" s="306"/>
      <c r="F1109" s="305"/>
      <c r="G1109" s="305"/>
      <c r="H1109" s="306"/>
      <c r="I1109" s="306"/>
      <c r="J1109" s="307"/>
      <c r="K1109" s="307"/>
      <c r="L1109" s="299" t="str">
        <f t="shared" si="50"/>
        <v/>
      </c>
      <c r="M1109" s="311"/>
      <c r="N1109" s="312"/>
      <c r="O1109" s="312"/>
      <c r="P1109" s="312"/>
      <c r="Q1109" s="308"/>
      <c r="R1109" s="300" t="str">
        <f>IFERROR(VLOOKUP(Q1109,Hoja1!A:B,2,FALSE),"")</f>
        <v/>
      </c>
      <c r="S1109" s="308"/>
      <c r="T1109" s="308"/>
      <c r="U1109" s="308"/>
      <c r="V1109" s="301" t="str">
        <f t="shared" si="51"/>
        <v/>
      </c>
    </row>
    <row r="1110" spans="1:22" s="302" customFormat="1" x14ac:dyDescent="0.2">
      <c r="A1110" s="394"/>
      <c r="B1110" s="305"/>
      <c r="C1110" s="305"/>
      <c r="D1110" s="306"/>
      <c r="E1110" s="306"/>
      <c r="F1110" s="305"/>
      <c r="G1110" s="305"/>
      <c r="H1110" s="306"/>
      <c r="I1110" s="306"/>
      <c r="J1110" s="307"/>
      <c r="K1110" s="307"/>
      <c r="L1110" s="299" t="str">
        <f t="shared" si="50"/>
        <v/>
      </c>
      <c r="M1110" s="311"/>
      <c r="N1110" s="312"/>
      <c r="O1110" s="312"/>
      <c r="P1110" s="312"/>
      <c r="Q1110" s="308"/>
      <c r="R1110" s="300" t="str">
        <f>IFERROR(VLOOKUP(Q1110,Hoja1!A:B,2,FALSE),"")</f>
        <v/>
      </c>
      <c r="S1110" s="308"/>
      <c r="T1110" s="308"/>
      <c r="U1110" s="308"/>
      <c r="V1110" s="301" t="str">
        <f t="shared" si="51"/>
        <v/>
      </c>
    </row>
    <row r="1111" spans="1:22" s="302" customFormat="1" x14ac:dyDescent="0.2">
      <c r="A1111" s="394"/>
      <c r="B1111" s="305"/>
      <c r="C1111" s="305"/>
      <c r="D1111" s="306"/>
      <c r="E1111" s="306"/>
      <c r="F1111" s="305"/>
      <c r="G1111" s="305"/>
      <c r="H1111" s="306"/>
      <c r="I1111" s="306"/>
      <c r="J1111" s="307"/>
      <c r="K1111" s="307"/>
      <c r="L1111" s="299" t="str">
        <f t="shared" si="50"/>
        <v/>
      </c>
      <c r="M1111" s="311"/>
      <c r="N1111" s="312"/>
      <c r="O1111" s="312"/>
      <c r="P1111" s="312"/>
      <c r="Q1111" s="308"/>
      <c r="R1111" s="300" t="str">
        <f>IFERROR(VLOOKUP(Q1111,Hoja1!A:B,2,FALSE),"")</f>
        <v/>
      </c>
      <c r="S1111" s="308"/>
      <c r="T1111" s="308"/>
      <c r="U1111" s="308"/>
      <c r="V1111" s="301" t="str">
        <f t="shared" si="51"/>
        <v/>
      </c>
    </row>
    <row r="1112" spans="1:22" s="302" customFormat="1" x14ac:dyDescent="0.2">
      <c r="A1112" s="394"/>
      <c r="B1112" s="305"/>
      <c r="C1112" s="305"/>
      <c r="D1112" s="306"/>
      <c r="E1112" s="306"/>
      <c r="F1112" s="305"/>
      <c r="G1112" s="305"/>
      <c r="H1112" s="306"/>
      <c r="I1112" s="306"/>
      <c r="J1112" s="307"/>
      <c r="K1112" s="307"/>
      <c r="L1112" s="299" t="str">
        <f t="shared" si="50"/>
        <v/>
      </c>
      <c r="M1112" s="311"/>
      <c r="N1112" s="312"/>
      <c r="O1112" s="312"/>
      <c r="P1112" s="312"/>
      <c r="Q1112" s="308"/>
      <c r="R1112" s="300" t="str">
        <f>IFERROR(VLOOKUP(Q1112,Hoja1!A:B,2,FALSE),"")</f>
        <v/>
      </c>
      <c r="S1112" s="308"/>
      <c r="T1112" s="308"/>
      <c r="U1112" s="308"/>
      <c r="V1112" s="301" t="str">
        <f t="shared" si="51"/>
        <v/>
      </c>
    </row>
    <row r="1113" spans="1:22" s="302" customFormat="1" x14ac:dyDescent="0.2">
      <c r="A1113" s="394"/>
      <c r="B1113" s="305"/>
      <c r="C1113" s="305"/>
      <c r="D1113" s="306"/>
      <c r="E1113" s="306"/>
      <c r="F1113" s="305"/>
      <c r="G1113" s="305"/>
      <c r="H1113" s="306"/>
      <c r="I1113" s="306"/>
      <c r="J1113" s="307"/>
      <c r="K1113" s="307"/>
      <c r="L1113" s="299" t="str">
        <f t="shared" si="50"/>
        <v/>
      </c>
      <c r="M1113" s="311"/>
      <c r="N1113" s="312"/>
      <c r="O1113" s="312"/>
      <c r="P1113" s="312"/>
      <c r="Q1113" s="308"/>
      <c r="R1113" s="300" t="str">
        <f>IFERROR(VLOOKUP(Q1113,Hoja1!A:B,2,FALSE),"")</f>
        <v/>
      </c>
      <c r="S1113" s="308"/>
      <c r="T1113" s="308"/>
      <c r="U1113" s="308"/>
      <c r="V1113" s="301" t="str">
        <f t="shared" si="51"/>
        <v/>
      </c>
    </row>
    <row r="1114" spans="1:22" s="302" customFormat="1" x14ac:dyDescent="0.2">
      <c r="A1114" s="394"/>
      <c r="B1114" s="305"/>
      <c r="C1114" s="305"/>
      <c r="D1114" s="306"/>
      <c r="E1114" s="306"/>
      <c r="F1114" s="305"/>
      <c r="G1114" s="305"/>
      <c r="H1114" s="306"/>
      <c r="I1114" s="306"/>
      <c r="J1114" s="307"/>
      <c r="K1114" s="307"/>
      <c r="L1114" s="299" t="str">
        <f t="shared" si="50"/>
        <v/>
      </c>
      <c r="M1114" s="311"/>
      <c r="N1114" s="312"/>
      <c r="O1114" s="312"/>
      <c r="P1114" s="312"/>
      <c r="Q1114" s="308"/>
      <c r="R1114" s="300" t="str">
        <f>IFERROR(VLOOKUP(Q1114,Hoja1!A:B,2,FALSE),"")</f>
        <v/>
      </c>
      <c r="S1114" s="308"/>
      <c r="T1114" s="308"/>
      <c r="U1114" s="308"/>
      <c r="V1114" s="301" t="str">
        <f t="shared" si="51"/>
        <v/>
      </c>
    </row>
    <row r="1115" spans="1:22" s="302" customFormat="1" x14ac:dyDescent="0.2">
      <c r="A1115" s="394"/>
      <c r="B1115" s="305"/>
      <c r="C1115" s="305"/>
      <c r="D1115" s="306"/>
      <c r="E1115" s="306"/>
      <c r="F1115" s="305"/>
      <c r="G1115" s="305"/>
      <c r="H1115" s="306"/>
      <c r="I1115" s="306"/>
      <c r="J1115" s="307"/>
      <c r="K1115" s="307"/>
      <c r="L1115" s="299" t="str">
        <f t="shared" si="50"/>
        <v/>
      </c>
      <c r="M1115" s="311"/>
      <c r="N1115" s="312"/>
      <c r="O1115" s="312"/>
      <c r="P1115" s="312"/>
      <c r="Q1115" s="308"/>
      <c r="R1115" s="300" t="str">
        <f>IFERROR(VLOOKUP(Q1115,Hoja1!A:B,2,FALSE),"")</f>
        <v/>
      </c>
      <c r="S1115" s="308"/>
      <c r="T1115" s="308"/>
      <c r="U1115" s="308"/>
      <c r="V1115" s="301" t="str">
        <f t="shared" si="51"/>
        <v/>
      </c>
    </row>
    <row r="1116" spans="1:22" s="302" customFormat="1" x14ac:dyDescent="0.2">
      <c r="A1116" s="394"/>
      <c r="B1116" s="305"/>
      <c r="C1116" s="305"/>
      <c r="D1116" s="306"/>
      <c r="E1116" s="306"/>
      <c r="F1116" s="305"/>
      <c r="G1116" s="305"/>
      <c r="H1116" s="306"/>
      <c r="I1116" s="306"/>
      <c r="J1116" s="307"/>
      <c r="K1116" s="307"/>
      <c r="L1116" s="299" t="str">
        <f t="shared" si="50"/>
        <v/>
      </c>
      <c r="M1116" s="311"/>
      <c r="N1116" s="312"/>
      <c r="O1116" s="312"/>
      <c r="P1116" s="312"/>
      <c r="Q1116" s="308"/>
      <c r="R1116" s="300" t="str">
        <f>IFERROR(VLOOKUP(Q1116,Hoja1!A:B,2,FALSE),"")</f>
        <v/>
      </c>
      <c r="S1116" s="308"/>
      <c r="T1116" s="308"/>
      <c r="U1116" s="308"/>
      <c r="V1116" s="301" t="str">
        <f t="shared" si="51"/>
        <v/>
      </c>
    </row>
    <row r="1117" spans="1:22" s="302" customFormat="1" x14ac:dyDescent="0.2">
      <c r="A1117" s="394"/>
      <c r="B1117" s="305"/>
      <c r="C1117" s="305"/>
      <c r="D1117" s="306"/>
      <c r="E1117" s="306"/>
      <c r="F1117" s="305"/>
      <c r="G1117" s="305"/>
      <c r="H1117" s="306"/>
      <c r="I1117" s="306"/>
      <c r="J1117" s="307"/>
      <c r="K1117" s="307"/>
      <c r="L1117" s="299" t="str">
        <f t="shared" si="50"/>
        <v/>
      </c>
      <c r="M1117" s="311"/>
      <c r="N1117" s="312"/>
      <c r="O1117" s="312"/>
      <c r="P1117" s="312"/>
      <c r="Q1117" s="308"/>
      <c r="R1117" s="300" t="str">
        <f>IFERROR(VLOOKUP(Q1117,Hoja1!A:B,2,FALSE),"")</f>
        <v/>
      </c>
      <c r="S1117" s="308"/>
      <c r="T1117" s="308"/>
      <c r="U1117" s="308"/>
      <c r="V1117" s="301" t="str">
        <f t="shared" si="51"/>
        <v/>
      </c>
    </row>
    <row r="1118" spans="1:22" s="302" customFormat="1" x14ac:dyDescent="0.2">
      <c r="A1118" s="394"/>
      <c r="B1118" s="305"/>
      <c r="C1118" s="305"/>
      <c r="D1118" s="306"/>
      <c r="E1118" s="306"/>
      <c r="F1118" s="305"/>
      <c r="G1118" s="305"/>
      <c r="H1118" s="306"/>
      <c r="I1118" s="306"/>
      <c r="J1118" s="307"/>
      <c r="K1118" s="307"/>
      <c r="L1118" s="299" t="str">
        <f t="shared" si="50"/>
        <v/>
      </c>
      <c r="M1118" s="311"/>
      <c r="N1118" s="312"/>
      <c r="O1118" s="312"/>
      <c r="P1118" s="312"/>
      <c r="Q1118" s="308"/>
      <c r="R1118" s="300" t="str">
        <f>IFERROR(VLOOKUP(Q1118,Hoja1!A:B,2,FALSE),"")</f>
        <v/>
      </c>
      <c r="S1118" s="308"/>
      <c r="T1118" s="308"/>
      <c r="U1118" s="308"/>
      <c r="V1118" s="301" t="str">
        <f t="shared" si="51"/>
        <v/>
      </c>
    </row>
    <row r="1119" spans="1:22" s="302" customFormat="1" x14ac:dyDescent="0.2">
      <c r="A1119" s="394"/>
      <c r="B1119" s="305"/>
      <c r="C1119" s="305"/>
      <c r="D1119" s="306"/>
      <c r="E1119" s="306"/>
      <c r="F1119" s="305"/>
      <c r="G1119" s="305"/>
      <c r="H1119" s="306"/>
      <c r="I1119" s="306"/>
      <c r="J1119" s="307"/>
      <c r="K1119" s="307"/>
      <c r="L1119" s="299" t="str">
        <f t="shared" si="50"/>
        <v/>
      </c>
      <c r="M1119" s="311"/>
      <c r="N1119" s="312"/>
      <c r="O1119" s="312"/>
      <c r="P1119" s="312"/>
      <c r="Q1119" s="308"/>
      <c r="R1119" s="300" t="str">
        <f>IFERROR(VLOOKUP(Q1119,Hoja1!A:B,2,FALSE),"")</f>
        <v/>
      </c>
      <c r="S1119" s="308"/>
      <c r="T1119" s="308"/>
      <c r="U1119" s="308"/>
      <c r="V1119" s="301" t="str">
        <f t="shared" si="51"/>
        <v/>
      </c>
    </row>
    <row r="1120" spans="1:22" s="302" customFormat="1" x14ac:dyDescent="0.2">
      <c r="A1120" s="394"/>
      <c r="B1120" s="305"/>
      <c r="C1120" s="305"/>
      <c r="D1120" s="306"/>
      <c r="E1120" s="306"/>
      <c r="F1120" s="305"/>
      <c r="G1120" s="305"/>
      <c r="H1120" s="306"/>
      <c r="I1120" s="306"/>
      <c r="J1120" s="307"/>
      <c r="K1120" s="307"/>
      <c r="L1120" s="299" t="str">
        <f t="shared" si="50"/>
        <v/>
      </c>
      <c r="M1120" s="311"/>
      <c r="N1120" s="312"/>
      <c r="O1120" s="312"/>
      <c r="P1120" s="312"/>
      <c r="Q1120" s="308"/>
      <c r="R1120" s="300" t="str">
        <f>IFERROR(VLOOKUP(Q1120,Hoja1!A:B,2,FALSE),"")</f>
        <v/>
      </c>
      <c r="S1120" s="308"/>
      <c r="T1120" s="308"/>
      <c r="U1120" s="308"/>
      <c r="V1120" s="301" t="str">
        <f t="shared" si="51"/>
        <v/>
      </c>
    </row>
    <row r="1121" spans="1:22" s="302" customFormat="1" x14ac:dyDescent="0.2">
      <c r="A1121" s="394"/>
      <c r="B1121" s="305"/>
      <c r="C1121" s="305"/>
      <c r="D1121" s="306"/>
      <c r="E1121" s="306"/>
      <c r="F1121" s="305"/>
      <c r="G1121" s="305"/>
      <c r="H1121" s="306"/>
      <c r="I1121" s="306"/>
      <c r="J1121" s="307"/>
      <c r="K1121" s="307"/>
      <c r="L1121" s="299" t="str">
        <f t="shared" si="50"/>
        <v/>
      </c>
      <c r="M1121" s="311"/>
      <c r="N1121" s="312"/>
      <c r="O1121" s="312"/>
      <c r="P1121" s="312"/>
      <c r="Q1121" s="308"/>
      <c r="R1121" s="300" t="str">
        <f>IFERROR(VLOOKUP(Q1121,Hoja1!A:B,2,FALSE),"")</f>
        <v/>
      </c>
      <c r="S1121" s="308"/>
      <c r="T1121" s="308"/>
      <c r="U1121" s="308"/>
      <c r="V1121" s="301" t="str">
        <f t="shared" si="51"/>
        <v/>
      </c>
    </row>
    <row r="1122" spans="1:22" s="302" customFormat="1" x14ac:dyDescent="0.2">
      <c r="A1122" s="394"/>
      <c r="B1122" s="305"/>
      <c r="C1122" s="305"/>
      <c r="D1122" s="306"/>
      <c r="E1122" s="306"/>
      <c r="F1122" s="305"/>
      <c r="G1122" s="305"/>
      <c r="H1122" s="306"/>
      <c r="I1122" s="306"/>
      <c r="J1122" s="307"/>
      <c r="K1122" s="307"/>
      <c r="L1122" s="299" t="str">
        <f t="shared" si="50"/>
        <v/>
      </c>
      <c r="M1122" s="311"/>
      <c r="N1122" s="312"/>
      <c r="O1122" s="312"/>
      <c r="P1122" s="312"/>
      <c r="Q1122" s="308"/>
      <c r="R1122" s="300" t="str">
        <f>IFERROR(VLOOKUP(Q1122,Hoja1!A:B,2,FALSE),"")</f>
        <v/>
      </c>
      <c r="S1122" s="308"/>
      <c r="T1122" s="308"/>
      <c r="U1122" s="308"/>
      <c r="V1122" s="301" t="str">
        <f t="shared" si="51"/>
        <v/>
      </c>
    </row>
    <row r="1123" spans="1:22" s="302" customFormat="1" x14ac:dyDescent="0.2">
      <c r="A1123" s="394"/>
      <c r="B1123" s="305"/>
      <c r="C1123" s="305"/>
      <c r="D1123" s="306"/>
      <c r="E1123" s="306"/>
      <c r="F1123" s="305"/>
      <c r="G1123" s="305"/>
      <c r="H1123" s="306"/>
      <c r="I1123" s="306"/>
      <c r="J1123" s="307"/>
      <c r="K1123" s="307"/>
      <c r="L1123" s="299" t="str">
        <f t="shared" si="50"/>
        <v/>
      </c>
      <c r="M1123" s="311"/>
      <c r="N1123" s="312"/>
      <c r="O1123" s="312"/>
      <c r="P1123" s="312"/>
      <c r="Q1123" s="308"/>
      <c r="R1123" s="300" t="str">
        <f>IFERROR(VLOOKUP(Q1123,Hoja1!A:B,2,FALSE),"")</f>
        <v/>
      </c>
      <c r="S1123" s="308"/>
      <c r="T1123" s="308"/>
      <c r="U1123" s="308"/>
      <c r="V1123" s="301" t="str">
        <f t="shared" si="51"/>
        <v/>
      </c>
    </row>
    <row r="1124" spans="1:22" s="302" customFormat="1" x14ac:dyDescent="0.2">
      <c r="A1124" s="394"/>
      <c r="B1124" s="305"/>
      <c r="C1124" s="305"/>
      <c r="D1124" s="306"/>
      <c r="E1124" s="306"/>
      <c r="F1124" s="305"/>
      <c r="G1124" s="305"/>
      <c r="H1124" s="306"/>
      <c r="I1124" s="306"/>
      <c r="J1124" s="307"/>
      <c r="K1124" s="307"/>
      <c r="L1124" s="299" t="str">
        <f t="shared" si="50"/>
        <v/>
      </c>
      <c r="M1124" s="311"/>
      <c r="N1124" s="312"/>
      <c r="O1124" s="312"/>
      <c r="P1124" s="312"/>
      <c r="Q1124" s="308"/>
      <c r="R1124" s="300" t="str">
        <f>IFERROR(VLOOKUP(Q1124,Hoja1!A:B,2,FALSE),"")</f>
        <v/>
      </c>
      <c r="S1124" s="308"/>
      <c r="T1124" s="308"/>
      <c r="U1124" s="308"/>
      <c r="V1124" s="301" t="str">
        <f t="shared" si="51"/>
        <v/>
      </c>
    </row>
    <row r="1125" spans="1:22" s="302" customFormat="1" x14ac:dyDescent="0.2">
      <c r="A1125" s="394"/>
      <c r="B1125" s="305"/>
      <c r="C1125" s="305"/>
      <c r="D1125" s="306"/>
      <c r="E1125" s="306"/>
      <c r="F1125" s="305"/>
      <c r="G1125" s="305"/>
      <c r="H1125" s="306"/>
      <c r="I1125" s="306"/>
      <c r="J1125" s="307"/>
      <c r="K1125" s="307"/>
      <c r="L1125" s="299" t="str">
        <f t="shared" si="50"/>
        <v/>
      </c>
      <c r="M1125" s="311"/>
      <c r="N1125" s="312"/>
      <c r="O1125" s="312"/>
      <c r="P1125" s="312"/>
      <c r="Q1125" s="308"/>
      <c r="R1125" s="300" t="str">
        <f>IFERROR(VLOOKUP(Q1125,Hoja1!A:B,2,FALSE),"")</f>
        <v/>
      </c>
      <c r="S1125" s="308"/>
      <c r="T1125" s="308"/>
      <c r="U1125" s="308"/>
      <c r="V1125" s="301" t="str">
        <f t="shared" si="51"/>
        <v/>
      </c>
    </row>
    <row r="1126" spans="1:22" s="302" customFormat="1" x14ac:dyDescent="0.2">
      <c r="A1126" s="394"/>
      <c r="B1126" s="305"/>
      <c r="C1126" s="305"/>
      <c r="D1126" s="306"/>
      <c r="E1126" s="306"/>
      <c r="F1126" s="305"/>
      <c r="G1126" s="305"/>
      <c r="H1126" s="306"/>
      <c r="I1126" s="306"/>
      <c r="J1126" s="307"/>
      <c r="K1126" s="307"/>
      <c r="L1126" s="299" t="str">
        <f t="shared" si="50"/>
        <v/>
      </c>
      <c r="M1126" s="311"/>
      <c r="N1126" s="312"/>
      <c r="O1126" s="312"/>
      <c r="P1126" s="312"/>
      <c r="Q1126" s="308"/>
      <c r="R1126" s="300" t="str">
        <f>IFERROR(VLOOKUP(Q1126,Hoja1!A:B,2,FALSE),"")</f>
        <v/>
      </c>
      <c r="S1126" s="308"/>
      <c r="T1126" s="308"/>
      <c r="U1126" s="308"/>
      <c r="V1126" s="301" t="str">
        <f t="shared" si="51"/>
        <v/>
      </c>
    </row>
    <row r="1127" spans="1:22" s="302" customFormat="1" x14ac:dyDescent="0.2">
      <c r="A1127" s="394"/>
      <c r="B1127" s="305"/>
      <c r="C1127" s="305"/>
      <c r="D1127" s="306"/>
      <c r="E1127" s="306"/>
      <c r="F1127" s="305"/>
      <c r="G1127" s="305"/>
      <c r="H1127" s="306"/>
      <c r="I1127" s="306"/>
      <c r="J1127" s="307"/>
      <c r="K1127" s="307"/>
      <c r="L1127" s="299" t="str">
        <f t="shared" si="50"/>
        <v/>
      </c>
      <c r="M1127" s="311"/>
      <c r="N1127" s="312"/>
      <c r="O1127" s="312"/>
      <c r="P1127" s="312"/>
      <c r="Q1127" s="308"/>
      <c r="R1127" s="300" t="str">
        <f>IFERROR(VLOOKUP(Q1127,Hoja1!A:B,2,FALSE),"")</f>
        <v/>
      </c>
      <c r="S1127" s="308"/>
      <c r="T1127" s="308"/>
      <c r="U1127" s="308"/>
      <c r="V1127" s="301" t="str">
        <f t="shared" si="51"/>
        <v/>
      </c>
    </row>
    <row r="1128" spans="1:22" s="302" customFormat="1" x14ac:dyDescent="0.2">
      <c r="A1128" s="394"/>
      <c r="B1128" s="305"/>
      <c r="C1128" s="305"/>
      <c r="D1128" s="306"/>
      <c r="E1128" s="306"/>
      <c r="F1128" s="305"/>
      <c r="G1128" s="305"/>
      <c r="H1128" s="306"/>
      <c r="I1128" s="306"/>
      <c r="J1128" s="307"/>
      <c r="K1128" s="307"/>
      <c r="L1128" s="299" t="str">
        <f t="shared" si="50"/>
        <v/>
      </c>
      <c r="M1128" s="311"/>
      <c r="N1128" s="312"/>
      <c r="O1128" s="312"/>
      <c r="P1128" s="312"/>
      <c r="Q1128" s="308"/>
      <c r="R1128" s="300" t="str">
        <f>IFERROR(VLOOKUP(Q1128,Hoja1!A:B,2,FALSE),"")</f>
        <v/>
      </c>
      <c r="S1128" s="308"/>
      <c r="T1128" s="308"/>
      <c r="U1128" s="308"/>
      <c r="V1128" s="301" t="str">
        <f t="shared" si="51"/>
        <v/>
      </c>
    </row>
    <row r="1129" spans="1:22" s="302" customFormat="1" x14ac:dyDescent="0.2">
      <c r="A1129" s="394"/>
      <c r="B1129" s="305"/>
      <c r="C1129" s="305"/>
      <c r="D1129" s="306"/>
      <c r="E1129" s="306"/>
      <c r="F1129" s="305"/>
      <c r="G1129" s="305"/>
      <c r="H1129" s="306"/>
      <c r="I1129" s="306"/>
      <c r="J1129" s="307"/>
      <c r="K1129" s="307"/>
      <c r="L1129" s="299" t="str">
        <f t="shared" si="50"/>
        <v/>
      </c>
      <c r="M1129" s="311"/>
      <c r="N1129" s="312"/>
      <c r="O1129" s="312"/>
      <c r="P1129" s="312"/>
      <c r="Q1129" s="308"/>
      <c r="R1129" s="300" t="str">
        <f>IFERROR(VLOOKUP(Q1129,Hoja1!A:B,2,FALSE),"")</f>
        <v/>
      </c>
      <c r="S1129" s="308"/>
      <c r="T1129" s="308"/>
      <c r="U1129" s="308"/>
      <c r="V1129" s="301" t="str">
        <f t="shared" si="51"/>
        <v/>
      </c>
    </row>
    <row r="1130" spans="1:22" s="302" customFormat="1" x14ac:dyDescent="0.2">
      <c r="A1130" s="394"/>
      <c r="B1130" s="305"/>
      <c r="C1130" s="305"/>
      <c r="D1130" s="306"/>
      <c r="E1130" s="306"/>
      <c r="F1130" s="305"/>
      <c r="G1130" s="305"/>
      <c r="H1130" s="306"/>
      <c r="I1130" s="306"/>
      <c r="J1130" s="307"/>
      <c r="K1130" s="307"/>
      <c r="L1130" s="299" t="str">
        <f t="shared" si="50"/>
        <v/>
      </c>
      <c r="M1130" s="311"/>
      <c r="N1130" s="312"/>
      <c r="O1130" s="312"/>
      <c r="P1130" s="312"/>
      <c r="Q1130" s="308"/>
      <c r="R1130" s="300" t="str">
        <f>IFERROR(VLOOKUP(Q1130,Hoja1!A:B,2,FALSE),"")</f>
        <v/>
      </c>
      <c r="S1130" s="308"/>
      <c r="T1130" s="308"/>
      <c r="U1130" s="308"/>
      <c r="V1130" s="301" t="str">
        <f t="shared" si="51"/>
        <v/>
      </c>
    </row>
    <row r="1131" spans="1:22" s="302" customFormat="1" x14ac:dyDescent="0.2">
      <c r="A1131" s="394"/>
      <c r="B1131" s="305"/>
      <c r="C1131" s="305"/>
      <c r="D1131" s="306"/>
      <c r="E1131" s="306"/>
      <c r="F1131" s="305"/>
      <c r="G1131" s="305"/>
      <c r="H1131" s="306"/>
      <c r="I1131" s="306"/>
      <c r="J1131" s="307"/>
      <c r="K1131" s="307"/>
      <c r="L1131" s="299" t="str">
        <f t="shared" ref="L1131:L1194" si="52">IF(K1131="","",(K1131-J1131)/$V$1)</f>
        <v/>
      </c>
      <c r="M1131" s="311"/>
      <c r="N1131" s="312"/>
      <c r="O1131" s="312"/>
      <c r="P1131" s="312"/>
      <c r="Q1131" s="308"/>
      <c r="R1131" s="300" t="str">
        <f>IFERROR(VLOOKUP(Q1131,Hoja1!A:B,2,FALSE),"")</f>
        <v/>
      </c>
      <c r="S1131" s="308"/>
      <c r="T1131" s="308"/>
      <c r="U1131" s="308"/>
      <c r="V1131" s="301" t="str">
        <f t="shared" si="51"/>
        <v/>
      </c>
    </row>
    <row r="1132" spans="1:22" s="302" customFormat="1" x14ac:dyDescent="0.2">
      <c r="A1132" s="394"/>
      <c r="B1132" s="305"/>
      <c r="C1132" s="305"/>
      <c r="D1132" s="306"/>
      <c r="E1132" s="306"/>
      <c r="F1132" s="305"/>
      <c r="G1132" s="305"/>
      <c r="H1132" s="306"/>
      <c r="I1132" s="306"/>
      <c r="J1132" s="307"/>
      <c r="K1132" s="307"/>
      <c r="L1132" s="299" t="str">
        <f t="shared" si="52"/>
        <v/>
      </c>
      <c r="M1132" s="311"/>
      <c r="N1132" s="312"/>
      <c r="O1132" s="312"/>
      <c r="P1132" s="312"/>
      <c r="Q1132" s="308"/>
      <c r="R1132" s="300" t="str">
        <f>IFERROR(VLOOKUP(Q1132,Hoja1!A:B,2,FALSE),"")</f>
        <v/>
      </c>
      <c r="S1132" s="308"/>
      <c r="T1132" s="308"/>
      <c r="U1132" s="308"/>
      <c r="V1132" s="301" t="str">
        <f t="shared" si="51"/>
        <v/>
      </c>
    </row>
    <row r="1133" spans="1:22" s="302" customFormat="1" x14ac:dyDescent="0.2">
      <c r="A1133" s="394"/>
      <c r="B1133" s="305"/>
      <c r="C1133" s="305"/>
      <c r="D1133" s="306"/>
      <c r="E1133" s="306"/>
      <c r="F1133" s="305"/>
      <c r="G1133" s="305"/>
      <c r="H1133" s="306"/>
      <c r="I1133" s="306"/>
      <c r="J1133" s="307"/>
      <c r="K1133" s="307"/>
      <c r="L1133" s="299" t="str">
        <f t="shared" si="52"/>
        <v/>
      </c>
      <c r="M1133" s="311"/>
      <c r="N1133" s="312"/>
      <c r="O1133" s="312"/>
      <c r="P1133" s="312"/>
      <c r="Q1133" s="308"/>
      <c r="R1133" s="300" t="str">
        <f>IFERROR(VLOOKUP(Q1133,Hoja1!A:B,2,FALSE),"")</f>
        <v/>
      </c>
      <c r="S1133" s="308"/>
      <c r="T1133" s="308"/>
      <c r="U1133" s="308"/>
      <c r="V1133" s="301" t="str">
        <f t="shared" si="51"/>
        <v/>
      </c>
    </row>
    <row r="1134" spans="1:22" s="302" customFormat="1" x14ac:dyDescent="0.2">
      <c r="A1134" s="394"/>
      <c r="B1134" s="305"/>
      <c r="C1134" s="305"/>
      <c r="D1134" s="306"/>
      <c r="E1134" s="306"/>
      <c r="F1134" s="305"/>
      <c r="G1134" s="305"/>
      <c r="H1134" s="306"/>
      <c r="I1134" s="306"/>
      <c r="J1134" s="307"/>
      <c r="K1134" s="307"/>
      <c r="L1134" s="299" t="str">
        <f t="shared" si="52"/>
        <v/>
      </c>
      <c r="M1134" s="311"/>
      <c r="N1134" s="312"/>
      <c r="O1134" s="312"/>
      <c r="P1134" s="312"/>
      <c r="Q1134" s="308"/>
      <c r="R1134" s="300" t="str">
        <f>IFERROR(VLOOKUP(Q1134,Hoja1!A:B,2,FALSE),"")</f>
        <v/>
      </c>
      <c r="S1134" s="308"/>
      <c r="T1134" s="308"/>
      <c r="U1134" s="308"/>
      <c r="V1134" s="301" t="str">
        <f t="shared" si="51"/>
        <v/>
      </c>
    </row>
    <row r="1135" spans="1:22" s="302" customFormat="1" x14ac:dyDescent="0.2">
      <c r="A1135" s="394"/>
      <c r="B1135" s="305"/>
      <c r="C1135" s="305"/>
      <c r="D1135" s="306"/>
      <c r="E1135" s="306"/>
      <c r="F1135" s="305"/>
      <c r="G1135" s="305"/>
      <c r="H1135" s="306"/>
      <c r="I1135" s="306"/>
      <c r="J1135" s="307"/>
      <c r="K1135" s="307"/>
      <c r="L1135" s="299" t="str">
        <f t="shared" si="52"/>
        <v/>
      </c>
      <c r="M1135" s="311"/>
      <c r="N1135" s="312"/>
      <c r="O1135" s="312"/>
      <c r="P1135" s="312"/>
      <c r="Q1135" s="308"/>
      <c r="R1135" s="300" t="str">
        <f>IFERROR(VLOOKUP(Q1135,Hoja1!A:B,2,FALSE),"")</f>
        <v/>
      </c>
      <c r="S1135" s="308"/>
      <c r="T1135" s="308"/>
      <c r="U1135" s="308"/>
      <c r="V1135" s="301" t="str">
        <f t="shared" si="51"/>
        <v/>
      </c>
    </row>
    <row r="1136" spans="1:22" s="302" customFormat="1" x14ac:dyDescent="0.2">
      <c r="A1136" s="394"/>
      <c r="B1136" s="305"/>
      <c r="C1136" s="305"/>
      <c r="D1136" s="306"/>
      <c r="E1136" s="306"/>
      <c r="F1136" s="305"/>
      <c r="G1136" s="305"/>
      <c r="H1136" s="306"/>
      <c r="I1136" s="306"/>
      <c r="J1136" s="307"/>
      <c r="K1136" s="307"/>
      <c r="L1136" s="299" t="str">
        <f t="shared" si="52"/>
        <v/>
      </c>
      <c r="M1136" s="311"/>
      <c r="N1136" s="312"/>
      <c r="O1136" s="312"/>
      <c r="P1136" s="312"/>
      <c r="Q1136" s="308"/>
      <c r="R1136" s="300" t="str">
        <f>IFERROR(VLOOKUP(Q1136,Hoja1!A:B,2,FALSE),"")</f>
        <v/>
      </c>
      <c r="S1136" s="308"/>
      <c r="T1136" s="308"/>
      <c r="U1136" s="308"/>
      <c r="V1136" s="301" t="str">
        <f t="shared" si="51"/>
        <v/>
      </c>
    </row>
    <row r="1137" spans="1:22" s="302" customFormat="1" x14ac:dyDescent="0.2">
      <c r="A1137" s="394"/>
      <c r="B1137" s="305"/>
      <c r="C1137" s="305"/>
      <c r="D1137" s="306"/>
      <c r="E1137" s="306"/>
      <c r="F1137" s="305"/>
      <c r="G1137" s="305"/>
      <c r="H1137" s="306"/>
      <c r="I1137" s="306"/>
      <c r="J1137" s="307"/>
      <c r="K1137" s="307"/>
      <c r="L1137" s="299" t="str">
        <f t="shared" si="52"/>
        <v/>
      </c>
      <c r="M1137" s="311"/>
      <c r="N1137" s="312"/>
      <c r="O1137" s="312"/>
      <c r="P1137" s="312"/>
      <c r="Q1137" s="308"/>
      <c r="R1137" s="300" t="str">
        <f>IFERROR(VLOOKUP(Q1137,Hoja1!A:B,2,FALSE),"")</f>
        <v/>
      </c>
      <c r="S1137" s="308"/>
      <c r="T1137" s="308"/>
      <c r="U1137" s="308"/>
      <c r="V1137" s="301" t="str">
        <f t="shared" si="51"/>
        <v/>
      </c>
    </row>
    <row r="1138" spans="1:22" s="302" customFormat="1" x14ac:dyDescent="0.2">
      <c r="A1138" s="394"/>
      <c r="B1138" s="305"/>
      <c r="C1138" s="305"/>
      <c r="D1138" s="306"/>
      <c r="E1138" s="306"/>
      <c r="F1138" s="305"/>
      <c r="G1138" s="305"/>
      <c r="H1138" s="306"/>
      <c r="I1138" s="306"/>
      <c r="J1138" s="307"/>
      <c r="K1138" s="307"/>
      <c r="L1138" s="299" t="str">
        <f t="shared" si="52"/>
        <v/>
      </c>
      <c r="M1138" s="311"/>
      <c r="N1138" s="312"/>
      <c r="O1138" s="312"/>
      <c r="P1138" s="312"/>
      <c r="Q1138" s="308"/>
      <c r="R1138" s="300" t="str">
        <f>IFERROR(VLOOKUP(Q1138,Hoja1!A:B,2,FALSE),"")</f>
        <v/>
      </c>
      <c r="S1138" s="308"/>
      <c r="T1138" s="308"/>
      <c r="U1138" s="308"/>
      <c r="V1138" s="301" t="str">
        <f t="shared" si="51"/>
        <v/>
      </c>
    </row>
    <row r="1139" spans="1:22" s="302" customFormat="1" x14ac:dyDescent="0.2">
      <c r="A1139" s="394"/>
      <c r="B1139" s="305"/>
      <c r="C1139" s="305"/>
      <c r="D1139" s="306"/>
      <c r="E1139" s="306"/>
      <c r="F1139" s="305"/>
      <c r="G1139" s="305"/>
      <c r="H1139" s="306"/>
      <c r="I1139" s="306"/>
      <c r="J1139" s="307"/>
      <c r="K1139" s="307"/>
      <c r="L1139" s="299" t="str">
        <f t="shared" si="52"/>
        <v/>
      </c>
      <c r="M1139" s="311"/>
      <c r="N1139" s="312"/>
      <c r="O1139" s="312"/>
      <c r="P1139" s="312"/>
      <c r="Q1139" s="308"/>
      <c r="R1139" s="300" t="str">
        <f>IFERROR(VLOOKUP(Q1139,Hoja1!A:B,2,FALSE),"")</f>
        <v/>
      </c>
      <c r="S1139" s="308"/>
      <c r="T1139" s="308"/>
      <c r="U1139" s="308"/>
      <c r="V1139" s="301" t="str">
        <f t="shared" si="51"/>
        <v/>
      </c>
    </row>
    <row r="1140" spans="1:22" s="302" customFormat="1" x14ac:dyDescent="0.2">
      <c r="A1140" s="394"/>
      <c r="B1140" s="305"/>
      <c r="C1140" s="305"/>
      <c r="D1140" s="306"/>
      <c r="E1140" s="306"/>
      <c r="F1140" s="305"/>
      <c r="G1140" s="305"/>
      <c r="H1140" s="306"/>
      <c r="I1140" s="306"/>
      <c r="J1140" s="307"/>
      <c r="K1140" s="307"/>
      <c r="L1140" s="299" t="str">
        <f t="shared" si="52"/>
        <v/>
      </c>
      <c r="M1140" s="311"/>
      <c r="N1140" s="312"/>
      <c r="O1140" s="312"/>
      <c r="P1140" s="312"/>
      <c r="Q1140" s="308"/>
      <c r="R1140" s="300" t="str">
        <f>IFERROR(VLOOKUP(Q1140,Hoja1!A:B,2,FALSE),"")</f>
        <v/>
      </c>
      <c r="S1140" s="308"/>
      <c r="T1140" s="308"/>
      <c r="U1140" s="308"/>
      <c r="V1140" s="301" t="str">
        <f t="shared" si="51"/>
        <v/>
      </c>
    </row>
    <row r="1141" spans="1:22" s="302" customFormat="1" x14ac:dyDescent="0.2">
      <c r="A1141" s="394"/>
      <c r="B1141" s="305"/>
      <c r="C1141" s="305"/>
      <c r="D1141" s="306"/>
      <c r="E1141" s="306"/>
      <c r="F1141" s="305"/>
      <c r="G1141" s="305"/>
      <c r="H1141" s="306"/>
      <c r="I1141" s="306"/>
      <c r="J1141" s="307"/>
      <c r="K1141" s="307"/>
      <c r="L1141" s="299" t="str">
        <f t="shared" si="52"/>
        <v/>
      </c>
      <c r="M1141" s="311"/>
      <c r="N1141" s="312"/>
      <c r="O1141" s="312"/>
      <c r="P1141" s="312"/>
      <c r="Q1141" s="308"/>
      <c r="R1141" s="300" t="str">
        <f>IFERROR(VLOOKUP(Q1141,Hoja1!A:B,2,FALSE),"")</f>
        <v/>
      </c>
      <c r="S1141" s="308"/>
      <c r="T1141" s="308"/>
      <c r="U1141" s="308"/>
      <c r="V1141" s="301" t="str">
        <f t="shared" si="51"/>
        <v/>
      </c>
    </row>
    <row r="1142" spans="1:22" s="302" customFormat="1" x14ac:dyDescent="0.2">
      <c r="A1142" s="394"/>
      <c r="B1142" s="305"/>
      <c r="C1142" s="305"/>
      <c r="D1142" s="306"/>
      <c r="E1142" s="306"/>
      <c r="F1142" s="305"/>
      <c r="G1142" s="305"/>
      <c r="H1142" s="306"/>
      <c r="I1142" s="306"/>
      <c r="J1142" s="307"/>
      <c r="K1142" s="307"/>
      <c r="L1142" s="299" t="str">
        <f t="shared" si="52"/>
        <v/>
      </c>
      <c r="M1142" s="311"/>
      <c r="N1142" s="312"/>
      <c r="O1142" s="312"/>
      <c r="P1142" s="312"/>
      <c r="Q1142" s="308"/>
      <c r="R1142" s="300" t="str">
        <f>IFERROR(VLOOKUP(Q1142,Hoja1!A:B,2,FALSE),"")</f>
        <v/>
      </c>
      <c r="S1142" s="308"/>
      <c r="T1142" s="308"/>
      <c r="U1142" s="308"/>
      <c r="V1142" s="301" t="str">
        <f t="shared" si="51"/>
        <v/>
      </c>
    </row>
    <row r="1143" spans="1:22" s="302" customFormat="1" x14ac:dyDescent="0.2">
      <c r="A1143" s="394"/>
      <c r="B1143" s="305"/>
      <c r="C1143" s="305"/>
      <c r="D1143" s="306"/>
      <c r="E1143" s="306"/>
      <c r="F1143" s="305"/>
      <c r="G1143" s="305"/>
      <c r="H1143" s="306"/>
      <c r="I1143" s="306"/>
      <c r="J1143" s="307"/>
      <c r="K1143" s="307"/>
      <c r="L1143" s="299" t="str">
        <f t="shared" si="52"/>
        <v/>
      </c>
      <c r="M1143" s="311"/>
      <c r="N1143" s="312"/>
      <c r="O1143" s="312"/>
      <c r="P1143" s="312"/>
      <c r="Q1143" s="308"/>
      <c r="R1143" s="300" t="str">
        <f>IFERROR(VLOOKUP(Q1143,Hoja1!A:B,2,FALSE),"")</f>
        <v/>
      </c>
      <c r="S1143" s="308"/>
      <c r="T1143" s="308"/>
      <c r="U1143" s="308"/>
      <c r="V1143" s="301" t="str">
        <f t="shared" si="51"/>
        <v/>
      </c>
    </row>
    <row r="1144" spans="1:22" s="302" customFormat="1" x14ac:dyDescent="0.2">
      <c r="A1144" s="394"/>
      <c r="B1144" s="305"/>
      <c r="C1144" s="305"/>
      <c r="D1144" s="306"/>
      <c r="E1144" s="306"/>
      <c r="F1144" s="305"/>
      <c r="G1144" s="305"/>
      <c r="H1144" s="306"/>
      <c r="I1144" s="306"/>
      <c r="J1144" s="307"/>
      <c r="K1144" s="307"/>
      <c r="L1144" s="299" t="str">
        <f t="shared" si="52"/>
        <v/>
      </c>
      <c r="M1144" s="311"/>
      <c r="N1144" s="312"/>
      <c r="O1144" s="312"/>
      <c r="P1144" s="312"/>
      <c r="Q1144" s="308"/>
      <c r="R1144" s="300" t="str">
        <f>IFERROR(VLOOKUP(Q1144,Hoja1!A:B,2,FALSE),"")</f>
        <v/>
      </c>
      <c r="S1144" s="308"/>
      <c r="T1144" s="308"/>
      <c r="U1144" s="308"/>
      <c r="V1144" s="301" t="str">
        <f t="shared" si="51"/>
        <v/>
      </c>
    </row>
    <row r="1145" spans="1:22" s="302" customFormat="1" x14ac:dyDescent="0.2">
      <c r="A1145" s="394"/>
      <c r="B1145" s="305"/>
      <c r="C1145" s="305"/>
      <c r="D1145" s="306"/>
      <c r="E1145" s="306"/>
      <c r="F1145" s="305"/>
      <c r="G1145" s="305"/>
      <c r="H1145" s="306"/>
      <c r="I1145" s="306"/>
      <c r="J1145" s="307"/>
      <c r="K1145" s="307"/>
      <c r="L1145" s="299" t="str">
        <f t="shared" si="52"/>
        <v/>
      </c>
      <c r="M1145" s="311"/>
      <c r="N1145" s="312"/>
      <c r="O1145" s="312"/>
      <c r="P1145" s="312"/>
      <c r="Q1145" s="308"/>
      <c r="R1145" s="300" t="str">
        <f>IFERROR(VLOOKUP(Q1145,Hoja1!A:B,2,FALSE),"")</f>
        <v/>
      </c>
      <c r="S1145" s="308"/>
      <c r="T1145" s="308"/>
      <c r="U1145" s="308"/>
      <c r="V1145" s="301" t="str">
        <f t="shared" si="51"/>
        <v/>
      </c>
    </row>
    <row r="1146" spans="1:22" s="302" customFormat="1" x14ac:dyDescent="0.2">
      <c r="A1146" s="394"/>
      <c r="B1146" s="305"/>
      <c r="C1146" s="305"/>
      <c r="D1146" s="306"/>
      <c r="E1146" s="306"/>
      <c r="F1146" s="305"/>
      <c r="G1146" s="305"/>
      <c r="H1146" s="306"/>
      <c r="I1146" s="306"/>
      <c r="J1146" s="307"/>
      <c r="K1146" s="307"/>
      <c r="L1146" s="299" t="str">
        <f t="shared" si="52"/>
        <v/>
      </c>
      <c r="M1146" s="311"/>
      <c r="N1146" s="312"/>
      <c r="O1146" s="312"/>
      <c r="P1146" s="312"/>
      <c r="Q1146" s="308"/>
      <c r="R1146" s="300" t="str">
        <f>IFERROR(VLOOKUP(Q1146,Hoja1!A:B,2,FALSE),"")</f>
        <v/>
      </c>
      <c r="S1146" s="308"/>
      <c r="T1146" s="308"/>
      <c r="U1146" s="308"/>
      <c r="V1146" s="301" t="str">
        <f t="shared" si="51"/>
        <v/>
      </c>
    </row>
    <row r="1147" spans="1:22" s="302" customFormat="1" x14ac:dyDescent="0.2">
      <c r="A1147" s="394"/>
      <c r="B1147" s="305"/>
      <c r="C1147" s="305"/>
      <c r="D1147" s="306"/>
      <c r="E1147" s="306"/>
      <c r="F1147" s="305"/>
      <c r="G1147" s="305"/>
      <c r="H1147" s="306"/>
      <c r="I1147" s="306"/>
      <c r="J1147" s="307"/>
      <c r="K1147" s="307"/>
      <c r="L1147" s="299" t="str">
        <f t="shared" si="52"/>
        <v/>
      </c>
      <c r="M1147" s="311"/>
      <c r="N1147" s="312"/>
      <c r="O1147" s="312"/>
      <c r="P1147" s="312"/>
      <c r="Q1147" s="308"/>
      <c r="R1147" s="300" t="str">
        <f>IFERROR(VLOOKUP(Q1147,Hoja1!A:B,2,FALSE),"")</f>
        <v/>
      </c>
      <c r="S1147" s="308"/>
      <c r="T1147" s="308"/>
      <c r="U1147" s="308"/>
      <c r="V1147" s="301" t="str">
        <f t="shared" si="51"/>
        <v/>
      </c>
    </row>
    <row r="1148" spans="1:22" s="302" customFormat="1" x14ac:dyDescent="0.2">
      <c r="A1148" s="394"/>
      <c r="B1148" s="305"/>
      <c r="C1148" s="305"/>
      <c r="D1148" s="306"/>
      <c r="E1148" s="306"/>
      <c r="F1148" s="305"/>
      <c r="G1148" s="305"/>
      <c r="H1148" s="306"/>
      <c r="I1148" s="306"/>
      <c r="J1148" s="307"/>
      <c r="K1148" s="307"/>
      <c r="L1148" s="299" t="str">
        <f t="shared" si="52"/>
        <v/>
      </c>
      <c r="M1148" s="311"/>
      <c r="N1148" s="312"/>
      <c r="O1148" s="312"/>
      <c r="P1148" s="312"/>
      <c r="Q1148" s="308"/>
      <c r="R1148" s="300" t="str">
        <f>IFERROR(VLOOKUP(Q1148,Hoja1!A:B,2,FALSE),"")</f>
        <v/>
      </c>
      <c r="S1148" s="308"/>
      <c r="T1148" s="308"/>
      <c r="U1148" s="308"/>
      <c r="V1148" s="301" t="str">
        <f t="shared" si="51"/>
        <v/>
      </c>
    </row>
    <row r="1149" spans="1:22" s="302" customFormat="1" x14ac:dyDescent="0.2">
      <c r="A1149" s="394"/>
      <c r="B1149" s="305"/>
      <c r="C1149" s="305"/>
      <c r="D1149" s="306"/>
      <c r="E1149" s="306"/>
      <c r="F1149" s="305"/>
      <c r="G1149" s="305"/>
      <c r="H1149" s="306"/>
      <c r="I1149" s="306"/>
      <c r="J1149" s="307"/>
      <c r="K1149" s="307"/>
      <c r="L1149" s="299" t="str">
        <f t="shared" si="52"/>
        <v/>
      </c>
      <c r="M1149" s="311"/>
      <c r="N1149" s="312"/>
      <c r="O1149" s="312"/>
      <c r="P1149" s="312"/>
      <c r="Q1149" s="308"/>
      <c r="R1149" s="300" t="str">
        <f>IFERROR(VLOOKUP(Q1149,Hoja1!A:B,2,FALSE),"")</f>
        <v/>
      </c>
      <c r="S1149" s="308"/>
      <c r="T1149" s="308"/>
      <c r="U1149" s="308"/>
      <c r="V1149" s="301" t="str">
        <f t="shared" si="51"/>
        <v/>
      </c>
    </row>
    <row r="1150" spans="1:22" s="302" customFormat="1" x14ac:dyDescent="0.2">
      <c r="A1150" s="394"/>
      <c r="B1150" s="305"/>
      <c r="C1150" s="305"/>
      <c r="D1150" s="306"/>
      <c r="E1150" s="306"/>
      <c r="F1150" s="305"/>
      <c r="G1150" s="305"/>
      <c r="H1150" s="306"/>
      <c r="I1150" s="306"/>
      <c r="J1150" s="307"/>
      <c r="K1150" s="307"/>
      <c r="L1150" s="299" t="str">
        <f t="shared" si="52"/>
        <v/>
      </c>
      <c r="M1150" s="311"/>
      <c r="N1150" s="312"/>
      <c r="O1150" s="312"/>
      <c r="P1150" s="312"/>
      <c r="Q1150" s="308"/>
      <c r="R1150" s="300" t="str">
        <f>IFERROR(VLOOKUP(Q1150,Hoja1!A:B,2,FALSE),"")</f>
        <v/>
      </c>
      <c r="S1150" s="308"/>
      <c r="T1150" s="308"/>
      <c r="U1150" s="308"/>
      <c r="V1150" s="301" t="str">
        <f t="shared" si="51"/>
        <v/>
      </c>
    </row>
    <row r="1151" spans="1:22" s="302" customFormat="1" x14ac:dyDescent="0.2">
      <c r="A1151" s="394"/>
      <c r="B1151" s="305"/>
      <c r="C1151" s="305"/>
      <c r="D1151" s="306"/>
      <c r="E1151" s="306"/>
      <c r="F1151" s="305"/>
      <c r="G1151" s="305"/>
      <c r="H1151" s="306"/>
      <c r="I1151" s="306"/>
      <c r="J1151" s="307"/>
      <c r="K1151" s="307"/>
      <c r="L1151" s="299" t="str">
        <f t="shared" si="52"/>
        <v/>
      </c>
      <c r="M1151" s="311"/>
      <c r="N1151" s="312"/>
      <c r="O1151" s="312"/>
      <c r="P1151" s="312"/>
      <c r="Q1151" s="308"/>
      <c r="R1151" s="300" t="str">
        <f>IFERROR(VLOOKUP(Q1151,Hoja1!A:B,2,FALSE),"")</f>
        <v/>
      </c>
      <c r="S1151" s="308"/>
      <c r="T1151" s="308"/>
      <c r="U1151" s="308"/>
      <c r="V1151" s="301" t="str">
        <f t="shared" si="51"/>
        <v/>
      </c>
    </row>
    <row r="1152" spans="1:22" s="302" customFormat="1" x14ac:dyDescent="0.2">
      <c r="A1152" s="394"/>
      <c r="B1152" s="305"/>
      <c r="C1152" s="305"/>
      <c r="D1152" s="306"/>
      <c r="E1152" s="306"/>
      <c r="F1152" s="305"/>
      <c r="G1152" s="305"/>
      <c r="H1152" s="306"/>
      <c r="I1152" s="306"/>
      <c r="J1152" s="307"/>
      <c r="K1152" s="307"/>
      <c r="L1152" s="299" t="str">
        <f t="shared" si="52"/>
        <v/>
      </c>
      <c r="M1152" s="311"/>
      <c r="N1152" s="312"/>
      <c r="O1152" s="312"/>
      <c r="P1152" s="312"/>
      <c r="Q1152" s="308"/>
      <c r="R1152" s="300" t="str">
        <f>IFERROR(VLOOKUP(Q1152,Hoja1!A:B,2,FALSE),"")</f>
        <v/>
      </c>
      <c r="S1152" s="308"/>
      <c r="T1152" s="308"/>
      <c r="U1152" s="308"/>
      <c r="V1152" s="301" t="str">
        <f t="shared" si="51"/>
        <v/>
      </c>
    </row>
    <row r="1153" spans="1:22" s="302" customFormat="1" x14ac:dyDescent="0.2">
      <c r="A1153" s="394"/>
      <c r="B1153" s="305"/>
      <c r="C1153" s="305"/>
      <c r="D1153" s="306"/>
      <c r="E1153" s="306"/>
      <c r="F1153" s="305"/>
      <c r="G1153" s="305"/>
      <c r="H1153" s="306"/>
      <c r="I1153" s="306"/>
      <c r="J1153" s="307"/>
      <c r="K1153" s="307"/>
      <c r="L1153" s="299" t="str">
        <f t="shared" si="52"/>
        <v/>
      </c>
      <c r="M1153" s="311"/>
      <c r="N1153" s="312"/>
      <c r="O1153" s="312"/>
      <c r="P1153" s="312"/>
      <c r="Q1153" s="308"/>
      <c r="R1153" s="300" t="str">
        <f>IFERROR(VLOOKUP(Q1153,Hoja1!A:B,2,FALSE),"")</f>
        <v/>
      </c>
      <c r="S1153" s="308"/>
      <c r="T1153" s="308"/>
      <c r="U1153" s="308"/>
      <c r="V1153" s="301" t="str">
        <f t="shared" si="51"/>
        <v/>
      </c>
    </row>
    <row r="1154" spans="1:22" s="302" customFormat="1" x14ac:dyDescent="0.2">
      <c r="A1154" s="394"/>
      <c r="B1154" s="305"/>
      <c r="C1154" s="305"/>
      <c r="D1154" s="306"/>
      <c r="E1154" s="306"/>
      <c r="F1154" s="305"/>
      <c r="G1154" s="305"/>
      <c r="H1154" s="306"/>
      <c r="I1154" s="306"/>
      <c r="J1154" s="307"/>
      <c r="K1154" s="307"/>
      <c r="L1154" s="299" t="str">
        <f t="shared" si="52"/>
        <v/>
      </c>
      <c r="M1154" s="311"/>
      <c r="N1154" s="312"/>
      <c r="O1154" s="312"/>
      <c r="P1154" s="312"/>
      <c r="Q1154" s="308"/>
      <c r="R1154" s="300" t="str">
        <f>IFERROR(VLOOKUP(Q1154,Hoja1!A:B,2,FALSE),"")</f>
        <v/>
      </c>
      <c r="S1154" s="308"/>
      <c r="T1154" s="308"/>
      <c r="U1154" s="308"/>
      <c r="V1154" s="301" t="str">
        <f t="shared" si="51"/>
        <v/>
      </c>
    </row>
    <row r="1155" spans="1:22" s="302" customFormat="1" x14ac:dyDescent="0.2">
      <c r="A1155" s="394"/>
      <c r="B1155" s="305"/>
      <c r="C1155" s="305"/>
      <c r="D1155" s="306"/>
      <c r="E1155" s="306"/>
      <c r="F1155" s="305"/>
      <c r="G1155" s="305"/>
      <c r="H1155" s="306"/>
      <c r="I1155" s="306"/>
      <c r="J1155" s="307"/>
      <c r="K1155" s="307"/>
      <c r="L1155" s="299" t="str">
        <f t="shared" si="52"/>
        <v/>
      </c>
      <c r="M1155" s="311"/>
      <c r="N1155" s="312"/>
      <c r="O1155" s="312"/>
      <c r="P1155" s="312"/>
      <c r="Q1155" s="308"/>
      <c r="R1155" s="300" t="str">
        <f>IFERROR(VLOOKUP(Q1155,Hoja1!A:B,2,FALSE),"")</f>
        <v/>
      </c>
      <c r="S1155" s="308"/>
      <c r="T1155" s="308"/>
      <c r="U1155" s="308"/>
      <c r="V1155" s="301" t="str">
        <f t="shared" si="51"/>
        <v/>
      </c>
    </row>
    <row r="1156" spans="1:22" s="302" customFormat="1" x14ac:dyDescent="0.2">
      <c r="A1156" s="394"/>
      <c r="B1156" s="305"/>
      <c r="C1156" s="305"/>
      <c r="D1156" s="306"/>
      <c r="E1156" s="306"/>
      <c r="F1156" s="305"/>
      <c r="G1156" s="305"/>
      <c r="H1156" s="306"/>
      <c r="I1156" s="306"/>
      <c r="J1156" s="307"/>
      <c r="K1156" s="307"/>
      <c r="L1156" s="299" t="str">
        <f t="shared" si="52"/>
        <v/>
      </c>
      <c r="M1156" s="311"/>
      <c r="N1156" s="312"/>
      <c r="O1156" s="312"/>
      <c r="P1156" s="312"/>
      <c r="Q1156" s="308"/>
      <c r="R1156" s="300" t="str">
        <f>IFERROR(VLOOKUP(Q1156,Hoja1!A:B,2,FALSE),"")</f>
        <v/>
      </c>
      <c r="S1156" s="308"/>
      <c r="T1156" s="308"/>
      <c r="U1156" s="308"/>
      <c r="V1156" s="301" t="str">
        <f t="shared" si="51"/>
        <v/>
      </c>
    </row>
    <row r="1157" spans="1:22" s="302" customFormat="1" x14ac:dyDescent="0.2">
      <c r="A1157" s="394"/>
      <c r="B1157" s="305"/>
      <c r="C1157" s="305"/>
      <c r="D1157" s="306"/>
      <c r="E1157" s="306"/>
      <c r="F1157" s="305"/>
      <c r="G1157" s="305"/>
      <c r="H1157" s="306"/>
      <c r="I1157" s="306"/>
      <c r="J1157" s="307"/>
      <c r="K1157" s="307"/>
      <c r="L1157" s="299" t="str">
        <f t="shared" si="52"/>
        <v/>
      </c>
      <c r="M1157" s="311"/>
      <c r="N1157" s="312"/>
      <c r="O1157" s="312"/>
      <c r="P1157" s="312"/>
      <c r="Q1157" s="308"/>
      <c r="R1157" s="300" t="str">
        <f>IFERROR(VLOOKUP(Q1157,Hoja1!A:B,2,FALSE),"")</f>
        <v/>
      </c>
      <c r="S1157" s="308"/>
      <c r="T1157" s="308"/>
      <c r="U1157" s="308"/>
      <c r="V1157" s="301" t="str">
        <f t="shared" si="51"/>
        <v/>
      </c>
    </row>
    <row r="1158" spans="1:22" s="302" customFormat="1" x14ac:dyDescent="0.2">
      <c r="A1158" s="394"/>
      <c r="B1158" s="305"/>
      <c r="C1158" s="305"/>
      <c r="D1158" s="306"/>
      <c r="E1158" s="306"/>
      <c r="F1158" s="305"/>
      <c r="G1158" s="305"/>
      <c r="H1158" s="306"/>
      <c r="I1158" s="306"/>
      <c r="J1158" s="307"/>
      <c r="K1158" s="307"/>
      <c r="L1158" s="299" t="str">
        <f t="shared" si="52"/>
        <v/>
      </c>
      <c r="M1158" s="311"/>
      <c r="N1158" s="312"/>
      <c r="O1158" s="312"/>
      <c r="P1158" s="312"/>
      <c r="Q1158" s="308"/>
      <c r="R1158" s="300" t="str">
        <f>IFERROR(VLOOKUP(Q1158,Hoja1!A:B,2,FALSE),"")</f>
        <v/>
      </c>
      <c r="S1158" s="308"/>
      <c r="T1158" s="308"/>
      <c r="U1158" s="308"/>
      <c r="V1158" s="301" t="str">
        <f t="shared" si="51"/>
        <v/>
      </c>
    </row>
    <row r="1159" spans="1:22" s="302" customFormat="1" x14ac:dyDescent="0.2">
      <c r="A1159" s="394"/>
      <c r="B1159" s="305"/>
      <c r="C1159" s="305"/>
      <c r="D1159" s="306"/>
      <c r="E1159" s="306"/>
      <c r="F1159" s="305"/>
      <c r="G1159" s="305"/>
      <c r="H1159" s="306"/>
      <c r="I1159" s="306"/>
      <c r="J1159" s="307"/>
      <c r="K1159" s="307"/>
      <c r="L1159" s="299" t="str">
        <f t="shared" si="52"/>
        <v/>
      </c>
      <c r="M1159" s="311"/>
      <c r="N1159" s="312"/>
      <c r="O1159" s="312"/>
      <c r="P1159" s="312"/>
      <c r="Q1159" s="308"/>
      <c r="R1159" s="300" t="str">
        <f>IFERROR(VLOOKUP(Q1159,Hoja1!A:B,2,FALSE),"")</f>
        <v/>
      </c>
      <c r="S1159" s="308"/>
      <c r="T1159" s="308"/>
      <c r="U1159" s="308"/>
      <c r="V1159" s="301" t="str">
        <f t="shared" si="51"/>
        <v/>
      </c>
    </row>
    <row r="1160" spans="1:22" s="302" customFormat="1" x14ac:dyDescent="0.2">
      <c r="A1160" s="394"/>
      <c r="B1160" s="305"/>
      <c r="C1160" s="305"/>
      <c r="D1160" s="306"/>
      <c r="E1160" s="306"/>
      <c r="F1160" s="305"/>
      <c r="G1160" s="305"/>
      <c r="H1160" s="306"/>
      <c r="I1160" s="306"/>
      <c r="J1160" s="307"/>
      <c r="K1160" s="307"/>
      <c r="L1160" s="299" t="str">
        <f t="shared" si="52"/>
        <v/>
      </c>
      <c r="M1160" s="311"/>
      <c r="N1160" s="312"/>
      <c r="O1160" s="312"/>
      <c r="P1160" s="312"/>
      <c r="Q1160" s="308"/>
      <c r="R1160" s="300" t="str">
        <f>IFERROR(VLOOKUP(Q1160,Hoja1!A:B,2,FALSE),"")</f>
        <v/>
      </c>
      <c r="S1160" s="308"/>
      <c r="T1160" s="308"/>
      <c r="U1160" s="308"/>
      <c r="V1160" s="301" t="str">
        <f t="shared" si="51"/>
        <v/>
      </c>
    </row>
    <row r="1161" spans="1:22" s="302" customFormat="1" x14ac:dyDescent="0.2">
      <c r="A1161" s="394"/>
      <c r="B1161" s="305"/>
      <c r="C1161" s="305"/>
      <c r="D1161" s="306"/>
      <c r="E1161" s="306"/>
      <c r="F1161" s="305"/>
      <c r="G1161" s="305"/>
      <c r="H1161" s="306"/>
      <c r="I1161" s="306"/>
      <c r="J1161" s="307"/>
      <c r="K1161" s="307"/>
      <c r="L1161" s="299" t="str">
        <f t="shared" si="52"/>
        <v/>
      </c>
      <c r="M1161" s="311"/>
      <c r="N1161" s="312"/>
      <c r="O1161" s="312"/>
      <c r="P1161" s="312"/>
      <c r="Q1161" s="308"/>
      <c r="R1161" s="300" t="str">
        <f>IFERROR(VLOOKUP(Q1161,Hoja1!A:B,2,FALSE),"")</f>
        <v/>
      </c>
      <c r="S1161" s="308"/>
      <c r="T1161" s="308"/>
      <c r="U1161" s="308"/>
      <c r="V1161" s="301" t="str">
        <f t="shared" si="51"/>
        <v/>
      </c>
    </row>
    <row r="1162" spans="1:22" s="302" customFormat="1" x14ac:dyDescent="0.2">
      <c r="A1162" s="394"/>
      <c r="B1162" s="305"/>
      <c r="C1162" s="305"/>
      <c r="D1162" s="306"/>
      <c r="E1162" s="306"/>
      <c r="F1162" s="305"/>
      <c r="G1162" s="305"/>
      <c r="H1162" s="306"/>
      <c r="I1162" s="306"/>
      <c r="J1162" s="307"/>
      <c r="K1162" s="307"/>
      <c r="L1162" s="299" t="str">
        <f t="shared" si="52"/>
        <v/>
      </c>
      <c r="M1162" s="311"/>
      <c r="N1162" s="312"/>
      <c r="O1162" s="312"/>
      <c r="P1162" s="312"/>
      <c r="Q1162" s="308"/>
      <c r="R1162" s="300" t="str">
        <f>IFERROR(VLOOKUP(Q1162,Hoja1!A:B,2,FALSE),"")</f>
        <v/>
      </c>
      <c r="S1162" s="308"/>
      <c r="T1162" s="308"/>
      <c r="U1162" s="308"/>
      <c r="V1162" s="301" t="str">
        <f t="shared" si="51"/>
        <v/>
      </c>
    </row>
    <row r="1163" spans="1:22" s="302" customFormat="1" x14ac:dyDescent="0.2">
      <c r="A1163" s="394"/>
      <c r="B1163" s="305"/>
      <c r="C1163" s="305"/>
      <c r="D1163" s="306"/>
      <c r="E1163" s="306"/>
      <c r="F1163" s="305"/>
      <c r="G1163" s="305"/>
      <c r="H1163" s="306"/>
      <c r="I1163" s="306"/>
      <c r="J1163" s="307"/>
      <c r="K1163" s="307"/>
      <c r="L1163" s="299" t="str">
        <f t="shared" si="52"/>
        <v/>
      </c>
      <c r="M1163" s="311"/>
      <c r="N1163" s="312"/>
      <c r="O1163" s="312"/>
      <c r="P1163" s="312"/>
      <c r="Q1163" s="308"/>
      <c r="R1163" s="300" t="str">
        <f>IFERROR(VLOOKUP(Q1163,Hoja1!A:B,2,FALSE),"")</f>
        <v/>
      </c>
      <c r="S1163" s="308"/>
      <c r="T1163" s="308"/>
      <c r="U1163" s="308"/>
      <c r="V1163" s="301" t="str">
        <f t="shared" ref="V1163:V1226" si="53">IF(A1164="","",MONTH(A1164))</f>
        <v/>
      </c>
    </row>
    <row r="1164" spans="1:22" s="302" customFormat="1" x14ac:dyDescent="0.2">
      <c r="A1164" s="394"/>
      <c r="B1164" s="305"/>
      <c r="C1164" s="305"/>
      <c r="D1164" s="306"/>
      <c r="E1164" s="306"/>
      <c r="F1164" s="305"/>
      <c r="G1164" s="305"/>
      <c r="H1164" s="306"/>
      <c r="I1164" s="306"/>
      <c r="J1164" s="307"/>
      <c r="K1164" s="307"/>
      <c r="L1164" s="299" t="str">
        <f t="shared" si="52"/>
        <v/>
      </c>
      <c r="M1164" s="311"/>
      <c r="N1164" s="312"/>
      <c r="O1164" s="312"/>
      <c r="P1164" s="312"/>
      <c r="Q1164" s="308"/>
      <c r="R1164" s="300" t="str">
        <f>IFERROR(VLOOKUP(Q1164,Hoja1!A:B,2,FALSE),"")</f>
        <v/>
      </c>
      <c r="S1164" s="308"/>
      <c r="T1164" s="308"/>
      <c r="U1164" s="308"/>
      <c r="V1164" s="301" t="str">
        <f t="shared" si="53"/>
        <v/>
      </c>
    </row>
    <row r="1165" spans="1:22" s="302" customFormat="1" x14ac:dyDescent="0.2">
      <c r="A1165" s="394"/>
      <c r="B1165" s="305"/>
      <c r="C1165" s="305"/>
      <c r="D1165" s="306"/>
      <c r="E1165" s="306"/>
      <c r="F1165" s="305"/>
      <c r="G1165" s="305"/>
      <c r="H1165" s="306"/>
      <c r="I1165" s="306"/>
      <c r="J1165" s="307"/>
      <c r="K1165" s="307"/>
      <c r="L1165" s="299" t="str">
        <f t="shared" si="52"/>
        <v/>
      </c>
      <c r="M1165" s="311"/>
      <c r="N1165" s="312"/>
      <c r="O1165" s="312"/>
      <c r="P1165" s="312"/>
      <c r="Q1165" s="308"/>
      <c r="R1165" s="300" t="str">
        <f>IFERROR(VLOOKUP(Q1165,Hoja1!A:B,2,FALSE),"")</f>
        <v/>
      </c>
      <c r="S1165" s="308"/>
      <c r="T1165" s="308"/>
      <c r="U1165" s="308"/>
      <c r="V1165" s="301" t="str">
        <f t="shared" si="53"/>
        <v/>
      </c>
    </row>
    <row r="1166" spans="1:22" s="302" customFormat="1" x14ac:dyDescent="0.2">
      <c r="A1166" s="394"/>
      <c r="B1166" s="305"/>
      <c r="C1166" s="305"/>
      <c r="D1166" s="306"/>
      <c r="E1166" s="306"/>
      <c r="F1166" s="305"/>
      <c r="G1166" s="305"/>
      <c r="H1166" s="306"/>
      <c r="I1166" s="306"/>
      <c r="J1166" s="307"/>
      <c r="K1166" s="307"/>
      <c r="L1166" s="299" t="str">
        <f t="shared" si="52"/>
        <v/>
      </c>
      <c r="M1166" s="311"/>
      <c r="N1166" s="312"/>
      <c r="O1166" s="312"/>
      <c r="P1166" s="312"/>
      <c r="Q1166" s="308"/>
      <c r="R1166" s="300" t="str">
        <f>IFERROR(VLOOKUP(Q1166,Hoja1!A:B,2,FALSE),"")</f>
        <v/>
      </c>
      <c r="S1166" s="308"/>
      <c r="T1166" s="308"/>
      <c r="U1166" s="308"/>
      <c r="V1166" s="301" t="str">
        <f t="shared" si="53"/>
        <v/>
      </c>
    </row>
    <row r="1167" spans="1:22" s="302" customFormat="1" x14ac:dyDescent="0.2">
      <c r="A1167" s="394"/>
      <c r="B1167" s="305"/>
      <c r="C1167" s="305"/>
      <c r="D1167" s="306"/>
      <c r="E1167" s="306"/>
      <c r="F1167" s="305"/>
      <c r="G1167" s="305"/>
      <c r="H1167" s="306"/>
      <c r="I1167" s="306"/>
      <c r="J1167" s="307"/>
      <c r="K1167" s="307"/>
      <c r="L1167" s="299" t="str">
        <f t="shared" si="52"/>
        <v/>
      </c>
      <c r="M1167" s="311"/>
      <c r="N1167" s="312"/>
      <c r="O1167" s="312"/>
      <c r="P1167" s="312"/>
      <c r="Q1167" s="308"/>
      <c r="R1167" s="300" t="str">
        <f>IFERROR(VLOOKUP(Q1167,Hoja1!A:B,2,FALSE),"")</f>
        <v/>
      </c>
      <c r="S1167" s="308"/>
      <c r="T1167" s="308"/>
      <c r="U1167" s="308"/>
      <c r="V1167" s="301" t="str">
        <f t="shared" si="53"/>
        <v/>
      </c>
    </row>
    <row r="1168" spans="1:22" s="302" customFormat="1" x14ac:dyDescent="0.2">
      <c r="A1168" s="394"/>
      <c r="B1168" s="305"/>
      <c r="C1168" s="305"/>
      <c r="D1168" s="306"/>
      <c r="E1168" s="306"/>
      <c r="F1168" s="305"/>
      <c r="G1168" s="305"/>
      <c r="H1168" s="306"/>
      <c r="I1168" s="306"/>
      <c r="J1168" s="307"/>
      <c r="K1168" s="307"/>
      <c r="L1168" s="299" t="str">
        <f t="shared" si="52"/>
        <v/>
      </c>
      <c r="M1168" s="311"/>
      <c r="N1168" s="312"/>
      <c r="O1168" s="312"/>
      <c r="P1168" s="312"/>
      <c r="Q1168" s="308"/>
      <c r="R1168" s="300" t="str">
        <f>IFERROR(VLOOKUP(Q1168,Hoja1!A:B,2,FALSE),"")</f>
        <v/>
      </c>
      <c r="S1168" s="308"/>
      <c r="T1168" s="308"/>
      <c r="U1168" s="308"/>
      <c r="V1168" s="301" t="str">
        <f t="shared" si="53"/>
        <v/>
      </c>
    </row>
    <row r="1169" spans="1:22" s="302" customFormat="1" x14ac:dyDescent="0.2">
      <c r="A1169" s="394"/>
      <c r="B1169" s="305"/>
      <c r="C1169" s="305"/>
      <c r="D1169" s="306"/>
      <c r="E1169" s="306"/>
      <c r="F1169" s="305"/>
      <c r="G1169" s="305"/>
      <c r="H1169" s="306"/>
      <c r="I1169" s="306"/>
      <c r="J1169" s="307"/>
      <c r="K1169" s="307"/>
      <c r="L1169" s="299" t="str">
        <f t="shared" si="52"/>
        <v/>
      </c>
      <c r="M1169" s="311"/>
      <c r="N1169" s="312"/>
      <c r="O1169" s="312"/>
      <c r="P1169" s="312"/>
      <c r="Q1169" s="308"/>
      <c r="R1169" s="300" t="str">
        <f>IFERROR(VLOOKUP(Q1169,Hoja1!A:B,2,FALSE),"")</f>
        <v/>
      </c>
      <c r="S1169" s="308"/>
      <c r="T1169" s="308"/>
      <c r="U1169" s="308"/>
      <c r="V1169" s="301" t="str">
        <f t="shared" si="53"/>
        <v/>
      </c>
    </row>
    <row r="1170" spans="1:22" s="302" customFormat="1" x14ac:dyDescent="0.2">
      <c r="A1170" s="394"/>
      <c r="B1170" s="305"/>
      <c r="C1170" s="305"/>
      <c r="D1170" s="306"/>
      <c r="E1170" s="306"/>
      <c r="F1170" s="305"/>
      <c r="G1170" s="305"/>
      <c r="H1170" s="306"/>
      <c r="I1170" s="306"/>
      <c r="J1170" s="307"/>
      <c r="K1170" s="307"/>
      <c r="L1170" s="299" t="str">
        <f t="shared" si="52"/>
        <v/>
      </c>
      <c r="M1170" s="311"/>
      <c r="N1170" s="312"/>
      <c r="O1170" s="312"/>
      <c r="P1170" s="312"/>
      <c r="Q1170" s="308"/>
      <c r="R1170" s="300" t="str">
        <f>IFERROR(VLOOKUP(Q1170,Hoja1!A:B,2,FALSE),"")</f>
        <v/>
      </c>
      <c r="S1170" s="308"/>
      <c r="T1170" s="308"/>
      <c r="U1170" s="308"/>
      <c r="V1170" s="301" t="str">
        <f t="shared" si="53"/>
        <v/>
      </c>
    </row>
    <row r="1171" spans="1:22" s="302" customFormat="1" x14ac:dyDescent="0.2">
      <c r="A1171" s="394"/>
      <c r="B1171" s="305"/>
      <c r="C1171" s="305"/>
      <c r="D1171" s="306"/>
      <c r="E1171" s="306"/>
      <c r="F1171" s="305"/>
      <c r="G1171" s="305"/>
      <c r="H1171" s="306"/>
      <c r="I1171" s="306"/>
      <c r="J1171" s="307"/>
      <c r="K1171" s="307"/>
      <c r="L1171" s="299" t="str">
        <f t="shared" si="52"/>
        <v/>
      </c>
      <c r="M1171" s="311"/>
      <c r="N1171" s="312"/>
      <c r="O1171" s="312"/>
      <c r="P1171" s="312"/>
      <c r="Q1171" s="308"/>
      <c r="R1171" s="300" t="str">
        <f>IFERROR(VLOOKUP(Q1171,Hoja1!A:B,2,FALSE),"")</f>
        <v/>
      </c>
      <c r="S1171" s="308"/>
      <c r="T1171" s="308"/>
      <c r="U1171" s="308"/>
      <c r="V1171" s="301" t="str">
        <f t="shared" si="53"/>
        <v/>
      </c>
    </row>
    <row r="1172" spans="1:22" s="302" customFormat="1" x14ac:dyDescent="0.2">
      <c r="A1172" s="394"/>
      <c r="B1172" s="305"/>
      <c r="C1172" s="305"/>
      <c r="D1172" s="306"/>
      <c r="E1172" s="306"/>
      <c r="F1172" s="305"/>
      <c r="G1172" s="305"/>
      <c r="H1172" s="306"/>
      <c r="I1172" s="306"/>
      <c r="J1172" s="307"/>
      <c r="K1172" s="307"/>
      <c r="L1172" s="299" t="str">
        <f t="shared" si="52"/>
        <v/>
      </c>
      <c r="M1172" s="311"/>
      <c r="N1172" s="312"/>
      <c r="O1172" s="312"/>
      <c r="P1172" s="312"/>
      <c r="Q1172" s="308"/>
      <c r="R1172" s="300" t="str">
        <f>IFERROR(VLOOKUP(Q1172,Hoja1!A:B,2,FALSE),"")</f>
        <v/>
      </c>
      <c r="S1172" s="308"/>
      <c r="T1172" s="308"/>
      <c r="U1172" s="308"/>
      <c r="V1172" s="301" t="str">
        <f t="shared" si="53"/>
        <v/>
      </c>
    </row>
    <row r="1173" spans="1:22" s="302" customFormat="1" x14ac:dyDescent="0.2">
      <c r="A1173" s="394"/>
      <c r="B1173" s="305"/>
      <c r="C1173" s="305"/>
      <c r="D1173" s="306"/>
      <c r="E1173" s="306"/>
      <c r="F1173" s="305"/>
      <c r="G1173" s="305"/>
      <c r="H1173" s="306"/>
      <c r="I1173" s="306"/>
      <c r="J1173" s="307"/>
      <c r="K1173" s="307"/>
      <c r="L1173" s="299" t="str">
        <f t="shared" si="52"/>
        <v/>
      </c>
      <c r="M1173" s="311"/>
      <c r="N1173" s="312"/>
      <c r="O1173" s="312"/>
      <c r="P1173" s="312"/>
      <c r="Q1173" s="308"/>
      <c r="R1173" s="300" t="str">
        <f>IFERROR(VLOOKUP(Q1173,Hoja1!A:B,2,FALSE),"")</f>
        <v/>
      </c>
      <c r="S1173" s="308"/>
      <c r="T1173" s="308"/>
      <c r="U1173" s="308"/>
      <c r="V1173" s="301" t="str">
        <f t="shared" si="53"/>
        <v/>
      </c>
    </row>
    <row r="1174" spans="1:22" s="302" customFormat="1" x14ac:dyDescent="0.2">
      <c r="A1174" s="394"/>
      <c r="B1174" s="305"/>
      <c r="C1174" s="305"/>
      <c r="D1174" s="306"/>
      <c r="E1174" s="306"/>
      <c r="F1174" s="305"/>
      <c r="G1174" s="305"/>
      <c r="H1174" s="306"/>
      <c r="I1174" s="306"/>
      <c r="J1174" s="307"/>
      <c r="K1174" s="307"/>
      <c r="L1174" s="299" t="str">
        <f t="shared" si="52"/>
        <v/>
      </c>
      <c r="M1174" s="311"/>
      <c r="N1174" s="312"/>
      <c r="O1174" s="312"/>
      <c r="P1174" s="312"/>
      <c r="Q1174" s="308"/>
      <c r="R1174" s="300" t="str">
        <f>IFERROR(VLOOKUP(Q1174,Hoja1!A:B,2,FALSE),"")</f>
        <v/>
      </c>
      <c r="S1174" s="308"/>
      <c r="T1174" s="308"/>
      <c r="U1174" s="308"/>
      <c r="V1174" s="301" t="str">
        <f t="shared" si="53"/>
        <v/>
      </c>
    </row>
    <row r="1175" spans="1:22" s="302" customFormat="1" x14ac:dyDescent="0.2">
      <c r="A1175" s="394"/>
      <c r="B1175" s="305"/>
      <c r="C1175" s="305"/>
      <c r="D1175" s="306"/>
      <c r="E1175" s="306"/>
      <c r="F1175" s="305"/>
      <c r="G1175" s="305"/>
      <c r="H1175" s="306"/>
      <c r="I1175" s="306"/>
      <c r="J1175" s="307"/>
      <c r="K1175" s="307"/>
      <c r="L1175" s="299" t="str">
        <f t="shared" si="52"/>
        <v/>
      </c>
      <c r="M1175" s="311"/>
      <c r="N1175" s="312"/>
      <c r="O1175" s="312"/>
      <c r="P1175" s="312"/>
      <c r="Q1175" s="308"/>
      <c r="R1175" s="300" t="str">
        <f>IFERROR(VLOOKUP(Q1175,Hoja1!A:B,2,FALSE),"")</f>
        <v/>
      </c>
      <c r="S1175" s="308"/>
      <c r="T1175" s="308"/>
      <c r="U1175" s="308"/>
      <c r="V1175" s="301" t="str">
        <f t="shared" si="53"/>
        <v/>
      </c>
    </row>
    <row r="1176" spans="1:22" s="302" customFormat="1" x14ac:dyDescent="0.2">
      <c r="A1176" s="394"/>
      <c r="B1176" s="305"/>
      <c r="C1176" s="305"/>
      <c r="D1176" s="306"/>
      <c r="E1176" s="306"/>
      <c r="F1176" s="305"/>
      <c r="G1176" s="305"/>
      <c r="H1176" s="306"/>
      <c r="I1176" s="306"/>
      <c r="J1176" s="307"/>
      <c r="K1176" s="307"/>
      <c r="L1176" s="299" t="str">
        <f t="shared" si="52"/>
        <v/>
      </c>
      <c r="M1176" s="311"/>
      <c r="N1176" s="312"/>
      <c r="O1176" s="312"/>
      <c r="P1176" s="312"/>
      <c r="Q1176" s="308"/>
      <c r="R1176" s="300" t="str">
        <f>IFERROR(VLOOKUP(Q1176,Hoja1!A:B,2,FALSE),"")</f>
        <v/>
      </c>
      <c r="S1176" s="308"/>
      <c r="T1176" s="308"/>
      <c r="U1176" s="308"/>
      <c r="V1176" s="301" t="str">
        <f t="shared" si="53"/>
        <v/>
      </c>
    </row>
    <row r="1177" spans="1:22" s="302" customFormat="1" x14ac:dyDescent="0.2">
      <c r="A1177" s="394"/>
      <c r="B1177" s="305"/>
      <c r="C1177" s="305"/>
      <c r="D1177" s="306"/>
      <c r="E1177" s="306"/>
      <c r="F1177" s="305"/>
      <c r="G1177" s="305"/>
      <c r="H1177" s="306"/>
      <c r="I1177" s="306"/>
      <c r="J1177" s="307"/>
      <c r="K1177" s="307"/>
      <c r="L1177" s="299" t="str">
        <f t="shared" si="52"/>
        <v/>
      </c>
      <c r="M1177" s="311"/>
      <c r="N1177" s="312"/>
      <c r="O1177" s="312"/>
      <c r="P1177" s="312"/>
      <c r="Q1177" s="308"/>
      <c r="R1177" s="300" t="str">
        <f>IFERROR(VLOOKUP(Q1177,Hoja1!A:B,2,FALSE),"")</f>
        <v/>
      </c>
      <c r="S1177" s="308"/>
      <c r="T1177" s="308"/>
      <c r="U1177" s="308"/>
      <c r="V1177" s="301" t="str">
        <f t="shared" si="53"/>
        <v/>
      </c>
    </row>
    <row r="1178" spans="1:22" s="302" customFormat="1" x14ac:dyDescent="0.2">
      <c r="A1178" s="394"/>
      <c r="B1178" s="305"/>
      <c r="C1178" s="305"/>
      <c r="D1178" s="306"/>
      <c r="E1178" s="306"/>
      <c r="F1178" s="305"/>
      <c r="G1178" s="305"/>
      <c r="H1178" s="306"/>
      <c r="I1178" s="306"/>
      <c r="J1178" s="307"/>
      <c r="K1178" s="307"/>
      <c r="L1178" s="299" t="str">
        <f t="shared" si="52"/>
        <v/>
      </c>
      <c r="M1178" s="311"/>
      <c r="N1178" s="312"/>
      <c r="O1178" s="312"/>
      <c r="P1178" s="312"/>
      <c r="Q1178" s="308"/>
      <c r="R1178" s="300" t="str">
        <f>IFERROR(VLOOKUP(Q1178,Hoja1!A:B,2,FALSE),"")</f>
        <v/>
      </c>
      <c r="S1178" s="308"/>
      <c r="T1178" s="308"/>
      <c r="U1178" s="308"/>
      <c r="V1178" s="301" t="str">
        <f t="shared" si="53"/>
        <v/>
      </c>
    </row>
    <row r="1179" spans="1:22" s="302" customFormat="1" x14ac:dyDescent="0.2">
      <c r="A1179" s="394"/>
      <c r="B1179" s="305"/>
      <c r="C1179" s="305"/>
      <c r="D1179" s="306"/>
      <c r="E1179" s="306"/>
      <c r="F1179" s="305"/>
      <c r="G1179" s="305"/>
      <c r="H1179" s="306"/>
      <c r="I1179" s="306"/>
      <c r="J1179" s="307"/>
      <c r="K1179" s="307"/>
      <c r="L1179" s="299" t="str">
        <f t="shared" si="52"/>
        <v/>
      </c>
      <c r="M1179" s="311"/>
      <c r="N1179" s="312"/>
      <c r="O1179" s="312"/>
      <c r="P1179" s="312"/>
      <c r="Q1179" s="308"/>
      <c r="R1179" s="300" t="str">
        <f>IFERROR(VLOOKUP(Q1179,Hoja1!A:B,2,FALSE),"")</f>
        <v/>
      </c>
      <c r="S1179" s="308"/>
      <c r="T1179" s="308"/>
      <c r="U1179" s="308"/>
      <c r="V1179" s="301" t="str">
        <f t="shared" si="53"/>
        <v/>
      </c>
    </row>
    <row r="1180" spans="1:22" s="302" customFormat="1" x14ac:dyDescent="0.2">
      <c r="A1180" s="394"/>
      <c r="B1180" s="305"/>
      <c r="C1180" s="305"/>
      <c r="D1180" s="306"/>
      <c r="E1180" s="306"/>
      <c r="F1180" s="305"/>
      <c r="G1180" s="305"/>
      <c r="H1180" s="306"/>
      <c r="I1180" s="306"/>
      <c r="J1180" s="307"/>
      <c r="K1180" s="307"/>
      <c r="L1180" s="299" t="str">
        <f t="shared" si="52"/>
        <v/>
      </c>
      <c r="M1180" s="311"/>
      <c r="N1180" s="312"/>
      <c r="O1180" s="312"/>
      <c r="P1180" s="312"/>
      <c r="Q1180" s="308"/>
      <c r="R1180" s="300" t="str">
        <f>IFERROR(VLOOKUP(Q1180,Hoja1!A:B,2,FALSE),"")</f>
        <v/>
      </c>
      <c r="S1180" s="308"/>
      <c r="T1180" s="308"/>
      <c r="U1180" s="308"/>
      <c r="V1180" s="301" t="str">
        <f t="shared" si="53"/>
        <v/>
      </c>
    </row>
    <row r="1181" spans="1:22" s="302" customFormat="1" x14ac:dyDescent="0.2">
      <c r="A1181" s="394"/>
      <c r="B1181" s="305"/>
      <c r="C1181" s="305"/>
      <c r="D1181" s="306"/>
      <c r="E1181" s="306"/>
      <c r="F1181" s="305"/>
      <c r="G1181" s="305"/>
      <c r="H1181" s="306"/>
      <c r="I1181" s="306"/>
      <c r="J1181" s="307"/>
      <c r="K1181" s="307"/>
      <c r="L1181" s="299" t="str">
        <f t="shared" si="52"/>
        <v/>
      </c>
      <c r="M1181" s="311"/>
      <c r="N1181" s="312"/>
      <c r="O1181" s="312"/>
      <c r="P1181" s="312"/>
      <c r="Q1181" s="308"/>
      <c r="R1181" s="300" t="str">
        <f>IFERROR(VLOOKUP(Q1181,Hoja1!A:B,2,FALSE),"")</f>
        <v/>
      </c>
      <c r="S1181" s="308"/>
      <c r="T1181" s="308"/>
      <c r="U1181" s="308"/>
      <c r="V1181" s="301" t="str">
        <f t="shared" si="53"/>
        <v/>
      </c>
    </row>
    <row r="1182" spans="1:22" s="302" customFormat="1" x14ac:dyDescent="0.2">
      <c r="A1182" s="394"/>
      <c r="B1182" s="305"/>
      <c r="C1182" s="305"/>
      <c r="D1182" s="306"/>
      <c r="E1182" s="306"/>
      <c r="F1182" s="305"/>
      <c r="G1182" s="305"/>
      <c r="H1182" s="306"/>
      <c r="I1182" s="306"/>
      <c r="J1182" s="307"/>
      <c r="K1182" s="307"/>
      <c r="L1182" s="299" t="str">
        <f t="shared" si="52"/>
        <v/>
      </c>
      <c r="M1182" s="311"/>
      <c r="N1182" s="312"/>
      <c r="O1182" s="312"/>
      <c r="P1182" s="312"/>
      <c r="Q1182" s="308"/>
      <c r="R1182" s="300" t="str">
        <f>IFERROR(VLOOKUP(Q1182,Hoja1!A:B,2,FALSE),"")</f>
        <v/>
      </c>
      <c r="S1182" s="308"/>
      <c r="T1182" s="308"/>
      <c r="U1182" s="308"/>
      <c r="V1182" s="301" t="str">
        <f t="shared" si="53"/>
        <v/>
      </c>
    </row>
    <row r="1183" spans="1:22" s="302" customFormat="1" x14ac:dyDescent="0.2">
      <c r="A1183" s="394"/>
      <c r="B1183" s="305"/>
      <c r="C1183" s="305"/>
      <c r="D1183" s="306"/>
      <c r="E1183" s="306"/>
      <c r="F1183" s="305"/>
      <c r="G1183" s="305"/>
      <c r="H1183" s="306"/>
      <c r="I1183" s="306"/>
      <c r="J1183" s="307"/>
      <c r="K1183" s="307"/>
      <c r="L1183" s="299" t="str">
        <f t="shared" si="52"/>
        <v/>
      </c>
      <c r="M1183" s="311"/>
      <c r="N1183" s="312"/>
      <c r="O1183" s="312"/>
      <c r="P1183" s="312"/>
      <c r="Q1183" s="308"/>
      <c r="R1183" s="300" t="str">
        <f>IFERROR(VLOOKUP(Q1183,Hoja1!A:B,2,FALSE),"")</f>
        <v/>
      </c>
      <c r="S1183" s="308"/>
      <c r="T1183" s="308"/>
      <c r="U1183" s="308"/>
      <c r="V1183" s="301" t="str">
        <f t="shared" si="53"/>
        <v/>
      </c>
    </row>
    <row r="1184" spans="1:22" s="302" customFormat="1" x14ac:dyDescent="0.2">
      <c r="A1184" s="394"/>
      <c r="B1184" s="305"/>
      <c r="C1184" s="305"/>
      <c r="D1184" s="306"/>
      <c r="E1184" s="306"/>
      <c r="F1184" s="305"/>
      <c r="G1184" s="305"/>
      <c r="H1184" s="306"/>
      <c r="I1184" s="306"/>
      <c r="J1184" s="307"/>
      <c r="K1184" s="307"/>
      <c r="L1184" s="299" t="str">
        <f t="shared" si="52"/>
        <v/>
      </c>
      <c r="M1184" s="311"/>
      <c r="N1184" s="312"/>
      <c r="O1184" s="312"/>
      <c r="P1184" s="312"/>
      <c r="Q1184" s="308"/>
      <c r="R1184" s="300" t="str">
        <f>IFERROR(VLOOKUP(Q1184,Hoja1!A:B,2,FALSE),"")</f>
        <v/>
      </c>
      <c r="S1184" s="308"/>
      <c r="T1184" s="308"/>
      <c r="U1184" s="308"/>
      <c r="V1184" s="301" t="str">
        <f t="shared" si="53"/>
        <v/>
      </c>
    </row>
    <row r="1185" spans="1:22" s="302" customFormat="1" x14ac:dyDescent="0.2">
      <c r="A1185" s="394"/>
      <c r="B1185" s="305"/>
      <c r="C1185" s="305"/>
      <c r="D1185" s="306"/>
      <c r="E1185" s="306"/>
      <c r="F1185" s="305"/>
      <c r="G1185" s="305"/>
      <c r="H1185" s="306"/>
      <c r="I1185" s="306"/>
      <c r="J1185" s="307"/>
      <c r="K1185" s="307"/>
      <c r="L1185" s="299" t="str">
        <f t="shared" si="52"/>
        <v/>
      </c>
      <c r="M1185" s="311"/>
      <c r="N1185" s="312"/>
      <c r="O1185" s="312"/>
      <c r="P1185" s="312"/>
      <c r="Q1185" s="308"/>
      <c r="R1185" s="300" t="str">
        <f>IFERROR(VLOOKUP(Q1185,Hoja1!A:B,2,FALSE),"")</f>
        <v/>
      </c>
      <c r="S1185" s="308"/>
      <c r="T1185" s="308"/>
      <c r="U1185" s="308"/>
      <c r="V1185" s="301" t="str">
        <f t="shared" si="53"/>
        <v/>
      </c>
    </row>
    <row r="1186" spans="1:22" s="302" customFormat="1" x14ac:dyDescent="0.2">
      <c r="A1186" s="394"/>
      <c r="B1186" s="305"/>
      <c r="C1186" s="305"/>
      <c r="D1186" s="306"/>
      <c r="E1186" s="306"/>
      <c r="F1186" s="305"/>
      <c r="G1186" s="305"/>
      <c r="H1186" s="306"/>
      <c r="I1186" s="306"/>
      <c r="J1186" s="307"/>
      <c r="K1186" s="307"/>
      <c r="L1186" s="299" t="str">
        <f t="shared" si="52"/>
        <v/>
      </c>
      <c r="M1186" s="311"/>
      <c r="N1186" s="312"/>
      <c r="O1186" s="312"/>
      <c r="P1186" s="312"/>
      <c r="Q1186" s="308"/>
      <c r="R1186" s="300" t="str">
        <f>IFERROR(VLOOKUP(Q1186,Hoja1!A:B,2,FALSE),"")</f>
        <v/>
      </c>
      <c r="S1186" s="308"/>
      <c r="T1186" s="308"/>
      <c r="U1186" s="308"/>
      <c r="V1186" s="301" t="str">
        <f t="shared" si="53"/>
        <v/>
      </c>
    </row>
    <row r="1187" spans="1:22" s="302" customFormat="1" x14ac:dyDescent="0.2">
      <c r="A1187" s="394"/>
      <c r="B1187" s="305"/>
      <c r="C1187" s="305"/>
      <c r="D1187" s="306"/>
      <c r="E1187" s="306"/>
      <c r="F1187" s="305"/>
      <c r="G1187" s="305"/>
      <c r="H1187" s="306"/>
      <c r="I1187" s="306"/>
      <c r="J1187" s="307"/>
      <c r="K1187" s="307"/>
      <c r="L1187" s="299" t="str">
        <f t="shared" si="52"/>
        <v/>
      </c>
      <c r="M1187" s="311"/>
      <c r="N1187" s="312"/>
      <c r="O1187" s="312"/>
      <c r="P1187" s="312"/>
      <c r="Q1187" s="308"/>
      <c r="R1187" s="300" t="str">
        <f>IFERROR(VLOOKUP(Q1187,Hoja1!A:B,2,FALSE),"")</f>
        <v/>
      </c>
      <c r="S1187" s="308"/>
      <c r="T1187" s="308"/>
      <c r="U1187" s="308"/>
      <c r="V1187" s="301" t="str">
        <f t="shared" si="53"/>
        <v/>
      </c>
    </row>
    <row r="1188" spans="1:22" s="302" customFormat="1" x14ac:dyDescent="0.2">
      <c r="A1188" s="394"/>
      <c r="B1188" s="305"/>
      <c r="C1188" s="305"/>
      <c r="D1188" s="306"/>
      <c r="E1188" s="306"/>
      <c r="F1188" s="305"/>
      <c r="G1188" s="305"/>
      <c r="H1188" s="306"/>
      <c r="I1188" s="306"/>
      <c r="J1188" s="307"/>
      <c r="K1188" s="307"/>
      <c r="L1188" s="299" t="str">
        <f t="shared" si="52"/>
        <v/>
      </c>
      <c r="M1188" s="311"/>
      <c r="N1188" s="312"/>
      <c r="O1188" s="312"/>
      <c r="P1188" s="312"/>
      <c r="Q1188" s="308"/>
      <c r="R1188" s="300" t="str">
        <f>IFERROR(VLOOKUP(Q1188,Hoja1!A:B,2,FALSE),"")</f>
        <v/>
      </c>
      <c r="S1188" s="308"/>
      <c r="T1188" s="308"/>
      <c r="U1188" s="308"/>
      <c r="V1188" s="301" t="str">
        <f t="shared" si="53"/>
        <v/>
      </c>
    </row>
    <row r="1189" spans="1:22" s="302" customFormat="1" x14ac:dyDescent="0.2">
      <c r="A1189" s="394"/>
      <c r="B1189" s="305"/>
      <c r="C1189" s="305"/>
      <c r="D1189" s="306"/>
      <c r="E1189" s="306"/>
      <c r="F1189" s="305"/>
      <c r="G1189" s="305"/>
      <c r="H1189" s="306"/>
      <c r="I1189" s="306"/>
      <c r="J1189" s="307"/>
      <c r="K1189" s="307"/>
      <c r="L1189" s="299" t="str">
        <f t="shared" si="52"/>
        <v/>
      </c>
      <c r="M1189" s="311"/>
      <c r="N1189" s="312"/>
      <c r="O1189" s="312"/>
      <c r="P1189" s="312"/>
      <c r="Q1189" s="308"/>
      <c r="R1189" s="300" t="str">
        <f>IFERROR(VLOOKUP(Q1189,Hoja1!A:B,2,FALSE),"")</f>
        <v/>
      </c>
      <c r="S1189" s="308"/>
      <c r="T1189" s="308"/>
      <c r="U1189" s="308"/>
      <c r="V1189" s="301" t="str">
        <f t="shared" si="53"/>
        <v/>
      </c>
    </row>
    <row r="1190" spans="1:22" s="302" customFormat="1" x14ac:dyDescent="0.2">
      <c r="A1190" s="394"/>
      <c r="B1190" s="305"/>
      <c r="C1190" s="305"/>
      <c r="D1190" s="306"/>
      <c r="E1190" s="306"/>
      <c r="F1190" s="305"/>
      <c r="G1190" s="305"/>
      <c r="H1190" s="306"/>
      <c r="I1190" s="306"/>
      <c r="J1190" s="307"/>
      <c r="K1190" s="307"/>
      <c r="L1190" s="299" t="str">
        <f t="shared" si="52"/>
        <v/>
      </c>
      <c r="M1190" s="311"/>
      <c r="N1190" s="312"/>
      <c r="O1190" s="312"/>
      <c r="P1190" s="312"/>
      <c r="Q1190" s="308"/>
      <c r="R1190" s="300" t="str">
        <f>IFERROR(VLOOKUP(Q1190,Hoja1!A:B,2,FALSE),"")</f>
        <v/>
      </c>
      <c r="S1190" s="308"/>
      <c r="T1190" s="308"/>
      <c r="U1190" s="308"/>
      <c r="V1190" s="301" t="str">
        <f t="shared" si="53"/>
        <v/>
      </c>
    </row>
    <row r="1191" spans="1:22" s="302" customFormat="1" x14ac:dyDescent="0.2">
      <c r="A1191" s="394"/>
      <c r="B1191" s="305"/>
      <c r="C1191" s="305"/>
      <c r="D1191" s="306"/>
      <c r="E1191" s="306"/>
      <c r="F1191" s="305"/>
      <c r="G1191" s="305"/>
      <c r="H1191" s="306"/>
      <c r="I1191" s="306"/>
      <c r="J1191" s="307"/>
      <c r="K1191" s="307"/>
      <c r="L1191" s="299" t="str">
        <f t="shared" si="52"/>
        <v/>
      </c>
      <c r="M1191" s="311"/>
      <c r="N1191" s="312"/>
      <c r="O1191" s="312"/>
      <c r="P1191" s="312"/>
      <c r="Q1191" s="308"/>
      <c r="R1191" s="300" t="str">
        <f>IFERROR(VLOOKUP(Q1191,Hoja1!A:B,2,FALSE),"")</f>
        <v/>
      </c>
      <c r="S1191" s="308"/>
      <c r="T1191" s="308"/>
      <c r="U1191" s="308"/>
      <c r="V1191" s="301" t="str">
        <f t="shared" si="53"/>
        <v/>
      </c>
    </row>
    <row r="1192" spans="1:22" s="302" customFormat="1" x14ac:dyDescent="0.2">
      <c r="A1192" s="394"/>
      <c r="B1192" s="305"/>
      <c r="C1192" s="305"/>
      <c r="D1192" s="306"/>
      <c r="E1192" s="306"/>
      <c r="F1192" s="305"/>
      <c r="G1192" s="305"/>
      <c r="H1192" s="306"/>
      <c r="I1192" s="306"/>
      <c r="J1192" s="307"/>
      <c r="K1192" s="307"/>
      <c r="L1192" s="299" t="str">
        <f t="shared" si="52"/>
        <v/>
      </c>
      <c r="M1192" s="311"/>
      <c r="N1192" s="312"/>
      <c r="O1192" s="312"/>
      <c r="P1192" s="312"/>
      <c r="Q1192" s="308"/>
      <c r="R1192" s="300" t="str">
        <f>IFERROR(VLOOKUP(Q1192,Hoja1!A:B,2,FALSE),"")</f>
        <v/>
      </c>
      <c r="S1192" s="308"/>
      <c r="T1192" s="308"/>
      <c r="U1192" s="308"/>
      <c r="V1192" s="301" t="str">
        <f t="shared" si="53"/>
        <v/>
      </c>
    </row>
    <row r="1193" spans="1:22" s="302" customFormat="1" x14ac:dyDescent="0.2">
      <c r="A1193" s="394"/>
      <c r="B1193" s="305"/>
      <c r="C1193" s="305"/>
      <c r="D1193" s="306"/>
      <c r="E1193" s="306"/>
      <c r="F1193" s="305"/>
      <c r="G1193" s="305"/>
      <c r="H1193" s="306"/>
      <c r="I1193" s="306"/>
      <c r="J1193" s="307"/>
      <c r="K1193" s="307"/>
      <c r="L1193" s="299" t="str">
        <f t="shared" si="52"/>
        <v/>
      </c>
      <c r="M1193" s="311"/>
      <c r="N1193" s="312"/>
      <c r="O1193" s="312"/>
      <c r="P1193" s="312"/>
      <c r="Q1193" s="308"/>
      <c r="R1193" s="300" t="str">
        <f>IFERROR(VLOOKUP(Q1193,Hoja1!A:B,2,FALSE),"")</f>
        <v/>
      </c>
      <c r="S1193" s="308"/>
      <c r="T1193" s="308"/>
      <c r="U1193" s="308"/>
      <c r="V1193" s="301" t="str">
        <f t="shared" si="53"/>
        <v/>
      </c>
    </row>
    <row r="1194" spans="1:22" s="302" customFormat="1" x14ac:dyDescent="0.2">
      <c r="A1194" s="394"/>
      <c r="B1194" s="305"/>
      <c r="C1194" s="305"/>
      <c r="D1194" s="306"/>
      <c r="E1194" s="306"/>
      <c r="F1194" s="305"/>
      <c r="G1194" s="305"/>
      <c r="H1194" s="306"/>
      <c r="I1194" s="306"/>
      <c r="J1194" s="307"/>
      <c r="K1194" s="307"/>
      <c r="L1194" s="299" t="str">
        <f t="shared" si="52"/>
        <v/>
      </c>
      <c r="M1194" s="311"/>
      <c r="N1194" s="312"/>
      <c r="O1194" s="312"/>
      <c r="P1194" s="312"/>
      <c r="Q1194" s="308"/>
      <c r="R1194" s="300" t="str">
        <f>IFERROR(VLOOKUP(Q1194,Hoja1!A:B,2,FALSE),"")</f>
        <v/>
      </c>
      <c r="S1194" s="308"/>
      <c r="T1194" s="308"/>
      <c r="U1194" s="308"/>
      <c r="V1194" s="301" t="str">
        <f t="shared" si="53"/>
        <v/>
      </c>
    </row>
    <row r="1195" spans="1:22" s="302" customFormat="1" x14ac:dyDescent="0.2">
      <c r="A1195" s="394"/>
      <c r="B1195" s="305"/>
      <c r="C1195" s="305"/>
      <c r="D1195" s="306"/>
      <c r="E1195" s="306"/>
      <c r="F1195" s="305"/>
      <c r="G1195" s="305"/>
      <c r="H1195" s="306"/>
      <c r="I1195" s="306"/>
      <c r="J1195" s="307"/>
      <c r="K1195" s="307"/>
      <c r="L1195" s="299" t="str">
        <f t="shared" ref="L1195:L1258" si="54">IF(K1195="","",(K1195-J1195)/$V$1)</f>
        <v/>
      </c>
      <c r="M1195" s="311"/>
      <c r="N1195" s="312"/>
      <c r="O1195" s="312"/>
      <c r="P1195" s="312"/>
      <c r="Q1195" s="308"/>
      <c r="R1195" s="300" t="str">
        <f>IFERROR(VLOOKUP(Q1195,Hoja1!A:B,2,FALSE),"")</f>
        <v/>
      </c>
      <c r="S1195" s="308"/>
      <c r="T1195" s="308"/>
      <c r="U1195" s="308"/>
      <c r="V1195" s="301" t="str">
        <f t="shared" si="53"/>
        <v/>
      </c>
    </row>
    <row r="1196" spans="1:22" s="302" customFormat="1" x14ac:dyDescent="0.2">
      <c r="A1196" s="394"/>
      <c r="B1196" s="305"/>
      <c r="C1196" s="305"/>
      <c r="D1196" s="306"/>
      <c r="E1196" s="306"/>
      <c r="F1196" s="305"/>
      <c r="G1196" s="305"/>
      <c r="H1196" s="306"/>
      <c r="I1196" s="306"/>
      <c r="J1196" s="307"/>
      <c r="K1196" s="307"/>
      <c r="L1196" s="299" t="str">
        <f t="shared" si="54"/>
        <v/>
      </c>
      <c r="M1196" s="311"/>
      <c r="N1196" s="312"/>
      <c r="O1196" s="312"/>
      <c r="P1196" s="312"/>
      <c r="Q1196" s="308"/>
      <c r="R1196" s="300" t="str">
        <f>IFERROR(VLOOKUP(Q1196,Hoja1!A:B,2,FALSE),"")</f>
        <v/>
      </c>
      <c r="S1196" s="308"/>
      <c r="T1196" s="308"/>
      <c r="U1196" s="308"/>
      <c r="V1196" s="301" t="str">
        <f t="shared" si="53"/>
        <v/>
      </c>
    </row>
    <row r="1197" spans="1:22" s="302" customFormat="1" x14ac:dyDescent="0.2">
      <c r="A1197" s="394"/>
      <c r="B1197" s="305"/>
      <c r="C1197" s="305"/>
      <c r="D1197" s="306"/>
      <c r="E1197" s="306"/>
      <c r="F1197" s="305"/>
      <c r="G1197" s="305"/>
      <c r="H1197" s="306"/>
      <c r="I1197" s="306"/>
      <c r="J1197" s="307"/>
      <c r="K1197" s="307"/>
      <c r="L1197" s="299" t="str">
        <f t="shared" si="54"/>
        <v/>
      </c>
      <c r="M1197" s="311"/>
      <c r="N1197" s="312"/>
      <c r="O1197" s="312"/>
      <c r="P1197" s="312"/>
      <c r="Q1197" s="308"/>
      <c r="R1197" s="300" t="str">
        <f>IFERROR(VLOOKUP(Q1197,Hoja1!A:B,2,FALSE),"")</f>
        <v/>
      </c>
      <c r="S1197" s="308"/>
      <c r="T1197" s="308"/>
      <c r="U1197" s="308"/>
      <c r="V1197" s="301" t="str">
        <f t="shared" si="53"/>
        <v/>
      </c>
    </row>
    <row r="1198" spans="1:22" s="302" customFormat="1" x14ac:dyDescent="0.2">
      <c r="A1198" s="394"/>
      <c r="B1198" s="305"/>
      <c r="C1198" s="305"/>
      <c r="D1198" s="306"/>
      <c r="E1198" s="306"/>
      <c r="F1198" s="305"/>
      <c r="G1198" s="305"/>
      <c r="H1198" s="306"/>
      <c r="I1198" s="306"/>
      <c r="J1198" s="307"/>
      <c r="K1198" s="307"/>
      <c r="L1198" s="299" t="str">
        <f t="shared" si="54"/>
        <v/>
      </c>
      <c r="M1198" s="311"/>
      <c r="N1198" s="312"/>
      <c r="O1198" s="312"/>
      <c r="P1198" s="312"/>
      <c r="Q1198" s="308"/>
      <c r="R1198" s="300" t="str">
        <f>IFERROR(VLOOKUP(Q1198,Hoja1!A:B,2,FALSE),"")</f>
        <v/>
      </c>
      <c r="S1198" s="308"/>
      <c r="T1198" s="308"/>
      <c r="U1198" s="308"/>
      <c r="V1198" s="301" t="str">
        <f t="shared" si="53"/>
        <v/>
      </c>
    </row>
    <row r="1199" spans="1:22" s="302" customFormat="1" x14ac:dyDescent="0.2">
      <c r="A1199" s="394"/>
      <c r="B1199" s="305"/>
      <c r="C1199" s="305"/>
      <c r="D1199" s="306"/>
      <c r="E1199" s="306"/>
      <c r="F1199" s="305"/>
      <c r="G1199" s="305"/>
      <c r="H1199" s="306"/>
      <c r="I1199" s="306"/>
      <c r="J1199" s="307"/>
      <c r="K1199" s="307"/>
      <c r="L1199" s="299" t="str">
        <f t="shared" si="54"/>
        <v/>
      </c>
      <c r="M1199" s="311"/>
      <c r="N1199" s="312"/>
      <c r="O1199" s="312"/>
      <c r="P1199" s="312"/>
      <c r="Q1199" s="308"/>
      <c r="R1199" s="300" t="str">
        <f>IFERROR(VLOOKUP(Q1199,Hoja1!A:B,2,FALSE),"")</f>
        <v/>
      </c>
      <c r="S1199" s="308"/>
      <c r="T1199" s="308"/>
      <c r="U1199" s="308"/>
      <c r="V1199" s="301" t="str">
        <f t="shared" si="53"/>
        <v/>
      </c>
    </row>
    <row r="1200" spans="1:22" s="302" customFormat="1" x14ac:dyDescent="0.2">
      <c r="A1200" s="394"/>
      <c r="B1200" s="305"/>
      <c r="C1200" s="305"/>
      <c r="D1200" s="306"/>
      <c r="E1200" s="306"/>
      <c r="F1200" s="305"/>
      <c r="G1200" s="305"/>
      <c r="H1200" s="306"/>
      <c r="I1200" s="306"/>
      <c r="J1200" s="307"/>
      <c r="K1200" s="307"/>
      <c r="L1200" s="299" t="str">
        <f t="shared" si="54"/>
        <v/>
      </c>
      <c r="M1200" s="311"/>
      <c r="N1200" s="312"/>
      <c r="O1200" s="312"/>
      <c r="P1200" s="312"/>
      <c r="Q1200" s="308"/>
      <c r="R1200" s="300" t="str">
        <f>IFERROR(VLOOKUP(Q1200,Hoja1!A:B,2,FALSE),"")</f>
        <v/>
      </c>
      <c r="S1200" s="308"/>
      <c r="T1200" s="308"/>
      <c r="U1200" s="308"/>
      <c r="V1200" s="301" t="str">
        <f t="shared" si="53"/>
        <v/>
      </c>
    </row>
    <row r="1201" spans="1:22" s="302" customFormat="1" x14ac:dyDescent="0.2">
      <c r="A1201" s="394"/>
      <c r="B1201" s="305"/>
      <c r="C1201" s="305"/>
      <c r="D1201" s="306"/>
      <c r="E1201" s="306"/>
      <c r="F1201" s="305"/>
      <c r="G1201" s="305"/>
      <c r="H1201" s="306"/>
      <c r="I1201" s="306"/>
      <c r="J1201" s="307"/>
      <c r="K1201" s="307"/>
      <c r="L1201" s="299" t="str">
        <f t="shared" si="54"/>
        <v/>
      </c>
      <c r="M1201" s="311"/>
      <c r="N1201" s="312"/>
      <c r="O1201" s="312"/>
      <c r="P1201" s="312"/>
      <c r="Q1201" s="308"/>
      <c r="R1201" s="300" t="str">
        <f>IFERROR(VLOOKUP(Q1201,Hoja1!A:B,2,FALSE),"")</f>
        <v/>
      </c>
      <c r="S1201" s="308"/>
      <c r="T1201" s="308"/>
      <c r="U1201" s="308"/>
      <c r="V1201" s="301" t="str">
        <f t="shared" si="53"/>
        <v/>
      </c>
    </row>
    <row r="1202" spans="1:22" s="302" customFormat="1" x14ac:dyDescent="0.2">
      <c r="A1202" s="394"/>
      <c r="B1202" s="305"/>
      <c r="C1202" s="305"/>
      <c r="D1202" s="306"/>
      <c r="E1202" s="306"/>
      <c r="F1202" s="305"/>
      <c r="G1202" s="305"/>
      <c r="H1202" s="306"/>
      <c r="I1202" s="306"/>
      <c r="J1202" s="307"/>
      <c r="K1202" s="307"/>
      <c r="L1202" s="299" t="str">
        <f t="shared" si="54"/>
        <v/>
      </c>
      <c r="M1202" s="311"/>
      <c r="N1202" s="312"/>
      <c r="O1202" s="312"/>
      <c r="P1202" s="312"/>
      <c r="Q1202" s="308"/>
      <c r="R1202" s="300" t="str">
        <f>IFERROR(VLOOKUP(Q1202,Hoja1!A:B,2,FALSE),"")</f>
        <v/>
      </c>
      <c r="S1202" s="308"/>
      <c r="T1202" s="308"/>
      <c r="U1202" s="308"/>
      <c r="V1202" s="301" t="str">
        <f t="shared" si="53"/>
        <v/>
      </c>
    </row>
    <row r="1203" spans="1:22" s="302" customFormat="1" x14ac:dyDescent="0.2">
      <c r="A1203" s="394"/>
      <c r="B1203" s="305"/>
      <c r="C1203" s="305"/>
      <c r="D1203" s="306"/>
      <c r="E1203" s="306"/>
      <c r="F1203" s="305"/>
      <c r="G1203" s="305"/>
      <c r="H1203" s="306"/>
      <c r="I1203" s="306"/>
      <c r="J1203" s="307"/>
      <c r="K1203" s="307"/>
      <c r="L1203" s="299" t="str">
        <f t="shared" si="54"/>
        <v/>
      </c>
      <c r="M1203" s="311"/>
      <c r="N1203" s="312"/>
      <c r="O1203" s="312"/>
      <c r="P1203" s="312"/>
      <c r="Q1203" s="308"/>
      <c r="R1203" s="300" t="str">
        <f>IFERROR(VLOOKUP(Q1203,Hoja1!A:B,2,FALSE),"")</f>
        <v/>
      </c>
      <c r="S1203" s="308"/>
      <c r="T1203" s="308"/>
      <c r="U1203" s="308"/>
      <c r="V1203" s="301" t="str">
        <f t="shared" si="53"/>
        <v/>
      </c>
    </row>
    <row r="1204" spans="1:22" s="302" customFormat="1" x14ac:dyDescent="0.2">
      <c r="A1204" s="394"/>
      <c r="B1204" s="305"/>
      <c r="C1204" s="305"/>
      <c r="D1204" s="306"/>
      <c r="E1204" s="306"/>
      <c r="F1204" s="305"/>
      <c r="G1204" s="305"/>
      <c r="H1204" s="306"/>
      <c r="I1204" s="306"/>
      <c r="J1204" s="307"/>
      <c r="K1204" s="307"/>
      <c r="L1204" s="299" t="str">
        <f t="shared" si="54"/>
        <v/>
      </c>
      <c r="M1204" s="311"/>
      <c r="N1204" s="312"/>
      <c r="O1204" s="312"/>
      <c r="P1204" s="312"/>
      <c r="Q1204" s="308"/>
      <c r="R1204" s="300" t="str">
        <f>IFERROR(VLOOKUP(Q1204,Hoja1!A:B,2,FALSE),"")</f>
        <v/>
      </c>
      <c r="S1204" s="308"/>
      <c r="T1204" s="308"/>
      <c r="U1204" s="308"/>
      <c r="V1204" s="301" t="str">
        <f t="shared" si="53"/>
        <v/>
      </c>
    </row>
    <row r="1205" spans="1:22" s="302" customFormat="1" x14ac:dyDescent="0.2">
      <c r="A1205" s="394"/>
      <c r="B1205" s="305"/>
      <c r="C1205" s="305"/>
      <c r="D1205" s="306"/>
      <c r="E1205" s="306"/>
      <c r="F1205" s="305"/>
      <c r="G1205" s="305"/>
      <c r="H1205" s="306"/>
      <c r="I1205" s="306"/>
      <c r="J1205" s="307"/>
      <c r="K1205" s="307"/>
      <c r="L1205" s="299" t="str">
        <f t="shared" si="54"/>
        <v/>
      </c>
      <c r="M1205" s="311"/>
      <c r="N1205" s="312"/>
      <c r="O1205" s="312"/>
      <c r="P1205" s="312"/>
      <c r="Q1205" s="308"/>
      <c r="R1205" s="300" t="str">
        <f>IFERROR(VLOOKUP(Q1205,Hoja1!A:B,2,FALSE),"")</f>
        <v/>
      </c>
      <c r="S1205" s="308"/>
      <c r="T1205" s="308"/>
      <c r="U1205" s="308"/>
      <c r="V1205" s="301" t="str">
        <f t="shared" si="53"/>
        <v/>
      </c>
    </row>
    <row r="1206" spans="1:22" s="302" customFormat="1" x14ac:dyDescent="0.2">
      <c r="A1206" s="394"/>
      <c r="B1206" s="305"/>
      <c r="C1206" s="305"/>
      <c r="D1206" s="306"/>
      <c r="E1206" s="306"/>
      <c r="F1206" s="305"/>
      <c r="G1206" s="305"/>
      <c r="H1206" s="306"/>
      <c r="I1206" s="306"/>
      <c r="J1206" s="307"/>
      <c r="K1206" s="307"/>
      <c r="L1206" s="299" t="str">
        <f t="shared" si="54"/>
        <v/>
      </c>
      <c r="M1206" s="311"/>
      <c r="N1206" s="312"/>
      <c r="O1206" s="312"/>
      <c r="P1206" s="312"/>
      <c r="Q1206" s="308"/>
      <c r="R1206" s="300" t="str">
        <f>IFERROR(VLOOKUP(Q1206,Hoja1!A:B,2,FALSE),"")</f>
        <v/>
      </c>
      <c r="S1206" s="308"/>
      <c r="T1206" s="308"/>
      <c r="U1206" s="308"/>
      <c r="V1206" s="301" t="str">
        <f t="shared" si="53"/>
        <v/>
      </c>
    </row>
    <row r="1207" spans="1:22" s="302" customFormat="1" x14ac:dyDescent="0.2">
      <c r="A1207" s="394"/>
      <c r="B1207" s="305"/>
      <c r="C1207" s="305"/>
      <c r="D1207" s="306"/>
      <c r="E1207" s="306"/>
      <c r="F1207" s="305"/>
      <c r="G1207" s="305"/>
      <c r="H1207" s="306"/>
      <c r="I1207" s="306"/>
      <c r="J1207" s="307"/>
      <c r="K1207" s="307"/>
      <c r="L1207" s="299" t="str">
        <f t="shared" si="54"/>
        <v/>
      </c>
      <c r="M1207" s="311"/>
      <c r="N1207" s="312"/>
      <c r="O1207" s="312"/>
      <c r="P1207" s="312"/>
      <c r="Q1207" s="308"/>
      <c r="R1207" s="300" t="str">
        <f>IFERROR(VLOOKUP(Q1207,Hoja1!A:B,2,FALSE),"")</f>
        <v/>
      </c>
      <c r="S1207" s="308"/>
      <c r="T1207" s="308"/>
      <c r="U1207" s="308"/>
      <c r="V1207" s="301" t="str">
        <f t="shared" si="53"/>
        <v/>
      </c>
    </row>
    <row r="1208" spans="1:22" s="302" customFormat="1" x14ac:dyDescent="0.2">
      <c r="A1208" s="394"/>
      <c r="B1208" s="305"/>
      <c r="C1208" s="305"/>
      <c r="D1208" s="306"/>
      <c r="E1208" s="306"/>
      <c r="F1208" s="305"/>
      <c r="G1208" s="305"/>
      <c r="H1208" s="306"/>
      <c r="I1208" s="306"/>
      <c r="J1208" s="307"/>
      <c r="K1208" s="307"/>
      <c r="L1208" s="299" t="str">
        <f t="shared" si="54"/>
        <v/>
      </c>
      <c r="M1208" s="311"/>
      <c r="N1208" s="312"/>
      <c r="O1208" s="312"/>
      <c r="P1208" s="312"/>
      <c r="Q1208" s="308"/>
      <c r="R1208" s="300" t="str">
        <f>IFERROR(VLOOKUP(Q1208,Hoja1!A:B,2,FALSE),"")</f>
        <v/>
      </c>
      <c r="S1208" s="308"/>
      <c r="T1208" s="308"/>
      <c r="U1208" s="308"/>
      <c r="V1208" s="301" t="str">
        <f t="shared" si="53"/>
        <v/>
      </c>
    </row>
    <row r="1209" spans="1:22" s="302" customFormat="1" x14ac:dyDescent="0.2">
      <c r="A1209" s="394"/>
      <c r="B1209" s="305"/>
      <c r="C1209" s="305"/>
      <c r="D1209" s="306"/>
      <c r="E1209" s="306"/>
      <c r="F1209" s="305"/>
      <c r="G1209" s="305"/>
      <c r="H1209" s="306"/>
      <c r="I1209" s="306"/>
      <c r="J1209" s="307"/>
      <c r="K1209" s="307"/>
      <c r="L1209" s="299" t="str">
        <f t="shared" si="54"/>
        <v/>
      </c>
      <c r="M1209" s="311"/>
      <c r="N1209" s="312"/>
      <c r="O1209" s="312"/>
      <c r="P1209" s="312"/>
      <c r="Q1209" s="308"/>
      <c r="R1209" s="300" t="str">
        <f>IFERROR(VLOOKUP(Q1209,Hoja1!A:B,2,FALSE),"")</f>
        <v/>
      </c>
      <c r="S1209" s="308"/>
      <c r="T1209" s="308"/>
      <c r="U1209" s="308"/>
      <c r="V1209" s="301" t="str">
        <f t="shared" si="53"/>
        <v/>
      </c>
    </row>
    <row r="1210" spans="1:22" s="302" customFormat="1" x14ac:dyDescent="0.2">
      <c r="A1210" s="394"/>
      <c r="B1210" s="305"/>
      <c r="C1210" s="305"/>
      <c r="D1210" s="306"/>
      <c r="E1210" s="306"/>
      <c r="F1210" s="305"/>
      <c r="G1210" s="305"/>
      <c r="H1210" s="306"/>
      <c r="I1210" s="306"/>
      <c r="J1210" s="307"/>
      <c r="K1210" s="307"/>
      <c r="L1210" s="299" t="str">
        <f t="shared" si="54"/>
        <v/>
      </c>
      <c r="M1210" s="311"/>
      <c r="N1210" s="312"/>
      <c r="O1210" s="312"/>
      <c r="P1210" s="312"/>
      <c r="Q1210" s="308"/>
      <c r="R1210" s="300" t="str">
        <f>IFERROR(VLOOKUP(Q1210,Hoja1!A:B,2,FALSE),"")</f>
        <v/>
      </c>
      <c r="S1210" s="308"/>
      <c r="T1210" s="308"/>
      <c r="U1210" s="308"/>
      <c r="V1210" s="301" t="str">
        <f t="shared" si="53"/>
        <v/>
      </c>
    </row>
    <row r="1211" spans="1:22" s="302" customFormat="1" x14ac:dyDescent="0.2">
      <c r="A1211" s="394"/>
      <c r="B1211" s="305"/>
      <c r="C1211" s="305"/>
      <c r="D1211" s="306"/>
      <c r="E1211" s="306"/>
      <c r="F1211" s="305"/>
      <c r="G1211" s="305"/>
      <c r="H1211" s="306"/>
      <c r="I1211" s="306"/>
      <c r="J1211" s="307"/>
      <c r="K1211" s="307"/>
      <c r="L1211" s="299" t="str">
        <f t="shared" si="54"/>
        <v/>
      </c>
      <c r="M1211" s="311"/>
      <c r="N1211" s="312"/>
      <c r="O1211" s="312"/>
      <c r="P1211" s="312"/>
      <c r="Q1211" s="308"/>
      <c r="R1211" s="300" t="str">
        <f>IFERROR(VLOOKUP(Q1211,Hoja1!A:B,2,FALSE),"")</f>
        <v/>
      </c>
      <c r="S1211" s="308"/>
      <c r="T1211" s="308"/>
      <c r="U1211" s="308"/>
      <c r="V1211" s="301" t="str">
        <f t="shared" si="53"/>
        <v/>
      </c>
    </row>
    <row r="1212" spans="1:22" s="302" customFormat="1" x14ac:dyDescent="0.2">
      <c r="A1212" s="394"/>
      <c r="B1212" s="305"/>
      <c r="C1212" s="305"/>
      <c r="D1212" s="306"/>
      <c r="E1212" s="306"/>
      <c r="F1212" s="305"/>
      <c r="G1212" s="305"/>
      <c r="H1212" s="306"/>
      <c r="I1212" s="306"/>
      <c r="J1212" s="307"/>
      <c r="K1212" s="307"/>
      <c r="L1212" s="299" t="str">
        <f t="shared" si="54"/>
        <v/>
      </c>
      <c r="M1212" s="311"/>
      <c r="N1212" s="312"/>
      <c r="O1212" s="312"/>
      <c r="P1212" s="312"/>
      <c r="Q1212" s="308"/>
      <c r="R1212" s="300" t="str">
        <f>IFERROR(VLOOKUP(Q1212,Hoja1!A:B,2,FALSE),"")</f>
        <v/>
      </c>
      <c r="S1212" s="308"/>
      <c r="T1212" s="308"/>
      <c r="U1212" s="308"/>
      <c r="V1212" s="301" t="str">
        <f t="shared" si="53"/>
        <v/>
      </c>
    </row>
    <row r="1213" spans="1:22" s="302" customFormat="1" x14ac:dyDescent="0.2">
      <c r="A1213" s="394"/>
      <c r="B1213" s="305"/>
      <c r="C1213" s="305"/>
      <c r="D1213" s="306"/>
      <c r="E1213" s="306"/>
      <c r="F1213" s="305"/>
      <c r="G1213" s="305"/>
      <c r="H1213" s="306"/>
      <c r="I1213" s="306"/>
      <c r="J1213" s="307"/>
      <c r="K1213" s="307"/>
      <c r="L1213" s="299" t="str">
        <f t="shared" si="54"/>
        <v/>
      </c>
      <c r="M1213" s="311"/>
      <c r="N1213" s="312"/>
      <c r="O1213" s="312"/>
      <c r="P1213" s="312"/>
      <c r="Q1213" s="308"/>
      <c r="R1213" s="300" t="str">
        <f>IFERROR(VLOOKUP(Q1213,Hoja1!A:B,2,FALSE),"")</f>
        <v/>
      </c>
      <c r="S1213" s="308"/>
      <c r="T1213" s="308"/>
      <c r="U1213" s="308"/>
      <c r="V1213" s="301" t="str">
        <f t="shared" si="53"/>
        <v/>
      </c>
    </row>
    <row r="1214" spans="1:22" s="302" customFormat="1" x14ac:dyDescent="0.2">
      <c r="A1214" s="394"/>
      <c r="B1214" s="305"/>
      <c r="C1214" s="305"/>
      <c r="D1214" s="306"/>
      <c r="E1214" s="306"/>
      <c r="F1214" s="305"/>
      <c r="G1214" s="305"/>
      <c r="H1214" s="306"/>
      <c r="I1214" s="306"/>
      <c r="J1214" s="307"/>
      <c r="K1214" s="307"/>
      <c r="L1214" s="299" t="str">
        <f t="shared" si="54"/>
        <v/>
      </c>
      <c r="M1214" s="311"/>
      <c r="N1214" s="312"/>
      <c r="O1214" s="312"/>
      <c r="P1214" s="312"/>
      <c r="Q1214" s="308"/>
      <c r="R1214" s="300" t="str">
        <f>IFERROR(VLOOKUP(Q1214,Hoja1!A:B,2,FALSE),"")</f>
        <v/>
      </c>
      <c r="S1214" s="308"/>
      <c r="T1214" s="308"/>
      <c r="U1214" s="308"/>
      <c r="V1214" s="301" t="str">
        <f t="shared" si="53"/>
        <v/>
      </c>
    </row>
    <row r="1215" spans="1:22" s="302" customFormat="1" x14ac:dyDescent="0.2">
      <c r="A1215" s="394"/>
      <c r="B1215" s="305"/>
      <c r="C1215" s="305"/>
      <c r="D1215" s="306"/>
      <c r="E1215" s="306"/>
      <c r="F1215" s="305"/>
      <c r="G1215" s="305"/>
      <c r="H1215" s="306"/>
      <c r="I1215" s="306"/>
      <c r="J1215" s="307"/>
      <c r="K1215" s="307"/>
      <c r="L1215" s="299" t="str">
        <f t="shared" si="54"/>
        <v/>
      </c>
      <c r="M1215" s="311"/>
      <c r="N1215" s="312"/>
      <c r="O1215" s="312"/>
      <c r="P1215" s="312"/>
      <c r="Q1215" s="308"/>
      <c r="R1215" s="300" t="str">
        <f>IFERROR(VLOOKUP(Q1215,Hoja1!A:B,2,FALSE),"")</f>
        <v/>
      </c>
      <c r="S1215" s="308"/>
      <c r="T1215" s="308"/>
      <c r="U1215" s="308"/>
      <c r="V1215" s="301" t="str">
        <f t="shared" si="53"/>
        <v/>
      </c>
    </row>
    <row r="1216" spans="1:22" s="302" customFormat="1" x14ac:dyDescent="0.2">
      <c r="A1216" s="394"/>
      <c r="B1216" s="305"/>
      <c r="C1216" s="305"/>
      <c r="D1216" s="306"/>
      <c r="E1216" s="306"/>
      <c r="F1216" s="305"/>
      <c r="G1216" s="305"/>
      <c r="H1216" s="306"/>
      <c r="I1216" s="306"/>
      <c r="J1216" s="307"/>
      <c r="K1216" s="307"/>
      <c r="L1216" s="299" t="str">
        <f t="shared" si="54"/>
        <v/>
      </c>
      <c r="M1216" s="311"/>
      <c r="N1216" s="312"/>
      <c r="O1216" s="312"/>
      <c r="P1216" s="312"/>
      <c r="Q1216" s="308"/>
      <c r="R1216" s="300" t="str">
        <f>IFERROR(VLOOKUP(Q1216,Hoja1!A:B,2,FALSE),"")</f>
        <v/>
      </c>
      <c r="S1216" s="308"/>
      <c r="T1216" s="308"/>
      <c r="U1216" s="308"/>
      <c r="V1216" s="301" t="str">
        <f t="shared" si="53"/>
        <v/>
      </c>
    </row>
    <row r="1217" spans="1:22" s="302" customFormat="1" x14ac:dyDescent="0.2">
      <c r="A1217" s="394"/>
      <c r="B1217" s="305"/>
      <c r="C1217" s="305"/>
      <c r="D1217" s="306"/>
      <c r="E1217" s="306"/>
      <c r="F1217" s="305"/>
      <c r="G1217" s="305"/>
      <c r="H1217" s="306"/>
      <c r="I1217" s="306"/>
      <c r="J1217" s="307"/>
      <c r="K1217" s="307"/>
      <c r="L1217" s="299" t="str">
        <f t="shared" si="54"/>
        <v/>
      </c>
      <c r="M1217" s="311"/>
      <c r="N1217" s="312"/>
      <c r="O1217" s="312"/>
      <c r="P1217" s="312"/>
      <c r="Q1217" s="308"/>
      <c r="R1217" s="300" t="str">
        <f>IFERROR(VLOOKUP(Q1217,Hoja1!A:B,2,FALSE),"")</f>
        <v/>
      </c>
      <c r="S1217" s="308"/>
      <c r="T1217" s="308"/>
      <c r="U1217" s="308"/>
      <c r="V1217" s="301" t="str">
        <f t="shared" si="53"/>
        <v/>
      </c>
    </row>
    <row r="1218" spans="1:22" s="302" customFormat="1" x14ac:dyDescent="0.2">
      <c r="A1218" s="394"/>
      <c r="B1218" s="305"/>
      <c r="C1218" s="305"/>
      <c r="D1218" s="306"/>
      <c r="E1218" s="306"/>
      <c r="F1218" s="305"/>
      <c r="G1218" s="305"/>
      <c r="H1218" s="306"/>
      <c r="I1218" s="306"/>
      <c r="J1218" s="307"/>
      <c r="K1218" s="307"/>
      <c r="L1218" s="299" t="str">
        <f t="shared" si="54"/>
        <v/>
      </c>
      <c r="M1218" s="311"/>
      <c r="N1218" s="312"/>
      <c r="O1218" s="312"/>
      <c r="P1218" s="312"/>
      <c r="Q1218" s="308"/>
      <c r="R1218" s="300" t="str">
        <f>IFERROR(VLOOKUP(Q1218,Hoja1!A:B,2,FALSE),"")</f>
        <v/>
      </c>
      <c r="S1218" s="308"/>
      <c r="T1218" s="308"/>
      <c r="U1218" s="308"/>
      <c r="V1218" s="301" t="str">
        <f t="shared" si="53"/>
        <v/>
      </c>
    </row>
    <row r="1219" spans="1:22" s="302" customFormat="1" x14ac:dyDescent="0.2">
      <c r="A1219" s="394"/>
      <c r="B1219" s="305"/>
      <c r="C1219" s="305"/>
      <c r="D1219" s="306"/>
      <c r="E1219" s="306"/>
      <c r="F1219" s="305"/>
      <c r="G1219" s="305"/>
      <c r="H1219" s="306"/>
      <c r="I1219" s="306"/>
      <c r="J1219" s="307"/>
      <c r="K1219" s="307"/>
      <c r="L1219" s="299" t="str">
        <f t="shared" si="54"/>
        <v/>
      </c>
      <c r="M1219" s="311"/>
      <c r="N1219" s="312"/>
      <c r="O1219" s="312"/>
      <c r="P1219" s="312"/>
      <c r="Q1219" s="308"/>
      <c r="R1219" s="300" t="str">
        <f>IFERROR(VLOOKUP(Q1219,Hoja1!A:B,2,FALSE),"")</f>
        <v/>
      </c>
      <c r="S1219" s="308"/>
      <c r="T1219" s="308"/>
      <c r="U1219" s="308"/>
      <c r="V1219" s="301" t="str">
        <f t="shared" si="53"/>
        <v/>
      </c>
    </row>
    <row r="1220" spans="1:22" s="302" customFormat="1" x14ac:dyDescent="0.2">
      <c r="A1220" s="394"/>
      <c r="B1220" s="305"/>
      <c r="C1220" s="305"/>
      <c r="D1220" s="306"/>
      <c r="E1220" s="306"/>
      <c r="F1220" s="305"/>
      <c r="G1220" s="305"/>
      <c r="H1220" s="306"/>
      <c r="I1220" s="306"/>
      <c r="J1220" s="307"/>
      <c r="K1220" s="307"/>
      <c r="L1220" s="299" t="str">
        <f t="shared" si="54"/>
        <v/>
      </c>
      <c r="M1220" s="311"/>
      <c r="N1220" s="312"/>
      <c r="O1220" s="312"/>
      <c r="P1220" s="312"/>
      <c r="Q1220" s="308"/>
      <c r="R1220" s="300" t="str">
        <f>IFERROR(VLOOKUP(Q1220,Hoja1!A:B,2,FALSE),"")</f>
        <v/>
      </c>
      <c r="S1220" s="308"/>
      <c r="T1220" s="308"/>
      <c r="U1220" s="308"/>
      <c r="V1220" s="301" t="str">
        <f t="shared" si="53"/>
        <v/>
      </c>
    </row>
    <row r="1221" spans="1:22" s="302" customFormat="1" x14ac:dyDescent="0.2">
      <c r="A1221" s="394"/>
      <c r="B1221" s="305"/>
      <c r="C1221" s="305"/>
      <c r="D1221" s="306"/>
      <c r="E1221" s="306"/>
      <c r="F1221" s="305"/>
      <c r="G1221" s="305"/>
      <c r="H1221" s="306"/>
      <c r="I1221" s="306"/>
      <c r="J1221" s="307"/>
      <c r="K1221" s="307"/>
      <c r="L1221" s="299" t="str">
        <f t="shared" si="54"/>
        <v/>
      </c>
      <c r="M1221" s="311"/>
      <c r="N1221" s="312"/>
      <c r="O1221" s="312"/>
      <c r="P1221" s="312"/>
      <c r="Q1221" s="308"/>
      <c r="R1221" s="300" t="str">
        <f>IFERROR(VLOOKUP(Q1221,Hoja1!A:B,2,FALSE),"")</f>
        <v/>
      </c>
      <c r="S1221" s="308"/>
      <c r="T1221" s="308"/>
      <c r="U1221" s="308"/>
      <c r="V1221" s="301" t="str">
        <f t="shared" si="53"/>
        <v/>
      </c>
    </row>
    <row r="1222" spans="1:22" s="302" customFormat="1" x14ac:dyDescent="0.2">
      <c r="A1222" s="394"/>
      <c r="B1222" s="305"/>
      <c r="C1222" s="305"/>
      <c r="D1222" s="306"/>
      <c r="E1222" s="306"/>
      <c r="F1222" s="305"/>
      <c r="G1222" s="305"/>
      <c r="H1222" s="306"/>
      <c r="I1222" s="306"/>
      <c r="J1222" s="307"/>
      <c r="K1222" s="307"/>
      <c r="L1222" s="299" t="str">
        <f t="shared" si="54"/>
        <v/>
      </c>
      <c r="M1222" s="311"/>
      <c r="N1222" s="312"/>
      <c r="O1222" s="312"/>
      <c r="P1222" s="312"/>
      <c r="Q1222" s="308"/>
      <c r="R1222" s="300" t="str">
        <f>IFERROR(VLOOKUP(Q1222,Hoja1!A:B,2,FALSE),"")</f>
        <v/>
      </c>
      <c r="S1222" s="308"/>
      <c r="T1222" s="308"/>
      <c r="U1222" s="308"/>
      <c r="V1222" s="301" t="str">
        <f t="shared" si="53"/>
        <v/>
      </c>
    </row>
    <row r="1223" spans="1:22" s="302" customFormat="1" x14ac:dyDescent="0.2">
      <c r="A1223" s="394"/>
      <c r="B1223" s="305"/>
      <c r="C1223" s="305"/>
      <c r="D1223" s="306"/>
      <c r="E1223" s="306"/>
      <c r="F1223" s="305"/>
      <c r="G1223" s="305"/>
      <c r="H1223" s="306"/>
      <c r="I1223" s="306"/>
      <c r="J1223" s="307"/>
      <c r="K1223" s="307"/>
      <c r="L1223" s="299" t="str">
        <f t="shared" si="54"/>
        <v/>
      </c>
      <c r="M1223" s="311"/>
      <c r="N1223" s="312"/>
      <c r="O1223" s="312"/>
      <c r="P1223" s="312"/>
      <c r="Q1223" s="308"/>
      <c r="R1223" s="300" t="str">
        <f>IFERROR(VLOOKUP(Q1223,Hoja1!A:B,2,FALSE),"")</f>
        <v/>
      </c>
      <c r="S1223" s="308"/>
      <c r="T1223" s="308"/>
      <c r="U1223" s="308"/>
      <c r="V1223" s="301" t="str">
        <f t="shared" si="53"/>
        <v/>
      </c>
    </row>
    <row r="1224" spans="1:22" s="302" customFormat="1" x14ac:dyDescent="0.2">
      <c r="A1224" s="394"/>
      <c r="B1224" s="305"/>
      <c r="C1224" s="305"/>
      <c r="D1224" s="306"/>
      <c r="E1224" s="306"/>
      <c r="F1224" s="305"/>
      <c r="G1224" s="305"/>
      <c r="H1224" s="306"/>
      <c r="I1224" s="306"/>
      <c r="J1224" s="307"/>
      <c r="K1224" s="307"/>
      <c r="L1224" s="299" t="str">
        <f t="shared" si="54"/>
        <v/>
      </c>
      <c r="M1224" s="311"/>
      <c r="N1224" s="312"/>
      <c r="O1224" s="312"/>
      <c r="P1224" s="312"/>
      <c r="Q1224" s="308"/>
      <c r="R1224" s="300" t="str">
        <f>IFERROR(VLOOKUP(Q1224,Hoja1!A:B,2,FALSE),"")</f>
        <v/>
      </c>
      <c r="S1224" s="308"/>
      <c r="T1224" s="308"/>
      <c r="U1224" s="308"/>
      <c r="V1224" s="301" t="str">
        <f t="shared" si="53"/>
        <v/>
      </c>
    </row>
    <row r="1225" spans="1:22" s="302" customFormat="1" x14ac:dyDescent="0.2">
      <c r="A1225" s="394"/>
      <c r="B1225" s="305"/>
      <c r="C1225" s="305"/>
      <c r="D1225" s="306"/>
      <c r="E1225" s="306"/>
      <c r="F1225" s="305"/>
      <c r="G1225" s="305"/>
      <c r="H1225" s="306"/>
      <c r="I1225" s="306"/>
      <c r="J1225" s="307"/>
      <c r="K1225" s="307"/>
      <c r="L1225" s="299" t="str">
        <f t="shared" si="54"/>
        <v/>
      </c>
      <c r="M1225" s="311"/>
      <c r="N1225" s="312"/>
      <c r="O1225" s="312"/>
      <c r="P1225" s="312"/>
      <c r="Q1225" s="308"/>
      <c r="R1225" s="300" t="str">
        <f>IFERROR(VLOOKUP(Q1225,Hoja1!A:B,2,FALSE),"")</f>
        <v/>
      </c>
      <c r="S1225" s="308"/>
      <c r="T1225" s="308"/>
      <c r="U1225" s="308"/>
      <c r="V1225" s="301" t="str">
        <f t="shared" si="53"/>
        <v/>
      </c>
    </row>
    <row r="1226" spans="1:22" s="302" customFormat="1" x14ac:dyDescent="0.2">
      <c r="A1226" s="394"/>
      <c r="B1226" s="305"/>
      <c r="C1226" s="305"/>
      <c r="D1226" s="306"/>
      <c r="E1226" s="306"/>
      <c r="F1226" s="305"/>
      <c r="G1226" s="305"/>
      <c r="H1226" s="306"/>
      <c r="I1226" s="306"/>
      <c r="J1226" s="307"/>
      <c r="K1226" s="307"/>
      <c r="L1226" s="299" t="str">
        <f t="shared" si="54"/>
        <v/>
      </c>
      <c r="M1226" s="311"/>
      <c r="N1226" s="312"/>
      <c r="O1226" s="312"/>
      <c r="P1226" s="312"/>
      <c r="Q1226" s="308"/>
      <c r="R1226" s="300" t="str">
        <f>IFERROR(VLOOKUP(Q1226,Hoja1!A:B,2,FALSE),"")</f>
        <v/>
      </c>
      <c r="S1226" s="308"/>
      <c r="T1226" s="308"/>
      <c r="U1226" s="308"/>
      <c r="V1226" s="301" t="str">
        <f t="shared" si="53"/>
        <v/>
      </c>
    </row>
    <row r="1227" spans="1:22" s="302" customFormat="1" x14ac:dyDescent="0.2">
      <c r="A1227" s="394"/>
      <c r="B1227" s="305"/>
      <c r="C1227" s="305"/>
      <c r="D1227" s="306"/>
      <c r="E1227" s="306"/>
      <c r="F1227" s="305"/>
      <c r="G1227" s="305"/>
      <c r="H1227" s="306"/>
      <c r="I1227" s="306"/>
      <c r="J1227" s="307"/>
      <c r="K1227" s="307"/>
      <c r="L1227" s="299" t="str">
        <f t="shared" si="54"/>
        <v/>
      </c>
      <c r="M1227" s="311"/>
      <c r="N1227" s="312"/>
      <c r="O1227" s="312"/>
      <c r="P1227" s="312"/>
      <c r="Q1227" s="308"/>
      <c r="R1227" s="300" t="str">
        <f>IFERROR(VLOOKUP(Q1227,Hoja1!A:B,2,FALSE),"")</f>
        <v/>
      </c>
      <c r="S1227" s="308"/>
      <c r="T1227" s="308"/>
      <c r="U1227" s="308"/>
      <c r="V1227" s="301" t="str">
        <f t="shared" ref="V1227:V1290" si="55">IF(A1228="","",MONTH(A1228))</f>
        <v/>
      </c>
    </row>
    <row r="1228" spans="1:22" s="302" customFormat="1" x14ac:dyDescent="0.2">
      <c r="A1228" s="394"/>
      <c r="B1228" s="305"/>
      <c r="C1228" s="305"/>
      <c r="D1228" s="306"/>
      <c r="E1228" s="306"/>
      <c r="F1228" s="305"/>
      <c r="G1228" s="305"/>
      <c r="H1228" s="306"/>
      <c r="I1228" s="306"/>
      <c r="J1228" s="307"/>
      <c r="K1228" s="307"/>
      <c r="L1228" s="299" t="str">
        <f t="shared" si="54"/>
        <v/>
      </c>
      <c r="M1228" s="311"/>
      <c r="N1228" s="312"/>
      <c r="O1228" s="312"/>
      <c r="P1228" s="312"/>
      <c r="Q1228" s="308"/>
      <c r="R1228" s="300" t="str">
        <f>IFERROR(VLOOKUP(Q1228,Hoja1!A:B,2,FALSE),"")</f>
        <v/>
      </c>
      <c r="S1228" s="308"/>
      <c r="T1228" s="308"/>
      <c r="U1228" s="308"/>
      <c r="V1228" s="301" t="str">
        <f t="shared" si="55"/>
        <v/>
      </c>
    </row>
    <row r="1229" spans="1:22" s="302" customFormat="1" x14ac:dyDescent="0.2">
      <c r="A1229" s="394"/>
      <c r="B1229" s="305"/>
      <c r="C1229" s="305"/>
      <c r="D1229" s="306"/>
      <c r="E1229" s="306"/>
      <c r="F1229" s="305"/>
      <c r="G1229" s="305"/>
      <c r="H1229" s="306"/>
      <c r="I1229" s="306"/>
      <c r="J1229" s="307"/>
      <c r="K1229" s="307"/>
      <c r="L1229" s="299" t="str">
        <f t="shared" si="54"/>
        <v/>
      </c>
      <c r="M1229" s="311"/>
      <c r="N1229" s="312"/>
      <c r="O1229" s="312"/>
      <c r="P1229" s="312"/>
      <c r="Q1229" s="308"/>
      <c r="R1229" s="300" t="str">
        <f>IFERROR(VLOOKUP(Q1229,Hoja1!A:B,2,FALSE),"")</f>
        <v/>
      </c>
      <c r="S1229" s="308"/>
      <c r="T1229" s="308"/>
      <c r="U1229" s="308"/>
      <c r="V1229" s="301" t="str">
        <f t="shared" si="55"/>
        <v/>
      </c>
    </row>
    <row r="1230" spans="1:22" s="302" customFormat="1" x14ac:dyDescent="0.2">
      <c r="A1230" s="394"/>
      <c r="B1230" s="305"/>
      <c r="C1230" s="305"/>
      <c r="D1230" s="306"/>
      <c r="E1230" s="306"/>
      <c r="F1230" s="305"/>
      <c r="G1230" s="305"/>
      <c r="H1230" s="306"/>
      <c r="I1230" s="306"/>
      <c r="J1230" s="307"/>
      <c r="K1230" s="307"/>
      <c r="L1230" s="299" t="str">
        <f t="shared" si="54"/>
        <v/>
      </c>
      <c r="M1230" s="311"/>
      <c r="N1230" s="312"/>
      <c r="O1230" s="312"/>
      <c r="P1230" s="312"/>
      <c r="Q1230" s="308"/>
      <c r="R1230" s="300" t="str">
        <f>IFERROR(VLOOKUP(Q1230,Hoja1!A:B,2,FALSE),"")</f>
        <v/>
      </c>
      <c r="S1230" s="308"/>
      <c r="T1230" s="308"/>
      <c r="U1230" s="308"/>
      <c r="V1230" s="301" t="str">
        <f t="shared" si="55"/>
        <v/>
      </c>
    </row>
    <row r="1231" spans="1:22" s="302" customFormat="1" x14ac:dyDescent="0.2">
      <c r="A1231" s="394"/>
      <c r="B1231" s="305"/>
      <c r="C1231" s="305"/>
      <c r="D1231" s="306"/>
      <c r="E1231" s="306"/>
      <c r="F1231" s="305"/>
      <c r="G1231" s="305"/>
      <c r="H1231" s="306"/>
      <c r="I1231" s="306"/>
      <c r="J1231" s="307"/>
      <c r="K1231" s="307"/>
      <c r="L1231" s="299" t="str">
        <f t="shared" si="54"/>
        <v/>
      </c>
      <c r="M1231" s="311"/>
      <c r="N1231" s="312"/>
      <c r="O1231" s="312"/>
      <c r="P1231" s="312"/>
      <c r="Q1231" s="308"/>
      <c r="R1231" s="300" t="str">
        <f>IFERROR(VLOOKUP(Q1231,Hoja1!A:B,2,FALSE),"")</f>
        <v/>
      </c>
      <c r="S1231" s="308"/>
      <c r="T1231" s="308"/>
      <c r="U1231" s="308"/>
      <c r="V1231" s="301" t="str">
        <f t="shared" si="55"/>
        <v/>
      </c>
    </row>
    <row r="1232" spans="1:22" s="302" customFormat="1" x14ac:dyDescent="0.2">
      <c r="A1232" s="394"/>
      <c r="B1232" s="305"/>
      <c r="C1232" s="305"/>
      <c r="D1232" s="306"/>
      <c r="E1232" s="306"/>
      <c r="F1232" s="305"/>
      <c r="G1232" s="305"/>
      <c r="H1232" s="306"/>
      <c r="I1232" s="306"/>
      <c r="J1232" s="307"/>
      <c r="K1232" s="307"/>
      <c r="L1232" s="299" t="str">
        <f t="shared" si="54"/>
        <v/>
      </c>
      <c r="M1232" s="311"/>
      <c r="N1232" s="312"/>
      <c r="O1232" s="312"/>
      <c r="P1232" s="312"/>
      <c r="Q1232" s="308"/>
      <c r="R1232" s="300" t="str">
        <f>IFERROR(VLOOKUP(Q1232,Hoja1!A:B,2,FALSE),"")</f>
        <v/>
      </c>
      <c r="S1232" s="308"/>
      <c r="T1232" s="308"/>
      <c r="U1232" s="308"/>
      <c r="V1232" s="301" t="str">
        <f t="shared" si="55"/>
        <v/>
      </c>
    </row>
    <row r="1233" spans="1:22" s="302" customFormat="1" x14ac:dyDescent="0.2">
      <c r="A1233" s="394"/>
      <c r="B1233" s="305"/>
      <c r="C1233" s="305"/>
      <c r="D1233" s="306"/>
      <c r="E1233" s="306"/>
      <c r="F1233" s="305"/>
      <c r="G1233" s="305"/>
      <c r="H1233" s="306"/>
      <c r="I1233" s="306"/>
      <c r="J1233" s="307"/>
      <c r="K1233" s="307"/>
      <c r="L1233" s="299" t="str">
        <f t="shared" si="54"/>
        <v/>
      </c>
      <c r="M1233" s="311"/>
      <c r="N1233" s="312"/>
      <c r="O1233" s="312"/>
      <c r="P1233" s="312"/>
      <c r="Q1233" s="308"/>
      <c r="R1233" s="300" t="str">
        <f>IFERROR(VLOOKUP(Q1233,Hoja1!A:B,2,FALSE),"")</f>
        <v/>
      </c>
      <c r="S1233" s="308"/>
      <c r="T1233" s="308"/>
      <c r="U1233" s="308"/>
      <c r="V1233" s="301" t="str">
        <f t="shared" si="55"/>
        <v/>
      </c>
    </row>
    <row r="1234" spans="1:22" s="302" customFormat="1" x14ac:dyDescent="0.2">
      <c r="A1234" s="394"/>
      <c r="B1234" s="305"/>
      <c r="C1234" s="305"/>
      <c r="D1234" s="306"/>
      <c r="E1234" s="306"/>
      <c r="F1234" s="305"/>
      <c r="G1234" s="305"/>
      <c r="H1234" s="306"/>
      <c r="I1234" s="306"/>
      <c r="J1234" s="307"/>
      <c r="K1234" s="307"/>
      <c r="L1234" s="299" t="str">
        <f t="shared" si="54"/>
        <v/>
      </c>
      <c r="M1234" s="311"/>
      <c r="N1234" s="312"/>
      <c r="O1234" s="312"/>
      <c r="P1234" s="312"/>
      <c r="Q1234" s="308"/>
      <c r="R1234" s="300" t="str">
        <f>IFERROR(VLOOKUP(Q1234,Hoja1!A:B,2,FALSE),"")</f>
        <v/>
      </c>
      <c r="S1234" s="308"/>
      <c r="T1234" s="308"/>
      <c r="U1234" s="308"/>
      <c r="V1234" s="301" t="str">
        <f t="shared" si="55"/>
        <v/>
      </c>
    </row>
    <row r="1235" spans="1:22" s="302" customFormat="1" x14ac:dyDescent="0.2">
      <c r="A1235" s="394"/>
      <c r="B1235" s="305"/>
      <c r="C1235" s="305"/>
      <c r="D1235" s="306"/>
      <c r="E1235" s="306"/>
      <c r="F1235" s="305"/>
      <c r="G1235" s="305"/>
      <c r="H1235" s="306"/>
      <c r="I1235" s="306"/>
      <c r="J1235" s="307"/>
      <c r="K1235" s="307"/>
      <c r="L1235" s="299" t="str">
        <f t="shared" si="54"/>
        <v/>
      </c>
      <c r="M1235" s="311"/>
      <c r="N1235" s="312"/>
      <c r="O1235" s="312"/>
      <c r="P1235" s="312"/>
      <c r="Q1235" s="308"/>
      <c r="R1235" s="300" t="str">
        <f>IFERROR(VLOOKUP(Q1235,Hoja1!A:B,2,FALSE),"")</f>
        <v/>
      </c>
      <c r="S1235" s="308"/>
      <c r="T1235" s="308"/>
      <c r="U1235" s="308"/>
      <c r="V1235" s="301" t="str">
        <f t="shared" si="55"/>
        <v/>
      </c>
    </row>
    <row r="1236" spans="1:22" s="302" customFormat="1" x14ac:dyDescent="0.2">
      <c r="A1236" s="394"/>
      <c r="B1236" s="305"/>
      <c r="C1236" s="305"/>
      <c r="D1236" s="306"/>
      <c r="E1236" s="306"/>
      <c r="F1236" s="305"/>
      <c r="G1236" s="305"/>
      <c r="H1236" s="306"/>
      <c r="I1236" s="306"/>
      <c r="J1236" s="307"/>
      <c r="K1236" s="307"/>
      <c r="L1236" s="299" t="str">
        <f t="shared" si="54"/>
        <v/>
      </c>
      <c r="M1236" s="311"/>
      <c r="N1236" s="312"/>
      <c r="O1236" s="312"/>
      <c r="P1236" s="312"/>
      <c r="Q1236" s="308"/>
      <c r="R1236" s="300" t="str">
        <f>IFERROR(VLOOKUP(Q1236,Hoja1!A:B,2,FALSE),"")</f>
        <v/>
      </c>
      <c r="S1236" s="308"/>
      <c r="T1236" s="308"/>
      <c r="U1236" s="308"/>
      <c r="V1236" s="301" t="str">
        <f t="shared" si="55"/>
        <v/>
      </c>
    </row>
    <row r="1237" spans="1:22" s="302" customFormat="1" x14ac:dyDescent="0.2">
      <c r="A1237" s="394"/>
      <c r="B1237" s="305"/>
      <c r="C1237" s="305"/>
      <c r="D1237" s="306"/>
      <c r="E1237" s="306"/>
      <c r="F1237" s="305"/>
      <c r="G1237" s="305"/>
      <c r="H1237" s="306"/>
      <c r="I1237" s="306"/>
      <c r="J1237" s="307"/>
      <c r="K1237" s="307"/>
      <c r="L1237" s="299" t="str">
        <f t="shared" si="54"/>
        <v/>
      </c>
      <c r="M1237" s="311"/>
      <c r="N1237" s="312"/>
      <c r="O1237" s="312"/>
      <c r="P1237" s="312"/>
      <c r="Q1237" s="308"/>
      <c r="R1237" s="300" t="str">
        <f>IFERROR(VLOOKUP(Q1237,Hoja1!A:B,2,FALSE),"")</f>
        <v/>
      </c>
      <c r="S1237" s="308"/>
      <c r="T1237" s="308"/>
      <c r="U1237" s="308"/>
      <c r="V1237" s="301" t="str">
        <f t="shared" si="55"/>
        <v/>
      </c>
    </row>
    <row r="1238" spans="1:22" s="302" customFormat="1" x14ac:dyDescent="0.2">
      <c r="A1238" s="394"/>
      <c r="B1238" s="305"/>
      <c r="C1238" s="305"/>
      <c r="D1238" s="306"/>
      <c r="E1238" s="306"/>
      <c r="F1238" s="305"/>
      <c r="G1238" s="305"/>
      <c r="H1238" s="306"/>
      <c r="I1238" s="306"/>
      <c r="J1238" s="307"/>
      <c r="K1238" s="307"/>
      <c r="L1238" s="299" t="str">
        <f t="shared" si="54"/>
        <v/>
      </c>
      <c r="M1238" s="311"/>
      <c r="N1238" s="312"/>
      <c r="O1238" s="312"/>
      <c r="P1238" s="312"/>
      <c r="Q1238" s="308"/>
      <c r="R1238" s="300" t="str">
        <f>IFERROR(VLOOKUP(Q1238,Hoja1!A:B,2,FALSE),"")</f>
        <v/>
      </c>
      <c r="S1238" s="308"/>
      <c r="T1238" s="308"/>
      <c r="U1238" s="308"/>
      <c r="V1238" s="301" t="str">
        <f t="shared" si="55"/>
        <v/>
      </c>
    </row>
    <row r="1239" spans="1:22" s="302" customFormat="1" x14ac:dyDescent="0.2">
      <c r="A1239" s="394"/>
      <c r="B1239" s="305"/>
      <c r="C1239" s="305"/>
      <c r="D1239" s="306"/>
      <c r="E1239" s="306"/>
      <c r="F1239" s="305"/>
      <c r="G1239" s="305"/>
      <c r="H1239" s="306"/>
      <c r="I1239" s="306"/>
      <c r="J1239" s="307"/>
      <c r="K1239" s="307"/>
      <c r="L1239" s="299" t="str">
        <f t="shared" si="54"/>
        <v/>
      </c>
      <c r="M1239" s="311"/>
      <c r="N1239" s="312"/>
      <c r="O1239" s="312"/>
      <c r="P1239" s="312"/>
      <c r="Q1239" s="308"/>
      <c r="R1239" s="300" t="str">
        <f>IFERROR(VLOOKUP(Q1239,Hoja1!A:B,2,FALSE),"")</f>
        <v/>
      </c>
      <c r="S1239" s="308"/>
      <c r="T1239" s="308"/>
      <c r="U1239" s="308"/>
      <c r="V1239" s="301" t="str">
        <f t="shared" si="55"/>
        <v/>
      </c>
    </row>
    <row r="1240" spans="1:22" s="302" customFormat="1" x14ac:dyDescent="0.2">
      <c r="A1240" s="394"/>
      <c r="B1240" s="305"/>
      <c r="C1240" s="305"/>
      <c r="D1240" s="306"/>
      <c r="E1240" s="306"/>
      <c r="F1240" s="305"/>
      <c r="G1240" s="305"/>
      <c r="H1240" s="306"/>
      <c r="I1240" s="306"/>
      <c r="J1240" s="307"/>
      <c r="K1240" s="307"/>
      <c r="L1240" s="299" t="str">
        <f t="shared" si="54"/>
        <v/>
      </c>
      <c r="M1240" s="311"/>
      <c r="N1240" s="312"/>
      <c r="O1240" s="312"/>
      <c r="P1240" s="312"/>
      <c r="Q1240" s="308"/>
      <c r="R1240" s="300" t="str">
        <f>IFERROR(VLOOKUP(Q1240,Hoja1!A:B,2,FALSE),"")</f>
        <v/>
      </c>
      <c r="S1240" s="308"/>
      <c r="T1240" s="308"/>
      <c r="U1240" s="308"/>
      <c r="V1240" s="301" t="str">
        <f t="shared" si="55"/>
        <v/>
      </c>
    </row>
    <row r="1241" spans="1:22" s="302" customFormat="1" x14ac:dyDescent="0.2">
      <c r="A1241" s="394"/>
      <c r="B1241" s="305"/>
      <c r="C1241" s="305"/>
      <c r="D1241" s="306"/>
      <c r="E1241" s="306"/>
      <c r="F1241" s="305"/>
      <c r="G1241" s="305"/>
      <c r="H1241" s="306"/>
      <c r="I1241" s="306"/>
      <c r="J1241" s="307"/>
      <c r="K1241" s="307"/>
      <c r="L1241" s="299" t="str">
        <f t="shared" si="54"/>
        <v/>
      </c>
      <c r="M1241" s="311"/>
      <c r="N1241" s="312"/>
      <c r="O1241" s="312"/>
      <c r="P1241" s="312"/>
      <c r="Q1241" s="308"/>
      <c r="R1241" s="300" t="str">
        <f>IFERROR(VLOOKUP(Q1241,Hoja1!A:B,2,FALSE),"")</f>
        <v/>
      </c>
      <c r="S1241" s="308"/>
      <c r="T1241" s="308"/>
      <c r="U1241" s="308"/>
      <c r="V1241" s="301" t="str">
        <f t="shared" si="55"/>
        <v/>
      </c>
    </row>
    <row r="1242" spans="1:22" s="302" customFormat="1" x14ac:dyDescent="0.2">
      <c r="A1242" s="394"/>
      <c r="B1242" s="305"/>
      <c r="C1242" s="305"/>
      <c r="D1242" s="306"/>
      <c r="E1242" s="306"/>
      <c r="F1242" s="305"/>
      <c r="G1242" s="305"/>
      <c r="H1242" s="306"/>
      <c r="I1242" s="306"/>
      <c r="J1242" s="307"/>
      <c r="K1242" s="307"/>
      <c r="L1242" s="299" t="str">
        <f t="shared" si="54"/>
        <v/>
      </c>
      <c r="M1242" s="311"/>
      <c r="N1242" s="312"/>
      <c r="O1242" s="312"/>
      <c r="P1242" s="312"/>
      <c r="Q1242" s="308"/>
      <c r="R1242" s="300" t="str">
        <f>IFERROR(VLOOKUP(Q1242,Hoja1!A:B,2,FALSE),"")</f>
        <v/>
      </c>
      <c r="S1242" s="308"/>
      <c r="T1242" s="308"/>
      <c r="U1242" s="308"/>
      <c r="V1242" s="301" t="str">
        <f t="shared" si="55"/>
        <v/>
      </c>
    </row>
    <row r="1243" spans="1:22" s="302" customFormat="1" x14ac:dyDescent="0.2">
      <c r="A1243" s="394"/>
      <c r="B1243" s="305"/>
      <c r="C1243" s="305"/>
      <c r="D1243" s="306"/>
      <c r="E1243" s="306"/>
      <c r="F1243" s="305"/>
      <c r="G1243" s="305"/>
      <c r="H1243" s="306"/>
      <c r="I1243" s="306"/>
      <c r="J1243" s="307"/>
      <c r="K1243" s="307"/>
      <c r="L1243" s="299" t="str">
        <f t="shared" si="54"/>
        <v/>
      </c>
      <c r="M1243" s="311"/>
      <c r="N1243" s="312"/>
      <c r="O1243" s="312"/>
      <c r="P1243" s="312"/>
      <c r="Q1243" s="308"/>
      <c r="R1243" s="300" t="str">
        <f>IFERROR(VLOOKUP(Q1243,Hoja1!A:B,2,FALSE),"")</f>
        <v/>
      </c>
      <c r="S1243" s="308"/>
      <c r="T1243" s="308"/>
      <c r="U1243" s="308"/>
      <c r="V1243" s="301" t="str">
        <f t="shared" si="55"/>
        <v/>
      </c>
    </row>
    <row r="1244" spans="1:22" s="302" customFormat="1" x14ac:dyDescent="0.2">
      <c r="A1244" s="394"/>
      <c r="B1244" s="305"/>
      <c r="C1244" s="305"/>
      <c r="D1244" s="306"/>
      <c r="E1244" s="306"/>
      <c r="F1244" s="305"/>
      <c r="G1244" s="305"/>
      <c r="H1244" s="306"/>
      <c r="I1244" s="306"/>
      <c r="J1244" s="307"/>
      <c r="K1244" s="307"/>
      <c r="L1244" s="299" t="str">
        <f t="shared" si="54"/>
        <v/>
      </c>
      <c r="M1244" s="311"/>
      <c r="N1244" s="312"/>
      <c r="O1244" s="312"/>
      <c r="P1244" s="312"/>
      <c r="Q1244" s="308"/>
      <c r="R1244" s="300" t="str">
        <f>IFERROR(VLOOKUP(Q1244,Hoja1!A:B,2,FALSE),"")</f>
        <v/>
      </c>
      <c r="S1244" s="308"/>
      <c r="T1244" s="308"/>
      <c r="U1244" s="308"/>
      <c r="V1244" s="301" t="str">
        <f t="shared" si="55"/>
        <v/>
      </c>
    </row>
    <row r="1245" spans="1:22" s="302" customFormat="1" x14ac:dyDescent="0.2">
      <c r="A1245" s="394"/>
      <c r="B1245" s="305"/>
      <c r="C1245" s="305"/>
      <c r="D1245" s="306"/>
      <c r="E1245" s="306"/>
      <c r="F1245" s="305"/>
      <c r="G1245" s="305"/>
      <c r="H1245" s="306"/>
      <c r="I1245" s="306"/>
      <c r="J1245" s="307"/>
      <c r="K1245" s="307"/>
      <c r="L1245" s="299" t="str">
        <f t="shared" si="54"/>
        <v/>
      </c>
      <c r="M1245" s="311"/>
      <c r="N1245" s="312"/>
      <c r="O1245" s="312"/>
      <c r="P1245" s="312"/>
      <c r="Q1245" s="308"/>
      <c r="R1245" s="300" t="str">
        <f>IFERROR(VLOOKUP(Q1245,Hoja1!A:B,2,FALSE),"")</f>
        <v/>
      </c>
      <c r="S1245" s="308"/>
      <c r="T1245" s="308"/>
      <c r="U1245" s="308"/>
      <c r="V1245" s="301" t="str">
        <f t="shared" si="55"/>
        <v/>
      </c>
    </row>
    <row r="1246" spans="1:22" s="302" customFormat="1" x14ac:dyDescent="0.2">
      <c r="A1246" s="394"/>
      <c r="B1246" s="305"/>
      <c r="C1246" s="305"/>
      <c r="D1246" s="306"/>
      <c r="E1246" s="306"/>
      <c r="F1246" s="305"/>
      <c r="G1246" s="305"/>
      <c r="H1246" s="306"/>
      <c r="I1246" s="306"/>
      <c r="J1246" s="307"/>
      <c r="K1246" s="307"/>
      <c r="L1246" s="299" t="str">
        <f t="shared" si="54"/>
        <v/>
      </c>
      <c r="M1246" s="311"/>
      <c r="N1246" s="312"/>
      <c r="O1246" s="312"/>
      <c r="P1246" s="312"/>
      <c r="Q1246" s="308"/>
      <c r="R1246" s="300" t="str">
        <f>IFERROR(VLOOKUP(Q1246,Hoja1!A:B,2,FALSE),"")</f>
        <v/>
      </c>
      <c r="S1246" s="308"/>
      <c r="T1246" s="308"/>
      <c r="U1246" s="308"/>
      <c r="V1246" s="301" t="str">
        <f t="shared" si="55"/>
        <v/>
      </c>
    </row>
    <row r="1247" spans="1:22" s="302" customFormat="1" x14ac:dyDescent="0.2">
      <c r="A1247" s="394"/>
      <c r="B1247" s="305"/>
      <c r="C1247" s="305"/>
      <c r="D1247" s="306"/>
      <c r="E1247" s="306"/>
      <c r="F1247" s="305"/>
      <c r="G1247" s="305"/>
      <c r="H1247" s="306"/>
      <c r="I1247" s="306"/>
      <c r="J1247" s="307"/>
      <c r="K1247" s="307"/>
      <c r="L1247" s="299" t="str">
        <f t="shared" si="54"/>
        <v/>
      </c>
      <c r="M1247" s="311"/>
      <c r="N1247" s="312"/>
      <c r="O1247" s="312"/>
      <c r="P1247" s="312"/>
      <c r="Q1247" s="308"/>
      <c r="R1247" s="300" t="str">
        <f>IFERROR(VLOOKUP(Q1247,Hoja1!A:B,2,FALSE),"")</f>
        <v/>
      </c>
      <c r="S1247" s="308"/>
      <c r="T1247" s="308"/>
      <c r="U1247" s="308"/>
      <c r="V1247" s="301" t="str">
        <f t="shared" si="55"/>
        <v/>
      </c>
    </row>
    <row r="1248" spans="1:22" s="302" customFormat="1" x14ac:dyDescent="0.2">
      <c r="A1248" s="394"/>
      <c r="B1248" s="305"/>
      <c r="C1248" s="305"/>
      <c r="D1248" s="306"/>
      <c r="E1248" s="306"/>
      <c r="F1248" s="305"/>
      <c r="G1248" s="305"/>
      <c r="H1248" s="306"/>
      <c r="I1248" s="306"/>
      <c r="J1248" s="307"/>
      <c r="K1248" s="307"/>
      <c r="L1248" s="299" t="str">
        <f t="shared" si="54"/>
        <v/>
      </c>
      <c r="M1248" s="311"/>
      <c r="N1248" s="312"/>
      <c r="O1248" s="312"/>
      <c r="P1248" s="312"/>
      <c r="Q1248" s="308"/>
      <c r="R1248" s="300" t="str">
        <f>IFERROR(VLOOKUP(Q1248,Hoja1!A:B,2,FALSE),"")</f>
        <v/>
      </c>
      <c r="S1248" s="308"/>
      <c r="T1248" s="308"/>
      <c r="U1248" s="308"/>
      <c r="V1248" s="301" t="str">
        <f t="shared" si="55"/>
        <v/>
      </c>
    </row>
    <row r="1249" spans="1:22" s="302" customFormat="1" x14ac:dyDescent="0.2">
      <c r="A1249" s="394"/>
      <c r="B1249" s="305"/>
      <c r="C1249" s="305"/>
      <c r="D1249" s="306"/>
      <c r="E1249" s="306"/>
      <c r="F1249" s="305"/>
      <c r="G1249" s="305"/>
      <c r="H1249" s="306"/>
      <c r="I1249" s="306"/>
      <c r="J1249" s="307"/>
      <c r="K1249" s="307"/>
      <c r="L1249" s="299" t="str">
        <f t="shared" si="54"/>
        <v/>
      </c>
      <c r="M1249" s="311"/>
      <c r="N1249" s="312"/>
      <c r="O1249" s="312"/>
      <c r="P1249" s="312"/>
      <c r="Q1249" s="308"/>
      <c r="R1249" s="300" t="str">
        <f>IFERROR(VLOOKUP(Q1249,Hoja1!A:B,2,FALSE),"")</f>
        <v/>
      </c>
      <c r="S1249" s="308"/>
      <c r="T1249" s="308"/>
      <c r="U1249" s="308"/>
      <c r="V1249" s="301" t="str">
        <f t="shared" si="55"/>
        <v/>
      </c>
    </row>
    <row r="1250" spans="1:22" s="302" customFormat="1" x14ac:dyDescent="0.2">
      <c r="A1250" s="394"/>
      <c r="B1250" s="305"/>
      <c r="C1250" s="305"/>
      <c r="D1250" s="306"/>
      <c r="E1250" s="306"/>
      <c r="F1250" s="305"/>
      <c r="G1250" s="305"/>
      <c r="H1250" s="306"/>
      <c r="I1250" s="306"/>
      <c r="J1250" s="307"/>
      <c r="K1250" s="307"/>
      <c r="L1250" s="299" t="str">
        <f t="shared" si="54"/>
        <v/>
      </c>
      <c r="M1250" s="311"/>
      <c r="N1250" s="312"/>
      <c r="O1250" s="312"/>
      <c r="P1250" s="312"/>
      <c r="Q1250" s="308"/>
      <c r="R1250" s="300" t="str">
        <f>IFERROR(VLOOKUP(Q1250,Hoja1!A:B,2,FALSE),"")</f>
        <v/>
      </c>
      <c r="S1250" s="308"/>
      <c r="T1250" s="308"/>
      <c r="U1250" s="308"/>
      <c r="V1250" s="301" t="str">
        <f t="shared" si="55"/>
        <v/>
      </c>
    </row>
    <row r="1251" spans="1:22" s="302" customFormat="1" x14ac:dyDescent="0.2">
      <c r="A1251" s="394"/>
      <c r="B1251" s="305"/>
      <c r="C1251" s="305"/>
      <c r="D1251" s="306"/>
      <c r="E1251" s="306"/>
      <c r="F1251" s="305"/>
      <c r="G1251" s="305"/>
      <c r="H1251" s="306"/>
      <c r="I1251" s="306"/>
      <c r="J1251" s="307"/>
      <c r="K1251" s="307"/>
      <c r="L1251" s="299" t="str">
        <f t="shared" si="54"/>
        <v/>
      </c>
      <c r="M1251" s="311"/>
      <c r="N1251" s="312"/>
      <c r="O1251" s="312"/>
      <c r="P1251" s="312"/>
      <c r="Q1251" s="308"/>
      <c r="R1251" s="300" t="str">
        <f>IFERROR(VLOOKUP(Q1251,Hoja1!A:B,2,FALSE),"")</f>
        <v/>
      </c>
      <c r="S1251" s="308"/>
      <c r="T1251" s="308"/>
      <c r="U1251" s="308"/>
      <c r="V1251" s="301" t="str">
        <f t="shared" si="55"/>
        <v/>
      </c>
    </row>
    <row r="1252" spans="1:22" s="302" customFormat="1" x14ac:dyDescent="0.2">
      <c r="A1252" s="394"/>
      <c r="B1252" s="305"/>
      <c r="C1252" s="305"/>
      <c r="D1252" s="306"/>
      <c r="E1252" s="306"/>
      <c r="F1252" s="305"/>
      <c r="G1252" s="305"/>
      <c r="H1252" s="306"/>
      <c r="I1252" s="306"/>
      <c r="J1252" s="307"/>
      <c r="K1252" s="307"/>
      <c r="L1252" s="299" t="str">
        <f t="shared" si="54"/>
        <v/>
      </c>
      <c r="M1252" s="311"/>
      <c r="N1252" s="312"/>
      <c r="O1252" s="312"/>
      <c r="P1252" s="312"/>
      <c r="Q1252" s="308"/>
      <c r="R1252" s="300" t="str">
        <f>IFERROR(VLOOKUP(Q1252,Hoja1!A:B,2,FALSE),"")</f>
        <v/>
      </c>
      <c r="S1252" s="308"/>
      <c r="T1252" s="308"/>
      <c r="U1252" s="308"/>
      <c r="V1252" s="301" t="str">
        <f t="shared" si="55"/>
        <v/>
      </c>
    </row>
    <row r="1253" spans="1:22" s="302" customFormat="1" x14ac:dyDescent="0.2">
      <c r="A1253" s="394"/>
      <c r="B1253" s="305"/>
      <c r="C1253" s="305"/>
      <c r="D1253" s="306"/>
      <c r="E1253" s="306"/>
      <c r="F1253" s="305"/>
      <c r="G1253" s="305"/>
      <c r="H1253" s="306"/>
      <c r="I1253" s="306"/>
      <c r="J1253" s="307"/>
      <c r="K1253" s="307"/>
      <c r="L1253" s="299" t="str">
        <f t="shared" si="54"/>
        <v/>
      </c>
      <c r="M1253" s="311"/>
      <c r="N1253" s="312"/>
      <c r="O1253" s="312"/>
      <c r="P1253" s="312"/>
      <c r="Q1253" s="308"/>
      <c r="R1253" s="300" t="str">
        <f>IFERROR(VLOOKUP(Q1253,Hoja1!A:B,2,FALSE),"")</f>
        <v/>
      </c>
      <c r="S1253" s="308"/>
      <c r="T1253" s="308"/>
      <c r="U1253" s="308"/>
      <c r="V1253" s="301" t="str">
        <f t="shared" si="55"/>
        <v/>
      </c>
    </row>
    <row r="1254" spans="1:22" s="302" customFormat="1" x14ac:dyDescent="0.2">
      <c r="A1254" s="394"/>
      <c r="B1254" s="305"/>
      <c r="C1254" s="305"/>
      <c r="D1254" s="306"/>
      <c r="E1254" s="306"/>
      <c r="F1254" s="305"/>
      <c r="G1254" s="305"/>
      <c r="H1254" s="306"/>
      <c r="I1254" s="306"/>
      <c r="J1254" s="307"/>
      <c r="K1254" s="307"/>
      <c r="L1254" s="299" t="str">
        <f t="shared" si="54"/>
        <v/>
      </c>
      <c r="M1254" s="311"/>
      <c r="N1254" s="312"/>
      <c r="O1254" s="312"/>
      <c r="P1254" s="312"/>
      <c r="Q1254" s="308"/>
      <c r="R1254" s="300" t="str">
        <f>IFERROR(VLOOKUP(Q1254,Hoja1!A:B,2,FALSE),"")</f>
        <v/>
      </c>
      <c r="S1254" s="308"/>
      <c r="T1254" s="308"/>
      <c r="U1254" s="308"/>
      <c r="V1254" s="301" t="str">
        <f t="shared" si="55"/>
        <v/>
      </c>
    </row>
    <row r="1255" spans="1:22" s="302" customFormat="1" x14ac:dyDescent="0.2">
      <c r="A1255" s="394"/>
      <c r="B1255" s="305"/>
      <c r="C1255" s="305"/>
      <c r="D1255" s="306"/>
      <c r="E1255" s="306"/>
      <c r="F1255" s="305"/>
      <c r="G1255" s="305"/>
      <c r="H1255" s="306"/>
      <c r="I1255" s="306"/>
      <c r="J1255" s="307"/>
      <c r="K1255" s="307"/>
      <c r="L1255" s="299" t="str">
        <f t="shared" si="54"/>
        <v/>
      </c>
      <c r="M1255" s="311"/>
      <c r="N1255" s="312"/>
      <c r="O1255" s="312"/>
      <c r="P1255" s="312"/>
      <c r="Q1255" s="308"/>
      <c r="R1255" s="300" t="str">
        <f>IFERROR(VLOOKUP(Q1255,Hoja1!A:B,2,FALSE),"")</f>
        <v/>
      </c>
      <c r="S1255" s="308"/>
      <c r="T1255" s="308"/>
      <c r="U1255" s="308"/>
      <c r="V1255" s="301" t="str">
        <f t="shared" si="55"/>
        <v/>
      </c>
    </row>
    <row r="1256" spans="1:22" s="302" customFormat="1" x14ac:dyDescent="0.2">
      <c r="A1256" s="394"/>
      <c r="B1256" s="305"/>
      <c r="C1256" s="305"/>
      <c r="D1256" s="306"/>
      <c r="E1256" s="306"/>
      <c r="F1256" s="305"/>
      <c r="G1256" s="305"/>
      <c r="H1256" s="306"/>
      <c r="I1256" s="306"/>
      <c r="J1256" s="307"/>
      <c r="K1256" s="307"/>
      <c r="L1256" s="299" t="str">
        <f t="shared" si="54"/>
        <v/>
      </c>
      <c r="M1256" s="311"/>
      <c r="N1256" s="312"/>
      <c r="O1256" s="312"/>
      <c r="P1256" s="312"/>
      <c r="Q1256" s="308"/>
      <c r="R1256" s="300" t="str">
        <f>IFERROR(VLOOKUP(Q1256,Hoja1!A:B,2,FALSE),"")</f>
        <v/>
      </c>
      <c r="S1256" s="308"/>
      <c r="T1256" s="308"/>
      <c r="U1256" s="308"/>
      <c r="V1256" s="301" t="str">
        <f t="shared" si="55"/>
        <v/>
      </c>
    </row>
    <row r="1257" spans="1:22" s="302" customFormat="1" x14ac:dyDescent="0.2">
      <c r="A1257" s="394"/>
      <c r="B1257" s="305"/>
      <c r="C1257" s="305"/>
      <c r="D1257" s="306"/>
      <c r="E1257" s="306"/>
      <c r="F1257" s="305"/>
      <c r="G1257" s="305"/>
      <c r="H1257" s="306"/>
      <c r="I1257" s="306"/>
      <c r="J1257" s="307"/>
      <c r="K1257" s="307"/>
      <c r="L1257" s="299" t="str">
        <f t="shared" si="54"/>
        <v/>
      </c>
      <c r="M1257" s="311"/>
      <c r="N1257" s="312"/>
      <c r="O1257" s="312"/>
      <c r="P1257" s="312"/>
      <c r="Q1257" s="308"/>
      <c r="R1257" s="300" t="str">
        <f>IFERROR(VLOOKUP(Q1257,Hoja1!A:B,2,FALSE),"")</f>
        <v/>
      </c>
      <c r="S1257" s="308"/>
      <c r="T1257" s="308"/>
      <c r="U1257" s="308"/>
      <c r="V1257" s="301" t="str">
        <f t="shared" si="55"/>
        <v/>
      </c>
    </row>
    <row r="1258" spans="1:22" s="302" customFormat="1" x14ac:dyDescent="0.2">
      <c r="A1258" s="394"/>
      <c r="B1258" s="305"/>
      <c r="C1258" s="305"/>
      <c r="D1258" s="306"/>
      <c r="E1258" s="306"/>
      <c r="F1258" s="305"/>
      <c r="G1258" s="305"/>
      <c r="H1258" s="306"/>
      <c r="I1258" s="306"/>
      <c r="J1258" s="307"/>
      <c r="K1258" s="307"/>
      <c r="L1258" s="299" t="str">
        <f t="shared" si="54"/>
        <v/>
      </c>
      <c r="M1258" s="311"/>
      <c r="N1258" s="312"/>
      <c r="O1258" s="312"/>
      <c r="P1258" s="312"/>
      <c r="Q1258" s="308"/>
      <c r="R1258" s="300" t="str">
        <f>IFERROR(VLOOKUP(Q1258,Hoja1!A:B,2,FALSE),"")</f>
        <v/>
      </c>
      <c r="S1258" s="308"/>
      <c r="T1258" s="308"/>
      <c r="U1258" s="308"/>
      <c r="V1258" s="301" t="str">
        <f t="shared" si="55"/>
        <v/>
      </c>
    </row>
    <row r="1259" spans="1:22" s="302" customFormat="1" x14ac:dyDescent="0.2">
      <c r="A1259" s="394"/>
      <c r="B1259" s="305"/>
      <c r="C1259" s="305"/>
      <c r="D1259" s="306"/>
      <c r="E1259" s="306"/>
      <c r="F1259" s="305"/>
      <c r="G1259" s="305"/>
      <c r="H1259" s="306"/>
      <c r="I1259" s="306"/>
      <c r="J1259" s="307"/>
      <c r="K1259" s="307"/>
      <c r="L1259" s="299" t="str">
        <f t="shared" ref="L1259:L1322" si="56">IF(K1259="","",(K1259-J1259)/$V$1)</f>
        <v/>
      </c>
      <c r="M1259" s="311"/>
      <c r="N1259" s="312"/>
      <c r="O1259" s="312"/>
      <c r="P1259" s="312"/>
      <c r="Q1259" s="308"/>
      <c r="R1259" s="300" t="str">
        <f>IFERROR(VLOOKUP(Q1259,Hoja1!A:B,2,FALSE),"")</f>
        <v/>
      </c>
      <c r="S1259" s="308"/>
      <c r="T1259" s="308"/>
      <c r="U1259" s="308"/>
      <c r="V1259" s="301" t="str">
        <f t="shared" si="55"/>
        <v/>
      </c>
    </row>
    <row r="1260" spans="1:22" s="302" customFormat="1" x14ac:dyDescent="0.2">
      <c r="A1260" s="394"/>
      <c r="B1260" s="305"/>
      <c r="C1260" s="305"/>
      <c r="D1260" s="306"/>
      <c r="E1260" s="306"/>
      <c r="F1260" s="305"/>
      <c r="G1260" s="305"/>
      <c r="H1260" s="306"/>
      <c r="I1260" s="306"/>
      <c r="J1260" s="307"/>
      <c r="K1260" s="307"/>
      <c r="L1260" s="299" t="str">
        <f t="shared" si="56"/>
        <v/>
      </c>
      <c r="M1260" s="311"/>
      <c r="N1260" s="312"/>
      <c r="O1260" s="312"/>
      <c r="P1260" s="312"/>
      <c r="Q1260" s="308"/>
      <c r="R1260" s="300" t="str">
        <f>IFERROR(VLOOKUP(Q1260,Hoja1!A:B,2,FALSE),"")</f>
        <v/>
      </c>
      <c r="S1260" s="308"/>
      <c r="T1260" s="308"/>
      <c r="U1260" s="308"/>
      <c r="V1260" s="301" t="str">
        <f t="shared" si="55"/>
        <v/>
      </c>
    </row>
    <row r="1261" spans="1:22" s="302" customFormat="1" x14ac:dyDescent="0.2">
      <c r="A1261" s="394"/>
      <c r="B1261" s="305"/>
      <c r="C1261" s="305"/>
      <c r="D1261" s="306"/>
      <c r="E1261" s="306"/>
      <c r="F1261" s="305"/>
      <c r="G1261" s="305"/>
      <c r="H1261" s="306"/>
      <c r="I1261" s="306"/>
      <c r="J1261" s="307"/>
      <c r="K1261" s="307"/>
      <c r="L1261" s="299" t="str">
        <f t="shared" si="56"/>
        <v/>
      </c>
      <c r="M1261" s="311"/>
      <c r="N1261" s="312"/>
      <c r="O1261" s="312"/>
      <c r="P1261" s="312"/>
      <c r="Q1261" s="308"/>
      <c r="R1261" s="300" t="str">
        <f>IFERROR(VLOOKUP(Q1261,Hoja1!A:B,2,FALSE),"")</f>
        <v/>
      </c>
      <c r="S1261" s="308"/>
      <c r="T1261" s="308"/>
      <c r="U1261" s="308"/>
      <c r="V1261" s="301" t="str">
        <f t="shared" si="55"/>
        <v/>
      </c>
    </row>
    <row r="1262" spans="1:22" s="302" customFormat="1" x14ac:dyDescent="0.2">
      <c r="A1262" s="394"/>
      <c r="B1262" s="305"/>
      <c r="C1262" s="305"/>
      <c r="D1262" s="306"/>
      <c r="E1262" s="306"/>
      <c r="F1262" s="305"/>
      <c r="G1262" s="305"/>
      <c r="H1262" s="306"/>
      <c r="I1262" s="306"/>
      <c r="J1262" s="307"/>
      <c r="K1262" s="307"/>
      <c r="L1262" s="299" t="str">
        <f t="shared" si="56"/>
        <v/>
      </c>
      <c r="M1262" s="311"/>
      <c r="N1262" s="312"/>
      <c r="O1262" s="312"/>
      <c r="P1262" s="312"/>
      <c r="Q1262" s="308"/>
      <c r="R1262" s="300" t="str">
        <f>IFERROR(VLOOKUP(Q1262,Hoja1!A:B,2,FALSE),"")</f>
        <v/>
      </c>
      <c r="S1262" s="308"/>
      <c r="T1262" s="308"/>
      <c r="U1262" s="308"/>
      <c r="V1262" s="301" t="str">
        <f t="shared" si="55"/>
        <v/>
      </c>
    </row>
    <row r="1263" spans="1:22" s="302" customFormat="1" x14ac:dyDescent="0.2">
      <c r="A1263" s="394"/>
      <c r="B1263" s="305"/>
      <c r="C1263" s="305"/>
      <c r="D1263" s="306"/>
      <c r="E1263" s="306"/>
      <c r="F1263" s="305"/>
      <c r="G1263" s="305"/>
      <c r="H1263" s="306"/>
      <c r="I1263" s="306"/>
      <c r="J1263" s="307"/>
      <c r="K1263" s="307"/>
      <c r="L1263" s="299" t="str">
        <f t="shared" si="56"/>
        <v/>
      </c>
      <c r="M1263" s="311"/>
      <c r="N1263" s="312"/>
      <c r="O1263" s="312"/>
      <c r="P1263" s="312"/>
      <c r="Q1263" s="308"/>
      <c r="R1263" s="300" t="str">
        <f>IFERROR(VLOOKUP(Q1263,Hoja1!A:B,2,FALSE),"")</f>
        <v/>
      </c>
      <c r="S1263" s="308"/>
      <c r="T1263" s="308"/>
      <c r="U1263" s="308"/>
      <c r="V1263" s="301" t="str">
        <f t="shared" si="55"/>
        <v/>
      </c>
    </row>
    <row r="1264" spans="1:22" s="302" customFormat="1" x14ac:dyDescent="0.2">
      <c r="A1264" s="394"/>
      <c r="B1264" s="305"/>
      <c r="C1264" s="305"/>
      <c r="D1264" s="306"/>
      <c r="E1264" s="306"/>
      <c r="F1264" s="305"/>
      <c r="G1264" s="305"/>
      <c r="H1264" s="306"/>
      <c r="I1264" s="306"/>
      <c r="J1264" s="307"/>
      <c r="K1264" s="307"/>
      <c r="L1264" s="299" t="str">
        <f t="shared" si="56"/>
        <v/>
      </c>
      <c r="M1264" s="311"/>
      <c r="N1264" s="312"/>
      <c r="O1264" s="312"/>
      <c r="P1264" s="312"/>
      <c r="Q1264" s="308"/>
      <c r="R1264" s="300" t="str">
        <f>IFERROR(VLOOKUP(Q1264,Hoja1!A:B,2,FALSE),"")</f>
        <v/>
      </c>
      <c r="S1264" s="308"/>
      <c r="T1264" s="308"/>
      <c r="U1264" s="308"/>
      <c r="V1264" s="301" t="str">
        <f t="shared" si="55"/>
        <v/>
      </c>
    </row>
    <row r="1265" spans="1:22" s="302" customFormat="1" x14ac:dyDescent="0.2">
      <c r="A1265" s="394"/>
      <c r="B1265" s="305"/>
      <c r="C1265" s="305"/>
      <c r="D1265" s="306"/>
      <c r="E1265" s="306"/>
      <c r="F1265" s="305"/>
      <c r="G1265" s="305"/>
      <c r="H1265" s="306"/>
      <c r="I1265" s="306"/>
      <c r="J1265" s="307"/>
      <c r="K1265" s="307"/>
      <c r="L1265" s="299" t="str">
        <f t="shared" si="56"/>
        <v/>
      </c>
      <c r="M1265" s="311"/>
      <c r="N1265" s="312"/>
      <c r="O1265" s="312"/>
      <c r="P1265" s="312"/>
      <c r="Q1265" s="308"/>
      <c r="R1265" s="300" t="str">
        <f>IFERROR(VLOOKUP(Q1265,Hoja1!A:B,2,FALSE),"")</f>
        <v/>
      </c>
      <c r="S1265" s="308"/>
      <c r="T1265" s="308"/>
      <c r="U1265" s="308"/>
      <c r="V1265" s="301" t="str">
        <f t="shared" si="55"/>
        <v/>
      </c>
    </row>
    <row r="1266" spans="1:22" s="302" customFormat="1" x14ac:dyDescent="0.2">
      <c r="A1266" s="394"/>
      <c r="B1266" s="305"/>
      <c r="C1266" s="305"/>
      <c r="D1266" s="306"/>
      <c r="E1266" s="306"/>
      <c r="F1266" s="305"/>
      <c r="G1266" s="305"/>
      <c r="H1266" s="306"/>
      <c r="I1266" s="306"/>
      <c r="J1266" s="307"/>
      <c r="K1266" s="307"/>
      <c r="L1266" s="299" t="str">
        <f t="shared" si="56"/>
        <v/>
      </c>
      <c r="M1266" s="311"/>
      <c r="N1266" s="312"/>
      <c r="O1266" s="312"/>
      <c r="P1266" s="312"/>
      <c r="Q1266" s="308"/>
      <c r="R1266" s="300" t="str">
        <f>IFERROR(VLOOKUP(Q1266,Hoja1!A:B,2,FALSE),"")</f>
        <v/>
      </c>
      <c r="S1266" s="308"/>
      <c r="T1266" s="308"/>
      <c r="U1266" s="308"/>
      <c r="V1266" s="301" t="str">
        <f t="shared" si="55"/>
        <v/>
      </c>
    </row>
    <row r="1267" spans="1:22" s="302" customFormat="1" x14ac:dyDescent="0.2">
      <c r="A1267" s="394"/>
      <c r="B1267" s="305"/>
      <c r="C1267" s="305"/>
      <c r="D1267" s="306"/>
      <c r="E1267" s="306"/>
      <c r="F1267" s="305"/>
      <c r="G1267" s="305"/>
      <c r="H1267" s="306"/>
      <c r="I1267" s="306"/>
      <c r="J1267" s="307"/>
      <c r="K1267" s="307"/>
      <c r="L1267" s="299" t="str">
        <f t="shared" si="56"/>
        <v/>
      </c>
      <c r="M1267" s="311"/>
      <c r="N1267" s="312"/>
      <c r="O1267" s="312"/>
      <c r="P1267" s="312"/>
      <c r="Q1267" s="308"/>
      <c r="R1267" s="300" t="str">
        <f>IFERROR(VLOOKUP(Q1267,Hoja1!A:B,2,FALSE),"")</f>
        <v/>
      </c>
      <c r="S1267" s="308"/>
      <c r="T1267" s="308"/>
      <c r="U1267" s="308"/>
      <c r="V1267" s="301" t="str">
        <f t="shared" si="55"/>
        <v/>
      </c>
    </row>
    <row r="1268" spans="1:22" s="302" customFormat="1" x14ac:dyDescent="0.2">
      <c r="A1268" s="394"/>
      <c r="B1268" s="305"/>
      <c r="C1268" s="305"/>
      <c r="D1268" s="306"/>
      <c r="E1268" s="306"/>
      <c r="F1268" s="305"/>
      <c r="G1268" s="305"/>
      <c r="H1268" s="306"/>
      <c r="I1268" s="306"/>
      <c r="J1268" s="307"/>
      <c r="K1268" s="307"/>
      <c r="L1268" s="299" t="str">
        <f t="shared" si="56"/>
        <v/>
      </c>
      <c r="M1268" s="311"/>
      <c r="N1268" s="312"/>
      <c r="O1268" s="312"/>
      <c r="P1268" s="312"/>
      <c r="Q1268" s="308"/>
      <c r="R1268" s="300" t="str">
        <f>IFERROR(VLOOKUP(Q1268,Hoja1!A:B,2,FALSE),"")</f>
        <v/>
      </c>
      <c r="S1268" s="308"/>
      <c r="T1268" s="308"/>
      <c r="U1268" s="308"/>
      <c r="V1268" s="301" t="str">
        <f t="shared" si="55"/>
        <v/>
      </c>
    </row>
    <row r="1269" spans="1:22" s="302" customFormat="1" x14ac:dyDescent="0.2">
      <c r="A1269" s="394"/>
      <c r="B1269" s="305"/>
      <c r="C1269" s="305"/>
      <c r="D1269" s="306"/>
      <c r="E1269" s="306"/>
      <c r="F1269" s="305"/>
      <c r="G1269" s="305"/>
      <c r="H1269" s="306"/>
      <c r="I1269" s="306"/>
      <c r="J1269" s="307"/>
      <c r="K1269" s="307"/>
      <c r="L1269" s="299" t="str">
        <f t="shared" si="56"/>
        <v/>
      </c>
      <c r="M1269" s="311"/>
      <c r="N1269" s="312"/>
      <c r="O1269" s="312"/>
      <c r="P1269" s="312"/>
      <c r="Q1269" s="308"/>
      <c r="R1269" s="300" t="str">
        <f>IFERROR(VLOOKUP(Q1269,Hoja1!A:B,2,FALSE),"")</f>
        <v/>
      </c>
      <c r="S1269" s="308"/>
      <c r="T1269" s="308"/>
      <c r="U1269" s="308"/>
      <c r="V1269" s="301" t="str">
        <f t="shared" si="55"/>
        <v/>
      </c>
    </row>
    <row r="1270" spans="1:22" s="302" customFormat="1" x14ac:dyDescent="0.2">
      <c r="A1270" s="394"/>
      <c r="B1270" s="305"/>
      <c r="C1270" s="305"/>
      <c r="D1270" s="306"/>
      <c r="E1270" s="306"/>
      <c r="F1270" s="305"/>
      <c r="G1270" s="305"/>
      <c r="H1270" s="306"/>
      <c r="I1270" s="306"/>
      <c r="J1270" s="307"/>
      <c r="K1270" s="307"/>
      <c r="L1270" s="299" t="str">
        <f t="shared" si="56"/>
        <v/>
      </c>
      <c r="M1270" s="311"/>
      <c r="N1270" s="312"/>
      <c r="O1270" s="312"/>
      <c r="P1270" s="312"/>
      <c r="Q1270" s="308"/>
      <c r="R1270" s="300" t="str">
        <f>IFERROR(VLOOKUP(Q1270,Hoja1!A:B,2,FALSE),"")</f>
        <v/>
      </c>
      <c r="S1270" s="308"/>
      <c r="T1270" s="308"/>
      <c r="U1270" s="308"/>
      <c r="V1270" s="301" t="str">
        <f t="shared" si="55"/>
        <v/>
      </c>
    </row>
    <row r="1271" spans="1:22" s="302" customFormat="1" x14ac:dyDescent="0.2">
      <c r="A1271" s="394"/>
      <c r="B1271" s="305"/>
      <c r="C1271" s="305"/>
      <c r="D1271" s="306"/>
      <c r="E1271" s="306"/>
      <c r="F1271" s="305"/>
      <c r="G1271" s="305"/>
      <c r="H1271" s="306"/>
      <c r="I1271" s="306"/>
      <c r="J1271" s="307"/>
      <c r="K1271" s="307"/>
      <c r="L1271" s="299" t="str">
        <f t="shared" si="56"/>
        <v/>
      </c>
      <c r="M1271" s="311"/>
      <c r="N1271" s="312"/>
      <c r="O1271" s="312"/>
      <c r="P1271" s="312"/>
      <c r="Q1271" s="308"/>
      <c r="R1271" s="300" t="str">
        <f>IFERROR(VLOOKUP(Q1271,Hoja1!A:B,2,FALSE),"")</f>
        <v/>
      </c>
      <c r="S1271" s="308"/>
      <c r="T1271" s="308"/>
      <c r="U1271" s="308"/>
      <c r="V1271" s="301" t="str">
        <f t="shared" si="55"/>
        <v/>
      </c>
    </row>
    <row r="1272" spans="1:22" s="302" customFormat="1" x14ac:dyDescent="0.2">
      <c r="A1272" s="394"/>
      <c r="B1272" s="305"/>
      <c r="C1272" s="305"/>
      <c r="D1272" s="306"/>
      <c r="E1272" s="306"/>
      <c r="F1272" s="305"/>
      <c r="G1272" s="305"/>
      <c r="H1272" s="306"/>
      <c r="I1272" s="306"/>
      <c r="J1272" s="307"/>
      <c r="K1272" s="307"/>
      <c r="L1272" s="299" t="str">
        <f t="shared" si="56"/>
        <v/>
      </c>
      <c r="M1272" s="311"/>
      <c r="N1272" s="312"/>
      <c r="O1272" s="312"/>
      <c r="P1272" s="312"/>
      <c r="Q1272" s="308"/>
      <c r="R1272" s="300" t="str">
        <f>IFERROR(VLOOKUP(Q1272,Hoja1!A:B,2,FALSE),"")</f>
        <v/>
      </c>
      <c r="S1272" s="308"/>
      <c r="T1272" s="308"/>
      <c r="U1272" s="308"/>
      <c r="V1272" s="301" t="str">
        <f t="shared" si="55"/>
        <v/>
      </c>
    </row>
    <row r="1273" spans="1:22" s="302" customFormat="1" x14ac:dyDescent="0.2">
      <c r="A1273" s="394"/>
      <c r="B1273" s="305"/>
      <c r="C1273" s="305"/>
      <c r="D1273" s="306"/>
      <c r="E1273" s="306"/>
      <c r="F1273" s="305"/>
      <c r="G1273" s="305"/>
      <c r="H1273" s="306"/>
      <c r="I1273" s="306"/>
      <c r="J1273" s="307"/>
      <c r="K1273" s="307"/>
      <c r="L1273" s="299" t="str">
        <f t="shared" si="56"/>
        <v/>
      </c>
      <c r="M1273" s="311"/>
      <c r="N1273" s="312"/>
      <c r="O1273" s="312"/>
      <c r="P1273" s="312"/>
      <c r="Q1273" s="308"/>
      <c r="R1273" s="300" t="str">
        <f>IFERROR(VLOOKUP(Q1273,Hoja1!A:B,2,FALSE),"")</f>
        <v/>
      </c>
      <c r="S1273" s="308"/>
      <c r="T1273" s="308"/>
      <c r="U1273" s="308"/>
      <c r="V1273" s="301" t="str">
        <f t="shared" si="55"/>
        <v/>
      </c>
    </row>
    <row r="1274" spans="1:22" s="302" customFormat="1" x14ac:dyDescent="0.2">
      <c r="A1274" s="394"/>
      <c r="B1274" s="305"/>
      <c r="C1274" s="305"/>
      <c r="D1274" s="306"/>
      <c r="E1274" s="306"/>
      <c r="F1274" s="305"/>
      <c r="G1274" s="305"/>
      <c r="H1274" s="306"/>
      <c r="I1274" s="306"/>
      <c r="J1274" s="307"/>
      <c r="K1274" s="307"/>
      <c r="L1274" s="299" t="str">
        <f t="shared" si="56"/>
        <v/>
      </c>
      <c r="M1274" s="311"/>
      <c r="N1274" s="312"/>
      <c r="O1274" s="312"/>
      <c r="P1274" s="312"/>
      <c r="Q1274" s="308"/>
      <c r="R1274" s="300" t="str">
        <f>IFERROR(VLOOKUP(Q1274,Hoja1!A:B,2,FALSE),"")</f>
        <v/>
      </c>
      <c r="S1274" s="308"/>
      <c r="T1274" s="308"/>
      <c r="U1274" s="308"/>
      <c r="V1274" s="301" t="str">
        <f t="shared" si="55"/>
        <v/>
      </c>
    </row>
    <row r="1275" spans="1:22" s="302" customFormat="1" x14ac:dyDescent="0.2">
      <c r="A1275" s="394"/>
      <c r="B1275" s="305"/>
      <c r="C1275" s="305"/>
      <c r="D1275" s="306"/>
      <c r="E1275" s="306"/>
      <c r="F1275" s="305"/>
      <c r="G1275" s="305"/>
      <c r="H1275" s="306"/>
      <c r="I1275" s="306"/>
      <c r="J1275" s="307"/>
      <c r="K1275" s="307"/>
      <c r="L1275" s="299" t="str">
        <f t="shared" si="56"/>
        <v/>
      </c>
      <c r="M1275" s="311"/>
      <c r="N1275" s="312"/>
      <c r="O1275" s="312"/>
      <c r="P1275" s="312"/>
      <c r="Q1275" s="308"/>
      <c r="R1275" s="300" t="str">
        <f>IFERROR(VLOOKUP(Q1275,Hoja1!A:B,2,FALSE),"")</f>
        <v/>
      </c>
      <c r="S1275" s="308"/>
      <c r="T1275" s="308"/>
      <c r="U1275" s="308"/>
      <c r="V1275" s="301" t="str">
        <f t="shared" si="55"/>
        <v/>
      </c>
    </row>
    <row r="1276" spans="1:22" s="302" customFormat="1" x14ac:dyDescent="0.2">
      <c r="A1276" s="394"/>
      <c r="B1276" s="305"/>
      <c r="C1276" s="305"/>
      <c r="D1276" s="306"/>
      <c r="E1276" s="306"/>
      <c r="F1276" s="305"/>
      <c r="G1276" s="305"/>
      <c r="H1276" s="306"/>
      <c r="I1276" s="306"/>
      <c r="J1276" s="307"/>
      <c r="K1276" s="307"/>
      <c r="L1276" s="299" t="str">
        <f t="shared" si="56"/>
        <v/>
      </c>
      <c r="M1276" s="311"/>
      <c r="N1276" s="312"/>
      <c r="O1276" s="312"/>
      <c r="P1276" s="312"/>
      <c r="Q1276" s="308"/>
      <c r="R1276" s="300" t="str">
        <f>IFERROR(VLOOKUP(Q1276,Hoja1!A:B,2,FALSE),"")</f>
        <v/>
      </c>
      <c r="S1276" s="308"/>
      <c r="T1276" s="308"/>
      <c r="U1276" s="308"/>
      <c r="V1276" s="301" t="str">
        <f t="shared" si="55"/>
        <v/>
      </c>
    </row>
    <row r="1277" spans="1:22" s="302" customFormat="1" x14ac:dyDescent="0.2">
      <c r="A1277" s="394"/>
      <c r="B1277" s="305"/>
      <c r="C1277" s="305"/>
      <c r="D1277" s="306"/>
      <c r="E1277" s="306"/>
      <c r="F1277" s="305"/>
      <c r="G1277" s="305"/>
      <c r="H1277" s="306"/>
      <c r="I1277" s="306"/>
      <c r="J1277" s="307"/>
      <c r="K1277" s="307"/>
      <c r="L1277" s="299" t="str">
        <f t="shared" si="56"/>
        <v/>
      </c>
      <c r="M1277" s="311"/>
      <c r="N1277" s="312"/>
      <c r="O1277" s="312"/>
      <c r="P1277" s="312"/>
      <c r="Q1277" s="308"/>
      <c r="R1277" s="300" t="str">
        <f>IFERROR(VLOOKUP(Q1277,Hoja1!A:B,2,FALSE),"")</f>
        <v/>
      </c>
      <c r="S1277" s="308"/>
      <c r="T1277" s="308"/>
      <c r="U1277" s="308"/>
      <c r="V1277" s="301" t="str">
        <f t="shared" si="55"/>
        <v/>
      </c>
    </row>
    <row r="1278" spans="1:22" s="302" customFormat="1" x14ac:dyDescent="0.2">
      <c r="A1278" s="394"/>
      <c r="B1278" s="305"/>
      <c r="C1278" s="305"/>
      <c r="D1278" s="306"/>
      <c r="E1278" s="306"/>
      <c r="F1278" s="305"/>
      <c r="G1278" s="305"/>
      <c r="H1278" s="306"/>
      <c r="I1278" s="306"/>
      <c r="J1278" s="307"/>
      <c r="K1278" s="307"/>
      <c r="L1278" s="299" t="str">
        <f t="shared" si="56"/>
        <v/>
      </c>
      <c r="M1278" s="311"/>
      <c r="N1278" s="312"/>
      <c r="O1278" s="312"/>
      <c r="P1278" s="312"/>
      <c r="Q1278" s="308"/>
      <c r="R1278" s="300" t="str">
        <f>IFERROR(VLOOKUP(Q1278,Hoja1!A:B,2,FALSE),"")</f>
        <v/>
      </c>
      <c r="S1278" s="308"/>
      <c r="T1278" s="308"/>
      <c r="U1278" s="308"/>
      <c r="V1278" s="301" t="str">
        <f t="shared" si="55"/>
        <v/>
      </c>
    </row>
    <row r="1279" spans="1:22" s="302" customFormat="1" x14ac:dyDescent="0.2">
      <c r="A1279" s="394"/>
      <c r="B1279" s="305"/>
      <c r="C1279" s="305"/>
      <c r="D1279" s="306"/>
      <c r="E1279" s="306"/>
      <c r="F1279" s="305"/>
      <c r="G1279" s="305"/>
      <c r="H1279" s="306"/>
      <c r="I1279" s="306"/>
      <c r="J1279" s="307"/>
      <c r="K1279" s="307"/>
      <c r="L1279" s="299" t="str">
        <f t="shared" si="56"/>
        <v/>
      </c>
      <c r="M1279" s="311"/>
      <c r="N1279" s="312"/>
      <c r="O1279" s="312"/>
      <c r="P1279" s="312"/>
      <c r="Q1279" s="308"/>
      <c r="R1279" s="300" t="str">
        <f>IFERROR(VLOOKUP(Q1279,Hoja1!A:B,2,FALSE),"")</f>
        <v/>
      </c>
      <c r="S1279" s="308"/>
      <c r="T1279" s="308"/>
      <c r="U1279" s="308"/>
      <c r="V1279" s="301" t="str">
        <f t="shared" si="55"/>
        <v/>
      </c>
    </row>
    <row r="1280" spans="1:22" s="302" customFormat="1" x14ac:dyDescent="0.2">
      <c r="A1280" s="394"/>
      <c r="B1280" s="305"/>
      <c r="C1280" s="305"/>
      <c r="D1280" s="306"/>
      <c r="E1280" s="306"/>
      <c r="F1280" s="305"/>
      <c r="G1280" s="305"/>
      <c r="H1280" s="306"/>
      <c r="I1280" s="306"/>
      <c r="J1280" s="307"/>
      <c r="K1280" s="307"/>
      <c r="L1280" s="299" t="str">
        <f t="shared" si="56"/>
        <v/>
      </c>
      <c r="M1280" s="311"/>
      <c r="N1280" s="312"/>
      <c r="O1280" s="312"/>
      <c r="P1280" s="312"/>
      <c r="Q1280" s="308"/>
      <c r="R1280" s="300" t="str">
        <f>IFERROR(VLOOKUP(Q1280,Hoja1!A:B,2,FALSE),"")</f>
        <v/>
      </c>
      <c r="S1280" s="308"/>
      <c r="T1280" s="308"/>
      <c r="U1280" s="308"/>
      <c r="V1280" s="301" t="str">
        <f t="shared" si="55"/>
        <v/>
      </c>
    </row>
    <row r="1281" spans="1:22" s="302" customFormat="1" x14ac:dyDescent="0.2">
      <c r="A1281" s="394"/>
      <c r="B1281" s="305"/>
      <c r="C1281" s="305"/>
      <c r="D1281" s="306"/>
      <c r="E1281" s="306"/>
      <c r="F1281" s="305"/>
      <c r="G1281" s="305"/>
      <c r="H1281" s="306"/>
      <c r="I1281" s="306"/>
      <c r="J1281" s="307"/>
      <c r="K1281" s="307"/>
      <c r="L1281" s="299" t="str">
        <f t="shared" si="56"/>
        <v/>
      </c>
      <c r="M1281" s="311"/>
      <c r="N1281" s="312"/>
      <c r="O1281" s="312"/>
      <c r="P1281" s="312"/>
      <c r="Q1281" s="308"/>
      <c r="R1281" s="300" t="str">
        <f>IFERROR(VLOOKUP(Q1281,Hoja1!A:B,2,FALSE),"")</f>
        <v/>
      </c>
      <c r="S1281" s="308"/>
      <c r="T1281" s="308"/>
      <c r="U1281" s="308"/>
      <c r="V1281" s="301" t="str">
        <f t="shared" si="55"/>
        <v/>
      </c>
    </row>
    <row r="1282" spans="1:22" s="302" customFormat="1" x14ac:dyDescent="0.2">
      <c r="A1282" s="394"/>
      <c r="B1282" s="305"/>
      <c r="C1282" s="305"/>
      <c r="D1282" s="306"/>
      <c r="E1282" s="306"/>
      <c r="F1282" s="305"/>
      <c r="G1282" s="305"/>
      <c r="H1282" s="306"/>
      <c r="I1282" s="306"/>
      <c r="J1282" s="307"/>
      <c r="K1282" s="307"/>
      <c r="L1282" s="299" t="str">
        <f t="shared" si="56"/>
        <v/>
      </c>
      <c r="M1282" s="311"/>
      <c r="N1282" s="312"/>
      <c r="O1282" s="312"/>
      <c r="P1282" s="312"/>
      <c r="Q1282" s="308"/>
      <c r="R1282" s="300" t="str">
        <f>IFERROR(VLOOKUP(Q1282,Hoja1!A:B,2,FALSE),"")</f>
        <v/>
      </c>
      <c r="S1282" s="308"/>
      <c r="T1282" s="308"/>
      <c r="U1282" s="308"/>
      <c r="V1282" s="301" t="str">
        <f t="shared" si="55"/>
        <v/>
      </c>
    </row>
    <row r="1283" spans="1:22" s="302" customFormat="1" x14ac:dyDescent="0.2">
      <c r="A1283" s="394"/>
      <c r="B1283" s="305"/>
      <c r="C1283" s="305"/>
      <c r="D1283" s="306"/>
      <c r="E1283" s="306"/>
      <c r="F1283" s="305"/>
      <c r="G1283" s="305"/>
      <c r="H1283" s="306"/>
      <c r="I1283" s="306"/>
      <c r="J1283" s="307"/>
      <c r="K1283" s="307"/>
      <c r="L1283" s="299" t="str">
        <f t="shared" si="56"/>
        <v/>
      </c>
      <c r="M1283" s="311"/>
      <c r="N1283" s="312"/>
      <c r="O1283" s="312"/>
      <c r="P1283" s="312"/>
      <c r="Q1283" s="308"/>
      <c r="R1283" s="300" t="str">
        <f>IFERROR(VLOOKUP(Q1283,Hoja1!A:B,2,FALSE),"")</f>
        <v/>
      </c>
      <c r="S1283" s="308"/>
      <c r="T1283" s="308"/>
      <c r="U1283" s="308"/>
      <c r="V1283" s="301" t="str">
        <f t="shared" si="55"/>
        <v/>
      </c>
    </row>
    <row r="1284" spans="1:22" s="302" customFormat="1" x14ac:dyDescent="0.2">
      <c r="A1284" s="394"/>
      <c r="B1284" s="305"/>
      <c r="C1284" s="305"/>
      <c r="D1284" s="306"/>
      <c r="E1284" s="306"/>
      <c r="F1284" s="305"/>
      <c r="G1284" s="305"/>
      <c r="H1284" s="306"/>
      <c r="I1284" s="306"/>
      <c r="J1284" s="307"/>
      <c r="K1284" s="307"/>
      <c r="L1284" s="299" t="str">
        <f t="shared" si="56"/>
        <v/>
      </c>
      <c r="M1284" s="311"/>
      <c r="N1284" s="312"/>
      <c r="O1284" s="312"/>
      <c r="P1284" s="312"/>
      <c r="Q1284" s="308"/>
      <c r="R1284" s="300" t="str">
        <f>IFERROR(VLOOKUP(Q1284,Hoja1!A:B,2,FALSE),"")</f>
        <v/>
      </c>
      <c r="S1284" s="308"/>
      <c r="T1284" s="308"/>
      <c r="U1284" s="308"/>
      <c r="V1284" s="301" t="str">
        <f t="shared" si="55"/>
        <v/>
      </c>
    </row>
    <row r="1285" spans="1:22" s="302" customFormat="1" x14ac:dyDescent="0.2">
      <c r="A1285" s="394"/>
      <c r="B1285" s="305"/>
      <c r="C1285" s="305"/>
      <c r="D1285" s="306"/>
      <c r="E1285" s="306"/>
      <c r="F1285" s="305"/>
      <c r="G1285" s="305"/>
      <c r="H1285" s="306"/>
      <c r="I1285" s="306"/>
      <c r="J1285" s="307"/>
      <c r="K1285" s="307"/>
      <c r="L1285" s="299" t="str">
        <f t="shared" si="56"/>
        <v/>
      </c>
      <c r="M1285" s="311"/>
      <c r="N1285" s="312"/>
      <c r="O1285" s="312"/>
      <c r="P1285" s="312"/>
      <c r="Q1285" s="308"/>
      <c r="R1285" s="300" t="str">
        <f>IFERROR(VLOOKUP(Q1285,Hoja1!A:B,2,FALSE),"")</f>
        <v/>
      </c>
      <c r="S1285" s="308"/>
      <c r="T1285" s="308"/>
      <c r="U1285" s="308"/>
      <c r="V1285" s="301" t="str">
        <f t="shared" si="55"/>
        <v/>
      </c>
    </row>
    <row r="1286" spans="1:22" s="302" customFormat="1" x14ac:dyDescent="0.2">
      <c r="A1286" s="394"/>
      <c r="B1286" s="305"/>
      <c r="C1286" s="305"/>
      <c r="D1286" s="306"/>
      <c r="E1286" s="306"/>
      <c r="F1286" s="305"/>
      <c r="G1286" s="305"/>
      <c r="H1286" s="306"/>
      <c r="I1286" s="306"/>
      <c r="J1286" s="307"/>
      <c r="K1286" s="307"/>
      <c r="L1286" s="299" t="str">
        <f t="shared" si="56"/>
        <v/>
      </c>
      <c r="M1286" s="311"/>
      <c r="N1286" s="312"/>
      <c r="O1286" s="312"/>
      <c r="P1286" s="312"/>
      <c r="Q1286" s="308"/>
      <c r="R1286" s="300" t="str">
        <f>IFERROR(VLOOKUP(Q1286,Hoja1!A:B,2,FALSE),"")</f>
        <v/>
      </c>
      <c r="S1286" s="308"/>
      <c r="T1286" s="308"/>
      <c r="U1286" s="308"/>
      <c r="V1286" s="301" t="str">
        <f t="shared" si="55"/>
        <v/>
      </c>
    </row>
    <row r="1287" spans="1:22" s="302" customFormat="1" x14ac:dyDescent="0.2">
      <c r="A1287" s="394"/>
      <c r="B1287" s="305"/>
      <c r="C1287" s="305"/>
      <c r="D1287" s="306"/>
      <c r="E1287" s="306"/>
      <c r="F1287" s="305"/>
      <c r="G1287" s="305"/>
      <c r="H1287" s="306"/>
      <c r="I1287" s="306"/>
      <c r="J1287" s="307"/>
      <c r="K1287" s="307"/>
      <c r="L1287" s="299" t="str">
        <f t="shared" si="56"/>
        <v/>
      </c>
      <c r="M1287" s="311"/>
      <c r="N1287" s="312"/>
      <c r="O1287" s="312"/>
      <c r="P1287" s="312"/>
      <c r="Q1287" s="308"/>
      <c r="R1287" s="300" t="str">
        <f>IFERROR(VLOOKUP(Q1287,Hoja1!A:B,2,FALSE),"")</f>
        <v/>
      </c>
      <c r="S1287" s="308"/>
      <c r="T1287" s="308"/>
      <c r="U1287" s="308"/>
      <c r="V1287" s="301" t="str">
        <f t="shared" si="55"/>
        <v/>
      </c>
    </row>
    <row r="1288" spans="1:22" s="302" customFormat="1" x14ac:dyDescent="0.2">
      <c r="A1288" s="394"/>
      <c r="B1288" s="305"/>
      <c r="C1288" s="305"/>
      <c r="D1288" s="306"/>
      <c r="E1288" s="306"/>
      <c r="F1288" s="305"/>
      <c r="G1288" s="305"/>
      <c r="H1288" s="306"/>
      <c r="I1288" s="306"/>
      <c r="J1288" s="307"/>
      <c r="K1288" s="307"/>
      <c r="L1288" s="299" t="str">
        <f t="shared" si="56"/>
        <v/>
      </c>
      <c r="M1288" s="311"/>
      <c r="N1288" s="312"/>
      <c r="O1288" s="312"/>
      <c r="P1288" s="312"/>
      <c r="Q1288" s="308"/>
      <c r="R1288" s="300" t="str">
        <f>IFERROR(VLOOKUP(Q1288,Hoja1!A:B,2,FALSE),"")</f>
        <v/>
      </c>
      <c r="S1288" s="308"/>
      <c r="T1288" s="308"/>
      <c r="U1288" s="308"/>
      <c r="V1288" s="301" t="str">
        <f t="shared" si="55"/>
        <v/>
      </c>
    </row>
    <row r="1289" spans="1:22" s="302" customFormat="1" x14ac:dyDescent="0.2">
      <c r="A1289" s="394"/>
      <c r="B1289" s="305"/>
      <c r="C1289" s="305"/>
      <c r="D1289" s="306"/>
      <c r="E1289" s="306"/>
      <c r="F1289" s="305"/>
      <c r="G1289" s="305"/>
      <c r="H1289" s="306"/>
      <c r="I1289" s="306"/>
      <c r="J1289" s="307"/>
      <c r="K1289" s="307"/>
      <c r="L1289" s="299" t="str">
        <f t="shared" si="56"/>
        <v/>
      </c>
      <c r="M1289" s="311"/>
      <c r="N1289" s="312"/>
      <c r="O1289" s="312"/>
      <c r="P1289" s="312"/>
      <c r="Q1289" s="308"/>
      <c r="R1289" s="300" t="str">
        <f>IFERROR(VLOOKUP(Q1289,Hoja1!A:B,2,FALSE),"")</f>
        <v/>
      </c>
      <c r="S1289" s="308"/>
      <c r="T1289" s="308"/>
      <c r="U1289" s="308"/>
      <c r="V1289" s="301" t="str">
        <f t="shared" si="55"/>
        <v/>
      </c>
    </row>
    <row r="1290" spans="1:22" s="302" customFormat="1" x14ac:dyDescent="0.2">
      <c r="A1290" s="394"/>
      <c r="B1290" s="305"/>
      <c r="C1290" s="305"/>
      <c r="D1290" s="306"/>
      <c r="E1290" s="306"/>
      <c r="F1290" s="305"/>
      <c r="G1290" s="305"/>
      <c r="H1290" s="306"/>
      <c r="I1290" s="306"/>
      <c r="J1290" s="307"/>
      <c r="K1290" s="307"/>
      <c r="L1290" s="299" t="str">
        <f t="shared" si="56"/>
        <v/>
      </c>
      <c r="M1290" s="311"/>
      <c r="N1290" s="312"/>
      <c r="O1290" s="312"/>
      <c r="P1290" s="312"/>
      <c r="Q1290" s="308"/>
      <c r="R1290" s="300" t="str">
        <f>IFERROR(VLOOKUP(Q1290,Hoja1!A:B,2,FALSE),"")</f>
        <v/>
      </c>
      <c r="S1290" s="308"/>
      <c r="T1290" s="308"/>
      <c r="U1290" s="308"/>
      <c r="V1290" s="301" t="str">
        <f t="shared" si="55"/>
        <v/>
      </c>
    </row>
    <row r="1291" spans="1:22" s="302" customFormat="1" x14ac:dyDescent="0.2">
      <c r="A1291" s="394"/>
      <c r="B1291" s="305"/>
      <c r="C1291" s="305"/>
      <c r="D1291" s="306"/>
      <c r="E1291" s="306"/>
      <c r="F1291" s="305"/>
      <c r="G1291" s="305"/>
      <c r="H1291" s="306"/>
      <c r="I1291" s="306"/>
      <c r="J1291" s="307"/>
      <c r="K1291" s="307"/>
      <c r="L1291" s="299" t="str">
        <f t="shared" si="56"/>
        <v/>
      </c>
      <c r="M1291" s="311"/>
      <c r="N1291" s="312"/>
      <c r="O1291" s="312"/>
      <c r="P1291" s="312"/>
      <c r="Q1291" s="308"/>
      <c r="R1291" s="300" t="str">
        <f>IFERROR(VLOOKUP(Q1291,Hoja1!A:B,2,FALSE),"")</f>
        <v/>
      </c>
      <c r="S1291" s="308"/>
      <c r="T1291" s="308"/>
      <c r="U1291" s="308"/>
      <c r="V1291" s="301" t="str">
        <f t="shared" ref="V1291:V1354" si="57">IF(A1292="","",MONTH(A1292))</f>
        <v/>
      </c>
    </row>
    <row r="1292" spans="1:22" s="302" customFormat="1" x14ac:dyDescent="0.2">
      <c r="A1292" s="394"/>
      <c r="B1292" s="305"/>
      <c r="C1292" s="305"/>
      <c r="D1292" s="306"/>
      <c r="E1292" s="306"/>
      <c r="F1292" s="305"/>
      <c r="G1292" s="305"/>
      <c r="H1292" s="306"/>
      <c r="I1292" s="306"/>
      <c r="J1292" s="307"/>
      <c r="K1292" s="307"/>
      <c r="L1292" s="299" t="str">
        <f t="shared" si="56"/>
        <v/>
      </c>
      <c r="M1292" s="311"/>
      <c r="N1292" s="312"/>
      <c r="O1292" s="312"/>
      <c r="P1292" s="312"/>
      <c r="Q1292" s="308"/>
      <c r="R1292" s="300" t="str">
        <f>IFERROR(VLOOKUP(Q1292,Hoja1!A:B,2,FALSE),"")</f>
        <v/>
      </c>
      <c r="S1292" s="308"/>
      <c r="T1292" s="308"/>
      <c r="U1292" s="308"/>
      <c r="V1292" s="301" t="str">
        <f t="shared" si="57"/>
        <v/>
      </c>
    </row>
    <row r="1293" spans="1:22" s="302" customFormat="1" x14ac:dyDescent="0.2">
      <c r="A1293" s="394"/>
      <c r="B1293" s="305"/>
      <c r="C1293" s="305"/>
      <c r="D1293" s="306"/>
      <c r="E1293" s="306"/>
      <c r="F1293" s="305"/>
      <c r="G1293" s="305"/>
      <c r="H1293" s="306"/>
      <c r="I1293" s="306"/>
      <c r="J1293" s="307"/>
      <c r="K1293" s="307"/>
      <c r="L1293" s="299" t="str">
        <f t="shared" si="56"/>
        <v/>
      </c>
      <c r="M1293" s="311"/>
      <c r="N1293" s="312"/>
      <c r="O1293" s="312"/>
      <c r="P1293" s="312"/>
      <c r="Q1293" s="308"/>
      <c r="R1293" s="300" t="str">
        <f>IFERROR(VLOOKUP(Q1293,Hoja1!A:B,2,FALSE),"")</f>
        <v/>
      </c>
      <c r="S1293" s="308"/>
      <c r="T1293" s="308"/>
      <c r="U1293" s="308"/>
      <c r="V1293" s="301" t="str">
        <f t="shared" si="57"/>
        <v/>
      </c>
    </row>
    <row r="1294" spans="1:22" s="302" customFormat="1" x14ac:dyDescent="0.2">
      <c r="A1294" s="394"/>
      <c r="B1294" s="305"/>
      <c r="C1294" s="305"/>
      <c r="D1294" s="306"/>
      <c r="E1294" s="306"/>
      <c r="F1294" s="305"/>
      <c r="G1294" s="305"/>
      <c r="H1294" s="306"/>
      <c r="I1294" s="306"/>
      <c r="J1294" s="307"/>
      <c r="K1294" s="307"/>
      <c r="L1294" s="299" t="str">
        <f t="shared" si="56"/>
        <v/>
      </c>
      <c r="M1294" s="311"/>
      <c r="N1294" s="312"/>
      <c r="O1294" s="312"/>
      <c r="P1294" s="312"/>
      <c r="Q1294" s="308"/>
      <c r="R1294" s="300" t="str">
        <f>IFERROR(VLOOKUP(Q1294,Hoja1!A:B,2,FALSE),"")</f>
        <v/>
      </c>
      <c r="S1294" s="308"/>
      <c r="T1294" s="308"/>
      <c r="U1294" s="308"/>
      <c r="V1294" s="301" t="str">
        <f t="shared" si="57"/>
        <v/>
      </c>
    </row>
    <row r="1295" spans="1:22" s="302" customFormat="1" x14ac:dyDescent="0.2">
      <c r="A1295" s="394"/>
      <c r="B1295" s="305"/>
      <c r="C1295" s="305"/>
      <c r="D1295" s="306"/>
      <c r="E1295" s="306"/>
      <c r="F1295" s="305"/>
      <c r="G1295" s="305"/>
      <c r="H1295" s="306"/>
      <c r="I1295" s="306"/>
      <c r="J1295" s="307"/>
      <c r="K1295" s="307"/>
      <c r="L1295" s="299" t="str">
        <f t="shared" si="56"/>
        <v/>
      </c>
      <c r="M1295" s="311"/>
      <c r="N1295" s="312"/>
      <c r="O1295" s="312"/>
      <c r="P1295" s="312"/>
      <c r="Q1295" s="308"/>
      <c r="R1295" s="300" t="str">
        <f>IFERROR(VLOOKUP(Q1295,Hoja1!A:B,2,FALSE),"")</f>
        <v/>
      </c>
      <c r="S1295" s="308"/>
      <c r="T1295" s="308"/>
      <c r="U1295" s="308"/>
      <c r="V1295" s="301" t="str">
        <f t="shared" si="57"/>
        <v/>
      </c>
    </row>
    <row r="1296" spans="1:22" s="302" customFormat="1" x14ac:dyDescent="0.2">
      <c r="A1296" s="394"/>
      <c r="B1296" s="305"/>
      <c r="C1296" s="305"/>
      <c r="D1296" s="306"/>
      <c r="E1296" s="306"/>
      <c r="F1296" s="305"/>
      <c r="G1296" s="305"/>
      <c r="H1296" s="306"/>
      <c r="I1296" s="306"/>
      <c r="J1296" s="307"/>
      <c r="K1296" s="307"/>
      <c r="L1296" s="299" t="str">
        <f t="shared" si="56"/>
        <v/>
      </c>
      <c r="M1296" s="311"/>
      <c r="N1296" s="312"/>
      <c r="O1296" s="312"/>
      <c r="P1296" s="312"/>
      <c r="Q1296" s="308"/>
      <c r="R1296" s="300" t="str">
        <f>IFERROR(VLOOKUP(Q1296,Hoja1!A:B,2,FALSE),"")</f>
        <v/>
      </c>
      <c r="S1296" s="308"/>
      <c r="T1296" s="308"/>
      <c r="U1296" s="308"/>
      <c r="V1296" s="301" t="str">
        <f t="shared" si="57"/>
        <v/>
      </c>
    </row>
    <row r="1297" spans="1:22" s="302" customFormat="1" x14ac:dyDescent="0.2">
      <c r="A1297" s="394"/>
      <c r="B1297" s="305"/>
      <c r="C1297" s="305"/>
      <c r="D1297" s="306"/>
      <c r="E1297" s="306"/>
      <c r="F1297" s="305"/>
      <c r="G1297" s="305"/>
      <c r="H1297" s="306"/>
      <c r="I1297" s="306"/>
      <c r="J1297" s="307"/>
      <c r="K1297" s="307"/>
      <c r="L1297" s="299" t="str">
        <f t="shared" si="56"/>
        <v/>
      </c>
      <c r="M1297" s="311"/>
      <c r="N1297" s="312"/>
      <c r="O1297" s="312"/>
      <c r="P1297" s="312"/>
      <c r="Q1297" s="308"/>
      <c r="R1297" s="300" t="str">
        <f>IFERROR(VLOOKUP(Q1297,Hoja1!A:B,2,FALSE),"")</f>
        <v/>
      </c>
      <c r="S1297" s="308"/>
      <c r="T1297" s="308"/>
      <c r="U1297" s="308"/>
      <c r="V1297" s="301" t="str">
        <f t="shared" si="57"/>
        <v/>
      </c>
    </row>
    <row r="1298" spans="1:22" s="302" customFormat="1" x14ac:dyDescent="0.2">
      <c r="A1298" s="394"/>
      <c r="B1298" s="305"/>
      <c r="C1298" s="305"/>
      <c r="D1298" s="306"/>
      <c r="E1298" s="306"/>
      <c r="F1298" s="305"/>
      <c r="G1298" s="305"/>
      <c r="H1298" s="306"/>
      <c r="I1298" s="306"/>
      <c r="J1298" s="307"/>
      <c r="K1298" s="307"/>
      <c r="L1298" s="299" t="str">
        <f t="shared" si="56"/>
        <v/>
      </c>
      <c r="M1298" s="311"/>
      <c r="N1298" s="312"/>
      <c r="O1298" s="312"/>
      <c r="P1298" s="312"/>
      <c r="Q1298" s="308"/>
      <c r="R1298" s="300" t="str">
        <f>IFERROR(VLOOKUP(Q1298,Hoja1!A:B,2,FALSE),"")</f>
        <v/>
      </c>
      <c r="S1298" s="308"/>
      <c r="T1298" s="308"/>
      <c r="U1298" s="308"/>
      <c r="V1298" s="301" t="str">
        <f t="shared" si="57"/>
        <v/>
      </c>
    </row>
    <row r="1299" spans="1:22" s="302" customFormat="1" x14ac:dyDescent="0.2">
      <c r="A1299" s="394"/>
      <c r="B1299" s="305"/>
      <c r="C1299" s="305"/>
      <c r="D1299" s="306"/>
      <c r="E1299" s="306"/>
      <c r="F1299" s="305"/>
      <c r="G1299" s="305"/>
      <c r="H1299" s="306"/>
      <c r="I1299" s="306"/>
      <c r="J1299" s="307"/>
      <c r="K1299" s="307"/>
      <c r="L1299" s="299" t="str">
        <f t="shared" si="56"/>
        <v/>
      </c>
      <c r="M1299" s="311"/>
      <c r="N1299" s="312"/>
      <c r="O1299" s="312"/>
      <c r="P1299" s="312"/>
      <c r="Q1299" s="308"/>
      <c r="R1299" s="300" t="str">
        <f>IFERROR(VLOOKUP(Q1299,Hoja1!A:B,2,FALSE),"")</f>
        <v/>
      </c>
      <c r="S1299" s="308"/>
      <c r="T1299" s="308"/>
      <c r="U1299" s="308"/>
      <c r="V1299" s="301" t="str">
        <f t="shared" si="57"/>
        <v/>
      </c>
    </row>
    <row r="1300" spans="1:22" s="302" customFormat="1" x14ac:dyDescent="0.2">
      <c r="A1300" s="394"/>
      <c r="B1300" s="305"/>
      <c r="C1300" s="305"/>
      <c r="D1300" s="306"/>
      <c r="E1300" s="306"/>
      <c r="F1300" s="305"/>
      <c r="G1300" s="305"/>
      <c r="H1300" s="306"/>
      <c r="I1300" s="306"/>
      <c r="J1300" s="307"/>
      <c r="K1300" s="307"/>
      <c r="L1300" s="299" t="str">
        <f t="shared" si="56"/>
        <v/>
      </c>
      <c r="M1300" s="311"/>
      <c r="N1300" s="312"/>
      <c r="O1300" s="312"/>
      <c r="P1300" s="312"/>
      <c r="Q1300" s="308"/>
      <c r="R1300" s="300" t="str">
        <f>IFERROR(VLOOKUP(Q1300,Hoja1!A:B,2,FALSE),"")</f>
        <v/>
      </c>
      <c r="S1300" s="308"/>
      <c r="T1300" s="308"/>
      <c r="U1300" s="308"/>
      <c r="V1300" s="301" t="str">
        <f t="shared" si="57"/>
        <v/>
      </c>
    </row>
    <row r="1301" spans="1:22" s="302" customFormat="1" x14ac:dyDescent="0.2">
      <c r="A1301" s="394"/>
      <c r="B1301" s="305"/>
      <c r="C1301" s="305"/>
      <c r="D1301" s="306"/>
      <c r="E1301" s="306"/>
      <c r="F1301" s="305"/>
      <c r="G1301" s="305"/>
      <c r="H1301" s="306"/>
      <c r="I1301" s="306"/>
      <c r="J1301" s="307"/>
      <c r="K1301" s="307"/>
      <c r="L1301" s="299" t="str">
        <f t="shared" si="56"/>
        <v/>
      </c>
      <c r="M1301" s="311"/>
      <c r="N1301" s="312"/>
      <c r="O1301" s="312"/>
      <c r="P1301" s="312"/>
      <c r="Q1301" s="308"/>
      <c r="R1301" s="300" t="str">
        <f>IFERROR(VLOOKUP(Q1301,Hoja1!A:B,2,FALSE),"")</f>
        <v/>
      </c>
      <c r="S1301" s="308"/>
      <c r="T1301" s="308"/>
      <c r="U1301" s="308"/>
      <c r="V1301" s="301" t="str">
        <f t="shared" si="57"/>
        <v/>
      </c>
    </row>
    <row r="1302" spans="1:22" s="302" customFormat="1" x14ac:dyDescent="0.2">
      <c r="A1302" s="394"/>
      <c r="B1302" s="305"/>
      <c r="C1302" s="305"/>
      <c r="D1302" s="306"/>
      <c r="E1302" s="306"/>
      <c r="F1302" s="305"/>
      <c r="G1302" s="305"/>
      <c r="H1302" s="306"/>
      <c r="I1302" s="306"/>
      <c r="J1302" s="307"/>
      <c r="K1302" s="307"/>
      <c r="L1302" s="299" t="str">
        <f t="shared" si="56"/>
        <v/>
      </c>
      <c r="M1302" s="311"/>
      <c r="N1302" s="312"/>
      <c r="O1302" s="312"/>
      <c r="P1302" s="312"/>
      <c r="Q1302" s="308"/>
      <c r="R1302" s="300" t="str">
        <f>IFERROR(VLOOKUP(Q1302,Hoja1!A:B,2,FALSE),"")</f>
        <v/>
      </c>
      <c r="S1302" s="308"/>
      <c r="T1302" s="308"/>
      <c r="U1302" s="308"/>
      <c r="V1302" s="301" t="str">
        <f t="shared" si="57"/>
        <v/>
      </c>
    </row>
    <row r="1303" spans="1:22" s="302" customFormat="1" x14ac:dyDescent="0.2">
      <c r="A1303" s="394"/>
      <c r="B1303" s="305"/>
      <c r="C1303" s="305"/>
      <c r="D1303" s="306"/>
      <c r="E1303" s="306"/>
      <c r="F1303" s="305"/>
      <c r="G1303" s="305"/>
      <c r="H1303" s="306"/>
      <c r="I1303" s="306"/>
      <c r="J1303" s="307"/>
      <c r="K1303" s="307"/>
      <c r="L1303" s="299" t="str">
        <f t="shared" si="56"/>
        <v/>
      </c>
      <c r="M1303" s="311"/>
      <c r="N1303" s="312"/>
      <c r="O1303" s="312"/>
      <c r="P1303" s="312"/>
      <c r="Q1303" s="308"/>
      <c r="R1303" s="300" t="str">
        <f>IFERROR(VLOOKUP(Q1303,Hoja1!A:B,2,FALSE),"")</f>
        <v/>
      </c>
      <c r="S1303" s="308"/>
      <c r="T1303" s="308"/>
      <c r="U1303" s="308"/>
      <c r="V1303" s="301" t="str">
        <f t="shared" si="57"/>
        <v/>
      </c>
    </row>
    <row r="1304" spans="1:22" s="302" customFormat="1" x14ac:dyDescent="0.2">
      <c r="A1304" s="394"/>
      <c r="B1304" s="305"/>
      <c r="C1304" s="305"/>
      <c r="D1304" s="306"/>
      <c r="E1304" s="306"/>
      <c r="F1304" s="305"/>
      <c r="G1304" s="305"/>
      <c r="H1304" s="306"/>
      <c r="I1304" s="306"/>
      <c r="J1304" s="307"/>
      <c r="K1304" s="307"/>
      <c r="L1304" s="299" t="str">
        <f t="shared" si="56"/>
        <v/>
      </c>
      <c r="M1304" s="311"/>
      <c r="N1304" s="312"/>
      <c r="O1304" s="312"/>
      <c r="P1304" s="312"/>
      <c r="Q1304" s="308"/>
      <c r="R1304" s="300" t="str">
        <f>IFERROR(VLOOKUP(Q1304,Hoja1!A:B,2,FALSE),"")</f>
        <v/>
      </c>
      <c r="S1304" s="308"/>
      <c r="T1304" s="308"/>
      <c r="U1304" s="308"/>
      <c r="V1304" s="301" t="str">
        <f t="shared" si="57"/>
        <v/>
      </c>
    </row>
    <row r="1305" spans="1:22" s="302" customFormat="1" x14ac:dyDescent="0.2">
      <c r="A1305" s="394"/>
      <c r="B1305" s="305"/>
      <c r="C1305" s="305"/>
      <c r="D1305" s="306"/>
      <c r="E1305" s="306"/>
      <c r="F1305" s="305"/>
      <c r="G1305" s="305"/>
      <c r="H1305" s="306"/>
      <c r="I1305" s="306"/>
      <c r="J1305" s="307"/>
      <c r="K1305" s="307"/>
      <c r="L1305" s="299" t="str">
        <f t="shared" si="56"/>
        <v/>
      </c>
      <c r="M1305" s="311"/>
      <c r="N1305" s="312"/>
      <c r="O1305" s="312"/>
      <c r="P1305" s="312"/>
      <c r="Q1305" s="308"/>
      <c r="R1305" s="300" t="str">
        <f>IFERROR(VLOOKUP(Q1305,Hoja1!A:B,2,FALSE),"")</f>
        <v/>
      </c>
      <c r="S1305" s="308"/>
      <c r="T1305" s="308"/>
      <c r="U1305" s="308"/>
      <c r="V1305" s="301" t="str">
        <f t="shared" si="57"/>
        <v/>
      </c>
    </row>
    <row r="1306" spans="1:22" s="302" customFormat="1" x14ac:dyDescent="0.2">
      <c r="A1306" s="394"/>
      <c r="B1306" s="305"/>
      <c r="C1306" s="305"/>
      <c r="D1306" s="306"/>
      <c r="E1306" s="306"/>
      <c r="F1306" s="305"/>
      <c r="G1306" s="305"/>
      <c r="H1306" s="306"/>
      <c r="I1306" s="306"/>
      <c r="J1306" s="307"/>
      <c r="K1306" s="307"/>
      <c r="L1306" s="299" t="str">
        <f t="shared" si="56"/>
        <v/>
      </c>
      <c r="M1306" s="311"/>
      <c r="N1306" s="312"/>
      <c r="O1306" s="312"/>
      <c r="P1306" s="312"/>
      <c r="Q1306" s="308"/>
      <c r="R1306" s="300" t="str">
        <f>IFERROR(VLOOKUP(Q1306,Hoja1!A:B,2,FALSE),"")</f>
        <v/>
      </c>
      <c r="S1306" s="308"/>
      <c r="T1306" s="308"/>
      <c r="U1306" s="308"/>
      <c r="V1306" s="301" t="str">
        <f t="shared" si="57"/>
        <v/>
      </c>
    </row>
    <row r="1307" spans="1:22" s="302" customFormat="1" x14ac:dyDescent="0.2">
      <c r="A1307" s="394"/>
      <c r="B1307" s="305"/>
      <c r="C1307" s="305"/>
      <c r="D1307" s="306"/>
      <c r="E1307" s="306"/>
      <c r="F1307" s="305"/>
      <c r="G1307" s="305"/>
      <c r="H1307" s="306"/>
      <c r="I1307" s="306"/>
      <c r="J1307" s="307"/>
      <c r="K1307" s="307"/>
      <c r="L1307" s="299" t="str">
        <f t="shared" si="56"/>
        <v/>
      </c>
      <c r="M1307" s="311"/>
      <c r="N1307" s="312"/>
      <c r="O1307" s="312"/>
      <c r="P1307" s="312"/>
      <c r="Q1307" s="308"/>
      <c r="R1307" s="300" t="str">
        <f>IFERROR(VLOOKUP(Q1307,Hoja1!A:B,2,FALSE),"")</f>
        <v/>
      </c>
      <c r="S1307" s="308"/>
      <c r="T1307" s="308"/>
      <c r="U1307" s="308"/>
      <c r="V1307" s="301" t="str">
        <f t="shared" si="57"/>
        <v/>
      </c>
    </row>
    <row r="1308" spans="1:22" s="302" customFormat="1" x14ac:dyDescent="0.2">
      <c r="A1308" s="394"/>
      <c r="B1308" s="305"/>
      <c r="C1308" s="305"/>
      <c r="D1308" s="306"/>
      <c r="E1308" s="306"/>
      <c r="F1308" s="305"/>
      <c r="G1308" s="305"/>
      <c r="H1308" s="306"/>
      <c r="I1308" s="306"/>
      <c r="J1308" s="307"/>
      <c r="K1308" s="307"/>
      <c r="L1308" s="299" t="str">
        <f t="shared" si="56"/>
        <v/>
      </c>
      <c r="M1308" s="311"/>
      <c r="N1308" s="312"/>
      <c r="O1308" s="312"/>
      <c r="P1308" s="312"/>
      <c r="Q1308" s="308"/>
      <c r="R1308" s="300" t="str">
        <f>IFERROR(VLOOKUP(Q1308,Hoja1!A:B,2,FALSE),"")</f>
        <v/>
      </c>
      <c r="S1308" s="308"/>
      <c r="T1308" s="308"/>
      <c r="U1308" s="308"/>
      <c r="V1308" s="301" t="str">
        <f t="shared" si="57"/>
        <v/>
      </c>
    </row>
    <row r="1309" spans="1:22" s="302" customFormat="1" x14ac:dyDescent="0.2">
      <c r="A1309" s="394"/>
      <c r="B1309" s="305"/>
      <c r="C1309" s="305"/>
      <c r="D1309" s="306"/>
      <c r="E1309" s="306"/>
      <c r="F1309" s="305"/>
      <c r="G1309" s="305"/>
      <c r="H1309" s="306"/>
      <c r="I1309" s="306"/>
      <c r="J1309" s="307"/>
      <c r="K1309" s="307"/>
      <c r="L1309" s="299" t="str">
        <f t="shared" si="56"/>
        <v/>
      </c>
      <c r="M1309" s="311"/>
      <c r="N1309" s="312"/>
      <c r="O1309" s="312"/>
      <c r="P1309" s="312"/>
      <c r="Q1309" s="308"/>
      <c r="R1309" s="300" t="str">
        <f>IFERROR(VLOOKUP(Q1309,Hoja1!A:B,2,FALSE),"")</f>
        <v/>
      </c>
      <c r="S1309" s="308"/>
      <c r="T1309" s="308"/>
      <c r="U1309" s="308"/>
      <c r="V1309" s="301" t="str">
        <f t="shared" si="57"/>
        <v/>
      </c>
    </row>
    <row r="1310" spans="1:22" s="302" customFormat="1" x14ac:dyDescent="0.2">
      <c r="A1310" s="394"/>
      <c r="B1310" s="305"/>
      <c r="C1310" s="305"/>
      <c r="D1310" s="306"/>
      <c r="E1310" s="306"/>
      <c r="F1310" s="305"/>
      <c r="G1310" s="305"/>
      <c r="H1310" s="306"/>
      <c r="I1310" s="306"/>
      <c r="J1310" s="307"/>
      <c r="K1310" s="307"/>
      <c r="L1310" s="299" t="str">
        <f t="shared" si="56"/>
        <v/>
      </c>
      <c r="M1310" s="311"/>
      <c r="N1310" s="312"/>
      <c r="O1310" s="312"/>
      <c r="P1310" s="312"/>
      <c r="Q1310" s="308"/>
      <c r="R1310" s="300" t="str">
        <f>IFERROR(VLOOKUP(Q1310,Hoja1!A:B,2,FALSE),"")</f>
        <v/>
      </c>
      <c r="S1310" s="308"/>
      <c r="T1310" s="308"/>
      <c r="U1310" s="308"/>
      <c r="V1310" s="301" t="str">
        <f t="shared" si="57"/>
        <v/>
      </c>
    </row>
    <row r="1311" spans="1:22" s="302" customFormat="1" x14ac:dyDescent="0.2">
      <c r="A1311" s="394"/>
      <c r="B1311" s="305"/>
      <c r="C1311" s="305"/>
      <c r="D1311" s="306"/>
      <c r="E1311" s="306"/>
      <c r="F1311" s="305"/>
      <c r="G1311" s="305"/>
      <c r="H1311" s="306"/>
      <c r="I1311" s="306"/>
      <c r="J1311" s="307"/>
      <c r="K1311" s="307"/>
      <c r="L1311" s="299" t="str">
        <f t="shared" si="56"/>
        <v/>
      </c>
      <c r="M1311" s="311"/>
      <c r="N1311" s="312"/>
      <c r="O1311" s="312"/>
      <c r="P1311" s="312"/>
      <c r="Q1311" s="308"/>
      <c r="R1311" s="300" t="str">
        <f>IFERROR(VLOOKUP(Q1311,Hoja1!A:B,2,FALSE),"")</f>
        <v/>
      </c>
      <c r="S1311" s="308"/>
      <c r="T1311" s="308"/>
      <c r="U1311" s="308"/>
      <c r="V1311" s="301" t="str">
        <f t="shared" si="57"/>
        <v/>
      </c>
    </row>
    <row r="1312" spans="1:22" s="302" customFormat="1" x14ac:dyDescent="0.2">
      <c r="A1312" s="394"/>
      <c r="B1312" s="305"/>
      <c r="C1312" s="305"/>
      <c r="D1312" s="306"/>
      <c r="E1312" s="306"/>
      <c r="F1312" s="305"/>
      <c r="G1312" s="305"/>
      <c r="H1312" s="306"/>
      <c r="I1312" s="306"/>
      <c r="J1312" s="307"/>
      <c r="K1312" s="307"/>
      <c r="L1312" s="299" t="str">
        <f t="shared" si="56"/>
        <v/>
      </c>
      <c r="M1312" s="311"/>
      <c r="N1312" s="312"/>
      <c r="O1312" s="312"/>
      <c r="P1312" s="312"/>
      <c r="Q1312" s="308"/>
      <c r="R1312" s="300" t="str">
        <f>IFERROR(VLOOKUP(Q1312,Hoja1!A:B,2,FALSE),"")</f>
        <v/>
      </c>
      <c r="S1312" s="308"/>
      <c r="T1312" s="308"/>
      <c r="U1312" s="308"/>
      <c r="V1312" s="301" t="str">
        <f t="shared" si="57"/>
        <v/>
      </c>
    </row>
    <row r="1313" spans="1:22" s="302" customFormat="1" x14ac:dyDescent="0.2">
      <c r="A1313" s="394"/>
      <c r="B1313" s="305"/>
      <c r="C1313" s="305"/>
      <c r="D1313" s="306"/>
      <c r="E1313" s="306"/>
      <c r="F1313" s="305"/>
      <c r="G1313" s="305"/>
      <c r="H1313" s="306"/>
      <c r="I1313" s="306"/>
      <c r="J1313" s="307"/>
      <c r="K1313" s="307"/>
      <c r="L1313" s="299" t="str">
        <f t="shared" si="56"/>
        <v/>
      </c>
      <c r="M1313" s="311"/>
      <c r="N1313" s="312"/>
      <c r="O1313" s="312"/>
      <c r="P1313" s="312"/>
      <c r="Q1313" s="308"/>
      <c r="R1313" s="300" t="str">
        <f>IFERROR(VLOOKUP(Q1313,Hoja1!A:B,2,FALSE),"")</f>
        <v/>
      </c>
      <c r="S1313" s="308"/>
      <c r="T1313" s="308"/>
      <c r="U1313" s="308"/>
      <c r="V1313" s="301" t="str">
        <f t="shared" si="57"/>
        <v/>
      </c>
    </row>
    <row r="1314" spans="1:22" s="302" customFormat="1" x14ac:dyDescent="0.2">
      <c r="A1314" s="394"/>
      <c r="B1314" s="305"/>
      <c r="C1314" s="305"/>
      <c r="D1314" s="306"/>
      <c r="E1314" s="306"/>
      <c r="F1314" s="305"/>
      <c r="G1314" s="305"/>
      <c r="H1314" s="306"/>
      <c r="I1314" s="306"/>
      <c r="J1314" s="307"/>
      <c r="K1314" s="307"/>
      <c r="L1314" s="299" t="str">
        <f t="shared" si="56"/>
        <v/>
      </c>
      <c r="M1314" s="311"/>
      <c r="N1314" s="312"/>
      <c r="O1314" s="312"/>
      <c r="P1314" s="312"/>
      <c r="Q1314" s="308"/>
      <c r="R1314" s="300" t="str">
        <f>IFERROR(VLOOKUP(Q1314,Hoja1!A:B,2,FALSE),"")</f>
        <v/>
      </c>
      <c r="S1314" s="308"/>
      <c r="T1314" s="308"/>
      <c r="U1314" s="308"/>
      <c r="V1314" s="301" t="str">
        <f t="shared" si="57"/>
        <v/>
      </c>
    </row>
    <row r="1315" spans="1:22" s="302" customFormat="1" x14ac:dyDescent="0.2">
      <c r="A1315" s="394"/>
      <c r="B1315" s="305"/>
      <c r="C1315" s="305"/>
      <c r="D1315" s="306"/>
      <c r="E1315" s="306"/>
      <c r="F1315" s="305"/>
      <c r="G1315" s="305"/>
      <c r="H1315" s="306"/>
      <c r="I1315" s="306"/>
      <c r="J1315" s="307"/>
      <c r="K1315" s="307"/>
      <c r="L1315" s="299" t="str">
        <f t="shared" si="56"/>
        <v/>
      </c>
      <c r="M1315" s="311"/>
      <c r="N1315" s="312"/>
      <c r="O1315" s="312"/>
      <c r="P1315" s="312"/>
      <c r="Q1315" s="308"/>
      <c r="R1315" s="300" t="str">
        <f>IFERROR(VLOOKUP(Q1315,Hoja1!A:B,2,FALSE),"")</f>
        <v/>
      </c>
      <c r="S1315" s="308"/>
      <c r="T1315" s="308"/>
      <c r="U1315" s="308"/>
      <c r="V1315" s="301" t="str">
        <f t="shared" si="57"/>
        <v/>
      </c>
    </row>
    <row r="1316" spans="1:22" s="302" customFormat="1" x14ac:dyDescent="0.2">
      <c r="A1316" s="394"/>
      <c r="B1316" s="305"/>
      <c r="C1316" s="305"/>
      <c r="D1316" s="306"/>
      <c r="E1316" s="306"/>
      <c r="F1316" s="305"/>
      <c r="G1316" s="305"/>
      <c r="H1316" s="306"/>
      <c r="I1316" s="306"/>
      <c r="J1316" s="307"/>
      <c r="K1316" s="307"/>
      <c r="L1316" s="299" t="str">
        <f t="shared" si="56"/>
        <v/>
      </c>
      <c r="M1316" s="311"/>
      <c r="N1316" s="312"/>
      <c r="O1316" s="312"/>
      <c r="P1316" s="312"/>
      <c r="Q1316" s="308"/>
      <c r="R1316" s="300" t="str">
        <f>IFERROR(VLOOKUP(Q1316,Hoja1!A:B,2,FALSE),"")</f>
        <v/>
      </c>
      <c r="S1316" s="308"/>
      <c r="T1316" s="308"/>
      <c r="U1316" s="308"/>
      <c r="V1316" s="301" t="str">
        <f t="shared" si="57"/>
        <v/>
      </c>
    </row>
    <row r="1317" spans="1:22" s="302" customFormat="1" x14ac:dyDescent="0.2">
      <c r="A1317" s="394"/>
      <c r="B1317" s="305"/>
      <c r="C1317" s="305"/>
      <c r="D1317" s="306"/>
      <c r="E1317" s="306"/>
      <c r="F1317" s="305"/>
      <c r="G1317" s="305"/>
      <c r="H1317" s="306"/>
      <c r="I1317" s="306"/>
      <c r="J1317" s="307"/>
      <c r="K1317" s="307"/>
      <c r="L1317" s="299" t="str">
        <f t="shared" si="56"/>
        <v/>
      </c>
      <c r="M1317" s="311"/>
      <c r="N1317" s="312"/>
      <c r="O1317" s="312"/>
      <c r="P1317" s="312"/>
      <c r="Q1317" s="308"/>
      <c r="R1317" s="300" t="str">
        <f>IFERROR(VLOOKUP(Q1317,Hoja1!A:B,2,FALSE),"")</f>
        <v/>
      </c>
      <c r="S1317" s="308"/>
      <c r="T1317" s="308"/>
      <c r="U1317" s="308"/>
      <c r="V1317" s="301" t="str">
        <f t="shared" si="57"/>
        <v/>
      </c>
    </row>
    <row r="1318" spans="1:22" s="302" customFormat="1" x14ac:dyDescent="0.2">
      <c r="A1318" s="394"/>
      <c r="B1318" s="305"/>
      <c r="C1318" s="305"/>
      <c r="D1318" s="306"/>
      <c r="E1318" s="306"/>
      <c r="F1318" s="305"/>
      <c r="G1318" s="305"/>
      <c r="H1318" s="306"/>
      <c r="I1318" s="306"/>
      <c r="J1318" s="307"/>
      <c r="K1318" s="307"/>
      <c r="L1318" s="299" t="str">
        <f t="shared" si="56"/>
        <v/>
      </c>
      <c r="M1318" s="311"/>
      <c r="N1318" s="312"/>
      <c r="O1318" s="312"/>
      <c r="P1318" s="312"/>
      <c r="Q1318" s="308"/>
      <c r="R1318" s="300" t="str">
        <f>IFERROR(VLOOKUP(Q1318,Hoja1!A:B,2,FALSE),"")</f>
        <v/>
      </c>
      <c r="S1318" s="308"/>
      <c r="T1318" s="308"/>
      <c r="U1318" s="308"/>
      <c r="V1318" s="301" t="str">
        <f t="shared" si="57"/>
        <v/>
      </c>
    </row>
    <row r="1319" spans="1:22" s="302" customFormat="1" x14ac:dyDescent="0.2">
      <c r="A1319" s="394"/>
      <c r="B1319" s="305"/>
      <c r="C1319" s="305"/>
      <c r="D1319" s="306"/>
      <c r="E1319" s="306"/>
      <c r="F1319" s="305"/>
      <c r="G1319" s="305"/>
      <c r="H1319" s="306"/>
      <c r="I1319" s="306"/>
      <c r="J1319" s="307"/>
      <c r="K1319" s="307"/>
      <c r="L1319" s="299" t="str">
        <f t="shared" si="56"/>
        <v/>
      </c>
      <c r="M1319" s="311"/>
      <c r="N1319" s="312"/>
      <c r="O1319" s="312"/>
      <c r="P1319" s="312"/>
      <c r="Q1319" s="308"/>
      <c r="R1319" s="300" t="str">
        <f>IFERROR(VLOOKUP(Q1319,Hoja1!A:B,2,FALSE),"")</f>
        <v/>
      </c>
      <c r="S1319" s="308"/>
      <c r="T1319" s="308"/>
      <c r="U1319" s="308"/>
      <c r="V1319" s="301" t="str">
        <f t="shared" si="57"/>
        <v/>
      </c>
    </row>
    <row r="1320" spans="1:22" s="302" customFormat="1" x14ac:dyDescent="0.2">
      <c r="A1320" s="394"/>
      <c r="B1320" s="305"/>
      <c r="C1320" s="305"/>
      <c r="D1320" s="306"/>
      <c r="E1320" s="306"/>
      <c r="F1320" s="305"/>
      <c r="G1320" s="305"/>
      <c r="H1320" s="306"/>
      <c r="I1320" s="306"/>
      <c r="J1320" s="307"/>
      <c r="K1320" s="307"/>
      <c r="L1320" s="299" t="str">
        <f t="shared" si="56"/>
        <v/>
      </c>
      <c r="M1320" s="311"/>
      <c r="N1320" s="312"/>
      <c r="O1320" s="312"/>
      <c r="P1320" s="312"/>
      <c r="Q1320" s="308"/>
      <c r="R1320" s="300" t="str">
        <f>IFERROR(VLOOKUP(Q1320,Hoja1!A:B,2,FALSE),"")</f>
        <v/>
      </c>
      <c r="S1320" s="308"/>
      <c r="T1320" s="308"/>
      <c r="U1320" s="308"/>
      <c r="V1320" s="301" t="str">
        <f t="shared" si="57"/>
        <v/>
      </c>
    </row>
    <row r="1321" spans="1:22" s="302" customFormat="1" x14ac:dyDescent="0.2">
      <c r="A1321" s="394"/>
      <c r="B1321" s="305"/>
      <c r="C1321" s="305"/>
      <c r="D1321" s="306"/>
      <c r="E1321" s="306"/>
      <c r="F1321" s="305"/>
      <c r="G1321" s="305"/>
      <c r="H1321" s="306"/>
      <c r="I1321" s="306"/>
      <c r="J1321" s="307"/>
      <c r="K1321" s="307"/>
      <c r="L1321" s="299" t="str">
        <f t="shared" si="56"/>
        <v/>
      </c>
      <c r="M1321" s="311"/>
      <c r="N1321" s="312"/>
      <c r="O1321" s="312"/>
      <c r="P1321" s="312"/>
      <c r="Q1321" s="308"/>
      <c r="R1321" s="300" t="str">
        <f>IFERROR(VLOOKUP(Q1321,Hoja1!A:B,2,FALSE),"")</f>
        <v/>
      </c>
      <c r="S1321" s="308"/>
      <c r="T1321" s="308"/>
      <c r="U1321" s="308"/>
      <c r="V1321" s="301" t="str">
        <f t="shared" si="57"/>
        <v/>
      </c>
    </row>
    <row r="1322" spans="1:22" s="302" customFormat="1" x14ac:dyDescent="0.2">
      <c r="A1322" s="394"/>
      <c r="B1322" s="305"/>
      <c r="C1322" s="305"/>
      <c r="D1322" s="306"/>
      <c r="E1322" s="306"/>
      <c r="F1322" s="305"/>
      <c r="G1322" s="305"/>
      <c r="H1322" s="306"/>
      <c r="I1322" s="306"/>
      <c r="J1322" s="307"/>
      <c r="K1322" s="307"/>
      <c r="L1322" s="299" t="str">
        <f t="shared" si="56"/>
        <v/>
      </c>
      <c r="M1322" s="311"/>
      <c r="N1322" s="312"/>
      <c r="O1322" s="312"/>
      <c r="P1322" s="312"/>
      <c r="Q1322" s="308"/>
      <c r="R1322" s="300" t="str">
        <f>IFERROR(VLOOKUP(Q1322,Hoja1!A:B,2,FALSE),"")</f>
        <v/>
      </c>
      <c r="S1322" s="308"/>
      <c r="T1322" s="308"/>
      <c r="U1322" s="308"/>
      <c r="V1322" s="301" t="str">
        <f t="shared" si="57"/>
        <v/>
      </c>
    </row>
    <row r="1323" spans="1:22" s="302" customFormat="1" x14ac:dyDescent="0.2">
      <c r="A1323" s="394"/>
      <c r="B1323" s="305"/>
      <c r="C1323" s="305"/>
      <c r="D1323" s="306"/>
      <c r="E1323" s="306"/>
      <c r="F1323" s="305"/>
      <c r="G1323" s="305"/>
      <c r="H1323" s="306"/>
      <c r="I1323" s="306"/>
      <c r="J1323" s="307"/>
      <c r="K1323" s="307"/>
      <c r="L1323" s="299" t="str">
        <f t="shared" ref="L1323:L1386" si="58">IF(K1323="","",(K1323-J1323)/$V$1)</f>
        <v/>
      </c>
      <c r="M1323" s="311"/>
      <c r="N1323" s="312"/>
      <c r="O1323" s="312"/>
      <c r="P1323" s="312"/>
      <c r="Q1323" s="308"/>
      <c r="R1323" s="300" t="str">
        <f>IFERROR(VLOOKUP(Q1323,Hoja1!A:B,2,FALSE),"")</f>
        <v/>
      </c>
      <c r="S1323" s="308"/>
      <c r="T1323" s="308"/>
      <c r="U1323" s="308"/>
      <c r="V1323" s="301" t="str">
        <f t="shared" si="57"/>
        <v/>
      </c>
    </row>
    <row r="1324" spans="1:22" s="302" customFormat="1" x14ac:dyDescent="0.2">
      <c r="A1324" s="394"/>
      <c r="B1324" s="305"/>
      <c r="C1324" s="305"/>
      <c r="D1324" s="306"/>
      <c r="E1324" s="306"/>
      <c r="F1324" s="305"/>
      <c r="G1324" s="305"/>
      <c r="H1324" s="306"/>
      <c r="I1324" s="306"/>
      <c r="J1324" s="307"/>
      <c r="K1324" s="307"/>
      <c r="L1324" s="299" t="str">
        <f t="shared" si="58"/>
        <v/>
      </c>
      <c r="M1324" s="311"/>
      <c r="N1324" s="312"/>
      <c r="O1324" s="312"/>
      <c r="P1324" s="312"/>
      <c r="Q1324" s="308"/>
      <c r="R1324" s="300" t="str">
        <f>IFERROR(VLOOKUP(Q1324,Hoja1!A:B,2,FALSE),"")</f>
        <v/>
      </c>
      <c r="S1324" s="308"/>
      <c r="T1324" s="308"/>
      <c r="U1324" s="308"/>
      <c r="V1324" s="301" t="str">
        <f t="shared" si="57"/>
        <v/>
      </c>
    </row>
    <row r="1325" spans="1:22" s="302" customFormat="1" x14ac:dyDescent="0.2">
      <c r="A1325" s="394"/>
      <c r="B1325" s="305"/>
      <c r="C1325" s="305"/>
      <c r="D1325" s="306"/>
      <c r="E1325" s="306"/>
      <c r="F1325" s="305"/>
      <c r="G1325" s="305"/>
      <c r="H1325" s="306"/>
      <c r="I1325" s="306"/>
      <c r="J1325" s="307"/>
      <c r="K1325" s="307"/>
      <c r="L1325" s="299" t="str">
        <f t="shared" si="58"/>
        <v/>
      </c>
      <c r="M1325" s="311"/>
      <c r="N1325" s="312"/>
      <c r="O1325" s="312"/>
      <c r="P1325" s="312"/>
      <c r="Q1325" s="308"/>
      <c r="R1325" s="300" t="str">
        <f>IFERROR(VLOOKUP(Q1325,Hoja1!A:B,2,FALSE),"")</f>
        <v/>
      </c>
      <c r="S1325" s="308"/>
      <c r="T1325" s="308"/>
      <c r="U1325" s="308"/>
      <c r="V1325" s="301" t="str">
        <f t="shared" si="57"/>
        <v/>
      </c>
    </row>
    <row r="1326" spans="1:22" s="302" customFormat="1" x14ac:dyDescent="0.2">
      <c r="A1326" s="394"/>
      <c r="B1326" s="305"/>
      <c r="C1326" s="305"/>
      <c r="D1326" s="306"/>
      <c r="E1326" s="306"/>
      <c r="F1326" s="305"/>
      <c r="G1326" s="305"/>
      <c r="H1326" s="306"/>
      <c r="I1326" s="306"/>
      <c r="J1326" s="307"/>
      <c r="K1326" s="307"/>
      <c r="L1326" s="299" t="str">
        <f t="shared" si="58"/>
        <v/>
      </c>
      <c r="M1326" s="311"/>
      <c r="N1326" s="312"/>
      <c r="O1326" s="312"/>
      <c r="P1326" s="312"/>
      <c r="Q1326" s="308"/>
      <c r="R1326" s="300" t="str">
        <f>IFERROR(VLOOKUP(Q1326,Hoja1!A:B,2,FALSE),"")</f>
        <v/>
      </c>
      <c r="S1326" s="308"/>
      <c r="T1326" s="308"/>
      <c r="U1326" s="308"/>
      <c r="V1326" s="301" t="str">
        <f t="shared" si="57"/>
        <v/>
      </c>
    </row>
    <row r="1327" spans="1:22" s="302" customFormat="1" x14ac:dyDescent="0.2">
      <c r="A1327" s="394"/>
      <c r="B1327" s="305"/>
      <c r="C1327" s="305"/>
      <c r="D1327" s="306"/>
      <c r="E1327" s="306"/>
      <c r="F1327" s="305"/>
      <c r="G1327" s="305"/>
      <c r="H1327" s="306"/>
      <c r="I1327" s="306"/>
      <c r="J1327" s="307"/>
      <c r="K1327" s="307"/>
      <c r="L1327" s="299" t="str">
        <f t="shared" si="58"/>
        <v/>
      </c>
      <c r="M1327" s="311"/>
      <c r="N1327" s="312"/>
      <c r="O1327" s="312"/>
      <c r="P1327" s="312"/>
      <c r="Q1327" s="308"/>
      <c r="R1327" s="300" t="str">
        <f>IFERROR(VLOOKUP(Q1327,Hoja1!A:B,2,FALSE),"")</f>
        <v/>
      </c>
      <c r="S1327" s="308"/>
      <c r="T1327" s="308"/>
      <c r="U1327" s="308"/>
      <c r="V1327" s="301" t="str">
        <f t="shared" si="57"/>
        <v/>
      </c>
    </row>
    <row r="1328" spans="1:22" s="302" customFormat="1" x14ac:dyDescent="0.2">
      <c r="A1328" s="394"/>
      <c r="B1328" s="305"/>
      <c r="C1328" s="305"/>
      <c r="D1328" s="306"/>
      <c r="E1328" s="306"/>
      <c r="F1328" s="305"/>
      <c r="G1328" s="305"/>
      <c r="H1328" s="306"/>
      <c r="I1328" s="306"/>
      <c r="J1328" s="307"/>
      <c r="K1328" s="307"/>
      <c r="L1328" s="299" t="str">
        <f t="shared" si="58"/>
        <v/>
      </c>
      <c r="M1328" s="311"/>
      <c r="N1328" s="312"/>
      <c r="O1328" s="312"/>
      <c r="P1328" s="312"/>
      <c r="Q1328" s="308"/>
      <c r="R1328" s="300" t="str">
        <f>IFERROR(VLOOKUP(Q1328,Hoja1!A:B,2,FALSE),"")</f>
        <v/>
      </c>
      <c r="S1328" s="308"/>
      <c r="T1328" s="308"/>
      <c r="U1328" s="308"/>
      <c r="V1328" s="301" t="str">
        <f t="shared" si="57"/>
        <v/>
      </c>
    </row>
    <row r="1329" spans="1:22" s="302" customFormat="1" x14ac:dyDescent="0.2">
      <c r="A1329" s="394"/>
      <c r="B1329" s="305"/>
      <c r="C1329" s="305"/>
      <c r="D1329" s="306"/>
      <c r="E1329" s="306"/>
      <c r="F1329" s="305"/>
      <c r="G1329" s="305"/>
      <c r="H1329" s="306"/>
      <c r="I1329" s="306"/>
      <c r="J1329" s="307"/>
      <c r="K1329" s="307"/>
      <c r="L1329" s="299" t="str">
        <f t="shared" si="58"/>
        <v/>
      </c>
      <c r="M1329" s="311"/>
      <c r="N1329" s="312"/>
      <c r="O1329" s="312"/>
      <c r="P1329" s="312"/>
      <c r="Q1329" s="308"/>
      <c r="R1329" s="300" t="str">
        <f>IFERROR(VLOOKUP(Q1329,Hoja1!A:B,2,FALSE),"")</f>
        <v/>
      </c>
      <c r="S1329" s="308"/>
      <c r="T1329" s="308"/>
      <c r="U1329" s="308"/>
      <c r="V1329" s="301" t="str">
        <f t="shared" si="57"/>
        <v/>
      </c>
    </row>
    <row r="1330" spans="1:22" s="302" customFormat="1" x14ac:dyDescent="0.2">
      <c r="A1330" s="394"/>
      <c r="B1330" s="305"/>
      <c r="C1330" s="305"/>
      <c r="D1330" s="306"/>
      <c r="E1330" s="306"/>
      <c r="F1330" s="305"/>
      <c r="G1330" s="305"/>
      <c r="H1330" s="306"/>
      <c r="I1330" s="306"/>
      <c r="J1330" s="307"/>
      <c r="K1330" s="307"/>
      <c r="L1330" s="299" t="str">
        <f t="shared" si="58"/>
        <v/>
      </c>
      <c r="M1330" s="311"/>
      <c r="N1330" s="312"/>
      <c r="O1330" s="312"/>
      <c r="P1330" s="312"/>
      <c r="Q1330" s="308"/>
      <c r="R1330" s="300" t="str">
        <f>IFERROR(VLOOKUP(Q1330,Hoja1!A:B,2,FALSE),"")</f>
        <v/>
      </c>
      <c r="S1330" s="308"/>
      <c r="T1330" s="308"/>
      <c r="U1330" s="308"/>
      <c r="V1330" s="301" t="str">
        <f t="shared" si="57"/>
        <v/>
      </c>
    </row>
    <row r="1331" spans="1:22" s="302" customFormat="1" x14ac:dyDescent="0.2">
      <c r="A1331" s="394"/>
      <c r="B1331" s="305"/>
      <c r="C1331" s="305"/>
      <c r="D1331" s="306"/>
      <c r="E1331" s="306"/>
      <c r="F1331" s="305"/>
      <c r="G1331" s="305"/>
      <c r="H1331" s="306"/>
      <c r="I1331" s="306"/>
      <c r="J1331" s="307"/>
      <c r="K1331" s="307"/>
      <c r="L1331" s="299" t="str">
        <f t="shared" si="58"/>
        <v/>
      </c>
      <c r="M1331" s="311"/>
      <c r="N1331" s="312"/>
      <c r="O1331" s="312"/>
      <c r="P1331" s="312"/>
      <c r="Q1331" s="308"/>
      <c r="R1331" s="300" t="str">
        <f>IFERROR(VLOOKUP(Q1331,Hoja1!A:B,2,FALSE),"")</f>
        <v/>
      </c>
      <c r="S1331" s="308"/>
      <c r="T1331" s="308"/>
      <c r="U1331" s="308"/>
      <c r="V1331" s="301" t="str">
        <f t="shared" si="57"/>
        <v/>
      </c>
    </row>
    <row r="1332" spans="1:22" s="302" customFormat="1" x14ac:dyDescent="0.2">
      <c r="A1332" s="394"/>
      <c r="B1332" s="305"/>
      <c r="C1332" s="305"/>
      <c r="D1332" s="306"/>
      <c r="E1332" s="306"/>
      <c r="F1332" s="305"/>
      <c r="G1332" s="305"/>
      <c r="H1332" s="306"/>
      <c r="I1332" s="306"/>
      <c r="J1332" s="307"/>
      <c r="K1332" s="307"/>
      <c r="L1332" s="299" t="str">
        <f t="shared" si="58"/>
        <v/>
      </c>
      <c r="M1332" s="311"/>
      <c r="N1332" s="312"/>
      <c r="O1332" s="312"/>
      <c r="P1332" s="312"/>
      <c r="Q1332" s="308"/>
      <c r="R1332" s="300" t="str">
        <f>IFERROR(VLOOKUP(Q1332,Hoja1!A:B,2,FALSE),"")</f>
        <v/>
      </c>
      <c r="S1332" s="308"/>
      <c r="T1332" s="308"/>
      <c r="U1332" s="308"/>
      <c r="V1332" s="301" t="str">
        <f t="shared" si="57"/>
        <v/>
      </c>
    </row>
    <row r="1333" spans="1:22" s="302" customFormat="1" x14ac:dyDescent="0.2">
      <c r="A1333" s="394"/>
      <c r="B1333" s="305"/>
      <c r="C1333" s="305"/>
      <c r="D1333" s="306"/>
      <c r="E1333" s="306"/>
      <c r="F1333" s="305"/>
      <c r="G1333" s="305"/>
      <c r="H1333" s="306"/>
      <c r="I1333" s="306"/>
      <c r="J1333" s="307"/>
      <c r="K1333" s="307"/>
      <c r="L1333" s="299" t="str">
        <f t="shared" si="58"/>
        <v/>
      </c>
      <c r="M1333" s="311"/>
      <c r="N1333" s="312"/>
      <c r="O1333" s="312"/>
      <c r="P1333" s="312"/>
      <c r="Q1333" s="308"/>
      <c r="R1333" s="300" t="str">
        <f>IFERROR(VLOOKUP(Q1333,Hoja1!A:B,2,FALSE),"")</f>
        <v/>
      </c>
      <c r="S1333" s="308"/>
      <c r="T1333" s="308"/>
      <c r="U1333" s="308"/>
      <c r="V1333" s="301" t="str">
        <f t="shared" si="57"/>
        <v/>
      </c>
    </row>
    <row r="1334" spans="1:22" s="302" customFormat="1" x14ac:dyDescent="0.2">
      <c r="A1334" s="394"/>
      <c r="B1334" s="305"/>
      <c r="C1334" s="305"/>
      <c r="D1334" s="306"/>
      <c r="E1334" s="306"/>
      <c r="F1334" s="305"/>
      <c r="G1334" s="305"/>
      <c r="H1334" s="306"/>
      <c r="I1334" s="306"/>
      <c r="J1334" s="307"/>
      <c r="K1334" s="307"/>
      <c r="L1334" s="299" t="str">
        <f t="shared" si="58"/>
        <v/>
      </c>
      <c r="M1334" s="311"/>
      <c r="N1334" s="312"/>
      <c r="O1334" s="312"/>
      <c r="P1334" s="312"/>
      <c r="Q1334" s="308"/>
      <c r="R1334" s="300" t="str">
        <f>IFERROR(VLOOKUP(Q1334,Hoja1!A:B,2,FALSE),"")</f>
        <v/>
      </c>
      <c r="S1334" s="308"/>
      <c r="T1334" s="308"/>
      <c r="U1334" s="308"/>
      <c r="V1334" s="301" t="str">
        <f t="shared" si="57"/>
        <v/>
      </c>
    </row>
    <row r="1335" spans="1:22" s="302" customFormat="1" x14ac:dyDescent="0.2">
      <c r="A1335" s="394"/>
      <c r="B1335" s="305"/>
      <c r="C1335" s="305"/>
      <c r="D1335" s="306"/>
      <c r="E1335" s="306"/>
      <c r="F1335" s="305"/>
      <c r="G1335" s="305"/>
      <c r="H1335" s="306"/>
      <c r="I1335" s="306"/>
      <c r="J1335" s="307"/>
      <c r="K1335" s="307"/>
      <c r="L1335" s="299" t="str">
        <f t="shared" si="58"/>
        <v/>
      </c>
      <c r="M1335" s="311"/>
      <c r="N1335" s="312"/>
      <c r="O1335" s="312"/>
      <c r="P1335" s="312"/>
      <c r="Q1335" s="308"/>
      <c r="R1335" s="300" t="str">
        <f>IFERROR(VLOOKUP(Q1335,Hoja1!A:B,2,FALSE),"")</f>
        <v/>
      </c>
      <c r="S1335" s="308"/>
      <c r="T1335" s="308"/>
      <c r="U1335" s="308"/>
      <c r="V1335" s="301" t="str">
        <f t="shared" si="57"/>
        <v/>
      </c>
    </row>
    <row r="1336" spans="1:22" s="302" customFormat="1" x14ac:dyDescent="0.2">
      <c r="A1336" s="394"/>
      <c r="B1336" s="305"/>
      <c r="C1336" s="305"/>
      <c r="D1336" s="306"/>
      <c r="E1336" s="306"/>
      <c r="F1336" s="305"/>
      <c r="G1336" s="305"/>
      <c r="H1336" s="306"/>
      <c r="I1336" s="306"/>
      <c r="J1336" s="307"/>
      <c r="K1336" s="307"/>
      <c r="L1336" s="299" t="str">
        <f t="shared" si="58"/>
        <v/>
      </c>
      <c r="M1336" s="311"/>
      <c r="N1336" s="312"/>
      <c r="O1336" s="312"/>
      <c r="P1336" s="312"/>
      <c r="Q1336" s="308"/>
      <c r="R1336" s="300" t="str">
        <f>IFERROR(VLOOKUP(Q1336,Hoja1!A:B,2,FALSE),"")</f>
        <v/>
      </c>
      <c r="S1336" s="308"/>
      <c r="T1336" s="308"/>
      <c r="U1336" s="308"/>
      <c r="V1336" s="301" t="str">
        <f t="shared" si="57"/>
        <v/>
      </c>
    </row>
    <row r="1337" spans="1:22" s="302" customFormat="1" x14ac:dyDescent="0.2">
      <c r="A1337" s="394"/>
      <c r="B1337" s="305"/>
      <c r="C1337" s="305"/>
      <c r="D1337" s="306"/>
      <c r="E1337" s="306"/>
      <c r="F1337" s="305"/>
      <c r="G1337" s="305"/>
      <c r="H1337" s="306"/>
      <c r="I1337" s="306"/>
      <c r="J1337" s="307"/>
      <c r="K1337" s="307"/>
      <c r="L1337" s="299" t="str">
        <f t="shared" si="58"/>
        <v/>
      </c>
      <c r="M1337" s="311"/>
      <c r="N1337" s="312"/>
      <c r="O1337" s="312"/>
      <c r="P1337" s="312"/>
      <c r="Q1337" s="308"/>
      <c r="R1337" s="300" t="str">
        <f>IFERROR(VLOOKUP(Q1337,Hoja1!A:B,2,FALSE),"")</f>
        <v/>
      </c>
      <c r="S1337" s="308"/>
      <c r="T1337" s="308"/>
      <c r="U1337" s="308"/>
      <c r="V1337" s="301" t="str">
        <f t="shared" si="57"/>
        <v/>
      </c>
    </row>
    <row r="1338" spans="1:22" s="302" customFormat="1" x14ac:dyDescent="0.2">
      <c r="A1338" s="394"/>
      <c r="B1338" s="305"/>
      <c r="C1338" s="305"/>
      <c r="D1338" s="306"/>
      <c r="E1338" s="306"/>
      <c r="F1338" s="305"/>
      <c r="G1338" s="305"/>
      <c r="H1338" s="306"/>
      <c r="I1338" s="306"/>
      <c r="J1338" s="307"/>
      <c r="K1338" s="307"/>
      <c r="L1338" s="299" t="str">
        <f t="shared" si="58"/>
        <v/>
      </c>
      <c r="M1338" s="311"/>
      <c r="N1338" s="312"/>
      <c r="O1338" s="312"/>
      <c r="P1338" s="312"/>
      <c r="Q1338" s="308"/>
      <c r="R1338" s="300" t="str">
        <f>IFERROR(VLOOKUP(Q1338,Hoja1!A:B,2,FALSE),"")</f>
        <v/>
      </c>
      <c r="S1338" s="308"/>
      <c r="T1338" s="308"/>
      <c r="U1338" s="308"/>
      <c r="V1338" s="301" t="str">
        <f t="shared" si="57"/>
        <v/>
      </c>
    </row>
    <row r="1339" spans="1:22" s="302" customFormat="1" x14ac:dyDescent="0.2">
      <c r="A1339" s="394"/>
      <c r="B1339" s="305"/>
      <c r="C1339" s="305"/>
      <c r="D1339" s="306"/>
      <c r="E1339" s="306"/>
      <c r="F1339" s="305"/>
      <c r="G1339" s="305"/>
      <c r="H1339" s="306"/>
      <c r="I1339" s="306"/>
      <c r="J1339" s="307"/>
      <c r="K1339" s="307"/>
      <c r="L1339" s="299" t="str">
        <f t="shared" si="58"/>
        <v/>
      </c>
      <c r="M1339" s="311"/>
      <c r="N1339" s="312"/>
      <c r="O1339" s="312"/>
      <c r="P1339" s="312"/>
      <c r="Q1339" s="308"/>
      <c r="R1339" s="300" t="str">
        <f>IFERROR(VLOOKUP(Q1339,Hoja1!A:B,2,FALSE),"")</f>
        <v/>
      </c>
      <c r="S1339" s="308"/>
      <c r="T1339" s="308"/>
      <c r="U1339" s="308"/>
      <c r="V1339" s="301" t="str">
        <f t="shared" si="57"/>
        <v/>
      </c>
    </row>
    <row r="1340" spans="1:22" s="302" customFormat="1" x14ac:dyDescent="0.2">
      <c r="A1340" s="394"/>
      <c r="B1340" s="305"/>
      <c r="C1340" s="305"/>
      <c r="D1340" s="306"/>
      <c r="E1340" s="306"/>
      <c r="F1340" s="305"/>
      <c r="G1340" s="305"/>
      <c r="H1340" s="306"/>
      <c r="I1340" s="306"/>
      <c r="J1340" s="307"/>
      <c r="K1340" s="307"/>
      <c r="L1340" s="299" t="str">
        <f t="shared" si="58"/>
        <v/>
      </c>
      <c r="M1340" s="311"/>
      <c r="N1340" s="312"/>
      <c r="O1340" s="312"/>
      <c r="P1340" s="312"/>
      <c r="Q1340" s="308"/>
      <c r="R1340" s="300" t="str">
        <f>IFERROR(VLOOKUP(Q1340,Hoja1!A:B,2,FALSE),"")</f>
        <v/>
      </c>
      <c r="S1340" s="308"/>
      <c r="T1340" s="308"/>
      <c r="U1340" s="308"/>
      <c r="V1340" s="301" t="str">
        <f t="shared" si="57"/>
        <v/>
      </c>
    </row>
    <row r="1341" spans="1:22" s="302" customFormat="1" x14ac:dyDescent="0.2">
      <c r="A1341" s="394"/>
      <c r="B1341" s="305"/>
      <c r="C1341" s="305"/>
      <c r="D1341" s="306"/>
      <c r="E1341" s="306"/>
      <c r="F1341" s="305"/>
      <c r="G1341" s="305"/>
      <c r="H1341" s="306"/>
      <c r="I1341" s="306"/>
      <c r="J1341" s="307"/>
      <c r="K1341" s="307"/>
      <c r="L1341" s="299" t="str">
        <f t="shared" si="58"/>
        <v/>
      </c>
      <c r="M1341" s="311"/>
      <c r="N1341" s="312"/>
      <c r="O1341" s="312"/>
      <c r="P1341" s="312"/>
      <c r="Q1341" s="308"/>
      <c r="R1341" s="300" t="str">
        <f>IFERROR(VLOOKUP(Q1341,Hoja1!A:B,2,FALSE),"")</f>
        <v/>
      </c>
      <c r="S1341" s="308"/>
      <c r="T1341" s="308"/>
      <c r="U1341" s="308"/>
      <c r="V1341" s="301" t="str">
        <f t="shared" si="57"/>
        <v/>
      </c>
    </row>
    <row r="1342" spans="1:22" s="302" customFormat="1" x14ac:dyDescent="0.2">
      <c r="A1342" s="394"/>
      <c r="B1342" s="305"/>
      <c r="C1342" s="305"/>
      <c r="D1342" s="306"/>
      <c r="E1342" s="306"/>
      <c r="F1342" s="305"/>
      <c r="G1342" s="305"/>
      <c r="H1342" s="306"/>
      <c r="I1342" s="306"/>
      <c r="J1342" s="307"/>
      <c r="K1342" s="307"/>
      <c r="L1342" s="299" t="str">
        <f t="shared" si="58"/>
        <v/>
      </c>
      <c r="M1342" s="311"/>
      <c r="N1342" s="312"/>
      <c r="O1342" s="312"/>
      <c r="P1342" s="312"/>
      <c r="Q1342" s="308"/>
      <c r="R1342" s="300" t="str">
        <f>IFERROR(VLOOKUP(Q1342,Hoja1!A:B,2,FALSE),"")</f>
        <v/>
      </c>
      <c r="S1342" s="308"/>
      <c r="T1342" s="308"/>
      <c r="U1342" s="308"/>
      <c r="V1342" s="301" t="str">
        <f t="shared" si="57"/>
        <v/>
      </c>
    </row>
    <row r="1343" spans="1:22" s="302" customFormat="1" x14ac:dyDescent="0.2">
      <c r="A1343" s="394"/>
      <c r="B1343" s="305"/>
      <c r="C1343" s="305"/>
      <c r="D1343" s="306"/>
      <c r="E1343" s="306"/>
      <c r="F1343" s="305"/>
      <c r="G1343" s="305"/>
      <c r="H1343" s="306"/>
      <c r="I1343" s="306"/>
      <c r="J1343" s="307"/>
      <c r="K1343" s="307"/>
      <c r="L1343" s="299" t="str">
        <f t="shared" si="58"/>
        <v/>
      </c>
      <c r="M1343" s="311"/>
      <c r="N1343" s="312"/>
      <c r="O1343" s="312"/>
      <c r="P1343" s="312"/>
      <c r="Q1343" s="308"/>
      <c r="R1343" s="300" t="str">
        <f>IFERROR(VLOOKUP(Q1343,Hoja1!A:B,2,FALSE),"")</f>
        <v/>
      </c>
      <c r="S1343" s="308"/>
      <c r="T1343" s="308"/>
      <c r="U1343" s="308"/>
      <c r="V1343" s="301" t="str">
        <f t="shared" si="57"/>
        <v/>
      </c>
    </row>
    <row r="1344" spans="1:22" s="302" customFormat="1" x14ac:dyDescent="0.2">
      <c r="A1344" s="394"/>
      <c r="B1344" s="305"/>
      <c r="C1344" s="305"/>
      <c r="D1344" s="306"/>
      <c r="E1344" s="306"/>
      <c r="F1344" s="305"/>
      <c r="G1344" s="305"/>
      <c r="H1344" s="306"/>
      <c r="I1344" s="306"/>
      <c r="J1344" s="307"/>
      <c r="K1344" s="307"/>
      <c r="L1344" s="299" t="str">
        <f t="shared" si="58"/>
        <v/>
      </c>
      <c r="M1344" s="311"/>
      <c r="N1344" s="312"/>
      <c r="O1344" s="312"/>
      <c r="P1344" s="312"/>
      <c r="Q1344" s="308"/>
      <c r="R1344" s="300" t="str">
        <f>IFERROR(VLOOKUP(Q1344,Hoja1!A:B,2,FALSE),"")</f>
        <v/>
      </c>
      <c r="S1344" s="308"/>
      <c r="T1344" s="308"/>
      <c r="U1344" s="308"/>
      <c r="V1344" s="301" t="str">
        <f t="shared" si="57"/>
        <v/>
      </c>
    </row>
    <row r="1345" spans="1:22" s="302" customFormat="1" x14ac:dyDescent="0.2">
      <c r="A1345" s="394"/>
      <c r="B1345" s="305"/>
      <c r="C1345" s="305"/>
      <c r="D1345" s="306"/>
      <c r="E1345" s="306"/>
      <c r="F1345" s="305"/>
      <c r="G1345" s="305"/>
      <c r="H1345" s="306"/>
      <c r="I1345" s="306"/>
      <c r="J1345" s="307"/>
      <c r="K1345" s="307"/>
      <c r="L1345" s="299" t="str">
        <f t="shared" si="58"/>
        <v/>
      </c>
      <c r="M1345" s="311"/>
      <c r="N1345" s="312"/>
      <c r="O1345" s="312"/>
      <c r="P1345" s="312"/>
      <c r="Q1345" s="308"/>
      <c r="R1345" s="300" t="str">
        <f>IFERROR(VLOOKUP(Q1345,Hoja1!A:B,2,FALSE),"")</f>
        <v/>
      </c>
      <c r="S1345" s="308"/>
      <c r="T1345" s="308"/>
      <c r="U1345" s="308"/>
      <c r="V1345" s="301" t="str">
        <f t="shared" si="57"/>
        <v/>
      </c>
    </row>
    <row r="1346" spans="1:22" s="302" customFormat="1" x14ac:dyDescent="0.2">
      <c r="A1346" s="394"/>
      <c r="B1346" s="305"/>
      <c r="C1346" s="305"/>
      <c r="D1346" s="306"/>
      <c r="E1346" s="306"/>
      <c r="F1346" s="305"/>
      <c r="G1346" s="305"/>
      <c r="H1346" s="306"/>
      <c r="I1346" s="306"/>
      <c r="J1346" s="307"/>
      <c r="K1346" s="307"/>
      <c r="L1346" s="299" t="str">
        <f t="shared" si="58"/>
        <v/>
      </c>
      <c r="M1346" s="311"/>
      <c r="N1346" s="312"/>
      <c r="O1346" s="312"/>
      <c r="P1346" s="312"/>
      <c r="Q1346" s="308"/>
      <c r="R1346" s="300" t="str">
        <f>IFERROR(VLOOKUP(Q1346,Hoja1!A:B,2,FALSE),"")</f>
        <v/>
      </c>
      <c r="S1346" s="308"/>
      <c r="T1346" s="308"/>
      <c r="U1346" s="308"/>
      <c r="V1346" s="301" t="str">
        <f t="shared" si="57"/>
        <v/>
      </c>
    </row>
    <row r="1347" spans="1:22" s="302" customFormat="1" x14ac:dyDescent="0.2">
      <c r="A1347" s="394"/>
      <c r="B1347" s="305"/>
      <c r="C1347" s="305"/>
      <c r="D1347" s="306"/>
      <c r="E1347" s="306"/>
      <c r="F1347" s="305"/>
      <c r="G1347" s="305"/>
      <c r="H1347" s="306"/>
      <c r="I1347" s="306"/>
      <c r="J1347" s="307"/>
      <c r="K1347" s="307"/>
      <c r="L1347" s="299" t="str">
        <f t="shared" si="58"/>
        <v/>
      </c>
      <c r="M1347" s="311"/>
      <c r="N1347" s="312"/>
      <c r="O1347" s="312"/>
      <c r="P1347" s="312"/>
      <c r="Q1347" s="308"/>
      <c r="R1347" s="300" t="str">
        <f>IFERROR(VLOOKUP(Q1347,Hoja1!A:B,2,FALSE),"")</f>
        <v/>
      </c>
      <c r="S1347" s="308"/>
      <c r="T1347" s="308"/>
      <c r="U1347" s="308"/>
      <c r="V1347" s="301" t="str">
        <f t="shared" si="57"/>
        <v/>
      </c>
    </row>
    <row r="1348" spans="1:22" s="302" customFormat="1" x14ac:dyDescent="0.2">
      <c r="A1348" s="394"/>
      <c r="B1348" s="305"/>
      <c r="C1348" s="305"/>
      <c r="D1348" s="306"/>
      <c r="E1348" s="306"/>
      <c r="F1348" s="305"/>
      <c r="G1348" s="305"/>
      <c r="H1348" s="306"/>
      <c r="I1348" s="306"/>
      <c r="J1348" s="307"/>
      <c r="K1348" s="307"/>
      <c r="L1348" s="299" t="str">
        <f t="shared" si="58"/>
        <v/>
      </c>
      <c r="M1348" s="311"/>
      <c r="N1348" s="312"/>
      <c r="O1348" s="312"/>
      <c r="P1348" s="312"/>
      <c r="Q1348" s="308"/>
      <c r="R1348" s="300" t="str">
        <f>IFERROR(VLOOKUP(Q1348,Hoja1!A:B,2,FALSE),"")</f>
        <v/>
      </c>
      <c r="S1348" s="308"/>
      <c r="T1348" s="308"/>
      <c r="U1348" s="308"/>
      <c r="V1348" s="301" t="str">
        <f t="shared" si="57"/>
        <v/>
      </c>
    </row>
    <row r="1349" spans="1:22" s="302" customFormat="1" x14ac:dyDescent="0.2">
      <c r="A1349" s="394"/>
      <c r="B1349" s="305"/>
      <c r="C1349" s="305"/>
      <c r="D1349" s="306"/>
      <c r="E1349" s="306"/>
      <c r="F1349" s="305"/>
      <c r="G1349" s="305"/>
      <c r="H1349" s="306"/>
      <c r="I1349" s="306"/>
      <c r="J1349" s="307"/>
      <c r="K1349" s="307"/>
      <c r="L1349" s="299" t="str">
        <f t="shared" si="58"/>
        <v/>
      </c>
      <c r="M1349" s="311"/>
      <c r="N1349" s="312"/>
      <c r="O1349" s="312"/>
      <c r="P1349" s="312"/>
      <c r="Q1349" s="308"/>
      <c r="R1349" s="300" t="str">
        <f>IFERROR(VLOOKUP(Q1349,Hoja1!A:B,2,FALSE),"")</f>
        <v/>
      </c>
      <c r="S1349" s="308"/>
      <c r="T1349" s="308"/>
      <c r="U1349" s="308"/>
      <c r="V1349" s="301" t="str">
        <f t="shared" si="57"/>
        <v/>
      </c>
    </row>
    <row r="1350" spans="1:22" s="302" customFormat="1" x14ac:dyDescent="0.2">
      <c r="A1350" s="394"/>
      <c r="B1350" s="305"/>
      <c r="C1350" s="305"/>
      <c r="D1350" s="306"/>
      <c r="E1350" s="306"/>
      <c r="F1350" s="305"/>
      <c r="G1350" s="305"/>
      <c r="H1350" s="306"/>
      <c r="I1350" s="306"/>
      <c r="J1350" s="307"/>
      <c r="K1350" s="307"/>
      <c r="L1350" s="299" t="str">
        <f t="shared" si="58"/>
        <v/>
      </c>
      <c r="M1350" s="311"/>
      <c r="N1350" s="312"/>
      <c r="O1350" s="312"/>
      <c r="P1350" s="312"/>
      <c r="Q1350" s="308"/>
      <c r="R1350" s="300" t="str">
        <f>IFERROR(VLOOKUP(Q1350,Hoja1!A:B,2,FALSE),"")</f>
        <v/>
      </c>
      <c r="S1350" s="308"/>
      <c r="T1350" s="308"/>
      <c r="U1350" s="308"/>
      <c r="V1350" s="301" t="str">
        <f t="shared" si="57"/>
        <v/>
      </c>
    </row>
    <row r="1351" spans="1:22" s="302" customFormat="1" x14ac:dyDescent="0.2">
      <c r="A1351" s="394"/>
      <c r="B1351" s="305"/>
      <c r="C1351" s="305"/>
      <c r="D1351" s="306"/>
      <c r="E1351" s="306"/>
      <c r="F1351" s="305"/>
      <c r="G1351" s="305"/>
      <c r="H1351" s="306"/>
      <c r="I1351" s="306"/>
      <c r="J1351" s="307"/>
      <c r="K1351" s="307"/>
      <c r="L1351" s="299" t="str">
        <f t="shared" si="58"/>
        <v/>
      </c>
      <c r="M1351" s="311"/>
      <c r="N1351" s="312"/>
      <c r="O1351" s="312"/>
      <c r="P1351" s="312"/>
      <c r="Q1351" s="308"/>
      <c r="R1351" s="300" t="str">
        <f>IFERROR(VLOOKUP(Q1351,Hoja1!A:B,2,FALSE),"")</f>
        <v/>
      </c>
      <c r="S1351" s="308"/>
      <c r="T1351" s="308"/>
      <c r="U1351" s="308"/>
      <c r="V1351" s="301" t="str">
        <f t="shared" si="57"/>
        <v/>
      </c>
    </row>
    <row r="1352" spans="1:22" s="302" customFormat="1" x14ac:dyDescent="0.2">
      <c r="A1352" s="394"/>
      <c r="B1352" s="305"/>
      <c r="C1352" s="305"/>
      <c r="D1352" s="306"/>
      <c r="E1352" s="306"/>
      <c r="F1352" s="305"/>
      <c r="G1352" s="305"/>
      <c r="H1352" s="306"/>
      <c r="I1352" s="306"/>
      <c r="J1352" s="307"/>
      <c r="K1352" s="307"/>
      <c r="L1352" s="299" t="str">
        <f t="shared" si="58"/>
        <v/>
      </c>
      <c r="M1352" s="311"/>
      <c r="N1352" s="312"/>
      <c r="O1352" s="312"/>
      <c r="P1352" s="312"/>
      <c r="Q1352" s="308"/>
      <c r="R1352" s="300" t="str">
        <f>IFERROR(VLOOKUP(Q1352,Hoja1!A:B,2,FALSE),"")</f>
        <v/>
      </c>
      <c r="S1352" s="308"/>
      <c r="T1352" s="308"/>
      <c r="U1352" s="308"/>
      <c r="V1352" s="301" t="str">
        <f t="shared" si="57"/>
        <v/>
      </c>
    </row>
    <row r="1353" spans="1:22" s="302" customFormat="1" x14ac:dyDescent="0.2">
      <c r="A1353" s="394"/>
      <c r="B1353" s="305"/>
      <c r="C1353" s="305"/>
      <c r="D1353" s="306"/>
      <c r="E1353" s="306"/>
      <c r="F1353" s="305"/>
      <c r="G1353" s="305"/>
      <c r="H1353" s="306"/>
      <c r="I1353" s="306"/>
      <c r="J1353" s="307"/>
      <c r="K1353" s="307"/>
      <c r="L1353" s="299" t="str">
        <f t="shared" si="58"/>
        <v/>
      </c>
      <c r="M1353" s="311"/>
      <c r="N1353" s="312"/>
      <c r="O1353" s="312"/>
      <c r="P1353" s="312"/>
      <c r="Q1353" s="308"/>
      <c r="R1353" s="300" t="str">
        <f>IFERROR(VLOOKUP(Q1353,Hoja1!A:B,2,FALSE),"")</f>
        <v/>
      </c>
      <c r="S1353" s="308"/>
      <c r="T1353" s="308"/>
      <c r="U1353" s="308"/>
      <c r="V1353" s="301" t="str">
        <f t="shared" si="57"/>
        <v/>
      </c>
    </row>
    <row r="1354" spans="1:22" s="302" customFormat="1" x14ac:dyDescent="0.2">
      <c r="A1354" s="394"/>
      <c r="B1354" s="305"/>
      <c r="C1354" s="305"/>
      <c r="D1354" s="306"/>
      <c r="E1354" s="306"/>
      <c r="F1354" s="305"/>
      <c r="G1354" s="305"/>
      <c r="H1354" s="306"/>
      <c r="I1354" s="306"/>
      <c r="J1354" s="307"/>
      <c r="K1354" s="307"/>
      <c r="L1354" s="299" t="str">
        <f t="shared" si="58"/>
        <v/>
      </c>
      <c r="M1354" s="311"/>
      <c r="N1354" s="312"/>
      <c r="O1354" s="312"/>
      <c r="P1354" s="312"/>
      <c r="Q1354" s="308"/>
      <c r="R1354" s="300" t="str">
        <f>IFERROR(VLOOKUP(Q1354,Hoja1!A:B,2,FALSE),"")</f>
        <v/>
      </c>
      <c r="S1354" s="308"/>
      <c r="T1354" s="308"/>
      <c r="U1354" s="308"/>
      <c r="V1354" s="301" t="str">
        <f t="shared" si="57"/>
        <v/>
      </c>
    </row>
    <row r="1355" spans="1:22" s="302" customFormat="1" x14ac:dyDescent="0.2">
      <c r="A1355" s="394"/>
      <c r="B1355" s="305"/>
      <c r="C1355" s="305"/>
      <c r="D1355" s="306"/>
      <c r="E1355" s="306"/>
      <c r="F1355" s="305"/>
      <c r="G1355" s="305"/>
      <c r="H1355" s="306"/>
      <c r="I1355" s="306"/>
      <c r="J1355" s="307"/>
      <c r="K1355" s="307"/>
      <c r="L1355" s="299" t="str">
        <f t="shared" si="58"/>
        <v/>
      </c>
      <c r="M1355" s="311"/>
      <c r="N1355" s="312"/>
      <c r="O1355" s="312"/>
      <c r="P1355" s="312"/>
      <c r="Q1355" s="308"/>
      <c r="R1355" s="300" t="str">
        <f>IFERROR(VLOOKUP(Q1355,Hoja1!A:B,2,FALSE),"")</f>
        <v/>
      </c>
      <c r="S1355" s="308"/>
      <c r="T1355" s="308"/>
      <c r="U1355" s="308"/>
      <c r="V1355" s="301" t="str">
        <f t="shared" ref="V1355:V1418" si="59">IF(A1356="","",MONTH(A1356))</f>
        <v/>
      </c>
    </row>
    <row r="1356" spans="1:22" s="302" customFormat="1" x14ac:dyDescent="0.2">
      <c r="A1356" s="394"/>
      <c r="B1356" s="305"/>
      <c r="C1356" s="305"/>
      <c r="D1356" s="306"/>
      <c r="E1356" s="306"/>
      <c r="F1356" s="305"/>
      <c r="G1356" s="305"/>
      <c r="H1356" s="306"/>
      <c r="I1356" s="306"/>
      <c r="J1356" s="307"/>
      <c r="K1356" s="307"/>
      <c r="L1356" s="299" t="str">
        <f t="shared" si="58"/>
        <v/>
      </c>
      <c r="M1356" s="311"/>
      <c r="N1356" s="312"/>
      <c r="O1356" s="312"/>
      <c r="P1356" s="312"/>
      <c r="Q1356" s="308"/>
      <c r="R1356" s="300" t="str">
        <f>IFERROR(VLOOKUP(Q1356,Hoja1!A:B,2,FALSE),"")</f>
        <v/>
      </c>
      <c r="S1356" s="308"/>
      <c r="T1356" s="308"/>
      <c r="U1356" s="308"/>
      <c r="V1356" s="301" t="str">
        <f t="shared" si="59"/>
        <v/>
      </c>
    </row>
    <row r="1357" spans="1:22" s="302" customFormat="1" x14ac:dyDescent="0.2">
      <c r="A1357" s="394"/>
      <c r="B1357" s="305"/>
      <c r="C1357" s="305"/>
      <c r="D1357" s="306"/>
      <c r="E1357" s="306"/>
      <c r="F1357" s="305"/>
      <c r="G1357" s="305"/>
      <c r="H1357" s="306"/>
      <c r="I1357" s="306"/>
      <c r="J1357" s="307"/>
      <c r="K1357" s="307"/>
      <c r="L1357" s="299" t="str">
        <f t="shared" si="58"/>
        <v/>
      </c>
      <c r="M1357" s="311"/>
      <c r="N1357" s="312"/>
      <c r="O1357" s="312"/>
      <c r="P1357" s="312"/>
      <c r="Q1357" s="308"/>
      <c r="R1357" s="300" t="str">
        <f>IFERROR(VLOOKUP(Q1357,Hoja1!A:B,2,FALSE),"")</f>
        <v/>
      </c>
      <c r="S1357" s="308"/>
      <c r="T1357" s="308"/>
      <c r="U1357" s="308"/>
      <c r="V1357" s="301" t="str">
        <f t="shared" si="59"/>
        <v/>
      </c>
    </row>
    <row r="1358" spans="1:22" s="302" customFormat="1" x14ac:dyDescent="0.2">
      <c r="A1358" s="394"/>
      <c r="B1358" s="305"/>
      <c r="C1358" s="305"/>
      <c r="D1358" s="306"/>
      <c r="E1358" s="306"/>
      <c r="F1358" s="305"/>
      <c r="G1358" s="305"/>
      <c r="H1358" s="306"/>
      <c r="I1358" s="306"/>
      <c r="J1358" s="307"/>
      <c r="K1358" s="307"/>
      <c r="L1358" s="299" t="str">
        <f t="shared" si="58"/>
        <v/>
      </c>
      <c r="M1358" s="311"/>
      <c r="N1358" s="312"/>
      <c r="O1358" s="312"/>
      <c r="P1358" s="312"/>
      <c r="Q1358" s="308"/>
      <c r="R1358" s="300" t="str">
        <f>IFERROR(VLOOKUP(Q1358,Hoja1!A:B,2,FALSE),"")</f>
        <v/>
      </c>
      <c r="S1358" s="308"/>
      <c r="T1358" s="308"/>
      <c r="U1358" s="308"/>
      <c r="V1358" s="301" t="str">
        <f t="shared" si="59"/>
        <v/>
      </c>
    </row>
    <row r="1359" spans="1:22" s="302" customFormat="1" x14ac:dyDescent="0.2">
      <c r="A1359" s="394"/>
      <c r="B1359" s="305"/>
      <c r="C1359" s="305"/>
      <c r="D1359" s="306"/>
      <c r="E1359" s="306"/>
      <c r="F1359" s="305"/>
      <c r="G1359" s="305"/>
      <c r="H1359" s="306"/>
      <c r="I1359" s="306"/>
      <c r="J1359" s="307"/>
      <c r="K1359" s="307"/>
      <c r="L1359" s="299" t="str">
        <f t="shared" si="58"/>
        <v/>
      </c>
      <c r="M1359" s="311"/>
      <c r="N1359" s="312"/>
      <c r="O1359" s="312"/>
      <c r="P1359" s="312"/>
      <c r="Q1359" s="308"/>
      <c r="R1359" s="300" t="str">
        <f>IFERROR(VLOOKUP(Q1359,Hoja1!A:B,2,FALSE),"")</f>
        <v/>
      </c>
      <c r="S1359" s="308"/>
      <c r="T1359" s="308"/>
      <c r="U1359" s="308"/>
      <c r="V1359" s="301" t="str">
        <f t="shared" si="59"/>
        <v/>
      </c>
    </row>
    <row r="1360" spans="1:22" s="302" customFormat="1" x14ac:dyDescent="0.2">
      <c r="A1360" s="394"/>
      <c r="B1360" s="305"/>
      <c r="C1360" s="305"/>
      <c r="D1360" s="306"/>
      <c r="E1360" s="306"/>
      <c r="F1360" s="305"/>
      <c r="G1360" s="305"/>
      <c r="H1360" s="306"/>
      <c r="I1360" s="306"/>
      <c r="J1360" s="307"/>
      <c r="K1360" s="307"/>
      <c r="L1360" s="299" t="str">
        <f t="shared" si="58"/>
        <v/>
      </c>
      <c r="M1360" s="311"/>
      <c r="N1360" s="312"/>
      <c r="O1360" s="312"/>
      <c r="P1360" s="312"/>
      <c r="Q1360" s="308"/>
      <c r="R1360" s="300" t="str">
        <f>IFERROR(VLOOKUP(Q1360,Hoja1!A:B,2,FALSE),"")</f>
        <v/>
      </c>
      <c r="S1360" s="308"/>
      <c r="T1360" s="308"/>
      <c r="U1360" s="308"/>
      <c r="V1360" s="301" t="str">
        <f t="shared" si="59"/>
        <v/>
      </c>
    </row>
    <row r="1361" spans="1:22" s="302" customFormat="1" x14ac:dyDescent="0.2">
      <c r="A1361" s="394"/>
      <c r="B1361" s="305"/>
      <c r="C1361" s="305"/>
      <c r="D1361" s="306"/>
      <c r="E1361" s="306"/>
      <c r="F1361" s="305"/>
      <c r="G1361" s="305"/>
      <c r="H1361" s="306"/>
      <c r="I1361" s="306"/>
      <c r="J1361" s="307"/>
      <c r="K1361" s="307"/>
      <c r="L1361" s="299" t="str">
        <f t="shared" si="58"/>
        <v/>
      </c>
      <c r="M1361" s="311"/>
      <c r="N1361" s="312"/>
      <c r="O1361" s="312"/>
      <c r="P1361" s="312"/>
      <c r="Q1361" s="308"/>
      <c r="R1361" s="300" t="str">
        <f>IFERROR(VLOOKUP(Q1361,Hoja1!A:B,2,FALSE),"")</f>
        <v/>
      </c>
      <c r="S1361" s="308"/>
      <c r="T1361" s="308"/>
      <c r="U1361" s="308"/>
      <c r="V1361" s="301" t="str">
        <f t="shared" si="59"/>
        <v/>
      </c>
    </row>
    <row r="1362" spans="1:22" s="302" customFormat="1" x14ac:dyDescent="0.2">
      <c r="A1362" s="394"/>
      <c r="B1362" s="305"/>
      <c r="C1362" s="305"/>
      <c r="D1362" s="306"/>
      <c r="E1362" s="306"/>
      <c r="F1362" s="305"/>
      <c r="G1362" s="305"/>
      <c r="H1362" s="306"/>
      <c r="I1362" s="306"/>
      <c r="J1362" s="307"/>
      <c r="K1362" s="307"/>
      <c r="L1362" s="299" t="str">
        <f t="shared" si="58"/>
        <v/>
      </c>
      <c r="M1362" s="311"/>
      <c r="N1362" s="312"/>
      <c r="O1362" s="312"/>
      <c r="P1362" s="312"/>
      <c r="Q1362" s="308"/>
      <c r="R1362" s="300" t="str">
        <f>IFERROR(VLOOKUP(Q1362,Hoja1!A:B,2,FALSE),"")</f>
        <v/>
      </c>
      <c r="S1362" s="308"/>
      <c r="T1362" s="308"/>
      <c r="U1362" s="308"/>
      <c r="V1362" s="301" t="str">
        <f t="shared" si="59"/>
        <v/>
      </c>
    </row>
    <row r="1363" spans="1:22" s="302" customFormat="1" x14ac:dyDescent="0.2">
      <c r="A1363" s="394"/>
      <c r="B1363" s="305"/>
      <c r="C1363" s="305"/>
      <c r="D1363" s="306"/>
      <c r="E1363" s="306"/>
      <c r="F1363" s="305"/>
      <c r="G1363" s="305"/>
      <c r="H1363" s="306"/>
      <c r="I1363" s="306"/>
      <c r="J1363" s="307"/>
      <c r="K1363" s="307"/>
      <c r="L1363" s="299" t="str">
        <f t="shared" si="58"/>
        <v/>
      </c>
      <c r="M1363" s="311"/>
      <c r="N1363" s="312"/>
      <c r="O1363" s="312"/>
      <c r="P1363" s="312"/>
      <c r="Q1363" s="308"/>
      <c r="R1363" s="300" t="str">
        <f>IFERROR(VLOOKUP(Q1363,Hoja1!A:B,2,FALSE),"")</f>
        <v/>
      </c>
      <c r="S1363" s="308"/>
      <c r="T1363" s="308"/>
      <c r="U1363" s="308"/>
      <c r="V1363" s="301" t="str">
        <f t="shared" si="59"/>
        <v/>
      </c>
    </row>
    <row r="1364" spans="1:22" s="302" customFormat="1" x14ac:dyDescent="0.2">
      <c r="A1364" s="394"/>
      <c r="B1364" s="305"/>
      <c r="C1364" s="305"/>
      <c r="D1364" s="306"/>
      <c r="E1364" s="306"/>
      <c r="F1364" s="305"/>
      <c r="G1364" s="305"/>
      <c r="H1364" s="306"/>
      <c r="I1364" s="306"/>
      <c r="J1364" s="307"/>
      <c r="K1364" s="307"/>
      <c r="L1364" s="299" t="str">
        <f t="shared" si="58"/>
        <v/>
      </c>
      <c r="M1364" s="311"/>
      <c r="N1364" s="312"/>
      <c r="O1364" s="312"/>
      <c r="P1364" s="312"/>
      <c r="Q1364" s="308"/>
      <c r="R1364" s="300" t="str">
        <f>IFERROR(VLOOKUP(Q1364,Hoja1!A:B,2,FALSE),"")</f>
        <v/>
      </c>
      <c r="S1364" s="308"/>
      <c r="T1364" s="308"/>
      <c r="U1364" s="308"/>
      <c r="V1364" s="301" t="str">
        <f t="shared" si="59"/>
        <v/>
      </c>
    </row>
    <row r="1365" spans="1:22" s="302" customFormat="1" x14ac:dyDescent="0.2">
      <c r="A1365" s="394"/>
      <c r="B1365" s="305"/>
      <c r="C1365" s="305"/>
      <c r="D1365" s="306"/>
      <c r="E1365" s="306"/>
      <c r="F1365" s="305"/>
      <c r="G1365" s="305"/>
      <c r="H1365" s="306"/>
      <c r="I1365" s="306"/>
      <c r="J1365" s="307"/>
      <c r="K1365" s="307"/>
      <c r="L1365" s="299" t="str">
        <f t="shared" si="58"/>
        <v/>
      </c>
      <c r="M1365" s="311"/>
      <c r="N1365" s="312"/>
      <c r="O1365" s="312"/>
      <c r="P1365" s="312"/>
      <c r="Q1365" s="308"/>
      <c r="R1365" s="300" t="str">
        <f>IFERROR(VLOOKUP(Q1365,Hoja1!A:B,2,FALSE),"")</f>
        <v/>
      </c>
      <c r="S1365" s="308"/>
      <c r="T1365" s="308"/>
      <c r="U1365" s="308"/>
      <c r="V1365" s="301" t="str">
        <f t="shared" si="59"/>
        <v/>
      </c>
    </row>
    <row r="1366" spans="1:22" s="302" customFormat="1" x14ac:dyDescent="0.2">
      <c r="A1366" s="394"/>
      <c r="B1366" s="305"/>
      <c r="C1366" s="305"/>
      <c r="D1366" s="306"/>
      <c r="E1366" s="306"/>
      <c r="F1366" s="305"/>
      <c r="G1366" s="305"/>
      <c r="H1366" s="306"/>
      <c r="I1366" s="306"/>
      <c r="J1366" s="307"/>
      <c r="K1366" s="307"/>
      <c r="L1366" s="299" t="str">
        <f t="shared" si="58"/>
        <v/>
      </c>
      <c r="M1366" s="311"/>
      <c r="N1366" s="312"/>
      <c r="O1366" s="312"/>
      <c r="P1366" s="312"/>
      <c r="Q1366" s="308"/>
      <c r="R1366" s="300" t="str">
        <f>IFERROR(VLOOKUP(Q1366,Hoja1!A:B,2,FALSE),"")</f>
        <v/>
      </c>
      <c r="S1366" s="308"/>
      <c r="T1366" s="308"/>
      <c r="U1366" s="308"/>
      <c r="V1366" s="301" t="str">
        <f t="shared" si="59"/>
        <v/>
      </c>
    </row>
    <row r="1367" spans="1:22" s="302" customFormat="1" x14ac:dyDescent="0.2">
      <c r="A1367" s="394"/>
      <c r="B1367" s="305"/>
      <c r="C1367" s="305"/>
      <c r="D1367" s="306"/>
      <c r="E1367" s="306"/>
      <c r="F1367" s="305"/>
      <c r="G1367" s="305"/>
      <c r="H1367" s="306"/>
      <c r="I1367" s="306"/>
      <c r="J1367" s="307"/>
      <c r="K1367" s="307"/>
      <c r="L1367" s="299" t="str">
        <f t="shared" si="58"/>
        <v/>
      </c>
      <c r="M1367" s="311"/>
      <c r="N1367" s="312"/>
      <c r="O1367" s="312"/>
      <c r="P1367" s="312"/>
      <c r="Q1367" s="308"/>
      <c r="R1367" s="300" t="str">
        <f>IFERROR(VLOOKUP(Q1367,Hoja1!A:B,2,FALSE),"")</f>
        <v/>
      </c>
      <c r="S1367" s="308"/>
      <c r="T1367" s="308"/>
      <c r="U1367" s="308"/>
      <c r="V1367" s="301" t="str">
        <f t="shared" si="59"/>
        <v/>
      </c>
    </row>
    <row r="1368" spans="1:22" s="302" customFormat="1" x14ac:dyDescent="0.2">
      <c r="A1368" s="394"/>
      <c r="B1368" s="305"/>
      <c r="C1368" s="305"/>
      <c r="D1368" s="306"/>
      <c r="E1368" s="306"/>
      <c r="F1368" s="305"/>
      <c r="G1368" s="305"/>
      <c r="H1368" s="306"/>
      <c r="I1368" s="306"/>
      <c r="J1368" s="307"/>
      <c r="K1368" s="307"/>
      <c r="L1368" s="299" t="str">
        <f t="shared" si="58"/>
        <v/>
      </c>
      <c r="M1368" s="311"/>
      <c r="N1368" s="312"/>
      <c r="O1368" s="312"/>
      <c r="P1368" s="312"/>
      <c r="Q1368" s="308"/>
      <c r="R1368" s="300" t="str">
        <f>IFERROR(VLOOKUP(Q1368,Hoja1!A:B,2,FALSE),"")</f>
        <v/>
      </c>
      <c r="S1368" s="308"/>
      <c r="T1368" s="308"/>
      <c r="U1368" s="308"/>
      <c r="V1368" s="301" t="str">
        <f t="shared" si="59"/>
        <v/>
      </c>
    </row>
    <row r="1369" spans="1:22" s="302" customFormat="1" x14ac:dyDescent="0.2">
      <c r="A1369" s="394"/>
      <c r="B1369" s="305"/>
      <c r="C1369" s="305"/>
      <c r="D1369" s="306"/>
      <c r="E1369" s="306"/>
      <c r="F1369" s="305"/>
      <c r="G1369" s="305"/>
      <c r="H1369" s="306"/>
      <c r="I1369" s="306"/>
      <c r="J1369" s="307"/>
      <c r="K1369" s="307"/>
      <c r="L1369" s="299" t="str">
        <f t="shared" si="58"/>
        <v/>
      </c>
      <c r="M1369" s="311"/>
      <c r="N1369" s="312"/>
      <c r="O1369" s="312"/>
      <c r="P1369" s="312"/>
      <c r="Q1369" s="308"/>
      <c r="R1369" s="300" t="str">
        <f>IFERROR(VLOOKUP(Q1369,Hoja1!A:B,2,FALSE),"")</f>
        <v/>
      </c>
      <c r="S1369" s="308"/>
      <c r="T1369" s="308"/>
      <c r="U1369" s="308"/>
      <c r="V1369" s="301" t="str">
        <f t="shared" si="59"/>
        <v/>
      </c>
    </row>
    <row r="1370" spans="1:22" s="302" customFormat="1" x14ac:dyDescent="0.2">
      <c r="A1370" s="394"/>
      <c r="B1370" s="305"/>
      <c r="C1370" s="305"/>
      <c r="D1370" s="306"/>
      <c r="E1370" s="306"/>
      <c r="F1370" s="305"/>
      <c r="G1370" s="305"/>
      <c r="H1370" s="306"/>
      <c r="I1370" s="306"/>
      <c r="J1370" s="307"/>
      <c r="K1370" s="307"/>
      <c r="L1370" s="299" t="str">
        <f t="shared" si="58"/>
        <v/>
      </c>
      <c r="M1370" s="311"/>
      <c r="N1370" s="312"/>
      <c r="O1370" s="312"/>
      <c r="P1370" s="312"/>
      <c r="Q1370" s="308"/>
      <c r="R1370" s="300" t="str">
        <f>IFERROR(VLOOKUP(Q1370,Hoja1!A:B,2,FALSE),"")</f>
        <v/>
      </c>
      <c r="S1370" s="308"/>
      <c r="T1370" s="308"/>
      <c r="U1370" s="308"/>
      <c r="V1370" s="301" t="str">
        <f t="shared" si="59"/>
        <v/>
      </c>
    </row>
    <row r="1371" spans="1:22" s="302" customFormat="1" x14ac:dyDescent="0.2">
      <c r="A1371" s="394"/>
      <c r="B1371" s="305"/>
      <c r="C1371" s="305"/>
      <c r="D1371" s="306"/>
      <c r="E1371" s="306"/>
      <c r="F1371" s="305"/>
      <c r="G1371" s="305"/>
      <c r="H1371" s="306"/>
      <c r="I1371" s="306"/>
      <c r="J1371" s="307"/>
      <c r="K1371" s="307"/>
      <c r="L1371" s="299" t="str">
        <f t="shared" si="58"/>
        <v/>
      </c>
      <c r="M1371" s="311"/>
      <c r="N1371" s="312"/>
      <c r="O1371" s="312"/>
      <c r="P1371" s="312"/>
      <c r="Q1371" s="308"/>
      <c r="R1371" s="300" t="str">
        <f>IFERROR(VLOOKUP(Q1371,Hoja1!A:B,2,FALSE),"")</f>
        <v/>
      </c>
      <c r="S1371" s="308"/>
      <c r="T1371" s="308"/>
      <c r="U1371" s="308"/>
      <c r="V1371" s="301" t="str">
        <f t="shared" si="59"/>
        <v/>
      </c>
    </row>
    <row r="1372" spans="1:22" s="302" customFormat="1" x14ac:dyDescent="0.2">
      <c r="A1372" s="394"/>
      <c r="B1372" s="305"/>
      <c r="C1372" s="305"/>
      <c r="D1372" s="306"/>
      <c r="E1372" s="306"/>
      <c r="F1372" s="305"/>
      <c r="G1372" s="305"/>
      <c r="H1372" s="306"/>
      <c r="I1372" s="306"/>
      <c r="J1372" s="307"/>
      <c r="K1372" s="307"/>
      <c r="L1372" s="299" t="str">
        <f t="shared" si="58"/>
        <v/>
      </c>
      <c r="M1372" s="311"/>
      <c r="N1372" s="312"/>
      <c r="O1372" s="312"/>
      <c r="P1372" s="312"/>
      <c r="Q1372" s="308"/>
      <c r="R1372" s="300" t="str">
        <f>IFERROR(VLOOKUP(Q1372,Hoja1!A:B,2,FALSE),"")</f>
        <v/>
      </c>
      <c r="S1372" s="308"/>
      <c r="T1372" s="308"/>
      <c r="U1372" s="308"/>
      <c r="V1372" s="301" t="str">
        <f t="shared" si="59"/>
        <v/>
      </c>
    </row>
    <row r="1373" spans="1:22" s="302" customFormat="1" x14ac:dyDescent="0.2">
      <c r="A1373" s="394"/>
      <c r="B1373" s="305"/>
      <c r="C1373" s="305"/>
      <c r="D1373" s="306"/>
      <c r="E1373" s="306"/>
      <c r="F1373" s="305"/>
      <c r="G1373" s="305"/>
      <c r="H1373" s="306"/>
      <c r="I1373" s="306"/>
      <c r="J1373" s="307"/>
      <c r="K1373" s="307"/>
      <c r="L1373" s="299" t="str">
        <f t="shared" si="58"/>
        <v/>
      </c>
      <c r="M1373" s="311"/>
      <c r="N1373" s="312"/>
      <c r="O1373" s="312"/>
      <c r="P1373" s="312"/>
      <c r="Q1373" s="308"/>
      <c r="R1373" s="300" t="str">
        <f>IFERROR(VLOOKUP(Q1373,Hoja1!A:B,2,FALSE),"")</f>
        <v/>
      </c>
      <c r="S1373" s="308"/>
      <c r="T1373" s="308"/>
      <c r="U1373" s="308"/>
      <c r="V1373" s="301" t="str">
        <f t="shared" si="59"/>
        <v/>
      </c>
    </row>
    <row r="1374" spans="1:22" s="302" customFormat="1" x14ac:dyDescent="0.2">
      <c r="A1374" s="394"/>
      <c r="B1374" s="305"/>
      <c r="C1374" s="305"/>
      <c r="D1374" s="306"/>
      <c r="E1374" s="306"/>
      <c r="F1374" s="305"/>
      <c r="G1374" s="305"/>
      <c r="H1374" s="306"/>
      <c r="I1374" s="306"/>
      <c r="J1374" s="307"/>
      <c r="K1374" s="307"/>
      <c r="L1374" s="299" t="str">
        <f t="shared" si="58"/>
        <v/>
      </c>
      <c r="M1374" s="311"/>
      <c r="N1374" s="312"/>
      <c r="O1374" s="312"/>
      <c r="P1374" s="312"/>
      <c r="Q1374" s="308"/>
      <c r="R1374" s="300" t="str">
        <f>IFERROR(VLOOKUP(Q1374,Hoja1!A:B,2,FALSE),"")</f>
        <v/>
      </c>
      <c r="S1374" s="308"/>
      <c r="T1374" s="308"/>
      <c r="U1374" s="308"/>
      <c r="V1374" s="301" t="str">
        <f t="shared" si="59"/>
        <v/>
      </c>
    </row>
    <row r="1375" spans="1:22" s="302" customFormat="1" x14ac:dyDescent="0.2">
      <c r="A1375" s="394"/>
      <c r="B1375" s="305"/>
      <c r="C1375" s="305"/>
      <c r="D1375" s="306"/>
      <c r="E1375" s="306"/>
      <c r="F1375" s="305"/>
      <c r="G1375" s="305"/>
      <c r="H1375" s="306"/>
      <c r="I1375" s="306"/>
      <c r="J1375" s="307"/>
      <c r="K1375" s="307"/>
      <c r="L1375" s="299" t="str">
        <f t="shared" si="58"/>
        <v/>
      </c>
      <c r="M1375" s="311"/>
      <c r="N1375" s="312"/>
      <c r="O1375" s="312"/>
      <c r="P1375" s="312"/>
      <c r="Q1375" s="308"/>
      <c r="R1375" s="300" t="str">
        <f>IFERROR(VLOOKUP(Q1375,Hoja1!A:B,2,FALSE),"")</f>
        <v/>
      </c>
      <c r="S1375" s="308"/>
      <c r="T1375" s="308"/>
      <c r="U1375" s="308"/>
      <c r="V1375" s="301" t="str">
        <f t="shared" si="59"/>
        <v/>
      </c>
    </row>
    <row r="1376" spans="1:22" s="302" customFormat="1" x14ac:dyDescent="0.2">
      <c r="A1376" s="394"/>
      <c r="B1376" s="305"/>
      <c r="C1376" s="305"/>
      <c r="D1376" s="306"/>
      <c r="E1376" s="306"/>
      <c r="F1376" s="305"/>
      <c r="G1376" s="305"/>
      <c r="H1376" s="306"/>
      <c r="I1376" s="306"/>
      <c r="J1376" s="307"/>
      <c r="K1376" s="307"/>
      <c r="L1376" s="299" t="str">
        <f t="shared" si="58"/>
        <v/>
      </c>
      <c r="M1376" s="311"/>
      <c r="N1376" s="312"/>
      <c r="O1376" s="312"/>
      <c r="P1376" s="312"/>
      <c r="Q1376" s="308"/>
      <c r="R1376" s="300" t="str">
        <f>IFERROR(VLOOKUP(Q1376,Hoja1!A:B,2,FALSE),"")</f>
        <v/>
      </c>
      <c r="S1376" s="308"/>
      <c r="T1376" s="308"/>
      <c r="U1376" s="308"/>
      <c r="V1376" s="301" t="str">
        <f t="shared" si="59"/>
        <v/>
      </c>
    </row>
    <row r="1377" spans="1:22" s="302" customFormat="1" x14ac:dyDescent="0.2">
      <c r="A1377" s="394"/>
      <c r="B1377" s="305"/>
      <c r="C1377" s="305"/>
      <c r="D1377" s="306"/>
      <c r="E1377" s="306"/>
      <c r="F1377" s="305"/>
      <c r="G1377" s="305"/>
      <c r="H1377" s="306"/>
      <c r="I1377" s="306"/>
      <c r="J1377" s="307"/>
      <c r="K1377" s="307"/>
      <c r="L1377" s="299" t="str">
        <f t="shared" si="58"/>
        <v/>
      </c>
      <c r="M1377" s="311"/>
      <c r="N1377" s="312"/>
      <c r="O1377" s="312"/>
      <c r="P1377" s="312"/>
      <c r="Q1377" s="308"/>
      <c r="R1377" s="300" t="str">
        <f>IFERROR(VLOOKUP(Q1377,Hoja1!A:B,2,FALSE),"")</f>
        <v/>
      </c>
      <c r="S1377" s="308"/>
      <c r="T1377" s="308"/>
      <c r="U1377" s="308"/>
      <c r="V1377" s="301" t="str">
        <f t="shared" si="59"/>
        <v/>
      </c>
    </row>
    <row r="1378" spans="1:22" s="302" customFormat="1" x14ac:dyDescent="0.2">
      <c r="A1378" s="394"/>
      <c r="B1378" s="305"/>
      <c r="C1378" s="305"/>
      <c r="D1378" s="306"/>
      <c r="E1378" s="306"/>
      <c r="F1378" s="305"/>
      <c r="G1378" s="305"/>
      <c r="H1378" s="306"/>
      <c r="I1378" s="306"/>
      <c r="J1378" s="307"/>
      <c r="K1378" s="307"/>
      <c r="L1378" s="299" t="str">
        <f t="shared" si="58"/>
        <v/>
      </c>
      <c r="M1378" s="311"/>
      <c r="N1378" s="312"/>
      <c r="O1378" s="312"/>
      <c r="P1378" s="312"/>
      <c r="Q1378" s="308"/>
      <c r="R1378" s="300" t="str">
        <f>IFERROR(VLOOKUP(Q1378,Hoja1!A:B,2,FALSE),"")</f>
        <v/>
      </c>
      <c r="S1378" s="308"/>
      <c r="T1378" s="308"/>
      <c r="U1378" s="308"/>
      <c r="V1378" s="301" t="str">
        <f t="shared" si="59"/>
        <v/>
      </c>
    </row>
    <row r="1379" spans="1:22" s="302" customFormat="1" x14ac:dyDescent="0.2">
      <c r="A1379" s="394"/>
      <c r="B1379" s="305"/>
      <c r="C1379" s="305"/>
      <c r="D1379" s="306"/>
      <c r="E1379" s="306"/>
      <c r="F1379" s="305"/>
      <c r="G1379" s="305"/>
      <c r="H1379" s="306"/>
      <c r="I1379" s="306"/>
      <c r="J1379" s="307"/>
      <c r="K1379" s="307"/>
      <c r="L1379" s="299" t="str">
        <f t="shared" si="58"/>
        <v/>
      </c>
      <c r="M1379" s="311"/>
      <c r="N1379" s="312"/>
      <c r="O1379" s="312"/>
      <c r="P1379" s="312"/>
      <c r="Q1379" s="308"/>
      <c r="R1379" s="300" t="str">
        <f>IFERROR(VLOOKUP(Q1379,Hoja1!A:B,2,FALSE),"")</f>
        <v/>
      </c>
      <c r="S1379" s="308"/>
      <c r="T1379" s="308"/>
      <c r="U1379" s="308"/>
      <c r="V1379" s="301" t="str">
        <f t="shared" si="59"/>
        <v/>
      </c>
    </row>
    <row r="1380" spans="1:22" s="302" customFormat="1" x14ac:dyDescent="0.2">
      <c r="A1380" s="394"/>
      <c r="B1380" s="305"/>
      <c r="C1380" s="305"/>
      <c r="D1380" s="306"/>
      <c r="E1380" s="306"/>
      <c r="F1380" s="305"/>
      <c r="G1380" s="305"/>
      <c r="H1380" s="306"/>
      <c r="I1380" s="306"/>
      <c r="J1380" s="307"/>
      <c r="K1380" s="307"/>
      <c r="L1380" s="299" t="str">
        <f t="shared" si="58"/>
        <v/>
      </c>
      <c r="M1380" s="311"/>
      <c r="N1380" s="312"/>
      <c r="O1380" s="312"/>
      <c r="P1380" s="312"/>
      <c r="Q1380" s="308"/>
      <c r="R1380" s="300" t="str">
        <f>IFERROR(VLOOKUP(Q1380,Hoja1!A:B,2,FALSE),"")</f>
        <v/>
      </c>
      <c r="S1380" s="308"/>
      <c r="T1380" s="308"/>
      <c r="U1380" s="308"/>
      <c r="V1380" s="301" t="str">
        <f t="shared" si="59"/>
        <v/>
      </c>
    </row>
    <row r="1381" spans="1:22" s="302" customFormat="1" x14ac:dyDescent="0.2">
      <c r="A1381" s="394"/>
      <c r="B1381" s="305"/>
      <c r="C1381" s="305"/>
      <c r="D1381" s="306"/>
      <c r="E1381" s="306"/>
      <c r="F1381" s="305"/>
      <c r="G1381" s="305"/>
      <c r="H1381" s="306"/>
      <c r="I1381" s="306"/>
      <c r="J1381" s="307"/>
      <c r="K1381" s="307"/>
      <c r="L1381" s="299" t="str">
        <f t="shared" si="58"/>
        <v/>
      </c>
      <c r="M1381" s="311"/>
      <c r="N1381" s="312"/>
      <c r="O1381" s="312"/>
      <c r="P1381" s="312"/>
      <c r="Q1381" s="308"/>
      <c r="R1381" s="300" t="str">
        <f>IFERROR(VLOOKUP(Q1381,Hoja1!A:B,2,FALSE),"")</f>
        <v/>
      </c>
      <c r="S1381" s="308"/>
      <c r="T1381" s="308"/>
      <c r="U1381" s="308"/>
      <c r="V1381" s="301" t="str">
        <f t="shared" si="59"/>
        <v/>
      </c>
    </row>
    <row r="1382" spans="1:22" s="302" customFormat="1" x14ac:dyDescent="0.2">
      <c r="A1382" s="394"/>
      <c r="B1382" s="305"/>
      <c r="C1382" s="305"/>
      <c r="D1382" s="306"/>
      <c r="E1382" s="306"/>
      <c r="F1382" s="305"/>
      <c r="G1382" s="305"/>
      <c r="H1382" s="306"/>
      <c r="I1382" s="306"/>
      <c r="J1382" s="307"/>
      <c r="K1382" s="307"/>
      <c r="L1382" s="299" t="str">
        <f t="shared" si="58"/>
        <v/>
      </c>
      <c r="M1382" s="311"/>
      <c r="N1382" s="312"/>
      <c r="O1382" s="312"/>
      <c r="P1382" s="312"/>
      <c r="Q1382" s="308"/>
      <c r="R1382" s="300" t="str">
        <f>IFERROR(VLOOKUP(Q1382,Hoja1!A:B,2,FALSE),"")</f>
        <v/>
      </c>
      <c r="S1382" s="308"/>
      <c r="T1382" s="308"/>
      <c r="U1382" s="308"/>
      <c r="V1382" s="301" t="str">
        <f t="shared" si="59"/>
        <v/>
      </c>
    </row>
    <row r="1383" spans="1:22" s="302" customFormat="1" x14ac:dyDescent="0.2">
      <c r="A1383" s="394"/>
      <c r="B1383" s="305"/>
      <c r="C1383" s="305"/>
      <c r="D1383" s="306"/>
      <c r="E1383" s="306"/>
      <c r="F1383" s="305"/>
      <c r="G1383" s="305"/>
      <c r="H1383" s="306"/>
      <c r="I1383" s="306"/>
      <c r="J1383" s="307"/>
      <c r="K1383" s="307"/>
      <c r="L1383" s="299" t="str">
        <f t="shared" si="58"/>
        <v/>
      </c>
      <c r="M1383" s="311"/>
      <c r="N1383" s="312"/>
      <c r="O1383" s="312"/>
      <c r="P1383" s="312"/>
      <c r="Q1383" s="308"/>
      <c r="R1383" s="300" t="str">
        <f>IFERROR(VLOOKUP(Q1383,Hoja1!A:B,2,FALSE),"")</f>
        <v/>
      </c>
      <c r="S1383" s="308"/>
      <c r="T1383" s="308"/>
      <c r="U1383" s="308"/>
      <c r="V1383" s="301" t="str">
        <f t="shared" si="59"/>
        <v/>
      </c>
    </row>
    <row r="1384" spans="1:22" s="302" customFormat="1" x14ac:dyDescent="0.2">
      <c r="A1384" s="394"/>
      <c r="B1384" s="305"/>
      <c r="C1384" s="305"/>
      <c r="D1384" s="306"/>
      <c r="E1384" s="306"/>
      <c r="F1384" s="305"/>
      <c r="G1384" s="305"/>
      <c r="H1384" s="306"/>
      <c r="I1384" s="306"/>
      <c r="J1384" s="307"/>
      <c r="K1384" s="307"/>
      <c r="L1384" s="299" t="str">
        <f t="shared" si="58"/>
        <v/>
      </c>
      <c r="M1384" s="311"/>
      <c r="N1384" s="312"/>
      <c r="O1384" s="312"/>
      <c r="P1384" s="312"/>
      <c r="Q1384" s="308"/>
      <c r="R1384" s="300" t="str">
        <f>IFERROR(VLOOKUP(Q1384,Hoja1!A:B,2,FALSE),"")</f>
        <v/>
      </c>
      <c r="S1384" s="308"/>
      <c r="T1384" s="308"/>
      <c r="U1384" s="308"/>
      <c r="V1384" s="301" t="str">
        <f t="shared" si="59"/>
        <v/>
      </c>
    </row>
    <row r="1385" spans="1:22" s="302" customFormat="1" x14ac:dyDescent="0.2">
      <c r="A1385" s="394"/>
      <c r="B1385" s="305"/>
      <c r="C1385" s="305"/>
      <c r="D1385" s="306"/>
      <c r="E1385" s="306"/>
      <c r="F1385" s="305"/>
      <c r="G1385" s="305"/>
      <c r="H1385" s="306"/>
      <c r="I1385" s="306"/>
      <c r="J1385" s="307"/>
      <c r="K1385" s="307"/>
      <c r="L1385" s="299" t="str">
        <f t="shared" si="58"/>
        <v/>
      </c>
      <c r="M1385" s="311"/>
      <c r="N1385" s="312"/>
      <c r="O1385" s="312"/>
      <c r="P1385" s="312"/>
      <c r="Q1385" s="308"/>
      <c r="R1385" s="300" t="str">
        <f>IFERROR(VLOOKUP(Q1385,Hoja1!A:B,2,FALSE),"")</f>
        <v/>
      </c>
      <c r="S1385" s="308"/>
      <c r="T1385" s="308"/>
      <c r="U1385" s="308"/>
      <c r="V1385" s="301" t="str">
        <f t="shared" si="59"/>
        <v/>
      </c>
    </row>
    <row r="1386" spans="1:22" s="302" customFormat="1" x14ac:dyDescent="0.2">
      <c r="A1386" s="394"/>
      <c r="B1386" s="305"/>
      <c r="C1386" s="305"/>
      <c r="D1386" s="306"/>
      <c r="E1386" s="306"/>
      <c r="F1386" s="305"/>
      <c r="G1386" s="305"/>
      <c r="H1386" s="306"/>
      <c r="I1386" s="306"/>
      <c r="J1386" s="307"/>
      <c r="K1386" s="307"/>
      <c r="L1386" s="299" t="str">
        <f t="shared" si="58"/>
        <v/>
      </c>
      <c r="M1386" s="311"/>
      <c r="N1386" s="312"/>
      <c r="O1386" s="312"/>
      <c r="P1386" s="312"/>
      <c r="Q1386" s="308"/>
      <c r="R1386" s="300" t="str">
        <f>IFERROR(VLOOKUP(Q1386,Hoja1!A:B,2,FALSE),"")</f>
        <v/>
      </c>
      <c r="S1386" s="308"/>
      <c r="T1386" s="308"/>
      <c r="U1386" s="308"/>
      <c r="V1386" s="301" t="str">
        <f t="shared" si="59"/>
        <v/>
      </c>
    </row>
    <row r="1387" spans="1:22" s="302" customFormat="1" x14ac:dyDescent="0.2">
      <c r="A1387" s="394"/>
      <c r="B1387" s="305"/>
      <c r="C1387" s="305"/>
      <c r="D1387" s="306"/>
      <c r="E1387" s="306"/>
      <c r="F1387" s="305"/>
      <c r="G1387" s="305"/>
      <c r="H1387" s="306"/>
      <c r="I1387" s="306"/>
      <c r="J1387" s="307"/>
      <c r="K1387" s="307"/>
      <c r="L1387" s="299" t="str">
        <f t="shared" ref="L1387:L1450" si="60">IF(K1387="","",(K1387-J1387)/$V$1)</f>
        <v/>
      </c>
      <c r="M1387" s="311"/>
      <c r="N1387" s="312"/>
      <c r="O1387" s="312"/>
      <c r="P1387" s="312"/>
      <c r="Q1387" s="308"/>
      <c r="R1387" s="300" t="str">
        <f>IFERROR(VLOOKUP(Q1387,Hoja1!A:B,2,FALSE),"")</f>
        <v/>
      </c>
      <c r="S1387" s="308"/>
      <c r="T1387" s="308"/>
      <c r="U1387" s="308"/>
      <c r="V1387" s="301" t="str">
        <f t="shared" si="59"/>
        <v/>
      </c>
    </row>
    <row r="1388" spans="1:22" s="302" customFormat="1" x14ac:dyDescent="0.2">
      <c r="A1388" s="394"/>
      <c r="B1388" s="305"/>
      <c r="C1388" s="305"/>
      <c r="D1388" s="306"/>
      <c r="E1388" s="306"/>
      <c r="F1388" s="305"/>
      <c r="G1388" s="305"/>
      <c r="H1388" s="306"/>
      <c r="I1388" s="306"/>
      <c r="J1388" s="307"/>
      <c r="K1388" s="307"/>
      <c r="L1388" s="299" t="str">
        <f t="shared" si="60"/>
        <v/>
      </c>
      <c r="M1388" s="311"/>
      <c r="N1388" s="312"/>
      <c r="O1388" s="312"/>
      <c r="P1388" s="312"/>
      <c r="Q1388" s="308"/>
      <c r="R1388" s="300" t="str">
        <f>IFERROR(VLOOKUP(Q1388,Hoja1!A:B,2,FALSE),"")</f>
        <v/>
      </c>
      <c r="S1388" s="308"/>
      <c r="T1388" s="308"/>
      <c r="U1388" s="308"/>
      <c r="V1388" s="301" t="str">
        <f t="shared" si="59"/>
        <v/>
      </c>
    </row>
    <row r="1389" spans="1:22" s="302" customFormat="1" x14ac:dyDescent="0.2">
      <c r="A1389" s="394"/>
      <c r="B1389" s="305"/>
      <c r="C1389" s="305"/>
      <c r="D1389" s="306"/>
      <c r="E1389" s="306"/>
      <c r="F1389" s="305"/>
      <c r="G1389" s="305"/>
      <c r="H1389" s="306"/>
      <c r="I1389" s="306"/>
      <c r="J1389" s="307"/>
      <c r="K1389" s="307"/>
      <c r="L1389" s="299" t="str">
        <f t="shared" si="60"/>
        <v/>
      </c>
      <c r="M1389" s="311"/>
      <c r="N1389" s="312"/>
      <c r="O1389" s="312"/>
      <c r="P1389" s="312"/>
      <c r="Q1389" s="308"/>
      <c r="R1389" s="300" t="str">
        <f>IFERROR(VLOOKUP(Q1389,Hoja1!A:B,2,FALSE),"")</f>
        <v/>
      </c>
      <c r="S1389" s="308"/>
      <c r="T1389" s="308"/>
      <c r="U1389" s="308"/>
      <c r="V1389" s="301" t="str">
        <f t="shared" si="59"/>
        <v/>
      </c>
    </row>
    <row r="1390" spans="1:22" s="302" customFormat="1" x14ac:dyDescent="0.2">
      <c r="A1390" s="394"/>
      <c r="B1390" s="305"/>
      <c r="C1390" s="305"/>
      <c r="D1390" s="306"/>
      <c r="E1390" s="306"/>
      <c r="F1390" s="305"/>
      <c r="G1390" s="305"/>
      <c r="H1390" s="306"/>
      <c r="I1390" s="306"/>
      <c r="J1390" s="307"/>
      <c r="K1390" s="307"/>
      <c r="L1390" s="299" t="str">
        <f t="shared" si="60"/>
        <v/>
      </c>
      <c r="M1390" s="311"/>
      <c r="N1390" s="312"/>
      <c r="O1390" s="312"/>
      <c r="P1390" s="312"/>
      <c r="Q1390" s="308"/>
      <c r="R1390" s="300" t="str">
        <f>IFERROR(VLOOKUP(Q1390,Hoja1!A:B,2,FALSE),"")</f>
        <v/>
      </c>
      <c r="S1390" s="308"/>
      <c r="T1390" s="308"/>
      <c r="U1390" s="308"/>
      <c r="V1390" s="301" t="str">
        <f t="shared" si="59"/>
        <v/>
      </c>
    </row>
    <row r="1391" spans="1:22" s="302" customFormat="1" x14ac:dyDescent="0.2">
      <c r="A1391" s="394"/>
      <c r="B1391" s="305"/>
      <c r="C1391" s="305"/>
      <c r="D1391" s="306"/>
      <c r="E1391" s="306"/>
      <c r="F1391" s="305"/>
      <c r="G1391" s="305"/>
      <c r="H1391" s="306"/>
      <c r="I1391" s="306"/>
      <c r="J1391" s="307"/>
      <c r="K1391" s="307"/>
      <c r="L1391" s="299" t="str">
        <f t="shared" si="60"/>
        <v/>
      </c>
      <c r="M1391" s="311"/>
      <c r="N1391" s="312"/>
      <c r="O1391" s="312"/>
      <c r="P1391" s="312"/>
      <c r="Q1391" s="308"/>
      <c r="R1391" s="300" t="str">
        <f>IFERROR(VLOOKUP(Q1391,Hoja1!A:B,2,FALSE),"")</f>
        <v/>
      </c>
      <c r="S1391" s="308"/>
      <c r="T1391" s="308"/>
      <c r="U1391" s="308"/>
      <c r="V1391" s="301" t="str">
        <f t="shared" si="59"/>
        <v/>
      </c>
    </row>
    <row r="1392" spans="1:22" s="302" customFormat="1" x14ac:dyDescent="0.2">
      <c r="A1392" s="394"/>
      <c r="B1392" s="305"/>
      <c r="C1392" s="305"/>
      <c r="D1392" s="306"/>
      <c r="E1392" s="306"/>
      <c r="F1392" s="305"/>
      <c r="G1392" s="305"/>
      <c r="H1392" s="306"/>
      <c r="I1392" s="306"/>
      <c r="J1392" s="307"/>
      <c r="K1392" s="307"/>
      <c r="L1392" s="299" t="str">
        <f t="shared" si="60"/>
        <v/>
      </c>
      <c r="M1392" s="311"/>
      <c r="N1392" s="312"/>
      <c r="O1392" s="312"/>
      <c r="P1392" s="312"/>
      <c r="Q1392" s="308"/>
      <c r="R1392" s="300" t="str">
        <f>IFERROR(VLOOKUP(Q1392,Hoja1!A:B,2,FALSE),"")</f>
        <v/>
      </c>
      <c r="S1392" s="308"/>
      <c r="T1392" s="308"/>
      <c r="U1392" s="308"/>
      <c r="V1392" s="301" t="str">
        <f t="shared" si="59"/>
        <v/>
      </c>
    </row>
    <row r="1393" spans="1:22" s="302" customFormat="1" x14ac:dyDescent="0.2">
      <c r="A1393" s="394"/>
      <c r="B1393" s="305"/>
      <c r="C1393" s="305"/>
      <c r="D1393" s="306"/>
      <c r="E1393" s="306"/>
      <c r="F1393" s="305"/>
      <c r="G1393" s="305"/>
      <c r="H1393" s="306"/>
      <c r="I1393" s="306"/>
      <c r="J1393" s="307"/>
      <c r="K1393" s="307"/>
      <c r="L1393" s="299" t="str">
        <f t="shared" si="60"/>
        <v/>
      </c>
      <c r="M1393" s="311"/>
      <c r="N1393" s="312"/>
      <c r="O1393" s="312"/>
      <c r="P1393" s="312"/>
      <c r="Q1393" s="308"/>
      <c r="R1393" s="300" t="str">
        <f>IFERROR(VLOOKUP(Q1393,Hoja1!A:B,2,FALSE),"")</f>
        <v/>
      </c>
      <c r="S1393" s="308"/>
      <c r="T1393" s="308"/>
      <c r="U1393" s="308"/>
      <c r="V1393" s="301" t="str">
        <f t="shared" si="59"/>
        <v/>
      </c>
    </row>
    <row r="1394" spans="1:22" s="302" customFormat="1" x14ac:dyDescent="0.2">
      <c r="A1394" s="394"/>
      <c r="B1394" s="305"/>
      <c r="C1394" s="305"/>
      <c r="D1394" s="306"/>
      <c r="E1394" s="306"/>
      <c r="F1394" s="305"/>
      <c r="G1394" s="305"/>
      <c r="H1394" s="306"/>
      <c r="I1394" s="306"/>
      <c r="J1394" s="307"/>
      <c r="K1394" s="307"/>
      <c r="L1394" s="299" t="str">
        <f t="shared" si="60"/>
        <v/>
      </c>
      <c r="M1394" s="311"/>
      <c r="N1394" s="312"/>
      <c r="O1394" s="312"/>
      <c r="P1394" s="312"/>
      <c r="Q1394" s="308"/>
      <c r="R1394" s="300" t="str">
        <f>IFERROR(VLOOKUP(Q1394,Hoja1!A:B,2,FALSE),"")</f>
        <v/>
      </c>
      <c r="S1394" s="308"/>
      <c r="T1394" s="308"/>
      <c r="U1394" s="308"/>
      <c r="V1394" s="301" t="str">
        <f t="shared" si="59"/>
        <v/>
      </c>
    </row>
    <row r="1395" spans="1:22" s="302" customFormat="1" x14ac:dyDescent="0.2">
      <c r="A1395" s="394"/>
      <c r="B1395" s="305"/>
      <c r="C1395" s="305"/>
      <c r="D1395" s="306"/>
      <c r="E1395" s="306"/>
      <c r="F1395" s="305"/>
      <c r="G1395" s="305"/>
      <c r="H1395" s="306"/>
      <c r="I1395" s="306"/>
      <c r="J1395" s="307"/>
      <c r="K1395" s="307"/>
      <c r="L1395" s="299" t="str">
        <f t="shared" si="60"/>
        <v/>
      </c>
      <c r="M1395" s="311"/>
      <c r="N1395" s="312"/>
      <c r="O1395" s="312"/>
      <c r="P1395" s="312"/>
      <c r="Q1395" s="308"/>
      <c r="R1395" s="300" t="str">
        <f>IFERROR(VLOOKUP(Q1395,Hoja1!A:B,2,FALSE),"")</f>
        <v/>
      </c>
      <c r="S1395" s="308"/>
      <c r="T1395" s="308"/>
      <c r="U1395" s="308"/>
      <c r="V1395" s="301" t="str">
        <f t="shared" si="59"/>
        <v/>
      </c>
    </row>
    <row r="1396" spans="1:22" x14ac:dyDescent="0.2">
      <c r="A1396" s="394"/>
      <c r="B1396" s="305"/>
      <c r="C1396" s="305"/>
      <c r="D1396" s="306"/>
      <c r="E1396" s="306"/>
      <c r="F1396" s="305"/>
      <c r="G1396" s="305"/>
      <c r="H1396" s="306"/>
      <c r="I1396" s="306"/>
      <c r="J1396" s="307"/>
      <c r="K1396" s="307"/>
      <c r="L1396" s="299" t="str">
        <f t="shared" si="60"/>
        <v/>
      </c>
      <c r="M1396" s="311"/>
      <c r="N1396" s="312"/>
      <c r="O1396" s="312"/>
      <c r="P1396" s="312"/>
      <c r="Q1396" s="308"/>
      <c r="R1396" s="300" t="str">
        <f>IFERROR(VLOOKUP(Q1396,Hoja1!A:B,2,FALSE),"")</f>
        <v/>
      </c>
      <c r="S1396" s="308"/>
      <c r="T1396" s="308"/>
      <c r="U1396" s="308"/>
      <c r="V1396" s="301" t="str">
        <f t="shared" si="59"/>
        <v/>
      </c>
    </row>
    <row r="1397" spans="1:22" x14ac:dyDescent="0.2">
      <c r="A1397" s="394"/>
      <c r="B1397" s="305"/>
      <c r="C1397" s="305"/>
      <c r="D1397" s="306"/>
      <c r="E1397" s="306"/>
      <c r="F1397" s="305"/>
      <c r="G1397" s="305"/>
      <c r="H1397" s="306"/>
      <c r="I1397" s="306"/>
      <c r="J1397" s="307"/>
      <c r="K1397" s="307"/>
      <c r="L1397" s="299" t="str">
        <f t="shared" si="60"/>
        <v/>
      </c>
      <c r="M1397" s="311"/>
      <c r="N1397" s="312"/>
      <c r="O1397" s="312"/>
      <c r="P1397" s="312"/>
      <c r="Q1397" s="308"/>
      <c r="R1397" s="300" t="str">
        <f>IFERROR(VLOOKUP(Q1397,Hoja1!A:B,2,FALSE),"")</f>
        <v/>
      </c>
      <c r="S1397" s="308"/>
      <c r="T1397" s="308"/>
      <c r="U1397" s="308"/>
      <c r="V1397" s="301" t="str">
        <f t="shared" si="59"/>
        <v/>
      </c>
    </row>
    <row r="1398" spans="1:22" s="302" customFormat="1" x14ac:dyDescent="0.2">
      <c r="A1398" s="394"/>
      <c r="B1398" s="305"/>
      <c r="C1398" s="305"/>
      <c r="D1398" s="306"/>
      <c r="E1398" s="306"/>
      <c r="F1398" s="305"/>
      <c r="G1398" s="305"/>
      <c r="H1398" s="306"/>
      <c r="I1398" s="306"/>
      <c r="J1398" s="307"/>
      <c r="K1398" s="307"/>
      <c r="L1398" s="299" t="str">
        <f t="shared" si="60"/>
        <v/>
      </c>
      <c r="M1398" s="311"/>
      <c r="N1398" s="312"/>
      <c r="O1398" s="312"/>
      <c r="P1398" s="312"/>
      <c r="Q1398" s="308"/>
      <c r="R1398" s="300" t="str">
        <f>IFERROR(VLOOKUP(Q1398,Hoja1!A:B,2,FALSE),"")</f>
        <v/>
      </c>
      <c r="S1398" s="308"/>
      <c r="T1398" s="308"/>
      <c r="U1398" s="308"/>
      <c r="V1398" s="301" t="str">
        <f t="shared" si="59"/>
        <v/>
      </c>
    </row>
    <row r="1399" spans="1:22" s="302" customFormat="1" x14ac:dyDescent="0.2">
      <c r="A1399" s="394"/>
      <c r="B1399" s="305"/>
      <c r="C1399" s="305"/>
      <c r="D1399" s="306"/>
      <c r="E1399" s="306"/>
      <c r="F1399" s="305"/>
      <c r="G1399" s="305"/>
      <c r="H1399" s="306"/>
      <c r="I1399" s="306"/>
      <c r="J1399" s="307"/>
      <c r="K1399" s="307"/>
      <c r="L1399" s="299" t="str">
        <f t="shared" si="60"/>
        <v/>
      </c>
      <c r="M1399" s="311"/>
      <c r="N1399" s="312"/>
      <c r="O1399" s="312"/>
      <c r="P1399" s="312"/>
      <c r="Q1399" s="308"/>
      <c r="R1399" s="300" t="str">
        <f>IFERROR(VLOOKUP(Q1399,Hoja1!A:B,2,FALSE),"")</f>
        <v/>
      </c>
      <c r="S1399" s="308"/>
      <c r="T1399" s="308"/>
      <c r="U1399" s="308"/>
      <c r="V1399" s="301" t="str">
        <f t="shared" si="59"/>
        <v/>
      </c>
    </row>
    <row r="1400" spans="1:22" s="302" customFormat="1" x14ac:dyDescent="0.2">
      <c r="A1400" s="394"/>
      <c r="B1400" s="305"/>
      <c r="C1400" s="305"/>
      <c r="D1400" s="306"/>
      <c r="E1400" s="306"/>
      <c r="F1400" s="305"/>
      <c r="G1400" s="305"/>
      <c r="H1400" s="306"/>
      <c r="I1400" s="306"/>
      <c r="J1400" s="307"/>
      <c r="K1400" s="307"/>
      <c r="L1400" s="299" t="str">
        <f t="shared" si="60"/>
        <v/>
      </c>
      <c r="M1400" s="311"/>
      <c r="N1400" s="312"/>
      <c r="O1400" s="312"/>
      <c r="P1400" s="312"/>
      <c r="Q1400" s="308"/>
      <c r="R1400" s="300" t="str">
        <f>IFERROR(VLOOKUP(Q1400,Hoja1!A:B,2,FALSE),"")</f>
        <v/>
      </c>
      <c r="S1400" s="308"/>
      <c r="T1400" s="308"/>
      <c r="U1400" s="308"/>
      <c r="V1400" s="301" t="str">
        <f t="shared" si="59"/>
        <v/>
      </c>
    </row>
    <row r="1401" spans="1:22" s="302" customFormat="1" x14ac:dyDescent="0.2">
      <c r="A1401" s="394"/>
      <c r="B1401" s="305"/>
      <c r="C1401" s="305"/>
      <c r="D1401" s="306"/>
      <c r="E1401" s="306"/>
      <c r="F1401" s="305"/>
      <c r="G1401" s="305"/>
      <c r="H1401" s="306"/>
      <c r="I1401" s="306"/>
      <c r="J1401" s="307"/>
      <c r="K1401" s="307"/>
      <c r="L1401" s="299" t="str">
        <f t="shared" si="60"/>
        <v/>
      </c>
      <c r="M1401" s="311"/>
      <c r="N1401" s="312"/>
      <c r="O1401" s="312"/>
      <c r="P1401" s="312"/>
      <c r="Q1401" s="308"/>
      <c r="R1401" s="300" t="str">
        <f>IFERROR(VLOOKUP(Q1401,Hoja1!A:B,2,FALSE),"")</f>
        <v/>
      </c>
      <c r="S1401" s="308"/>
      <c r="T1401" s="308"/>
      <c r="U1401" s="308"/>
      <c r="V1401" s="301" t="str">
        <f t="shared" si="59"/>
        <v/>
      </c>
    </row>
    <row r="1402" spans="1:22" s="302" customFormat="1" x14ac:dyDescent="0.2">
      <c r="A1402" s="394"/>
      <c r="B1402" s="305"/>
      <c r="C1402" s="305"/>
      <c r="D1402" s="306"/>
      <c r="E1402" s="306"/>
      <c r="F1402" s="305"/>
      <c r="G1402" s="305"/>
      <c r="H1402" s="306"/>
      <c r="I1402" s="306"/>
      <c r="J1402" s="307"/>
      <c r="K1402" s="307"/>
      <c r="L1402" s="299" t="str">
        <f t="shared" si="60"/>
        <v/>
      </c>
      <c r="M1402" s="311"/>
      <c r="N1402" s="312"/>
      <c r="O1402" s="312"/>
      <c r="P1402" s="312"/>
      <c r="Q1402" s="308"/>
      <c r="R1402" s="300" t="str">
        <f>IFERROR(VLOOKUP(Q1402,Hoja1!A:B,2,FALSE),"")</f>
        <v/>
      </c>
      <c r="S1402" s="308"/>
      <c r="T1402" s="308"/>
      <c r="U1402" s="308"/>
      <c r="V1402" s="301" t="str">
        <f t="shared" si="59"/>
        <v/>
      </c>
    </row>
    <row r="1403" spans="1:22" s="302" customFormat="1" x14ac:dyDescent="0.2">
      <c r="A1403" s="394"/>
      <c r="B1403" s="305"/>
      <c r="C1403" s="305"/>
      <c r="D1403" s="306"/>
      <c r="E1403" s="306"/>
      <c r="F1403" s="305"/>
      <c r="G1403" s="305"/>
      <c r="H1403" s="306"/>
      <c r="I1403" s="306"/>
      <c r="J1403" s="307"/>
      <c r="K1403" s="307"/>
      <c r="L1403" s="299" t="str">
        <f t="shared" si="60"/>
        <v/>
      </c>
      <c r="M1403" s="311"/>
      <c r="N1403" s="312"/>
      <c r="O1403" s="312"/>
      <c r="P1403" s="312"/>
      <c r="Q1403" s="308"/>
      <c r="R1403" s="300" t="str">
        <f>IFERROR(VLOOKUP(Q1403,Hoja1!A:B,2,FALSE),"")</f>
        <v/>
      </c>
      <c r="S1403" s="308"/>
      <c r="T1403" s="308"/>
      <c r="U1403" s="308"/>
      <c r="V1403" s="301" t="str">
        <f t="shared" si="59"/>
        <v/>
      </c>
    </row>
    <row r="1404" spans="1:22" s="302" customFormat="1" x14ac:dyDescent="0.2">
      <c r="A1404" s="394"/>
      <c r="B1404" s="305"/>
      <c r="C1404" s="305"/>
      <c r="D1404" s="306"/>
      <c r="E1404" s="306"/>
      <c r="F1404" s="305"/>
      <c r="G1404" s="305"/>
      <c r="H1404" s="306"/>
      <c r="I1404" s="306"/>
      <c r="J1404" s="307"/>
      <c r="K1404" s="307"/>
      <c r="L1404" s="299" t="str">
        <f t="shared" si="60"/>
        <v/>
      </c>
      <c r="M1404" s="311"/>
      <c r="N1404" s="312"/>
      <c r="O1404" s="312"/>
      <c r="P1404" s="312"/>
      <c r="Q1404" s="308"/>
      <c r="R1404" s="300" t="str">
        <f>IFERROR(VLOOKUP(Q1404,Hoja1!A:B,2,FALSE),"")</f>
        <v/>
      </c>
      <c r="S1404" s="308"/>
      <c r="T1404" s="308"/>
      <c r="U1404" s="308"/>
      <c r="V1404" s="301" t="str">
        <f t="shared" si="59"/>
        <v/>
      </c>
    </row>
    <row r="1405" spans="1:22" s="302" customFormat="1" x14ac:dyDescent="0.2">
      <c r="A1405" s="394"/>
      <c r="B1405" s="305"/>
      <c r="C1405" s="305"/>
      <c r="D1405" s="306"/>
      <c r="E1405" s="306"/>
      <c r="F1405" s="305"/>
      <c r="G1405" s="305"/>
      <c r="H1405" s="306"/>
      <c r="I1405" s="306"/>
      <c r="J1405" s="307"/>
      <c r="K1405" s="307"/>
      <c r="L1405" s="299" t="str">
        <f t="shared" si="60"/>
        <v/>
      </c>
      <c r="M1405" s="311"/>
      <c r="N1405" s="312"/>
      <c r="O1405" s="312"/>
      <c r="P1405" s="312"/>
      <c r="Q1405" s="308"/>
      <c r="R1405" s="300" t="str">
        <f>IFERROR(VLOOKUP(Q1405,Hoja1!A:B,2,FALSE),"")</f>
        <v/>
      </c>
      <c r="S1405" s="308"/>
      <c r="T1405" s="308"/>
      <c r="U1405" s="308"/>
      <c r="V1405" s="301" t="str">
        <f t="shared" si="59"/>
        <v/>
      </c>
    </row>
    <row r="1406" spans="1:22" s="302" customFormat="1" x14ac:dyDescent="0.2">
      <c r="A1406" s="394"/>
      <c r="B1406" s="305"/>
      <c r="C1406" s="305"/>
      <c r="D1406" s="306"/>
      <c r="E1406" s="306"/>
      <c r="F1406" s="305"/>
      <c r="G1406" s="305"/>
      <c r="H1406" s="306"/>
      <c r="I1406" s="306"/>
      <c r="J1406" s="307"/>
      <c r="K1406" s="307"/>
      <c r="L1406" s="299" t="str">
        <f t="shared" si="60"/>
        <v/>
      </c>
      <c r="M1406" s="311"/>
      <c r="N1406" s="312"/>
      <c r="O1406" s="312"/>
      <c r="P1406" s="312"/>
      <c r="Q1406" s="308"/>
      <c r="R1406" s="300" t="str">
        <f>IFERROR(VLOOKUP(Q1406,Hoja1!A:B,2,FALSE),"")</f>
        <v/>
      </c>
      <c r="S1406" s="308"/>
      <c r="T1406" s="308"/>
      <c r="U1406" s="308"/>
      <c r="V1406" s="301" t="str">
        <f t="shared" si="59"/>
        <v/>
      </c>
    </row>
    <row r="1407" spans="1:22" s="302" customFormat="1" x14ac:dyDescent="0.2">
      <c r="A1407" s="394"/>
      <c r="B1407" s="305"/>
      <c r="C1407" s="305"/>
      <c r="D1407" s="306"/>
      <c r="E1407" s="306"/>
      <c r="F1407" s="305"/>
      <c r="G1407" s="305"/>
      <c r="H1407" s="306"/>
      <c r="I1407" s="306"/>
      <c r="J1407" s="307"/>
      <c r="K1407" s="307"/>
      <c r="L1407" s="299" t="str">
        <f t="shared" si="60"/>
        <v/>
      </c>
      <c r="M1407" s="311"/>
      <c r="N1407" s="312"/>
      <c r="O1407" s="312"/>
      <c r="P1407" s="312"/>
      <c r="Q1407" s="308"/>
      <c r="R1407" s="300" t="str">
        <f>IFERROR(VLOOKUP(Q1407,Hoja1!A:B,2,FALSE),"")</f>
        <v/>
      </c>
      <c r="S1407" s="308"/>
      <c r="T1407" s="308"/>
      <c r="U1407" s="308"/>
      <c r="V1407" s="301" t="str">
        <f t="shared" si="59"/>
        <v/>
      </c>
    </row>
    <row r="1408" spans="1:22" s="302" customFormat="1" x14ac:dyDescent="0.2">
      <c r="A1408" s="394"/>
      <c r="B1408" s="305"/>
      <c r="C1408" s="305"/>
      <c r="D1408" s="306"/>
      <c r="E1408" s="306"/>
      <c r="F1408" s="305"/>
      <c r="G1408" s="305"/>
      <c r="H1408" s="306"/>
      <c r="I1408" s="306"/>
      <c r="J1408" s="307"/>
      <c r="K1408" s="307"/>
      <c r="L1408" s="299" t="str">
        <f t="shared" si="60"/>
        <v/>
      </c>
      <c r="M1408" s="311"/>
      <c r="N1408" s="312"/>
      <c r="O1408" s="312"/>
      <c r="P1408" s="312"/>
      <c r="Q1408" s="308"/>
      <c r="R1408" s="300" t="str">
        <f>IFERROR(VLOOKUP(Q1408,Hoja1!A:B,2,FALSE),"")</f>
        <v/>
      </c>
      <c r="S1408" s="308"/>
      <c r="T1408" s="308"/>
      <c r="U1408" s="308"/>
      <c r="V1408" s="301" t="str">
        <f t="shared" si="59"/>
        <v/>
      </c>
    </row>
    <row r="1409" spans="1:22" s="302" customFormat="1" x14ac:dyDescent="0.2">
      <c r="A1409" s="394"/>
      <c r="B1409" s="305"/>
      <c r="C1409" s="305"/>
      <c r="D1409" s="306"/>
      <c r="E1409" s="306"/>
      <c r="F1409" s="305"/>
      <c r="G1409" s="305"/>
      <c r="H1409" s="306"/>
      <c r="I1409" s="306"/>
      <c r="J1409" s="307"/>
      <c r="K1409" s="307"/>
      <c r="L1409" s="299" t="str">
        <f t="shared" si="60"/>
        <v/>
      </c>
      <c r="M1409" s="311"/>
      <c r="N1409" s="312"/>
      <c r="O1409" s="312"/>
      <c r="P1409" s="312"/>
      <c r="Q1409" s="308"/>
      <c r="R1409" s="300" t="str">
        <f>IFERROR(VLOOKUP(Q1409,Hoja1!A:B,2,FALSE),"")</f>
        <v/>
      </c>
      <c r="S1409" s="308"/>
      <c r="T1409" s="308"/>
      <c r="U1409" s="308"/>
      <c r="V1409" s="301" t="str">
        <f t="shared" si="59"/>
        <v/>
      </c>
    </row>
    <row r="1410" spans="1:22" s="302" customFormat="1" x14ac:dyDescent="0.2">
      <c r="A1410" s="394"/>
      <c r="B1410" s="305"/>
      <c r="C1410" s="305"/>
      <c r="D1410" s="306"/>
      <c r="E1410" s="306"/>
      <c r="F1410" s="305"/>
      <c r="G1410" s="305"/>
      <c r="H1410" s="306"/>
      <c r="I1410" s="306"/>
      <c r="J1410" s="307"/>
      <c r="K1410" s="307"/>
      <c r="L1410" s="299" t="str">
        <f t="shared" si="60"/>
        <v/>
      </c>
      <c r="M1410" s="311"/>
      <c r="N1410" s="312"/>
      <c r="O1410" s="312"/>
      <c r="P1410" s="312"/>
      <c r="Q1410" s="308"/>
      <c r="R1410" s="300" t="str">
        <f>IFERROR(VLOOKUP(Q1410,Hoja1!A:B,2,FALSE),"")</f>
        <v/>
      </c>
      <c r="S1410" s="308"/>
      <c r="T1410" s="308"/>
      <c r="U1410" s="308"/>
      <c r="V1410" s="301" t="str">
        <f t="shared" si="59"/>
        <v/>
      </c>
    </row>
    <row r="1411" spans="1:22" s="302" customFormat="1" x14ac:dyDescent="0.2">
      <c r="A1411" s="394"/>
      <c r="B1411" s="305"/>
      <c r="C1411" s="305"/>
      <c r="D1411" s="306"/>
      <c r="E1411" s="306"/>
      <c r="F1411" s="305"/>
      <c r="G1411" s="305"/>
      <c r="H1411" s="306"/>
      <c r="I1411" s="306"/>
      <c r="J1411" s="307"/>
      <c r="K1411" s="307"/>
      <c r="L1411" s="299" t="str">
        <f t="shared" si="60"/>
        <v/>
      </c>
      <c r="M1411" s="311"/>
      <c r="N1411" s="312"/>
      <c r="O1411" s="312"/>
      <c r="P1411" s="312"/>
      <c r="Q1411" s="308"/>
      <c r="R1411" s="300" t="str">
        <f>IFERROR(VLOOKUP(Q1411,Hoja1!A:B,2,FALSE),"")</f>
        <v/>
      </c>
      <c r="S1411" s="308"/>
      <c r="T1411" s="308"/>
      <c r="U1411" s="308"/>
      <c r="V1411" s="301" t="str">
        <f t="shared" si="59"/>
        <v/>
      </c>
    </row>
    <row r="1412" spans="1:22" s="302" customFormat="1" x14ac:dyDescent="0.2">
      <c r="A1412" s="394"/>
      <c r="B1412" s="305"/>
      <c r="C1412" s="305"/>
      <c r="D1412" s="306"/>
      <c r="E1412" s="306"/>
      <c r="F1412" s="305"/>
      <c r="G1412" s="305"/>
      <c r="H1412" s="306"/>
      <c r="I1412" s="306"/>
      <c r="J1412" s="307"/>
      <c r="K1412" s="307"/>
      <c r="L1412" s="299" t="str">
        <f t="shared" si="60"/>
        <v/>
      </c>
      <c r="M1412" s="311"/>
      <c r="N1412" s="312"/>
      <c r="O1412" s="312"/>
      <c r="P1412" s="312"/>
      <c r="Q1412" s="308"/>
      <c r="R1412" s="300" t="str">
        <f>IFERROR(VLOOKUP(Q1412,Hoja1!A:B,2,FALSE),"")</f>
        <v/>
      </c>
      <c r="S1412" s="308"/>
      <c r="T1412" s="308"/>
      <c r="U1412" s="308"/>
      <c r="V1412" s="301" t="str">
        <f t="shared" si="59"/>
        <v/>
      </c>
    </row>
    <row r="1413" spans="1:22" s="302" customFormat="1" x14ac:dyDescent="0.2">
      <c r="A1413" s="394"/>
      <c r="B1413" s="305"/>
      <c r="C1413" s="305"/>
      <c r="D1413" s="306"/>
      <c r="E1413" s="306"/>
      <c r="F1413" s="305"/>
      <c r="G1413" s="305"/>
      <c r="H1413" s="306"/>
      <c r="I1413" s="306"/>
      <c r="J1413" s="307"/>
      <c r="K1413" s="307"/>
      <c r="L1413" s="299" t="str">
        <f t="shared" si="60"/>
        <v/>
      </c>
      <c r="M1413" s="311"/>
      <c r="N1413" s="312"/>
      <c r="O1413" s="312"/>
      <c r="P1413" s="312"/>
      <c r="Q1413" s="308"/>
      <c r="R1413" s="300" t="str">
        <f>IFERROR(VLOOKUP(Q1413,Hoja1!A:B,2,FALSE),"")</f>
        <v/>
      </c>
      <c r="S1413" s="308"/>
      <c r="T1413" s="308"/>
      <c r="U1413" s="308"/>
      <c r="V1413" s="301" t="str">
        <f t="shared" si="59"/>
        <v/>
      </c>
    </row>
    <row r="1414" spans="1:22" s="302" customFormat="1" x14ac:dyDescent="0.2">
      <c r="A1414" s="394"/>
      <c r="B1414" s="305"/>
      <c r="C1414" s="305"/>
      <c r="D1414" s="306"/>
      <c r="E1414" s="306"/>
      <c r="F1414" s="305"/>
      <c r="G1414" s="305"/>
      <c r="H1414" s="306"/>
      <c r="I1414" s="306"/>
      <c r="J1414" s="307"/>
      <c r="K1414" s="307"/>
      <c r="L1414" s="299" t="str">
        <f t="shared" si="60"/>
        <v/>
      </c>
      <c r="M1414" s="311"/>
      <c r="N1414" s="312"/>
      <c r="O1414" s="312"/>
      <c r="P1414" s="312"/>
      <c r="Q1414" s="308"/>
      <c r="R1414" s="300" t="str">
        <f>IFERROR(VLOOKUP(Q1414,Hoja1!A:B,2,FALSE),"")</f>
        <v/>
      </c>
      <c r="S1414" s="308"/>
      <c r="T1414" s="308"/>
      <c r="U1414" s="308"/>
      <c r="V1414" s="301" t="str">
        <f t="shared" si="59"/>
        <v/>
      </c>
    </row>
    <row r="1415" spans="1:22" s="302" customFormat="1" x14ac:dyDescent="0.2">
      <c r="A1415" s="394"/>
      <c r="B1415" s="305"/>
      <c r="C1415" s="305"/>
      <c r="D1415" s="306"/>
      <c r="E1415" s="306"/>
      <c r="F1415" s="305"/>
      <c r="G1415" s="305"/>
      <c r="H1415" s="306"/>
      <c r="I1415" s="306"/>
      <c r="J1415" s="307"/>
      <c r="K1415" s="307"/>
      <c r="L1415" s="299" t="str">
        <f t="shared" si="60"/>
        <v/>
      </c>
      <c r="M1415" s="311"/>
      <c r="N1415" s="312"/>
      <c r="O1415" s="312"/>
      <c r="P1415" s="312"/>
      <c r="Q1415" s="308"/>
      <c r="R1415" s="300" t="str">
        <f>IFERROR(VLOOKUP(Q1415,Hoja1!A:B,2,FALSE),"")</f>
        <v/>
      </c>
      <c r="S1415" s="308"/>
      <c r="T1415" s="308"/>
      <c r="U1415" s="308"/>
      <c r="V1415" s="301" t="str">
        <f t="shared" si="59"/>
        <v/>
      </c>
    </row>
    <row r="1416" spans="1:22" s="302" customFormat="1" x14ac:dyDescent="0.2">
      <c r="A1416" s="394"/>
      <c r="B1416" s="305"/>
      <c r="C1416" s="305"/>
      <c r="D1416" s="306"/>
      <c r="E1416" s="306"/>
      <c r="F1416" s="305"/>
      <c r="G1416" s="305"/>
      <c r="H1416" s="306"/>
      <c r="I1416" s="306"/>
      <c r="J1416" s="307"/>
      <c r="K1416" s="307"/>
      <c r="L1416" s="299" t="str">
        <f t="shared" si="60"/>
        <v/>
      </c>
      <c r="M1416" s="311"/>
      <c r="N1416" s="312"/>
      <c r="O1416" s="312"/>
      <c r="P1416" s="312"/>
      <c r="Q1416" s="308"/>
      <c r="R1416" s="300" t="str">
        <f>IFERROR(VLOOKUP(Q1416,Hoja1!A:B,2,FALSE),"")</f>
        <v/>
      </c>
      <c r="S1416" s="308"/>
      <c r="T1416" s="308"/>
      <c r="U1416" s="308"/>
      <c r="V1416" s="301" t="str">
        <f t="shared" si="59"/>
        <v/>
      </c>
    </row>
    <row r="1417" spans="1:22" s="302" customFormat="1" x14ac:dyDescent="0.2">
      <c r="A1417" s="394"/>
      <c r="B1417" s="305"/>
      <c r="C1417" s="305"/>
      <c r="D1417" s="306"/>
      <c r="E1417" s="306"/>
      <c r="F1417" s="305"/>
      <c r="G1417" s="305"/>
      <c r="H1417" s="306"/>
      <c r="I1417" s="306"/>
      <c r="J1417" s="307"/>
      <c r="K1417" s="307"/>
      <c r="L1417" s="299" t="str">
        <f t="shared" si="60"/>
        <v/>
      </c>
      <c r="M1417" s="311"/>
      <c r="N1417" s="312"/>
      <c r="O1417" s="312"/>
      <c r="P1417" s="312"/>
      <c r="Q1417" s="308"/>
      <c r="R1417" s="300" t="str">
        <f>IFERROR(VLOOKUP(Q1417,Hoja1!A:B,2,FALSE),"")</f>
        <v/>
      </c>
      <c r="S1417" s="308"/>
      <c r="T1417" s="308"/>
      <c r="U1417" s="308"/>
      <c r="V1417" s="301" t="str">
        <f t="shared" si="59"/>
        <v/>
      </c>
    </row>
    <row r="1418" spans="1:22" s="302" customFormat="1" x14ac:dyDescent="0.2">
      <c r="A1418" s="394"/>
      <c r="B1418" s="305"/>
      <c r="C1418" s="305"/>
      <c r="D1418" s="306"/>
      <c r="E1418" s="306"/>
      <c r="F1418" s="305"/>
      <c r="G1418" s="305"/>
      <c r="H1418" s="306"/>
      <c r="I1418" s="306"/>
      <c r="J1418" s="307"/>
      <c r="K1418" s="307"/>
      <c r="L1418" s="299" t="str">
        <f t="shared" si="60"/>
        <v/>
      </c>
      <c r="M1418" s="311"/>
      <c r="N1418" s="312"/>
      <c r="O1418" s="312"/>
      <c r="P1418" s="312"/>
      <c r="Q1418" s="308"/>
      <c r="R1418" s="300" t="str">
        <f>IFERROR(VLOOKUP(Q1418,Hoja1!A:B,2,FALSE),"")</f>
        <v/>
      </c>
      <c r="S1418" s="308"/>
      <c r="T1418" s="308"/>
      <c r="U1418" s="308"/>
      <c r="V1418" s="301" t="str">
        <f t="shared" si="59"/>
        <v/>
      </c>
    </row>
    <row r="1419" spans="1:22" s="302" customFormat="1" x14ac:dyDescent="0.2">
      <c r="A1419" s="394"/>
      <c r="B1419" s="305"/>
      <c r="C1419" s="305"/>
      <c r="D1419" s="306"/>
      <c r="E1419" s="306"/>
      <c r="F1419" s="305"/>
      <c r="G1419" s="305"/>
      <c r="H1419" s="306"/>
      <c r="I1419" s="306"/>
      <c r="J1419" s="307"/>
      <c r="K1419" s="307"/>
      <c r="L1419" s="299" t="str">
        <f t="shared" si="60"/>
        <v/>
      </c>
      <c r="M1419" s="311"/>
      <c r="N1419" s="312"/>
      <c r="O1419" s="312"/>
      <c r="P1419" s="312"/>
      <c r="Q1419" s="308"/>
      <c r="R1419" s="300" t="str">
        <f>IFERROR(VLOOKUP(Q1419,Hoja1!A:B,2,FALSE),"")</f>
        <v/>
      </c>
      <c r="S1419" s="308"/>
      <c r="T1419" s="308"/>
      <c r="U1419" s="308"/>
      <c r="V1419" s="301" t="str">
        <f t="shared" ref="V1419:V1482" si="61">IF(A1420="","",MONTH(A1420))</f>
        <v/>
      </c>
    </row>
    <row r="1420" spans="1:22" s="302" customFormat="1" x14ac:dyDescent="0.2">
      <c r="A1420" s="394"/>
      <c r="B1420" s="305"/>
      <c r="C1420" s="305"/>
      <c r="D1420" s="306"/>
      <c r="E1420" s="306"/>
      <c r="F1420" s="305"/>
      <c r="G1420" s="305"/>
      <c r="H1420" s="306"/>
      <c r="I1420" s="306"/>
      <c r="J1420" s="307"/>
      <c r="K1420" s="307"/>
      <c r="L1420" s="299" t="str">
        <f t="shared" si="60"/>
        <v/>
      </c>
      <c r="M1420" s="311"/>
      <c r="N1420" s="312"/>
      <c r="O1420" s="312"/>
      <c r="P1420" s="312"/>
      <c r="Q1420" s="308"/>
      <c r="R1420" s="300" t="str">
        <f>IFERROR(VLOOKUP(Q1420,Hoja1!A:B,2,FALSE),"")</f>
        <v/>
      </c>
      <c r="S1420" s="308"/>
      <c r="T1420" s="308"/>
      <c r="U1420" s="308"/>
      <c r="V1420" s="301" t="str">
        <f t="shared" si="61"/>
        <v/>
      </c>
    </row>
    <row r="1421" spans="1:22" s="302" customFormat="1" x14ac:dyDescent="0.2">
      <c r="A1421" s="394"/>
      <c r="B1421" s="305"/>
      <c r="C1421" s="305"/>
      <c r="D1421" s="306"/>
      <c r="E1421" s="306"/>
      <c r="F1421" s="305"/>
      <c r="G1421" s="305"/>
      <c r="H1421" s="306"/>
      <c r="I1421" s="306"/>
      <c r="J1421" s="307"/>
      <c r="K1421" s="307"/>
      <c r="L1421" s="299" t="str">
        <f t="shared" si="60"/>
        <v/>
      </c>
      <c r="M1421" s="311"/>
      <c r="N1421" s="312"/>
      <c r="O1421" s="312"/>
      <c r="P1421" s="312"/>
      <c r="Q1421" s="308"/>
      <c r="R1421" s="300" t="str">
        <f>IFERROR(VLOOKUP(Q1421,Hoja1!A:B,2,FALSE),"")</f>
        <v/>
      </c>
      <c r="S1421" s="308"/>
      <c r="T1421" s="308"/>
      <c r="U1421" s="308"/>
      <c r="V1421" s="301" t="str">
        <f t="shared" si="61"/>
        <v/>
      </c>
    </row>
    <row r="1422" spans="1:22" s="302" customFormat="1" x14ac:dyDescent="0.2">
      <c r="A1422" s="394"/>
      <c r="B1422" s="305"/>
      <c r="C1422" s="305"/>
      <c r="D1422" s="306"/>
      <c r="E1422" s="306"/>
      <c r="F1422" s="305"/>
      <c r="G1422" s="305"/>
      <c r="H1422" s="306"/>
      <c r="I1422" s="306"/>
      <c r="J1422" s="307"/>
      <c r="K1422" s="307"/>
      <c r="L1422" s="299" t="str">
        <f t="shared" si="60"/>
        <v/>
      </c>
      <c r="M1422" s="311"/>
      <c r="N1422" s="312"/>
      <c r="O1422" s="312"/>
      <c r="P1422" s="312"/>
      <c r="Q1422" s="308"/>
      <c r="R1422" s="300" t="str">
        <f>IFERROR(VLOOKUP(Q1422,Hoja1!A:B,2,FALSE),"")</f>
        <v/>
      </c>
      <c r="S1422" s="308"/>
      <c r="T1422" s="308"/>
      <c r="U1422" s="308"/>
      <c r="V1422" s="301" t="str">
        <f t="shared" si="61"/>
        <v/>
      </c>
    </row>
    <row r="1423" spans="1:22" s="302" customFormat="1" x14ac:dyDescent="0.2">
      <c r="A1423" s="394"/>
      <c r="B1423" s="305"/>
      <c r="C1423" s="305"/>
      <c r="D1423" s="306"/>
      <c r="E1423" s="306"/>
      <c r="F1423" s="305"/>
      <c r="G1423" s="305"/>
      <c r="H1423" s="306"/>
      <c r="I1423" s="306"/>
      <c r="J1423" s="307"/>
      <c r="K1423" s="307"/>
      <c r="L1423" s="299" t="str">
        <f t="shared" si="60"/>
        <v/>
      </c>
      <c r="M1423" s="311"/>
      <c r="N1423" s="312"/>
      <c r="O1423" s="312"/>
      <c r="P1423" s="312"/>
      <c r="Q1423" s="308"/>
      <c r="R1423" s="300" t="str">
        <f>IFERROR(VLOOKUP(Q1423,Hoja1!A:B,2,FALSE),"")</f>
        <v/>
      </c>
      <c r="S1423" s="308"/>
      <c r="T1423" s="308"/>
      <c r="U1423" s="308"/>
      <c r="V1423" s="301" t="str">
        <f t="shared" si="61"/>
        <v/>
      </c>
    </row>
    <row r="1424" spans="1:22" s="302" customFormat="1" x14ac:dyDescent="0.2">
      <c r="A1424" s="394"/>
      <c r="B1424" s="305"/>
      <c r="C1424" s="305"/>
      <c r="D1424" s="306"/>
      <c r="E1424" s="306"/>
      <c r="F1424" s="305"/>
      <c r="G1424" s="305"/>
      <c r="H1424" s="306"/>
      <c r="I1424" s="306"/>
      <c r="J1424" s="307"/>
      <c r="K1424" s="307"/>
      <c r="L1424" s="299" t="str">
        <f t="shared" si="60"/>
        <v/>
      </c>
      <c r="M1424" s="311"/>
      <c r="N1424" s="312"/>
      <c r="O1424" s="312"/>
      <c r="P1424" s="312"/>
      <c r="Q1424" s="308"/>
      <c r="R1424" s="300" t="str">
        <f>IFERROR(VLOOKUP(Q1424,Hoja1!A:B,2,FALSE),"")</f>
        <v/>
      </c>
      <c r="S1424" s="308"/>
      <c r="T1424" s="308"/>
      <c r="U1424" s="308"/>
      <c r="V1424" s="301" t="str">
        <f t="shared" si="61"/>
        <v/>
      </c>
    </row>
    <row r="1425" spans="1:22" s="302" customFormat="1" x14ac:dyDescent="0.2">
      <c r="A1425" s="394"/>
      <c r="B1425" s="305"/>
      <c r="C1425" s="305"/>
      <c r="D1425" s="306"/>
      <c r="E1425" s="306"/>
      <c r="F1425" s="305"/>
      <c r="G1425" s="305"/>
      <c r="H1425" s="306"/>
      <c r="I1425" s="306"/>
      <c r="J1425" s="307"/>
      <c r="K1425" s="307"/>
      <c r="L1425" s="299" t="str">
        <f t="shared" si="60"/>
        <v/>
      </c>
      <c r="M1425" s="311"/>
      <c r="N1425" s="312"/>
      <c r="O1425" s="312"/>
      <c r="P1425" s="312"/>
      <c r="Q1425" s="308"/>
      <c r="R1425" s="300" t="str">
        <f>IFERROR(VLOOKUP(Q1425,Hoja1!A:B,2,FALSE),"")</f>
        <v/>
      </c>
      <c r="S1425" s="308"/>
      <c r="T1425" s="308"/>
      <c r="U1425" s="308"/>
      <c r="V1425" s="301" t="str">
        <f t="shared" si="61"/>
        <v/>
      </c>
    </row>
    <row r="1426" spans="1:22" s="302" customFormat="1" x14ac:dyDescent="0.2">
      <c r="A1426" s="394"/>
      <c r="B1426" s="305"/>
      <c r="C1426" s="305"/>
      <c r="D1426" s="306"/>
      <c r="E1426" s="306"/>
      <c r="F1426" s="305"/>
      <c r="G1426" s="305"/>
      <c r="H1426" s="306"/>
      <c r="I1426" s="306"/>
      <c r="J1426" s="307"/>
      <c r="K1426" s="307"/>
      <c r="L1426" s="299" t="str">
        <f t="shared" si="60"/>
        <v/>
      </c>
      <c r="M1426" s="311"/>
      <c r="N1426" s="312"/>
      <c r="O1426" s="312"/>
      <c r="P1426" s="312"/>
      <c r="Q1426" s="308"/>
      <c r="R1426" s="300" t="str">
        <f>IFERROR(VLOOKUP(Q1426,Hoja1!A:B,2,FALSE),"")</f>
        <v/>
      </c>
      <c r="S1426" s="308"/>
      <c r="T1426" s="308"/>
      <c r="U1426" s="308"/>
      <c r="V1426" s="301" t="str">
        <f t="shared" si="61"/>
        <v/>
      </c>
    </row>
    <row r="1427" spans="1:22" s="302" customFormat="1" x14ac:dyDescent="0.2">
      <c r="A1427" s="394"/>
      <c r="B1427" s="305"/>
      <c r="C1427" s="305"/>
      <c r="D1427" s="306"/>
      <c r="E1427" s="306"/>
      <c r="F1427" s="305"/>
      <c r="G1427" s="305"/>
      <c r="H1427" s="306"/>
      <c r="I1427" s="306"/>
      <c r="J1427" s="307"/>
      <c r="K1427" s="307"/>
      <c r="L1427" s="299" t="str">
        <f t="shared" si="60"/>
        <v/>
      </c>
      <c r="M1427" s="311"/>
      <c r="N1427" s="312"/>
      <c r="O1427" s="312"/>
      <c r="P1427" s="312"/>
      <c r="Q1427" s="308"/>
      <c r="R1427" s="300" t="str">
        <f>IFERROR(VLOOKUP(Q1427,Hoja1!A:B,2,FALSE),"")</f>
        <v/>
      </c>
      <c r="S1427" s="308"/>
      <c r="T1427" s="308"/>
      <c r="U1427" s="308"/>
      <c r="V1427" s="301" t="str">
        <f t="shared" si="61"/>
        <v/>
      </c>
    </row>
    <row r="1428" spans="1:22" s="302" customFormat="1" x14ac:dyDescent="0.2">
      <c r="A1428" s="394"/>
      <c r="B1428" s="305"/>
      <c r="C1428" s="305"/>
      <c r="D1428" s="306"/>
      <c r="E1428" s="306"/>
      <c r="F1428" s="305"/>
      <c r="G1428" s="305"/>
      <c r="H1428" s="306"/>
      <c r="I1428" s="306"/>
      <c r="J1428" s="307"/>
      <c r="K1428" s="307"/>
      <c r="L1428" s="299" t="str">
        <f t="shared" si="60"/>
        <v/>
      </c>
      <c r="M1428" s="311"/>
      <c r="N1428" s="312"/>
      <c r="O1428" s="312"/>
      <c r="P1428" s="312"/>
      <c r="Q1428" s="308"/>
      <c r="R1428" s="300" t="str">
        <f>IFERROR(VLOOKUP(Q1428,Hoja1!A:B,2,FALSE),"")</f>
        <v/>
      </c>
      <c r="S1428" s="308"/>
      <c r="T1428" s="308"/>
      <c r="U1428" s="308"/>
      <c r="V1428" s="301" t="str">
        <f t="shared" si="61"/>
        <v/>
      </c>
    </row>
    <row r="1429" spans="1:22" s="302" customFormat="1" x14ac:dyDescent="0.2">
      <c r="A1429" s="394"/>
      <c r="B1429" s="305"/>
      <c r="C1429" s="305"/>
      <c r="D1429" s="306"/>
      <c r="E1429" s="306"/>
      <c r="F1429" s="305"/>
      <c r="G1429" s="305"/>
      <c r="H1429" s="306"/>
      <c r="I1429" s="306"/>
      <c r="J1429" s="307"/>
      <c r="K1429" s="307"/>
      <c r="L1429" s="299" t="str">
        <f t="shared" si="60"/>
        <v/>
      </c>
      <c r="M1429" s="311"/>
      <c r="N1429" s="312"/>
      <c r="O1429" s="312"/>
      <c r="P1429" s="312"/>
      <c r="Q1429" s="308"/>
      <c r="R1429" s="300" t="str">
        <f>IFERROR(VLOOKUP(Q1429,Hoja1!A:B,2,FALSE),"")</f>
        <v/>
      </c>
      <c r="S1429" s="308"/>
      <c r="T1429" s="308"/>
      <c r="U1429" s="308"/>
      <c r="V1429" s="301" t="str">
        <f t="shared" si="61"/>
        <v/>
      </c>
    </row>
    <row r="1430" spans="1:22" s="302" customFormat="1" x14ac:dyDescent="0.2">
      <c r="A1430" s="394"/>
      <c r="B1430" s="305"/>
      <c r="C1430" s="305"/>
      <c r="D1430" s="306"/>
      <c r="E1430" s="306"/>
      <c r="F1430" s="305"/>
      <c r="G1430" s="305"/>
      <c r="H1430" s="306"/>
      <c r="I1430" s="306"/>
      <c r="J1430" s="307"/>
      <c r="K1430" s="307"/>
      <c r="L1430" s="299" t="str">
        <f t="shared" si="60"/>
        <v/>
      </c>
      <c r="M1430" s="311"/>
      <c r="N1430" s="312"/>
      <c r="O1430" s="312"/>
      <c r="P1430" s="312"/>
      <c r="Q1430" s="308"/>
      <c r="R1430" s="300" t="str">
        <f>IFERROR(VLOOKUP(Q1430,Hoja1!A:B,2,FALSE),"")</f>
        <v/>
      </c>
      <c r="S1430" s="308"/>
      <c r="T1430" s="308"/>
      <c r="U1430" s="308"/>
      <c r="V1430" s="301" t="str">
        <f t="shared" si="61"/>
        <v/>
      </c>
    </row>
    <row r="1431" spans="1:22" s="302" customFormat="1" x14ac:dyDescent="0.2">
      <c r="A1431" s="394"/>
      <c r="B1431" s="305"/>
      <c r="C1431" s="305"/>
      <c r="D1431" s="306"/>
      <c r="E1431" s="306"/>
      <c r="F1431" s="305"/>
      <c r="G1431" s="305"/>
      <c r="H1431" s="306"/>
      <c r="I1431" s="306"/>
      <c r="J1431" s="307"/>
      <c r="K1431" s="307"/>
      <c r="L1431" s="299" t="str">
        <f t="shared" si="60"/>
        <v/>
      </c>
      <c r="M1431" s="311"/>
      <c r="N1431" s="312"/>
      <c r="O1431" s="312"/>
      <c r="P1431" s="312"/>
      <c r="Q1431" s="308"/>
      <c r="R1431" s="300" t="str">
        <f>IFERROR(VLOOKUP(Q1431,Hoja1!A:B,2,FALSE),"")</f>
        <v/>
      </c>
      <c r="S1431" s="308"/>
      <c r="T1431" s="308"/>
      <c r="U1431" s="308"/>
      <c r="V1431" s="301" t="str">
        <f t="shared" si="61"/>
        <v/>
      </c>
    </row>
    <row r="1432" spans="1:22" s="302" customFormat="1" x14ac:dyDescent="0.2">
      <c r="A1432" s="394"/>
      <c r="B1432" s="305"/>
      <c r="C1432" s="305"/>
      <c r="D1432" s="306"/>
      <c r="E1432" s="306"/>
      <c r="F1432" s="305"/>
      <c r="G1432" s="305"/>
      <c r="H1432" s="306"/>
      <c r="I1432" s="306"/>
      <c r="J1432" s="307"/>
      <c r="K1432" s="307"/>
      <c r="L1432" s="299" t="str">
        <f t="shared" si="60"/>
        <v/>
      </c>
      <c r="M1432" s="311"/>
      <c r="N1432" s="312"/>
      <c r="O1432" s="312"/>
      <c r="P1432" s="312"/>
      <c r="Q1432" s="308"/>
      <c r="R1432" s="300" t="str">
        <f>IFERROR(VLOOKUP(Q1432,Hoja1!A:B,2,FALSE),"")</f>
        <v/>
      </c>
      <c r="S1432" s="308"/>
      <c r="T1432" s="308"/>
      <c r="U1432" s="308"/>
      <c r="V1432" s="301" t="str">
        <f t="shared" si="61"/>
        <v/>
      </c>
    </row>
    <row r="1433" spans="1:22" s="302" customFormat="1" x14ac:dyDescent="0.2">
      <c r="A1433" s="394"/>
      <c r="B1433" s="305"/>
      <c r="C1433" s="305"/>
      <c r="D1433" s="306"/>
      <c r="E1433" s="306"/>
      <c r="F1433" s="305"/>
      <c r="G1433" s="305"/>
      <c r="H1433" s="306"/>
      <c r="I1433" s="306"/>
      <c r="J1433" s="307"/>
      <c r="K1433" s="307"/>
      <c r="L1433" s="299" t="str">
        <f t="shared" si="60"/>
        <v/>
      </c>
      <c r="M1433" s="311"/>
      <c r="N1433" s="312"/>
      <c r="O1433" s="312"/>
      <c r="P1433" s="312"/>
      <c r="Q1433" s="308"/>
      <c r="R1433" s="300" t="str">
        <f>IFERROR(VLOOKUP(Q1433,Hoja1!A:B,2,FALSE),"")</f>
        <v/>
      </c>
      <c r="S1433" s="308"/>
      <c r="T1433" s="308"/>
      <c r="U1433" s="308"/>
      <c r="V1433" s="301" t="str">
        <f t="shared" si="61"/>
        <v/>
      </c>
    </row>
    <row r="1434" spans="1:22" s="302" customFormat="1" x14ac:dyDescent="0.2">
      <c r="A1434" s="394"/>
      <c r="B1434" s="305"/>
      <c r="C1434" s="305"/>
      <c r="D1434" s="306"/>
      <c r="E1434" s="306"/>
      <c r="F1434" s="305"/>
      <c r="G1434" s="305"/>
      <c r="H1434" s="306"/>
      <c r="I1434" s="306"/>
      <c r="J1434" s="307"/>
      <c r="K1434" s="307"/>
      <c r="L1434" s="299" t="str">
        <f t="shared" si="60"/>
        <v/>
      </c>
      <c r="M1434" s="311"/>
      <c r="N1434" s="312"/>
      <c r="O1434" s="312"/>
      <c r="P1434" s="312"/>
      <c r="Q1434" s="308"/>
      <c r="R1434" s="300" t="str">
        <f>IFERROR(VLOOKUP(Q1434,Hoja1!A:B,2,FALSE),"")</f>
        <v/>
      </c>
      <c r="S1434" s="308"/>
      <c r="T1434" s="308"/>
      <c r="U1434" s="308"/>
      <c r="V1434" s="301" t="str">
        <f t="shared" si="61"/>
        <v/>
      </c>
    </row>
    <row r="1435" spans="1:22" s="302" customFormat="1" x14ac:dyDescent="0.2">
      <c r="A1435" s="394"/>
      <c r="B1435" s="305"/>
      <c r="C1435" s="305"/>
      <c r="D1435" s="306"/>
      <c r="E1435" s="306"/>
      <c r="F1435" s="305"/>
      <c r="G1435" s="305"/>
      <c r="H1435" s="306"/>
      <c r="I1435" s="306"/>
      <c r="J1435" s="307"/>
      <c r="K1435" s="307"/>
      <c r="L1435" s="299" t="str">
        <f t="shared" si="60"/>
        <v/>
      </c>
      <c r="M1435" s="311"/>
      <c r="N1435" s="312"/>
      <c r="O1435" s="312"/>
      <c r="P1435" s="312"/>
      <c r="Q1435" s="308"/>
      <c r="R1435" s="300" t="str">
        <f>IFERROR(VLOOKUP(Q1435,Hoja1!A:B,2,FALSE),"")</f>
        <v/>
      </c>
      <c r="S1435" s="308"/>
      <c r="T1435" s="308"/>
      <c r="U1435" s="308"/>
      <c r="V1435" s="301" t="str">
        <f t="shared" si="61"/>
        <v/>
      </c>
    </row>
    <row r="1436" spans="1:22" s="302" customFormat="1" x14ac:dyDescent="0.2">
      <c r="A1436" s="394"/>
      <c r="B1436" s="305"/>
      <c r="C1436" s="305"/>
      <c r="D1436" s="306"/>
      <c r="E1436" s="306"/>
      <c r="F1436" s="305"/>
      <c r="G1436" s="305"/>
      <c r="H1436" s="306"/>
      <c r="I1436" s="306"/>
      <c r="J1436" s="307"/>
      <c r="K1436" s="307"/>
      <c r="L1436" s="299" t="str">
        <f t="shared" si="60"/>
        <v/>
      </c>
      <c r="M1436" s="311"/>
      <c r="N1436" s="312"/>
      <c r="O1436" s="312"/>
      <c r="P1436" s="312"/>
      <c r="Q1436" s="308"/>
      <c r="R1436" s="300" t="str">
        <f>IFERROR(VLOOKUP(Q1436,Hoja1!A:B,2,FALSE),"")</f>
        <v/>
      </c>
      <c r="S1436" s="308"/>
      <c r="T1436" s="308"/>
      <c r="U1436" s="308"/>
      <c r="V1436" s="301" t="str">
        <f t="shared" si="61"/>
        <v/>
      </c>
    </row>
    <row r="1437" spans="1:22" s="302" customFormat="1" x14ac:dyDescent="0.2">
      <c r="A1437" s="394"/>
      <c r="B1437" s="305"/>
      <c r="C1437" s="305"/>
      <c r="D1437" s="306"/>
      <c r="E1437" s="306"/>
      <c r="F1437" s="305"/>
      <c r="G1437" s="305"/>
      <c r="H1437" s="306"/>
      <c r="I1437" s="306"/>
      <c r="J1437" s="307"/>
      <c r="K1437" s="307"/>
      <c r="L1437" s="299" t="str">
        <f t="shared" si="60"/>
        <v/>
      </c>
      <c r="M1437" s="311"/>
      <c r="N1437" s="312"/>
      <c r="O1437" s="312"/>
      <c r="P1437" s="312"/>
      <c r="Q1437" s="308"/>
      <c r="R1437" s="300" t="str">
        <f>IFERROR(VLOOKUP(Q1437,Hoja1!A:B,2,FALSE),"")</f>
        <v/>
      </c>
      <c r="S1437" s="308"/>
      <c r="T1437" s="308"/>
      <c r="U1437" s="308"/>
      <c r="V1437" s="301" t="str">
        <f t="shared" si="61"/>
        <v/>
      </c>
    </row>
    <row r="1438" spans="1:22" s="302" customFormat="1" x14ac:dyDescent="0.2">
      <c r="A1438" s="394"/>
      <c r="B1438" s="305"/>
      <c r="C1438" s="305"/>
      <c r="D1438" s="306"/>
      <c r="E1438" s="306"/>
      <c r="F1438" s="305"/>
      <c r="G1438" s="305"/>
      <c r="H1438" s="306"/>
      <c r="I1438" s="306"/>
      <c r="J1438" s="307"/>
      <c r="K1438" s="307"/>
      <c r="L1438" s="299" t="str">
        <f t="shared" si="60"/>
        <v/>
      </c>
      <c r="M1438" s="311"/>
      <c r="N1438" s="312"/>
      <c r="O1438" s="312"/>
      <c r="P1438" s="312"/>
      <c r="Q1438" s="308"/>
      <c r="R1438" s="300" t="str">
        <f>IFERROR(VLOOKUP(Q1438,Hoja1!A:B,2,FALSE),"")</f>
        <v/>
      </c>
      <c r="S1438" s="308"/>
      <c r="T1438" s="308"/>
      <c r="U1438" s="308"/>
      <c r="V1438" s="301" t="str">
        <f t="shared" si="61"/>
        <v/>
      </c>
    </row>
    <row r="1439" spans="1:22" s="302" customFormat="1" x14ac:dyDescent="0.2">
      <c r="A1439" s="394"/>
      <c r="B1439" s="305"/>
      <c r="C1439" s="305"/>
      <c r="D1439" s="306"/>
      <c r="E1439" s="306"/>
      <c r="F1439" s="305"/>
      <c r="G1439" s="305"/>
      <c r="H1439" s="306"/>
      <c r="I1439" s="306"/>
      <c r="J1439" s="307"/>
      <c r="K1439" s="307"/>
      <c r="L1439" s="299" t="str">
        <f t="shared" si="60"/>
        <v/>
      </c>
      <c r="M1439" s="311"/>
      <c r="N1439" s="312"/>
      <c r="O1439" s="312"/>
      <c r="P1439" s="312"/>
      <c r="Q1439" s="308"/>
      <c r="R1439" s="300" t="str">
        <f>IFERROR(VLOOKUP(Q1439,Hoja1!A:B,2,FALSE),"")</f>
        <v/>
      </c>
      <c r="S1439" s="308"/>
      <c r="T1439" s="308"/>
      <c r="U1439" s="308"/>
      <c r="V1439" s="301" t="str">
        <f t="shared" si="61"/>
        <v/>
      </c>
    </row>
    <row r="1440" spans="1:22" s="302" customFormat="1" x14ac:dyDescent="0.2">
      <c r="A1440" s="394"/>
      <c r="B1440" s="305"/>
      <c r="C1440" s="305"/>
      <c r="D1440" s="306"/>
      <c r="E1440" s="306"/>
      <c r="F1440" s="305"/>
      <c r="G1440" s="305"/>
      <c r="H1440" s="306"/>
      <c r="I1440" s="306"/>
      <c r="J1440" s="307"/>
      <c r="K1440" s="307"/>
      <c r="L1440" s="299" t="str">
        <f t="shared" si="60"/>
        <v/>
      </c>
      <c r="M1440" s="311"/>
      <c r="N1440" s="312"/>
      <c r="O1440" s="312"/>
      <c r="P1440" s="312"/>
      <c r="Q1440" s="308"/>
      <c r="R1440" s="300" t="str">
        <f>IFERROR(VLOOKUP(Q1440,Hoja1!A:B,2,FALSE),"")</f>
        <v/>
      </c>
      <c r="S1440" s="308"/>
      <c r="T1440" s="308"/>
      <c r="U1440" s="308"/>
      <c r="V1440" s="301" t="str">
        <f t="shared" si="61"/>
        <v/>
      </c>
    </row>
    <row r="1441" spans="1:22" s="302" customFormat="1" x14ac:dyDescent="0.2">
      <c r="A1441" s="394"/>
      <c r="B1441" s="305"/>
      <c r="C1441" s="305"/>
      <c r="D1441" s="306"/>
      <c r="E1441" s="306"/>
      <c r="F1441" s="305"/>
      <c r="G1441" s="305"/>
      <c r="H1441" s="306"/>
      <c r="I1441" s="306"/>
      <c r="J1441" s="307"/>
      <c r="K1441" s="307"/>
      <c r="L1441" s="299" t="str">
        <f t="shared" si="60"/>
        <v/>
      </c>
      <c r="M1441" s="311"/>
      <c r="N1441" s="312"/>
      <c r="O1441" s="312"/>
      <c r="P1441" s="312"/>
      <c r="Q1441" s="308"/>
      <c r="R1441" s="300" t="str">
        <f>IFERROR(VLOOKUP(Q1441,Hoja1!A:B,2,FALSE),"")</f>
        <v/>
      </c>
      <c r="S1441" s="308"/>
      <c r="T1441" s="308"/>
      <c r="U1441" s="308"/>
      <c r="V1441" s="301" t="str">
        <f t="shared" si="61"/>
        <v/>
      </c>
    </row>
    <row r="1442" spans="1:22" s="302" customFormat="1" x14ac:dyDescent="0.2">
      <c r="A1442" s="394"/>
      <c r="B1442" s="305"/>
      <c r="C1442" s="305"/>
      <c r="D1442" s="306"/>
      <c r="E1442" s="306"/>
      <c r="F1442" s="305"/>
      <c r="G1442" s="305"/>
      <c r="H1442" s="306"/>
      <c r="I1442" s="306"/>
      <c r="J1442" s="307"/>
      <c r="K1442" s="307"/>
      <c r="L1442" s="299" t="str">
        <f t="shared" si="60"/>
        <v/>
      </c>
      <c r="M1442" s="311"/>
      <c r="N1442" s="312"/>
      <c r="O1442" s="312"/>
      <c r="P1442" s="312"/>
      <c r="Q1442" s="308"/>
      <c r="R1442" s="300" t="str">
        <f>IFERROR(VLOOKUP(Q1442,Hoja1!A:B,2,FALSE),"")</f>
        <v/>
      </c>
      <c r="S1442" s="308"/>
      <c r="T1442" s="308"/>
      <c r="U1442" s="308"/>
      <c r="V1442" s="301" t="str">
        <f t="shared" si="61"/>
        <v/>
      </c>
    </row>
    <row r="1443" spans="1:22" s="302" customFormat="1" x14ac:dyDescent="0.2">
      <c r="A1443" s="394"/>
      <c r="B1443" s="305"/>
      <c r="C1443" s="305"/>
      <c r="D1443" s="306"/>
      <c r="E1443" s="306"/>
      <c r="F1443" s="305"/>
      <c r="G1443" s="305"/>
      <c r="H1443" s="306"/>
      <c r="I1443" s="306"/>
      <c r="J1443" s="307"/>
      <c r="K1443" s="307"/>
      <c r="L1443" s="299" t="str">
        <f t="shared" si="60"/>
        <v/>
      </c>
      <c r="M1443" s="311"/>
      <c r="N1443" s="312"/>
      <c r="O1443" s="312"/>
      <c r="P1443" s="312"/>
      <c r="Q1443" s="308"/>
      <c r="R1443" s="300" t="str">
        <f>IFERROR(VLOOKUP(Q1443,Hoja1!A:B,2,FALSE),"")</f>
        <v/>
      </c>
      <c r="S1443" s="308"/>
      <c r="T1443" s="308"/>
      <c r="U1443" s="308"/>
      <c r="V1443" s="301" t="str">
        <f t="shared" si="61"/>
        <v/>
      </c>
    </row>
    <row r="1444" spans="1:22" s="302" customFormat="1" x14ac:dyDescent="0.2">
      <c r="A1444" s="394"/>
      <c r="B1444" s="305"/>
      <c r="C1444" s="305"/>
      <c r="D1444" s="306"/>
      <c r="E1444" s="306"/>
      <c r="F1444" s="305"/>
      <c r="G1444" s="305"/>
      <c r="H1444" s="306"/>
      <c r="I1444" s="306"/>
      <c r="J1444" s="307"/>
      <c r="K1444" s="307"/>
      <c r="L1444" s="299" t="str">
        <f t="shared" si="60"/>
        <v/>
      </c>
      <c r="M1444" s="311"/>
      <c r="N1444" s="312"/>
      <c r="O1444" s="312"/>
      <c r="P1444" s="312"/>
      <c r="Q1444" s="308"/>
      <c r="R1444" s="300" t="str">
        <f>IFERROR(VLOOKUP(Q1444,Hoja1!A:B,2,FALSE),"")</f>
        <v/>
      </c>
      <c r="S1444" s="308"/>
      <c r="T1444" s="308"/>
      <c r="U1444" s="308"/>
      <c r="V1444" s="301" t="str">
        <f t="shared" si="61"/>
        <v/>
      </c>
    </row>
    <row r="1445" spans="1:22" s="302" customFormat="1" x14ac:dyDescent="0.2">
      <c r="A1445" s="394"/>
      <c r="B1445" s="305"/>
      <c r="C1445" s="305"/>
      <c r="D1445" s="306"/>
      <c r="E1445" s="306"/>
      <c r="F1445" s="305"/>
      <c r="G1445" s="305"/>
      <c r="H1445" s="306"/>
      <c r="I1445" s="306"/>
      <c r="J1445" s="307"/>
      <c r="K1445" s="307"/>
      <c r="L1445" s="299" t="str">
        <f t="shared" si="60"/>
        <v/>
      </c>
      <c r="M1445" s="311"/>
      <c r="N1445" s="312"/>
      <c r="O1445" s="312"/>
      <c r="P1445" s="312"/>
      <c r="Q1445" s="308"/>
      <c r="R1445" s="300" t="str">
        <f>IFERROR(VLOOKUP(Q1445,Hoja1!A:B,2,FALSE),"")</f>
        <v/>
      </c>
      <c r="S1445" s="308"/>
      <c r="T1445" s="308"/>
      <c r="U1445" s="308"/>
      <c r="V1445" s="301" t="str">
        <f t="shared" si="61"/>
        <v/>
      </c>
    </row>
    <row r="1446" spans="1:22" s="302" customFormat="1" x14ac:dyDescent="0.2">
      <c r="A1446" s="394"/>
      <c r="B1446" s="305"/>
      <c r="C1446" s="305"/>
      <c r="D1446" s="306"/>
      <c r="E1446" s="306"/>
      <c r="F1446" s="305"/>
      <c r="G1446" s="305"/>
      <c r="H1446" s="306"/>
      <c r="I1446" s="306"/>
      <c r="J1446" s="307"/>
      <c r="K1446" s="307"/>
      <c r="L1446" s="299" t="str">
        <f t="shared" si="60"/>
        <v/>
      </c>
      <c r="M1446" s="311"/>
      <c r="N1446" s="312"/>
      <c r="O1446" s="312"/>
      <c r="P1446" s="312"/>
      <c r="Q1446" s="308"/>
      <c r="R1446" s="300" t="str">
        <f>IFERROR(VLOOKUP(Q1446,Hoja1!A:B,2,FALSE),"")</f>
        <v/>
      </c>
      <c r="S1446" s="308"/>
      <c r="T1446" s="308"/>
      <c r="U1446" s="308"/>
      <c r="V1446" s="301" t="str">
        <f t="shared" si="61"/>
        <v/>
      </c>
    </row>
    <row r="1447" spans="1:22" s="302" customFormat="1" x14ac:dyDescent="0.2">
      <c r="A1447" s="394"/>
      <c r="B1447" s="305"/>
      <c r="C1447" s="305"/>
      <c r="D1447" s="306"/>
      <c r="E1447" s="306"/>
      <c r="F1447" s="305"/>
      <c r="G1447" s="305"/>
      <c r="H1447" s="306"/>
      <c r="I1447" s="306"/>
      <c r="J1447" s="307"/>
      <c r="K1447" s="307"/>
      <c r="L1447" s="299" t="str">
        <f t="shared" si="60"/>
        <v/>
      </c>
      <c r="M1447" s="311"/>
      <c r="N1447" s="312"/>
      <c r="O1447" s="312"/>
      <c r="P1447" s="312"/>
      <c r="Q1447" s="308"/>
      <c r="R1447" s="300" t="str">
        <f>IFERROR(VLOOKUP(Q1447,Hoja1!A:B,2,FALSE),"")</f>
        <v/>
      </c>
      <c r="S1447" s="308"/>
      <c r="T1447" s="308"/>
      <c r="U1447" s="308"/>
      <c r="V1447" s="301" t="str">
        <f t="shared" si="61"/>
        <v/>
      </c>
    </row>
    <row r="1448" spans="1:22" s="302" customFormat="1" x14ac:dyDescent="0.2">
      <c r="A1448" s="394"/>
      <c r="B1448" s="305"/>
      <c r="C1448" s="305"/>
      <c r="D1448" s="306"/>
      <c r="E1448" s="306"/>
      <c r="F1448" s="305"/>
      <c r="G1448" s="305"/>
      <c r="H1448" s="306"/>
      <c r="I1448" s="306"/>
      <c r="J1448" s="307"/>
      <c r="K1448" s="307"/>
      <c r="L1448" s="299" t="str">
        <f t="shared" si="60"/>
        <v/>
      </c>
      <c r="M1448" s="311"/>
      <c r="N1448" s="312"/>
      <c r="O1448" s="312"/>
      <c r="P1448" s="312"/>
      <c r="Q1448" s="308"/>
      <c r="R1448" s="300" t="str">
        <f>IFERROR(VLOOKUP(Q1448,Hoja1!A:B,2,FALSE),"")</f>
        <v/>
      </c>
      <c r="S1448" s="308"/>
      <c r="T1448" s="308"/>
      <c r="U1448" s="308"/>
      <c r="V1448" s="301" t="str">
        <f t="shared" si="61"/>
        <v/>
      </c>
    </row>
    <row r="1449" spans="1:22" s="302" customFormat="1" x14ac:dyDescent="0.2">
      <c r="A1449" s="394"/>
      <c r="B1449" s="305"/>
      <c r="C1449" s="305"/>
      <c r="D1449" s="306"/>
      <c r="E1449" s="306"/>
      <c r="F1449" s="305"/>
      <c r="G1449" s="305"/>
      <c r="H1449" s="306"/>
      <c r="I1449" s="306"/>
      <c r="J1449" s="307"/>
      <c r="K1449" s="307"/>
      <c r="L1449" s="299" t="str">
        <f t="shared" si="60"/>
        <v/>
      </c>
      <c r="M1449" s="311"/>
      <c r="N1449" s="312"/>
      <c r="O1449" s="312"/>
      <c r="P1449" s="312"/>
      <c r="Q1449" s="308"/>
      <c r="R1449" s="300" t="str">
        <f>IFERROR(VLOOKUP(Q1449,Hoja1!A:B,2,FALSE),"")</f>
        <v/>
      </c>
      <c r="S1449" s="308"/>
      <c r="T1449" s="308"/>
      <c r="U1449" s="308"/>
      <c r="V1449" s="301" t="str">
        <f t="shared" si="61"/>
        <v/>
      </c>
    </row>
    <row r="1450" spans="1:22" s="302" customFormat="1" x14ac:dyDescent="0.2">
      <c r="A1450" s="394"/>
      <c r="B1450" s="305"/>
      <c r="C1450" s="305"/>
      <c r="D1450" s="306"/>
      <c r="E1450" s="306"/>
      <c r="F1450" s="305"/>
      <c r="G1450" s="305"/>
      <c r="H1450" s="306"/>
      <c r="I1450" s="306"/>
      <c r="J1450" s="307"/>
      <c r="K1450" s="307"/>
      <c r="L1450" s="299" t="str">
        <f t="shared" si="60"/>
        <v/>
      </c>
      <c r="M1450" s="311"/>
      <c r="N1450" s="312"/>
      <c r="O1450" s="312"/>
      <c r="P1450" s="312"/>
      <c r="Q1450" s="308"/>
      <c r="R1450" s="300" t="str">
        <f>IFERROR(VLOOKUP(Q1450,Hoja1!A:B,2,FALSE),"")</f>
        <v/>
      </c>
      <c r="S1450" s="308"/>
      <c r="T1450" s="308"/>
      <c r="U1450" s="308"/>
      <c r="V1450" s="301" t="str">
        <f t="shared" si="61"/>
        <v/>
      </c>
    </row>
    <row r="1451" spans="1:22" s="302" customFormat="1" x14ac:dyDescent="0.2">
      <c r="A1451" s="394"/>
      <c r="B1451" s="305"/>
      <c r="C1451" s="305"/>
      <c r="D1451" s="306"/>
      <c r="E1451" s="306"/>
      <c r="F1451" s="305"/>
      <c r="G1451" s="305"/>
      <c r="H1451" s="306"/>
      <c r="I1451" s="306"/>
      <c r="J1451" s="307"/>
      <c r="K1451" s="307"/>
      <c r="L1451" s="299" t="str">
        <f t="shared" ref="L1451:L1514" si="62">IF(K1451="","",(K1451-J1451)/$V$1)</f>
        <v/>
      </c>
      <c r="M1451" s="311"/>
      <c r="N1451" s="312"/>
      <c r="O1451" s="312"/>
      <c r="P1451" s="312"/>
      <c r="Q1451" s="308"/>
      <c r="R1451" s="300" t="str">
        <f>IFERROR(VLOOKUP(Q1451,Hoja1!A:B,2,FALSE),"")</f>
        <v/>
      </c>
      <c r="S1451" s="308"/>
      <c r="T1451" s="308"/>
      <c r="U1451" s="308"/>
      <c r="V1451" s="301" t="str">
        <f t="shared" si="61"/>
        <v/>
      </c>
    </row>
    <row r="1452" spans="1:22" s="302" customFormat="1" x14ac:dyDescent="0.2">
      <c r="A1452" s="394"/>
      <c r="B1452" s="305"/>
      <c r="C1452" s="305"/>
      <c r="D1452" s="306"/>
      <c r="E1452" s="306"/>
      <c r="F1452" s="305"/>
      <c r="G1452" s="305"/>
      <c r="H1452" s="306"/>
      <c r="I1452" s="306"/>
      <c r="J1452" s="307"/>
      <c r="K1452" s="307"/>
      <c r="L1452" s="299" t="str">
        <f t="shared" si="62"/>
        <v/>
      </c>
      <c r="M1452" s="311"/>
      <c r="N1452" s="312"/>
      <c r="O1452" s="312"/>
      <c r="P1452" s="312"/>
      <c r="Q1452" s="308"/>
      <c r="R1452" s="300" t="str">
        <f>IFERROR(VLOOKUP(Q1452,Hoja1!A:B,2,FALSE),"")</f>
        <v/>
      </c>
      <c r="S1452" s="308"/>
      <c r="T1452" s="308"/>
      <c r="U1452" s="308"/>
      <c r="V1452" s="301" t="str">
        <f t="shared" si="61"/>
        <v/>
      </c>
    </row>
    <row r="1453" spans="1:22" s="302" customFormat="1" x14ac:dyDescent="0.2">
      <c r="A1453" s="394"/>
      <c r="B1453" s="305"/>
      <c r="C1453" s="305"/>
      <c r="D1453" s="306"/>
      <c r="E1453" s="306"/>
      <c r="F1453" s="305"/>
      <c r="G1453" s="305"/>
      <c r="H1453" s="306"/>
      <c r="I1453" s="306"/>
      <c r="J1453" s="307"/>
      <c r="K1453" s="307"/>
      <c r="L1453" s="299" t="str">
        <f t="shared" si="62"/>
        <v/>
      </c>
      <c r="M1453" s="311"/>
      <c r="N1453" s="312"/>
      <c r="O1453" s="312"/>
      <c r="P1453" s="312"/>
      <c r="Q1453" s="308"/>
      <c r="R1453" s="300" t="str">
        <f>IFERROR(VLOOKUP(Q1453,Hoja1!A:B,2,FALSE),"")</f>
        <v/>
      </c>
      <c r="S1453" s="308"/>
      <c r="T1453" s="308"/>
      <c r="U1453" s="308"/>
      <c r="V1453" s="301" t="str">
        <f t="shared" si="61"/>
        <v/>
      </c>
    </row>
    <row r="1454" spans="1:22" s="302" customFormat="1" x14ac:dyDescent="0.2">
      <c r="A1454" s="394"/>
      <c r="B1454" s="305"/>
      <c r="C1454" s="305"/>
      <c r="D1454" s="306"/>
      <c r="E1454" s="306"/>
      <c r="F1454" s="305"/>
      <c r="G1454" s="305"/>
      <c r="H1454" s="306"/>
      <c r="I1454" s="306"/>
      <c r="J1454" s="307"/>
      <c r="K1454" s="307"/>
      <c r="L1454" s="299" t="str">
        <f t="shared" si="62"/>
        <v/>
      </c>
      <c r="M1454" s="311"/>
      <c r="N1454" s="312"/>
      <c r="O1454" s="312"/>
      <c r="P1454" s="312"/>
      <c r="Q1454" s="308"/>
      <c r="R1454" s="300" t="str">
        <f>IFERROR(VLOOKUP(Q1454,Hoja1!A:B,2,FALSE),"")</f>
        <v/>
      </c>
      <c r="S1454" s="308"/>
      <c r="T1454" s="308"/>
      <c r="U1454" s="308"/>
      <c r="V1454" s="301" t="str">
        <f t="shared" si="61"/>
        <v/>
      </c>
    </row>
    <row r="1455" spans="1:22" s="302" customFormat="1" x14ac:dyDescent="0.2">
      <c r="A1455" s="394"/>
      <c r="B1455" s="305"/>
      <c r="C1455" s="305"/>
      <c r="D1455" s="306"/>
      <c r="E1455" s="306"/>
      <c r="F1455" s="305"/>
      <c r="G1455" s="305"/>
      <c r="H1455" s="306"/>
      <c r="I1455" s="306"/>
      <c r="J1455" s="307"/>
      <c r="K1455" s="307"/>
      <c r="L1455" s="299" t="str">
        <f t="shared" si="62"/>
        <v/>
      </c>
      <c r="M1455" s="311"/>
      <c r="N1455" s="312"/>
      <c r="O1455" s="312"/>
      <c r="P1455" s="312"/>
      <c r="Q1455" s="308"/>
      <c r="R1455" s="300" t="str">
        <f>IFERROR(VLOOKUP(Q1455,Hoja1!A:B,2,FALSE),"")</f>
        <v/>
      </c>
      <c r="S1455" s="308"/>
      <c r="T1455" s="308"/>
      <c r="U1455" s="308"/>
      <c r="V1455" s="301" t="str">
        <f t="shared" si="61"/>
        <v/>
      </c>
    </row>
    <row r="1456" spans="1:22" s="302" customFormat="1" x14ac:dyDescent="0.2">
      <c r="A1456" s="394"/>
      <c r="B1456" s="305"/>
      <c r="C1456" s="305"/>
      <c r="D1456" s="306"/>
      <c r="E1456" s="306"/>
      <c r="F1456" s="305"/>
      <c r="G1456" s="305"/>
      <c r="H1456" s="306"/>
      <c r="I1456" s="306"/>
      <c r="J1456" s="307"/>
      <c r="K1456" s="307"/>
      <c r="L1456" s="299" t="str">
        <f t="shared" si="62"/>
        <v/>
      </c>
      <c r="M1456" s="311"/>
      <c r="N1456" s="312"/>
      <c r="O1456" s="312"/>
      <c r="P1456" s="312"/>
      <c r="Q1456" s="308"/>
      <c r="R1456" s="300" t="str">
        <f>IFERROR(VLOOKUP(Q1456,Hoja1!A:B,2,FALSE),"")</f>
        <v/>
      </c>
      <c r="S1456" s="308"/>
      <c r="T1456" s="308"/>
      <c r="U1456" s="308"/>
      <c r="V1456" s="301" t="str">
        <f t="shared" si="61"/>
        <v/>
      </c>
    </row>
    <row r="1457" spans="1:22" s="302" customFormat="1" x14ac:dyDescent="0.2">
      <c r="A1457" s="394"/>
      <c r="B1457" s="305"/>
      <c r="C1457" s="305"/>
      <c r="D1457" s="306"/>
      <c r="E1457" s="306"/>
      <c r="F1457" s="305"/>
      <c r="G1457" s="305"/>
      <c r="H1457" s="306"/>
      <c r="I1457" s="306"/>
      <c r="J1457" s="307"/>
      <c r="K1457" s="307"/>
      <c r="L1457" s="299" t="str">
        <f t="shared" si="62"/>
        <v/>
      </c>
      <c r="M1457" s="311"/>
      <c r="N1457" s="312"/>
      <c r="O1457" s="312"/>
      <c r="P1457" s="312"/>
      <c r="Q1457" s="308"/>
      <c r="R1457" s="300" t="str">
        <f>IFERROR(VLOOKUP(Q1457,Hoja1!A:B,2,FALSE),"")</f>
        <v/>
      </c>
      <c r="S1457" s="308"/>
      <c r="T1457" s="308"/>
      <c r="U1457" s="308"/>
      <c r="V1457" s="301" t="str">
        <f t="shared" si="61"/>
        <v/>
      </c>
    </row>
    <row r="1458" spans="1:22" s="302" customFormat="1" x14ac:dyDescent="0.2">
      <c r="A1458" s="394"/>
      <c r="B1458" s="305"/>
      <c r="C1458" s="305"/>
      <c r="D1458" s="306"/>
      <c r="E1458" s="306"/>
      <c r="F1458" s="305"/>
      <c r="G1458" s="305"/>
      <c r="H1458" s="306"/>
      <c r="I1458" s="306"/>
      <c r="J1458" s="307"/>
      <c r="K1458" s="307"/>
      <c r="L1458" s="299" t="str">
        <f t="shared" si="62"/>
        <v/>
      </c>
      <c r="M1458" s="311"/>
      <c r="N1458" s="312"/>
      <c r="O1458" s="312"/>
      <c r="P1458" s="312"/>
      <c r="Q1458" s="308"/>
      <c r="R1458" s="300" t="str">
        <f>IFERROR(VLOOKUP(Q1458,Hoja1!A:B,2,FALSE),"")</f>
        <v/>
      </c>
      <c r="S1458" s="308"/>
      <c r="T1458" s="308"/>
      <c r="U1458" s="308"/>
      <c r="V1458" s="301" t="str">
        <f t="shared" si="61"/>
        <v/>
      </c>
    </row>
    <row r="1459" spans="1:22" s="302" customFormat="1" x14ac:dyDescent="0.2">
      <c r="A1459" s="394"/>
      <c r="B1459" s="305"/>
      <c r="C1459" s="305"/>
      <c r="D1459" s="306"/>
      <c r="E1459" s="306"/>
      <c r="F1459" s="305"/>
      <c r="G1459" s="305"/>
      <c r="H1459" s="306"/>
      <c r="I1459" s="306"/>
      <c r="J1459" s="307"/>
      <c r="K1459" s="307"/>
      <c r="L1459" s="299" t="str">
        <f t="shared" si="62"/>
        <v/>
      </c>
      <c r="M1459" s="311"/>
      <c r="N1459" s="312"/>
      <c r="O1459" s="312"/>
      <c r="P1459" s="312"/>
      <c r="Q1459" s="308"/>
      <c r="R1459" s="300" t="str">
        <f>IFERROR(VLOOKUP(Q1459,Hoja1!A:B,2,FALSE),"")</f>
        <v/>
      </c>
      <c r="S1459" s="308"/>
      <c r="T1459" s="308"/>
      <c r="U1459" s="308"/>
      <c r="V1459" s="301" t="str">
        <f t="shared" si="61"/>
        <v/>
      </c>
    </row>
    <row r="1460" spans="1:22" s="302" customFormat="1" x14ac:dyDescent="0.2">
      <c r="A1460" s="394"/>
      <c r="B1460" s="305"/>
      <c r="C1460" s="305"/>
      <c r="D1460" s="306"/>
      <c r="E1460" s="306"/>
      <c r="F1460" s="305"/>
      <c r="G1460" s="305"/>
      <c r="H1460" s="306"/>
      <c r="I1460" s="306"/>
      <c r="J1460" s="307"/>
      <c r="K1460" s="307"/>
      <c r="L1460" s="299" t="str">
        <f t="shared" si="62"/>
        <v/>
      </c>
      <c r="M1460" s="311"/>
      <c r="N1460" s="312"/>
      <c r="O1460" s="312"/>
      <c r="P1460" s="312"/>
      <c r="Q1460" s="308"/>
      <c r="R1460" s="300" t="str">
        <f>IFERROR(VLOOKUP(Q1460,Hoja1!A:B,2,FALSE),"")</f>
        <v/>
      </c>
      <c r="S1460" s="308"/>
      <c r="T1460" s="308"/>
      <c r="U1460" s="308"/>
      <c r="V1460" s="301" t="str">
        <f t="shared" si="61"/>
        <v/>
      </c>
    </row>
    <row r="1461" spans="1:22" s="302" customFormat="1" x14ac:dyDescent="0.2">
      <c r="A1461" s="394"/>
      <c r="B1461" s="305"/>
      <c r="C1461" s="305"/>
      <c r="D1461" s="306"/>
      <c r="E1461" s="306"/>
      <c r="F1461" s="305"/>
      <c r="G1461" s="305"/>
      <c r="H1461" s="306"/>
      <c r="I1461" s="306"/>
      <c r="J1461" s="307"/>
      <c r="K1461" s="307"/>
      <c r="L1461" s="299" t="str">
        <f t="shared" si="62"/>
        <v/>
      </c>
      <c r="M1461" s="311"/>
      <c r="N1461" s="312"/>
      <c r="O1461" s="312"/>
      <c r="P1461" s="312"/>
      <c r="Q1461" s="308"/>
      <c r="R1461" s="300" t="str">
        <f>IFERROR(VLOOKUP(Q1461,Hoja1!A:B,2,FALSE),"")</f>
        <v/>
      </c>
      <c r="S1461" s="308"/>
      <c r="T1461" s="308"/>
      <c r="U1461" s="308"/>
      <c r="V1461" s="301" t="str">
        <f t="shared" si="61"/>
        <v/>
      </c>
    </row>
    <row r="1462" spans="1:22" s="302" customFormat="1" x14ac:dyDescent="0.2">
      <c r="A1462" s="394"/>
      <c r="B1462" s="305"/>
      <c r="C1462" s="305"/>
      <c r="D1462" s="306"/>
      <c r="E1462" s="306"/>
      <c r="F1462" s="305"/>
      <c r="G1462" s="305"/>
      <c r="H1462" s="306"/>
      <c r="I1462" s="306"/>
      <c r="J1462" s="307"/>
      <c r="K1462" s="307"/>
      <c r="L1462" s="299" t="str">
        <f t="shared" si="62"/>
        <v/>
      </c>
      <c r="M1462" s="311"/>
      <c r="N1462" s="312"/>
      <c r="O1462" s="312"/>
      <c r="P1462" s="312"/>
      <c r="Q1462" s="308"/>
      <c r="R1462" s="300" t="str">
        <f>IFERROR(VLOOKUP(Q1462,Hoja1!A:B,2,FALSE),"")</f>
        <v/>
      </c>
      <c r="S1462" s="308"/>
      <c r="T1462" s="308"/>
      <c r="U1462" s="308"/>
      <c r="V1462" s="301" t="str">
        <f t="shared" si="61"/>
        <v/>
      </c>
    </row>
    <row r="1463" spans="1:22" s="302" customFormat="1" x14ac:dyDescent="0.2">
      <c r="A1463" s="394"/>
      <c r="B1463" s="305"/>
      <c r="C1463" s="305"/>
      <c r="D1463" s="306"/>
      <c r="E1463" s="306"/>
      <c r="F1463" s="305"/>
      <c r="G1463" s="305"/>
      <c r="H1463" s="306"/>
      <c r="I1463" s="306"/>
      <c r="J1463" s="307"/>
      <c r="K1463" s="307"/>
      <c r="L1463" s="299" t="str">
        <f t="shared" si="62"/>
        <v/>
      </c>
      <c r="M1463" s="311"/>
      <c r="N1463" s="312"/>
      <c r="O1463" s="312"/>
      <c r="P1463" s="312"/>
      <c r="Q1463" s="308"/>
      <c r="R1463" s="300" t="str">
        <f>IFERROR(VLOOKUP(Q1463,Hoja1!A:B,2,FALSE),"")</f>
        <v/>
      </c>
      <c r="S1463" s="308"/>
      <c r="T1463" s="308"/>
      <c r="U1463" s="308"/>
      <c r="V1463" s="301" t="str">
        <f t="shared" si="61"/>
        <v/>
      </c>
    </row>
    <row r="1464" spans="1:22" s="302" customFormat="1" x14ac:dyDescent="0.2">
      <c r="A1464" s="394"/>
      <c r="B1464" s="305"/>
      <c r="C1464" s="305"/>
      <c r="D1464" s="306"/>
      <c r="E1464" s="306"/>
      <c r="F1464" s="305"/>
      <c r="G1464" s="305"/>
      <c r="H1464" s="306"/>
      <c r="I1464" s="306"/>
      <c r="J1464" s="307"/>
      <c r="K1464" s="307"/>
      <c r="L1464" s="299" t="str">
        <f t="shared" si="62"/>
        <v/>
      </c>
      <c r="M1464" s="311"/>
      <c r="N1464" s="312"/>
      <c r="O1464" s="312"/>
      <c r="P1464" s="312"/>
      <c r="Q1464" s="308"/>
      <c r="R1464" s="300" t="str">
        <f>IFERROR(VLOOKUP(Q1464,Hoja1!A:B,2,FALSE),"")</f>
        <v/>
      </c>
      <c r="S1464" s="308"/>
      <c r="T1464" s="308"/>
      <c r="U1464" s="308"/>
      <c r="V1464" s="301" t="str">
        <f t="shared" si="61"/>
        <v/>
      </c>
    </row>
    <row r="1465" spans="1:22" s="302" customFormat="1" x14ac:dyDescent="0.2">
      <c r="A1465" s="394"/>
      <c r="B1465" s="305"/>
      <c r="C1465" s="305"/>
      <c r="D1465" s="306"/>
      <c r="E1465" s="306"/>
      <c r="F1465" s="305"/>
      <c r="G1465" s="305"/>
      <c r="H1465" s="306"/>
      <c r="I1465" s="306"/>
      <c r="J1465" s="307"/>
      <c r="K1465" s="307"/>
      <c r="L1465" s="299" t="str">
        <f t="shared" si="62"/>
        <v/>
      </c>
      <c r="M1465" s="311"/>
      <c r="N1465" s="312"/>
      <c r="O1465" s="312"/>
      <c r="P1465" s="312"/>
      <c r="Q1465" s="308"/>
      <c r="R1465" s="300" t="str">
        <f>IFERROR(VLOOKUP(Q1465,Hoja1!A:B,2,FALSE),"")</f>
        <v/>
      </c>
      <c r="S1465" s="308"/>
      <c r="T1465" s="308"/>
      <c r="U1465" s="308"/>
      <c r="V1465" s="301" t="str">
        <f t="shared" si="61"/>
        <v/>
      </c>
    </row>
    <row r="1466" spans="1:22" s="302" customFormat="1" x14ac:dyDescent="0.2">
      <c r="A1466" s="394"/>
      <c r="B1466" s="305"/>
      <c r="C1466" s="305"/>
      <c r="D1466" s="306"/>
      <c r="E1466" s="306"/>
      <c r="F1466" s="305"/>
      <c r="G1466" s="305"/>
      <c r="H1466" s="306"/>
      <c r="I1466" s="306"/>
      <c r="J1466" s="307"/>
      <c r="K1466" s="307"/>
      <c r="L1466" s="299" t="str">
        <f t="shared" si="62"/>
        <v/>
      </c>
      <c r="M1466" s="311"/>
      <c r="N1466" s="312"/>
      <c r="O1466" s="312"/>
      <c r="P1466" s="312"/>
      <c r="Q1466" s="308"/>
      <c r="R1466" s="300" t="str">
        <f>IFERROR(VLOOKUP(Q1466,Hoja1!A:B,2,FALSE),"")</f>
        <v/>
      </c>
      <c r="S1466" s="308"/>
      <c r="T1466" s="308"/>
      <c r="U1466" s="308"/>
      <c r="V1466" s="301" t="str">
        <f t="shared" si="61"/>
        <v/>
      </c>
    </row>
    <row r="1467" spans="1:22" s="302" customFormat="1" x14ac:dyDescent="0.2">
      <c r="A1467" s="394"/>
      <c r="B1467" s="305"/>
      <c r="C1467" s="305"/>
      <c r="D1467" s="306"/>
      <c r="E1467" s="306"/>
      <c r="F1467" s="305"/>
      <c r="G1467" s="305"/>
      <c r="H1467" s="306"/>
      <c r="I1467" s="306"/>
      <c r="J1467" s="307"/>
      <c r="K1467" s="307"/>
      <c r="L1467" s="299" t="str">
        <f t="shared" si="62"/>
        <v/>
      </c>
      <c r="M1467" s="311"/>
      <c r="N1467" s="312"/>
      <c r="O1467" s="312"/>
      <c r="P1467" s="312"/>
      <c r="Q1467" s="308"/>
      <c r="R1467" s="300" t="str">
        <f>IFERROR(VLOOKUP(Q1467,Hoja1!A:B,2,FALSE),"")</f>
        <v/>
      </c>
      <c r="S1467" s="308"/>
      <c r="T1467" s="308"/>
      <c r="U1467" s="308"/>
      <c r="V1467" s="301" t="str">
        <f t="shared" si="61"/>
        <v/>
      </c>
    </row>
    <row r="1468" spans="1:22" s="302" customFormat="1" x14ac:dyDescent="0.2">
      <c r="A1468" s="394"/>
      <c r="B1468" s="305"/>
      <c r="C1468" s="305"/>
      <c r="D1468" s="306"/>
      <c r="E1468" s="306"/>
      <c r="F1468" s="305"/>
      <c r="G1468" s="305"/>
      <c r="H1468" s="306"/>
      <c r="I1468" s="306"/>
      <c r="J1468" s="307"/>
      <c r="K1468" s="307"/>
      <c r="L1468" s="299" t="str">
        <f t="shared" si="62"/>
        <v/>
      </c>
      <c r="M1468" s="311"/>
      <c r="N1468" s="312"/>
      <c r="O1468" s="312"/>
      <c r="P1468" s="312"/>
      <c r="Q1468" s="308"/>
      <c r="R1468" s="300" t="str">
        <f>IFERROR(VLOOKUP(Q1468,Hoja1!A:B,2,FALSE),"")</f>
        <v/>
      </c>
      <c r="S1468" s="308"/>
      <c r="T1468" s="308"/>
      <c r="U1468" s="308"/>
      <c r="V1468" s="301" t="str">
        <f t="shared" si="61"/>
        <v/>
      </c>
    </row>
    <row r="1469" spans="1:22" s="302" customFormat="1" x14ac:dyDescent="0.2">
      <c r="A1469" s="394"/>
      <c r="B1469" s="305"/>
      <c r="C1469" s="305"/>
      <c r="D1469" s="306"/>
      <c r="E1469" s="306"/>
      <c r="F1469" s="305"/>
      <c r="G1469" s="305"/>
      <c r="H1469" s="306"/>
      <c r="I1469" s="306"/>
      <c r="J1469" s="307"/>
      <c r="K1469" s="307"/>
      <c r="L1469" s="299" t="str">
        <f t="shared" si="62"/>
        <v/>
      </c>
      <c r="M1469" s="311"/>
      <c r="N1469" s="312"/>
      <c r="O1469" s="312"/>
      <c r="P1469" s="312"/>
      <c r="Q1469" s="308"/>
      <c r="R1469" s="300" t="str">
        <f>IFERROR(VLOOKUP(Q1469,Hoja1!A:B,2,FALSE),"")</f>
        <v/>
      </c>
      <c r="S1469" s="308"/>
      <c r="T1469" s="308"/>
      <c r="U1469" s="308"/>
      <c r="V1469" s="301" t="str">
        <f t="shared" si="61"/>
        <v/>
      </c>
    </row>
    <row r="1470" spans="1:22" s="302" customFormat="1" x14ac:dyDescent="0.2">
      <c r="A1470" s="394"/>
      <c r="B1470" s="305"/>
      <c r="C1470" s="305"/>
      <c r="D1470" s="306"/>
      <c r="E1470" s="306"/>
      <c r="F1470" s="305"/>
      <c r="G1470" s="305"/>
      <c r="H1470" s="306"/>
      <c r="I1470" s="306"/>
      <c r="J1470" s="307"/>
      <c r="K1470" s="307"/>
      <c r="L1470" s="299" t="str">
        <f t="shared" si="62"/>
        <v/>
      </c>
      <c r="M1470" s="311"/>
      <c r="N1470" s="312"/>
      <c r="O1470" s="312"/>
      <c r="P1470" s="312"/>
      <c r="Q1470" s="308"/>
      <c r="R1470" s="300" t="str">
        <f>IFERROR(VLOOKUP(Q1470,Hoja1!A:B,2,FALSE),"")</f>
        <v/>
      </c>
      <c r="S1470" s="308"/>
      <c r="T1470" s="308"/>
      <c r="U1470" s="308"/>
      <c r="V1470" s="301" t="str">
        <f t="shared" si="61"/>
        <v/>
      </c>
    </row>
    <row r="1471" spans="1:22" s="302" customFormat="1" x14ac:dyDescent="0.2">
      <c r="A1471" s="394"/>
      <c r="B1471" s="305"/>
      <c r="C1471" s="305"/>
      <c r="D1471" s="306"/>
      <c r="E1471" s="306"/>
      <c r="F1471" s="305"/>
      <c r="G1471" s="305"/>
      <c r="H1471" s="306"/>
      <c r="I1471" s="306"/>
      <c r="J1471" s="307"/>
      <c r="K1471" s="307"/>
      <c r="L1471" s="299" t="str">
        <f t="shared" si="62"/>
        <v/>
      </c>
      <c r="M1471" s="311"/>
      <c r="N1471" s="312"/>
      <c r="O1471" s="312"/>
      <c r="P1471" s="312"/>
      <c r="Q1471" s="308"/>
      <c r="R1471" s="300" t="str">
        <f>IFERROR(VLOOKUP(Q1471,Hoja1!A:B,2,FALSE),"")</f>
        <v/>
      </c>
      <c r="S1471" s="308"/>
      <c r="T1471" s="308"/>
      <c r="U1471" s="308"/>
      <c r="V1471" s="301" t="str">
        <f t="shared" si="61"/>
        <v/>
      </c>
    </row>
    <row r="1472" spans="1:22" s="302" customFormat="1" x14ac:dyDescent="0.2">
      <c r="A1472" s="394"/>
      <c r="B1472" s="305"/>
      <c r="C1472" s="305"/>
      <c r="D1472" s="306"/>
      <c r="E1472" s="306"/>
      <c r="F1472" s="305"/>
      <c r="G1472" s="305"/>
      <c r="H1472" s="306"/>
      <c r="I1472" s="306"/>
      <c r="J1472" s="307"/>
      <c r="K1472" s="307"/>
      <c r="L1472" s="299" t="str">
        <f t="shared" si="62"/>
        <v/>
      </c>
      <c r="M1472" s="311"/>
      <c r="N1472" s="312"/>
      <c r="O1472" s="312"/>
      <c r="P1472" s="312"/>
      <c r="Q1472" s="308"/>
      <c r="R1472" s="300" t="str">
        <f>IFERROR(VLOOKUP(Q1472,Hoja1!A:B,2,FALSE),"")</f>
        <v/>
      </c>
      <c r="S1472" s="308"/>
      <c r="T1472" s="308"/>
      <c r="U1472" s="308"/>
      <c r="V1472" s="301" t="str">
        <f t="shared" si="61"/>
        <v/>
      </c>
    </row>
    <row r="1473" spans="1:22" s="302" customFormat="1" x14ac:dyDescent="0.2">
      <c r="A1473" s="394"/>
      <c r="B1473" s="305"/>
      <c r="C1473" s="305"/>
      <c r="D1473" s="306"/>
      <c r="E1473" s="306"/>
      <c r="F1473" s="305"/>
      <c r="G1473" s="305"/>
      <c r="H1473" s="306"/>
      <c r="I1473" s="306"/>
      <c r="J1473" s="307"/>
      <c r="K1473" s="307"/>
      <c r="L1473" s="299" t="str">
        <f t="shared" si="62"/>
        <v/>
      </c>
      <c r="M1473" s="311"/>
      <c r="N1473" s="312"/>
      <c r="O1473" s="312"/>
      <c r="P1473" s="312"/>
      <c r="Q1473" s="308"/>
      <c r="R1473" s="300" t="str">
        <f>IFERROR(VLOOKUP(Q1473,Hoja1!A:B,2,FALSE),"")</f>
        <v/>
      </c>
      <c r="S1473" s="308"/>
      <c r="T1473" s="308"/>
      <c r="U1473" s="308"/>
      <c r="V1473" s="301" t="str">
        <f t="shared" si="61"/>
        <v/>
      </c>
    </row>
    <row r="1474" spans="1:22" s="302" customFormat="1" x14ac:dyDescent="0.2">
      <c r="A1474" s="394"/>
      <c r="B1474" s="305"/>
      <c r="C1474" s="305"/>
      <c r="D1474" s="306"/>
      <c r="E1474" s="306"/>
      <c r="F1474" s="305"/>
      <c r="G1474" s="305"/>
      <c r="H1474" s="306"/>
      <c r="I1474" s="306"/>
      <c r="J1474" s="307"/>
      <c r="K1474" s="307"/>
      <c r="L1474" s="299" t="str">
        <f t="shared" si="62"/>
        <v/>
      </c>
      <c r="M1474" s="311"/>
      <c r="N1474" s="312"/>
      <c r="O1474" s="312"/>
      <c r="P1474" s="312"/>
      <c r="Q1474" s="308"/>
      <c r="R1474" s="300" t="str">
        <f>IFERROR(VLOOKUP(Q1474,Hoja1!A:B,2,FALSE),"")</f>
        <v/>
      </c>
      <c r="S1474" s="308"/>
      <c r="T1474" s="308"/>
      <c r="U1474" s="308"/>
      <c r="V1474" s="301" t="str">
        <f t="shared" si="61"/>
        <v/>
      </c>
    </row>
    <row r="1475" spans="1:22" s="302" customFormat="1" x14ac:dyDescent="0.2">
      <c r="A1475" s="394"/>
      <c r="B1475" s="305"/>
      <c r="C1475" s="305"/>
      <c r="D1475" s="306"/>
      <c r="E1475" s="306"/>
      <c r="F1475" s="305"/>
      <c r="G1475" s="305"/>
      <c r="H1475" s="306"/>
      <c r="I1475" s="306"/>
      <c r="J1475" s="307"/>
      <c r="K1475" s="307"/>
      <c r="L1475" s="299" t="str">
        <f t="shared" si="62"/>
        <v/>
      </c>
      <c r="M1475" s="311"/>
      <c r="N1475" s="312"/>
      <c r="O1475" s="312"/>
      <c r="P1475" s="312"/>
      <c r="Q1475" s="308"/>
      <c r="R1475" s="300" t="str">
        <f>IFERROR(VLOOKUP(Q1475,Hoja1!A:B,2,FALSE),"")</f>
        <v/>
      </c>
      <c r="S1475" s="308"/>
      <c r="T1475" s="308"/>
      <c r="U1475" s="308"/>
      <c r="V1475" s="301" t="str">
        <f t="shared" si="61"/>
        <v/>
      </c>
    </row>
    <row r="1476" spans="1:22" s="302" customFormat="1" x14ac:dyDescent="0.2">
      <c r="A1476" s="394"/>
      <c r="B1476" s="305"/>
      <c r="C1476" s="305"/>
      <c r="D1476" s="306"/>
      <c r="E1476" s="306"/>
      <c r="F1476" s="305"/>
      <c r="G1476" s="305"/>
      <c r="H1476" s="306"/>
      <c r="I1476" s="306"/>
      <c r="J1476" s="307"/>
      <c r="K1476" s="307"/>
      <c r="L1476" s="299" t="str">
        <f t="shared" si="62"/>
        <v/>
      </c>
      <c r="M1476" s="311"/>
      <c r="N1476" s="312"/>
      <c r="O1476" s="312"/>
      <c r="P1476" s="312"/>
      <c r="Q1476" s="308"/>
      <c r="R1476" s="300" t="str">
        <f>IFERROR(VLOOKUP(Q1476,Hoja1!A:B,2,FALSE),"")</f>
        <v/>
      </c>
      <c r="S1476" s="308"/>
      <c r="T1476" s="308"/>
      <c r="U1476" s="308"/>
      <c r="V1476" s="301" t="str">
        <f t="shared" si="61"/>
        <v/>
      </c>
    </row>
    <row r="1477" spans="1:22" s="302" customFormat="1" x14ac:dyDescent="0.2">
      <c r="A1477" s="394"/>
      <c r="B1477" s="305"/>
      <c r="C1477" s="305"/>
      <c r="D1477" s="306"/>
      <c r="E1477" s="306"/>
      <c r="F1477" s="305"/>
      <c r="G1477" s="305"/>
      <c r="H1477" s="306"/>
      <c r="I1477" s="306"/>
      <c r="J1477" s="307"/>
      <c r="K1477" s="307"/>
      <c r="L1477" s="299" t="str">
        <f t="shared" si="62"/>
        <v/>
      </c>
      <c r="M1477" s="311"/>
      <c r="N1477" s="312"/>
      <c r="O1477" s="312"/>
      <c r="P1477" s="312"/>
      <c r="Q1477" s="308"/>
      <c r="R1477" s="300" t="str">
        <f>IFERROR(VLOOKUP(Q1477,Hoja1!A:B,2,FALSE),"")</f>
        <v/>
      </c>
      <c r="S1477" s="308"/>
      <c r="T1477" s="308"/>
      <c r="U1477" s="308"/>
      <c r="V1477" s="301" t="str">
        <f t="shared" si="61"/>
        <v/>
      </c>
    </row>
    <row r="1478" spans="1:22" s="302" customFormat="1" x14ac:dyDescent="0.2">
      <c r="A1478" s="394"/>
      <c r="B1478" s="305"/>
      <c r="C1478" s="305"/>
      <c r="D1478" s="306"/>
      <c r="E1478" s="306"/>
      <c r="F1478" s="305"/>
      <c r="G1478" s="305"/>
      <c r="H1478" s="306"/>
      <c r="I1478" s="306"/>
      <c r="J1478" s="307"/>
      <c r="K1478" s="307"/>
      <c r="L1478" s="299" t="str">
        <f t="shared" si="62"/>
        <v/>
      </c>
      <c r="M1478" s="311"/>
      <c r="N1478" s="312"/>
      <c r="O1478" s="312"/>
      <c r="P1478" s="312"/>
      <c r="Q1478" s="308"/>
      <c r="R1478" s="300" t="str">
        <f>IFERROR(VLOOKUP(Q1478,Hoja1!A:B,2,FALSE),"")</f>
        <v/>
      </c>
      <c r="S1478" s="308"/>
      <c r="T1478" s="308"/>
      <c r="U1478" s="308"/>
      <c r="V1478" s="301" t="str">
        <f t="shared" si="61"/>
        <v/>
      </c>
    </row>
    <row r="1479" spans="1:22" s="302" customFormat="1" x14ac:dyDescent="0.2">
      <c r="A1479" s="394"/>
      <c r="B1479" s="305"/>
      <c r="C1479" s="305"/>
      <c r="D1479" s="306"/>
      <c r="E1479" s="306"/>
      <c r="F1479" s="305"/>
      <c r="G1479" s="305"/>
      <c r="H1479" s="306"/>
      <c r="I1479" s="306"/>
      <c r="J1479" s="307"/>
      <c r="K1479" s="307"/>
      <c r="L1479" s="299" t="str">
        <f t="shared" si="62"/>
        <v/>
      </c>
      <c r="M1479" s="311"/>
      <c r="N1479" s="312"/>
      <c r="O1479" s="312"/>
      <c r="P1479" s="312"/>
      <c r="Q1479" s="308"/>
      <c r="R1479" s="300" t="str">
        <f>IFERROR(VLOOKUP(Q1479,Hoja1!A:B,2,FALSE),"")</f>
        <v/>
      </c>
      <c r="S1479" s="308"/>
      <c r="T1479" s="308"/>
      <c r="U1479" s="308"/>
      <c r="V1479" s="301" t="str">
        <f t="shared" si="61"/>
        <v/>
      </c>
    </row>
    <row r="1480" spans="1:22" s="302" customFormat="1" x14ac:dyDescent="0.2">
      <c r="A1480" s="394"/>
      <c r="B1480" s="305"/>
      <c r="C1480" s="305"/>
      <c r="D1480" s="306"/>
      <c r="E1480" s="306"/>
      <c r="F1480" s="305"/>
      <c r="G1480" s="305"/>
      <c r="H1480" s="306"/>
      <c r="I1480" s="306"/>
      <c r="J1480" s="307"/>
      <c r="K1480" s="307"/>
      <c r="L1480" s="299" t="str">
        <f t="shared" si="62"/>
        <v/>
      </c>
      <c r="M1480" s="311"/>
      <c r="N1480" s="312"/>
      <c r="O1480" s="312"/>
      <c r="P1480" s="312"/>
      <c r="Q1480" s="308"/>
      <c r="R1480" s="300" t="str">
        <f>IFERROR(VLOOKUP(Q1480,Hoja1!A:B,2,FALSE),"")</f>
        <v/>
      </c>
      <c r="S1480" s="308"/>
      <c r="T1480" s="308"/>
      <c r="U1480" s="308"/>
      <c r="V1480" s="301" t="str">
        <f t="shared" si="61"/>
        <v/>
      </c>
    </row>
    <row r="1481" spans="1:22" s="302" customFormat="1" x14ac:dyDescent="0.2">
      <c r="A1481" s="394"/>
      <c r="B1481" s="305"/>
      <c r="C1481" s="305"/>
      <c r="D1481" s="306"/>
      <c r="E1481" s="306"/>
      <c r="F1481" s="305"/>
      <c r="G1481" s="305"/>
      <c r="H1481" s="306"/>
      <c r="I1481" s="306"/>
      <c r="J1481" s="307"/>
      <c r="K1481" s="307"/>
      <c r="L1481" s="299" t="str">
        <f t="shared" si="62"/>
        <v/>
      </c>
      <c r="M1481" s="311"/>
      <c r="N1481" s="312"/>
      <c r="O1481" s="312"/>
      <c r="P1481" s="312"/>
      <c r="Q1481" s="308"/>
      <c r="R1481" s="300" t="str">
        <f>IFERROR(VLOOKUP(Q1481,Hoja1!A:B,2,FALSE),"")</f>
        <v/>
      </c>
      <c r="S1481" s="308"/>
      <c r="T1481" s="308"/>
      <c r="U1481" s="308"/>
      <c r="V1481" s="301" t="str">
        <f t="shared" si="61"/>
        <v/>
      </c>
    </row>
    <row r="1482" spans="1:22" s="302" customFormat="1" x14ac:dyDescent="0.2">
      <c r="A1482" s="394"/>
      <c r="B1482" s="305"/>
      <c r="C1482" s="305"/>
      <c r="D1482" s="306"/>
      <c r="E1482" s="306"/>
      <c r="F1482" s="305"/>
      <c r="G1482" s="305"/>
      <c r="H1482" s="306"/>
      <c r="I1482" s="306"/>
      <c r="J1482" s="307"/>
      <c r="K1482" s="307"/>
      <c r="L1482" s="299" t="str">
        <f t="shared" si="62"/>
        <v/>
      </c>
      <c r="M1482" s="311"/>
      <c r="N1482" s="312"/>
      <c r="O1482" s="312"/>
      <c r="P1482" s="312"/>
      <c r="Q1482" s="308"/>
      <c r="R1482" s="300" t="str">
        <f>IFERROR(VLOOKUP(Q1482,Hoja1!A:B,2,FALSE),"")</f>
        <v/>
      </c>
      <c r="S1482" s="308"/>
      <c r="T1482" s="308"/>
      <c r="U1482" s="308"/>
      <c r="V1482" s="301" t="str">
        <f t="shared" si="61"/>
        <v/>
      </c>
    </row>
    <row r="1483" spans="1:22" s="302" customFormat="1" x14ac:dyDescent="0.2">
      <c r="A1483" s="394"/>
      <c r="B1483" s="305"/>
      <c r="C1483" s="305"/>
      <c r="D1483" s="306"/>
      <c r="E1483" s="306"/>
      <c r="F1483" s="305"/>
      <c r="G1483" s="305"/>
      <c r="H1483" s="306"/>
      <c r="I1483" s="306"/>
      <c r="J1483" s="307"/>
      <c r="K1483" s="307"/>
      <c r="L1483" s="299" t="str">
        <f t="shared" si="62"/>
        <v/>
      </c>
      <c r="M1483" s="311"/>
      <c r="N1483" s="312"/>
      <c r="O1483" s="312"/>
      <c r="P1483" s="312"/>
      <c r="Q1483" s="308"/>
      <c r="R1483" s="300" t="str">
        <f>IFERROR(VLOOKUP(Q1483,Hoja1!A:B,2,FALSE),"")</f>
        <v/>
      </c>
      <c r="S1483" s="308"/>
      <c r="T1483" s="308"/>
      <c r="U1483" s="308"/>
      <c r="V1483" s="301" t="str">
        <f t="shared" ref="V1483:V1546" si="63">IF(A1484="","",MONTH(A1484))</f>
        <v/>
      </c>
    </row>
    <row r="1484" spans="1:22" s="302" customFormat="1" x14ac:dyDescent="0.2">
      <c r="A1484" s="394"/>
      <c r="B1484" s="305"/>
      <c r="C1484" s="305"/>
      <c r="D1484" s="306"/>
      <c r="E1484" s="306"/>
      <c r="F1484" s="305"/>
      <c r="G1484" s="305"/>
      <c r="H1484" s="306"/>
      <c r="I1484" s="306"/>
      <c r="J1484" s="307"/>
      <c r="K1484" s="307"/>
      <c r="L1484" s="299" t="str">
        <f t="shared" si="62"/>
        <v/>
      </c>
      <c r="M1484" s="311"/>
      <c r="N1484" s="312"/>
      <c r="O1484" s="312"/>
      <c r="P1484" s="312"/>
      <c r="Q1484" s="308"/>
      <c r="R1484" s="300" t="str">
        <f>IFERROR(VLOOKUP(Q1484,Hoja1!A:B,2,FALSE),"")</f>
        <v/>
      </c>
      <c r="S1484" s="308"/>
      <c r="T1484" s="308"/>
      <c r="U1484" s="308"/>
      <c r="V1484" s="301" t="str">
        <f t="shared" si="63"/>
        <v/>
      </c>
    </row>
    <row r="1485" spans="1:22" s="302" customFormat="1" x14ac:dyDescent="0.2">
      <c r="A1485" s="394"/>
      <c r="B1485" s="305"/>
      <c r="C1485" s="305"/>
      <c r="D1485" s="306"/>
      <c r="E1485" s="306"/>
      <c r="F1485" s="305"/>
      <c r="G1485" s="305"/>
      <c r="H1485" s="306"/>
      <c r="I1485" s="306"/>
      <c r="J1485" s="307"/>
      <c r="K1485" s="307"/>
      <c r="L1485" s="299" t="str">
        <f t="shared" si="62"/>
        <v/>
      </c>
      <c r="M1485" s="311"/>
      <c r="N1485" s="312"/>
      <c r="O1485" s="312"/>
      <c r="P1485" s="312"/>
      <c r="Q1485" s="308"/>
      <c r="R1485" s="300" t="str">
        <f>IFERROR(VLOOKUP(Q1485,Hoja1!A:B,2,FALSE),"")</f>
        <v/>
      </c>
      <c r="S1485" s="308"/>
      <c r="T1485" s="308"/>
      <c r="U1485" s="308"/>
      <c r="V1485" s="301" t="str">
        <f t="shared" si="63"/>
        <v/>
      </c>
    </row>
    <row r="1486" spans="1:22" s="302" customFormat="1" x14ac:dyDescent="0.2">
      <c r="A1486" s="394"/>
      <c r="B1486" s="305"/>
      <c r="C1486" s="305"/>
      <c r="D1486" s="306"/>
      <c r="E1486" s="306"/>
      <c r="F1486" s="305"/>
      <c r="G1486" s="305"/>
      <c r="H1486" s="306"/>
      <c r="I1486" s="306"/>
      <c r="J1486" s="307"/>
      <c r="K1486" s="307"/>
      <c r="L1486" s="299" t="str">
        <f t="shared" si="62"/>
        <v/>
      </c>
      <c r="M1486" s="311"/>
      <c r="N1486" s="312"/>
      <c r="O1486" s="312"/>
      <c r="P1486" s="312"/>
      <c r="Q1486" s="308"/>
      <c r="R1486" s="300" t="str">
        <f>IFERROR(VLOOKUP(Q1486,Hoja1!A:B,2,FALSE),"")</f>
        <v/>
      </c>
      <c r="S1486" s="308"/>
      <c r="T1486" s="308"/>
      <c r="U1486" s="308"/>
      <c r="V1486" s="301" t="str">
        <f t="shared" si="63"/>
        <v/>
      </c>
    </row>
    <row r="1487" spans="1:22" s="302" customFormat="1" x14ac:dyDescent="0.2">
      <c r="A1487" s="394"/>
      <c r="B1487" s="305"/>
      <c r="C1487" s="305"/>
      <c r="D1487" s="306"/>
      <c r="E1487" s="306"/>
      <c r="F1487" s="305"/>
      <c r="G1487" s="305"/>
      <c r="H1487" s="306"/>
      <c r="I1487" s="306"/>
      <c r="J1487" s="307"/>
      <c r="K1487" s="307"/>
      <c r="L1487" s="299" t="str">
        <f t="shared" si="62"/>
        <v/>
      </c>
      <c r="M1487" s="311"/>
      <c r="N1487" s="312"/>
      <c r="O1487" s="312"/>
      <c r="P1487" s="312"/>
      <c r="Q1487" s="308"/>
      <c r="R1487" s="300" t="str">
        <f>IFERROR(VLOOKUP(Q1487,Hoja1!A:B,2,FALSE),"")</f>
        <v/>
      </c>
      <c r="S1487" s="308"/>
      <c r="T1487" s="308"/>
      <c r="U1487" s="308"/>
      <c r="V1487" s="301" t="str">
        <f t="shared" si="63"/>
        <v/>
      </c>
    </row>
    <row r="1488" spans="1:22" s="302" customFormat="1" x14ac:dyDescent="0.2">
      <c r="A1488" s="394"/>
      <c r="B1488" s="305"/>
      <c r="C1488" s="305"/>
      <c r="D1488" s="306"/>
      <c r="E1488" s="306"/>
      <c r="F1488" s="305"/>
      <c r="G1488" s="305"/>
      <c r="H1488" s="306"/>
      <c r="I1488" s="306"/>
      <c r="J1488" s="307"/>
      <c r="K1488" s="307"/>
      <c r="L1488" s="299" t="str">
        <f t="shared" si="62"/>
        <v/>
      </c>
      <c r="M1488" s="311"/>
      <c r="N1488" s="312"/>
      <c r="O1488" s="312"/>
      <c r="P1488" s="312"/>
      <c r="Q1488" s="308"/>
      <c r="R1488" s="300" t="str">
        <f>IFERROR(VLOOKUP(Q1488,Hoja1!A:B,2,FALSE),"")</f>
        <v/>
      </c>
      <c r="S1488" s="308"/>
      <c r="T1488" s="308"/>
      <c r="U1488" s="308"/>
      <c r="V1488" s="301" t="str">
        <f t="shared" si="63"/>
        <v/>
      </c>
    </row>
    <row r="1489" spans="1:22" s="302" customFormat="1" x14ac:dyDescent="0.2">
      <c r="A1489" s="394"/>
      <c r="B1489" s="305"/>
      <c r="C1489" s="305"/>
      <c r="D1489" s="306"/>
      <c r="E1489" s="306"/>
      <c r="F1489" s="305"/>
      <c r="G1489" s="305"/>
      <c r="H1489" s="306"/>
      <c r="I1489" s="306"/>
      <c r="J1489" s="307"/>
      <c r="K1489" s="307"/>
      <c r="L1489" s="299" t="str">
        <f t="shared" si="62"/>
        <v/>
      </c>
      <c r="M1489" s="311"/>
      <c r="N1489" s="312"/>
      <c r="O1489" s="312"/>
      <c r="P1489" s="312"/>
      <c r="Q1489" s="308"/>
      <c r="R1489" s="300" t="str">
        <f>IFERROR(VLOOKUP(Q1489,Hoja1!A:B,2,FALSE),"")</f>
        <v/>
      </c>
      <c r="S1489" s="308"/>
      <c r="T1489" s="308"/>
      <c r="U1489" s="308"/>
      <c r="V1489" s="301" t="str">
        <f t="shared" si="63"/>
        <v/>
      </c>
    </row>
    <row r="1490" spans="1:22" s="302" customFormat="1" x14ac:dyDescent="0.2">
      <c r="A1490" s="394"/>
      <c r="B1490" s="305"/>
      <c r="C1490" s="305"/>
      <c r="D1490" s="306"/>
      <c r="E1490" s="306"/>
      <c r="F1490" s="305"/>
      <c r="G1490" s="305"/>
      <c r="H1490" s="306"/>
      <c r="I1490" s="306"/>
      <c r="J1490" s="307"/>
      <c r="K1490" s="307"/>
      <c r="L1490" s="299" t="str">
        <f t="shared" si="62"/>
        <v/>
      </c>
      <c r="M1490" s="311"/>
      <c r="N1490" s="312"/>
      <c r="O1490" s="312"/>
      <c r="P1490" s="312"/>
      <c r="Q1490" s="308"/>
      <c r="R1490" s="300" t="str">
        <f>IFERROR(VLOOKUP(Q1490,Hoja1!A:B,2,FALSE),"")</f>
        <v/>
      </c>
      <c r="S1490" s="308"/>
      <c r="T1490" s="308"/>
      <c r="U1490" s="308"/>
      <c r="V1490" s="301" t="str">
        <f t="shared" si="63"/>
        <v/>
      </c>
    </row>
    <row r="1491" spans="1:22" s="302" customFormat="1" x14ac:dyDescent="0.2">
      <c r="A1491" s="394"/>
      <c r="B1491" s="305"/>
      <c r="C1491" s="305"/>
      <c r="D1491" s="306"/>
      <c r="E1491" s="306"/>
      <c r="F1491" s="305"/>
      <c r="G1491" s="305"/>
      <c r="H1491" s="306"/>
      <c r="I1491" s="306"/>
      <c r="J1491" s="307"/>
      <c r="K1491" s="307"/>
      <c r="L1491" s="299" t="str">
        <f t="shared" si="62"/>
        <v/>
      </c>
      <c r="M1491" s="311"/>
      <c r="N1491" s="312"/>
      <c r="O1491" s="312"/>
      <c r="P1491" s="312"/>
      <c r="Q1491" s="308"/>
      <c r="R1491" s="300" t="str">
        <f>IFERROR(VLOOKUP(Q1491,Hoja1!A:B,2,FALSE),"")</f>
        <v/>
      </c>
      <c r="S1491" s="308"/>
      <c r="T1491" s="308"/>
      <c r="U1491" s="308"/>
      <c r="V1491" s="301" t="str">
        <f t="shared" si="63"/>
        <v/>
      </c>
    </row>
    <row r="1492" spans="1:22" s="302" customFormat="1" x14ac:dyDescent="0.2">
      <c r="A1492" s="394"/>
      <c r="B1492" s="305"/>
      <c r="C1492" s="305"/>
      <c r="D1492" s="306"/>
      <c r="E1492" s="306"/>
      <c r="F1492" s="305"/>
      <c r="G1492" s="305"/>
      <c r="H1492" s="306"/>
      <c r="I1492" s="306"/>
      <c r="J1492" s="307"/>
      <c r="K1492" s="307"/>
      <c r="L1492" s="299" t="str">
        <f t="shared" si="62"/>
        <v/>
      </c>
      <c r="M1492" s="311"/>
      <c r="N1492" s="312"/>
      <c r="O1492" s="312"/>
      <c r="P1492" s="312"/>
      <c r="Q1492" s="308"/>
      <c r="R1492" s="300" t="str">
        <f>IFERROR(VLOOKUP(Q1492,Hoja1!A:B,2,FALSE),"")</f>
        <v/>
      </c>
      <c r="S1492" s="308"/>
      <c r="T1492" s="308"/>
      <c r="U1492" s="308"/>
      <c r="V1492" s="301" t="str">
        <f t="shared" si="63"/>
        <v/>
      </c>
    </row>
    <row r="1493" spans="1:22" s="302" customFormat="1" x14ac:dyDescent="0.2">
      <c r="A1493" s="394"/>
      <c r="B1493" s="305"/>
      <c r="C1493" s="305"/>
      <c r="D1493" s="306"/>
      <c r="E1493" s="306"/>
      <c r="F1493" s="305"/>
      <c r="G1493" s="305"/>
      <c r="H1493" s="306"/>
      <c r="I1493" s="306"/>
      <c r="J1493" s="307"/>
      <c r="K1493" s="307"/>
      <c r="L1493" s="299" t="str">
        <f t="shared" si="62"/>
        <v/>
      </c>
      <c r="M1493" s="311"/>
      <c r="N1493" s="312"/>
      <c r="O1493" s="312"/>
      <c r="P1493" s="312"/>
      <c r="Q1493" s="308"/>
      <c r="R1493" s="300" t="str">
        <f>IFERROR(VLOOKUP(Q1493,Hoja1!A:B,2,FALSE),"")</f>
        <v/>
      </c>
      <c r="S1493" s="308"/>
      <c r="T1493" s="308"/>
      <c r="U1493" s="308"/>
      <c r="V1493" s="301" t="str">
        <f t="shared" si="63"/>
        <v/>
      </c>
    </row>
    <row r="1494" spans="1:22" s="302" customFormat="1" x14ac:dyDescent="0.2">
      <c r="A1494" s="394"/>
      <c r="B1494" s="305"/>
      <c r="C1494" s="305"/>
      <c r="D1494" s="306"/>
      <c r="E1494" s="306"/>
      <c r="F1494" s="305"/>
      <c r="G1494" s="305"/>
      <c r="H1494" s="306"/>
      <c r="I1494" s="306"/>
      <c r="J1494" s="307"/>
      <c r="K1494" s="307"/>
      <c r="L1494" s="299" t="str">
        <f t="shared" si="62"/>
        <v/>
      </c>
      <c r="M1494" s="311"/>
      <c r="N1494" s="312"/>
      <c r="O1494" s="312"/>
      <c r="P1494" s="312"/>
      <c r="Q1494" s="308"/>
      <c r="R1494" s="300" t="str">
        <f>IFERROR(VLOOKUP(Q1494,Hoja1!A:B,2,FALSE),"")</f>
        <v/>
      </c>
      <c r="S1494" s="308"/>
      <c r="T1494" s="308"/>
      <c r="U1494" s="308"/>
      <c r="V1494" s="301" t="str">
        <f t="shared" si="63"/>
        <v/>
      </c>
    </row>
    <row r="1495" spans="1:22" s="302" customFormat="1" x14ac:dyDescent="0.2">
      <c r="A1495" s="394"/>
      <c r="B1495" s="305"/>
      <c r="C1495" s="305"/>
      <c r="D1495" s="306"/>
      <c r="E1495" s="306"/>
      <c r="F1495" s="305"/>
      <c r="G1495" s="305"/>
      <c r="H1495" s="306"/>
      <c r="I1495" s="306"/>
      <c r="J1495" s="307"/>
      <c r="K1495" s="307"/>
      <c r="L1495" s="299" t="str">
        <f t="shared" si="62"/>
        <v/>
      </c>
      <c r="M1495" s="311"/>
      <c r="N1495" s="312"/>
      <c r="O1495" s="312"/>
      <c r="P1495" s="312"/>
      <c r="Q1495" s="308"/>
      <c r="R1495" s="300" t="str">
        <f>IFERROR(VLOOKUP(Q1495,Hoja1!A:B,2,FALSE),"")</f>
        <v/>
      </c>
      <c r="S1495" s="308"/>
      <c r="T1495" s="308"/>
      <c r="U1495" s="308"/>
      <c r="V1495" s="301" t="str">
        <f t="shared" si="63"/>
        <v/>
      </c>
    </row>
    <row r="1496" spans="1:22" s="302" customFormat="1" x14ac:dyDescent="0.2">
      <c r="A1496" s="394"/>
      <c r="B1496" s="305"/>
      <c r="C1496" s="305"/>
      <c r="D1496" s="306"/>
      <c r="E1496" s="306"/>
      <c r="F1496" s="305"/>
      <c r="G1496" s="305"/>
      <c r="H1496" s="306"/>
      <c r="I1496" s="306"/>
      <c r="J1496" s="307"/>
      <c r="K1496" s="307"/>
      <c r="L1496" s="299" t="str">
        <f t="shared" si="62"/>
        <v/>
      </c>
      <c r="M1496" s="311"/>
      <c r="N1496" s="312"/>
      <c r="O1496" s="312"/>
      <c r="P1496" s="312"/>
      <c r="Q1496" s="308"/>
      <c r="R1496" s="300" t="str">
        <f>IFERROR(VLOOKUP(Q1496,Hoja1!A:B,2,FALSE),"")</f>
        <v/>
      </c>
      <c r="S1496" s="308"/>
      <c r="T1496" s="308"/>
      <c r="U1496" s="308"/>
      <c r="V1496" s="301" t="str">
        <f t="shared" si="63"/>
        <v/>
      </c>
    </row>
    <row r="1497" spans="1:22" s="302" customFormat="1" x14ac:dyDescent="0.2">
      <c r="A1497" s="394"/>
      <c r="B1497" s="305"/>
      <c r="C1497" s="305"/>
      <c r="D1497" s="306"/>
      <c r="E1497" s="306"/>
      <c r="F1497" s="305"/>
      <c r="G1497" s="305"/>
      <c r="H1497" s="306"/>
      <c r="I1497" s="306"/>
      <c r="J1497" s="307"/>
      <c r="K1497" s="307"/>
      <c r="L1497" s="299" t="str">
        <f t="shared" si="62"/>
        <v/>
      </c>
      <c r="M1497" s="311"/>
      <c r="N1497" s="312"/>
      <c r="O1497" s="312"/>
      <c r="P1497" s="312"/>
      <c r="Q1497" s="308"/>
      <c r="R1497" s="300" t="str">
        <f>IFERROR(VLOOKUP(Q1497,Hoja1!A:B,2,FALSE),"")</f>
        <v/>
      </c>
      <c r="S1497" s="308"/>
      <c r="T1497" s="308"/>
      <c r="U1497" s="308"/>
      <c r="V1497" s="301" t="str">
        <f t="shared" si="63"/>
        <v/>
      </c>
    </row>
    <row r="1498" spans="1:22" s="302" customFormat="1" x14ac:dyDescent="0.2">
      <c r="A1498" s="394"/>
      <c r="B1498" s="305"/>
      <c r="C1498" s="305"/>
      <c r="D1498" s="306"/>
      <c r="E1498" s="306"/>
      <c r="F1498" s="305"/>
      <c r="G1498" s="305"/>
      <c r="H1498" s="306"/>
      <c r="I1498" s="306"/>
      <c r="J1498" s="307"/>
      <c r="K1498" s="307"/>
      <c r="L1498" s="299" t="str">
        <f t="shared" si="62"/>
        <v/>
      </c>
      <c r="M1498" s="311"/>
      <c r="N1498" s="312"/>
      <c r="O1498" s="312"/>
      <c r="P1498" s="312"/>
      <c r="Q1498" s="308"/>
      <c r="R1498" s="300" t="str">
        <f>IFERROR(VLOOKUP(Q1498,Hoja1!A:B,2,FALSE),"")</f>
        <v/>
      </c>
      <c r="S1498" s="308"/>
      <c r="T1498" s="308"/>
      <c r="U1498" s="308"/>
      <c r="V1498" s="301" t="str">
        <f t="shared" si="63"/>
        <v/>
      </c>
    </row>
    <row r="1499" spans="1:22" s="302" customFormat="1" x14ac:dyDescent="0.2">
      <c r="A1499" s="394"/>
      <c r="B1499" s="305"/>
      <c r="C1499" s="305"/>
      <c r="D1499" s="306"/>
      <c r="E1499" s="306"/>
      <c r="F1499" s="305"/>
      <c r="G1499" s="305"/>
      <c r="H1499" s="306"/>
      <c r="I1499" s="306"/>
      <c r="J1499" s="307"/>
      <c r="K1499" s="307"/>
      <c r="L1499" s="299" t="str">
        <f t="shared" si="62"/>
        <v/>
      </c>
      <c r="M1499" s="311"/>
      <c r="N1499" s="312"/>
      <c r="O1499" s="312"/>
      <c r="P1499" s="312"/>
      <c r="Q1499" s="308"/>
      <c r="R1499" s="300" t="str">
        <f>IFERROR(VLOOKUP(Q1499,Hoja1!A:B,2,FALSE),"")</f>
        <v/>
      </c>
      <c r="S1499" s="308"/>
      <c r="T1499" s="308"/>
      <c r="U1499" s="308"/>
      <c r="V1499" s="301" t="str">
        <f t="shared" si="63"/>
        <v/>
      </c>
    </row>
    <row r="1500" spans="1:22" s="302" customFormat="1" x14ac:dyDescent="0.2">
      <c r="A1500" s="394"/>
      <c r="B1500" s="305"/>
      <c r="C1500" s="305"/>
      <c r="D1500" s="306"/>
      <c r="E1500" s="306"/>
      <c r="F1500" s="305"/>
      <c r="G1500" s="305"/>
      <c r="H1500" s="306"/>
      <c r="I1500" s="306"/>
      <c r="J1500" s="307"/>
      <c r="K1500" s="307"/>
      <c r="L1500" s="299" t="str">
        <f t="shared" si="62"/>
        <v/>
      </c>
      <c r="M1500" s="311"/>
      <c r="N1500" s="312"/>
      <c r="O1500" s="312"/>
      <c r="P1500" s="312"/>
      <c r="Q1500" s="308"/>
      <c r="R1500" s="300" t="str">
        <f>IFERROR(VLOOKUP(Q1500,Hoja1!A:B,2,FALSE),"")</f>
        <v/>
      </c>
      <c r="S1500" s="308"/>
      <c r="T1500" s="308"/>
      <c r="U1500" s="308"/>
      <c r="V1500" s="301" t="str">
        <f t="shared" si="63"/>
        <v/>
      </c>
    </row>
    <row r="1501" spans="1:22" s="302" customFormat="1" x14ac:dyDescent="0.2">
      <c r="A1501" s="394"/>
      <c r="B1501" s="305"/>
      <c r="C1501" s="305"/>
      <c r="D1501" s="306"/>
      <c r="E1501" s="306"/>
      <c r="F1501" s="305"/>
      <c r="G1501" s="305"/>
      <c r="H1501" s="306"/>
      <c r="I1501" s="306"/>
      <c r="J1501" s="307"/>
      <c r="K1501" s="307"/>
      <c r="L1501" s="299" t="str">
        <f t="shared" si="62"/>
        <v/>
      </c>
      <c r="M1501" s="311"/>
      <c r="N1501" s="312"/>
      <c r="O1501" s="312"/>
      <c r="P1501" s="312"/>
      <c r="Q1501" s="308"/>
      <c r="R1501" s="300" t="str">
        <f>IFERROR(VLOOKUP(Q1501,Hoja1!A:B,2,FALSE),"")</f>
        <v/>
      </c>
      <c r="S1501" s="308"/>
      <c r="T1501" s="308"/>
      <c r="U1501" s="308"/>
      <c r="V1501" s="301" t="str">
        <f t="shared" si="63"/>
        <v/>
      </c>
    </row>
    <row r="1502" spans="1:22" s="302" customFormat="1" x14ac:dyDescent="0.2">
      <c r="A1502" s="394"/>
      <c r="B1502" s="305"/>
      <c r="C1502" s="305"/>
      <c r="D1502" s="306"/>
      <c r="E1502" s="306"/>
      <c r="F1502" s="305"/>
      <c r="G1502" s="305"/>
      <c r="H1502" s="306"/>
      <c r="I1502" s="306"/>
      <c r="J1502" s="307"/>
      <c r="K1502" s="307"/>
      <c r="L1502" s="299" t="str">
        <f t="shared" si="62"/>
        <v/>
      </c>
      <c r="M1502" s="311"/>
      <c r="N1502" s="312"/>
      <c r="O1502" s="312"/>
      <c r="P1502" s="312"/>
      <c r="Q1502" s="308"/>
      <c r="R1502" s="300" t="str">
        <f>IFERROR(VLOOKUP(Q1502,Hoja1!A:B,2,FALSE),"")</f>
        <v/>
      </c>
      <c r="S1502" s="308"/>
      <c r="T1502" s="308"/>
      <c r="U1502" s="308"/>
      <c r="V1502" s="301" t="str">
        <f t="shared" si="63"/>
        <v/>
      </c>
    </row>
    <row r="1503" spans="1:22" s="302" customFormat="1" x14ac:dyDescent="0.2">
      <c r="A1503" s="394"/>
      <c r="B1503" s="305"/>
      <c r="C1503" s="305"/>
      <c r="D1503" s="306"/>
      <c r="E1503" s="306"/>
      <c r="F1503" s="305"/>
      <c r="G1503" s="305"/>
      <c r="H1503" s="306"/>
      <c r="I1503" s="306"/>
      <c r="J1503" s="307"/>
      <c r="K1503" s="307"/>
      <c r="L1503" s="299" t="str">
        <f t="shared" si="62"/>
        <v/>
      </c>
      <c r="M1503" s="311"/>
      <c r="N1503" s="312"/>
      <c r="O1503" s="312"/>
      <c r="P1503" s="312"/>
      <c r="Q1503" s="308"/>
      <c r="R1503" s="300" t="str">
        <f>IFERROR(VLOOKUP(Q1503,Hoja1!A:B,2,FALSE),"")</f>
        <v/>
      </c>
      <c r="S1503" s="308"/>
      <c r="T1503" s="308"/>
      <c r="U1503" s="308"/>
      <c r="V1503" s="301" t="str">
        <f t="shared" si="63"/>
        <v/>
      </c>
    </row>
    <row r="1504" spans="1:22" s="302" customFormat="1" x14ac:dyDescent="0.2">
      <c r="A1504" s="394"/>
      <c r="B1504" s="305"/>
      <c r="C1504" s="305"/>
      <c r="D1504" s="306"/>
      <c r="E1504" s="306"/>
      <c r="F1504" s="305"/>
      <c r="G1504" s="305"/>
      <c r="H1504" s="306"/>
      <c r="I1504" s="306"/>
      <c r="J1504" s="307"/>
      <c r="K1504" s="307"/>
      <c r="L1504" s="299" t="str">
        <f t="shared" si="62"/>
        <v/>
      </c>
      <c r="M1504" s="311"/>
      <c r="N1504" s="312"/>
      <c r="O1504" s="312"/>
      <c r="P1504" s="312"/>
      <c r="Q1504" s="308"/>
      <c r="R1504" s="300" t="str">
        <f>IFERROR(VLOOKUP(Q1504,Hoja1!A:B,2,FALSE),"")</f>
        <v/>
      </c>
      <c r="S1504" s="308"/>
      <c r="T1504" s="308"/>
      <c r="U1504" s="308"/>
      <c r="V1504" s="301" t="str">
        <f t="shared" si="63"/>
        <v/>
      </c>
    </row>
    <row r="1505" spans="1:22" s="302" customFormat="1" x14ac:dyDescent="0.2">
      <c r="A1505" s="394"/>
      <c r="B1505" s="305"/>
      <c r="C1505" s="305"/>
      <c r="D1505" s="306"/>
      <c r="E1505" s="306"/>
      <c r="F1505" s="305"/>
      <c r="G1505" s="305"/>
      <c r="H1505" s="306"/>
      <c r="I1505" s="306"/>
      <c r="J1505" s="307"/>
      <c r="K1505" s="307"/>
      <c r="L1505" s="299" t="str">
        <f t="shared" si="62"/>
        <v/>
      </c>
      <c r="M1505" s="311"/>
      <c r="N1505" s="312"/>
      <c r="O1505" s="312"/>
      <c r="P1505" s="312"/>
      <c r="Q1505" s="308"/>
      <c r="R1505" s="300" t="str">
        <f>IFERROR(VLOOKUP(Q1505,Hoja1!A:B,2,FALSE),"")</f>
        <v/>
      </c>
      <c r="S1505" s="308"/>
      <c r="T1505" s="308"/>
      <c r="U1505" s="308"/>
      <c r="V1505" s="301" t="str">
        <f t="shared" si="63"/>
        <v/>
      </c>
    </row>
    <row r="1506" spans="1:22" s="302" customFormat="1" x14ac:dyDescent="0.2">
      <c r="A1506" s="394"/>
      <c r="B1506" s="305"/>
      <c r="C1506" s="305"/>
      <c r="D1506" s="306"/>
      <c r="E1506" s="306"/>
      <c r="F1506" s="305"/>
      <c r="G1506" s="305"/>
      <c r="H1506" s="306"/>
      <c r="I1506" s="306"/>
      <c r="J1506" s="307"/>
      <c r="K1506" s="307"/>
      <c r="L1506" s="299" t="str">
        <f t="shared" si="62"/>
        <v/>
      </c>
      <c r="M1506" s="311"/>
      <c r="N1506" s="312"/>
      <c r="O1506" s="312"/>
      <c r="P1506" s="312"/>
      <c r="Q1506" s="308"/>
      <c r="R1506" s="300" t="str">
        <f>IFERROR(VLOOKUP(Q1506,Hoja1!A:B,2,FALSE),"")</f>
        <v/>
      </c>
      <c r="S1506" s="308"/>
      <c r="T1506" s="308"/>
      <c r="U1506" s="308"/>
      <c r="V1506" s="301" t="str">
        <f t="shared" si="63"/>
        <v/>
      </c>
    </row>
    <row r="1507" spans="1:22" s="302" customFormat="1" x14ac:dyDescent="0.2">
      <c r="A1507" s="394"/>
      <c r="B1507" s="305"/>
      <c r="C1507" s="305"/>
      <c r="D1507" s="306"/>
      <c r="E1507" s="306"/>
      <c r="F1507" s="305"/>
      <c r="G1507" s="305"/>
      <c r="H1507" s="306"/>
      <c r="I1507" s="306"/>
      <c r="J1507" s="307"/>
      <c r="K1507" s="307"/>
      <c r="L1507" s="299" t="str">
        <f t="shared" si="62"/>
        <v/>
      </c>
      <c r="M1507" s="311"/>
      <c r="N1507" s="312"/>
      <c r="O1507" s="312"/>
      <c r="P1507" s="312"/>
      <c r="Q1507" s="308"/>
      <c r="R1507" s="300" t="str">
        <f>IFERROR(VLOOKUP(Q1507,Hoja1!A:B,2,FALSE),"")</f>
        <v/>
      </c>
      <c r="S1507" s="308"/>
      <c r="T1507" s="308"/>
      <c r="U1507" s="308"/>
      <c r="V1507" s="301" t="str">
        <f t="shared" si="63"/>
        <v/>
      </c>
    </row>
    <row r="1508" spans="1:22" s="302" customFormat="1" x14ac:dyDescent="0.2">
      <c r="A1508" s="394"/>
      <c r="B1508" s="305"/>
      <c r="C1508" s="305"/>
      <c r="D1508" s="306"/>
      <c r="E1508" s="306"/>
      <c r="F1508" s="305"/>
      <c r="G1508" s="305"/>
      <c r="H1508" s="306"/>
      <c r="I1508" s="306"/>
      <c r="J1508" s="307"/>
      <c r="K1508" s="307"/>
      <c r="L1508" s="299" t="str">
        <f t="shared" si="62"/>
        <v/>
      </c>
      <c r="M1508" s="311"/>
      <c r="N1508" s="312"/>
      <c r="O1508" s="312"/>
      <c r="P1508" s="312"/>
      <c r="Q1508" s="308"/>
      <c r="R1508" s="300" t="str">
        <f>IFERROR(VLOOKUP(Q1508,Hoja1!A:B,2,FALSE),"")</f>
        <v/>
      </c>
      <c r="S1508" s="308"/>
      <c r="T1508" s="308"/>
      <c r="U1508" s="308"/>
      <c r="V1508" s="301" t="str">
        <f t="shared" si="63"/>
        <v/>
      </c>
    </row>
    <row r="1509" spans="1:22" s="302" customFormat="1" x14ac:dyDescent="0.2">
      <c r="A1509" s="394"/>
      <c r="B1509" s="305"/>
      <c r="C1509" s="305"/>
      <c r="D1509" s="306"/>
      <c r="E1509" s="306"/>
      <c r="F1509" s="305"/>
      <c r="G1509" s="305"/>
      <c r="H1509" s="306"/>
      <c r="I1509" s="306"/>
      <c r="J1509" s="307"/>
      <c r="K1509" s="307"/>
      <c r="L1509" s="299" t="str">
        <f t="shared" si="62"/>
        <v/>
      </c>
      <c r="M1509" s="311"/>
      <c r="N1509" s="312"/>
      <c r="O1509" s="312"/>
      <c r="P1509" s="312"/>
      <c r="Q1509" s="308"/>
      <c r="R1509" s="300" t="str">
        <f>IFERROR(VLOOKUP(Q1509,Hoja1!A:B,2,FALSE),"")</f>
        <v/>
      </c>
      <c r="S1509" s="308"/>
      <c r="T1509" s="308"/>
      <c r="U1509" s="308"/>
      <c r="V1509" s="301" t="str">
        <f t="shared" si="63"/>
        <v/>
      </c>
    </row>
    <row r="1510" spans="1:22" s="302" customFormat="1" x14ac:dyDescent="0.2">
      <c r="A1510" s="394"/>
      <c r="B1510" s="305"/>
      <c r="C1510" s="305"/>
      <c r="D1510" s="306"/>
      <c r="E1510" s="306"/>
      <c r="F1510" s="305"/>
      <c r="G1510" s="305"/>
      <c r="H1510" s="306"/>
      <c r="I1510" s="306"/>
      <c r="J1510" s="307"/>
      <c r="K1510" s="307"/>
      <c r="L1510" s="299" t="str">
        <f t="shared" si="62"/>
        <v/>
      </c>
      <c r="M1510" s="311"/>
      <c r="N1510" s="312"/>
      <c r="O1510" s="312"/>
      <c r="P1510" s="312"/>
      <c r="Q1510" s="308"/>
      <c r="R1510" s="300" t="str">
        <f>IFERROR(VLOOKUP(Q1510,Hoja1!A:B,2,FALSE),"")</f>
        <v/>
      </c>
      <c r="S1510" s="308"/>
      <c r="T1510" s="308"/>
      <c r="U1510" s="308"/>
      <c r="V1510" s="301" t="str">
        <f t="shared" si="63"/>
        <v/>
      </c>
    </row>
    <row r="1511" spans="1:22" s="302" customFormat="1" x14ac:dyDescent="0.2">
      <c r="A1511" s="394"/>
      <c r="B1511" s="305"/>
      <c r="C1511" s="305"/>
      <c r="D1511" s="306"/>
      <c r="E1511" s="306"/>
      <c r="F1511" s="305"/>
      <c r="G1511" s="305"/>
      <c r="H1511" s="306"/>
      <c r="I1511" s="306"/>
      <c r="J1511" s="307"/>
      <c r="K1511" s="307"/>
      <c r="L1511" s="299" t="str">
        <f t="shared" si="62"/>
        <v/>
      </c>
      <c r="M1511" s="311"/>
      <c r="N1511" s="312"/>
      <c r="O1511" s="312"/>
      <c r="P1511" s="312"/>
      <c r="Q1511" s="308"/>
      <c r="R1511" s="300" t="str">
        <f>IFERROR(VLOOKUP(Q1511,Hoja1!A:B,2,FALSE),"")</f>
        <v/>
      </c>
      <c r="S1511" s="308"/>
      <c r="T1511" s="308"/>
      <c r="U1511" s="308"/>
      <c r="V1511" s="301" t="str">
        <f t="shared" si="63"/>
        <v/>
      </c>
    </row>
    <row r="1512" spans="1:22" s="302" customFormat="1" x14ac:dyDescent="0.2">
      <c r="A1512" s="394"/>
      <c r="B1512" s="305"/>
      <c r="C1512" s="305"/>
      <c r="D1512" s="306"/>
      <c r="E1512" s="306"/>
      <c r="F1512" s="305"/>
      <c r="G1512" s="305"/>
      <c r="H1512" s="306"/>
      <c r="I1512" s="306"/>
      <c r="J1512" s="307"/>
      <c r="K1512" s="307"/>
      <c r="L1512" s="299" t="str">
        <f t="shared" si="62"/>
        <v/>
      </c>
      <c r="M1512" s="311"/>
      <c r="N1512" s="312"/>
      <c r="O1512" s="312"/>
      <c r="P1512" s="312"/>
      <c r="Q1512" s="308"/>
      <c r="R1512" s="300" t="str">
        <f>IFERROR(VLOOKUP(Q1512,Hoja1!A:B,2,FALSE),"")</f>
        <v/>
      </c>
      <c r="S1512" s="308"/>
      <c r="T1512" s="308"/>
      <c r="U1512" s="308"/>
      <c r="V1512" s="301" t="str">
        <f t="shared" si="63"/>
        <v/>
      </c>
    </row>
    <row r="1513" spans="1:22" s="302" customFormat="1" x14ac:dyDescent="0.2">
      <c r="A1513" s="394"/>
      <c r="B1513" s="305"/>
      <c r="C1513" s="305"/>
      <c r="D1513" s="306"/>
      <c r="E1513" s="306"/>
      <c r="F1513" s="305"/>
      <c r="G1513" s="305"/>
      <c r="H1513" s="306"/>
      <c r="I1513" s="306"/>
      <c r="J1513" s="307"/>
      <c r="K1513" s="307"/>
      <c r="L1513" s="299" t="str">
        <f t="shared" si="62"/>
        <v/>
      </c>
      <c r="M1513" s="311"/>
      <c r="N1513" s="312"/>
      <c r="O1513" s="312"/>
      <c r="P1513" s="312"/>
      <c r="Q1513" s="308"/>
      <c r="R1513" s="300" t="str">
        <f>IFERROR(VLOOKUP(Q1513,Hoja1!A:B,2,FALSE),"")</f>
        <v/>
      </c>
      <c r="S1513" s="308"/>
      <c r="T1513" s="308"/>
      <c r="U1513" s="308"/>
      <c r="V1513" s="301" t="str">
        <f t="shared" si="63"/>
        <v/>
      </c>
    </row>
    <row r="1514" spans="1:22" s="302" customFormat="1" x14ac:dyDescent="0.2">
      <c r="A1514" s="394"/>
      <c r="B1514" s="305"/>
      <c r="C1514" s="305"/>
      <c r="D1514" s="306"/>
      <c r="E1514" s="306"/>
      <c r="F1514" s="305"/>
      <c r="G1514" s="305"/>
      <c r="H1514" s="306"/>
      <c r="I1514" s="306"/>
      <c r="J1514" s="307"/>
      <c r="K1514" s="307"/>
      <c r="L1514" s="299" t="str">
        <f t="shared" si="62"/>
        <v/>
      </c>
      <c r="M1514" s="311"/>
      <c r="N1514" s="312"/>
      <c r="O1514" s="312"/>
      <c r="P1514" s="312"/>
      <c r="Q1514" s="308"/>
      <c r="R1514" s="300" t="str">
        <f>IFERROR(VLOOKUP(Q1514,Hoja1!A:B,2,FALSE),"")</f>
        <v/>
      </c>
      <c r="S1514" s="308"/>
      <c r="T1514" s="308"/>
      <c r="U1514" s="308"/>
      <c r="V1514" s="301" t="str">
        <f t="shared" si="63"/>
        <v/>
      </c>
    </row>
    <row r="1515" spans="1:22" s="302" customFormat="1" x14ac:dyDescent="0.2">
      <c r="A1515" s="394"/>
      <c r="B1515" s="305"/>
      <c r="C1515" s="305"/>
      <c r="D1515" s="306"/>
      <c r="E1515" s="306"/>
      <c r="F1515" s="305"/>
      <c r="G1515" s="305"/>
      <c r="H1515" s="306"/>
      <c r="I1515" s="306"/>
      <c r="J1515" s="307"/>
      <c r="K1515" s="307"/>
      <c r="L1515" s="299" t="str">
        <f t="shared" ref="L1515:L1578" si="64">IF(K1515="","",(K1515-J1515)/$V$1)</f>
        <v/>
      </c>
      <c r="M1515" s="311"/>
      <c r="N1515" s="312"/>
      <c r="O1515" s="312"/>
      <c r="P1515" s="312"/>
      <c r="Q1515" s="308"/>
      <c r="R1515" s="300" t="str">
        <f>IFERROR(VLOOKUP(Q1515,Hoja1!A:B,2,FALSE),"")</f>
        <v/>
      </c>
      <c r="S1515" s="308"/>
      <c r="T1515" s="308"/>
      <c r="U1515" s="308"/>
      <c r="V1515" s="301" t="str">
        <f t="shared" si="63"/>
        <v/>
      </c>
    </row>
    <row r="1516" spans="1:22" s="302" customFormat="1" x14ac:dyDescent="0.2">
      <c r="A1516" s="394"/>
      <c r="B1516" s="305"/>
      <c r="C1516" s="305"/>
      <c r="D1516" s="306"/>
      <c r="E1516" s="306"/>
      <c r="F1516" s="305"/>
      <c r="G1516" s="305"/>
      <c r="H1516" s="306"/>
      <c r="I1516" s="306"/>
      <c r="J1516" s="307"/>
      <c r="K1516" s="307"/>
      <c r="L1516" s="299" t="str">
        <f t="shared" si="64"/>
        <v/>
      </c>
      <c r="M1516" s="311"/>
      <c r="N1516" s="312"/>
      <c r="O1516" s="312"/>
      <c r="P1516" s="312"/>
      <c r="Q1516" s="308"/>
      <c r="R1516" s="300" t="str">
        <f>IFERROR(VLOOKUP(Q1516,Hoja1!A:B,2,FALSE),"")</f>
        <v/>
      </c>
      <c r="S1516" s="308"/>
      <c r="T1516" s="308"/>
      <c r="U1516" s="308"/>
      <c r="V1516" s="301" t="str">
        <f t="shared" si="63"/>
        <v/>
      </c>
    </row>
    <row r="1517" spans="1:22" s="302" customFormat="1" x14ac:dyDescent="0.2">
      <c r="A1517" s="394"/>
      <c r="B1517" s="305"/>
      <c r="C1517" s="305"/>
      <c r="D1517" s="306"/>
      <c r="E1517" s="306"/>
      <c r="F1517" s="305"/>
      <c r="G1517" s="305"/>
      <c r="H1517" s="306"/>
      <c r="I1517" s="306"/>
      <c r="J1517" s="307"/>
      <c r="K1517" s="307"/>
      <c r="L1517" s="299" t="str">
        <f t="shared" si="64"/>
        <v/>
      </c>
      <c r="M1517" s="311"/>
      <c r="N1517" s="312"/>
      <c r="O1517" s="312"/>
      <c r="P1517" s="312"/>
      <c r="Q1517" s="308"/>
      <c r="R1517" s="300" t="str">
        <f>IFERROR(VLOOKUP(Q1517,Hoja1!A:B,2,FALSE),"")</f>
        <v/>
      </c>
      <c r="S1517" s="308"/>
      <c r="T1517" s="308"/>
      <c r="U1517" s="308"/>
      <c r="V1517" s="301" t="str">
        <f t="shared" si="63"/>
        <v/>
      </c>
    </row>
    <row r="1518" spans="1:22" s="302" customFormat="1" x14ac:dyDescent="0.2">
      <c r="A1518" s="394"/>
      <c r="B1518" s="305"/>
      <c r="C1518" s="305"/>
      <c r="D1518" s="306"/>
      <c r="E1518" s="306"/>
      <c r="F1518" s="305"/>
      <c r="G1518" s="305"/>
      <c r="H1518" s="306"/>
      <c r="I1518" s="306"/>
      <c r="J1518" s="307"/>
      <c r="K1518" s="307"/>
      <c r="L1518" s="299" t="str">
        <f t="shared" si="64"/>
        <v/>
      </c>
      <c r="M1518" s="311"/>
      <c r="N1518" s="312"/>
      <c r="O1518" s="312"/>
      <c r="P1518" s="312"/>
      <c r="Q1518" s="308"/>
      <c r="R1518" s="300" t="str">
        <f>IFERROR(VLOOKUP(Q1518,Hoja1!A:B,2,FALSE),"")</f>
        <v/>
      </c>
      <c r="S1518" s="308"/>
      <c r="T1518" s="308"/>
      <c r="U1518" s="308"/>
      <c r="V1518" s="301" t="str">
        <f t="shared" si="63"/>
        <v/>
      </c>
    </row>
    <row r="1519" spans="1:22" s="302" customFormat="1" x14ac:dyDescent="0.2">
      <c r="A1519" s="394"/>
      <c r="B1519" s="305"/>
      <c r="C1519" s="305"/>
      <c r="D1519" s="306"/>
      <c r="E1519" s="306"/>
      <c r="F1519" s="305"/>
      <c r="G1519" s="305"/>
      <c r="H1519" s="306"/>
      <c r="I1519" s="306"/>
      <c r="J1519" s="307"/>
      <c r="K1519" s="307"/>
      <c r="L1519" s="299" t="str">
        <f t="shared" si="64"/>
        <v/>
      </c>
      <c r="M1519" s="311"/>
      <c r="N1519" s="312"/>
      <c r="O1519" s="312"/>
      <c r="P1519" s="312"/>
      <c r="Q1519" s="308"/>
      <c r="R1519" s="300" t="str">
        <f>IFERROR(VLOOKUP(Q1519,Hoja1!A:B,2,FALSE),"")</f>
        <v/>
      </c>
      <c r="S1519" s="308"/>
      <c r="T1519" s="308"/>
      <c r="U1519" s="308"/>
      <c r="V1519" s="301" t="str">
        <f t="shared" si="63"/>
        <v/>
      </c>
    </row>
    <row r="1520" spans="1:22" s="302" customFormat="1" x14ac:dyDescent="0.2">
      <c r="A1520" s="394"/>
      <c r="B1520" s="305"/>
      <c r="C1520" s="305"/>
      <c r="D1520" s="306"/>
      <c r="E1520" s="306"/>
      <c r="F1520" s="305"/>
      <c r="G1520" s="305"/>
      <c r="H1520" s="306"/>
      <c r="I1520" s="306"/>
      <c r="J1520" s="307"/>
      <c r="K1520" s="307"/>
      <c r="L1520" s="299" t="str">
        <f t="shared" si="64"/>
        <v/>
      </c>
      <c r="M1520" s="311"/>
      <c r="N1520" s="312"/>
      <c r="O1520" s="312"/>
      <c r="P1520" s="312"/>
      <c r="Q1520" s="308"/>
      <c r="R1520" s="300" t="str">
        <f>IFERROR(VLOOKUP(Q1520,Hoja1!A:B,2,FALSE),"")</f>
        <v/>
      </c>
      <c r="S1520" s="308"/>
      <c r="T1520" s="308"/>
      <c r="U1520" s="308"/>
      <c r="V1520" s="301" t="str">
        <f t="shared" si="63"/>
        <v/>
      </c>
    </row>
    <row r="1521" spans="1:22" s="302" customFormat="1" x14ac:dyDescent="0.2">
      <c r="A1521" s="394"/>
      <c r="B1521" s="305"/>
      <c r="C1521" s="305"/>
      <c r="D1521" s="306"/>
      <c r="E1521" s="306"/>
      <c r="F1521" s="305"/>
      <c r="G1521" s="305"/>
      <c r="H1521" s="306"/>
      <c r="I1521" s="306"/>
      <c r="J1521" s="307"/>
      <c r="K1521" s="307"/>
      <c r="L1521" s="299" t="str">
        <f t="shared" si="64"/>
        <v/>
      </c>
      <c r="M1521" s="311"/>
      <c r="N1521" s="312"/>
      <c r="O1521" s="312"/>
      <c r="P1521" s="312"/>
      <c r="Q1521" s="308"/>
      <c r="R1521" s="300" t="str">
        <f>IFERROR(VLOOKUP(Q1521,Hoja1!A:B,2,FALSE),"")</f>
        <v/>
      </c>
      <c r="S1521" s="308"/>
      <c r="T1521" s="308"/>
      <c r="U1521" s="308"/>
      <c r="V1521" s="301" t="str">
        <f t="shared" si="63"/>
        <v/>
      </c>
    </row>
    <row r="1522" spans="1:22" s="302" customFormat="1" x14ac:dyDescent="0.2">
      <c r="A1522" s="394"/>
      <c r="B1522" s="305"/>
      <c r="C1522" s="305"/>
      <c r="D1522" s="306"/>
      <c r="E1522" s="306"/>
      <c r="F1522" s="305"/>
      <c r="G1522" s="305"/>
      <c r="H1522" s="306"/>
      <c r="I1522" s="306"/>
      <c r="J1522" s="307"/>
      <c r="K1522" s="307"/>
      <c r="L1522" s="299" t="str">
        <f t="shared" si="64"/>
        <v/>
      </c>
      <c r="M1522" s="311"/>
      <c r="N1522" s="312"/>
      <c r="O1522" s="312"/>
      <c r="P1522" s="312"/>
      <c r="Q1522" s="308"/>
      <c r="R1522" s="300" t="str">
        <f>IFERROR(VLOOKUP(Q1522,Hoja1!A:B,2,FALSE),"")</f>
        <v/>
      </c>
      <c r="S1522" s="308"/>
      <c r="T1522" s="308"/>
      <c r="U1522" s="308"/>
      <c r="V1522" s="301" t="str">
        <f t="shared" si="63"/>
        <v/>
      </c>
    </row>
    <row r="1523" spans="1:22" s="302" customFormat="1" x14ac:dyDescent="0.2">
      <c r="A1523" s="394"/>
      <c r="B1523" s="305"/>
      <c r="C1523" s="305"/>
      <c r="D1523" s="306"/>
      <c r="E1523" s="306"/>
      <c r="F1523" s="305"/>
      <c r="G1523" s="305"/>
      <c r="H1523" s="306"/>
      <c r="I1523" s="306"/>
      <c r="J1523" s="307"/>
      <c r="K1523" s="307"/>
      <c r="L1523" s="299" t="str">
        <f t="shared" si="64"/>
        <v/>
      </c>
      <c r="M1523" s="311"/>
      <c r="N1523" s="312"/>
      <c r="O1523" s="312"/>
      <c r="P1523" s="312"/>
      <c r="Q1523" s="308"/>
      <c r="R1523" s="300" t="str">
        <f>IFERROR(VLOOKUP(Q1523,Hoja1!A:B,2,FALSE),"")</f>
        <v/>
      </c>
      <c r="S1523" s="308"/>
      <c r="T1523" s="308"/>
      <c r="U1523" s="308"/>
      <c r="V1523" s="301" t="str">
        <f t="shared" si="63"/>
        <v/>
      </c>
    </row>
    <row r="1524" spans="1:22" s="302" customFormat="1" x14ac:dyDescent="0.2">
      <c r="A1524" s="394"/>
      <c r="B1524" s="305"/>
      <c r="C1524" s="305"/>
      <c r="D1524" s="306"/>
      <c r="E1524" s="306"/>
      <c r="F1524" s="305"/>
      <c r="G1524" s="305"/>
      <c r="H1524" s="306"/>
      <c r="I1524" s="306"/>
      <c r="J1524" s="307"/>
      <c r="K1524" s="307"/>
      <c r="L1524" s="299" t="str">
        <f t="shared" si="64"/>
        <v/>
      </c>
      <c r="M1524" s="311"/>
      <c r="N1524" s="312"/>
      <c r="O1524" s="312"/>
      <c r="P1524" s="312"/>
      <c r="Q1524" s="308"/>
      <c r="R1524" s="300" t="str">
        <f>IFERROR(VLOOKUP(Q1524,Hoja1!A:B,2,FALSE),"")</f>
        <v/>
      </c>
      <c r="S1524" s="308"/>
      <c r="T1524" s="308"/>
      <c r="U1524" s="308"/>
      <c r="V1524" s="301" t="str">
        <f t="shared" si="63"/>
        <v/>
      </c>
    </row>
    <row r="1525" spans="1:22" s="302" customFormat="1" x14ac:dyDescent="0.2">
      <c r="A1525" s="394"/>
      <c r="B1525" s="305"/>
      <c r="C1525" s="305"/>
      <c r="D1525" s="306"/>
      <c r="E1525" s="306"/>
      <c r="F1525" s="305"/>
      <c r="G1525" s="305"/>
      <c r="H1525" s="306"/>
      <c r="I1525" s="306"/>
      <c r="J1525" s="307"/>
      <c r="K1525" s="307"/>
      <c r="L1525" s="299" t="str">
        <f t="shared" si="64"/>
        <v/>
      </c>
      <c r="M1525" s="311"/>
      <c r="N1525" s="312"/>
      <c r="O1525" s="312"/>
      <c r="P1525" s="312"/>
      <c r="Q1525" s="308"/>
      <c r="R1525" s="300" t="str">
        <f>IFERROR(VLOOKUP(Q1525,Hoja1!A:B,2,FALSE),"")</f>
        <v/>
      </c>
      <c r="S1525" s="308"/>
      <c r="T1525" s="308"/>
      <c r="U1525" s="308"/>
      <c r="V1525" s="301" t="str">
        <f t="shared" si="63"/>
        <v/>
      </c>
    </row>
    <row r="1526" spans="1:22" s="302" customFormat="1" x14ac:dyDescent="0.2">
      <c r="A1526" s="394"/>
      <c r="B1526" s="305"/>
      <c r="C1526" s="305"/>
      <c r="D1526" s="306"/>
      <c r="E1526" s="306"/>
      <c r="F1526" s="305"/>
      <c r="G1526" s="305"/>
      <c r="H1526" s="306"/>
      <c r="I1526" s="306"/>
      <c r="J1526" s="307"/>
      <c r="K1526" s="307"/>
      <c r="L1526" s="299" t="str">
        <f t="shared" si="64"/>
        <v/>
      </c>
      <c r="M1526" s="311"/>
      <c r="N1526" s="312"/>
      <c r="O1526" s="312"/>
      <c r="P1526" s="312"/>
      <c r="Q1526" s="308"/>
      <c r="R1526" s="300" t="str">
        <f>IFERROR(VLOOKUP(Q1526,Hoja1!A:B,2,FALSE),"")</f>
        <v/>
      </c>
      <c r="S1526" s="308"/>
      <c r="T1526" s="308"/>
      <c r="U1526" s="308"/>
      <c r="V1526" s="301" t="str">
        <f t="shared" si="63"/>
        <v/>
      </c>
    </row>
    <row r="1527" spans="1:22" s="302" customFormat="1" x14ac:dyDescent="0.2">
      <c r="A1527" s="394"/>
      <c r="B1527" s="305"/>
      <c r="C1527" s="305"/>
      <c r="D1527" s="306"/>
      <c r="E1527" s="306"/>
      <c r="F1527" s="305"/>
      <c r="G1527" s="305"/>
      <c r="H1527" s="306"/>
      <c r="I1527" s="306"/>
      <c r="J1527" s="307"/>
      <c r="K1527" s="307"/>
      <c r="L1527" s="299" t="str">
        <f t="shared" si="64"/>
        <v/>
      </c>
      <c r="M1527" s="311"/>
      <c r="N1527" s="312"/>
      <c r="O1527" s="312"/>
      <c r="P1527" s="312"/>
      <c r="Q1527" s="308"/>
      <c r="R1527" s="300" t="str">
        <f>IFERROR(VLOOKUP(Q1527,Hoja1!A:B,2,FALSE),"")</f>
        <v/>
      </c>
      <c r="S1527" s="308"/>
      <c r="T1527" s="308"/>
      <c r="U1527" s="308"/>
      <c r="V1527" s="301" t="str">
        <f t="shared" si="63"/>
        <v/>
      </c>
    </row>
    <row r="1528" spans="1:22" s="302" customFormat="1" x14ac:dyDescent="0.2">
      <c r="A1528" s="394"/>
      <c r="B1528" s="305"/>
      <c r="C1528" s="305"/>
      <c r="D1528" s="306"/>
      <c r="E1528" s="306"/>
      <c r="F1528" s="305"/>
      <c r="G1528" s="305"/>
      <c r="H1528" s="306"/>
      <c r="I1528" s="306"/>
      <c r="J1528" s="307"/>
      <c r="K1528" s="307"/>
      <c r="L1528" s="299" t="str">
        <f t="shared" si="64"/>
        <v/>
      </c>
      <c r="M1528" s="311"/>
      <c r="N1528" s="312"/>
      <c r="O1528" s="312"/>
      <c r="P1528" s="312"/>
      <c r="Q1528" s="308"/>
      <c r="R1528" s="300" t="str">
        <f>IFERROR(VLOOKUP(Q1528,Hoja1!A:B,2,FALSE),"")</f>
        <v/>
      </c>
      <c r="S1528" s="308"/>
      <c r="T1528" s="308"/>
      <c r="U1528" s="308"/>
      <c r="V1528" s="301" t="str">
        <f t="shared" si="63"/>
        <v/>
      </c>
    </row>
    <row r="1529" spans="1:22" s="302" customFormat="1" x14ac:dyDescent="0.2">
      <c r="A1529" s="394"/>
      <c r="B1529" s="305"/>
      <c r="C1529" s="305"/>
      <c r="D1529" s="306"/>
      <c r="E1529" s="306"/>
      <c r="F1529" s="305"/>
      <c r="G1529" s="305"/>
      <c r="H1529" s="306"/>
      <c r="I1529" s="306"/>
      <c r="J1529" s="307"/>
      <c r="K1529" s="307"/>
      <c r="L1529" s="299" t="str">
        <f t="shared" si="64"/>
        <v/>
      </c>
      <c r="M1529" s="311"/>
      <c r="N1529" s="312"/>
      <c r="O1529" s="312"/>
      <c r="P1529" s="312"/>
      <c r="Q1529" s="308"/>
      <c r="R1529" s="300" t="str">
        <f>IFERROR(VLOOKUP(Q1529,Hoja1!A:B,2,FALSE),"")</f>
        <v/>
      </c>
      <c r="S1529" s="308"/>
      <c r="T1529" s="308"/>
      <c r="U1529" s="308"/>
      <c r="V1529" s="301" t="str">
        <f t="shared" si="63"/>
        <v/>
      </c>
    </row>
    <row r="1530" spans="1:22" s="302" customFormat="1" x14ac:dyDescent="0.2">
      <c r="A1530" s="394"/>
      <c r="B1530" s="305"/>
      <c r="C1530" s="305"/>
      <c r="D1530" s="306"/>
      <c r="E1530" s="306"/>
      <c r="F1530" s="305"/>
      <c r="G1530" s="305"/>
      <c r="H1530" s="306"/>
      <c r="I1530" s="306"/>
      <c r="J1530" s="307"/>
      <c r="K1530" s="307"/>
      <c r="L1530" s="299" t="str">
        <f t="shared" si="64"/>
        <v/>
      </c>
      <c r="M1530" s="311"/>
      <c r="N1530" s="312"/>
      <c r="O1530" s="312"/>
      <c r="P1530" s="312"/>
      <c r="Q1530" s="308"/>
      <c r="R1530" s="300" t="str">
        <f>IFERROR(VLOOKUP(Q1530,Hoja1!A:B,2,FALSE),"")</f>
        <v/>
      </c>
      <c r="S1530" s="308"/>
      <c r="T1530" s="308"/>
      <c r="U1530" s="308"/>
      <c r="V1530" s="301" t="str">
        <f t="shared" si="63"/>
        <v/>
      </c>
    </row>
    <row r="1531" spans="1:22" s="302" customFormat="1" x14ac:dyDescent="0.2">
      <c r="A1531" s="394"/>
      <c r="B1531" s="305"/>
      <c r="C1531" s="305"/>
      <c r="D1531" s="306"/>
      <c r="E1531" s="306"/>
      <c r="F1531" s="305"/>
      <c r="G1531" s="305"/>
      <c r="H1531" s="306"/>
      <c r="I1531" s="306"/>
      <c r="J1531" s="307"/>
      <c r="K1531" s="307"/>
      <c r="L1531" s="299" t="str">
        <f t="shared" si="64"/>
        <v/>
      </c>
      <c r="M1531" s="311"/>
      <c r="N1531" s="312"/>
      <c r="O1531" s="312"/>
      <c r="P1531" s="312"/>
      <c r="Q1531" s="308"/>
      <c r="R1531" s="300" t="str">
        <f>IFERROR(VLOOKUP(Q1531,Hoja1!A:B,2,FALSE),"")</f>
        <v/>
      </c>
      <c r="S1531" s="308"/>
      <c r="T1531" s="308"/>
      <c r="U1531" s="308"/>
      <c r="V1531" s="301" t="str">
        <f t="shared" si="63"/>
        <v/>
      </c>
    </row>
    <row r="1532" spans="1:22" s="302" customFormat="1" x14ac:dyDescent="0.2">
      <c r="A1532" s="394"/>
      <c r="B1532" s="305"/>
      <c r="C1532" s="305"/>
      <c r="D1532" s="306"/>
      <c r="E1532" s="306"/>
      <c r="F1532" s="305"/>
      <c r="G1532" s="305"/>
      <c r="H1532" s="306"/>
      <c r="I1532" s="306"/>
      <c r="J1532" s="307"/>
      <c r="K1532" s="307"/>
      <c r="L1532" s="299" t="str">
        <f t="shared" si="64"/>
        <v/>
      </c>
      <c r="M1532" s="311"/>
      <c r="N1532" s="312"/>
      <c r="O1532" s="312"/>
      <c r="P1532" s="312"/>
      <c r="Q1532" s="308"/>
      <c r="R1532" s="300" t="str">
        <f>IFERROR(VLOOKUP(Q1532,Hoja1!A:B,2,FALSE),"")</f>
        <v/>
      </c>
      <c r="S1532" s="308"/>
      <c r="T1532" s="308"/>
      <c r="U1532" s="308"/>
      <c r="V1532" s="301" t="str">
        <f t="shared" si="63"/>
        <v/>
      </c>
    </row>
    <row r="1533" spans="1:22" s="302" customFormat="1" x14ac:dyDescent="0.2">
      <c r="A1533" s="394"/>
      <c r="B1533" s="305"/>
      <c r="C1533" s="305"/>
      <c r="D1533" s="306"/>
      <c r="E1533" s="306"/>
      <c r="F1533" s="305"/>
      <c r="G1533" s="305"/>
      <c r="H1533" s="306"/>
      <c r="I1533" s="306"/>
      <c r="J1533" s="307"/>
      <c r="K1533" s="307"/>
      <c r="L1533" s="299" t="str">
        <f t="shared" si="64"/>
        <v/>
      </c>
      <c r="M1533" s="311"/>
      <c r="N1533" s="312"/>
      <c r="O1533" s="312"/>
      <c r="P1533" s="312"/>
      <c r="Q1533" s="308"/>
      <c r="R1533" s="300" t="str">
        <f>IFERROR(VLOOKUP(Q1533,Hoja1!A:B,2,FALSE),"")</f>
        <v/>
      </c>
      <c r="S1533" s="308"/>
      <c r="T1533" s="308"/>
      <c r="U1533" s="308"/>
      <c r="V1533" s="301" t="str">
        <f t="shared" si="63"/>
        <v/>
      </c>
    </row>
    <row r="1534" spans="1:22" s="302" customFormat="1" x14ac:dyDescent="0.2">
      <c r="A1534" s="394"/>
      <c r="B1534" s="305"/>
      <c r="C1534" s="305"/>
      <c r="D1534" s="306"/>
      <c r="E1534" s="306"/>
      <c r="F1534" s="305"/>
      <c r="G1534" s="305"/>
      <c r="H1534" s="306"/>
      <c r="I1534" s="306"/>
      <c r="J1534" s="307"/>
      <c r="K1534" s="307"/>
      <c r="L1534" s="299" t="str">
        <f t="shared" si="64"/>
        <v/>
      </c>
      <c r="M1534" s="311"/>
      <c r="N1534" s="312"/>
      <c r="O1534" s="312"/>
      <c r="P1534" s="312"/>
      <c r="Q1534" s="308"/>
      <c r="R1534" s="300" t="str">
        <f>IFERROR(VLOOKUP(Q1534,Hoja1!A:B,2,FALSE),"")</f>
        <v/>
      </c>
      <c r="S1534" s="308"/>
      <c r="T1534" s="308"/>
      <c r="U1534" s="308"/>
      <c r="V1534" s="301" t="str">
        <f t="shared" si="63"/>
        <v/>
      </c>
    </row>
    <row r="1535" spans="1:22" s="302" customFormat="1" x14ac:dyDescent="0.2">
      <c r="A1535" s="394"/>
      <c r="B1535" s="305"/>
      <c r="C1535" s="305"/>
      <c r="D1535" s="306"/>
      <c r="E1535" s="306"/>
      <c r="F1535" s="305"/>
      <c r="G1535" s="305"/>
      <c r="H1535" s="306"/>
      <c r="I1535" s="306"/>
      <c r="J1535" s="307"/>
      <c r="K1535" s="307"/>
      <c r="L1535" s="299" t="str">
        <f t="shared" si="64"/>
        <v/>
      </c>
      <c r="M1535" s="311"/>
      <c r="N1535" s="312"/>
      <c r="O1535" s="312"/>
      <c r="P1535" s="312"/>
      <c r="Q1535" s="308"/>
      <c r="R1535" s="300" t="str">
        <f>IFERROR(VLOOKUP(Q1535,Hoja1!A:B,2,FALSE),"")</f>
        <v/>
      </c>
      <c r="S1535" s="308"/>
      <c r="T1535" s="308"/>
      <c r="U1535" s="308"/>
      <c r="V1535" s="301" t="str">
        <f t="shared" si="63"/>
        <v/>
      </c>
    </row>
    <row r="1536" spans="1:22" s="302" customFormat="1" x14ac:dyDescent="0.2">
      <c r="A1536" s="394"/>
      <c r="B1536" s="305"/>
      <c r="C1536" s="305"/>
      <c r="D1536" s="306"/>
      <c r="E1536" s="306"/>
      <c r="F1536" s="305"/>
      <c r="G1536" s="305"/>
      <c r="H1536" s="306"/>
      <c r="I1536" s="306"/>
      <c r="J1536" s="307"/>
      <c r="K1536" s="307"/>
      <c r="L1536" s="299" t="str">
        <f t="shared" si="64"/>
        <v/>
      </c>
      <c r="M1536" s="311"/>
      <c r="N1536" s="312"/>
      <c r="O1536" s="312"/>
      <c r="P1536" s="312"/>
      <c r="Q1536" s="308"/>
      <c r="R1536" s="300" t="str">
        <f>IFERROR(VLOOKUP(Q1536,Hoja1!A:B,2,FALSE),"")</f>
        <v/>
      </c>
      <c r="S1536" s="308"/>
      <c r="T1536" s="308"/>
      <c r="U1536" s="308"/>
      <c r="V1536" s="301" t="str">
        <f t="shared" si="63"/>
        <v/>
      </c>
    </row>
    <row r="1537" spans="1:22" s="302" customFormat="1" x14ac:dyDescent="0.2">
      <c r="A1537" s="394"/>
      <c r="B1537" s="305"/>
      <c r="C1537" s="305"/>
      <c r="D1537" s="306"/>
      <c r="E1537" s="306"/>
      <c r="F1537" s="305"/>
      <c r="G1537" s="305"/>
      <c r="H1537" s="306"/>
      <c r="I1537" s="306"/>
      <c r="J1537" s="307"/>
      <c r="K1537" s="307"/>
      <c r="L1537" s="299" t="str">
        <f t="shared" si="64"/>
        <v/>
      </c>
      <c r="M1537" s="311"/>
      <c r="N1537" s="312"/>
      <c r="O1537" s="312"/>
      <c r="P1537" s="312"/>
      <c r="Q1537" s="308"/>
      <c r="R1537" s="300" t="str">
        <f>IFERROR(VLOOKUP(Q1537,Hoja1!A:B,2,FALSE),"")</f>
        <v/>
      </c>
      <c r="S1537" s="308"/>
      <c r="T1537" s="308"/>
      <c r="U1537" s="308"/>
      <c r="V1537" s="301" t="str">
        <f t="shared" si="63"/>
        <v/>
      </c>
    </row>
    <row r="1538" spans="1:22" s="302" customFormat="1" x14ac:dyDescent="0.2">
      <c r="A1538" s="394"/>
      <c r="B1538" s="305"/>
      <c r="C1538" s="305"/>
      <c r="D1538" s="306"/>
      <c r="E1538" s="306"/>
      <c r="F1538" s="305"/>
      <c r="G1538" s="305"/>
      <c r="H1538" s="306"/>
      <c r="I1538" s="306"/>
      <c r="J1538" s="307"/>
      <c r="K1538" s="307"/>
      <c r="L1538" s="299" t="str">
        <f t="shared" si="64"/>
        <v/>
      </c>
      <c r="M1538" s="311"/>
      <c r="N1538" s="312"/>
      <c r="O1538" s="312"/>
      <c r="P1538" s="312"/>
      <c r="Q1538" s="308"/>
      <c r="R1538" s="300" t="str">
        <f>IFERROR(VLOOKUP(Q1538,Hoja1!A:B,2,FALSE),"")</f>
        <v/>
      </c>
      <c r="S1538" s="308"/>
      <c r="T1538" s="308"/>
      <c r="U1538" s="308"/>
      <c r="V1538" s="301" t="str">
        <f t="shared" si="63"/>
        <v/>
      </c>
    </row>
    <row r="1539" spans="1:22" s="302" customFormat="1" x14ac:dyDescent="0.2">
      <c r="A1539" s="394"/>
      <c r="B1539" s="305"/>
      <c r="C1539" s="305"/>
      <c r="D1539" s="306"/>
      <c r="E1539" s="306"/>
      <c r="F1539" s="305"/>
      <c r="G1539" s="305"/>
      <c r="H1539" s="306"/>
      <c r="I1539" s="306"/>
      <c r="J1539" s="307"/>
      <c r="K1539" s="307"/>
      <c r="L1539" s="299" t="str">
        <f t="shared" si="64"/>
        <v/>
      </c>
      <c r="M1539" s="311"/>
      <c r="N1539" s="312"/>
      <c r="O1539" s="312"/>
      <c r="P1539" s="312"/>
      <c r="Q1539" s="308"/>
      <c r="R1539" s="300" t="str">
        <f>IFERROR(VLOOKUP(Q1539,Hoja1!A:B,2,FALSE),"")</f>
        <v/>
      </c>
      <c r="S1539" s="308"/>
      <c r="T1539" s="308"/>
      <c r="U1539" s="308"/>
      <c r="V1539" s="301" t="str">
        <f t="shared" si="63"/>
        <v/>
      </c>
    </row>
    <row r="1540" spans="1:22" s="302" customFormat="1" x14ac:dyDescent="0.2">
      <c r="A1540" s="394"/>
      <c r="B1540" s="305"/>
      <c r="C1540" s="305"/>
      <c r="D1540" s="306"/>
      <c r="E1540" s="306"/>
      <c r="F1540" s="305"/>
      <c r="G1540" s="305"/>
      <c r="H1540" s="306"/>
      <c r="I1540" s="306"/>
      <c r="J1540" s="307"/>
      <c r="K1540" s="307"/>
      <c r="L1540" s="299" t="str">
        <f t="shared" si="64"/>
        <v/>
      </c>
      <c r="M1540" s="311"/>
      <c r="N1540" s="312"/>
      <c r="O1540" s="312"/>
      <c r="P1540" s="312"/>
      <c r="Q1540" s="308"/>
      <c r="R1540" s="300" t="str">
        <f>IFERROR(VLOOKUP(Q1540,Hoja1!A:B,2,FALSE),"")</f>
        <v/>
      </c>
      <c r="S1540" s="308"/>
      <c r="T1540" s="308"/>
      <c r="U1540" s="308"/>
      <c r="V1540" s="301" t="str">
        <f t="shared" si="63"/>
        <v/>
      </c>
    </row>
    <row r="1541" spans="1:22" s="302" customFormat="1" x14ac:dyDescent="0.2">
      <c r="A1541" s="394"/>
      <c r="B1541" s="305"/>
      <c r="C1541" s="305"/>
      <c r="D1541" s="306"/>
      <c r="E1541" s="306"/>
      <c r="F1541" s="305"/>
      <c r="G1541" s="305"/>
      <c r="H1541" s="306"/>
      <c r="I1541" s="306"/>
      <c r="J1541" s="307"/>
      <c r="K1541" s="307"/>
      <c r="L1541" s="299" t="str">
        <f t="shared" si="64"/>
        <v/>
      </c>
      <c r="M1541" s="311"/>
      <c r="N1541" s="312"/>
      <c r="O1541" s="312"/>
      <c r="P1541" s="312"/>
      <c r="Q1541" s="308"/>
      <c r="R1541" s="300" t="str">
        <f>IFERROR(VLOOKUP(Q1541,Hoja1!A:B,2,FALSE),"")</f>
        <v/>
      </c>
      <c r="S1541" s="308"/>
      <c r="T1541" s="308"/>
      <c r="U1541" s="308"/>
      <c r="V1541" s="301" t="str">
        <f t="shared" si="63"/>
        <v/>
      </c>
    </row>
    <row r="1542" spans="1:22" s="302" customFormat="1" x14ac:dyDescent="0.2">
      <c r="A1542" s="394"/>
      <c r="B1542" s="305"/>
      <c r="C1542" s="305"/>
      <c r="D1542" s="306"/>
      <c r="E1542" s="306"/>
      <c r="F1542" s="305"/>
      <c r="G1542" s="305"/>
      <c r="H1542" s="306"/>
      <c r="I1542" s="306"/>
      <c r="J1542" s="307"/>
      <c r="K1542" s="307"/>
      <c r="L1542" s="299" t="str">
        <f t="shared" si="64"/>
        <v/>
      </c>
      <c r="M1542" s="311"/>
      <c r="N1542" s="312"/>
      <c r="O1542" s="312"/>
      <c r="P1542" s="312"/>
      <c r="Q1542" s="308"/>
      <c r="R1542" s="300" t="str">
        <f>IFERROR(VLOOKUP(Q1542,Hoja1!A:B,2,FALSE),"")</f>
        <v/>
      </c>
      <c r="S1542" s="308"/>
      <c r="T1542" s="308"/>
      <c r="U1542" s="308"/>
      <c r="V1542" s="301" t="str">
        <f t="shared" si="63"/>
        <v/>
      </c>
    </row>
    <row r="1543" spans="1:22" s="302" customFormat="1" x14ac:dyDescent="0.2">
      <c r="A1543" s="394"/>
      <c r="B1543" s="305"/>
      <c r="C1543" s="305"/>
      <c r="D1543" s="306"/>
      <c r="E1543" s="306"/>
      <c r="F1543" s="305"/>
      <c r="G1543" s="305"/>
      <c r="H1543" s="306"/>
      <c r="I1543" s="306"/>
      <c r="J1543" s="307"/>
      <c r="K1543" s="307"/>
      <c r="L1543" s="299" t="str">
        <f t="shared" si="64"/>
        <v/>
      </c>
      <c r="M1543" s="311"/>
      <c r="N1543" s="312"/>
      <c r="O1543" s="312"/>
      <c r="P1543" s="312"/>
      <c r="Q1543" s="308"/>
      <c r="R1543" s="300" t="str">
        <f>IFERROR(VLOOKUP(Q1543,Hoja1!A:B,2,FALSE),"")</f>
        <v/>
      </c>
      <c r="S1543" s="308"/>
      <c r="T1543" s="308"/>
      <c r="U1543" s="308"/>
      <c r="V1543" s="301" t="str">
        <f t="shared" si="63"/>
        <v/>
      </c>
    </row>
    <row r="1544" spans="1:22" s="302" customFormat="1" x14ac:dyDescent="0.2">
      <c r="A1544" s="394"/>
      <c r="B1544" s="305"/>
      <c r="C1544" s="305"/>
      <c r="D1544" s="306"/>
      <c r="E1544" s="306"/>
      <c r="F1544" s="305"/>
      <c r="G1544" s="305"/>
      <c r="H1544" s="306"/>
      <c r="I1544" s="306"/>
      <c r="J1544" s="307"/>
      <c r="K1544" s="307"/>
      <c r="L1544" s="299" t="str">
        <f t="shared" si="64"/>
        <v/>
      </c>
      <c r="M1544" s="311"/>
      <c r="N1544" s="312"/>
      <c r="O1544" s="312"/>
      <c r="P1544" s="312"/>
      <c r="Q1544" s="308"/>
      <c r="R1544" s="300" t="str">
        <f>IFERROR(VLOOKUP(Q1544,Hoja1!A:B,2,FALSE),"")</f>
        <v/>
      </c>
      <c r="S1544" s="308"/>
      <c r="T1544" s="308"/>
      <c r="U1544" s="308"/>
      <c r="V1544" s="301" t="str">
        <f t="shared" si="63"/>
        <v/>
      </c>
    </row>
    <row r="1545" spans="1:22" s="302" customFormat="1" x14ac:dyDescent="0.2">
      <c r="A1545" s="394"/>
      <c r="B1545" s="305"/>
      <c r="C1545" s="305"/>
      <c r="D1545" s="306"/>
      <c r="E1545" s="306"/>
      <c r="F1545" s="305"/>
      <c r="G1545" s="305"/>
      <c r="H1545" s="306"/>
      <c r="I1545" s="306"/>
      <c r="J1545" s="307"/>
      <c r="K1545" s="307"/>
      <c r="L1545" s="299" t="str">
        <f t="shared" si="64"/>
        <v/>
      </c>
      <c r="M1545" s="311"/>
      <c r="N1545" s="312"/>
      <c r="O1545" s="312"/>
      <c r="P1545" s="312"/>
      <c r="Q1545" s="308"/>
      <c r="R1545" s="300" t="str">
        <f>IFERROR(VLOOKUP(Q1545,Hoja1!A:B,2,FALSE),"")</f>
        <v/>
      </c>
      <c r="S1545" s="308"/>
      <c r="T1545" s="308"/>
      <c r="U1545" s="308"/>
      <c r="V1545" s="301" t="str">
        <f t="shared" si="63"/>
        <v/>
      </c>
    </row>
    <row r="1546" spans="1:22" s="302" customFormat="1" x14ac:dyDescent="0.2">
      <c r="A1546" s="394"/>
      <c r="B1546" s="305"/>
      <c r="C1546" s="305"/>
      <c r="D1546" s="306"/>
      <c r="E1546" s="306"/>
      <c r="F1546" s="305"/>
      <c r="G1546" s="305"/>
      <c r="H1546" s="306"/>
      <c r="I1546" s="306"/>
      <c r="J1546" s="307"/>
      <c r="K1546" s="307"/>
      <c r="L1546" s="299" t="str">
        <f t="shared" si="64"/>
        <v/>
      </c>
      <c r="M1546" s="311"/>
      <c r="N1546" s="312"/>
      <c r="O1546" s="312"/>
      <c r="P1546" s="312"/>
      <c r="Q1546" s="308"/>
      <c r="R1546" s="300" t="str">
        <f>IFERROR(VLOOKUP(Q1546,Hoja1!A:B,2,FALSE),"")</f>
        <v/>
      </c>
      <c r="S1546" s="308"/>
      <c r="T1546" s="308"/>
      <c r="U1546" s="308"/>
      <c r="V1546" s="301" t="str">
        <f t="shared" si="63"/>
        <v/>
      </c>
    </row>
    <row r="1547" spans="1:22" s="302" customFormat="1" x14ac:dyDescent="0.2">
      <c r="A1547" s="394"/>
      <c r="B1547" s="305"/>
      <c r="C1547" s="305"/>
      <c r="D1547" s="306"/>
      <c r="E1547" s="306"/>
      <c r="F1547" s="305"/>
      <c r="G1547" s="305"/>
      <c r="H1547" s="306"/>
      <c r="I1547" s="306"/>
      <c r="J1547" s="307"/>
      <c r="K1547" s="307"/>
      <c r="L1547" s="299" t="str">
        <f t="shared" si="64"/>
        <v/>
      </c>
      <c r="M1547" s="311"/>
      <c r="N1547" s="312"/>
      <c r="O1547" s="312"/>
      <c r="P1547" s="312"/>
      <c r="Q1547" s="308"/>
      <c r="R1547" s="300" t="str">
        <f>IFERROR(VLOOKUP(Q1547,Hoja1!A:B,2,FALSE),"")</f>
        <v/>
      </c>
      <c r="S1547" s="308"/>
      <c r="T1547" s="308"/>
      <c r="U1547" s="308"/>
      <c r="V1547" s="301" t="str">
        <f t="shared" ref="V1547:V1610" si="65">IF(A1548="","",MONTH(A1548))</f>
        <v/>
      </c>
    </row>
    <row r="1548" spans="1:22" s="302" customFormat="1" x14ac:dyDescent="0.2">
      <c r="A1548" s="394"/>
      <c r="B1548" s="305"/>
      <c r="C1548" s="305"/>
      <c r="D1548" s="306"/>
      <c r="E1548" s="306"/>
      <c r="F1548" s="305"/>
      <c r="G1548" s="305"/>
      <c r="H1548" s="306"/>
      <c r="I1548" s="306"/>
      <c r="J1548" s="307"/>
      <c r="K1548" s="307"/>
      <c r="L1548" s="299" t="str">
        <f t="shared" si="64"/>
        <v/>
      </c>
      <c r="M1548" s="311"/>
      <c r="N1548" s="312"/>
      <c r="O1548" s="312"/>
      <c r="P1548" s="312"/>
      <c r="Q1548" s="308"/>
      <c r="R1548" s="300" t="str">
        <f>IFERROR(VLOOKUP(Q1548,Hoja1!A:B,2,FALSE),"")</f>
        <v/>
      </c>
      <c r="S1548" s="308"/>
      <c r="T1548" s="308"/>
      <c r="U1548" s="308"/>
      <c r="V1548" s="301" t="str">
        <f t="shared" si="65"/>
        <v/>
      </c>
    </row>
    <row r="1549" spans="1:22" s="302" customFormat="1" x14ac:dyDescent="0.2">
      <c r="A1549" s="394"/>
      <c r="B1549" s="305"/>
      <c r="C1549" s="305"/>
      <c r="D1549" s="306"/>
      <c r="E1549" s="306"/>
      <c r="F1549" s="305"/>
      <c r="G1549" s="305"/>
      <c r="H1549" s="306"/>
      <c r="I1549" s="306"/>
      <c r="J1549" s="307"/>
      <c r="K1549" s="307"/>
      <c r="L1549" s="299" t="str">
        <f t="shared" si="64"/>
        <v/>
      </c>
      <c r="M1549" s="311"/>
      <c r="N1549" s="312"/>
      <c r="O1549" s="312"/>
      <c r="P1549" s="312"/>
      <c r="Q1549" s="308"/>
      <c r="R1549" s="300" t="str">
        <f>IFERROR(VLOOKUP(Q1549,Hoja1!A:B,2,FALSE),"")</f>
        <v/>
      </c>
      <c r="S1549" s="308"/>
      <c r="T1549" s="308"/>
      <c r="U1549" s="308"/>
      <c r="V1549" s="301" t="str">
        <f t="shared" si="65"/>
        <v/>
      </c>
    </row>
    <row r="1550" spans="1:22" s="302" customFormat="1" x14ac:dyDescent="0.2">
      <c r="A1550" s="394"/>
      <c r="B1550" s="305"/>
      <c r="C1550" s="305"/>
      <c r="D1550" s="306"/>
      <c r="E1550" s="306"/>
      <c r="F1550" s="305"/>
      <c r="G1550" s="305"/>
      <c r="H1550" s="306"/>
      <c r="I1550" s="306"/>
      <c r="J1550" s="307"/>
      <c r="K1550" s="307"/>
      <c r="L1550" s="299" t="str">
        <f t="shared" si="64"/>
        <v/>
      </c>
      <c r="M1550" s="311"/>
      <c r="N1550" s="312"/>
      <c r="O1550" s="312"/>
      <c r="P1550" s="312"/>
      <c r="Q1550" s="308"/>
      <c r="R1550" s="300" t="str">
        <f>IFERROR(VLOOKUP(Q1550,Hoja1!A:B,2,FALSE),"")</f>
        <v/>
      </c>
      <c r="S1550" s="308"/>
      <c r="T1550" s="308"/>
      <c r="U1550" s="308"/>
      <c r="V1550" s="301" t="str">
        <f t="shared" si="65"/>
        <v/>
      </c>
    </row>
    <row r="1551" spans="1:22" s="302" customFormat="1" x14ac:dyDescent="0.2">
      <c r="A1551" s="394"/>
      <c r="B1551" s="305"/>
      <c r="C1551" s="305"/>
      <c r="D1551" s="306"/>
      <c r="E1551" s="306"/>
      <c r="F1551" s="305"/>
      <c r="G1551" s="305"/>
      <c r="H1551" s="306"/>
      <c r="I1551" s="306"/>
      <c r="J1551" s="307"/>
      <c r="K1551" s="307"/>
      <c r="L1551" s="299" t="str">
        <f t="shared" si="64"/>
        <v/>
      </c>
      <c r="M1551" s="311"/>
      <c r="N1551" s="312"/>
      <c r="O1551" s="312"/>
      <c r="P1551" s="312"/>
      <c r="Q1551" s="308"/>
      <c r="R1551" s="300" t="str">
        <f>IFERROR(VLOOKUP(Q1551,Hoja1!A:B,2,FALSE),"")</f>
        <v/>
      </c>
      <c r="S1551" s="308"/>
      <c r="T1551" s="308"/>
      <c r="U1551" s="308"/>
      <c r="V1551" s="301" t="str">
        <f t="shared" si="65"/>
        <v/>
      </c>
    </row>
    <row r="1552" spans="1:22" s="302" customFormat="1" x14ac:dyDescent="0.2">
      <c r="A1552" s="394"/>
      <c r="B1552" s="305"/>
      <c r="C1552" s="305"/>
      <c r="D1552" s="306"/>
      <c r="E1552" s="306"/>
      <c r="F1552" s="305"/>
      <c r="G1552" s="305"/>
      <c r="H1552" s="306"/>
      <c r="I1552" s="306"/>
      <c r="J1552" s="307"/>
      <c r="K1552" s="307"/>
      <c r="L1552" s="299" t="str">
        <f t="shared" si="64"/>
        <v/>
      </c>
      <c r="M1552" s="311"/>
      <c r="N1552" s="312"/>
      <c r="O1552" s="312"/>
      <c r="P1552" s="312"/>
      <c r="Q1552" s="308"/>
      <c r="R1552" s="300" t="str">
        <f>IFERROR(VLOOKUP(Q1552,Hoja1!A:B,2,FALSE),"")</f>
        <v/>
      </c>
      <c r="S1552" s="308"/>
      <c r="T1552" s="308"/>
      <c r="U1552" s="308"/>
      <c r="V1552" s="301" t="str">
        <f t="shared" si="65"/>
        <v/>
      </c>
    </row>
    <row r="1553" spans="1:22" s="302" customFormat="1" x14ac:dyDescent="0.2">
      <c r="A1553" s="394"/>
      <c r="B1553" s="305"/>
      <c r="C1553" s="305"/>
      <c r="D1553" s="306"/>
      <c r="E1553" s="306"/>
      <c r="F1553" s="305"/>
      <c r="G1553" s="305"/>
      <c r="H1553" s="306"/>
      <c r="I1553" s="306"/>
      <c r="J1553" s="307"/>
      <c r="K1553" s="307"/>
      <c r="L1553" s="299" t="str">
        <f t="shared" si="64"/>
        <v/>
      </c>
      <c r="M1553" s="311"/>
      <c r="N1553" s="312"/>
      <c r="O1553" s="312"/>
      <c r="P1553" s="312"/>
      <c r="Q1553" s="308"/>
      <c r="R1553" s="300" t="str">
        <f>IFERROR(VLOOKUP(Q1553,Hoja1!A:B,2,FALSE),"")</f>
        <v/>
      </c>
      <c r="S1553" s="308"/>
      <c r="T1553" s="308"/>
      <c r="U1553" s="308"/>
      <c r="V1553" s="301" t="str">
        <f t="shared" si="65"/>
        <v/>
      </c>
    </row>
    <row r="1554" spans="1:22" s="302" customFormat="1" x14ac:dyDescent="0.2">
      <c r="A1554" s="394"/>
      <c r="B1554" s="305"/>
      <c r="C1554" s="305"/>
      <c r="D1554" s="306"/>
      <c r="E1554" s="306"/>
      <c r="F1554" s="305"/>
      <c r="G1554" s="305"/>
      <c r="H1554" s="306"/>
      <c r="I1554" s="306"/>
      <c r="J1554" s="307"/>
      <c r="K1554" s="307"/>
      <c r="L1554" s="299" t="str">
        <f t="shared" si="64"/>
        <v/>
      </c>
      <c r="M1554" s="311"/>
      <c r="N1554" s="312"/>
      <c r="O1554" s="312"/>
      <c r="P1554" s="312"/>
      <c r="Q1554" s="308"/>
      <c r="R1554" s="300" t="str">
        <f>IFERROR(VLOOKUP(Q1554,Hoja1!A:B,2,FALSE),"")</f>
        <v/>
      </c>
      <c r="S1554" s="308"/>
      <c r="T1554" s="308"/>
      <c r="U1554" s="308"/>
      <c r="V1554" s="301" t="str">
        <f t="shared" si="65"/>
        <v/>
      </c>
    </row>
    <row r="1555" spans="1:22" s="302" customFormat="1" x14ac:dyDescent="0.2">
      <c r="A1555" s="394"/>
      <c r="B1555" s="305"/>
      <c r="C1555" s="305"/>
      <c r="D1555" s="306"/>
      <c r="E1555" s="306"/>
      <c r="F1555" s="305"/>
      <c r="G1555" s="305"/>
      <c r="H1555" s="306"/>
      <c r="I1555" s="306"/>
      <c r="J1555" s="307"/>
      <c r="K1555" s="307"/>
      <c r="L1555" s="299" t="str">
        <f t="shared" si="64"/>
        <v/>
      </c>
      <c r="M1555" s="311"/>
      <c r="N1555" s="312"/>
      <c r="O1555" s="312"/>
      <c r="P1555" s="312"/>
      <c r="Q1555" s="308"/>
      <c r="R1555" s="300" t="str">
        <f>IFERROR(VLOOKUP(Q1555,Hoja1!A:B,2,FALSE),"")</f>
        <v/>
      </c>
      <c r="S1555" s="308"/>
      <c r="T1555" s="308"/>
      <c r="U1555" s="308"/>
      <c r="V1555" s="301" t="str">
        <f t="shared" si="65"/>
        <v/>
      </c>
    </row>
    <row r="1556" spans="1:22" s="302" customFormat="1" x14ac:dyDescent="0.2">
      <c r="A1556" s="394"/>
      <c r="B1556" s="305"/>
      <c r="C1556" s="305"/>
      <c r="D1556" s="306"/>
      <c r="E1556" s="306"/>
      <c r="F1556" s="305"/>
      <c r="G1556" s="305"/>
      <c r="H1556" s="306"/>
      <c r="I1556" s="306"/>
      <c r="J1556" s="307"/>
      <c r="K1556" s="307"/>
      <c r="L1556" s="299" t="str">
        <f t="shared" si="64"/>
        <v/>
      </c>
      <c r="M1556" s="311"/>
      <c r="N1556" s="312"/>
      <c r="O1556" s="312"/>
      <c r="P1556" s="312"/>
      <c r="Q1556" s="308"/>
      <c r="R1556" s="300" t="str">
        <f>IFERROR(VLOOKUP(Q1556,Hoja1!A:B,2,FALSE),"")</f>
        <v/>
      </c>
      <c r="S1556" s="308"/>
      <c r="T1556" s="308"/>
      <c r="U1556" s="308"/>
      <c r="V1556" s="301" t="str">
        <f t="shared" si="65"/>
        <v/>
      </c>
    </row>
    <row r="1557" spans="1:22" s="302" customFormat="1" x14ac:dyDescent="0.2">
      <c r="A1557" s="394"/>
      <c r="B1557" s="305"/>
      <c r="C1557" s="305"/>
      <c r="D1557" s="306"/>
      <c r="E1557" s="306"/>
      <c r="F1557" s="305"/>
      <c r="G1557" s="305"/>
      <c r="H1557" s="306"/>
      <c r="I1557" s="306"/>
      <c r="J1557" s="307"/>
      <c r="K1557" s="307"/>
      <c r="L1557" s="299" t="str">
        <f t="shared" si="64"/>
        <v/>
      </c>
      <c r="M1557" s="311"/>
      <c r="N1557" s="312"/>
      <c r="O1557" s="312"/>
      <c r="P1557" s="312"/>
      <c r="Q1557" s="308"/>
      <c r="R1557" s="300" t="str">
        <f>IFERROR(VLOOKUP(Q1557,Hoja1!A:B,2,FALSE),"")</f>
        <v/>
      </c>
      <c r="S1557" s="308"/>
      <c r="T1557" s="308"/>
      <c r="U1557" s="308"/>
      <c r="V1557" s="301" t="str">
        <f t="shared" si="65"/>
        <v/>
      </c>
    </row>
    <row r="1558" spans="1:22" s="302" customFormat="1" x14ac:dyDescent="0.2">
      <c r="A1558" s="394"/>
      <c r="B1558" s="305"/>
      <c r="C1558" s="305"/>
      <c r="D1558" s="306"/>
      <c r="E1558" s="306"/>
      <c r="F1558" s="305"/>
      <c r="G1558" s="305"/>
      <c r="H1558" s="306"/>
      <c r="I1558" s="306"/>
      <c r="J1558" s="307"/>
      <c r="K1558" s="307"/>
      <c r="L1558" s="299" t="str">
        <f t="shared" si="64"/>
        <v/>
      </c>
      <c r="M1558" s="311"/>
      <c r="N1558" s="312"/>
      <c r="O1558" s="312"/>
      <c r="P1558" s="312"/>
      <c r="Q1558" s="308"/>
      <c r="R1558" s="300" t="str">
        <f>IFERROR(VLOOKUP(Q1558,Hoja1!A:B,2,FALSE),"")</f>
        <v/>
      </c>
      <c r="S1558" s="308"/>
      <c r="T1558" s="308"/>
      <c r="U1558" s="308"/>
      <c r="V1558" s="301" t="str">
        <f t="shared" si="65"/>
        <v/>
      </c>
    </row>
    <row r="1559" spans="1:22" s="302" customFormat="1" x14ac:dyDescent="0.2">
      <c r="A1559" s="394"/>
      <c r="B1559" s="305"/>
      <c r="C1559" s="305"/>
      <c r="D1559" s="306"/>
      <c r="E1559" s="306"/>
      <c r="F1559" s="305"/>
      <c r="G1559" s="305"/>
      <c r="H1559" s="306"/>
      <c r="I1559" s="306"/>
      <c r="J1559" s="307"/>
      <c r="K1559" s="307"/>
      <c r="L1559" s="299" t="str">
        <f t="shared" si="64"/>
        <v/>
      </c>
      <c r="M1559" s="311"/>
      <c r="N1559" s="312"/>
      <c r="O1559" s="312"/>
      <c r="P1559" s="312"/>
      <c r="Q1559" s="308"/>
      <c r="R1559" s="300" t="str">
        <f>IFERROR(VLOOKUP(Q1559,Hoja1!A:B,2,FALSE),"")</f>
        <v/>
      </c>
      <c r="S1559" s="308"/>
      <c r="T1559" s="308"/>
      <c r="U1559" s="308"/>
      <c r="V1559" s="301" t="str">
        <f t="shared" si="65"/>
        <v/>
      </c>
    </row>
    <row r="1560" spans="1:22" s="302" customFormat="1" x14ac:dyDescent="0.2">
      <c r="A1560" s="394"/>
      <c r="B1560" s="305"/>
      <c r="C1560" s="305"/>
      <c r="D1560" s="306"/>
      <c r="E1560" s="306"/>
      <c r="F1560" s="305"/>
      <c r="G1560" s="305"/>
      <c r="H1560" s="306"/>
      <c r="I1560" s="306"/>
      <c r="J1560" s="307"/>
      <c r="K1560" s="307"/>
      <c r="L1560" s="299" t="str">
        <f t="shared" si="64"/>
        <v/>
      </c>
      <c r="M1560" s="311"/>
      <c r="N1560" s="312"/>
      <c r="O1560" s="312"/>
      <c r="P1560" s="312"/>
      <c r="Q1560" s="308"/>
      <c r="R1560" s="300" t="str">
        <f>IFERROR(VLOOKUP(Q1560,Hoja1!A:B,2,FALSE),"")</f>
        <v/>
      </c>
      <c r="S1560" s="308"/>
      <c r="T1560" s="308"/>
      <c r="U1560" s="308"/>
      <c r="V1560" s="301" t="str">
        <f t="shared" si="65"/>
        <v/>
      </c>
    </row>
    <row r="1561" spans="1:22" s="302" customFormat="1" x14ac:dyDescent="0.2">
      <c r="A1561" s="394"/>
      <c r="B1561" s="305"/>
      <c r="C1561" s="305"/>
      <c r="D1561" s="306"/>
      <c r="E1561" s="306"/>
      <c r="F1561" s="305"/>
      <c r="G1561" s="305"/>
      <c r="H1561" s="306"/>
      <c r="I1561" s="306"/>
      <c r="J1561" s="307"/>
      <c r="K1561" s="307"/>
      <c r="L1561" s="299" t="str">
        <f t="shared" si="64"/>
        <v/>
      </c>
      <c r="M1561" s="311"/>
      <c r="N1561" s="312"/>
      <c r="O1561" s="312"/>
      <c r="P1561" s="312"/>
      <c r="Q1561" s="308"/>
      <c r="R1561" s="300" t="str">
        <f>IFERROR(VLOOKUP(Q1561,Hoja1!A:B,2,FALSE),"")</f>
        <v/>
      </c>
      <c r="S1561" s="308"/>
      <c r="T1561" s="308"/>
      <c r="U1561" s="308"/>
      <c r="V1561" s="301" t="str">
        <f t="shared" si="65"/>
        <v/>
      </c>
    </row>
    <row r="1562" spans="1:22" s="302" customFormat="1" x14ac:dyDescent="0.2">
      <c r="A1562" s="394"/>
      <c r="B1562" s="305"/>
      <c r="C1562" s="305"/>
      <c r="D1562" s="306"/>
      <c r="E1562" s="306"/>
      <c r="F1562" s="305"/>
      <c r="G1562" s="305"/>
      <c r="H1562" s="306"/>
      <c r="I1562" s="306"/>
      <c r="J1562" s="307"/>
      <c r="K1562" s="307"/>
      <c r="L1562" s="299" t="str">
        <f t="shared" si="64"/>
        <v/>
      </c>
      <c r="M1562" s="311"/>
      <c r="N1562" s="312"/>
      <c r="O1562" s="312"/>
      <c r="P1562" s="312"/>
      <c r="Q1562" s="308"/>
      <c r="R1562" s="300" t="str">
        <f>IFERROR(VLOOKUP(Q1562,Hoja1!A:B,2,FALSE),"")</f>
        <v/>
      </c>
      <c r="S1562" s="308"/>
      <c r="T1562" s="308"/>
      <c r="U1562" s="308"/>
      <c r="V1562" s="301" t="str">
        <f t="shared" si="65"/>
        <v/>
      </c>
    </row>
    <row r="1563" spans="1:22" s="302" customFormat="1" x14ac:dyDescent="0.2">
      <c r="A1563" s="394"/>
      <c r="B1563" s="305"/>
      <c r="C1563" s="305"/>
      <c r="D1563" s="306"/>
      <c r="E1563" s="306"/>
      <c r="F1563" s="305"/>
      <c r="G1563" s="305"/>
      <c r="H1563" s="306"/>
      <c r="I1563" s="306"/>
      <c r="J1563" s="307"/>
      <c r="K1563" s="307"/>
      <c r="L1563" s="299" t="str">
        <f t="shared" si="64"/>
        <v/>
      </c>
      <c r="M1563" s="311"/>
      <c r="N1563" s="312"/>
      <c r="O1563" s="312"/>
      <c r="P1563" s="312"/>
      <c r="Q1563" s="308"/>
      <c r="R1563" s="300" t="str">
        <f>IFERROR(VLOOKUP(Q1563,Hoja1!A:B,2,FALSE),"")</f>
        <v/>
      </c>
      <c r="S1563" s="308"/>
      <c r="T1563" s="308"/>
      <c r="U1563" s="308"/>
      <c r="V1563" s="301" t="str">
        <f t="shared" si="65"/>
        <v/>
      </c>
    </row>
    <row r="1564" spans="1:22" s="302" customFormat="1" x14ac:dyDescent="0.2">
      <c r="A1564" s="394"/>
      <c r="B1564" s="305"/>
      <c r="C1564" s="305"/>
      <c r="D1564" s="306"/>
      <c r="E1564" s="306"/>
      <c r="F1564" s="305"/>
      <c r="G1564" s="305"/>
      <c r="H1564" s="306"/>
      <c r="I1564" s="306"/>
      <c r="J1564" s="307"/>
      <c r="K1564" s="307"/>
      <c r="L1564" s="299" t="str">
        <f t="shared" si="64"/>
        <v/>
      </c>
      <c r="M1564" s="311"/>
      <c r="N1564" s="312"/>
      <c r="O1564" s="312"/>
      <c r="P1564" s="312"/>
      <c r="Q1564" s="308"/>
      <c r="R1564" s="300" t="str">
        <f>IFERROR(VLOOKUP(Q1564,Hoja1!A:B,2,FALSE),"")</f>
        <v/>
      </c>
      <c r="S1564" s="308"/>
      <c r="T1564" s="308"/>
      <c r="U1564" s="308"/>
      <c r="V1564" s="301" t="str">
        <f t="shared" si="65"/>
        <v/>
      </c>
    </row>
    <row r="1565" spans="1:22" s="302" customFormat="1" x14ac:dyDescent="0.2">
      <c r="A1565" s="394"/>
      <c r="B1565" s="305"/>
      <c r="C1565" s="305"/>
      <c r="D1565" s="306"/>
      <c r="E1565" s="306"/>
      <c r="F1565" s="305"/>
      <c r="G1565" s="305"/>
      <c r="H1565" s="306"/>
      <c r="I1565" s="306"/>
      <c r="J1565" s="307"/>
      <c r="K1565" s="307"/>
      <c r="L1565" s="299" t="str">
        <f t="shared" si="64"/>
        <v/>
      </c>
      <c r="M1565" s="311"/>
      <c r="N1565" s="312"/>
      <c r="O1565" s="312"/>
      <c r="P1565" s="312"/>
      <c r="Q1565" s="308"/>
      <c r="R1565" s="300" t="str">
        <f>IFERROR(VLOOKUP(Q1565,Hoja1!A:B,2,FALSE),"")</f>
        <v/>
      </c>
      <c r="S1565" s="308"/>
      <c r="T1565" s="308"/>
      <c r="U1565" s="308"/>
      <c r="V1565" s="301" t="str">
        <f t="shared" si="65"/>
        <v/>
      </c>
    </row>
    <row r="1566" spans="1:22" s="302" customFormat="1" x14ac:dyDescent="0.2">
      <c r="A1566" s="394"/>
      <c r="B1566" s="305"/>
      <c r="C1566" s="305"/>
      <c r="D1566" s="306"/>
      <c r="E1566" s="306"/>
      <c r="F1566" s="305"/>
      <c r="G1566" s="305"/>
      <c r="H1566" s="306"/>
      <c r="I1566" s="306"/>
      <c r="J1566" s="307"/>
      <c r="K1566" s="307"/>
      <c r="L1566" s="299" t="str">
        <f t="shared" si="64"/>
        <v/>
      </c>
      <c r="M1566" s="311"/>
      <c r="N1566" s="312"/>
      <c r="O1566" s="312"/>
      <c r="P1566" s="312"/>
      <c r="Q1566" s="308"/>
      <c r="R1566" s="300" t="str">
        <f>IFERROR(VLOOKUP(Q1566,Hoja1!A:B,2,FALSE),"")</f>
        <v/>
      </c>
      <c r="S1566" s="308"/>
      <c r="T1566" s="308"/>
      <c r="U1566" s="308"/>
      <c r="V1566" s="301" t="str">
        <f t="shared" si="65"/>
        <v/>
      </c>
    </row>
    <row r="1567" spans="1:22" s="302" customFormat="1" x14ac:dyDescent="0.2">
      <c r="A1567" s="394"/>
      <c r="B1567" s="305"/>
      <c r="C1567" s="305"/>
      <c r="D1567" s="306"/>
      <c r="E1567" s="306"/>
      <c r="F1567" s="305"/>
      <c r="G1567" s="305"/>
      <c r="H1567" s="306"/>
      <c r="I1567" s="306"/>
      <c r="J1567" s="307"/>
      <c r="K1567" s="307"/>
      <c r="L1567" s="299" t="str">
        <f t="shared" si="64"/>
        <v/>
      </c>
      <c r="M1567" s="311"/>
      <c r="N1567" s="312"/>
      <c r="O1567" s="312"/>
      <c r="P1567" s="312"/>
      <c r="Q1567" s="308"/>
      <c r="R1567" s="300" t="str">
        <f>IFERROR(VLOOKUP(Q1567,Hoja1!A:B,2,FALSE),"")</f>
        <v/>
      </c>
      <c r="S1567" s="308"/>
      <c r="T1567" s="308"/>
      <c r="U1567" s="308"/>
      <c r="V1567" s="301" t="str">
        <f t="shared" si="65"/>
        <v/>
      </c>
    </row>
    <row r="1568" spans="1:22" s="302" customFormat="1" x14ac:dyDescent="0.2">
      <c r="A1568" s="394"/>
      <c r="B1568" s="305"/>
      <c r="C1568" s="305"/>
      <c r="D1568" s="306"/>
      <c r="E1568" s="306"/>
      <c r="F1568" s="305"/>
      <c r="G1568" s="305"/>
      <c r="H1568" s="306"/>
      <c r="I1568" s="306"/>
      <c r="J1568" s="307"/>
      <c r="K1568" s="307"/>
      <c r="L1568" s="299" t="str">
        <f t="shared" si="64"/>
        <v/>
      </c>
      <c r="M1568" s="311"/>
      <c r="N1568" s="312"/>
      <c r="O1568" s="312"/>
      <c r="P1568" s="312"/>
      <c r="Q1568" s="308"/>
      <c r="R1568" s="300" t="str">
        <f>IFERROR(VLOOKUP(Q1568,Hoja1!A:B,2,FALSE),"")</f>
        <v/>
      </c>
      <c r="S1568" s="308"/>
      <c r="T1568" s="308"/>
      <c r="U1568" s="308"/>
      <c r="V1568" s="301" t="str">
        <f t="shared" si="65"/>
        <v/>
      </c>
    </row>
    <row r="1569" spans="1:22" s="302" customFormat="1" x14ac:dyDescent="0.2">
      <c r="A1569" s="394"/>
      <c r="B1569" s="305"/>
      <c r="C1569" s="305"/>
      <c r="D1569" s="306"/>
      <c r="E1569" s="306"/>
      <c r="F1569" s="305"/>
      <c r="G1569" s="305"/>
      <c r="H1569" s="306"/>
      <c r="I1569" s="306"/>
      <c r="J1569" s="307"/>
      <c r="K1569" s="307"/>
      <c r="L1569" s="299" t="str">
        <f t="shared" si="64"/>
        <v/>
      </c>
      <c r="M1569" s="311"/>
      <c r="N1569" s="312"/>
      <c r="O1569" s="312"/>
      <c r="P1569" s="312"/>
      <c r="Q1569" s="308"/>
      <c r="R1569" s="300" t="str">
        <f>IFERROR(VLOOKUP(Q1569,Hoja1!A:B,2,FALSE),"")</f>
        <v/>
      </c>
      <c r="S1569" s="308"/>
      <c r="T1569" s="308"/>
      <c r="U1569" s="308"/>
      <c r="V1569" s="301" t="str">
        <f t="shared" si="65"/>
        <v/>
      </c>
    </row>
    <row r="1570" spans="1:22" s="302" customFormat="1" x14ac:dyDescent="0.2">
      <c r="A1570" s="394"/>
      <c r="B1570" s="305"/>
      <c r="C1570" s="305"/>
      <c r="D1570" s="306"/>
      <c r="E1570" s="306"/>
      <c r="F1570" s="305"/>
      <c r="G1570" s="305"/>
      <c r="H1570" s="306"/>
      <c r="I1570" s="306"/>
      <c r="J1570" s="307"/>
      <c r="K1570" s="307"/>
      <c r="L1570" s="299" t="str">
        <f t="shared" si="64"/>
        <v/>
      </c>
      <c r="M1570" s="311"/>
      <c r="N1570" s="312"/>
      <c r="O1570" s="312"/>
      <c r="P1570" s="312"/>
      <c r="Q1570" s="308"/>
      <c r="R1570" s="300" t="str">
        <f>IFERROR(VLOOKUP(Q1570,Hoja1!A:B,2,FALSE),"")</f>
        <v/>
      </c>
      <c r="S1570" s="308"/>
      <c r="T1570" s="308"/>
      <c r="U1570" s="308"/>
      <c r="V1570" s="301" t="str">
        <f t="shared" si="65"/>
        <v/>
      </c>
    </row>
    <row r="1571" spans="1:22" s="302" customFormat="1" x14ac:dyDescent="0.2">
      <c r="A1571" s="394"/>
      <c r="B1571" s="305"/>
      <c r="C1571" s="305"/>
      <c r="D1571" s="306"/>
      <c r="E1571" s="306"/>
      <c r="F1571" s="305"/>
      <c r="G1571" s="305"/>
      <c r="H1571" s="306"/>
      <c r="I1571" s="306"/>
      <c r="J1571" s="307"/>
      <c r="K1571" s="307"/>
      <c r="L1571" s="299" t="str">
        <f t="shared" si="64"/>
        <v/>
      </c>
      <c r="M1571" s="311"/>
      <c r="N1571" s="312"/>
      <c r="O1571" s="312"/>
      <c r="P1571" s="312"/>
      <c r="Q1571" s="308"/>
      <c r="R1571" s="300" t="str">
        <f>IFERROR(VLOOKUP(Q1571,Hoja1!A:B,2,FALSE),"")</f>
        <v/>
      </c>
      <c r="S1571" s="308"/>
      <c r="T1571" s="308"/>
      <c r="U1571" s="308"/>
      <c r="V1571" s="301" t="str">
        <f t="shared" si="65"/>
        <v/>
      </c>
    </row>
    <row r="1572" spans="1:22" s="302" customFormat="1" x14ac:dyDescent="0.2">
      <c r="A1572" s="394"/>
      <c r="B1572" s="305"/>
      <c r="C1572" s="305"/>
      <c r="D1572" s="306"/>
      <c r="E1572" s="306"/>
      <c r="F1572" s="305"/>
      <c r="G1572" s="305"/>
      <c r="H1572" s="306"/>
      <c r="I1572" s="306"/>
      <c r="J1572" s="307"/>
      <c r="K1572" s="307"/>
      <c r="L1572" s="299" t="str">
        <f t="shared" si="64"/>
        <v/>
      </c>
      <c r="M1572" s="311"/>
      <c r="N1572" s="312"/>
      <c r="O1572" s="312"/>
      <c r="P1572" s="312"/>
      <c r="Q1572" s="308"/>
      <c r="R1572" s="300" t="str">
        <f>IFERROR(VLOOKUP(Q1572,Hoja1!A:B,2,FALSE),"")</f>
        <v/>
      </c>
      <c r="S1572" s="308"/>
      <c r="T1572" s="308"/>
      <c r="U1572" s="308"/>
      <c r="V1572" s="301" t="str">
        <f t="shared" si="65"/>
        <v/>
      </c>
    </row>
    <row r="1573" spans="1:22" s="302" customFormat="1" x14ac:dyDescent="0.2">
      <c r="A1573" s="394"/>
      <c r="B1573" s="305"/>
      <c r="C1573" s="305"/>
      <c r="D1573" s="306"/>
      <c r="E1573" s="306"/>
      <c r="F1573" s="305"/>
      <c r="G1573" s="305"/>
      <c r="H1573" s="306"/>
      <c r="I1573" s="306"/>
      <c r="J1573" s="307"/>
      <c r="K1573" s="307"/>
      <c r="L1573" s="299" t="str">
        <f t="shared" si="64"/>
        <v/>
      </c>
      <c r="M1573" s="311"/>
      <c r="N1573" s="312"/>
      <c r="O1573" s="312"/>
      <c r="P1573" s="312"/>
      <c r="Q1573" s="308"/>
      <c r="R1573" s="300" t="str">
        <f>IFERROR(VLOOKUP(Q1573,Hoja1!A:B,2,FALSE),"")</f>
        <v/>
      </c>
      <c r="S1573" s="308"/>
      <c r="T1573" s="308"/>
      <c r="U1573" s="308"/>
      <c r="V1573" s="301" t="str">
        <f t="shared" si="65"/>
        <v/>
      </c>
    </row>
    <row r="1574" spans="1:22" s="302" customFormat="1" x14ac:dyDescent="0.2">
      <c r="A1574" s="394"/>
      <c r="B1574" s="305"/>
      <c r="C1574" s="305"/>
      <c r="D1574" s="306"/>
      <c r="E1574" s="306"/>
      <c r="F1574" s="305"/>
      <c r="G1574" s="305"/>
      <c r="H1574" s="306"/>
      <c r="I1574" s="306"/>
      <c r="J1574" s="307"/>
      <c r="K1574" s="307"/>
      <c r="L1574" s="299" t="str">
        <f t="shared" si="64"/>
        <v/>
      </c>
      <c r="M1574" s="311"/>
      <c r="N1574" s="312"/>
      <c r="O1574" s="312"/>
      <c r="P1574" s="312"/>
      <c r="Q1574" s="308"/>
      <c r="R1574" s="300" t="str">
        <f>IFERROR(VLOOKUP(Q1574,Hoja1!A:B,2,FALSE),"")</f>
        <v/>
      </c>
      <c r="S1574" s="308"/>
      <c r="T1574" s="308"/>
      <c r="U1574" s="308"/>
      <c r="V1574" s="301" t="str">
        <f t="shared" si="65"/>
        <v/>
      </c>
    </row>
    <row r="1575" spans="1:22" s="302" customFormat="1" x14ac:dyDescent="0.2">
      <c r="A1575" s="394"/>
      <c r="B1575" s="305"/>
      <c r="C1575" s="305"/>
      <c r="D1575" s="306"/>
      <c r="E1575" s="306"/>
      <c r="F1575" s="305"/>
      <c r="G1575" s="305"/>
      <c r="H1575" s="306"/>
      <c r="I1575" s="306"/>
      <c r="J1575" s="307"/>
      <c r="K1575" s="307"/>
      <c r="L1575" s="299" t="str">
        <f t="shared" si="64"/>
        <v/>
      </c>
      <c r="M1575" s="311"/>
      <c r="N1575" s="312"/>
      <c r="O1575" s="312"/>
      <c r="P1575" s="312"/>
      <c r="Q1575" s="308"/>
      <c r="R1575" s="300" t="str">
        <f>IFERROR(VLOOKUP(Q1575,Hoja1!A:B,2,FALSE),"")</f>
        <v/>
      </c>
      <c r="S1575" s="308"/>
      <c r="T1575" s="308"/>
      <c r="U1575" s="308"/>
      <c r="V1575" s="301" t="str">
        <f t="shared" si="65"/>
        <v/>
      </c>
    </row>
    <row r="1576" spans="1:22" s="302" customFormat="1" x14ac:dyDescent="0.2">
      <c r="A1576" s="394"/>
      <c r="B1576" s="305"/>
      <c r="C1576" s="305"/>
      <c r="D1576" s="306"/>
      <c r="E1576" s="306"/>
      <c r="F1576" s="305"/>
      <c r="G1576" s="305"/>
      <c r="H1576" s="306"/>
      <c r="I1576" s="306"/>
      <c r="J1576" s="307"/>
      <c r="K1576" s="307"/>
      <c r="L1576" s="299" t="str">
        <f t="shared" si="64"/>
        <v/>
      </c>
      <c r="M1576" s="311"/>
      <c r="N1576" s="312"/>
      <c r="O1576" s="312"/>
      <c r="P1576" s="312"/>
      <c r="Q1576" s="308"/>
      <c r="R1576" s="300" t="str">
        <f>IFERROR(VLOOKUP(Q1576,Hoja1!A:B,2,FALSE),"")</f>
        <v/>
      </c>
      <c r="S1576" s="308"/>
      <c r="T1576" s="308"/>
      <c r="U1576" s="308"/>
      <c r="V1576" s="301" t="str">
        <f t="shared" si="65"/>
        <v/>
      </c>
    </row>
    <row r="1577" spans="1:22" s="302" customFormat="1" x14ac:dyDescent="0.2">
      <c r="A1577" s="394"/>
      <c r="B1577" s="305"/>
      <c r="C1577" s="305"/>
      <c r="D1577" s="306"/>
      <c r="E1577" s="306"/>
      <c r="F1577" s="305"/>
      <c r="G1577" s="305"/>
      <c r="H1577" s="306"/>
      <c r="I1577" s="306"/>
      <c r="J1577" s="307"/>
      <c r="K1577" s="307"/>
      <c r="L1577" s="299" t="str">
        <f t="shared" si="64"/>
        <v/>
      </c>
      <c r="M1577" s="311"/>
      <c r="N1577" s="312"/>
      <c r="O1577" s="312"/>
      <c r="P1577" s="312"/>
      <c r="Q1577" s="308"/>
      <c r="R1577" s="300" t="str">
        <f>IFERROR(VLOOKUP(Q1577,Hoja1!A:B,2,FALSE),"")</f>
        <v/>
      </c>
      <c r="S1577" s="308"/>
      <c r="T1577" s="308"/>
      <c r="U1577" s="308"/>
      <c r="V1577" s="301" t="str">
        <f t="shared" si="65"/>
        <v/>
      </c>
    </row>
    <row r="1578" spans="1:22" s="302" customFormat="1" x14ac:dyDescent="0.2">
      <c r="A1578" s="394"/>
      <c r="B1578" s="305"/>
      <c r="C1578" s="305"/>
      <c r="D1578" s="306"/>
      <c r="E1578" s="306"/>
      <c r="F1578" s="305"/>
      <c r="G1578" s="305"/>
      <c r="H1578" s="306"/>
      <c r="I1578" s="306"/>
      <c r="J1578" s="307"/>
      <c r="K1578" s="307"/>
      <c r="L1578" s="299" t="str">
        <f t="shared" si="64"/>
        <v/>
      </c>
      <c r="M1578" s="311"/>
      <c r="N1578" s="312"/>
      <c r="O1578" s="312"/>
      <c r="P1578" s="312"/>
      <c r="Q1578" s="308"/>
      <c r="R1578" s="300" t="str">
        <f>IFERROR(VLOOKUP(Q1578,Hoja1!A:B,2,FALSE),"")</f>
        <v/>
      </c>
      <c r="S1578" s="308"/>
      <c r="T1578" s="308"/>
      <c r="U1578" s="308"/>
      <c r="V1578" s="301" t="str">
        <f t="shared" si="65"/>
        <v/>
      </c>
    </row>
    <row r="1579" spans="1:22" s="302" customFormat="1" x14ac:dyDescent="0.2">
      <c r="A1579" s="394"/>
      <c r="B1579" s="305"/>
      <c r="C1579" s="305"/>
      <c r="D1579" s="306"/>
      <c r="E1579" s="306"/>
      <c r="F1579" s="305"/>
      <c r="G1579" s="305"/>
      <c r="H1579" s="306"/>
      <c r="I1579" s="306"/>
      <c r="J1579" s="307"/>
      <c r="K1579" s="307"/>
      <c r="L1579" s="299" t="str">
        <f t="shared" ref="L1579:L1620" si="66">IF(K1579="","",(K1579-J1579)/$V$1)</f>
        <v/>
      </c>
      <c r="M1579" s="311"/>
      <c r="N1579" s="312"/>
      <c r="O1579" s="312"/>
      <c r="P1579" s="312"/>
      <c r="Q1579" s="308"/>
      <c r="R1579" s="300" t="str">
        <f>IFERROR(VLOOKUP(Q1579,Hoja1!A:B,2,FALSE),"")</f>
        <v/>
      </c>
      <c r="S1579" s="308"/>
      <c r="T1579" s="308"/>
      <c r="U1579" s="308"/>
      <c r="V1579" s="301" t="str">
        <f t="shared" si="65"/>
        <v/>
      </c>
    </row>
    <row r="1580" spans="1:22" s="302" customFormat="1" x14ac:dyDescent="0.2">
      <c r="A1580" s="394"/>
      <c r="B1580" s="305"/>
      <c r="C1580" s="305"/>
      <c r="D1580" s="306"/>
      <c r="E1580" s="306"/>
      <c r="F1580" s="305"/>
      <c r="G1580" s="305"/>
      <c r="H1580" s="306"/>
      <c r="I1580" s="306"/>
      <c r="J1580" s="307"/>
      <c r="K1580" s="307"/>
      <c r="L1580" s="299" t="str">
        <f t="shared" si="66"/>
        <v/>
      </c>
      <c r="M1580" s="311"/>
      <c r="N1580" s="312"/>
      <c r="O1580" s="312"/>
      <c r="P1580" s="312"/>
      <c r="Q1580" s="308"/>
      <c r="R1580" s="300" t="str">
        <f>IFERROR(VLOOKUP(Q1580,Hoja1!A:B,2,FALSE),"")</f>
        <v/>
      </c>
      <c r="S1580" s="308"/>
      <c r="T1580" s="308"/>
      <c r="U1580" s="308"/>
      <c r="V1580" s="301" t="str">
        <f t="shared" si="65"/>
        <v/>
      </c>
    </row>
    <row r="1581" spans="1:22" s="302" customFormat="1" x14ac:dyDescent="0.2">
      <c r="A1581" s="394"/>
      <c r="B1581" s="305"/>
      <c r="C1581" s="305"/>
      <c r="D1581" s="306"/>
      <c r="E1581" s="306"/>
      <c r="F1581" s="305"/>
      <c r="G1581" s="305"/>
      <c r="H1581" s="306"/>
      <c r="I1581" s="306"/>
      <c r="J1581" s="307"/>
      <c r="K1581" s="307"/>
      <c r="L1581" s="299" t="str">
        <f t="shared" si="66"/>
        <v/>
      </c>
      <c r="M1581" s="311"/>
      <c r="N1581" s="312"/>
      <c r="O1581" s="312"/>
      <c r="P1581" s="312"/>
      <c r="Q1581" s="308"/>
      <c r="R1581" s="300" t="str">
        <f>IFERROR(VLOOKUP(Q1581,Hoja1!A:B,2,FALSE),"")</f>
        <v/>
      </c>
      <c r="S1581" s="308"/>
      <c r="T1581" s="308"/>
      <c r="U1581" s="308"/>
      <c r="V1581" s="301" t="str">
        <f t="shared" si="65"/>
        <v/>
      </c>
    </row>
    <row r="1582" spans="1:22" s="302" customFormat="1" x14ac:dyDescent="0.2">
      <c r="A1582" s="394"/>
      <c r="B1582" s="305"/>
      <c r="C1582" s="305"/>
      <c r="D1582" s="306"/>
      <c r="E1582" s="306"/>
      <c r="F1582" s="305"/>
      <c r="G1582" s="305"/>
      <c r="H1582" s="306"/>
      <c r="I1582" s="306"/>
      <c r="J1582" s="307"/>
      <c r="K1582" s="307"/>
      <c r="L1582" s="299" t="str">
        <f t="shared" si="66"/>
        <v/>
      </c>
      <c r="M1582" s="311"/>
      <c r="N1582" s="312"/>
      <c r="O1582" s="312"/>
      <c r="P1582" s="312"/>
      <c r="Q1582" s="308"/>
      <c r="R1582" s="300" t="str">
        <f>IFERROR(VLOOKUP(Q1582,Hoja1!A:B,2,FALSE),"")</f>
        <v/>
      </c>
      <c r="S1582" s="308"/>
      <c r="T1582" s="308"/>
      <c r="U1582" s="308"/>
      <c r="V1582" s="301" t="str">
        <f t="shared" si="65"/>
        <v/>
      </c>
    </row>
    <row r="1583" spans="1:22" s="302" customFormat="1" x14ac:dyDescent="0.2">
      <c r="A1583" s="394"/>
      <c r="B1583" s="305"/>
      <c r="C1583" s="305"/>
      <c r="D1583" s="306"/>
      <c r="E1583" s="306"/>
      <c r="F1583" s="305"/>
      <c r="G1583" s="305"/>
      <c r="H1583" s="306"/>
      <c r="I1583" s="306"/>
      <c r="J1583" s="307"/>
      <c r="K1583" s="307"/>
      <c r="L1583" s="299" t="str">
        <f t="shared" si="66"/>
        <v/>
      </c>
      <c r="M1583" s="311"/>
      <c r="N1583" s="312"/>
      <c r="O1583" s="312"/>
      <c r="P1583" s="312"/>
      <c r="Q1583" s="308"/>
      <c r="R1583" s="300" t="str">
        <f>IFERROR(VLOOKUP(Q1583,Hoja1!A:B,2,FALSE),"")</f>
        <v/>
      </c>
      <c r="S1583" s="308"/>
      <c r="T1583" s="308"/>
      <c r="U1583" s="308"/>
      <c r="V1583" s="301" t="str">
        <f t="shared" si="65"/>
        <v/>
      </c>
    </row>
    <row r="1584" spans="1:22" s="302" customFormat="1" x14ac:dyDescent="0.2">
      <c r="A1584" s="394"/>
      <c r="B1584" s="305"/>
      <c r="C1584" s="305"/>
      <c r="D1584" s="306"/>
      <c r="E1584" s="306"/>
      <c r="F1584" s="305"/>
      <c r="G1584" s="305"/>
      <c r="H1584" s="306"/>
      <c r="I1584" s="306"/>
      <c r="J1584" s="307"/>
      <c r="K1584" s="307"/>
      <c r="L1584" s="299" t="str">
        <f t="shared" si="66"/>
        <v/>
      </c>
      <c r="M1584" s="311"/>
      <c r="N1584" s="312"/>
      <c r="O1584" s="312"/>
      <c r="P1584" s="312"/>
      <c r="Q1584" s="308"/>
      <c r="R1584" s="300" t="str">
        <f>IFERROR(VLOOKUP(Q1584,Hoja1!A:B,2,FALSE),"")</f>
        <v/>
      </c>
      <c r="S1584" s="308"/>
      <c r="T1584" s="308"/>
      <c r="U1584" s="308"/>
      <c r="V1584" s="301" t="str">
        <f t="shared" si="65"/>
        <v/>
      </c>
    </row>
    <row r="1585" spans="1:22" s="302" customFormat="1" x14ac:dyDescent="0.2">
      <c r="A1585" s="394"/>
      <c r="B1585" s="305"/>
      <c r="C1585" s="305"/>
      <c r="D1585" s="306"/>
      <c r="E1585" s="306"/>
      <c r="F1585" s="305"/>
      <c r="G1585" s="305"/>
      <c r="H1585" s="306"/>
      <c r="I1585" s="306"/>
      <c r="J1585" s="307"/>
      <c r="K1585" s="307"/>
      <c r="L1585" s="299" t="str">
        <f t="shared" si="66"/>
        <v/>
      </c>
      <c r="M1585" s="311"/>
      <c r="N1585" s="312"/>
      <c r="O1585" s="312"/>
      <c r="P1585" s="312"/>
      <c r="Q1585" s="308"/>
      <c r="R1585" s="300" t="str">
        <f>IFERROR(VLOOKUP(Q1585,Hoja1!A:B,2,FALSE),"")</f>
        <v/>
      </c>
      <c r="S1585" s="308"/>
      <c r="T1585" s="308"/>
      <c r="U1585" s="308"/>
      <c r="V1585" s="301" t="str">
        <f t="shared" si="65"/>
        <v/>
      </c>
    </row>
    <row r="1586" spans="1:22" s="302" customFormat="1" x14ac:dyDescent="0.2">
      <c r="A1586" s="394"/>
      <c r="B1586" s="305"/>
      <c r="C1586" s="305"/>
      <c r="D1586" s="306"/>
      <c r="E1586" s="306"/>
      <c r="F1586" s="305"/>
      <c r="G1586" s="305"/>
      <c r="H1586" s="306"/>
      <c r="I1586" s="306"/>
      <c r="J1586" s="307"/>
      <c r="K1586" s="307"/>
      <c r="L1586" s="299" t="str">
        <f t="shared" si="66"/>
        <v/>
      </c>
      <c r="M1586" s="311"/>
      <c r="N1586" s="312"/>
      <c r="O1586" s="312"/>
      <c r="P1586" s="312"/>
      <c r="Q1586" s="308"/>
      <c r="R1586" s="300" t="str">
        <f>IFERROR(VLOOKUP(Q1586,Hoja1!A:B,2,FALSE),"")</f>
        <v/>
      </c>
      <c r="S1586" s="308"/>
      <c r="T1586" s="308"/>
      <c r="U1586" s="308"/>
      <c r="V1586" s="301" t="str">
        <f t="shared" si="65"/>
        <v/>
      </c>
    </row>
    <row r="1587" spans="1:22" s="302" customFormat="1" x14ac:dyDescent="0.2">
      <c r="A1587" s="394"/>
      <c r="B1587" s="305"/>
      <c r="C1587" s="305"/>
      <c r="D1587" s="306"/>
      <c r="E1587" s="306"/>
      <c r="F1587" s="305"/>
      <c r="G1587" s="305"/>
      <c r="H1587" s="306"/>
      <c r="I1587" s="306"/>
      <c r="J1587" s="307"/>
      <c r="K1587" s="307"/>
      <c r="L1587" s="299" t="str">
        <f t="shared" si="66"/>
        <v/>
      </c>
      <c r="M1587" s="311"/>
      <c r="N1587" s="312"/>
      <c r="O1587" s="312"/>
      <c r="P1587" s="312"/>
      <c r="Q1587" s="308"/>
      <c r="R1587" s="300" t="str">
        <f>IFERROR(VLOOKUP(Q1587,Hoja1!A:B,2,FALSE),"")</f>
        <v/>
      </c>
      <c r="S1587" s="308"/>
      <c r="T1587" s="308"/>
      <c r="U1587" s="308"/>
      <c r="V1587" s="301" t="str">
        <f t="shared" si="65"/>
        <v/>
      </c>
    </row>
    <row r="1588" spans="1:22" s="302" customFormat="1" x14ac:dyDescent="0.2">
      <c r="A1588" s="394"/>
      <c r="B1588" s="305"/>
      <c r="C1588" s="305"/>
      <c r="D1588" s="306"/>
      <c r="E1588" s="306"/>
      <c r="F1588" s="305"/>
      <c r="G1588" s="305"/>
      <c r="H1588" s="306"/>
      <c r="I1588" s="306"/>
      <c r="J1588" s="307"/>
      <c r="K1588" s="307"/>
      <c r="L1588" s="299" t="str">
        <f t="shared" si="66"/>
        <v/>
      </c>
      <c r="M1588" s="311"/>
      <c r="N1588" s="312"/>
      <c r="O1588" s="312"/>
      <c r="P1588" s="312"/>
      <c r="Q1588" s="308"/>
      <c r="R1588" s="300" t="str">
        <f>IFERROR(VLOOKUP(Q1588,Hoja1!A:B,2,FALSE),"")</f>
        <v/>
      </c>
      <c r="S1588" s="308"/>
      <c r="T1588" s="308"/>
      <c r="U1588" s="308"/>
      <c r="V1588" s="301" t="str">
        <f t="shared" si="65"/>
        <v/>
      </c>
    </row>
    <row r="1589" spans="1:22" s="302" customFormat="1" x14ac:dyDescent="0.2">
      <c r="A1589" s="394"/>
      <c r="B1589" s="305"/>
      <c r="C1589" s="305"/>
      <c r="D1589" s="306"/>
      <c r="E1589" s="306"/>
      <c r="F1589" s="305"/>
      <c r="G1589" s="305"/>
      <c r="H1589" s="306"/>
      <c r="I1589" s="306"/>
      <c r="J1589" s="307"/>
      <c r="K1589" s="307"/>
      <c r="L1589" s="299" t="str">
        <f t="shared" si="66"/>
        <v/>
      </c>
      <c r="M1589" s="311"/>
      <c r="N1589" s="312"/>
      <c r="O1589" s="312"/>
      <c r="P1589" s="312"/>
      <c r="Q1589" s="308"/>
      <c r="R1589" s="300" t="str">
        <f>IFERROR(VLOOKUP(Q1589,Hoja1!A:B,2,FALSE),"")</f>
        <v/>
      </c>
      <c r="S1589" s="308"/>
      <c r="T1589" s="308"/>
      <c r="U1589" s="308"/>
      <c r="V1589" s="301" t="str">
        <f t="shared" si="65"/>
        <v/>
      </c>
    </row>
    <row r="1590" spans="1:22" s="302" customFormat="1" x14ac:dyDescent="0.2">
      <c r="A1590" s="394"/>
      <c r="B1590" s="305"/>
      <c r="C1590" s="305"/>
      <c r="D1590" s="306"/>
      <c r="E1590" s="306"/>
      <c r="F1590" s="305"/>
      <c r="G1590" s="305"/>
      <c r="H1590" s="306"/>
      <c r="I1590" s="306"/>
      <c r="J1590" s="307"/>
      <c r="K1590" s="307"/>
      <c r="L1590" s="299" t="str">
        <f t="shared" si="66"/>
        <v/>
      </c>
      <c r="M1590" s="311"/>
      <c r="N1590" s="312"/>
      <c r="O1590" s="312"/>
      <c r="P1590" s="312"/>
      <c r="Q1590" s="308"/>
      <c r="R1590" s="300" t="str">
        <f>IFERROR(VLOOKUP(Q1590,Hoja1!A:B,2,FALSE),"")</f>
        <v/>
      </c>
      <c r="S1590" s="308"/>
      <c r="T1590" s="308"/>
      <c r="U1590" s="308"/>
      <c r="V1590" s="301" t="str">
        <f t="shared" si="65"/>
        <v/>
      </c>
    </row>
    <row r="1591" spans="1:22" s="302" customFormat="1" x14ac:dyDescent="0.2">
      <c r="A1591" s="394"/>
      <c r="B1591" s="305"/>
      <c r="C1591" s="305"/>
      <c r="D1591" s="306"/>
      <c r="E1591" s="306"/>
      <c r="F1591" s="305"/>
      <c r="G1591" s="305"/>
      <c r="H1591" s="306"/>
      <c r="I1591" s="306"/>
      <c r="J1591" s="307"/>
      <c r="K1591" s="307"/>
      <c r="L1591" s="299" t="str">
        <f t="shared" si="66"/>
        <v/>
      </c>
      <c r="M1591" s="311"/>
      <c r="N1591" s="312"/>
      <c r="O1591" s="312"/>
      <c r="P1591" s="312"/>
      <c r="Q1591" s="308"/>
      <c r="R1591" s="300" t="str">
        <f>IFERROR(VLOOKUP(Q1591,Hoja1!A:B,2,FALSE),"")</f>
        <v/>
      </c>
      <c r="S1591" s="308"/>
      <c r="T1591" s="308"/>
      <c r="U1591" s="308"/>
      <c r="V1591" s="301" t="str">
        <f t="shared" si="65"/>
        <v/>
      </c>
    </row>
    <row r="1592" spans="1:22" s="302" customFormat="1" x14ac:dyDescent="0.2">
      <c r="A1592" s="394"/>
      <c r="B1592" s="305"/>
      <c r="C1592" s="305"/>
      <c r="D1592" s="306"/>
      <c r="E1592" s="306"/>
      <c r="F1592" s="305"/>
      <c r="G1592" s="305"/>
      <c r="H1592" s="306"/>
      <c r="I1592" s="306"/>
      <c r="J1592" s="307"/>
      <c r="K1592" s="307"/>
      <c r="L1592" s="299" t="str">
        <f t="shared" si="66"/>
        <v/>
      </c>
      <c r="M1592" s="311"/>
      <c r="N1592" s="312"/>
      <c r="O1592" s="312"/>
      <c r="P1592" s="312"/>
      <c r="Q1592" s="308"/>
      <c r="R1592" s="300" t="str">
        <f>IFERROR(VLOOKUP(Q1592,Hoja1!A:B,2,FALSE),"")</f>
        <v/>
      </c>
      <c r="S1592" s="308"/>
      <c r="T1592" s="308"/>
      <c r="U1592" s="308"/>
      <c r="V1592" s="301" t="str">
        <f t="shared" si="65"/>
        <v/>
      </c>
    </row>
    <row r="1593" spans="1:22" s="302" customFormat="1" x14ac:dyDescent="0.2">
      <c r="A1593" s="394"/>
      <c r="B1593" s="305"/>
      <c r="C1593" s="305"/>
      <c r="D1593" s="306"/>
      <c r="E1593" s="306"/>
      <c r="F1593" s="305"/>
      <c r="G1593" s="305"/>
      <c r="H1593" s="306"/>
      <c r="I1593" s="306"/>
      <c r="J1593" s="307"/>
      <c r="K1593" s="307"/>
      <c r="L1593" s="299" t="str">
        <f t="shared" si="66"/>
        <v/>
      </c>
      <c r="M1593" s="311"/>
      <c r="N1593" s="312"/>
      <c r="O1593" s="312"/>
      <c r="P1593" s="312"/>
      <c r="Q1593" s="308"/>
      <c r="R1593" s="300" t="str">
        <f>IFERROR(VLOOKUP(Q1593,Hoja1!A:B,2,FALSE),"")</f>
        <v/>
      </c>
      <c r="S1593" s="308"/>
      <c r="T1593" s="308"/>
      <c r="U1593" s="308"/>
      <c r="V1593" s="301" t="str">
        <f t="shared" si="65"/>
        <v/>
      </c>
    </row>
    <row r="1594" spans="1:22" s="302" customFormat="1" x14ac:dyDescent="0.2">
      <c r="A1594" s="394"/>
      <c r="B1594" s="305"/>
      <c r="C1594" s="305"/>
      <c r="D1594" s="306"/>
      <c r="E1594" s="306"/>
      <c r="F1594" s="305"/>
      <c r="G1594" s="305"/>
      <c r="H1594" s="306"/>
      <c r="I1594" s="306"/>
      <c r="J1594" s="307"/>
      <c r="K1594" s="307"/>
      <c r="L1594" s="299" t="str">
        <f t="shared" si="66"/>
        <v/>
      </c>
      <c r="M1594" s="311"/>
      <c r="N1594" s="312"/>
      <c r="O1594" s="312"/>
      <c r="P1594" s="312"/>
      <c r="Q1594" s="308"/>
      <c r="R1594" s="300" t="str">
        <f>IFERROR(VLOOKUP(Q1594,Hoja1!A:B,2,FALSE),"")</f>
        <v/>
      </c>
      <c r="S1594" s="308"/>
      <c r="T1594" s="308"/>
      <c r="U1594" s="308"/>
      <c r="V1594" s="301" t="str">
        <f t="shared" si="65"/>
        <v/>
      </c>
    </row>
    <row r="1595" spans="1:22" s="302" customFormat="1" x14ac:dyDescent="0.2">
      <c r="A1595" s="394"/>
      <c r="B1595" s="305"/>
      <c r="C1595" s="305"/>
      <c r="D1595" s="306"/>
      <c r="E1595" s="306"/>
      <c r="F1595" s="305"/>
      <c r="G1595" s="305"/>
      <c r="H1595" s="306"/>
      <c r="I1595" s="306"/>
      <c r="J1595" s="307"/>
      <c r="K1595" s="307"/>
      <c r="L1595" s="299" t="str">
        <f t="shared" si="66"/>
        <v/>
      </c>
      <c r="M1595" s="311"/>
      <c r="N1595" s="312"/>
      <c r="O1595" s="312"/>
      <c r="P1595" s="312"/>
      <c r="Q1595" s="308"/>
      <c r="R1595" s="300" t="str">
        <f>IFERROR(VLOOKUP(Q1595,Hoja1!A:B,2,FALSE),"")</f>
        <v/>
      </c>
      <c r="S1595" s="308"/>
      <c r="T1595" s="308"/>
      <c r="U1595" s="308"/>
      <c r="V1595" s="301" t="str">
        <f t="shared" si="65"/>
        <v/>
      </c>
    </row>
    <row r="1596" spans="1:22" s="302" customFormat="1" x14ac:dyDescent="0.2">
      <c r="A1596" s="394"/>
      <c r="B1596" s="305"/>
      <c r="C1596" s="305"/>
      <c r="D1596" s="306"/>
      <c r="E1596" s="306"/>
      <c r="F1596" s="305"/>
      <c r="G1596" s="305"/>
      <c r="H1596" s="306"/>
      <c r="I1596" s="306"/>
      <c r="J1596" s="307"/>
      <c r="K1596" s="307"/>
      <c r="L1596" s="299" t="str">
        <f t="shared" si="66"/>
        <v/>
      </c>
      <c r="M1596" s="311"/>
      <c r="N1596" s="312"/>
      <c r="O1596" s="312"/>
      <c r="P1596" s="312"/>
      <c r="Q1596" s="308"/>
      <c r="R1596" s="300" t="str">
        <f>IFERROR(VLOOKUP(Q1596,Hoja1!A:B,2,FALSE),"")</f>
        <v/>
      </c>
      <c r="S1596" s="308"/>
      <c r="T1596" s="308"/>
      <c r="U1596" s="308"/>
      <c r="V1596" s="301" t="str">
        <f t="shared" si="65"/>
        <v/>
      </c>
    </row>
    <row r="1597" spans="1:22" s="302" customFormat="1" x14ac:dyDescent="0.2">
      <c r="A1597" s="394"/>
      <c r="B1597" s="305"/>
      <c r="C1597" s="305"/>
      <c r="D1597" s="306"/>
      <c r="E1597" s="306"/>
      <c r="F1597" s="305"/>
      <c r="G1597" s="305"/>
      <c r="H1597" s="306"/>
      <c r="I1597" s="306"/>
      <c r="J1597" s="307"/>
      <c r="K1597" s="307"/>
      <c r="L1597" s="299" t="str">
        <f t="shared" si="66"/>
        <v/>
      </c>
      <c r="M1597" s="311"/>
      <c r="N1597" s="312"/>
      <c r="O1597" s="312"/>
      <c r="P1597" s="312"/>
      <c r="Q1597" s="308"/>
      <c r="R1597" s="300" t="str">
        <f>IFERROR(VLOOKUP(Q1597,Hoja1!A:B,2,FALSE),"")</f>
        <v/>
      </c>
      <c r="S1597" s="308"/>
      <c r="T1597" s="308"/>
      <c r="U1597" s="308"/>
      <c r="V1597" s="301" t="str">
        <f t="shared" si="65"/>
        <v/>
      </c>
    </row>
    <row r="1598" spans="1:22" s="302" customFormat="1" x14ac:dyDescent="0.2">
      <c r="A1598" s="394"/>
      <c r="B1598" s="305"/>
      <c r="C1598" s="305"/>
      <c r="D1598" s="306"/>
      <c r="E1598" s="306"/>
      <c r="F1598" s="305"/>
      <c r="G1598" s="305"/>
      <c r="H1598" s="306"/>
      <c r="I1598" s="306"/>
      <c r="J1598" s="307"/>
      <c r="K1598" s="307"/>
      <c r="L1598" s="299" t="str">
        <f t="shared" si="66"/>
        <v/>
      </c>
      <c r="M1598" s="311"/>
      <c r="N1598" s="312"/>
      <c r="O1598" s="312"/>
      <c r="P1598" s="312"/>
      <c r="Q1598" s="308"/>
      <c r="R1598" s="300" t="str">
        <f>IFERROR(VLOOKUP(Q1598,Hoja1!A:B,2,FALSE),"")</f>
        <v/>
      </c>
      <c r="S1598" s="308"/>
      <c r="T1598" s="308"/>
      <c r="U1598" s="308"/>
      <c r="V1598" s="301" t="str">
        <f t="shared" si="65"/>
        <v/>
      </c>
    </row>
    <row r="1599" spans="1:22" s="302" customFormat="1" x14ac:dyDescent="0.2">
      <c r="A1599" s="394"/>
      <c r="B1599" s="305"/>
      <c r="C1599" s="305"/>
      <c r="D1599" s="306"/>
      <c r="E1599" s="306"/>
      <c r="F1599" s="305"/>
      <c r="G1599" s="305"/>
      <c r="H1599" s="306"/>
      <c r="I1599" s="306"/>
      <c r="J1599" s="307"/>
      <c r="K1599" s="307"/>
      <c r="L1599" s="299" t="str">
        <f t="shared" si="66"/>
        <v/>
      </c>
      <c r="M1599" s="311"/>
      <c r="N1599" s="312"/>
      <c r="O1599" s="312"/>
      <c r="P1599" s="312"/>
      <c r="Q1599" s="308"/>
      <c r="R1599" s="300" t="str">
        <f>IFERROR(VLOOKUP(Q1599,Hoja1!A:B,2,FALSE),"")</f>
        <v/>
      </c>
      <c r="S1599" s="308"/>
      <c r="T1599" s="308"/>
      <c r="U1599" s="308"/>
      <c r="V1599" s="301" t="str">
        <f t="shared" si="65"/>
        <v/>
      </c>
    </row>
    <row r="1600" spans="1:22" s="302" customFormat="1" x14ac:dyDescent="0.2">
      <c r="A1600" s="394"/>
      <c r="B1600" s="305"/>
      <c r="C1600" s="305"/>
      <c r="D1600" s="306"/>
      <c r="E1600" s="306"/>
      <c r="F1600" s="305"/>
      <c r="G1600" s="305"/>
      <c r="H1600" s="306"/>
      <c r="I1600" s="306"/>
      <c r="J1600" s="307"/>
      <c r="K1600" s="307"/>
      <c r="L1600" s="299" t="str">
        <f t="shared" si="66"/>
        <v/>
      </c>
      <c r="M1600" s="311"/>
      <c r="N1600" s="312"/>
      <c r="O1600" s="312"/>
      <c r="P1600" s="312"/>
      <c r="Q1600" s="308"/>
      <c r="R1600" s="300" t="str">
        <f>IFERROR(VLOOKUP(Q1600,Hoja1!A:B,2,FALSE),"")</f>
        <v/>
      </c>
      <c r="S1600" s="308"/>
      <c r="T1600" s="308"/>
      <c r="U1600" s="308"/>
      <c r="V1600" s="301" t="str">
        <f t="shared" si="65"/>
        <v/>
      </c>
    </row>
    <row r="1601" spans="1:22" s="302" customFormat="1" x14ac:dyDescent="0.2">
      <c r="A1601" s="394"/>
      <c r="B1601" s="305"/>
      <c r="C1601" s="305"/>
      <c r="D1601" s="306"/>
      <c r="E1601" s="306"/>
      <c r="F1601" s="305"/>
      <c r="G1601" s="305"/>
      <c r="H1601" s="306"/>
      <c r="I1601" s="306"/>
      <c r="J1601" s="307"/>
      <c r="K1601" s="307"/>
      <c r="L1601" s="299" t="str">
        <f t="shared" si="66"/>
        <v/>
      </c>
      <c r="M1601" s="311"/>
      <c r="N1601" s="312"/>
      <c r="O1601" s="312"/>
      <c r="P1601" s="312"/>
      <c r="Q1601" s="308"/>
      <c r="R1601" s="300" t="str">
        <f>IFERROR(VLOOKUP(Q1601,Hoja1!A:B,2,FALSE),"")</f>
        <v/>
      </c>
      <c r="S1601" s="308"/>
      <c r="T1601" s="308"/>
      <c r="U1601" s="308"/>
      <c r="V1601" s="301" t="str">
        <f t="shared" si="65"/>
        <v/>
      </c>
    </row>
    <row r="1602" spans="1:22" s="302" customFormat="1" x14ac:dyDescent="0.2">
      <c r="A1602" s="394"/>
      <c r="B1602" s="305"/>
      <c r="C1602" s="305"/>
      <c r="D1602" s="306"/>
      <c r="E1602" s="306"/>
      <c r="F1602" s="305"/>
      <c r="G1602" s="305"/>
      <c r="H1602" s="306"/>
      <c r="I1602" s="306"/>
      <c r="J1602" s="307"/>
      <c r="K1602" s="307"/>
      <c r="L1602" s="299" t="str">
        <f t="shared" si="66"/>
        <v/>
      </c>
      <c r="M1602" s="311"/>
      <c r="N1602" s="312"/>
      <c r="O1602" s="312"/>
      <c r="P1602" s="312"/>
      <c r="Q1602" s="308"/>
      <c r="R1602" s="300" t="str">
        <f>IFERROR(VLOOKUP(Q1602,Hoja1!A:B,2,FALSE),"")</f>
        <v/>
      </c>
      <c r="S1602" s="308"/>
      <c r="T1602" s="308"/>
      <c r="U1602" s="308"/>
      <c r="V1602" s="301" t="str">
        <f t="shared" si="65"/>
        <v/>
      </c>
    </row>
    <row r="1603" spans="1:22" s="302" customFormat="1" x14ac:dyDescent="0.2">
      <c r="A1603" s="394"/>
      <c r="B1603" s="305"/>
      <c r="C1603" s="305"/>
      <c r="D1603" s="306"/>
      <c r="E1603" s="306"/>
      <c r="F1603" s="305"/>
      <c r="G1603" s="305"/>
      <c r="H1603" s="306"/>
      <c r="I1603" s="306"/>
      <c r="J1603" s="307"/>
      <c r="K1603" s="307"/>
      <c r="L1603" s="299" t="str">
        <f t="shared" si="66"/>
        <v/>
      </c>
      <c r="M1603" s="311"/>
      <c r="N1603" s="312"/>
      <c r="O1603" s="312"/>
      <c r="P1603" s="312"/>
      <c r="Q1603" s="308"/>
      <c r="R1603" s="300" t="str">
        <f>IFERROR(VLOOKUP(Q1603,Hoja1!A:B,2,FALSE),"")</f>
        <v/>
      </c>
      <c r="S1603" s="308"/>
      <c r="T1603" s="308"/>
      <c r="U1603" s="308"/>
      <c r="V1603" s="301" t="str">
        <f t="shared" si="65"/>
        <v/>
      </c>
    </row>
    <row r="1604" spans="1:22" s="302" customFormat="1" x14ac:dyDescent="0.2">
      <c r="A1604" s="394"/>
      <c r="B1604" s="305"/>
      <c r="C1604" s="305"/>
      <c r="D1604" s="306"/>
      <c r="E1604" s="306"/>
      <c r="F1604" s="305"/>
      <c r="G1604" s="305"/>
      <c r="H1604" s="306"/>
      <c r="I1604" s="306"/>
      <c r="J1604" s="307"/>
      <c r="K1604" s="307"/>
      <c r="L1604" s="299" t="str">
        <f t="shared" si="66"/>
        <v/>
      </c>
      <c r="M1604" s="311"/>
      <c r="N1604" s="312"/>
      <c r="O1604" s="312"/>
      <c r="P1604" s="312"/>
      <c r="Q1604" s="308"/>
      <c r="R1604" s="300" t="str">
        <f>IFERROR(VLOOKUP(Q1604,Hoja1!A:B,2,FALSE),"")</f>
        <v/>
      </c>
      <c r="S1604" s="308"/>
      <c r="T1604" s="308"/>
      <c r="U1604" s="308"/>
      <c r="V1604" s="301" t="str">
        <f t="shared" si="65"/>
        <v/>
      </c>
    </row>
    <row r="1605" spans="1:22" s="302" customFormat="1" x14ac:dyDescent="0.2">
      <c r="A1605" s="394"/>
      <c r="B1605" s="305"/>
      <c r="C1605" s="305"/>
      <c r="D1605" s="306"/>
      <c r="E1605" s="306"/>
      <c r="F1605" s="305"/>
      <c r="G1605" s="305"/>
      <c r="H1605" s="306"/>
      <c r="I1605" s="306"/>
      <c r="J1605" s="307"/>
      <c r="K1605" s="307"/>
      <c r="L1605" s="299" t="str">
        <f t="shared" si="66"/>
        <v/>
      </c>
      <c r="M1605" s="311"/>
      <c r="N1605" s="312"/>
      <c r="O1605" s="312"/>
      <c r="P1605" s="312"/>
      <c r="Q1605" s="308"/>
      <c r="R1605" s="300" t="str">
        <f>IFERROR(VLOOKUP(Q1605,Hoja1!A:B,2,FALSE),"")</f>
        <v/>
      </c>
      <c r="S1605" s="308"/>
      <c r="T1605" s="308"/>
      <c r="U1605" s="308"/>
      <c r="V1605" s="301" t="str">
        <f t="shared" si="65"/>
        <v/>
      </c>
    </row>
    <row r="1606" spans="1:22" s="302" customFormat="1" x14ac:dyDescent="0.2">
      <c r="A1606" s="394"/>
      <c r="B1606" s="305"/>
      <c r="C1606" s="305"/>
      <c r="D1606" s="306"/>
      <c r="E1606" s="306"/>
      <c r="F1606" s="305"/>
      <c r="G1606" s="305"/>
      <c r="H1606" s="306"/>
      <c r="I1606" s="306"/>
      <c r="J1606" s="307"/>
      <c r="K1606" s="307"/>
      <c r="L1606" s="299" t="str">
        <f t="shared" si="66"/>
        <v/>
      </c>
      <c r="M1606" s="311"/>
      <c r="N1606" s="312"/>
      <c r="O1606" s="312"/>
      <c r="P1606" s="312"/>
      <c r="Q1606" s="308"/>
      <c r="R1606" s="300" t="str">
        <f>IFERROR(VLOOKUP(Q1606,Hoja1!A:B,2,FALSE),"")</f>
        <v/>
      </c>
      <c r="S1606" s="308"/>
      <c r="T1606" s="308"/>
      <c r="U1606" s="308"/>
      <c r="V1606" s="301" t="str">
        <f t="shared" si="65"/>
        <v/>
      </c>
    </row>
    <row r="1607" spans="1:22" s="302" customFormat="1" x14ac:dyDescent="0.2">
      <c r="A1607" s="394"/>
      <c r="B1607" s="305"/>
      <c r="C1607" s="305"/>
      <c r="D1607" s="306"/>
      <c r="E1607" s="306"/>
      <c r="F1607" s="305"/>
      <c r="G1607" s="305"/>
      <c r="H1607" s="306"/>
      <c r="I1607" s="306"/>
      <c r="J1607" s="307"/>
      <c r="K1607" s="307"/>
      <c r="L1607" s="299" t="str">
        <f t="shared" si="66"/>
        <v/>
      </c>
      <c r="M1607" s="311"/>
      <c r="N1607" s="312"/>
      <c r="O1607" s="312"/>
      <c r="P1607" s="312"/>
      <c r="Q1607" s="308"/>
      <c r="R1607" s="300" t="str">
        <f>IFERROR(VLOOKUP(Q1607,Hoja1!A:B,2,FALSE),"")</f>
        <v/>
      </c>
      <c r="S1607" s="308"/>
      <c r="T1607" s="308"/>
      <c r="U1607" s="308"/>
      <c r="V1607" s="301" t="str">
        <f t="shared" si="65"/>
        <v/>
      </c>
    </row>
    <row r="1608" spans="1:22" s="302" customFormat="1" x14ac:dyDescent="0.2">
      <c r="A1608" s="394"/>
      <c r="B1608" s="305"/>
      <c r="C1608" s="305"/>
      <c r="D1608" s="306"/>
      <c r="E1608" s="306"/>
      <c r="F1608" s="305"/>
      <c r="G1608" s="305"/>
      <c r="H1608" s="306"/>
      <c r="I1608" s="306"/>
      <c r="J1608" s="307"/>
      <c r="K1608" s="307"/>
      <c r="L1608" s="299" t="str">
        <f t="shared" si="66"/>
        <v/>
      </c>
      <c r="M1608" s="311"/>
      <c r="N1608" s="312"/>
      <c r="O1608" s="312"/>
      <c r="P1608" s="312"/>
      <c r="Q1608" s="308"/>
      <c r="R1608" s="300" t="str">
        <f>IFERROR(VLOOKUP(Q1608,Hoja1!A:B,2,FALSE),"")</f>
        <v/>
      </c>
      <c r="S1608" s="308"/>
      <c r="T1608" s="308"/>
      <c r="U1608" s="308"/>
      <c r="V1608" s="301" t="str">
        <f t="shared" si="65"/>
        <v/>
      </c>
    </row>
    <row r="1609" spans="1:22" s="302" customFormat="1" x14ac:dyDescent="0.2">
      <c r="A1609" s="394"/>
      <c r="B1609" s="305"/>
      <c r="C1609" s="305"/>
      <c r="D1609" s="306"/>
      <c r="E1609" s="306"/>
      <c r="F1609" s="305"/>
      <c r="G1609" s="305"/>
      <c r="H1609" s="306"/>
      <c r="I1609" s="306"/>
      <c r="J1609" s="307"/>
      <c r="K1609" s="307"/>
      <c r="L1609" s="299" t="str">
        <f t="shared" si="66"/>
        <v/>
      </c>
      <c r="M1609" s="311"/>
      <c r="N1609" s="312"/>
      <c r="O1609" s="312"/>
      <c r="P1609" s="312"/>
      <c r="Q1609" s="308"/>
      <c r="R1609" s="300" t="str">
        <f>IFERROR(VLOOKUP(Q1609,Hoja1!A:B,2,FALSE),"")</f>
        <v/>
      </c>
      <c r="S1609" s="308"/>
      <c r="T1609" s="308"/>
      <c r="U1609" s="308"/>
      <c r="V1609" s="301" t="str">
        <f t="shared" si="65"/>
        <v/>
      </c>
    </row>
    <row r="1610" spans="1:22" s="302" customFormat="1" x14ac:dyDescent="0.2">
      <c r="A1610" s="394"/>
      <c r="B1610" s="305"/>
      <c r="C1610" s="305"/>
      <c r="D1610" s="306"/>
      <c r="E1610" s="306"/>
      <c r="F1610" s="305"/>
      <c r="G1610" s="305"/>
      <c r="H1610" s="306"/>
      <c r="I1610" s="306"/>
      <c r="J1610" s="307"/>
      <c r="K1610" s="307"/>
      <c r="L1610" s="299" t="str">
        <f t="shared" si="66"/>
        <v/>
      </c>
      <c r="M1610" s="311"/>
      <c r="N1610" s="312"/>
      <c r="O1610" s="312"/>
      <c r="P1610" s="312"/>
      <c r="Q1610" s="308"/>
      <c r="R1610" s="300" t="str">
        <f>IFERROR(VLOOKUP(Q1610,Hoja1!A:B,2,FALSE),"")</f>
        <v/>
      </c>
      <c r="S1610" s="308"/>
      <c r="T1610" s="308"/>
      <c r="U1610" s="308"/>
      <c r="V1610" s="301" t="str">
        <f t="shared" si="65"/>
        <v/>
      </c>
    </row>
    <row r="1611" spans="1:22" s="302" customFormat="1" x14ac:dyDescent="0.2">
      <c r="A1611" s="394"/>
      <c r="B1611" s="305"/>
      <c r="C1611" s="305"/>
      <c r="D1611" s="306"/>
      <c r="E1611" s="306"/>
      <c r="F1611" s="305"/>
      <c r="G1611" s="305"/>
      <c r="H1611" s="306"/>
      <c r="I1611" s="306"/>
      <c r="J1611" s="307"/>
      <c r="K1611" s="307"/>
      <c r="L1611" s="299" t="str">
        <f t="shared" si="66"/>
        <v/>
      </c>
      <c r="M1611" s="311"/>
      <c r="N1611" s="312"/>
      <c r="O1611" s="312"/>
      <c r="P1611" s="312"/>
      <c r="Q1611" s="308"/>
      <c r="R1611" s="300" t="str">
        <f>IFERROR(VLOOKUP(Q1611,Hoja1!A:B,2,FALSE),"")</f>
        <v/>
      </c>
      <c r="S1611" s="308"/>
      <c r="T1611" s="308"/>
      <c r="U1611" s="308"/>
      <c r="V1611" s="301" t="str">
        <f t="shared" ref="V1611:V1674" si="67">IF(A1612="","",MONTH(A1612))</f>
        <v/>
      </c>
    </row>
    <row r="1612" spans="1:22" s="302" customFormat="1" x14ac:dyDescent="0.2">
      <c r="A1612" s="394"/>
      <c r="B1612" s="305"/>
      <c r="C1612" s="305"/>
      <c r="D1612" s="306"/>
      <c r="E1612" s="306"/>
      <c r="F1612" s="305"/>
      <c r="G1612" s="305"/>
      <c r="H1612" s="306"/>
      <c r="I1612" s="306"/>
      <c r="J1612" s="307"/>
      <c r="K1612" s="307"/>
      <c r="L1612" s="299" t="str">
        <f t="shared" si="66"/>
        <v/>
      </c>
      <c r="M1612" s="311"/>
      <c r="N1612" s="312"/>
      <c r="O1612" s="312"/>
      <c r="P1612" s="312"/>
      <c r="Q1612" s="308"/>
      <c r="R1612" s="300" t="str">
        <f>IFERROR(VLOOKUP(Q1612,Hoja1!A:B,2,FALSE),"")</f>
        <v/>
      </c>
      <c r="S1612" s="308"/>
      <c r="T1612" s="308"/>
      <c r="U1612" s="308"/>
      <c r="V1612" s="301" t="str">
        <f t="shared" si="67"/>
        <v/>
      </c>
    </row>
    <row r="1613" spans="1:22" s="302" customFormat="1" x14ac:dyDescent="0.2">
      <c r="A1613" s="394"/>
      <c r="B1613" s="305"/>
      <c r="C1613" s="305"/>
      <c r="D1613" s="306"/>
      <c r="E1613" s="306"/>
      <c r="F1613" s="305"/>
      <c r="G1613" s="305"/>
      <c r="H1613" s="306"/>
      <c r="I1613" s="306"/>
      <c r="J1613" s="307"/>
      <c r="K1613" s="307"/>
      <c r="L1613" s="299" t="str">
        <f t="shared" si="66"/>
        <v/>
      </c>
      <c r="M1613" s="311"/>
      <c r="N1613" s="312"/>
      <c r="O1613" s="312"/>
      <c r="P1613" s="312"/>
      <c r="Q1613" s="308"/>
      <c r="R1613" s="300" t="str">
        <f>IFERROR(VLOOKUP(Q1613,Hoja1!A:B,2,FALSE),"")</f>
        <v/>
      </c>
      <c r="S1613" s="308"/>
      <c r="T1613" s="308"/>
      <c r="U1613" s="308"/>
      <c r="V1613" s="301" t="str">
        <f t="shared" si="67"/>
        <v/>
      </c>
    </row>
    <row r="1614" spans="1:22" s="302" customFormat="1" x14ac:dyDescent="0.2">
      <c r="A1614" s="394"/>
      <c r="B1614" s="305"/>
      <c r="C1614" s="305"/>
      <c r="D1614" s="306"/>
      <c r="E1614" s="306"/>
      <c r="F1614" s="305"/>
      <c r="G1614" s="305"/>
      <c r="H1614" s="306"/>
      <c r="I1614" s="306"/>
      <c r="J1614" s="307"/>
      <c r="K1614" s="307"/>
      <c r="L1614" s="299" t="str">
        <f t="shared" si="66"/>
        <v/>
      </c>
      <c r="M1614" s="311"/>
      <c r="N1614" s="312"/>
      <c r="O1614" s="312"/>
      <c r="P1614" s="312"/>
      <c r="Q1614" s="308"/>
      <c r="R1614" s="300" t="str">
        <f>IFERROR(VLOOKUP(Q1614,Hoja1!A:B,2,FALSE),"")</f>
        <v/>
      </c>
      <c r="S1614" s="308"/>
      <c r="T1614" s="308"/>
      <c r="U1614" s="308"/>
      <c r="V1614" s="301" t="str">
        <f t="shared" si="67"/>
        <v/>
      </c>
    </row>
    <row r="1615" spans="1:22" s="302" customFormat="1" x14ac:dyDescent="0.2">
      <c r="A1615" s="394"/>
      <c r="B1615" s="305"/>
      <c r="C1615" s="305"/>
      <c r="D1615" s="306"/>
      <c r="E1615" s="306"/>
      <c r="F1615" s="305"/>
      <c r="G1615" s="305"/>
      <c r="H1615" s="306"/>
      <c r="I1615" s="306"/>
      <c r="J1615" s="307"/>
      <c r="K1615" s="307"/>
      <c r="L1615" s="299" t="str">
        <f t="shared" si="66"/>
        <v/>
      </c>
      <c r="M1615" s="311"/>
      <c r="N1615" s="312"/>
      <c r="O1615" s="312"/>
      <c r="P1615" s="312"/>
      <c r="Q1615" s="308"/>
      <c r="R1615" s="300" t="str">
        <f>IFERROR(VLOOKUP(Q1615,Hoja1!A:B,2,FALSE),"")</f>
        <v/>
      </c>
      <c r="S1615" s="308"/>
      <c r="T1615" s="308"/>
      <c r="U1615" s="308"/>
      <c r="V1615" s="301" t="str">
        <f t="shared" si="67"/>
        <v/>
      </c>
    </row>
    <row r="1616" spans="1:22" s="302" customFormat="1" x14ac:dyDescent="0.2">
      <c r="A1616" s="394"/>
      <c r="B1616" s="305"/>
      <c r="C1616" s="305"/>
      <c r="D1616" s="306"/>
      <c r="E1616" s="306"/>
      <c r="F1616" s="305"/>
      <c r="G1616" s="305"/>
      <c r="H1616" s="306"/>
      <c r="I1616" s="306"/>
      <c r="J1616" s="307"/>
      <c r="K1616" s="307"/>
      <c r="L1616" s="299" t="str">
        <f t="shared" si="66"/>
        <v/>
      </c>
      <c r="M1616" s="311"/>
      <c r="N1616" s="312"/>
      <c r="O1616" s="312"/>
      <c r="P1616" s="312"/>
      <c r="Q1616" s="308"/>
      <c r="R1616" s="300" t="str">
        <f>IFERROR(VLOOKUP(Q1616,Hoja1!A:B,2,FALSE),"")</f>
        <v/>
      </c>
      <c r="S1616" s="308"/>
      <c r="T1616" s="308"/>
      <c r="U1616" s="308"/>
      <c r="V1616" s="301" t="str">
        <f t="shared" si="67"/>
        <v/>
      </c>
    </row>
    <row r="1617" spans="1:22" s="302" customFormat="1" x14ac:dyDescent="0.2">
      <c r="A1617" s="394"/>
      <c r="B1617" s="305"/>
      <c r="C1617" s="305"/>
      <c r="D1617" s="306"/>
      <c r="E1617" s="306"/>
      <c r="F1617" s="305"/>
      <c r="G1617" s="305"/>
      <c r="H1617" s="306"/>
      <c r="I1617" s="306"/>
      <c r="J1617" s="307"/>
      <c r="K1617" s="307"/>
      <c r="L1617" s="299" t="str">
        <f t="shared" si="66"/>
        <v/>
      </c>
      <c r="M1617" s="311"/>
      <c r="N1617" s="312"/>
      <c r="O1617" s="312"/>
      <c r="P1617" s="312"/>
      <c r="Q1617" s="308"/>
      <c r="R1617" s="300" t="str">
        <f>IFERROR(VLOOKUP(Q1617,Hoja1!A:B,2,FALSE),"")</f>
        <v/>
      </c>
      <c r="S1617" s="308"/>
      <c r="T1617" s="308"/>
      <c r="U1617" s="308"/>
      <c r="V1617" s="301" t="str">
        <f t="shared" si="67"/>
        <v/>
      </c>
    </row>
    <row r="1618" spans="1:22" s="302" customFormat="1" x14ac:dyDescent="0.2">
      <c r="A1618" s="394"/>
      <c r="B1618" s="305"/>
      <c r="C1618" s="305"/>
      <c r="D1618" s="306"/>
      <c r="E1618" s="306"/>
      <c r="F1618" s="305"/>
      <c r="G1618" s="305"/>
      <c r="H1618" s="306"/>
      <c r="I1618" s="306"/>
      <c r="J1618" s="307"/>
      <c r="K1618" s="307"/>
      <c r="L1618" s="299" t="str">
        <f t="shared" si="66"/>
        <v/>
      </c>
      <c r="M1618" s="311"/>
      <c r="N1618" s="312"/>
      <c r="O1618" s="312"/>
      <c r="P1618" s="312"/>
      <c r="Q1618" s="308"/>
      <c r="R1618" s="300" t="str">
        <f>IFERROR(VLOOKUP(Q1618,Hoja1!A:B,2,FALSE),"")</f>
        <v/>
      </c>
      <c r="S1618" s="308"/>
      <c r="T1618" s="308"/>
      <c r="U1618" s="308"/>
      <c r="V1618" s="301" t="str">
        <f t="shared" si="67"/>
        <v/>
      </c>
    </row>
    <row r="1619" spans="1:22" s="302" customFormat="1" x14ac:dyDescent="0.2">
      <c r="A1619" s="394"/>
      <c r="B1619" s="305"/>
      <c r="C1619" s="305"/>
      <c r="D1619" s="306"/>
      <c r="E1619" s="306"/>
      <c r="F1619" s="305"/>
      <c r="G1619" s="305"/>
      <c r="H1619" s="306"/>
      <c r="I1619" s="306"/>
      <c r="J1619" s="307"/>
      <c r="K1619" s="307"/>
      <c r="L1619" s="299" t="str">
        <f t="shared" si="66"/>
        <v/>
      </c>
      <c r="M1619" s="311"/>
      <c r="N1619" s="312"/>
      <c r="O1619" s="312"/>
      <c r="P1619" s="312"/>
      <c r="Q1619" s="308"/>
      <c r="R1619" s="300" t="str">
        <f>IFERROR(VLOOKUP(Q1619,Hoja1!A:B,2,FALSE),"")</f>
        <v/>
      </c>
      <c r="S1619" s="308"/>
      <c r="T1619" s="308"/>
      <c r="U1619" s="308"/>
      <c r="V1619" s="301" t="str">
        <f t="shared" si="67"/>
        <v/>
      </c>
    </row>
    <row r="1620" spans="1:22" s="302" customFormat="1" x14ac:dyDescent="0.2">
      <c r="A1620" s="394"/>
      <c r="B1620" s="305"/>
      <c r="C1620" s="305"/>
      <c r="D1620" s="306"/>
      <c r="E1620" s="306"/>
      <c r="F1620" s="305"/>
      <c r="G1620" s="305"/>
      <c r="H1620" s="306"/>
      <c r="I1620" s="306"/>
      <c r="J1620" s="307"/>
      <c r="K1620" s="307"/>
      <c r="L1620" s="299" t="str">
        <f t="shared" si="66"/>
        <v/>
      </c>
      <c r="M1620" s="311"/>
      <c r="N1620" s="312"/>
      <c r="O1620" s="312"/>
      <c r="P1620" s="312"/>
      <c r="Q1620" s="308"/>
      <c r="R1620" s="300" t="str">
        <f>IFERROR(VLOOKUP(Q1620,Hoja1!A:B,2,FALSE),"")</f>
        <v/>
      </c>
      <c r="S1620" s="308"/>
      <c r="T1620" s="308"/>
      <c r="U1620" s="308"/>
      <c r="V1620" s="301" t="str">
        <f t="shared" si="67"/>
        <v/>
      </c>
    </row>
    <row r="1621" spans="1:22" s="302" customFormat="1" x14ac:dyDescent="0.2">
      <c r="A1621" s="394"/>
      <c r="B1621" s="305"/>
      <c r="C1621" s="305"/>
      <c r="D1621" s="306"/>
      <c r="E1621" s="306"/>
      <c r="F1621" s="305"/>
      <c r="G1621" s="305"/>
      <c r="H1621" s="306"/>
      <c r="I1621" s="306"/>
      <c r="J1621" s="307"/>
      <c r="K1621" s="307"/>
      <c r="L1621" s="299"/>
      <c r="M1621" s="311"/>
      <c r="N1621" s="312"/>
      <c r="O1621" s="312"/>
      <c r="P1621" s="312"/>
      <c r="Q1621" s="308"/>
      <c r="R1621" s="300" t="str">
        <f>IFERROR(VLOOKUP(Q1621,Hoja1!A:B,2,FALSE),"")</f>
        <v/>
      </c>
      <c r="S1621" s="308"/>
      <c r="T1621" s="308"/>
      <c r="U1621" s="308"/>
      <c r="V1621" s="301" t="str">
        <f t="shared" si="67"/>
        <v/>
      </c>
    </row>
    <row r="1622" spans="1:22" s="302" customFormat="1" x14ac:dyDescent="0.2">
      <c r="A1622" s="394"/>
      <c r="B1622" s="305"/>
      <c r="C1622" s="305"/>
      <c r="D1622" s="306"/>
      <c r="E1622" s="306"/>
      <c r="F1622" s="305"/>
      <c r="G1622" s="305"/>
      <c r="H1622" s="306"/>
      <c r="I1622" s="306"/>
      <c r="J1622" s="307"/>
      <c r="K1622" s="307"/>
      <c r="L1622" s="299"/>
      <c r="M1622" s="311"/>
      <c r="N1622" s="312"/>
      <c r="O1622" s="312"/>
      <c r="P1622" s="312"/>
      <c r="Q1622" s="308"/>
      <c r="R1622" s="300" t="str">
        <f>IFERROR(VLOOKUP(Q1622,Hoja1!A:B,2,FALSE),"")</f>
        <v/>
      </c>
      <c r="S1622" s="308"/>
      <c r="T1622" s="308"/>
      <c r="U1622" s="308"/>
      <c r="V1622" s="301" t="str">
        <f t="shared" si="67"/>
        <v/>
      </c>
    </row>
    <row r="1623" spans="1:22" s="302" customFormat="1" x14ac:dyDescent="0.2">
      <c r="A1623" s="394"/>
      <c r="B1623" s="305"/>
      <c r="C1623" s="305"/>
      <c r="D1623" s="306"/>
      <c r="E1623" s="306"/>
      <c r="F1623" s="305"/>
      <c r="G1623" s="305"/>
      <c r="H1623" s="306"/>
      <c r="I1623" s="306"/>
      <c r="J1623" s="307"/>
      <c r="K1623" s="307"/>
      <c r="L1623" s="299"/>
      <c r="M1623" s="311"/>
      <c r="N1623" s="312"/>
      <c r="O1623" s="312"/>
      <c r="P1623" s="312"/>
      <c r="Q1623" s="308"/>
      <c r="R1623" s="300" t="str">
        <f>IFERROR(VLOOKUP(Q1623,Hoja1!A:B,2,FALSE),"")</f>
        <v/>
      </c>
      <c r="S1623" s="308"/>
      <c r="T1623" s="308"/>
      <c r="U1623" s="308"/>
      <c r="V1623" s="301" t="str">
        <f t="shared" si="67"/>
        <v/>
      </c>
    </row>
    <row r="1624" spans="1:22" s="302" customFormat="1" x14ac:dyDescent="0.2">
      <c r="A1624" s="394"/>
      <c r="B1624" s="305"/>
      <c r="C1624" s="305"/>
      <c r="D1624" s="306"/>
      <c r="E1624" s="306"/>
      <c r="F1624" s="305"/>
      <c r="G1624" s="305"/>
      <c r="H1624" s="306"/>
      <c r="I1624" s="306"/>
      <c r="J1624" s="307"/>
      <c r="K1624" s="307"/>
      <c r="L1624" s="299"/>
      <c r="M1624" s="311"/>
      <c r="N1624" s="312"/>
      <c r="O1624" s="312"/>
      <c r="P1624" s="312"/>
      <c r="Q1624" s="308"/>
      <c r="R1624" s="300" t="str">
        <f>IFERROR(VLOOKUP(Q1624,Hoja1!A:B,2,FALSE),"")</f>
        <v/>
      </c>
      <c r="S1624" s="308"/>
      <c r="T1624" s="308"/>
      <c r="U1624" s="308"/>
      <c r="V1624" s="301" t="str">
        <f t="shared" si="67"/>
        <v/>
      </c>
    </row>
    <row r="1625" spans="1:22" s="302" customFormat="1" x14ac:dyDescent="0.2">
      <c r="A1625" s="394"/>
      <c r="B1625" s="305"/>
      <c r="C1625" s="305"/>
      <c r="D1625" s="306"/>
      <c r="E1625" s="306"/>
      <c r="F1625" s="305"/>
      <c r="G1625" s="305"/>
      <c r="H1625" s="306"/>
      <c r="I1625" s="306"/>
      <c r="J1625" s="307"/>
      <c r="K1625" s="307"/>
      <c r="L1625" s="299"/>
      <c r="M1625" s="311"/>
      <c r="N1625" s="312"/>
      <c r="O1625" s="312"/>
      <c r="P1625" s="312"/>
      <c r="Q1625" s="308"/>
      <c r="R1625" s="300" t="str">
        <f>IFERROR(VLOOKUP(Q1625,Hoja1!A:B,2,FALSE),"")</f>
        <v/>
      </c>
      <c r="S1625" s="308"/>
      <c r="T1625" s="308"/>
      <c r="U1625" s="308"/>
      <c r="V1625" s="301" t="str">
        <f t="shared" si="67"/>
        <v/>
      </c>
    </row>
    <row r="1626" spans="1:22" s="302" customFormat="1" x14ac:dyDescent="0.2">
      <c r="A1626" s="394"/>
      <c r="B1626" s="305"/>
      <c r="C1626" s="305"/>
      <c r="D1626" s="306"/>
      <c r="E1626" s="306"/>
      <c r="F1626" s="305"/>
      <c r="G1626" s="305"/>
      <c r="H1626" s="306"/>
      <c r="I1626" s="306"/>
      <c r="J1626" s="307"/>
      <c r="K1626" s="307"/>
      <c r="L1626" s="299"/>
      <c r="M1626" s="311"/>
      <c r="N1626" s="312"/>
      <c r="O1626" s="312"/>
      <c r="P1626" s="312"/>
      <c r="Q1626" s="308"/>
      <c r="R1626" s="300" t="str">
        <f>IFERROR(VLOOKUP(Q1626,Hoja1!A:B,2,FALSE),"")</f>
        <v/>
      </c>
      <c r="S1626" s="308"/>
      <c r="T1626" s="308"/>
      <c r="U1626" s="308"/>
      <c r="V1626" s="301" t="str">
        <f t="shared" si="67"/>
        <v/>
      </c>
    </row>
    <row r="1627" spans="1:22" s="302" customFormat="1" x14ac:dyDescent="0.2">
      <c r="A1627" s="394"/>
      <c r="B1627" s="305"/>
      <c r="C1627" s="305"/>
      <c r="D1627" s="306"/>
      <c r="E1627" s="306"/>
      <c r="F1627" s="305"/>
      <c r="G1627" s="305"/>
      <c r="H1627" s="306"/>
      <c r="I1627" s="306"/>
      <c r="J1627" s="307"/>
      <c r="K1627" s="307"/>
      <c r="L1627" s="299"/>
      <c r="M1627" s="311"/>
      <c r="N1627" s="312"/>
      <c r="O1627" s="312"/>
      <c r="P1627" s="312"/>
      <c r="Q1627" s="308"/>
      <c r="R1627" s="300" t="str">
        <f>IFERROR(VLOOKUP(Q1627,Hoja1!A:B,2,FALSE),"")</f>
        <v/>
      </c>
      <c r="S1627" s="308"/>
      <c r="T1627" s="308"/>
      <c r="U1627" s="308"/>
      <c r="V1627" s="301" t="str">
        <f t="shared" si="67"/>
        <v/>
      </c>
    </row>
    <row r="1628" spans="1:22" s="302" customFormat="1" x14ac:dyDescent="0.2">
      <c r="A1628" s="394"/>
      <c r="B1628" s="305"/>
      <c r="C1628" s="305"/>
      <c r="D1628" s="306"/>
      <c r="E1628" s="306"/>
      <c r="F1628" s="305"/>
      <c r="G1628" s="305"/>
      <c r="H1628" s="306"/>
      <c r="I1628" s="306"/>
      <c r="J1628" s="307"/>
      <c r="K1628" s="307"/>
      <c r="L1628" s="299"/>
      <c r="M1628" s="311"/>
      <c r="N1628" s="312"/>
      <c r="O1628" s="312"/>
      <c r="P1628" s="312"/>
      <c r="Q1628" s="308"/>
      <c r="R1628" s="300" t="str">
        <f>IFERROR(VLOOKUP(Q1628,Hoja1!A:B,2,FALSE),"")</f>
        <v/>
      </c>
      <c r="S1628" s="308"/>
      <c r="T1628" s="308"/>
      <c r="U1628" s="308"/>
      <c r="V1628" s="301" t="str">
        <f t="shared" si="67"/>
        <v/>
      </c>
    </row>
    <row r="1629" spans="1:22" s="302" customFormat="1" x14ac:dyDescent="0.2">
      <c r="A1629" s="394"/>
      <c r="B1629" s="305"/>
      <c r="C1629" s="305"/>
      <c r="D1629" s="306"/>
      <c r="E1629" s="306"/>
      <c r="F1629" s="305"/>
      <c r="G1629" s="305"/>
      <c r="H1629" s="306"/>
      <c r="I1629" s="306"/>
      <c r="J1629" s="307"/>
      <c r="K1629" s="307"/>
      <c r="L1629" s="299"/>
      <c r="M1629" s="311"/>
      <c r="N1629" s="312"/>
      <c r="O1629" s="312"/>
      <c r="P1629" s="312"/>
      <c r="Q1629" s="308"/>
      <c r="R1629" s="300" t="str">
        <f>IFERROR(VLOOKUP(Q1629,Hoja1!A:B,2,FALSE),"")</f>
        <v/>
      </c>
      <c r="S1629" s="308"/>
      <c r="T1629" s="308"/>
      <c r="U1629" s="308"/>
      <c r="V1629" s="301" t="str">
        <f t="shared" si="67"/>
        <v/>
      </c>
    </row>
    <row r="1630" spans="1:22" s="302" customFormat="1" x14ac:dyDescent="0.2">
      <c r="A1630" s="394"/>
      <c r="B1630" s="305"/>
      <c r="C1630" s="305"/>
      <c r="D1630" s="306"/>
      <c r="E1630" s="306"/>
      <c r="F1630" s="305"/>
      <c r="G1630" s="305"/>
      <c r="H1630" s="306"/>
      <c r="I1630" s="306"/>
      <c r="J1630" s="307"/>
      <c r="K1630" s="307"/>
      <c r="L1630" s="299"/>
      <c r="M1630" s="311"/>
      <c r="N1630" s="312"/>
      <c r="O1630" s="312"/>
      <c r="P1630" s="312"/>
      <c r="Q1630" s="308"/>
      <c r="R1630" s="300" t="str">
        <f>IFERROR(VLOOKUP(Q1630,Hoja1!A:B,2,FALSE),"")</f>
        <v/>
      </c>
      <c r="S1630" s="308"/>
      <c r="T1630" s="308"/>
      <c r="U1630" s="308"/>
      <c r="V1630" s="301" t="str">
        <f t="shared" si="67"/>
        <v/>
      </c>
    </row>
    <row r="1631" spans="1:22" s="302" customFormat="1" x14ac:dyDescent="0.2">
      <c r="A1631" s="394"/>
      <c r="B1631" s="305"/>
      <c r="C1631" s="305"/>
      <c r="D1631" s="306"/>
      <c r="E1631" s="306"/>
      <c r="F1631" s="305"/>
      <c r="G1631" s="305"/>
      <c r="H1631" s="306"/>
      <c r="I1631" s="306"/>
      <c r="J1631" s="307"/>
      <c r="K1631" s="307"/>
      <c r="L1631" s="299"/>
      <c r="M1631" s="311"/>
      <c r="N1631" s="312"/>
      <c r="O1631" s="312"/>
      <c r="P1631" s="312"/>
      <c r="Q1631" s="308"/>
      <c r="R1631" s="300" t="str">
        <f>IFERROR(VLOOKUP(Q1631,Hoja1!A:B,2,FALSE),"")</f>
        <v/>
      </c>
      <c r="S1631" s="308"/>
      <c r="T1631" s="308"/>
      <c r="U1631" s="308"/>
      <c r="V1631" s="301" t="str">
        <f t="shared" si="67"/>
        <v/>
      </c>
    </row>
    <row r="1632" spans="1:22" s="302" customFormat="1" x14ac:dyDescent="0.2">
      <c r="A1632" s="394"/>
      <c r="B1632" s="305"/>
      <c r="C1632" s="305"/>
      <c r="D1632" s="306"/>
      <c r="E1632" s="306"/>
      <c r="F1632" s="305"/>
      <c r="G1632" s="305"/>
      <c r="H1632" s="306"/>
      <c r="I1632" s="306"/>
      <c r="J1632" s="307"/>
      <c r="K1632" s="307"/>
      <c r="L1632" s="299"/>
      <c r="M1632" s="311"/>
      <c r="N1632" s="312"/>
      <c r="O1632" s="312"/>
      <c r="P1632" s="312"/>
      <c r="Q1632" s="308"/>
      <c r="R1632" s="300" t="str">
        <f>IFERROR(VLOOKUP(Q1632,Hoja1!A:B,2,FALSE),"")</f>
        <v/>
      </c>
      <c r="S1632" s="308"/>
      <c r="T1632" s="308"/>
      <c r="U1632" s="308"/>
      <c r="V1632" s="301" t="str">
        <f t="shared" si="67"/>
        <v/>
      </c>
    </row>
    <row r="1633" spans="1:22" s="302" customFormat="1" x14ac:dyDescent="0.2">
      <c r="A1633" s="394"/>
      <c r="B1633" s="305"/>
      <c r="C1633" s="305"/>
      <c r="D1633" s="306"/>
      <c r="E1633" s="306"/>
      <c r="F1633" s="305"/>
      <c r="G1633" s="305"/>
      <c r="H1633" s="306"/>
      <c r="I1633" s="306"/>
      <c r="J1633" s="307"/>
      <c r="K1633" s="307"/>
      <c r="L1633" s="299"/>
      <c r="M1633" s="311"/>
      <c r="N1633" s="312"/>
      <c r="O1633" s="312"/>
      <c r="P1633" s="312"/>
      <c r="Q1633" s="308"/>
      <c r="R1633" s="300" t="str">
        <f>IFERROR(VLOOKUP(Q1633,Hoja1!A:B,2,FALSE),"")</f>
        <v/>
      </c>
      <c r="S1633" s="308"/>
      <c r="T1633" s="308"/>
      <c r="U1633" s="308"/>
      <c r="V1633" s="301" t="str">
        <f t="shared" si="67"/>
        <v/>
      </c>
    </row>
    <row r="1634" spans="1:22" s="302" customFormat="1" x14ac:dyDescent="0.2">
      <c r="A1634" s="394"/>
      <c r="B1634" s="305"/>
      <c r="C1634" s="305"/>
      <c r="D1634" s="306"/>
      <c r="E1634" s="306"/>
      <c r="F1634" s="305"/>
      <c r="G1634" s="305"/>
      <c r="H1634" s="306"/>
      <c r="I1634" s="306"/>
      <c r="J1634" s="307"/>
      <c r="K1634" s="307"/>
      <c r="L1634" s="299"/>
      <c r="M1634" s="311"/>
      <c r="N1634" s="312"/>
      <c r="O1634" s="312"/>
      <c r="P1634" s="312"/>
      <c r="Q1634" s="308"/>
      <c r="R1634" s="300" t="str">
        <f>IFERROR(VLOOKUP(Q1634,Hoja1!A:B,2,FALSE),"")</f>
        <v/>
      </c>
      <c r="S1634" s="308"/>
      <c r="T1634" s="308"/>
      <c r="U1634" s="308"/>
      <c r="V1634" s="301" t="str">
        <f t="shared" si="67"/>
        <v/>
      </c>
    </row>
    <row r="1635" spans="1:22" s="302" customFormat="1" x14ac:dyDescent="0.2">
      <c r="A1635" s="394"/>
      <c r="B1635" s="305"/>
      <c r="C1635" s="305"/>
      <c r="D1635" s="306"/>
      <c r="E1635" s="306"/>
      <c r="F1635" s="305"/>
      <c r="G1635" s="305"/>
      <c r="H1635" s="306"/>
      <c r="I1635" s="306"/>
      <c r="J1635" s="307"/>
      <c r="K1635" s="307"/>
      <c r="L1635" s="299"/>
      <c r="M1635" s="311"/>
      <c r="N1635" s="312"/>
      <c r="O1635" s="312"/>
      <c r="P1635" s="312"/>
      <c r="Q1635" s="308"/>
      <c r="R1635" s="300" t="str">
        <f>IFERROR(VLOOKUP(Q1635,Hoja1!A:B,2,FALSE),"")</f>
        <v/>
      </c>
      <c r="S1635" s="308"/>
      <c r="T1635" s="308"/>
      <c r="U1635" s="308"/>
      <c r="V1635" s="301" t="str">
        <f t="shared" si="67"/>
        <v/>
      </c>
    </row>
    <row r="1636" spans="1:22" s="302" customFormat="1" x14ac:dyDescent="0.2">
      <c r="A1636" s="394"/>
      <c r="B1636" s="305"/>
      <c r="C1636" s="305"/>
      <c r="D1636" s="306"/>
      <c r="E1636" s="306"/>
      <c r="F1636" s="305"/>
      <c r="G1636" s="305"/>
      <c r="H1636" s="306"/>
      <c r="I1636" s="306"/>
      <c r="J1636" s="307"/>
      <c r="K1636" s="307"/>
      <c r="L1636" s="299"/>
      <c r="M1636" s="311"/>
      <c r="N1636" s="312"/>
      <c r="O1636" s="312"/>
      <c r="P1636" s="312"/>
      <c r="Q1636" s="308"/>
      <c r="R1636" s="300" t="str">
        <f>IFERROR(VLOOKUP(Q1636,Hoja1!A:B,2,FALSE),"")</f>
        <v/>
      </c>
      <c r="S1636" s="308"/>
      <c r="T1636" s="308"/>
      <c r="U1636" s="308"/>
      <c r="V1636" s="301" t="str">
        <f t="shared" si="67"/>
        <v/>
      </c>
    </row>
    <row r="1637" spans="1:22" s="302" customFormat="1" x14ac:dyDescent="0.2">
      <c r="A1637" s="394"/>
      <c r="B1637" s="305"/>
      <c r="C1637" s="305"/>
      <c r="D1637" s="306"/>
      <c r="E1637" s="306"/>
      <c r="F1637" s="305"/>
      <c r="G1637" s="305"/>
      <c r="H1637" s="306"/>
      <c r="I1637" s="306"/>
      <c r="J1637" s="307"/>
      <c r="K1637" s="307"/>
      <c r="L1637" s="299"/>
      <c r="M1637" s="311"/>
      <c r="N1637" s="312"/>
      <c r="O1637" s="312"/>
      <c r="P1637" s="312"/>
      <c r="Q1637" s="308"/>
      <c r="R1637" s="300" t="str">
        <f>IFERROR(VLOOKUP(Q1637,Hoja1!A:B,2,FALSE),"")</f>
        <v/>
      </c>
      <c r="S1637" s="308"/>
      <c r="T1637" s="308"/>
      <c r="U1637" s="308"/>
      <c r="V1637" s="301" t="str">
        <f t="shared" si="67"/>
        <v/>
      </c>
    </row>
    <row r="1638" spans="1:22" s="302" customFormat="1" x14ac:dyDescent="0.2">
      <c r="A1638" s="394"/>
      <c r="B1638" s="305"/>
      <c r="C1638" s="305"/>
      <c r="D1638" s="306"/>
      <c r="E1638" s="306"/>
      <c r="F1638" s="305"/>
      <c r="G1638" s="305"/>
      <c r="H1638" s="306"/>
      <c r="I1638" s="306"/>
      <c r="J1638" s="307"/>
      <c r="K1638" s="307"/>
      <c r="L1638" s="299"/>
      <c r="M1638" s="311"/>
      <c r="N1638" s="312"/>
      <c r="O1638" s="312"/>
      <c r="P1638" s="312"/>
      <c r="Q1638" s="308"/>
      <c r="R1638" s="300" t="str">
        <f>IFERROR(VLOOKUP(Q1638,Hoja1!A:B,2,FALSE),"")</f>
        <v/>
      </c>
      <c r="S1638" s="308"/>
      <c r="T1638" s="308"/>
      <c r="U1638" s="308"/>
      <c r="V1638" s="301" t="str">
        <f t="shared" si="67"/>
        <v/>
      </c>
    </row>
    <row r="1639" spans="1:22" s="302" customFormat="1" x14ac:dyDescent="0.2">
      <c r="A1639" s="394"/>
      <c r="B1639" s="305"/>
      <c r="C1639" s="305"/>
      <c r="D1639" s="306"/>
      <c r="E1639" s="306"/>
      <c r="F1639" s="305"/>
      <c r="G1639" s="305"/>
      <c r="H1639" s="306"/>
      <c r="I1639" s="306"/>
      <c r="J1639" s="307"/>
      <c r="K1639" s="307"/>
      <c r="L1639" s="299"/>
      <c r="M1639" s="311"/>
      <c r="N1639" s="312"/>
      <c r="O1639" s="312"/>
      <c r="P1639" s="312"/>
      <c r="Q1639" s="308"/>
      <c r="R1639" s="300" t="str">
        <f>IFERROR(VLOOKUP(Q1639,Hoja1!A:B,2,FALSE),"")</f>
        <v/>
      </c>
      <c r="S1639" s="308"/>
      <c r="T1639" s="308"/>
      <c r="U1639" s="308"/>
      <c r="V1639" s="301" t="str">
        <f t="shared" si="67"/>
        <v/>
      </c>
    </row>
    <row r="1640" spans="1:22" s="302" customFormat="1" x14ac:dyDescent="0.2">
      <c r="A1640" s="394"/>
      <c r="B1640" s="305"/>
      <c r="C1640" s="305"/>
      <c r="D1640" s="306"/>
      <c r="E1640" s="306"/>
      <c r="F1640" s="305"/>
      <c r="G1640" s="305"/>
      <c r="H1640" s="306"/>
      <c r="I1640" s="306"/>
      <c r="J1640" s="307"/>
      <c r="K1640" s="307"/>
      <c r="L1640" s="299"/>
      <c r="M1640" s="311"/>
      <c r="N1640" s="312"/>
      <c r="O1640" s="312"/>
      <c r="P1640" s="312"/>
      <c r="Q1640" s="308"/>
      <c r="R1640" s="300" t="str">
        <f>IFERROR(VLOOKUP(Q1640,Hoja1!A:B,2,FALSE),"")</f>
        <v/>
      </c>
      <c r="S1640" s="308"/>
      <c r="T1640" s="308"/>
      <c r="U1640" s="308"/>
      <c r="V1640" s="301" t="str">
        <f t="shared" si="67"/>
        <v/>
      </c>
    </row>
    <row r="1641" spans="1:22" s="302" customFormat="1" x14ac:dyDescent="0.2">
      <c r="A1641" s="394"/>
      <c r="B1641" s="305"/>
      <c r="C1641" s="305"/>
      <c r="D1641" s="306"/>
      <c r="E1641" s="306"/>
      <c r="F1641" s="305"/>
      <c r="G1641" s="305"/>
      <c r="H1641" s="306"/>
      <c r="I1641" s="306"/>
      <c r="J1641" s="307"/>
      <c r="K1641" s="307"/>
      <c r="L1641" s="299"/>
      <c r="M1641" s="311"/>
      <c r="N1641" s="312"/>
      <c r="O1641" s="312"/>
      <c r="P1641" s="312"/>
      <c r="Q1641" s="308"/>
      <c r="R1641" s="300" t="str">
        <f>IFERROR(VLOOKUP(Q1641,Hoja1!A:B,2,FALSE),"")</f>
        <v/>
      </c>
      <c r="S1641" s="308"/>
      <c r="T1641" s="308"/>
      <c r="U1641" s="308"/>
      <c r="V1641" s="301" t="str">
        <f t="shared" si="67"/>
        <v/>
      </c>
    </row>
    <row r="1642" spans="1:22" s="302" customFormat="1" x14ac:dyDescent="0.2">
      <c r="A1642" s="394"/>
      <c r="B1642" s="305"/>
      <c r="C1642" s="305"/>
      <c r="D1642" s="306"/>
      <c r="E1642" s="306"/>
      <c r="F1642" s="305"/>
      <c r="G1642" s="305"/>
      <c r="H1642" s="306"/>
      <c r="I1642" s="306"/>
      <c r="J1642" s="307"/>
      <c r="K1642" s="307"/>
      <c r="L1642" s="299"/>
      <c r="M1642" s="311"/>
      <c r="N1642" s="312"/>
      <c r="O1642" s="312"/>
      <c r="P1642" s="312"/>
      <c r="Q1642" s="308"/>
      <c r="R1642" s="300" t="str">
        <f>IFERROR(VLOOKUP(Q1642,Hoja1!A:B,2,FALSE),"")</f>
        <v/>
      </c>
      <c r="S1642" s="308"/>
      <c r="T1642" s="308"/>
      <c r="U1642" s="308"/>
      <c r="V1642" s="301" t="str">
        <f t="shared" si="67"/>
        <v/>
      </c>
    </row>
    <row r="1643" spans="1:22" s="302" customFormat="1" x14ac:dyDescent="0.2">
      <c r="A1643" s="394"/>
      <c r="B1643" s="305"/>
      <c r="C1643" s="305"/>
      <c r="D1643" s="306"/>
      <c r="E1643" s="306"/>
      <c r="F1643" s="305"/>
      <c r="G1643" s="305"/>
      <c r="H1643" s="306"/>
      <c r="I1643" s="306"/>
      <c r="J1643" s="307"/>
      <c r="K1643" s="307"/>
      <c r="L1643" s="299"/>
      <c r="M1643" s="311"/>
      <c r="N1643" s="312"/>
      <c r="O1643" s="312"/>
      <c r="P1643" s="312"/>
      <c r="Q1643" s="308"/>
      <c r="R1643" s="300" t="str">
        <f>IFERROR(VLOOKUP(Q1643,Hoja1!A:B,2,FALSE),"")</f>
        <v/>
      </c>
      <c r="S1643" s="308"/>
      <c r="T1643" s="308"/>
      <c r="U1643" s="308"/>
      <c r="V1643" s="301" t="str">
        <f t="shared" si="67"/>
        <v/>
      </c>
    </row>
    <row r="1644" spans="1:22" s="302" customFormat="1" x14ac:dyDescent="0.2">
      <c r="A1644" s="394"/>
      <c r="B1644" s="305"/>
      <c r="C1644" s="305"/>
      <c r="D1644" s="306"/>
      <c r="E1644" s="306"/>
      <c r="F1644" s="305"/>
      <c r="G1644" s="305"/>
      <c r="H1644" s="306"/>
      <c r="I1644" s="306"/>
      <c r="J1644" s="307"/>
      <c r="K1644" s="307"/>
      <c r="L1644" s="299"/>
      <c r="M1644" s="311"/>
      <c r="N1644" s="312"/>
      <c r="O1644" s="312"/>
      <c r="P1644" s="312"/>
      <c r="Q1644" s="308"/>
      <c r="R1644" s="300" t="str">
        <f>IFERROR(VLOOKUP(Q1644,Hoja1!A:B,2,FALSE),"")</f>
        <v/>
      </c>
      <c r="S1644" s="308"/>
      <c r="T1644" s="308"/>
      <c r="U1644" s="308"/>
      <c r="V1644" s="301" t="str">
        <f t="shared" si="67"/>
        <v/>
      </c>
    </row>
    <row r="1645" spans="1:22" s="302" customFormat="1" x14ac:dyDescent="0.2">
      <c r="A1645" s="394"/>
      <c r="B1645" s="305"/>
      <c r="C1645" s="305"/>
      <c r="D1645" s="306"/>
      <c r="E1645" s="306"/>
      <c r="F1645" s="305"/>
      <c r="G1645" s="305"/>
      <c r="H1645" s="306"/>
      <c r="I1645" s="306"/>
      <c r="J1645" s="307"/>
      <c r="K1645" s="307"/>
      <c r="L1645" s="299"/>
      <c r="M1645" s="311"/>
      <c r="N1645" s="312"/>
      <c r="O1645" s="312"/>
      <c r="P1645" s="312"/>
      <c r="Q1645" s="308"/>
      <c r="R1645" s="300" t="str">
        <f>IFERROR(VLOOKUP(Q1645,Hoja1!A:B,2,FALSE),"")</f>
        <v/>
      </c>
      <c r="S1645" s="308"/>
      <c r="T1645" s="308"/>
      <c r="U1645" s="308"/>
      <c r="V1645" s="301" t="str">
        <f t="shared" si="67"/>
        <v/>
      </c>
    </row>
    <row r="1646" spans="1:22" s="302" customFormat="1" x14ac:dyDescent="0.2">
      <c r="A1646" s="394"/>
      <c r="B1646" s="305"/>
      <c r="C1646" s="305"/>
      <c r="D1646" s="306"/>
      <c r="E1646" s="306"/>
      <c r="F1646" s="305"/>
      <c r="G1646" s="305"/>
      <c r="H1646" s="306"/>
      <c r="I1646" s="306"/>
      <c r="J1646" s="307"/>
      <c r="K1646" s="307"/>
      <c r="L1646" s="299"/>
      <c r="M1646" s="311"/>
      <c r="N1646" s="312"/>
      <c r="O1646" s="312"/>
      <c r="P1646" s="312"/>
      <c r="Q1646" s="308"/>
      <c r="R1646" s="300" t="str">
        <f>IFERROR(VLOOKUP(Q1646,Hoja1!A:B,2,FALSE),"")</f>
        <v/>
      </c>
      <c r="S1646" s="308"/>
      <c r="T1646" s="308"/>
      <c r="U1646" s="308"/>
      <c r="V1646" s="301" t="str">
        <f t="shared" si="67"/>
        <v/>
      </c>
    </row>
    <row r="1647" spans="1:22" s="302" customFormat="1" x14ac:dyDescent="0.2">
      <c r="A1647" s="394"/>
      <c r="B1647" s="305"/>
      <c r="C1647" s="305"/>
      <c r="D1647" s="306"/>
      <c r="E1647" s="306"/>
      <c r="F1647" s="305"/>
      <c r="G1647" s="305"/>
      <c r="H1647" s="306"/>
      <c r="I1647" s="306"/>
      <c r="J1647" s="307"/>
      <c r="K1647" s="307"/>
      <c r="L1647" s="299"/>
      <c r="M1647" s="311"/>
      <c r="N1647" s="312"/>
      <c r="O1647" s="312"/>
      <c r="P1647" s="312"/>
      <c r="Q1647" s="308"/>
      <c r="R1647" s="300" t="str">
        <f>IFERROR(VLOOKUP(Q1647,Hoja1!A:B,2,FALSE),"")</f>
        <v/>
      </c>
      <c r="S1647" s="308"/>
      <c r="T1647" s="308"/>
      <c r="U1647" s="308"/>
      <c r="V1647" s="301" t="str">
        <f t="shared" si="67"/>
        <v/>
      </c>
    </row>
    <row r="1648" spans="1:22" s="302" customFormat="1" x14ac:dyDescent="0.2">
      <c r="A1648" s="394"/>
      <c r="B1648" s="305"/>
      <c r="C1648" s="305"/>
      <c r="D1648" s="306"/>
      <c r="E1648" s="306"/>
      <c r="F1648" s="305"/>
      <c r="G1648" s="305"/>
      <c r="H1648" s="306"/>
      <c r="I1648" s="306"/>
      <c r="J1648" s="307"/>
      <c r="K1648" s="307"/>
      <c r="L1648" s="299"/>
      <c r="M1648" s="311"/>
      <c r="N1648" s="312"/>
      <c r="O1648" s="312"/>
      <c r="P1648" s="312"/>
      <c r="Q1648" s="308"/>
      <c r="R1648" s="300" t="str">
        <f>IFERROR(VLOOKUP(Q1648,Hoja1!A:B,2,FALSE),"")</f>
        <v/>
      </c>
      <c r="S1648" s="308"/>
      <c r="T1648" s="308"/>
      <c r="U1648" s="308"/>
      <c r="V1648" s="301" t="str">
        <f t="shared" si="67"/>
        <v/>
      </c>
    </row>
    <row r="1649" spans="1:22" s="302" customFormat="1" x14ac:dyDescent="0.2">
      <c r="A1649" s="394"/>
      <c r="B1649" s="305"/>
      <c r="C1649" s="305"/>
      <c r="D1649" s="306"/>
      <c r="E1649" s="306"/>
      <c r="F1649" s="305"/>
      <c r="G1649" s="305"/>
      <c r="H1649" s="306"/>
      <c r="I1649" s="306"/>
      <c r="J1649" s="307"/>
      <c r="K1649" s="307"/>
      <c r="L1649" s="299"/>
      <c r="M1649" s="311"/>
      <c r="N1649" s="312"/>
      <c r="O1649" s="312"/>
      <c r="P1649" s="312"/>
      <c r="Q1649" s="308"/>
      <c r="R1649" s="300" t="str">
        <f>IFERROR(VLOOKUP(Q1649,Hoja1!A:B,2,FALSE),"")</f>
        <v/>
      </c>
      <c r="S1649" s="308"/>
      <c r="T1649" s="308"/>
      <c r="U1649" s="308"/>
      <c r="V1649" s="301" t="str">
        <f t="shared" si="67"/>
        <v/>
      </c>
    </row>
    <row r="1650" spans="1:22" s="302" customFormat="1" x14ac:dyDescent="0.2">
      <c r="A1650" s="394"/>
      <c r="B1650" s="305"/>
      <c r="C1650" s="305"/>
      <c r="D1650" s="306"/>
      <c r="E1650" s="306"/>
      <c r="F1650" s="305"/>
      <c r="G1650" s="305"/>
      <c r="H1650" s="306"/>
      <c r="I1650" s="306"/>
      <c r="J1650" s="307"/>
      <c r="K1650" s="307"/>
      <c r="L1650" s="299"/>
      <c r="M1650" s="311"/>
      <c r="N1650" s="312"/>
      <c r="O1650" s="312"/>
      <c r="P1650" s="312"/>
      <c r="Q1650" s="308"/>
      <c r="R1650" s="300" t="str">
        <f>IFERROR(VLOOKUP(Q1650,Hoja1!A:B,2,FALSE),"")</f>
        <v/>
      </c>
      <c r="S1650" s="308"/>
      <c r="T1650" s="308"/>
      <c r="U1650" s="308"/>
      <c r="V1650" s="301" t="str">
        <f t="shared" si="67"/>
        <v/>
      </c>
    </row>
    <row r="1651" spans="1:22" s="302" customFormat="1" x14ac:dyDescent="0.2">
      <c r="A1651" s="394"/>
      <c r="B1651" s="305"/>
      <c r="C1651" s="305"/>
      <c r="D1651" s="306"/>
      <c r="E1651" s="306"/>
      <c r="F1651" s="305"/>
      <c r="G1651" s="305"/>
      <c r="H1651" s="306"/>
      <c r="I1651" s="306"/>
      <c r="J1651" s="307"/>
      <c r="K1651" s="307"/>
      <c r="L1651" s="299"/>
      <c r="M1651" s="311"/>
      <c r="N1651" s="312"/>
      <c r="O1651" s="312"/>
      <c r="P1651" s="312"/>
      <c r="Q1651" s="308"/>
      <c r="R1651" s="300" t="str">
        <f>IFERROR(VLOOKUP(Q1651,Hoja1!A:B,2,FALSE),"")</f>
        <v/>
      </c>
      <c r="S1651" s="308"/>
      <c r="T1651" s="308"/>
      <c r="U1651" s="308"/>
      <c r="V1651" s="301" t="str">
        <f t="shared" si="67"/>
        <v/>
      </c>
    </row>
    <row r="1652" spans="1:22" s="302" customFormat="1" x14ac:dyDescent="0.2">
      <c r="A1652" s="394"/>
      <c r="B1652" s="305"/>
      <c r="C1652" s="305"/>
      <c r="D1652" s="306"/>
      <c r="E1652" s="306"/>
      <c r="F1652" s="305"/>
      <c r="G1652" s="305"/>
      <c r="H1652" s="306"/>
      <c r="I1652" s="306"/>
      <c r="J1652" s="307"/>
      <c r="K1652" s="307"/>
      <c r="L1652" s="299"/>
      <c r="M1652" s="311"/>
      <c r="N1652" s="312"/>
      <c r="O1652" s="312"/>
      <c r="P1652" s="312"/>
      <c r="Q1652" s="308"/>
      <c r="R1652" s="300" t="str">
        <f>IFERROR(VLOOKUP(Q1652,Hoja1!A:B,2,FALSE),"")</f>
        <v/>
      </c>
      <c r="S1652" s="308"/>
      <c r="T1652" s="308"/>
      <c r="U1652" s="308"/>
      <c r="V1652" s="301" t="str">
        <f t="shared" si="67"/>
        <v/>
      </c>
    </row>
    <row r="1653" spans="1:22" s="302" customFormat="1" x14ac:dyDescent="0.2">
      <c r="A1653" s="394"/>
      <c r="B1653" s="305"/>
      <c r="C1653" s="305"/>
      <c r="D1653" s="306"/>
      <c r="E1653" s="306"/>
      <c r="F1653" s="305"/>
      <c r="G1653" s="305"/>
      <c r="H1653" s="306"/>
      <c r="I1653" s="306"/>
      <c r="J1653" s="307"/>
      <c r="K1653" s="307"/>
      <c r="L1653" s="299"/>
      <c r="M1653" s="311"/>
      <c r="N1653" s="312"/>
      <c r="O1653" s="312"/>
      <c r="P1653" s="312"/>
      <c r="Q1653" s="308"/>
      <c r="R1653" s="300" t="str">
        <f>IFERROR(VLOOKUP(Q1653,Hoja1!A:B,2,FALSE),"")</f>
        <v/>
      </c>
      <c r="S1653" s="308"/>
      <c r="T1653" s="308"/>
      <c r="U1653" s="308"/>
      <c r="V1653" s="301" t="str">
        <f t="shared" si="67"/>
        <v/>
      </c>
    </row>
    <row r="1654" spans="1:22" s="302" customFormat="1" x14ac:dyDescent="0.2">
      <c r="A1654" s="394"/>
      <c r="B1654" s="305"/>
      <c r="C1654" s="305"/>
      <c r="D1654" s="306"/>
      <c r="E1654" s="306"/>
      <c r="F1654" s="305"/>
      <c r="G1654" s="305"/>
      <c r="H1654" s="306"/>
      <c r="I1654" s="306"/>
      <c r="J1654" s="307"/>
      <c r="K1654" s="307"/>
      <c r="L1654" s="299"/>
      <c r="M1654" s="311"/>
      <c r="N1654" s="312"/>
      <c r="O1654" s="312"/>
      <c r="P1654" s="312"/>
      <c r="Q1654" s="308"/>
      <c r="R1654" s="300" t="str">
        <f>IFERROR(VLOOKUP(Q1654,Hoja1!A:B,2,FALSE),"")</f>
        <v/>
      </c>
      <c r="S1654" s="308"/>
      <c r="T1654" s="308"/>
      <c r="U1654" s="308"/>
      <c r="V1654" s="301" t="str">
        <f t="shared" si="67"/>
        <v/>
      </c>
    </row>
    <row r="1655" spans="1:22" s="302" customFormat="1" x14ac:dyDescent="0.2">
      <c r="A1655" s="394"/>
      <c r="B1655" s="305"/>
      <c r="C1655" s="305"/>
      <c r="D1655" s="306"/>
      <c r="E1655" s="306"/>
      <c r="F1655" s="305"/>
      <c r="G1655" s="305"/>
      <c r="H1655" s="306"/>
      <c r="I1655" s="306"/>
      <c r="J1655" s="307"/>
      <c r="K1655" s="307"/>
      <c r="L1655" s="299"/>
      <c r="M1655" s="311"/>
      <c r="N1655" s="312"/>
      <c r="O1655" s="312"/>
      <c r="P1655" s="312"/>
      <c r="Q1655" s="308"/>
      <c r="R1655" s="300" t="str">
        <f>IFERROR(VLOOKUP(Q1655,Hoja1!A:B,2,FALSE),"")</f>
        <v/>
      </c>
      <c r="S1655" s="308"/>
      <c r="T1655" s="308"/>
      <c r="U1655" s="308"/>
      <c r="V1655" s="301" t="str">
        <f t="shared" si="67"/>
        <v/>
      </c>
    </row>
    <row r="1656" spans="1:22" s="302" customFormat="1" x14ac:dyDescent="0.2">
      <c r="A1656" s="394"/>
      <c r="B1656" s="305"/>
      <c r="C1656" s="305"/>
      <c r="D1656" s="306"/>
      <c r="E1656" s="306"/>
      <c r="F1656" s="305"/>
      <c r="G1656" s="305"/>
      <c r="H1656" s="306"/>
      <c r="I1656" s="306"/>
      <c r="J1656" s="307"/>
      <c r="K1656" s="307"/>
      <c r="L1656" s="299"/>
      <c r="M1656" s="311"/>
      <c r="N1656" s="312"/>
      <c r="O1656" s="312"/>
      <c r="P1656" s="312"/>
      <c r="Q1656" s="308"/>
      <c r="R1656" s="300" t="str">
        <f>IFERROR(VLOOKUP(Q1656,Hoja1!A:B,2,FALSE),"")</f>
        <v/>
      </c>
      <c r="S1656" s="308"/>
      <c r="T1656" s="308"/>
      <c r="U1656" s="308"/>
      <c r="V1656" s="301" t="str">
        <f t="shared" si="67"/>
        <v/>
      </c>
    </row>
    <row r="1657" spans="1:22" s="302" customFormat="1" x14ac:dyDescent="0.2">
      <c r="A1657" s="394"/>
      <c r="B1657" s="305"/>
      <c r="C1657" s="305"/>
      <c r="D1657" s="306"/>
      <c r="E1657" s="306"/>
      <c r="F1657" s="305"/>
      <c r="G1657" s="305"/>
      <c r="H1657" s="306"/>
      <c r="I1657" s="306"/>
      <c r="J1657" s="307"/>
      <c r="K1657" s="307"/>
      <c r="L1657" s="299"/>
      <c r="M1657" s="311"/>
      <c r="N1657" s="312"/>
      <c r="O1657" s="312"/>
      <c r="P1657" s="312"/>
      <c r="Q1657" s="308"/>
      <c r="R1657" s="300" t="str">
        <f>IFERROR(VLOOKUP(Q1657,Hoja1!A:B,2,FALSE),"")</f>
        <v/>
      </c>
      <c r="S1657" s="308"/>
      <c r="T1657" s="308"/>
      <c r="U1657" s="308"/>
      <c r="V1657" s="301" t="str">
        <f t="shared" si="67"/>
        <v/>
      </c>
    </row>
    <row r="1658" spans="1:22" s="302" customFormat="1" x14ac:dyDescent="0.2">
      <c r="A1658" s="394"/>
      <c r="B1658" s="305"/>
      <c r="C1658" s="305"/>
      <c r="D1658" s="306"/>
      <c r="E1658" s="306"/>
      <c r="F1658" s="305"/>
      <c r="G1658" s="305"/>
      <c r="H1658" s="306"/>
      <c r="I1658" s="306"/>
      <c r="J1658" s="307"/>
      <c r="K1658" s="307"/>
      <c r="L1658" s="299"/>
      <c r="M1658" s="311"/>
      <c r="N1658" s="312"/>
      <c r="O1658" s="312"/>
      <c r="P1658" s="312"/>
      <c r="Q1658" s="308"/>
      <c r="R1658" s="300" t="str">
        <f>IFERROR(VLOOKUP(Q1658,Hoja1!A:B,2,FALSE),"")</f>
        <v/>
      </c>
      <c r="S1658" s="308"/>
      <c r="T1658" s="308"/>
      <c r="U1658" s="308"/>
      <c r="V1658" s="301" t="str">
        <f t="shared" si="67"/>
        <v/>
      </c>
    </row>
    <row r="1659" spans="1:22" s="302" customFormat="1" x14ac:dyDescent="0.2">
      <c r="A1659" s="394"/>
      <c r="B1659" s="305"/>
      <c r="C1659" s="305"/>
      <c r="D1659" s="306"/>
      <c r="E1659" s="306"/>
      <c r="F1659" s="305"/>
      <c r="G1659" s="305"/>
      <c r="H1659" s="306"/>
      <c r="I1659" s="306"/>
      <c r="J1659" s="307"/>
      <c r="K1659" s="307"/>
      <c r="L1659" s="299"/>
      <c r="M1659" s="311"/>
      <c r="N1659" s="312"/>
      <c r="O1659" s="312"/>
      <c r="P1659" s="312"/>
      <c r="Q1659" s="308"/>
      <c r="R1659" s="300" t="str">
        <f>IFERROR(VLOOKUP(Q1659,Hoja1!A:B,2,FALSE),"")</f>
        <v/>
      </c>
      <c r="S1659" s="308"/>
      <c r="T1659" s="308"/>
      <c r="U1659" s="308"/>
      <c r="V1659" s="301" t="str">
        <f t="shared" si="67"/>
        <v/>
      </c>
    </row>
    <row r="1660" spans="1:22" s="302" customFormat="1" x14ac:dyDescent="0.2">
      <c r="A1660" s="394"/>
      <c r="B1660" s="305"/>
      <c r="C1660" s="305"/>
      <c r="D1660" s="306"/>
      <c r="E1660" s="306"/>
      <c r="F1660" s="305"/>
      <c r="G1660" s="305"/>
      <c r="H1660" s="306"/>
      <c r="I1660" s="306"/>
      <c r="J1660" s="307"/>
      <c r="K1660" s="307"/>
      <c r="L1660" s="299"/>
      <c r="M1660" s="311"/>
      <c r="N1660" s="312"/>
      <c r="O1660" s="312"/>
      <c r="P1660" s="312"/>
      <c r="Q1660" s="308"/>
      <c r="R1660" s="300" t="str">
        <f>IFERROR(VLOOKUP(Q1660,Hoja1!A:B,2,FALSE),"")</f>
        <v/>
      </c>
      <c r="S1660" s="308"/>
      <c r="T1660" s="308"/>
      <c r="U1660" s="308"/>
      <c r="V1660" s="301" t="str">
        <f t="shared" si="67"/>
        <v/>
      </c>
    </row>
    <row r="1661" spans="1:22" s="302" customFormat="1" x14ac:dyDescent="0.2">
      <c r="A1661" s="394"/>
      <c r="B1661" s="305"/>
      <c r="C1661" s="305"/>
      <c r="D1661" s="306"/>
      <c r="E1661" s="306"/>
      <c r="F1661" s="305"/>
      <c r="G1661" s="305"/>
      <c r="H1661" s="306"/>
      <c r="I1661" s="306"/>
      <c r="J1661" s="307"/>
      <c r="K1661" s="307"/>
      <c r="L1661" s="299"/>
      <c r="M1661" s="311"/>
      <c r="N1661" s="312"/>
      <c r="O1661" s="312"/>
      <c r="P1661" s="312"/>
      <c r="Q1661" s="308"/>
      <c r="R1661" s="300" t="str">
        <f>IFERROR(VLOOKUP(Q1661,Hoja1!A:B,2,FALSE),"")</f>
        <v/>
      </c>
      <c r="S1661" s="308"/>
      <c r="T1661" s="308"/>
      <c r="U1661" s="308"/>
      <c r="V1661" s="301" t="str">
        <f t="shared" si="67"/>
        <v/>
      </c>
    </row>
    <row r="1662" spans="1:22" s="302" customFormat="1" x14ac:dyDescent="0.2">
      <c r="A1662" s="394"/>
      <c r="B1662" s="305"/>
      <c r="C1662" s="305"/>
      <c r="D1662" s="306"/>
      <c r="E1662" s="306"/>
      <c r="F1662" s="305"/>
      <c r="G1662" s="305"/>
      <c r="H1662" s="306"/>
      <c r="I1662" s="306"/>
      <c r="J1662" s="307"/>
      <c r="K1662" s="307"/>
      <c r="L1662" s="299"/>
      <c r="M1662" s="311"/>
      <c r="N1662" s="312"/>
      <c r="O1662" s="312"/>
      <c r="P1662" s="312"/>
      <c r="Q1662" s="308"/>
      <c r="R1662" s="300" t="str">
        <f>IFERROR(VLOOKUP(Q1662,Hoja1!A:B,2,FALSE),"")</f>
        <v/>
      </c>
      <c r="S1662" s="308"/>
      <c r="T1662" s="308"/>
      <c r="U1662" s="308"/>
      <c r="V1662" s="301" t="str">
        <f t="shared" si="67"/>
        <v/>
      </c>
    </row>
    <row r="1663" spans="1:22" s="302" customFormat="1" x14ac:dyDescent="0.2">
      <c r="A1663" s="394"/>
      <c r="B1663" s="305"/>
      <c r="C1663" s="305"/>
      <c r="D1663" s="306"/>
      <c r="E1663" s="306"/>
      <c r="F1663" s="305"/>
      <c r="G1663" s="305"/>
      <c r="H1663" s="306"/>
      <c r="I1663" s="306"/>
      <c r="J1663" s="307"/>
      <c r="K1663" s="307"/>
      <c r="L1663" s="299"/>
      <c r="M1663" s="311"/>
      <c r="N1663" s="312"/>
      <c r="O1663" s="312"/>
      <c r="P1663" s="312"/>
      <c r="Q1663" s="308"/>
      <c r="R1663" s="300" t="str">
        <f>IFERROR(VLOOKUP(Q1663,Hoja1!A:B,2,FALSE),"")</f>
        <v/>
      </c>
      <c r="S1663" s="308"/>
      <c r="T1663" s="308"/>
      <c r="U1663" s="308"/>
      <c r="V1663" s="301" t="str">
        <f t="shared" si="67"/>
        <v/>
      </c>
    </row>
    <row r="1664" spans="1:22" s="302" customFormat="1" x14ac:dyDescent="0.2">
      <c r="A1664" s="394"/>
      <c r="B1664" s="305"/>
      <c r="C1664" s="305"/>
      <c r="D1664" s="306"/>
      <c r="E1664" s="306"/>
      <c r="F1664" s="305"/>
      <c r="G1664" s="305"/>
      <c r="H1664" s="306"/>
      <c r="I1664" s="306"/>
      <c r="J1664" s="307"/>
      <c r="K1664" s="307"/>
      <c r="L1664" s="299"/>
      <c r="M1664" s="311"/>
      <c r="N1664" s="312"/>
      <c r="O1664" s="312"/>
      <c r="P1664" s="312"/>
      <c r="Q1664" s="308"/>
      <c r="R1664" s="300" t="str">
        <f>IFERROR(VLOOKUP(Q1664,Hoja1!A:B,2,FALSE),"")</f>
        <v/>
      </c>
      <c r="S1664" s="308"/>
      <c r="T1664" s="308"/>
      <c r="U1664" s="308"/>
      <c r="V1664" s="301" t="str">
        <f t="shared" si="67"/>
        <v/>
      </c>
    </row>
    <row r="1665" spans="1:22" s="302" customFormat="1" x14ac:dyDescent="0.2">
      <c r="A1665" s="394"/>
      <c r="B1665" s="305"/>
      <c r="C1665" s="305"/>
      <c r="D1665" s="306"/>
      <c r="E1665" s="306"/>
      <c r="F1665" s="305"/>
      <c r="G1665" s="305"/>
      <c r="H1665" s="306"/>
      <c r="I1665" s="306"/>
      <c r="J1665" s="307"/>
      <c r="K1665" s="307"/>
      <c r="L1665" s="299"/>
      <c r="M1665" s="311"/>
      <c r="N1665" s="312"/>
      <c r="O1665" s="312"/>
      <c r="P1665" s="312"/>
      <c r="Q1665" s="308"/>
      <c r="R1665" s="300" t="str">
        <f>IFERROR(VLOOKUP(Q1665,Hoja1!A:B,2,FALSE),"")</f>
        <v/>
      </c>
      <c r="S1665" s="308"/>
      <c r="T1665" s="308"/>
      <c r="U1665" s="308"/>
      <c r="V1665" s="301" t="str">
        <f t="shared" si="67"/>
        <v/>
      </c>
    </row>
    <row r="1666" spans="1:22" s="302" customFormat="1" x14ac:dyDescent="0.2">
      <c r="A1666" s="394"/>
      <c r="B1666" s="305"/>
      <c r="C1666" s="305"/>
      <c r="D1666" s="306"/>
      <c r="E1666" s="306"/>
      <c r="F1666" s="305"/>
      <c r="G1666" s="305"/>
      <c r="H1666" s="306"/>
      <c r="I1666" s="306"/>
      <c r="J1666" s="307"/>
      <c r="K1666" s="307"/>
      <c r="L1666" s="299"/>
      <c r="M1666" s="311"/>
      <c r="N1666" s="312"/>
      <c r="O1666" s="312"/>
      <c r="P1666" s="312"/>
      <c r="Q1666" s="308"/>
      <c r="R1666" s="300" t="str">
        <f>IFERROR(VLOOKUP(Q1666,Hoja1!A:B,2,FALSE),"")</f>
        <v/>
      </c>
      <c r="S1666" s="308"/>
      <c r="T1666" s="308"/>
      <c r="U1666" s="308"/>
      <c r="V1666" s="301" t="str">
        <f t="shared" si="67"/>
        <v/>
      </c>
    </row>
    <row r="1667" spans="1:22" s="302" customFormat="1" x14ac:dyDescent="0.2">
      <c r="A1667" s="394"/>
      <c r="B1667" s="305"/>
      <c r="C1667" s="305"/>
      <c r="D1667" s="306"/>
      <c r="E1667" s="306"/>
      <c r="F1667" s="305"/>
      <c r="G1667" s="305"/>
      <c r="H1667" s="306"/>
      <c r="I1667" s="306"/>
      <c r="J1667" s="307"/>
      <c r="K1667" s="307"/>
      <c r="L1667" s="299"/>
      <c r="M1667" s="311"/>
      <c r="N1667" s="312"/>
      <c r="O1667" s="312"/>
      <c r="P1667" s="312"/>
      <c r="Q1667" s="308"/>
      <c r="R1667" s="300" t="str">
        <f>IFERROR(VLOOKUP(Q1667,Hoja1!A:B,2,FALSE),"")</f>
        <v/>
      </c>
      <c r="S1667" s="308"/>
      <c r="T1667" s="308"/>
      <c r="U1667" s="308"/>
      <c r="V1667" s="301" t="str">
        <f t="shared" si="67"/>
        <v/>
      </c>
    </row>
    <row r="1668" spans="1:22" s="302" customFormat="1" x14ac:dyDescent="0.2">
      <c r="A1668" s="394"/>
      <c r="B1668" s="305"/>
      <c r="C1668" s="305"/>
      <c r="D1668" s="306"/>
      <c r="E1668" s="306"/>
      <c r="F1668" s="305"/>
      <c r="G1668" s="305"/>
      <c r="H1668" s="306"/>
      <c r="I1668" s="306"/>
      <c r="J1668" s="307"/>
      <c r="K1668" s="307"/>
      <c r="L1668" s="299"/>
      <c r="M1668" s="311"/>
      <c r="N1668" s="312"/>
      <c r="O1668" s="312"/>
      <c r="P1668" s="312"/>
      <c r="Q1668" s="308"/>
      <c r="R1668" s="300" t="str">
        <f>IFERROR(VLOOKUP(Q1668,Hoja1!A:B,2,FALSE),"")</f>
        <v/>
      </c>
      <c r="S1668" s="308"/>
      <c r="T1668" s="308"/>
      <c r="U1668" s="308"/>
      <c r="V1668" s="301" t="str">
        <f t="shared" si="67"/>
        <v/>
      </c>
    </row>
    <row r="1669" spans="1:22" s="302" customFormat="1" x14ac:dyDescent="0.2">
      <c r="A1669" s="394"/>
      <c r="B1669" s="305"/>
      <c r="C1669" s="305"/>
      <c r="D1669" s="306"/>
      <c r="E1669" s="306"/>
      <c r="F1669" s="305"/>
      <c r="G1669" s="305"/>
      <c r="H1669" s="306"/>
      <c r="I1669" s="306"/>
      <c r="J1669" s="307"/>
      <c r="K1669" s="307"/>
      <c r="L1669" s="299"/>
      <c r="M1669" s="311"/>
      <c r="N1669" s="312"/>
      <c r="O1669" s="312"/>
      <c r="P1669" s="312"/>
      <c r="Q1669" s="308"/>
      <c r="R1669" s="300" t="str">
        <f>IFERROR(VLOOKUP(Q1669,Hoja1!A:B,2,FALSE),"")</f>
        <v/>
      </c>
      <c r="S1669" s="308"/>
      <c r="T1669" s="308"/>
      <c r="U1669" s="308"/>
      <c r="V1669" s="301" t="str">
        <f t="shared" si="67"/>
        <v/>
      </c>
    </row>
    <row r="1670" spans="1:22" s="302" customFormat="1" x14ac:dyDescent="0.2">
      <c r="A1670" s="394"/>
      <c r="B1670" s="305"/>
      <c r="C1670" s="305"/>
      <c r="D1670" s="306"/>
      <c r="E1670" s="306"/>
      <c r="F1670" s="305"/>
      <c r="G1670" s="305"/>
      <c r="H1670" s="306"/>
      <c r="I1670" s="306"/>
      <c r="J1670" s="307"/>
      <c r="K1670" s="307"/>
      <c r="L1670" s="299"/>
      <c r="M1670" s="311"/>
      <c r="N1670" s="312"/>
      <c r="O1670" s="312"/>
      <c r="P1670" s="312"/>
      <c r="Q1670" s="308"/>
      <c r="R1670" s="300" t="str">
        <f>IFERROR(VLOOKUP(Q1670,Hoja1!A:B,2,FALSE),"")</f>
        <v/>
      </c>
      <c r="S1670" s="308"/>
      <c r="T1670" s="308"/>
      <c r="U1670" s="308"/>
      <c r="V1670" s="301" t="str">
        <f t="shared" si="67"/>
        <v/>
      </c>
    </row>
    <row r="1671" spans="1:22" s="302" customFormat="1" x14ac:dyDescent="0.2">
      <c r="A1671" s="394"/>
      <c r="B1671" s="305"/>
      <c r="C1671" s="305"/>
      <c r="D1671" s="306"/>
      <c r="E1671" s="306"/>
      <c r="F1671" s="305"/>
      <c r="G1671" s="305"/>
      <c r="H1671" s="306"/>
      <c r="I1671" s="306"/>
      <c r="J1671" s="307"/>
      <c r="K1671" s="307"/>
      <c r="L1671" s="299"/>
      <c r="M1671" s="311"/>
      <c r="N1671" s="312"/>
      <c r="O1671" s="312"/>
      <c r="P1671" s="312"/>
      <c r="Q1671" s="308"/>
      <c r="R1671" s="300" t="str">
        <f>IFERROR(VLOOKUP(Q1671,Hoja1!A:B,2,FALSE),"")</f>
        <v/>
      </c>
      <c r="S1671" s="308"/>
      <c r="T1671" s="308"/>
      <c r="U1671" s="308"/>
      <c r="V1671" s="301" t="str">
        <f t="shared" si="67"/>
        <v/>
      </c>
    </row>
    <row r="1672" spans="1:22" s="302" customFormat="1" x14ac:dyDescent="0.2">
      <c r="A1672" s="394"/>
      <c r="B1672" s="305"/>
      <c r="C1672" s="305"/>
      <c r="D1672" s="306"/>
      <c r="E1672" s="306"/>
      <c r="F1672" s="305"/>
      <c r="G1672" s="305"/>
      <c r="H1672" s="306"/>
      <c r="I1672" s="306"/>
      <c r="J1672" s="307"/>
      <c r="K1672" s="307"/>
      <c r="L1672" s="299"/>
      <c r="M1672" s="311"/>
      <c r="N1672" s="312"/>
      <c r="O1672" s="312"/>
      <c r="P1672" s="312"/>
      <c r="Q1672" s="308"/>
      <c r="R1672" s="300" t="str">
        <f>IFERROR(VLOOKUP(Q1672,Hoja1!A:B,2,FALSE),"")</f>
        <v/>
      </c>
      <c r="S1672" s="308"/>
      <c r="T1672" s="308"/>
      <c r="U1672" s="308"/>
      <c r="V1672" s="301" t="str">
        <f t="shared" si="67"/>
        <v/>
      </c>
    </row>
    <row r="1673" spans="1:22" s="302" customFormat="1" x14ac:dyDescent="0.2">
      <c r="A1673" s="394"/>
      <c r="B1673" s="305"/>
      <c r="C1673" s="305"/>
      <c r="D1673" s="306"/>
      <c r="E1673" s="306"/>
      <c r="F1673" s="305"/>
      <c r="G1673" s="305"/>
      <c r="H1673" s="306"/>
      <c r="I1673" s="306"/>
      <c r="J1673" s="307"/>
      <c r="K1673" s="307"/>
      <c r="L1673" s="299"/>
      <c r="M1673" s="311"/>
      <c r="N1673" s="312"/>
      <c r="O1673" s="312"/>
      <c r="P1673" s="312"/>
      <c r="Q1673" s="308"/>
      <c r="R1673" s="300" t="str">
        <f>IFERROR(VLOOKUP(Q1673,Hoja1!A:B,2,FALSE),"")</f>
        <v/>
      </c>
      <c r="S1673" s="308"/>
      <c r="T1673" s="308"/>
      <c r="U1673" s="308"/>
      <c r="V1673" s="301" t="str">
        <f t="shared" si="67"/>
        <v/>
      </c>
    </row>
    <row r="1674" spans="1:22" s="302" customFormat="1" x14ac:dyDescent="0.2">
      <c r="A1674" s="394"/>
      <c r="B1674" s="305"/>
      <c r="C1674" s="305"/>
      <c r="D1674" s="306"/>
      <c r="E1674" s="306"/>
      <c r="F1674" s="305"/>
      <c r="G1674" s="305"/>
      <c r="H1674" s="306"/>
      <c r="I1674" s="306"/>
      <c r="J1674" s="307"/>
      <c r="K1674" s="307"/>
      <c r="L1674" s="299"/>
      <c r="M1674" s="311"/>
      <c r="N1674" s="312"/>
      <c r="O1674" s="312"/>
      <c r="P1674" s="312"/>
      <c r="Q1674" s="308"/>
      <c r="R1674" s="300" t="str">
        <f>IFERROR(VLOOKUP(Q1674,Hoja1!A:B,2,FALSE),"")</f>
        <v/>
      </c>
      <c r="S1674" s="308"/>
      <c r="T1674" s="308"/>
      <c r="U1674" s="308"/>
      <c r="V1674" s="301" t="str">
        <f t="shared" si="67"/>
        <v/>
      </c>
    </row>
    <row r="1675" spans="1:22" s="302" customFormat="1" x14ac:dyDescent="0.2">
      <c r="A1675" s="394"/>
      <c r="B1675" s="305"/>
      <c r="C1675" s="305"/>
      <c r="D1675" s="306"/>
      <c r="E1675" s="306"/>
      <c r="F1675" s="305"/>
      <c r="G1675" s="305"/>
      <c r="H1675" s="306"/>
      <c r="I1675" s="306"/>
      <c r="J1675" s="307"/>
      <c r="K1675" s="307"/>
      <c r="L1675" s="299"/>
      <c r="M1675" s="311"/>
      <c r="N1675" s="312"/>
      <c r="O1675" s="312"/>
      <c r="P1675" s="312"/>
      <c r="Q1675" s="308"/>
      <c r="R1675" s="300" t="str">
        <f>IFERROR(VLOOKUP(Q1675,Hoja1!A:B,2,FALSE),"")</f>
        <v/>
      </c>
      <c r="S1675" s="308"/>
      <c r="T1675" s="308"/>
      <c r="U1675" s="308"/>
      <c r="V1675" s="301" t="str">
        <f t="shared" ref="V1675:V1738" si="68">IF(A1676="","",MONTH(A1676))</f>
        <v/>
      </c>
    </row>
    <row r="1676" spans="1:22" s="302" customFormat="1" x14ac:dyDescent="0.2">
      <c r="A1676" s="394"/>
      <c r="B1676" s="305"/>
      <c r="C1676" s="305"/>
      <c r="D1676" s="306"/>
      <c r="E1676" s="306"/>
      <c r="F1676" s="305"/>
      <c r="G1676" s="305"/>
      <c r="H1676" s="306"/>
      <c r="I1676" s="306"/>
      <c r="J1676" s="307"/>
      <c r="K1676" s="307"/>
      <c r="L1676" s="299"/>
      <c r="M1676" s="311"/>
      <c r="N1676" s="312"/>
      <c r="O1676" s="312"/>
      <c r="P1676" s="312"/>
      <c r="Q1676" s="308"/>
      <c r="R1676" s="300" t="str">
        <f>IFERROR(VLOOKUP(Q1676,Hoja1!A:B,2,FALSE),"")</f>
        <v/>
      </c>
      <c r="S1676" s="308"/>
      <c r="T1676" s="308"/>
      <c r="U1676" s="308"/>
      <c r="V1676" s="301" t="str">
        <f t="shared" si="68"/>
        <v/>
      </c>
    </row>
    <row r="1677" spans="1:22" s="302" customFormat="1" x14ac:dyDescent="0.2">
      <c r="A1677" s="394"/>
      <c r="B1677" s="305"/>
      <c r="C1677" s="305"/>
      <c r="D1677" s="306"/>
      <c r="E1677" s="306"/>
      <c r="F1677" s="305"/>
      <c r="G1677" s="305"/>
      <c r="H1677" s="306"/>
      <c r="I1677" s="306"/>
      <c r="J1677" s="307"/>
      <c r="K1677" s="307"/>
      <c r="L1677" s="299"/>
      <c r="M1677" s="311"/>
      <c r="N1677" s="312"/>
      <c r="O1677" s="312"/>
      <c r="P1677" s="312"/>
      <c r="Q1677" s="308"/>
      <c r="R1677" s="300" t="str">
        <f>IFERROR(VLOOKUP(Q1677,Hoja1!A:B,2,FALSE),"")</f>
        <v/>
      </c>
      <c r="S1677" s="308"/>
      <c r="T1677" s="308"/>
      <c r="U1677" s="308"/>
      <c r="V1677" s="301" t="str">
        <f t="shared" si="68"/>
        <v/>
      </c>
    </row>
    <row r="1678" spans="1:22" s="302" customFormat="1" x14ac:dyDescent="0.2">
      <c r="A1678" s="394"/>
      <c r="B1678" s="305"/>
      <c r="C1678" s="305"/>
      <c r="D1678" s="306"/>
      <c r="E1678" s="306"/>
      <c r="F1678" s="305"/>
      <c r="G1678" s="305"/>
      <c r="H1678" s="306"/>
      <c r="I1678" s="306"/>
      <c r="J1678" s="307"/>
      <c r="K1678" s="307"/>
      <c r="L1678" s="299"/>
      <c r="M1678" s="311"/>
      <c r="N1678" s="312"/>
      <c r="O1678" s="312"/>
      <c r="P1678" s="312"/>
      <c r="Q1678" s="308"/>
      <c r="R1678" s="300" t="str">
        <f>IFERROR(VLOOKUP(Q1678,Hoja1!A:B,2,FALSE),"")</f>
        <v/>
      </c>
      <c r="S1678" s="308"/>
      <c r="T1678" s="308"/>
      <c r="U1678" s="308"/>
      <c r="V1678" s="301" t="str">
        <f t="shared" si="68"/>
        <v/>
      </c>
    </row>
    <row r="1679" spans="1:22" s="302" customFormat="1" x14ac:dyDescent="0.2">
      <c r="A1679" s="394"/>
      <c r="B1679" s="305"/>
      <c r="C1679" s="305"/>
      <c r="D1679" s="306"/>
      <c r="E1679" s="306"/>
      <c r="F1679" s="305"/>
      <c r="G1679" s="305"/>
      <c r="H1679" s="306"/>
      <c r="I1679" s="306"/>
      <c r="J1679" s="307"/>
      <c r="K1679" s="307"/>
      <c r="L1679" s="299"/>
      <c r="M1679" s="311"/>
      <c r="N1679" s="312"/>
      <c r="O1679" s="312"/>
      <c r="P1679" s="312"/>
      <c r="Q1679" s="308"/>
      <c r="R1679" s="300" t="str">
        <f>IFERROR(VLOOKUP(Q1679,Hoja1!A:B,2,FALSE),"")</f>
        <v/>
      </c>
      <c r="S1679" s="308"/>
      <c r="T1679" s="308"/>
      <c r="U1679" s="308"/>
      <c r="V1679" s="301" t="str">
        <f t="shared" si="68"/>
        <v/>
      </c>
    </row>
    <row r="1680" spans="1:22" s="302" customFormat="1" x14ac:dyDescent="0.2">
      <c r="A1680" s="394"/>
      <c r="B1680" s="305"/>
      <c r="C1680" s="305"/>
      <c r="D1680" s="306"/>
      <c r="E1680" s="306"/>
      <c r="F1680" s="305"/>
      <c r="G1680" s="305"/>
      <c r="H1680" s="306"/>
      <c r="I1680" s="306"/>
      <c r="J1680" s="307"/>
      <c r="K1680" s="307"/>
      <c r="L1680" s="299"/>
      <c r="M1680" s="311"/>
      <c r="N1680" s="312"/>
      <c r="O1680" s="312"/>
      <c r="P1680" s="312"/>
      <c r="Q1680" s="308"/>
      <c r="R1680" s="300" t="str">
        <f>IFERROR(VLOOKUP(Q1680,Hoja1!A:B,2,FALSE),"")</f>
        <v/>
      </c>
      <c r="S1680" s="308"/>
      <c r="T1680" s="308"/>
      <c r="U1680" s="308"/>
      <c r="V1680" s="301" t="str">
        <f t="shared" si="68"/>
        <v/>
      </c>
    </row>
    <row r="1681" spans="1:22" s="302" customFormat="1" x14ac:dyDescent="0.2">
      <c r="A1681" s="394"/>
      <c r="B1681" s="305"/>
      <c r="C1681" s="305"/>
      <c r="D1681" s="306"/>
      <c r="E1681" s="306"/>
      <c r="F1681" s="305"/>
      <c r="G1681" s="305"/>
      <c r="H1681" s="306"/>
      <c r="I1681" s="306"/>
      <c r="J1681" s="307"/>
      <c r="K1681" s="307"/>
      <c r="L1681" s="299"/>
      <c r="M1681" s="311"/>
      <c r="N1681" s="312"/>
      <c r="O1681" s="312"/>
      <c r="P1681" s="312"/>
      <c r="Q1681" s="308"/>
      <c r="R1681" s="300" t="str">
        <f>IFERROR(VLOOKUP(Q1681,Hoja1!A:B,2,FALSE),"")</f>
        <v/>
      </c>
      <c r="S1681" s="308"/>
      <c r="T1681" s="308"/>
      <c r="U1681" s="308"/>
      <c r="V1681" s="301" t="str">
        <f t="shared" si="68"/>
        <v/>
      </c>
    </row>
    <row r="1682" spans="1:22" s="302" customFormat="1" x14ac:dyDescent="0.2">
      <c r="A1682" s="394"/>
      <c r="B1682" s="305"/>
      <c r="C1682" s="305"/>
      <c r="D1682" s="306"/>
      <c r="E1682" s="306"/>
      <c r="F1682" s="305"/>
      <c r="G1682" s="305"/>
      <c r="H1682" s="306"/>
      <c r="I1682" s="306"/>
      <c r="J1682" s="307"/>
      <c r="K1682" s="307"/>
      <c r="L1682" s="299"/>
      <c r="M1682" s="311"/>
      <c r="N1682" s="312"/>
      <c r="O1682" s="312"/>
      <c r="P1682" s="312"/>
      <c r="Q1682" s="308"/>
      <c r="R1682" s="300" t="str">
        <f>IFERROR(VLOOKUP(Q1682,Hoja1!A:B,2,FALSE),"")</f>
        <v/>
      </c>
      <c r="S1682" s="308"/>
      <c r="T1682" s="308"/>
      <c r="U1682" s="308"/>
      <c r="V1682" s="301" t="str">
        <f t="shared" si="68"/>
        <v/>
      </c>
    </row>
    <row r="1683" spans="1:22" s="302" customFormat="1" x14ac:dyDescent="0.2">
      <c r="A1683" s="394"/>
      <c r="B1683" s="305"/>
      <c r="C1683" s="305"/>
      <c r="D1683" s="306"/>
      <c r="E1683" s="306"/>
      <c r="F1683" s="305"/>
      <c r="G1683" s="305"/>
      <c r="H1683" s="306"/>
      <c r="I1683" s="306"/>
      <c r="J1683" s="307"/>
      <c r="K1683" s="307"/>
      <c r="L1683" s="299"/>
      <c r="M1683" s="311"/>
      <c r="N1683" s="312"/>
      <c r="O1683" s="312"/>
      <c r="P1683" s="312"/>
      <c r="Q1683" s="308"/>
      <c r="R1683" s="300" t="str">
        <f>IFERROR(VLOOKUP(Q1683,Hoja1!A:B,2,FALSE),"")</f>
        <v/>
      </c>
      <c r="S1683" s="308"/>
      <c r="T1683" s="308"/>
      <c r="U1683" s="308"/>
      <c r="V1683" s="301" t="str">
        <f t="shared" si="68"/>
        <v/>
      </c>
    </row>
    <row r="1684" spans="1:22" s="302" customFormat="1" x14ac:dyDescent="0.2">
      <c r="A1684" s="394"/>
      <c r="B1684" s="305"/>
      <c r="C1684" s="305"/>
      <c r="D1684" s="306"/>
      <c r="E1684" s="306"/>
      <c r="F1684" s="305"/>
      <c r="G1684" s="305"/>
      <c r="H1684" s="306"/>
      <c r="I1684" s="306"/>
      <c r="J1684" s="307"/>
      <c r="K1684" s="307"/>
      <c r="L1684" s="299"/>
      <c r="M1684" s="311"/>
      <c r="N1684" s="312"/>
      <c r="O1684" s="312"/>
      <c r="P1684" s="312"/>
      <c r="Q1684" s="308"/>
      <c r="R1684" s="300" t="str">
        <f>IFERROR(VLOOKUP(Q1684,Hoja1!A:B,2,FALSE),"")</f>
        <v/>
      </c>
      <c r="S1684" s="308"/>
      <c r="T1684" s="308"/>
      <c r="U1684" s="308"/>
      <c r="V1684" s="301" t="str">
        <f t="shared" si="68"/>
        <v/>
      </c>
    </row>
    <row r="1685" spans="1:22" s="302" customFormat="1" x14ac:dyDescent="0.2">
      <c r="A1685" s="394"/>
      <c r="B1685" s="305"/>
      <c r="C1685" s="305"/>
      <c r="D1685" s="306"/>
      <c r="E1685" s="306"/>
      <c r="F1685" s="305"/>
      <c r="G1685" s="305"/>
      <c r="H1685" s="306"/>
      <c r="I1685" s="306"/>
      <c r="J1685" s="307"/>
      <c r="K1685" s="307"/>
      <c r="L1685" s="299"/>
      <c r="M1685" s="311"/>
      <c r="N1685" s="312"/>
      <c r="O1685" s="312"/>
      <c r="P1685" s="312"/>
      <c r="Q1685" s="308"/>
      <c r="R1685" s="300" t="str">
        <f>IFERROR(VLOOKUP(Q1685,Hoja1!A:B,2,FALSE),"")</f>
        <v/>
      </c>
      <c r="S1685" s="308"/>
      <c r="T1685" s="308"/>
      <c r="U1685" s="308"/>
      <c r="V1685" s="301" t="str">
        <f t="shared" si="68"/>
        <v/>
      </c>
    </row>
    <row r="1686" spans="1:22" s="302" customFormat="1" x14ac:dyDescent="0.2">
      <c r="A1686" s="394"/>
      <c r="B1686" s="305"/>
      <c r="C1686" s="305"/>
      <c r="D1686" s="306"/>
      <c r="E1686" s="306"/>
      <c r="F1686" s="305"/>
      <c r="G1686" s="305"/>
      <c r="H1686" s="306"/>
      <c r="I1686" s="306"/>
      <c r="J1686" s="307"/>
      <c r="K1686" s="307"/>
      <c r="L1686" s="299"/>
      <c r="M1686" s="311"/>
      <c r="N1686" s="312"/>
      <c r="O1686" s="312"/>
      <c r="P1686" s="312"/>
      <c r="Q1686" s="308"/>
      <c r="R1686" s="300" t="str">
        <f>IFERROR(VLOOKUP(Q1686,Hoja1!A:B,2,FALSE),"")</f>
        <v/>
      </c>
      <c r="S1686" s="308"/>
      <c r="T1686" s="308"/>
      <c r="U1686" s="308"/>
      <c r="V1686" s="301" t="str">
        <f t="shared" si="68"/>
        <v/>
      </c>
    </row>
    <row r="1687" spans="1:22" s="302" customFormat="1" x14ac:dyDescent="0.2">
      <c r="A1687" s="394"/>
      <c r="B1687" s="305"/>
      <c r="C1687" s="305"/>
      <c r="D1687" s="306"/>
      <c r="E1687" s="306"/>
      <c r="F1687" s="305"/>
      <c r="G1687" s="305"/>
      <c r="H1687" s="306"/>
      <c r="I1687" s="306"/>
      <c r="J1687" s="307"/>
      <c r="K1687" s="307"/>
      <c r="L1687" s="299"/>
      <c r="M1687" s="311"/>
      <c r="N1687" s="312"/>
      <c r="O1687" s="312"/>
      <c r="P1687" s="312"/>
      <c r="Q1687" s="308"/>
      <c r="R1687" s="300" t="str">
        <f>IFERROR(VLOOKUP(Q1687,Hoja1!A:B,2,FALSE),"")</f>
        <v/>
      </c>
      <c r="S1687" s="308"/>
      <c r="T1687" s="308"/>
      <c r="U1687" s="308"/>
      <c r="V1687" s="301" t="str">
        <f t="shared" si="68"/>
        <v/>
      </c>
    </row>
    <row r="1688" spans="1:22" s="302" customFormat="1" x14ac:dyDescent="0.2">
      <c r="A1688" s="394"/>
      <c r="B1688" s="305"/>
      <c r="C1688" s="305"/>
      <c r="D1688" s="306"/>
      <c r="E1688" s="306"/>
      <c r="F1688" s="305"/>
      <c r="G1688" s="305"/>
      <c r="H1688" s="306"/>
      <c r="I1688" s="306"/>
      <c r="J1688" s="307"/>
      <c r="K1688" s="307"/>
      <c r="L1688" s="299"/>
      <c r="M1688" s="311"/>
      <c r="N1688" s="312"/>
      <c r="O1688" s="312"/>
      <c r="P1688" s="312"/>
      <c r="Q1688" s="308"/>
      <c r="R1688" s="300" t="str">
        <f>IFERROR(VLOOKUP(Q1688,Hoja1!A:B,2,FALSE),"")</f>
        <v/>
      </c>
      <c r="S1688" s="308"/>
      <c r="T1688" s="308"/>
      <c r="U1688" s="308"/>
      <c r="V1688" s="301" t="str">
        <f t="shared" si="68"/>
        <v/>
      </c>
    </row>
    <row r="1689" spans="1:22" s="302" customFormat="1" x14ac:dyDescent="0.2">
      <c r="A1689" s="394"/>
      <c r="B1689" s="305"/>
      <c r="C1689" s="305"/>
      <c r="D1689" s="306"/>
      <c r="E1689" s="306"/>
      <c r="F1689" s="305"/>
      <c r="G1689" s="305"/>
      <c r="H1689" s="306"/>
      <c r="I1689" s="306"/>
      <c r="J1689" s="307"/>
      <c r="K1689" s="307"/>
      <c r="L1689" s="299"/>
      <c r="M1689" s="311"/>
      <c r="N1689" s="312"/>
      <c r="O1689" s="312"/>
      <c r="P1689" s="312"/>
      <c r="Q1689" s="308"/>
      <c r="R1689" s="300" t="str">
        <f>IFERROR(VLOOKUP(Q1689,Hoja1!A:B,2,FALSE),"")</f>
        <v/>
      </c>
      <c r="S1689" s="308"/>
      <c r="T1689" s="308"/>
      <c r="U1689" s="308"/>
      <c r="V1689" s="301" t="str">
        <f t="shared" si="68"/>
        <v/>
      </c>
    </row>
    <row r="1690" spans="1:22" s="302" customFormat="1" x14ac:dyDescent="0.2">
      <c r="A1690" s="394"/>
      <c r="B1690" s="305"/>
      <c r="C1690" s="305"/>
      <c r="D1690" s="306"/>
      <c r="E1690" s="306"/>
      <c r="F1690" s="305"/>
      <c r="G1690" s="305"/>
      <c r="H1690" s="306"/>
      <c r="I1690" s="306"/>
      <c r="J1690" s="307"/>
      <c r="K1690" s="307"/>
      <c r="L1690" s="299"/>
      <c r="M1690" s="311"/>
      <c r="N1690" s="312"/>
      <c r="O1690" s="312"/>
      <c r="P1690" s="312"/>
      <c r="Q1690" s="308"/>
      <c r="R1690" s="300" t="str">
        <f>IFERROR(VLOOKUP(Q1690,Hoja1!A:B,2,FALSE),"")</f>
        <v/>
      </c>
      <c r="S1690" s="308"/>
      <c r="T1690" s="308"/>
      <c r="U1690" s="308"/>
      <c r="V1690" s="301" t="str">
        <f t="shared" si="68"/>
        <v/>
      </c>
    </row>
    <row r="1691" spans="1:22" s="302" customFormat="1" x14ac:dyDescent="0.2">
      <c r="A1691" s="394"/>
      <c r="B1691" s="305"/>
      <c r="C1691" s="305"/>
      <c r="D1691" s="306"/>
      <c r="E1691" s="306"/>
      <c r="F1691" s="305"/>
      <c r="G1691" s="305"/>
      <c r="H1691" s="306"/>
      <c r="I1691" s="306"/>
      <c r="J1691" s="307"/>
      <c r="K1691" s="307"/>
      <c r="L1691" s="299"/>
      <c r="M1691" s="311"/>
      <c r="N1691" s="312"/>
      <c r="O1691" s="312"/>
      <c r="P1691" s="312"/>
      <c r="Q1691" s="308"/>
      <c r="R1691" s="300" t="str">
        <f>IFERROR(VLOOKUP(Q1691,Hoja1!A:B,2,FALSE),"")</f>
        <v/>
      </c>
      <c r="S1691" s="308"/>
      <c r="T1691" s="308"/>
      <c r="U1691" s="308"/>
      <c r="V1691" s="301" t="str">
        <f t="shared" si="68"/>
        <v/>
      </c>
    </row>
    <row r="1692" spans="1:22" s="302" customFormat="1" x14ac:dyDescent="0.2">
      <c r="A1692" s="394"/>
      <c r="B1692" s="305"/>
      <c r="C1692" s="305"/>
      <c r="D1692" s="306"/>
      <c r="E1692" s="306"/>
      <c r="F1692" s="305"/>
      <c r="G1692" s="305"/>
      <c r="H1692" s="306"/>
      <c r="I1692" s="306"/>
      <c r="J1692" s="307"/>
      <c r="K1692" s="307"/>
      <c r="L1692" s="299"/>
      <c r="M1692" s="311"/>
      <c r="N1692" s="312"/>
      <c r="O1692" s="312"/>
      <c r="P1692" s="312"/>
      <c r="Q1692" s="308"/>
      <c r="R1692" s="300" t="str">
        <f>IFERROR(VLOOKUP(Q1692,Hoja1!A:B,2,FALSE),"")</f>
        <v/>
      </c>
      <c r="S1692" s="308"/>
      <c r="T1692" s="308"/>
      <c r="U1692" s="308"/>
      <c r="V1692" s="301" t="str">
        <f t="shared" si="68"/>
        <v/>
      </c>
    </row>
    <row r="1693" spans="1:22" s="302" customFormat="1" x14ac:dyDescent="0.2">
      <c r="A1693" s="394"/>
      <c r="B1693" s="305"/>
      <c r="C1693" s="305"/>
      <c r="D1693" s="306"/>
      <c r="E1693" s="306"/>
      <c r="F1693" s="305"/>
      <c r="G1693" s="305"/>
      <c r="H1693" s="306"/>
      <c r="I1693" s="306"/>
      <c r="J1693" s="307"/>
      <c r="K1693" s="307"/>
      <c r="L1693" s="299"/>
      <c r="M1693" s="311"/>
      <c r="N1693" s="312"/>
      <c r="O1693" s="312"/>
      <c r="P1693" s="312"/>
      <c r="Q1693" s="308"/>
      <c r="R1693" s="300" t="str">
        <f>IFERROR(VLOOKUP(Q1693,Hoja1!A:B,2,FALSE),"")</f>
        <v/>
      </c>
      <c r="S1693" s="308"/>
      <c r="T1693" s="308"/>
      <c r="U1693" s="308"/>
      <c r="V1693" s="301" t="str">
        <f t="shared" si="68"/>
        <v/>
      </c>
    </row>
    <row r="1694" spans="1:22" s="302" customFormat="1" x14ac:dyDescent="0.2">
      <c r="A1694" s="394"/>
      <c r="B1694" s="305"/>
      <c r="C1694" s="305"/>
      <c r="D1694" s="306"/>
      <c r="E1694" s="306"/>
      <c r="F1694" s="305"/>
      <c r="G1694" s="305"/>
      <c r="H1694" s="306"/>
      <c r="I1694" s="306"/>
      <c r="J1694" s="307"/>
      <c r="K1694" s="307"/>
      <c r="L1694" s="299"/>
      <c r="M1694" s="311"/>
      <c r="N1694" s="312"/>
      <c r="O1694" s="312"/>
      <c r="P1694" s="312"/>
      <c r="Q1694" s="308"/>
      <c r="R1694" s="300" t="str">
        <f>IFERROR(VLOOKUP(Q1694,Hoja1!A:B,2,FALSE),"")</f>
        <v/>
      </c>
      <c r="S1694" s="308"/>
      <c r="T1694" s="308"/>
      <c r="U1694" s="308"/>
      <c r="V1694" s="301" t="str">
        <f t="shared" si="68"/>
        <v/>
      </c>
    </row>
    <row r="1695" spans="1:22" s="302" customFormat="1" x14ac:dyDescent="0.2">
      <c r="A1695" s="394"/>
      <c r="B1695" s="305"/>
      <c r="C1695" s="305"/>
      <c r="D1695" s="306"/>
      <c r="E1695" s="306"/>
      <c r="F1695" s="305"/>
      <c r="G1695" s="305"/>
      <c r="H1695" s="306"/>
      <c r="I1695" s="306"/>
      <c r="J1695" s="307"/>
      <c r="K1695" s="307"/>
      <c r="L1695" s="299"/>
      <c r="M1695" s="311"/>
      <c r="N1695" s="312"/>
      <c r="O1695" s="312"/>
      <c r="P1695" s="312"/>
      <c r="Q1695" s="308"/>
      <c r="R1695" s="300" t="str">
        <f>IFERROR(VLOOKUP(Q1695,Hoja1!A:B,2,FALSE),"")</f>
        <v/>
      </c>
      <c r="S1695" s="308"/>
      <c r="T1695" s="308"/>
      <c r="U1695" s="308"/>
      <c r="V1695" s="301" t="str">
        <f t="shared" si="68"/>
        <v/>
      </c>
    </row>
    <row r="1696" spans="1:22" s="302" customFormat="1" x14ac:dyDescent="0.2">
      <c r="A1696" s="394"/>
      <c r="B1696" s="305"/>
      <c r="C1696" s="305"/>
      <c r="D1696" s="306"/>
      <c r="E1696" s="306"/>
      <c r="F1696" s="305"/>
      <c r="G1696" s="305"/>
      <c r="H1696" s="306"/>
      <c r="I1696" s="306"/>
      <c r="J1696" s="307"/>
      <c r="K1696" s="307"/>
      <c r="L1696" s="299"/>
      <c r="M1696" s="311"/>
      <c r="N1696" s="312"/>
      <c r="O1696" s="312"/>
      <c r="P1696" s="312"/>
      <c r="Q1696" s="308"/>
      <c r="R1696" s="300" t="str">
        <f>IFERROR(VLOOKUP(Q1696,Hoja1!A:B,2,FALSE),"")</f>
        <v/>
      </c>
      <c r="S1696" s="308"/>
      <c r="T1696" s="308"/>
      <c r="U1696" s="308"/>
      <c r="V1696" s="301" t="str">
        <f t="shared" si="68"/>
        <v/>
      </c>
    </row>
    <row r="1697" spans="1:22" s="302" customFormat="1" x14ac:dyDescent="0.2">
      <c r="A1697" s="394"/>
      <c r="B1697" s="305"/>
      <c r="C1697" s="305"/>
      <c r="D1697" s="306"/>
      <c r="E1697" s="306"/>
      <c r="F1697" s="305"/>
      <c r="G1697" s="305"/>
      <c r="H1697" s="306"/>
      <c r="I1697" s="306"/>
      <c r="J1697" s="307"/>
      <c r="K1697" s="307"/>
      <c r="L1697" s="299"/>
      <c r="M1697" s="311"/>
      <c r="N1697" s="312"/>
      <c r="O1697" s="312"/>
      <c r="P1697" s="312"/>
      <c r="Q1697" s="308"/>
      <c r="R1697" s="300" t="str">
        <f>IFERROR(VLOOKUP(Q1697,Hoja1!A:B,2,FALSE),"")</f>
        <v/>
      </c>
      <c r="S1697" s="308"/>
      <c r="T1697" s="308"/>
      <c r="U1697" s="308"/>
      <c r="V1697" s="301" t="str">
        <f t="shared" si="68"/>
        <v/>
      </c>
    </row>
    <row r="1698" spans="1:22" s="302" customFormat="1" x14ac:dyDescent="0.2">
      <c r="A1698" s="394"/>
      <c r="B1698" s="305"/>
      <c r="C1698" s="305"/>
      <c r="D1698" s="306"/>
      <c r="E1698" s="306"/>
      <c r="F1698" s="305"/>
      <c r="G1698" s="305"/>
      <c r="H1698" s="306"/>
      <c r="I1698" s="306"/>
      <c r="J1698" s="307"/>
      <c r="K1698" s="307"/>
      <c r="L1698" s="299"/>
      <c r="M1698" s="311"/>
      <c r="N1698" s="312"/>
      <c r="O1698" s="312"/>
      <c r="P1698" s="312"/>
      <c r="Q1698" s="308"/>
      <c r="R1698" s="300" t="str">
        <f>IFERROR(VLOOKUP(Q1698,Hoja1!A:B,2,FALSE),"")</f>
        <v/>
      </c>
      <c r="S1698" s="308"/>
      <c r="T1698" s="308"/>
      <c r="U1698" s="308"/>
      <c r="V1698" s="301" t="str">
        <f t="shared" si="68"/>
        <v/>
      </c>
    </row>
    <row r="1699" spans="1:22" s="302" customFormat="1" x14ac:dyDescent="0.2">
      <c r="A1699" s="394"/>
      <c r="B1699" s="305"/>
      <c r="C1699" s="305"/>
      <c r="D1699" s="306"/>
      <c r="E1699" s="306"/>
      <c r="F1699" s="305"/>
      <c r="G1699" s="305"/>
      <c r="H1699" s="306"/>
      <c r="I1699" s="306"/>
      <c r="J1699" s="307"/>
      <c r="K1699" s="307"/>
      <c r="L1699" s="299"/>
      <c r="M1699" s="311"/>
      <c r="N1699" s="312"/>
      <c r="O1699" s="312"/>
      <c r="P1699" s="312"/>
      <c r="Q1699" s="308"/>
      <c r="R1699" s="300" t="str">
        <f>IFERROR(VLOOKUP(Q1699,Hoja1!A:B,2,FALSE),"")</f>
        <v/>
      </c>
      <c r="S1699" s="308"/>
      <c r="T1699" s="308"/>
      <c r="U1699" s="308"/>
      <c r="V1699" s="301" t="str">
        <f t="shared" si="68"/>
        <v/>
      </c>
    </row>
    <row r="1700" spans="1:22" s="302" customFormat="1" x14ac:dyDescent="0.2">
      <c r="A1700" s="394"/>
      <c r="B1700" s="305"/>
      <c r="C1700" s="305"/>
      <c r="D1700" s="306"/>
      <c r="E1700" s="306"/>
      <c r="F1700" s="305"/>
      <c r="G1700" s="305"/>
      <c r="H1700" s="306"/>
      <c r="I1700" s="306"/>
      <c r="J1700" s="307"/>
      <c r="K1700" s="307"/>
      <c r="L1700" s="299"/>
      <c r="M1700" s="311"/>
      <c r="N1700" s="312"/>
      <c r="O1700" s="312"/>
      <c r="P1700" s="312"/>
      <c r="Q1700" s="308"/>
      <c r="R1700" s="300" t="str">
        <f>IFERROR(VLOOKUP(Q1700,Hoja1!A:B,2,FALSE),"")</f>
        <v/>
      </c>
      <c r="S1700" s="308"/>
      <c r="T1700" s="308"/>
      <c r="U1700" s="308"/>
      <c r="V1700" s="301" t="str">
        <f t="shared" si="68"/>
        <v/>
      </c>
    </row>
    <row r="1701" spans="1:22" s="302" customFormat="1" x14ac:dyDescent="0.2">
      <c r="A1701" s="394"/>
      <c r="B1701" s="305"/>
      <c r="C1701" s="305"/>
      <c r="D1701" s="306"/>
      <c r="E1701" s="306"/>
      <c r="F1701" s="305"/>
      <c r="G1701" s="305"/>
      <c r="H1701" s="306"/>
      <c r="I1701" s="306"/>
      <c r="J1701" s="307"/>
      <c r="K1701" s="307"/>
      <c r="L1701" s="299"/>
      <c r="M1701" s="311"/>
      <c r="N1701" s="312"/>
      <c r="O1701" s="312"/>
      <c r="P1701" s="312"/>
      <c r="Q1701" s="308"/>
      <c r="R1701" s="300" t="str">
        <f>IFERROR(VLOOKUP(Q1701,Hoja1!A:B,2,FALSE),"")</f>
        <v/>
      </c>
      <c r="S1701" s="308"/>
      <c r="T1701" s="308"/>
      <c r="U1701" s="308"/>
      <c r="V1701" s="301" t="str">
        <f t="shared" si="68"/>
        <v/>
      </c>
    </row>
    <row r="1702" spans="1:22" s="302" customFormat="1" x14ac:dyDescent="0.2">
      <c r="A1702" s="394"/>
      <c r="B1702" s="305"/>
      <c r="C1702" s="305"/>
      <c r="D1702" s="306"/>
      <c r="E1702" s="306"/>
      <c r="F1702" s="305"/>
      <c r="G1702" s="305"/>
      <c r="H1702" s="306"/>
      <c r="I1702" s="306"/>
      <c r="J1702" s="307"/>
      <c r="K1702" s="307"/>
      <c r="L1702" s="299"/>
      <c r="M1702" s="311"/>
      <c r="N1702" s="312"/>
      <c r="O1702" s="312"/>
      <c r="P1702" s="312"/>
      <c r="Q1702" s="308"/>
      <c r="R1702" s="300" t="str">
        <f>IFERROR(VLOOKUP(Q1702,Hoja1!A:B,2,FALSE),"")</f>
        <v/>
      </c>
      <c r="S1702" s="308"/>
      <c r="T1702" s="308"/>
      <c r="U1702" s="308"/>
      <c r="V1702" s="301" t="str">
        <f t="shared" si="68"/>
        <v/>
      </c>
    </row>
    <row r="1703" spans="1:22" s="302" customFormat="1" x14ac:dyDescent="0.2">
      <c r="A1703" s="394"/>
      <c r="B1703" s="305"/>
      <c r="C1703" s="305"/>
      <c r="D1703" s="306"/>
      <c r="E1703" s="306"/>
      <c r="F1703" s="305"/>
      <c r="G1703" s="305"/>
      <c r="H1703" s="306"/>
      <c r="I1703" s="306"/>
      <c r="J1703" s="307"/>
      <c r="K1703" s="307"/>
      <c r="L1703" s="299"/>
      <c r="M1703" s="311"/>
      <c r="N1703" s="312"/>
      <c r="O1703" s="312"/>
      <c r="P1703" s="312"/>
      <c r="Q1703" s="308"/>
      <c r="R1703" s="300" t="str">
        <f>IFERROR(VLOOKUP(Q1703,Hoja1!A:B,2,FALSE),"")</f>
        <v/>
      </c>
      <c r="S1703" s="308"/>
      <c r="T1703" s="308"/>
      <c r="U1703" s="308"/>
      <c r="V1703" s="301" t="str">
        <f t="shared" si="68"/>
        <v/>
      </c>
    </row>
    <row r="1704" spans="1:22" s="302" customFormat="1" x14ac:dyDescent="0.2">
      <c r="A1704" s="394"/>
      <c r="B1704" s="305"/>
      <c r="C1704" s="305"/>
      <c r="D1704" s="306"/>
      <c r="E1704" s="306"/>
      <c r="F1704" s="305"/>
      <c r="G1704" s="305"/>
      <c r="H1704" s="306"/>
      <c r="I1704" s="306"/>
      <c r="J1704" s="307"/>
      <c r="K1704" s="307"/>
      <c r="L1704" s="299"/>
      <c r="M1704" s="311"/>
      <c r="N1704" s="312"/>
      <c r="O1704" s="312"/>
      <c r="P1704" s="312"/>
      <c r="Q1704" s="308"/>
      <c r="R1704" s="300" t="str">
        <f>IFERROR(VLOOKUP(Q1704,Hoja1!A:B,2,FALSE),"")</f>
        <v/>
      </c>
      <c r="S1704" s="308"/>
      <c r="T1704" s="308"/>
      <c r="U1704" s="308"/>
      <c r="V1704" s="301" t="str">
        <f t="shared" si="68"/>
        <v/>
      </c>
    </row>
    <row r="1705" spans="1:22" s="302" customFormat="1" x14ac:dyDescent="0.2">
      <c r="A1705" s="394"/>
      <c r="B1705" s="305"/>
      <c r="C1705" s="305"/>
      <c r="D1705" s="306"/>
      <c r="E1705" s="306"/>
      <c r="F1705" s="305"/>
      <c r="G1705" s="305"/>
      <c r="H1705" s="306"/>
      <c r="I1705" s="306"/>
      <c r="J1705" s="307"/>
      <c r="K1705" s="307"/>
      <c r="L1705" s="299"/>
      <c r="M1705" s="311"/>
      <c r="N1705" s="312"/>
      <c r="O1705" s="312"/>
      <c r="P1705" s="312"/>
      <c r="Q1705" s="308"/>
      <c r="R1705" s="300" t="str">
        <f>IFERROR(VLOOKUP(Q1705,Hoja1!A:B,2,FALSE),"")</f>
        <v/>
      </c>
      <c r="S1705" s="308"/>
      <c r="T1705" s="308"/>
      <c r="U1705" s="308"/>
      <c r="V1705" s="301" t="str">
        <f t="shared" si="68"/>
        <v/>
      </c>
    </row>
    <row r="1706" spans="1:22" s="302" customFormat="1" x14ac:dyDescent="0.2">
      <c r="A1706" s="394"/>
      <c r="B1706" s="305"/>
      <c r="C1706" s="305"/>
      <c r="D1706" s="306"/>
      <c r="E1706" s="306"/>
      <c r="F1706" s="305"/>
      <c r="G1706" s="305"/>
      <c r="H1706" s="306"/>
      <c r="I1706" s="306"/>
      <c r="J1706" s="307"/>
      <c r="K1706" s="307"/>
      <c r="L1706" s="299"/>
      <c r="M1706" s="311"/>
      <c r="N1706" s="312"/>
      <c r="O1706" s="312"/>
      <c r="P1706" s="312"/>
      <c r="Q1706" s="308"/>
      <c r="R1706" s="300" t="str">
        <f>IFERROR(VLOOKUP(Q1706,Hoja1!A:B,2,FALSE),"")</f>
        <v/>
      </c>
      <c r="S1706" s="308"/>
      <c r="T1706" s="308"/>
      <c r="U1706" s="308"/>
      <c r="V1706" s="301" t="str">
        <f t="shared" si="68"/>
        <v/>
      </c>
    </row>
    <row r="1707" spans="1:22" s="302" customFormat="1" x14ac:dyDescent="0.2">
      <c r="A1707" s="394"/>
      <c r="B1707" s="305"/>
      <c r="C1707" s="305"/>
      <c r="D1707" s="306"/>
      <c r="E1707" s="306"/>
      <c r="F1707" s="305"/>
      <c r="G1707" s="305"/>
      <c r="H1707" s="306"/>
      <c r="I1707" s="306"/>
      <c r="J1707" s="307"/>
      <c r="K1707" s="307"/>
      <c r="L1707" s="299"/>
      <c r="M1707" s="311"/>
      <c r="N1707" s="312"/>
      <c r="O1707" s="312"/>
      <c r="P1707" s="312"/>
      <c r="Q1707" s="308"/>
      <c r="R1707" s="300" t="str">
        <f>IFERROR(VLOOKUP(Q1707,Hoja1!A:B,2,FALSE),"")</f>
        <v/>
      </c>
      <c r="S1707" s="308"/>
      <c r="T1707" s="308"/>
      <c r="U1707" s="308"/>
      <c r="V1707" s="301" t="str">
        <f t="shared" si="68"/>
        <v/>
      </c>
    </row>
    <row r="1708" spans="1:22" s="302" customFormat="1" x14ac:dyDescent="0.2">
      <c r="A1708" s="394"/>
      <c r="B1708" s="305"/>
      <c r="C1708" s="305"/>
      <c r="D1708" s="306"/>
      <c r="E1708" s="306"/>
      <c r="F1708" s="305"/>
      <c r="G1708" s="305"/>
      <c r="H1708" s="306"/>
      <c r="I1708" s="306"/>
      <c r="J1708" s="307"/>
      <c r="K1708" s="307"/>
      <c r="L1708" s="299"/>
      <c r="M1708" s="311"/>
      <c r="N1708" s="312"/>
      <c r="O1708" s="312"/>
      <c r="P1708" s="312"/>
      <c r="Q1708" s="308"/>
      <c r="R1708" s="300" t="str">
        <f>IFERROR(VLOOKUP(Q1708,Hoja1!A:B,2,FALSE),"")</f>
        <v/>
      </c>
      <c r="S1708" s="308"/>
      <c r="T1708" s="308"/>
      <c r="U1708" s="308"/>
      <c r="V1708" s="301" t="str">
        <f t="shared" si="68"/>
        <v/>
      </c>
    </row>
    <row r="1709" spans="1:22" s="302" customFormat="1" x14ac:dyDescent="0.2">
      <c r="A1709" s="394"/>
      <c r="B1709" s="305"/>
      <c r="C1709" s="305"/>
      <c r="D1709" s="306"/>
      <c r="E1709" s="306"/>
      <c r="F1709" s="305"/>
      <c r="G1709" s="305"/>
      <c r="H1709" s="306"/>
      <c r="I1709" s="306"/>
      <c r="J1709" s="307"/>
      <c r="K1709" s="307"/>
      <c r="L1709" s="299"/>
      <c r="M1709" s="311"/>
      <c r="N1709" s="312"/>
      <c r="O1709" s="312"/>
      <c r="P1709" s="312"/>
      <c r="Q1709" s="308"/>
      <c r="R1709" s="300" t="str">
        <f>IFERROR(VLOOKUP(Q1709,Hoja1!A:B,2,FALSE),"")</f>
        <v/>
      </c>
      <c r="S1709" s="308"/>
      <c r="T1709" s="308"/>
      <c r="U1709" s="308"/>
      <c r="V1709" s="301" t="str">
        <f t="shared" si="68"/>
        <v/>
      </c>
    </row>
    <row r="1710" spans="1:22" s="302" customFormat="1" x14ac:dyDescent="0.2">
      <c r="A1710" s="394"/>
      <c r="B1710" s="305"/>
      <c r="C1710" s="305"/>
      <c r="D1710" s="306"/>
      <c r="E1710" s="306"/>
      <c r="F1710" s="305"/>
      <c r="G1710" s="305"/>
      <c r="H1710" s="306"/>
      <c r="I1710" s="306"/>
      <c r="J1710" s="307"/>
      <c r="K1710" s="307"/>
      <c r="L1710" s="299"/>
      <c r="M1710" s="311"/>
      <c r="N1710" s="312"/>
      <c r="O1710" s="312"/>
      <c r="P1710" s="312"/>
      <c r="Q1710" s="308"/>
      <c r="R1710" s="300" t="str">
        <f>IFERROR(VLOOKUP(Q1710,Hoja1!A:B,2,FALSE),"")</f>
        <v/>
      </c>
      <c r="S1710" s="308"/>
      <c r="T1710" s="308"/>
      <c r="U1710" s="308"/>
      <c r="V1710" s="301" t="str">
        <f t="shared" si="68"/>
        <v/>
      </c>
    </row>
    <row r="1711" spans="1:22" s="302" customFormat="1" x14ac:dyDescent="0.2">
      <c r="A1711" s="394"/>
      <c r="B1711" s="305"/>
      <c r="C1711" s="305"/>
      <c r="D1711" s="306"/>
      <c r="E1711" s="306"/>
      <c r="F1711" s="305"/>
      <c r="G1711" s="305"/>
      <c r="H1711" s="306"/>
      <c r="I1711" s="306"/>
      <c r="J1711" s="307"/>
      <c r="K1711" s="307"/>
      <c r="L1711" s="299"/>
      <c r="M1711" s="311"/>
      <c r="N1711" s="312"/>
      <c r="O1711" s="312"/>
      <c r="P1711" s="312"/>
      <c r="Q1711" s="308"/>
      <c r="R1711" s="300" t="str">
        <f>IFERROR(VLOOKUP(Q1711,Hoja1!A:B,2,FALSE),"")</f>
        <v/>
      </c>
      <c r="S1711" s="308"/>
      <c r="T1711" s="308"/>
      <c r="U1711" s="308"/>
      <c r="V1711" s="301" t="str">
        <f t="shared" si="68"/>
        <v/>
      </c>
    </row>
    <row r="1712" spans="1:22" s="302" customFormat="1" x14ac:dyDescent="0.2">
      <c r="A1712" s="394"/>
      <c r="B1712" s="305"/>
      <c r="C1712" s="305"/>
      <c r="D1712" s="306"/>
      <c r="E1712" s="306"/>
      <c r="F1712" s="305"/>
      <c r="G1712" s="305"/>
      <c r="H1712" s="306"/>
      <c r="I1712" s="306"/>
      <c r="J1712" s="307"/>
      <c r="K1712" s="307"/>
      <c r="L1712" s="299"/>
      <c r="M1712" s="311"/>
      <c r="N1712" s="312"/>
      <c r="O1712" s="312"/>
      <c r="P1712" s="312"/>
      <c r="Q1712" s="308"/>
      <c r="R1712" s="300" t="str">
        <f>IFERROR(VLOOKUP(Q1712,Hoja1!A:B,2,FALSE),"")</f>
        <v/>
      </c>
      <c r="S1712" s="308"/>
      <c r="T1712" s="308"/>
      <c r="U1712" s="308"/>
      <c r="V1712" s="301" t="str">
        <f t="shared" si="68"/>
        <v/>
      </c>
    </row>
    <row r="1713" spans="1:22" s="302" customFormat="1" x14ac:dyDescent="0.2">
      <c r="A1713" s="394"/>
      <c r="B1713" s="305"/>
      <c r="C1713" s="305"/>
      <c r="D1713" s="306"/>
      <c r="E1713" s="306"/>
      <c r="F1713" s="305"/>
      <c r="G1713" s="305"/>
      <c r="H1713" s="306"/>
      <c r="I1713" s="306"/>
      <c r="J1713" s="307"/>
      <c r="K1713" s="307"/>
      <c r="L1713" s="299"/>
      <c r="M1713" s="311"/>
      <c r="N1713" s="312"/>
      <c r="O1713" s="312"/>
      <c r="P1713" s="312"/>
      <c r="Q1713" s="308"/>
      <c r="R1713" s="300" t="str">
        <f>IFERROR(VLOOKUP(Q1713,Hoja1!A:B,2,FALSE),"")</f>
        <v/>
      </c>
      <c r="S1713" s="308"/>
      <c r="T1713" s="308"/>
      <c r="U1713" s="308"/>
      <c r="V1713" s="301" t="str">
        <f t="shared" si="68"/>
        <v/>
      </c>
    </row>
    <row r="1714" spans="1:22" s="302" customFormat="1" x14ac:dyDescent="0.2">
      <c r="A1714" s="394"/>
      <c r="B1714" s="305"/>
      <c r="C1714" s="305"/>
      <c r="D1714" s="306"/>
      <c r="E1714" s="306"/>
      <c r="F1714" s="305"/>
      <c r="G1714" s="305"/>
      <c r="H1714" s="306"/>
      <c r="I1714" s="306"/>
      <c r="J1714" s="307"/>
      <c r="K1714" s="307"/>
      <c r="L1714" s="299"/>
      <c r="M1714" s="311"/>
      <c r="N1714" s="312"/>
      <c r="O1714" s="312"/>
      <c r="P1714" s="312"/>
      <c r="Q1714" s="308"/>
      <c r="R1714" s="300" t="str">
        <f>IFERROR(VLOOKUP(Q1714,Hoja1!A:B,2,FALSE),"")</f>
        <v/>
      </c>
      <c r="S1714" s="308"/>
      <c r="T1714" s="308"/>
      <c r="U1714" s="308"/>
      <c r="V1714" s="301" t="str">
        <f t="shared" si="68"/>
        <v/>
      </c>
    </row>
    <row r="1715" spans="1:22" s="302" customFormat="1" x14ac:dyDescent="0.2">
      <c r="A1715" s="394"/>
      <c r="B1715" s="305"/>
      <c r="C1715" s="305"/>
      <c r="D1715" s="306"/>
      <c r="E1715" s="306"/>
      <c r="F1715" s="305"/>
      <c r="G1715" s="305"/>
      <c r="H1715" s="306"/>
      <c r="I1715" s="306"/>
      <c r="J1715" s="307"/>
      <c r="K1715" s="307"/>
      <c r="L1715" s="299"/>
      <c r="M1715" s="311"/>
      <c r="N1715" s="312"/>
      <c r="O1715" s="312"/>
      <c r="P1715" s="312"/>
      <c r="Q1715" s="308"/>
      <c r="R1715" s="300" t="str">
        <f>IFERROR(VLOOKUP(Q1715,Hoja1!A:B,2,FALSE),"")</f>
        <v/>
      </c>
      <c r="S1715" s="308"/>
      <c r="T1715" s="308"/>
      <c r="U1715" s="308"/>
      <c r="V1715" s="301" t="str">
        <f t="shared" si="68"/>
        <v/>
      </c>
    </row>
    <row r="1716" spans="1:22" s="302" customFormat="1" x14ac:dyDescent="0.2">
      <c r="A1716" s="394"/>
      <c r="B1716" s="305"/>
      <c r="C1716" s="305"/>
      <c r="D1716" s="306"/>
      <c r="E1716" s="306"/>
      <c r="F1716" s="305"/>
      <c r="G1716" s="305"/>
      <c r="H1716" s="306"/>
      <c r="I1716" s="306"/>
      <c r="J1716" s="307"/>
      <c r="K1716" s="307"/>
      <c r="L1716" s="299"/>
      <c r="M1716" s="311"/>
      <c r="N1716" s="312"/>
      <c r="O1716" s="312"/>
      <c r="P1716" s="312"/>
      <c r="Q1716" s="308"/>
      <c r="R1716" s="300" t="str">
        <f>IFERROR(VLOOKUP(Q1716,Hoja1!A:B,2,FALSE),"")</f>
        <v/>
      </c>
      <c r="S1716" s="308"/>
      <c r="T1716" s="308"/>
      <c r="U1716" s="308"/>
      <c r="V1716" s="301" t="str">
        <f t="shared" si="68"/>
        <v/>
      </c>
    </row>
    <row r="1717" spans="1:22" s="302" customFormat="1" x14ac:dyDescent="0.2">
      <c r="A1717" s="394"/>
      <c r="B1717" s="305"/>
      <c r="C1717" s="305"/>
      <c r="D1717" s="306"/>
      <c r="E1717" s="306"/>
      <c r="F1717" s="305"/>
      <c r="G1717" s="305"/>
      <c r="H1717" s="306"/>
      <c r="I1717" s="306"/>
      <c r="J1717" s="307"/>
      <c r="K1717" s="307"/>
      <c r="L1717" s="299"/>
      <c r="M1717" s="311"/>
      <c r="N1717" s="312"/>
      <c r="O1717" s="312"/>
      <c r="P1717" s="312"/>
      <c r="Q1717" s="308"/>
      <c r="R1717" s="300" t="str">
        <f>IFERROR(VLOOKUP(Q1717,Hoja1!A:B,2,FALSE),"")</f>
        <v/>
      </c>
      <c r="S1717" s="308"/>
      <c r="T1717" s="308"/>
      <c r="U1717" s="308"/>
      <c r="V1717" s="301" t="str">
        <f t="shared" si="68"/>
        <v/>
      </c>
    </row>
    <row r="1718" spans="1:22" s="302" customFormat="1" x14ac:dyDescent="0.2">
      <c r="A1718" s="394"/>
      <c r="B1718" s="305"/>
      <c r="C1718" s="305"/>
      <c r="D1718" s="306"/>
      <c r="E1718" s="306"/>
      <c r="F1718" s="305"/>
      <c r="G1718" s="305"/>
      <c r="H1718" s="306"/>
      <c r="I1718" s="306"/>
      <c r="J1718" s="307"/>
      <c r="K1718" s="307"/>
      <c r="L1718" s="299"/>
      <c r="M1718" s="311"/>
      <c r="N1718" s="312"/>
      <c r="O1718" s="312"/>
      <c r="P1718" s="312"/>
      <c r="Q1718" s="308"/>
      <c r="R1718" s="300" t="str">
        <f>IFERROR(VLOOKUP(Q1718,Hoja1!A:B,2,FALSE),"")</f>
        <v/>
      </c>
      <c r="S1718" s="308"/>
      <c r="T1718" s="308"/>
      <c r="U1718" s="308"/>
      <c r="V1718" s="301" t="str">
        <f t="shared" si="68"/>
        <v/>
      </c>
    </row>
    <row r="1719" spans="1:22" s="302" customFormat="1" x14ac:dyDescent="0.2">
      <c r="A1719" s="394"/>
      <c r="B1719" s="305"/>
      <c r="C1719" s="305"/>
      <c r="D1719" s="306"/>
      <c r="E1719" s="306"/>
      <c r="F1719" s="305"/>
      <c r="G1719" s="305"/>
      <c r="H1719" s="306"/>
      <c r="I1719" s="306"/>
      <c r="J1719" s="307"/>
      <c r="K1719" s="307"/>
      <c r="L1719" s="299"/>
      <c r="M1719" s="311"/>
      <c r="N1719" s="312"/>
      <c r="O1719" s="312"/>
      <c r="P1719" s="312"/>
      <c r="Q1719" s="308"/>
      <c r="R1719" s="300" t="str">
        <f>IFERROR(VLOOKUP(Q1719,Hoja1!A:B,2,FALSE),"")</f>
        <v/>
      </c>
      <c r="S1719" s="308"/>
      <c r="T1719" s="308"/>
      <c r="U1719" s="308"/>
      <c r="V1719" s="301" t="str">
        <f t="shared" si="68"/>
        <v/>
      </c>
    </row>
    <row r="1720" spans="1:22" s="302" customFormat="1" x14ac:dyDescent="0.2">
      <c r="A1720" s="394"/>
      <c r="B1720" s="305"/>
      <c r="C1720" s="305"/>
      <c r="D1720" s="306"/>
      <c r="E1720" s="306"/>
      <c r="F1720" s="305"/>
      <c r="G1720" s="305"/>
      <c r="H1720" s="306"/>
      <c r="I1720" s="306"/>
      <c r="J1720" s="307"/>
      <c r="K1720" s="307"/>
      <c r="L1720" s="299"/>
      <c r="M1720" s="311"/>
      <c r="N1720" s="312"/>
      <c r="O1720" s="312"/>
      <c r="P1720" s="312"/>
      <c r="Q1720" s="308"/>
      <c r="R1720" s="300" t="str">
        <f>IFERROR(VLOOKUP(Q1720,Hoja1!A:B,2,FALSE),"")</f>
        <v/>
      </c>
      <c r="S1720" s="308"/>
      <c r="T1720" s="308"/>
      <c r="U1720" s="308"/>
      <c r="V1720" s="301" t="str">
        <f t="shared" si="68"/>
        <v/>
      </c>
    </row>
    <row r="1721" spans="1:22" s="302" customFormat="1" x14ac:dyDescent="0.2">
      <c r="A1721" s="394"/>
      <c r="B1721" s="305"/>
      <c r="C1721" s="305"/>
      <c r="D1721" s="306"/>
      <c r="E1721" s="306"/>
      <c r="F1721" s="305"/>
      <c r="G1721" s="305"/>
      <c r="H1721" s="306"/>
      <c r="I1721" s="306"/>
      <c r="J1721" s="307"/>
      <c r="K1721" s="307"/>
      <c r="L1721" s="299"/>
      <c r="M1721" s="311"/>
      <c r="N1721" s="312"/>
      <c r="O1721" s="312"/>
      <c r="P1721" s="312"/>
      <c r="Q1721" s="308"/>
      <c r="R1721" s="300" t="str">
        <f>IFERROR(VLOOKUP(Q1721,Hoja1!A:B,2,FALSE),"")</f>
        <v/>
      </c>
      <c r="S1721" s="308"/>
      <c r="T1721" s="308"/>
      <c r="U1721" s="308"/>
      <c r="V1721" s="301" t="str">
        <f t="shared" si="68"/>
        <v/>
      </c>
    </row>
    <row r="1722" spans="1:22" s="302" customFormat="1" x14ac:dyDescent="0.2">
      <c r="A1722" s="394"/>
      <c r="B1722" s="305"/>
      <c r="C1722" s="305"/>
      <c r="D1722" s="306"/>
      <c r="E1722" s="306"/>
      <c r="F1722" s="305"/>
      <c r="G1722" s="305"/>
      <c r="H1722" s="306"/>
      <c r="I1722" s="306"/>
      <c r="J1722" s="307"/>
      <c r="K1722" s="307"/>
      <c r="L1722" s="299"/>
      <c r="M1722" s="311"/>
      <c r="N1722" s="312"/>
      <c r="O1722" s="312"/>
      <c r="P1722" s="312"/>
      <c r="Q1722" s="308"/>
      <c r="R1722" s="300" t="str">
        <f>IFERROR(VLOOKUP(Q1722,Hoja1!A:B,2,FALSE),"")</f>
        <v/>
      </c>
      <c r="S1722" s="308"/>
      <c r="T1722" s="308"/>
      <c r="U1722" s="308"/>
      <c r="V1722" s="301" t="str">
        <f t="shared" si="68"/>
        <v/>
      </c>
    </row>
    <row r="1723" spans="1:22" s="302" customFormat="1" x14ac:dyDescent="0.2">
      <c r="A1723" s="394"/>
      <c r="B1723" s="305"/>
      <c r="C1723" s="305"/>
      <c r="D1723" s="306"/>
      <c r="E1723" s="306"/>
      <c r="F1723" s="305"/>
      <c r="G1723" s="305"/>
      <c r="H1723" s="306"/>
      <c r="I1723" s="306"/>
      <c r="J1723" s="307"/>
      <c r="K1723" s="307"/>
      <c r="L1723" s="299"/>
      <c r="M1723" s="311"/>
      <c r="N1723" s="312"/>
      <c r="O1723" s="312"/>
      <c r="P1723" s="312"/>
      <c r="Q1723" s="308"/>
      <c r="R1723" s="300" t="str">
        <f>IFERROR(VLOOKUP(Q1723,Hoja1!A:B,2,FALSE),"")</f>
        <v/>
      </c>
      <c r="S1723" s="308"/>
      <c r="T1723" s="308"/>
      <c r="U1723" s="308"/>
      <c r="V1723" s="301" t="str">
        <f t="shared" si="68"/>
        <v/>
      </c>
    </row>
    <row r="1724" spans="1:22" s="302" customFormat="1" x14ac:dyDescent="0.2">
      <c r="A1724" s="394"/>
      <c r="B1724" s="305"/>
      <c r="C1724" s="305"/>
      <c r="D1724" s="306"/>
      <c r="E1724" s="306"/>
      <c r="F1724" s="305"/>
      <c r="G1724" s="305"/>
      <c r="H1724" s="306"/>
      <c r="I1724" s="306"/>
      <c r="J1724" s="307"/>
      <c r="K1724" s="307"/>
      <c r="L1724" s="299"/>
      <c r="M1724" s="311"/>
      <c r="N1724" s="312"/>
      <c r="O1724" s="312"/>
      <c r="P1724" s="312"/>
      <c r="Q1724" s="308"/>
      <c r="R1724" s="300" t="str">
        <f>IFERROR(VLOOKUP(Q1724,Hoja1!A:B,2,FALSE),"")</f>
        <v/>
      </c>
      <c r="S1724" s="308"/>
      <c r="T1724" s="308"/>
      <c r="U1724" s="308"/>
      <c r="V1724" s="301" t="str">
        <f t="shared" si="68"/>
        <v/>
      </c>
    </row>
    <row r="1725" spans="1:22" s="302" customFormat="1" x14ac:dyDescent="0.2">
      <c r="A1725" s="394"/>
      <c r="B1725" s="305"/>
      <c r="C1725" s="305"/>
      <c r="D1725" s="306"/>
      <c r="E1725" s="306"/>
      <c r="F1725" s="305"/>
      <c r="G1725" s="305"/>
      <c r="H1725" s="306"/>
      <c r="I1725" s="306"/>
      <c r="J1725" s="307"/>
      <c r="K1725" s="307"/>
      <c r="L1725" s="299"/>
      <c r="M1725" s="311"/>
      <c r="N1725" s="312"/>
      <c r="O1725" s="312"/>
      <c r="P1725" s="312"/>
      <c r="Q1725" s="308"/>
      <c r="R1725" s="300" t="str">
        <f>IFERROR(VLOOKUP(Q1725,Hoja1!A:B,2,FALSE),"")</f>
        <v/>
      </c>
      <c r="S1725" s="308"/>
      <c r="T1725" s="308"/>
      <c r="U1725" s="308"/>
      <c r="V1725" s="301" t="str">
        <f t="shared" si="68"/>
        <v/>
      </c>
    </row>
    <row r="1726" spans="1:22" s="302" customFormat="1" x14ac:dyDescent="0.2">
      <c r="A1726" s="394"/>
      <c r="B1726" s="305"/>
      <c r="C1726" s="305"/>
      <c r="D1726" s="306"/>
      <c r="E1726" s="306"/>
      <c r="F1726" s="305"/>
      <c r="G1726" s="305"/>
      <c r="H1726" s="306"/>
      <c r="I1726" s="306"/>
      <c r="J1726" s="307"/>
      <c r="K1726" s="307"/>
      <c r="L1726" s="299"/>
      <c r="M1726" s="311"/>
      <c r="N1726" s="312"/>
      <c r="O1726" s="312"/>
      <c r="P1726" s="312"/>
      <c r="Q1726" s="308"/>
      <c r="R1726" s="300" t="str">
        <f>IFERROR(VLOOKUP(Q1726,Hoja1!A:B,2,FALSE),"")</f>
        <v/>
      </c>
      <c r="S1726" s="308"/>
      <c r="T1726" s="308"/>
      <c r="U1726" s="308"/>
      <c r="V1726" s="301" t="str">
        <f t="shared" si="68"/>
        <v/>
      </c>
    </row>
    <row r="1727" spans="1:22" s="302" customFormat="1" x14ac:dyDescent="0.2">
      <c r="A1727" s="394"/>
      <c r="B1727" s="305"/>
      <c r="C1727" s="305"/>
      <c r="D1727" s="306"/>
      <c r="E1727" s="306"/>
      <c r="F1727" s="305"/>
      <c r="G1727" s="305"/>
      <c r="H1727" s="306"/>
      <c r="I1727" s="306"/>
      <c r="J1727" s="307"/>
      <c r="K1727" s="307"/>
      <c r="L1727" s="299"/>
      <c r="M1727" s="311"/>
      <c r="N1727" s="312"/>
      <c r="O1727" s="312"/>
      <c r="P1727" s="312"/>
      <c r="Q1727" s="308"/>
      <c r="R1727" s="300" t="str">
        <f>IFERROR(VLOOKUP(Q1727,Hoja1!A:B,2,FALSE),"")</f>
        <v/>
      </c>
      <c r="S1727" s="308"/>
      <c r="T1727" s="308"/>
      <c r="U1727" s="308"/>
      <c r="V1727" s="301" t="str">
        <f t="shared" si="68"/>
        <v/>
      </c>
    </row>
    <row r="1728" spans="1:22" s="302" customFormat="1" x14ac:dyDescent="0.2">
      <c r="A1728" s="394"/>
      <c r="B1728" s="305"/>
      <c r="C1728" s="305"/>
      <c r="D1728" s="306"/>
      <c r="E1728" s="306"/>
      <c r="F1728" s="305"/>
      <c r="G1728" s="305"/>
      <c r="H1728" s="306"/>
      <c r="I1728" s="306"/>
      <c r="J1728" s="307"/>
      <c r="K1728" s="307"/>
      <c r="L1728" s="299"/>
      <c r="M1728" s="311"/>
      <c r="N1728" s="312"/>
      <c r="O1728" s="312"/>
      <c r="P1728" s="312"/>
      <c r="Q1728" s="308"/>
      <c r="R1728" s="300" t="str">
        <f>IFERROR(VLOOKUP(Q1728,Hoja1!A:B,2,FALSE),"")</f>
        <v/>
      </c>
      <c r="S1728" s="308"/>
      <c r="T1728" s="308"/>
      <c r="U1728" s="308"/>
      <c r="V1728" s="301" t="str">
        <f t="shared" si="68"/>
        <v/>
      </c>
    </row>
    <row r="1729" spans="1:22" s="302" customFormat="1" x14ac:dyDescent="0.2">
      <c r="A1729" s="394"/>
      <c r="B1729" s="305"/>
      <c r="C1729" s="305"/>
      <c r="D1729" s="306"/>
      <c r="E1729" s="306"/>
      <c r="F1729" s="305"/>
      <c r="G1729" s="305"/>
      <c r="H1729" s="306"/>
      <c r="I1729" s="306"/>
      <c r="J1729" s="307"/>
      <c r="K1729" s="307"/>
      <c r="L1729" s="299"/>
      <c r="M1729" s="311"/>
      <c r="N1729" s="312"/>
      <c r="O1729" s="312"/>
      <c r="P1729" s="312"/>
      <c r="Q1729" s="308"/>
      <c r="R1729" s="300" t="str">
        <f>IFERROR(VLOOKUP(Q1729,Hoja1!A:B,2,FALSE),"")</f>
        <v/>
      </c>
      <c r="S1729" s="308"/>
      <c r="T1729" s="308"/>
      <c r="U1729" s="308"/>
      <c r="V1729" s="301" t="str">
        <f t="shared" si="68"/>
        <v/>
      </c>
    </row>
    <row r="1730" spans="1:22" s="302" customFormat="1" x14ac:dyDescent="0.2">
      <c r="A1730" s="394"/>
      <c r="B1730" s="305"/>
      <c r="C1730" s="305"/>
      <c r="D1730" s="306"/>
      <c r="E1730" s="306"/>
      <c r="F1730" s="305"/>
      <c r="G1730" s="305"/>
      <c r="H1730" s="306"/>
      <c r="I1730" s="306"/>
      <c r="J1730" s="307"/>
      <c r="K1730" s="307"/>
      <c r="L1730" s="299"/>
      <c r="M1730" s="311"/>
      <c r="N1730" s="312"/>
      <c r="O1730" s="312"/>
      <c r="P1730" s="312"/>
      <c r="Q1730" s="308"/>
      <c r="R1730" s="300" t="str">
        <f>IFERROR(VLOOKUP(Q1730,Hoja1!A:B,2,FALSE),"")</f>
        <v/>
      </c>
      <c r="S1730" s="308"/>
      <c r="T1730" s="308"/>
      <c r="U1730" s="308"/>
      <c r="V1730" s="301" t="str">
        <f t="shared" si="68"/>
        <v/>
      </c>
    </row>
    <row r="1731" spans="1:22" s="302" customFormat="1" x14ac:dyDescent="0.2">
      <c r="A1731" s="394"/>
      <c r="B1731" s="305"/>
      <c r="C1731" s="305"/>
      <c r="D1731" s="306"/>
      <c r="E1731" s="306"/>
      <c r="F1731" s="305"/>
      <c r="G1731" s="305"/>
      <c r="H1731" s="306"/>
      <c r="I1731" s="306"/>
      <c r="J1731" s="307"/>
      <c r="K1731" s="307"/>
      <c r="L1731" s="299"/>
      <c r="M1731" s="311"/>
      <c r="N1731" s="312"/>
      <c r="O1731" s="312"/>
      <c r="P1731" s="312"/>
      <c r="Q1731" s="308"/>
      <c r="R1731" s="300" t="str">
        <f>IFERROR(VLOOKUP(Q1731,Hoja1!A:B,2,FALSE),"")</f>
        <v/>
      </c>
      <c r="S1731" s="308"/>
      <c r="T1731" s="308"/>
      <c r="U1731" s="308"/>
      <c r="V1731" s="301" t="str">
        <f t="shared" si="68"/>
        <v/>
      </c>
    </row>
    <row r="1732" spans="1:22" s="302" customFormat="1" x14ac:dyDescent="0.2">
      <c r="A1732" s="394"/>
      <c r="B1732" s="305"/>
      <c r="C1732" s="305"/>
      <c r="D1732" s="306"/>
      <c r="E1732" s="306"/>
      <c r="F1732" s="305"/>
      <c r="G1732" s="305"/>
      <c r="H1732" s="306"/>
      <c r="I1732" s="306"/>
      <c r="J1732" s="307"/>
      <c r="K1732" s="307"/>
      <c r="L1732" s="299"/>
      <c r="M1732" s="311"/>
      <c r="N1732" s="312"/>
      <c r="O1732" s="312"/>
      <c r="P1732" s="312"/>
      <c r="Q1732" s="308"/>
      <c r="R1732" s="300" t="str">
        <f>IFERROR(VLOOKUP(Q1732,Hoja1!A:B,2,FALSE),"")</f>
        <v/>
      </c>
      <c r="S1732" s="308"/>
      <c r="T1732" s="308"/>
      <c r="U1732" s="308"/>
      <c r="V1732" s="301" t="str">
        <f t="shared" si="68"/>
        <v/>
      </c>
    </row>
    <row r="1733" spans="1:22" s="302" customFormat="1" x14ac:dyDescent="0.2">
      <c r="A1733" s="394"/>
      <c r="B1733" s="305"/>
      <c r="C1733" s="305"/>
      <c r="D1733" s="306"/>
      <c r="E1733" s="306"/>
      <c r="F1733" s="305"/>
      <c r="G1733" s="305"/>
      <c r="H1733" s="306"/>
      <c r="I1733" s="306"/>
      <c r="J1733" s="307"/>
      <c r="K1733" s="307"/>
      <c r="L1733" s="299"/>
      <c r="M1733" s="311"/>
      <c r="N1733" s="312"/>
      <c r="O1733" s="312"/>
      <c r="P1733" s="312"/>
      <c r="Q1733" s="308"/>
      <c r="R1733" s="300" t="str">
        <f>IFERROR(VLOOKUP(Q1733,Hoja1!A:B,2,FALSE),"")</f>
        <v/>
      </c>
      <c r="S1733" s="308"/>
      <c r="T1733" s="308"/>
      <c r="U1733" s="308"/>
      <c r="V1733" s="301" t="str">
        <f t="shared" si="68"/>
        <v/>
      </c>
    </row>
    <row r="1734" spans="1:22" s="302" customFormat="1" x14ac:dyDescent="0.2">
      <c r="A1734" s="394"/>
      <c r="B1734" s="305"/>
      <c r="C1734" s="305"/>
      <c r="D1734" s="306"/>
      <c r="E1734" s="306"/>
      <c r="F1734" s="305"/>
      <c r="G1734" s="305"/>
      <c r="H1734" s="306"/>
      <c r="I1734" s="306"/>
      <c r="J1734" s="307"/>
      <c r="K1734" s="307"/>
      <c r="L1734" s="299"/>
      <c r="M1734" s="311"/>
      <c r="N1734" s="312"/>
      <c r="O1734" s="312"/>
      <c r="P1734" s="312"/>
      <c r="Q1734" s="308"/>
      <c r="R1734" s="300" t="str">
        <f>IFERROR(VLOOKUP(Q1734,Hoja1!A:B,2,FALSE),"")</f>
        <v/>
      </c>
      <c r="S1734" s="308"/>
      <c r="T1734" s="308"/>
      <c r="U1734" s="308"/>
      <c r="V1734" s="301" t="str">
        <f t="shared" si="68"/>
        <v/>
      </c>
    </row>
    <row r="1735" spans="1:22" s="302" customFormat="1" x14ac:dyDescent="0.2">
      <c r="A1735" s="394"/>
      <c r="B1735" s="305"/>
      <c r="C1735" s="305"/>
      <c r="D1735" s="306"/>
      <c r="E1735" s="306"/>
      <c r="F1735" s="305"/>
      <c r="G1735" s="305"/>
      <c r="H1735" s="306"/>
      <c r="I1735" s="306"/>
      <c r="J1735" s="307"/>
      <c r="K1735" s="307"/>
      <c r="L1735" s="299"/>
      <c r="M1735" s="311"/>
      <c r="N1735" s="312"/>
      <c r="O1735" s="312"/>
      <c r="P1735" s="312"/>
      <c r="Q1735" s="308"/>
      <c r="R1735" s="300" t="str">
        <f>IFERROR(VLOOKUP(Q1735,Hoja1!A:B,2,FALSE),"")</f>
        <v/>
      </c>
      <c r="S1735" s="308"/>
      <c r="T1735" s="308"/>
      <c r="U1735" s="308"/>
      <c r="V1735" s="301" t="str">
        <f t="shared" si="68"/>
        <v/>
      </c>
    </row>
    <row r="1736" spans="1:22" s="302" customFormat="1" x14ac:dyDescent="0.2">
      <c r="A1736" s="394"/>
      <c r="B1736" s="305"/>
      <c r="C1736" s="305"/>
      <c r="D1736" s="306"/>
      <c r="E1736" s="306"/>
      <c r="F1736" s="305"/>
      <c r="G1736" s="305"/>
      <c r="H1736" s="306"/>
      <c r="I1736" s="306"/>
      <c r="J1736" s="307"/>
      <c r="K1736" s="307"/>
      <c r="L1736" s="299"/>
      <c r="M1736" s="311"/>
      <c r="N1736" s="312"/>
      <c r="O1736" s="312"/>
      <c r="P1736" s="312"/>
      <c r="Q1736" s="308"/>
      <c r="R1736" s="300" t="str">
        <f>IFERROR(VLOOKUP(Q1736,Hoja1!A:B,2,FALSE),"")</f>
        <v/>
      </c>
      <c r="S1736" s="308"/>
      <c r="T1736" s="308"/>
      <c r="U1736" s="308"/>
      <c r="V1736" s="301" t="str">
        <f t="shared" si="68"/>
        <v/>
      </c>
    </row>
    <row r="1737" spans="1:22" s="302" customFormat="1" x14ac:dyDescent="0.2">
      <c r="A1737" s="394"/>
      <c r="B1737" s="305"/>
      <c r="C1737" s="305"/>
      <c r="D1737" s="306"/>
      <c r="E1737" s="306"/>
      <c r="F1737" s="305"/>
      <c r="G1737" s="305"/>
      <c r="H1737" s="306"/>
      <c r="I1737" s="306"/>
      <c r="J1737" s="307"/>
      <c r="K1737" s="307"/>
      <c r="L1737" s="299"/>
      <c r="M1737" s="311"/>
      <c r="N1737" s="312"/>
      <c r="O1737" s="312"/>
      <c r="P1737" s="312"/>
      <c r="Q1737" s="308"/>
      <c r="R1737" s="300" t="str">
        <f>IFERROR(VLOOKUP(Q1737,Hoja1!A:B,2,FALSE),"")</f>
        <v/>
      </c>
      <c r="S1737" s="308"/>
      <c r="T1737" s="308"/>
      <c r="U1737" s="308"/>
      <c r="V1737" s="301" t="str">
        <f t="shared" si="68"/>
        <v/>
      </c>
    </row>
    <row r="1738" spans="1:22" s="302" customFormat="1" x14ac:dyDescent="0.2">
      <c r="A1738" s="394"/>
      <c r="B1738" s="305"/>
      <c r="C1738" s="305"/>
      <c r="D1738" s="306"/>
      <c r="E1738" s="306"/>
      <c r="F1738" s="305"/>
      <c r="G1738" s="305"/>
      <c r="H1738" s="306"/>
      <c r="I1738" s="306"/>
      <c r="J1738" s="307"/>
      <c r="K1738" s="307"/>
      <c r="L1738" s="299"/>
      <c r="M1738" s="311"/>
      <c r="N1738" s="312"/>
      <c r="O1738" s="312"/>
      <c r="P1738" s="312"/>
      <c r="Q1738" s="308"/>
      <c r="R1738" s="300" t="str">
        <f>IFERROR(VLOOKUP(Q1738,Hoja1!A:B,2,FALSE),"")</f>
        <v/>
      </c>
      <c r="S1738" s="308"/>
      <c r="T1738" s="308"/>
      <c r="U1738" s="308"/>
      <c r="V1738" s="301" t="str">
        <f t="shared" si="68"/>
        <v/>
      </c>
    </row>
    <row r="1739" spans="1:22" s="302" customFormat="1" x14ac:dyDescent="0.2">
      <c r="A1739" s="394"/>
      <c r="B1739" s="305"/>
      <c r="C1739" s="305"/>
      <c r="D1739" s="306"/>
      <c r="E1739" s="306"/>
      <c r="F1739" s="305"/>
      <c r="G1739" s="305"/>
      <c r="H1739" s="306"/>
      <c r="I1739" s="306"/>
      <c r="J1739" s="307"/>
      <c r="K1739" s="307"/>
      <c r="L1739" s="299"/>
      <c r="M1739" s="311"/>
      <c r="N1739" s="312"/>
      <c r="O1739" s="312"/>
      <c r="P1739" s="312"/>
      <c r="Q1739" s="308"/>
      <c r="R1739" s="300" t="str">
        <f>IFERROR(VLOOKUP(Q1739,Hoja1!A:B,2,FALSE),"")</f>
        <v/>
      </c>
      <c r="S1739" s="308"/>
      <c r="T1739" s="308"/>
      <c r="U1739" s="308"/>
      <c r="V1739" s="301" t="str">
        <f t="shared" ref="V1739:V1802" si="69">IF(A1740="","",MONTH(A1740))</f>
        <v/>
      </c>
    </row>
    <row r="1740" spans="1:22" s="302" customFormat="1" x14ac:dyDescent="0.2">
      <c r="A1740" s="394"/>
      <c r="B1740" s="305"/>
      <c r="C1740" s="305"/>
      <c r="D1740" s="306"/>
      <c r="E1740" s="306"/>
      <c r="F1740" s="305"/>
      <c r="G1740" s="305"/>
      <c r="H1740" s="306"/>
      <c r="I1740" s="306"/>
      <c r="J1740" s="307"/>
      <c r="K1740" s="307"/>
      <c r="L1740" s="299"/>
      <c r="M1740" s="311"/>
      <c r="N1740" s="312"/>
      <c r="O1740" s="312"/>
      <c r="P1740" s="312"/>
      <c r="Q1740" s="308"/>
      <c r="R1740" s="300" t="str">
        <f>IFERROR(VLOOKUP(Q1740,Hoja1!A:B,2,FALSE),"")</f>
        <v/>
      </c>
      <c r="S1740" s="308"/>
      <c r="T1740" s="308"/>
      <c r="U1740" s="308"/>
      <c r="V1740" s="301" t="str">
        <f t="shared" si="69"/>
        <v/>
      </c>
    </row>
    <row r="1741" spans="1:22" s="302" customFormat="1" x14ac:dyDescent="0.2">
      <c r="A1741" s="394"/>
      <c r="B1741" s="305"/>
      <c r="C1741" s="305"/>
      <c r="D1741" s="306"/>
      <c r="E1741" s="306"/>
      <c r="F1741" s="305"/>
      <c r="G1741" s="305"/>
      <c r="H1741" s="306"/>
      <c r="I1741" s="306"/>
      <c r="J1741" s="307"/>
      <c r="K1741" s="307"/>
      <c r="L1741" s="299"/>
      <c r="M1741" s="311"/>
      <c r="N1741" s="312"/>
      <c r="O1741" s="312"/>
      <c r="P1741" s="312"/>
      <c r="Q1741" s="308"/>
      <c r="R1741" s="300" t="str">
        <f>IFERROR(VLOOKUP(Q1741,Hoja1!A:B,2,FALSE),"")</f>
        <v/>
      </c>
      <c r="S1741" s="308"/>
      <c r="T1741" s="308"/>
      <c r="U1741" s="308"/>
      <c r="V1741" s="301" t="str">
        <f t="shared" si="69"/>
        <v/>
      </c>
    </row>
    <row r="1742" spans="1:22" s="302" customFormat="1" x14ac:dyDescent="0.2">
      <c r="A1742" s="394"/>
      <c r="B1742" s="305"/>
      <c r="C1742" s="305"/>
      <c r="D1742" s="306"/>
      <c r="E1742" s="306"/>
      <c r="F1742" s="305"/>
      <c r="G1742" s="305"/>
      <c r="H1742" s="306"/>
      <c r="I1742" s="306"/>
      <c r="J1742" s="307"/>
      <c r="K1742" s="307"/>
      <c r="L1742" s="299"/>
      <c r="M1742" s="311"/>
      <c r="N1742" s="312"/>
      <c r="O1742" s="312"/>
      <c r="P1742" s="312"/>
      <c r="Q1742" s="308"/>
      <c r="R1742" s="300" t="str">
        <f>IFERROR(VLOOKUP(Q1742,Hoja1!A:B,2,FALSE),"")</f>
        <v/>
      </c>
      <c r="S1742" s="308"/>
      <c r="T1742" s="308"/>
      <c r="U1742" s="308"/>
      <c r="V1742" s="301" t="str">
        <f t="shared" si="69"/>
        <v/>
      </c>
    </row>
    <row r="1743" spans="1:22" s="302" customFormat="1" x14ac:dyDescent="0.2">
      <c r="A1743" s="394"/>
      <c r="B1743" s="305"/>
      <c r="C1743" s="305"/>
      <c r="D1743" s="306"/>
      <c r="E1743" s="306"/>
      <c r="F1743" s="305"/>
      <c r="G1743" s="305"/>
      <c r="H1743" s="306"/>
      <c r="I1743" s="306"/>
      <c r="J1743" s="307"/>
      <c r="K1743" s="307"/>
      <c r="L1743" s="299"/>
      <c r="M1743" s="311"/>
      <c r="N1743" s="312"/>
      <c r="O1743" s="312"/>
      <c r="P1743" s="312"/>
      <c r="Q1743" s="308"/>
      <c r="R1743" s="300" t="str">
        <f>IFERROR(VLOOKUP(Q1743,Hoja1!A:B,2,FALSE),"")</f>
        <v/>
      </c>
      <c r="S1743" s="308"/>
      <c r="T1743" s="308"/>
      <c r="U1743" s="308"/>
      <c r="V1743" s="301" t="str">
        <f t="shared" si="69"/>
        <v/>
      </c>
    </row>
    <row r="1744" spans="1:22" s="302" customFormat="1" x14ac:dyDescent="0.2">
      <c r="A1744" s="394"/>
      <c r="B1744" s="305"/>
      <c r="C1744" s="305"/>
      <c r="D1744" s="306"/>
      <c r="E1744" s="306"/>
      <c r="F1744" s="305"/>
      <c r="G1744" s="305"/>
      <c r="H1744" s="306"/>
      <c r="I1744" s="306"/>
      <c r="J1744" s="307"/>
      <c r="K1744" s="307"/>
      <c r="L1744" s="299"/>
      <c r="M1744" s="311"/>
      <c r="N1744" s="312"/>
      <c r="O1744" s="312"/>
      <c r="P1744" s="312"/>
      <c r="Q1744" s="308"/>
      <c r="R1744" s="300" t="str">
        <f>IFERROR(VLOOKUP(Q1744,Hoja1!A:B,2,FALSE),"")</f>
        <v/>
      </c>
      <c r="S1744" s="308"/>
      <c r="T1744" s="308"/>
      <c r="U1744" s="308"/>
      <c r="V1744" s="301" t="str">
        <f t="shared" si="69"/>
        <v/>
      </c>
    </row>
    <row r="1745" spans="1:22" s="302" customFormat="1" x14ac:dyDescent="0.2">
      <c r="A1745" s="394"/>
      <c r="B1745" s="305"/>
      <c r="C1745" s="305"/>
      <c r="D1745" s="306"/>
      <c r="E1745" s="306"/>
      <c r="F1745" s="305"/>
      <c r="G1745" s="305"/>
      <c r="H1745" s="306"/>
      <c r="I1745" s="306"/>
      <c r="J1745" s="307"/>
      <c r="K1745" s="307"/>
      <c r="L1745" s="299"/>
      <c r="M1745" s="311"/>
      <c r="N1745" s="312"/>
      <c r="O1745" s="312"/>
      <c r="P1745" s="312"/>
      <c r="Q1745" s="308"/>
      <c r="R1745" s="300" t="str">
        <f>IFERROR(VLOOKUP(Q1745,Hoja1!A:B,2,FALSE),"")</f>
        <v/>
      </c>
      <c r="S1745" s="308"/>
      <c r="T1745" s="308"/>
      <c r="U1745" s="308"/>
      <c r="V1745" s="301" t="str">
        <f t="shared" si="69"/>
        <v/>
      </c>
    </row>
    <row r="1746" spans="1:22" s="302" customFormat="1" x14ac:dyDescent="0.2">
      <c r="A1746" s="394"/>
      <c r="B1746" s="305"/>
      <c r="C1746" s="305"/>
      <c r="D1746" s="306"/>
      <c r="E1746" s="306"/>
      <c r="F1746" s="305"/>
      <c r="G1746" s="305"/>
      <c r="H1746" s="306"/>
      <c r="I1746" s="306"/>
      <c r="J1746" s="307"/>
      <c r="K1746" s="307"/>
      <c r="L1746" s="299"/>
      <c r="M1746" s="311"/>
      <c r="N1746" s="312"/>
      <c r="O1746" s="312"/>
      <c r="P1746" s="312"/>
      <c r="Q1746" s="308"/>
      <c r="R1746" s="300" t="str">
        <f>IFERROR(VLOOKUP(Q1746,Hoja1!A:B,2,FALSE),"")</f>
        <v/>
      </c>
      <c r="S1746" s="308"/>
      <c r="T1746" s="308"/>
      <c r="U1746" s="308"/>
      <c r="V1746" s="301" t="str">
        <f t="shared" si="69"/>
        <v/>
      </c>
    </row>
    <row r="1747" spans="1:22" s="302" customFormat="1" x14ac:dyDescent="0.2">
      <c r="A1747" s="394"/>
      <c r="B1747" s="305"/>
      <c r="C1747" s="305"/>
      <c r="D1747" s="306"/>
      <c r="E1747" s="306"/>
      <c r="F1747" s="305"/>
      <c r="G1747" s="305"/>
      <c r="H1747" s="306"/>
      <c r="I1747" s="306"/>
      <c r="J1747" s="307"/>
      <c r="K1747" s="307"/>
      <c r="L1747" s="299"/>
      <c r="M1747" s="311"/>
      <c r="N1747" s="312"/>
      <c r="O1747" s="312"/>
      <c r="P1747" s="312"/>
      <c r="Q1747" s="308"/>
      <c r="R1747" s="300" t="str">
        <f>IFERROR(VLOOKUP(Q1747,Hoja1!A:B,2,FALSE),"")</f>
        <v/>
      </c>
      <c r="S1747" s="308"/>
      <c r="T1747" s="308"/>
      <c r="U1747" s="308"/>
      <c r="V1747" s="301" t="str">
        <f t="shared" si="69"/>
        <v/>
      </c>
    </row>
    <row r="1748" spans="1:22" s="302" customFormat="1" x14ac:dyDescent="0.2">
      <c r="A1748" s="394"/>
      <c r="B1748" s="305"/>
      <c r="C1748" s="305"/>
      <c r="D1748" s="306"/>
      <c r="E1748" s="306"/>
      <c r="F1748" s="305"/>
      <c r="G1748" s="305"/>
      <c r="H1748" s="306"/>
      <c r="I1748" s="306"/>
      <c r="J1748" s="307"/>
      <c r="K1748" s="307"/>
      <c r="L1748" s="299"/>
      <c r="M1748" s="311"/>
      <c r="N1748" s="312"/>
      <c r="O1748" s="312"/>
      <c r="P1748" s="312"/>
      <c r="Q1748" s="308"/>
      <c r="R1748" s="300" t="str">
        <f>IFERROR(VLOOKUP(Q1748,Hoja1!A:B,2,FALSE),"")</f>
        <v/>
      </c>
      <c r="S1748" s="308"/>
      <c r="T1748" s="308"/>
      <c r="U1748" s="308"/>
      <c r="V1748" s="301" t="str">
        <f t="shared" si="69"/>
        <v/>
      </c>
    </row>
    <row r="1749" spans="1:22" s="302" customFormat="1" x14ac:dyDescent="0.2">
      <c r="A1749" s="394"/>
      <c r="B1749" s="305"/>
      <c r="C1749" s="305"/>
      <c r="D1749" s="306"/>
      <c r="E1749" s="306"/>
      <c r="F1749" s="305"/>
      <c r="G1749" s="305"/>
      <c r="H1749" s="306"/>
      <c r="I1749" s="306"/>
      <c r="J1749" s="307"/>
      <c r="K1749" s="307"/>
      <c r="L1749" s="299"/>
      <c r="M1749" s="311"/>
      <c r="N1749" s="312"/>
      <c r="O1749" s="312"/>
      <c r="P1749" s="312"/>
      <c r="Q1749" s="308"/>
      <c r="R1749" s="300" t="str">
        <f>IFERROR(VLOOKUP(Q1749,Hoja1!A:B,2,FALSE),"")</f>
        <v/>
      </c>
      <c r="S1749" s="308"/>
      <c r="T1749" s="308"/>
      <c r="U1749" s="308"/>
      <c r="V1749" s="301" t="str">
        <f t="shared" si="69"/>
        <v/>
      </c>
    </row>
    <row r="1750" spans="1:22" s="302" customFormat="1" x14ac:dyDescent="0.2">
      <c r="A1750" s="394"/>
      <c r="B1750" s="305"/>
      <c r="C1750" s="305"/>
      <c r="D1750" s="306"/>
      <c r="E1750" s="306"/>
      <c r="F1750" s="305"/>
      <c r="G1750" s="305"/>
      <c r="H1750" s="306"/>
      <c r="I1750" s="306"/>
      <c r="J1750" s="307"/>
      <c r="K1750" s="307"/>
      <c r="L1750" s="299"/>
      <c r="M1750" s="311"/>
      <c r="N1750" s="312"/>
      <c r="O1750" s="312"/>
      <c r="P1750" s="312"/>
      <c r="Q1750" s="308"/>
      <c r="R1750" s="300" t="str">
        <f>IFERROR(VLOOKUP(Q1750,Hoja1!A:B,2,FALSE),"")</f>
        <v/>
      </c>
      <c r="S1750" s="308"/>
      <c r="T1750" s="308"/>
      <c r="U1750" s="308"/>
      <c r="V1750" s="301" t="str">
        <f t="shared" si="69"/>
        <v/>
      </c>
    </row>
    <row r="1751" spans="1:22" s="302" customFormat="1" x14ac:dyDescent="0.2">
      <c r="A1751" s="394"/>
      <c r="B1751" s="305"/>
      <c r="C1751" s="305"/>
      <c r="D1751" s="306"/>
      <c r="E1751" s="306"/>
      <c r="F1751" s="305"/>
      <c r="G1751" s="305"/>
      <c r="H1751" s="306"/>
      <c r="I1751" s="306"/>
      <c r="J1751" s="307"/>
      <c r="K1751" s="307"/>
      <c r="L1751" s="299"/>
      <c r="M1751" s="311"/>
      <c r="N1751" s="312"/>
      <c r="O1751" s="312"/>
      <c r="P1751" s="312"/>
      <c r="Q1751" s="308"/>
      <c r="R1751" s="300" t="str">
        <f>IFERROR(VLOOKUP(Q1751,Hoja1!A:B,2,FALSE),"")</f>
        <v/>
      </c>
      <c r="S1751" s="308"/>
      <c r="T1751" s="308"/>
      <c r="U1751" s="308"/>
      <c r="V1751" s="301" t="str">
        <f t="shared" si="69"/>
        <v/>
      </c>
    </row>
    <row r="1752" spans="1:22" s="302" customFormat="1" x14ac:dyDescent="0.2">
      <c r="A1752" s="394"/>
      <c r="B1752" s="305"/>
      <c r="C1752" s="305"/>
      <c r="D1752" s="306"/>
      <c r="E1752" s="306"/>
      <c r="F1752" s="305"/>
      <c r="G1752" s="305"/>
      <c r="H1752" s="306"/>
      <c r="I1752" s="306"/>
      <c r="J1752" s="307"/>
      <c r="K1752" s="307"/>
      <c r="L1752" s="299"/>
      <c r="M1752" s="311"/>
      <c r="N1752" s="312"/>
      <c r="O1752" s="312"/>
      <c r="P1752" s="312"/>
      <c r="Q1752" s="308"/>
      <c r="R1752" s="300" t="str">
        <f>IFERROR(VLOOKUP(Q1752,Hoja1!A:B,2,FALSE),"")</f>
        <v/>
      </c>
      <c r="S1752" s="308"/>
      <c r="T1752" s="308"/>
      <c r="U1752" s="308"/>
      <c r="V1752" s="301" t="str">
        <f t="shared" si="69"/>
        <v/>
      </c>
    </row>
    <row r="1753" spans="1:22" s="302" customFormat="1" x14ac:dyDescent="0.2">
      <c r="A1753" s="394"/>
      <c r="B1753" s="305"/>
      <c r="C1753" s="305"/>
      <c r="D1753" s="306"/>
      <c r="E1753" s="306"/>
      <c r="F1753" s="305"/>
      <c r="G1753" s="305"/>
      <c r="H1753" s="306"/>
      <c r="I1753" s="306"/>
      <c r="J1753" s="307"/>
      <c r="K1753" s="307"/>
      <c r="L1753" s="299"/>
      <c r="M1753" s="311"/>
      <c r="N1753" s="312"/>
      <c r="O1753" s="312"/>
      <c r="P1753" s="312"/>
      <c r="Q1753" s="308"/>
      <c r="R1753" s="300" t="str">
        <f>IFERROR(VLOOKUP(Q1753,Hoja1!A:B,2,FALSE),"")</f>
        <v/>
      </c>
      <c r="S1753" s="308"/>
      <c r="T1753" s="308"/>
      <c r="U1753" s="308"/>
      <c r="V1753" s="301" t="str">
        <f t="shared" si="69"/>
        <v/>
      </c>
    </row>
    <row r="1754" spans="1:22" s="302" customFormat="1" x14ac:dyDescent="0.2">
      <c r="A1754" s="394"/>
      <c r="B1754" s="305"/>
      <c r="C1754" s="305"/>
      <c r="D1754" s="306"/>
      <c r="E1754" s="306"/>
      <c r="F1754" s="305"/>
      <c r="G1754" s="305"/>
      <c r="H1754" s="306"/>
      <c r="I1754" s="306"/>
      <c r="J1754" s="307"/>
      <c r="K1754" s="307"/>
      <c r="L1754" s="299"/>
      <c r="M1754" s="311"/>
      <c r="N1754" s="312"/>
      <c r="O1754" s="312"/>
      <c r="P1754" s="312"/>
      <c r="Q1754" s="308"/>
      <c r="R1754" s="300" t="str">
        <f>IFERROR(VLOOKUP(Q1754,Hoja1!A:B,2,FALSE),"")</f>
        <v/>
      </c>
      <c r="S1754" s="308"/>
      <c r="T1754" s="308"/>
      <c r="U1754" s="308"/>
      <c r="V1754" s="301" t="str">
        <f t="shared" si="69"/>
        <v/>
      </c>
    </row>
    <row r="1755" spans="1:22" s="302" customFormat="1" x14ac:dyDescent="0.2">
      <c r="A1755" s="394"/>
      <c r="B1755" s="305"/>
      <c r="C1755" s="305"/>
      <c r="D1755" s="306"/>
      <c r="E1755" s="306"/>
      <c r="F1755" s="305"/>
      <c r="G1755" s="305"/>
      <c r="H1755" s="306"/>
      <c r="I1755" s="306"/>
      <c r="J1755" s="307"/>
      <c r="K1755" s="307"/>
      <c r="L1755" s="299"/>
      <c r="M1755" s="311"/>
      <c r="N1755" s="312"/>
      <c r="O1755" s="312"/>
      <c r="P1755" s="312"/>
      <c r="Q1755" s="308"/>
      <c r="R1755" s="300" t="str">
        <f>IFERROR(VLOOKUP(Q1755,Hoja1!A:B,2,FALSE),"")</f>
        <v/>
      </c>
      <c r="S1755" s="308"/>
      <c r="T1755" s="308"/>
      <c r="U1755" s="308"/>
      <c r="V1755" s="301" t="str">
        <f t="shared" si="69"/>
        <v/>
      </c>
    </row>
    <row r="1756" spans="1:22" s="302" customFormat="1" x14ac:dyDescent="0.2">
      <c r="A1756" s="394"/>
      <c r="B1756" s="305"/>
      <c r="C1756" s="305"/>
      <c r="D1756" s="306"/>
      <c r="E1756" s="306"/>
      <c r="F1756" s="305"/>
      <c r="G1756" s="305"/>
      <c r="H1756" s="306"/>
      <c r="I1756" s="306"/>
      <c r="J1756" s="307"/>
      <c r="K1756" s="307"/>
      <c r="L1756" s="299"/>
      <c r="M1756" s="311"/>
      <c r="N1756" s="312"/>
      <c r="O1756" s="312"/>
      <c r="P1756" s="312"/>
      <c r="Q1756" s="308"/>
      <c r="R1756" s="300" t="str">
        <f>IFERROR(VLOOKUP(Q1756,Hoja1!A:B,2,FALSE),"")</f>
        <v/>
      </c>
      <c r="S1756" s="308"/>
      <c r="T1756" s="308"/>
      <c r="U1756" s="308"/>
      <c r="V1756" s="301" t="str">
        <f t="shared" si="69"/>
        <v/>
      </c>
    </row>
    <row r="1757" spans="1:22" s="302" customFormat="1" x14ac:dyDescent="0.2">
      <c r="A1757" s="394"/>
      <c r="B1757" s="305"/>
      <c r="C1757" s="305"/>
      <c r="D1757" s="306"/>
      <c r="E1757" s="306"/>
      <c r="F1757" s="305"/>
      <c r="G1757" s="305"/>
      <c r="H1757" s="306"/>
      <c r="I1757" s="306"/>
      <c r="J1757" s="307"/>
      <c r="K1757" s="307"/>
      <c r="L1757" s="299"/>
      <c r="M1757" s="311"/>
      <c r="N1757" s="312"/>
      <c r="O1757" s="312"/>
      <c r="P1757" s="312"/>
      <c r="Q1757" s="308"/>
      <c r="R1757" s="300" t="str">
        <f>IFERROR(VLOOKUP(Q1757,Hoja1!A:B,2,FALSE),"")</f>
        <v/>
      </c>
      <c r="S1757" s="308"/>
      <c r="T1757" s="308"/>
      <c r="U1757" s="308"/>
      <c r="V1757" s="301" t="str">
        <f t="shared" si="69"/>
        <v/>
      </c>
    </row>
    <row r="1758" spans="1:22" s="302" customFormat="1" x14ac:dyDescent="0.2">
      <c r="A1758" s="394"/>
      <c r="B1758" s="305"/>
      <c r="C1758" s="305"/>
      <c r="D1758" s="306"/>
      <c r="E1758" s="306"/>
      <c r="F1758" s="305"/>
      <c r="G1758" s="305"/>
      <c r="H1758" s="306"/>
      <c r="I1758" s="306"/>
      <c r="J1758" s="307"/>
      <c r="K1758" s="307"/>
      <c r="L1758" s="299"/>
      <c r="M1758" s="311"/>
      <c r="N1758" s="312"/>
      <c r="O1758" s="312"/>
      <c r="P1758" s="312"/>
      <c r="Q1758" s="308"/>
      <c r="R1758" s="300" t="str">
        <f>IFERROR(VLOOKUP(Q1758,Hoja1!A:B,2,FALSE),"")</f>
        <v/>
      </c>
      <c r="S1758" s="308"/>
      <c r="T1758" s="308"/>
      <c r="U1758" s="308"/>
      <c r="V1758" s="301" t="str">
        <f t="shared" si="69"/>
        <v/>
      </c>
    </row>
    <row r="1759" spans="1:22" s="302" customFormat="1" x14ac:dyDescent="0.2">
      <c r="A1759" s="394"/>
      <c r="B1759" s="305"/>
      <c r="C1759" s="305"/>
      <c r="D1759" s="306"/>
      <c r="E1759" s="306"/>
      <c r="F1759" s="305"/>
      <c r="G1759" s="305"/>
      <c r="H1759" s="306"/>
      <c r="I1759" s="306"/>
      <c r="J1759" s="307"/>
      <c r="K1759" s="307"/>
      <c r="L1759" s="299"/>
      <c r="M1759" s="311"/>
      <c r="N1759" s="312"/>
      <c r="O1759" s="312"/>
      <c r="P1759" s="312"/>
      <c r="Q1759" s="308"/>
      <c r="R1759" s="300" t="str">
        <f>IFERROR(VLOOKUP(Q1759,Hoja1!A:B,2,FALSE),"")</f>
        <v/>
      </c>
      <c r="S1759" s="308"/>
      <c r="T1759" s="308"/>
      <c r="U1759" s="308"/>
      <c r="V1759" s="301" t="str">
        <f t="shared" si="69"/>
        <v/>
      </c>
    </row>
    <row r="1760" spans="1:22" s="302" customFormat="1" x14ac:dyDescent="0.2">
      <c r="A1760" s="394"/>
      <c r="B1760" s="305"/>
      <c r="C1760" s="305"/>
      <c r="D1760" s="306"/>
      <c r="E1760" s="306"/>
      <c r="F1760" s="305"/>
      <c r="G1760" s="305"/>
      <c r="H1760" s="306"/>
      <c r="I1760" s="306"/>
      <c r="J1760" s="307"/>
      <c r="K1760" s="307"/>
      <c r="L1760" s="299"/>
      <c r="M1760" s="311"/>
      <c r="N1760" s="312"/>
      <c r="O1760" s="312"/>
      <c r="P1760" s="312"/>
      <c r="Q1760" s="308"/>
      <c r="R1760" s="300" t="str">
        <f>IFERROR(VLOOKUP(Q1760,Hoja1!A:B,2,FALSE),"")</f>
        <v/>
      </c>
      <c r="S1760" s="308"/>
      <c r="T1760" s="308"/>
      <c r="U1760" s="308"/>
      <c r="V1760" s="301" t="str">
        <f t="shared" si="69"/>
        <v/>
      </c>
    </row>
    <row r="1761" spans="1:22" s="302" customFormat="1" x14ac:dyDescent="0.2">
      <c r="A1761" s="394"/>
      <c r="B1761" s="305"/>
      <c r="C1761" s="305"/>
      <c r="D1761" s="306"/>
      <c r="E1761" s="306"/>
      <c r="F1761" s="305"/>
      <c r="G1761" s="305"/>
      <c r="H1761" s="306"/>
      <c r="I1761" s="306"/>
      <c r="J1761" s="307"/>
      <c r="K1761" s="307"/>
      <c r="L1761" s="299"/>
      <c r="M1761" s="311"/>
      <c r="N1761" s="312"/>
      <c r="O1761" s="312"/>
      <c r="P1761" s="312"/>
      <c r="Q1761" s="308"/>
      <c r="R1761" s="300" t="str">
        <f>IFERROR(VLOOKUP(Q1761,Hoja1!A:B,2,FALSE),"")</f>
        <v/>
      </c>
      <c r="S1761" s="308"/>
      <c r="T1761" s="308"/>
      <c r="U1761" s="308"/>
      <c r="V1761" s="301" t="str">
        <f t="shared" si="69"/>
        <v/>
      </c>
    </row>
    <row r="1762" spans="1:22" s="302" customFormat="1" x14ac:dyDescent="0.2">
      <c r="A1762" s="394"/>
      <c r="B1762" s="305"/>
      <c r="C1762" s="305"/>
      <c r="D1762" s="306"/>
      <c r="E1762" s="306"/>
      <c r="F1762" s="305"/>
      <c r="G1762" s="305"/>
      <c r="H1762" s="306"/>
      <c r="I1762" s="306"/>
      <c r="J1762" s="307"/>
      <c r="K1762" s="307"/>
      <c r="L1762" s="299"/>
      <c r="M1762" s="311"/>
      <c r="N1762" s="312"/>
      <c r="O1762" s="312"/>
      <c r="P1762" s="312"/>
      <c r="Q1762" s="308"/>
      <c r="R1762" s="300" t="str">
        <f>IFERROR(VLOOKUP(Q1762,Hoja1!A:B,2,FALSE),"")</f>
        <v/>
      </c>
      <c r="S1762" s="308"/>
      <c r="T1762" s="308"/>
      <c r="U1762" s="308"/>
      <c r="V1762" s="301" t="str">
        <f t="shared" si="69"/>
        <v/>
      </c>
    </row>
    <row r="1763" spans="1:22" s="302" customFormat="1" x14ac:dyDescent="0.2">
      <c r="A1763" s="394"/>
      <c r="B1763" s="305"/>
      <c r="C1763" s="305"/>
      <c r="D1763" s="306"/>
      <c r="E1763" s="306"/>
      <c r="F1763" s="305"/>
      <c r="G1763" s="305"/>
      <c r="H1763" s="306"/>
      <c r="I1763" s="306"/>
      <c r="J1763" s="307"/>
      <c r="K1763" s="307"/>
      <c r="L1763" s="299"/>
      <c r="M1763" s="311"/>
      <c r="N1763" s="312"/>
      <c r="O1763" s="312"/>
      <c r="P1763" s="312"/>
      <c r="Q1763" s="308"/>
      <c r="R1763" s="300" t="str">
        <f>IFERROR(VLOOKUP(Q1763,Hoja1!A:B,2,FALSE),"")</f>
        <v/>
      </c>
      <c r="S1763" s="308"/>
      <c r="T1763" s="308"/>
      <c r="U1763" s="308"/>
      <c r="V1763" s="301" t="str">
        <f t="shared" si="69"/>
        <v/>
      </c>
    </row>
    <row r="1764" spans="1:22" s="302" customFormat="1" x14ac:dyDescent="0.2">
      <c r="A1764" s="394"/>
      <c r="B1764" s="305"/>
      <c r="C1764" s="305"/>
      <c r="D1764" s="306"/>
      <c r="E1764" s="306"/>
      <c r="F1764" s="305"/>
      <c r="G1764" s="305"/>
      <c r="H1764" s="306"/>
      <c r="I1764" s="306"/>
      <c r="J1764" s="307"/>
      <c r="K1764" s="307"/>
      <c r="L1764" s="299"/>
      <c r="M1764" s="311"/>
      <c r="N1764" s="312"/>
      <c r="O1764" s="312"/>
      <c r="P1764" s="312"/>
      <c r="Q1764" s="308"/>
      <c r="R1764" s="300" t="str">
        <f>IFERROR(VLOOKUP(Q1764,Hoja1!A:B,2,FALSE),"")</f>
        <v/>
      </c>
      <c r="S1764" s="308"/>
      <c r="T1764" s="308"/>
      <c r="U1764" s="308"/>
      <c r="V1764" s="301" t="str">
        <f t="shared" si="69"/>
        <v/>
      </c>
    </row>
    <row r="1765" spans="1:22" s="302" customFormat="1" x14ac:dyDescent="0.2">
      <c r="A1765" s="394"/>
      <c r="B1765" s="305"/>
      <c r="C1765" s="305"/>
      <c r="D1765" s="306"/>
      <c r="E1765" s="306"/>
      <c r="F1765" s="305"/>
      <c r="G1765" s="305"/>
      <c r="H1765" s="306"/>
      <c r="I1765" s="306"/>
      <c r="J1765" s="307"/>
      <c r="K1765" s="307"/>
      <c r="L1765" s="299"/>
      <c r="M1765" s="311"/>
      <c r="N1765" s="312"/>
      <c r="O1765" s="312"/>
      <c r="P1765" s="312"/>
      <c r="Q1765" s="308"/>
      <c r="R1765" s="300" t="str">
        <f>IFERROR(VLOOKUP(Q1765,Hoja1!A:B,2,FALSE),"")</f>
        <v/>
      </c>
      <c r="S1765" s="308"/>
      <c r="T1765" s="308"/>
      <c r="U1765" s="308"/>
      <c r="V1765" s="301" t="str">
        <f t="shared" si="69"/>
        <v/>
      </c>
    </row>
    <row r="1766" spans="1:22" s="302" customFormat="1" x14ac:dyDescent="0.2">
      <c r="A1766" s="394"/>
      <c r="B1766" s="305"/>
      <c r="C1766" s="305"/>
      <c r="D1766" s="306"/>
      <c r="E1766" s="306"/>
      <c r="F1766" s="305"/>
      <c r="G1766" s="305"/>
      <c r="H1766" s="306"/>
      <c r="I1766" s="306"/>
      <c r="J1766" s="307"/>
      <c r="K1766" s="307"/>
      <c r="L1766" s="299"/>
      <c r="M1766" s="311"/>
      <c r="N1766" s="312"/>
      <c r="O1766" s="312"/>
      <c r="P1766" s="312"/>
      <c r="Q1766" s="308"/>
      <c r="R1766" s="300" t="str">
        <f>IFERROR(VLOOKUP(Q1766,Hoja1!A:B,2,FALSE),"")</f>
        <v/>
      </c>
      <c r="S1766" s="308"/>
      <c r="T1766" s="308"/>
      <c r="U1766" s="308"/>
      <c r="V1766" s="301" t="str">
        <f t="shared" si="69"/>
        <v/>
      </c>
    </row>
    <row r="1767" spans="1:22" s="302" customFormat="1" x14ac:dyDescent="0.2">
      <c r="A1767" s="394"/>
      <c r="B1767" s="305"/>
      <c r="C1767" s="305"/>
      <c r="D1767" s="306"/>
      <c r="E1767" s="306"/>
      <c r="F1767" s="305"/>
      <c r="G1767" s="305"/>
      <c r="H1767" s="306"/>
      <c r="I1767" s="306"/>
      <c r="J1767" s="307"/>
      <c r="K1767" s="307"/>
      <c r="L1767" s="299"/>
      <c r="M1767" s="311"/>
      <c r="N1767" s="312"/>
      <c r="O1767" s="312"/>
      <c r="P1767" s="312"/>
      <c r="Q1767" s="308"/>
      <c r="R1767" s="300" t="str">
        <f>IFERROR(VLOOKUP(Q1767,Hoja1!A:B,2,FALSE),"")</f>
        <v/>
      </c>
      <c r="S1767" s="308"/>
      <c r="T1767" s="308"/>
      <c r="U1767" s="308"/>
      <c r="V1767" s="301" t="str">
        <f t="shared" si="69"/>
        <v/>
      </c>
    </row>
    <row r="1768" spans="1:22" s="302" customFormat="1" x14ac:dyDescent="0.2">
      <c r="A1768" s="394"/>
      <c r="B1768" s="305"/>
      <c r="C1768" s="305"/>
      <c r="D1768" s="306"/>
      <c r="E1768" s="306"/>
      <c r="F1768" s="305"/>
      <c r="G1768" s="305"/>
      <c r="H1768" s="306"/>
      <c r="I1768" s="306"/>
      <c r="J1768" s="307"/>
      <c r="K1768" s="307"/>
      <c r="L1768" s="299"/>
      <c r="M1768" s="311"/>
      <c r="N1768" s="312"/>
      <c r="O1768" s="312"/>
      <c r="P1768" s="312"/>
      <c r="Q1768" s="308"/>
      <c r="R1768" s="300" t="str">
        <f>IFERROR(VLOOKUP(Q1768,Hoja1!A:B,2,FALSE),"")</f>
        <v/>
      </c>
      <c r="S1768" s="308"/>
      <c r="T1768" s="308"/>
      <c r="U1768" s="308"/>
      <c r="V1768" s="301" t="str">
        <f t="shared" si="69"/>
        <v/>
      </c>
    </row>
    <row r="1769" spans="1:22" s="302" customFormat="1" x14ac:dyDescent="0.2">
      <c r="A1769" s="394"/>
      <c r="B1769" s="305"/>
      <c r="C1769" s="305"/>
      <c r="D1769" s="306"/>
      <c r="E1769" s="306"/>
      <c r="F1769" s="305"/>
      <c r="G1769" s="305"/>
      <c r="H1769" s="306"/>
      <c r="I1769" s="306"/>
      <c r="J1769" s="307"/>
      <c r="K1769" s="307"/>
      <c r="L1769" s="299"/>
      <c r="M1769" s="311"/>
      <c r="N1769" s="312"/>
      <c r="O1769" s="312"/>
      <c r="P1769" s="312"/>
      <c r="Q1769" s="308"/>
      <c r="R1769" s="300" t="str">
        <f>IFERROR(VLOOKUP(Q1769,Hoja1!A:B,2,FALSE),"")</f>
        <v/>
      </c>
      <c r="S1769" s="308"/>
      <c r="T1769" s="308"/>
      <c r="U1769" s="308"/>
      <c r="V1769" s="301" t="str">
        <f t="shared" si="69"/>
        <v/>
      </c>
    </row>
    <row r="1770" spans="1:22" s="302" customFormat="1" x14ac:dyDescent="0.2">
      <c r="A1770" s="394"/>
      <c r="B1770" s="305"/>
      <c r="C1770" s="305"/>
      <c r="D1770" s="306"/>
      <c r="E1770" s="306"/>
      <c r="F1770" s="305"/>
      <c r="G1770" s="305"/>
      <c r="H1770" s="306"/>
      <c r="I1770" s="306"/>
      <c r="J1770" s="307"/>
      <c r="K1770" s="307"/>
      <c r="L1770" s="299"/>
      <c r="M1770" s="311"/>
      <c r="N1770" s="312"/>
      <c r="O1770" s="312"/>
      <c r="P1770" s="312"/>
      <c r="Q1770" s="308"/>
      <c r="R1770" s="300" t="str">
        <f>IFERROR(VLOOKUP(Q1770,Hoja1!A:B,2,FALSE),"")</f>
        <v/>
      </c>
      <c r="S1770" s="308"/>
      <c r="T1770" s="308"/>
      <c r="U1770" s="308"/>
      <c r="V1770" s="301" t="str">
        <f t="shared" si="69"/>
        <v/>
      </c>
    </row>
    <row r="1771" spans="1:22" s="302" customFormat="1" x14ac:dyDescent="0.2">
      <c r="A1771" s="394"/>
      <c r="B1771" s="305"/>
      <c r="C1771" s="305"/>
      <c r="D1771" s="306"/>
      <c r="E1771" s="306"/>
      <c r="F1771" s="305"/>
      <c r="G1771" s="305"/>
      <c r="H1771" s="306"/>
      <c r="I1771" s="306"/>
      <c r="J1771" s="307"/>
      <c r="K1771" s="307"/>
      <c r="L1771" s="299"/>
      <c r="M1771" s="311"/>
      <c r="N1771" s="312"/>
      <c r="O1771" s="312"/>
      <c r="P1771" s="312"/>
      <c r="Q1771" s="308"/>
      <c r="R1771" s="300" t="str">
        <f>IFERROR(VLOOKUP(Q1771,Hoja1!A:B,2,FALSE),"")</f>
        <v/>
      </c>
      <c r="S1771" s="308"/>
      <c r="T1771" s="308"/>
      <c r="U1771" s="308"/>
      <c r="V1771" s="301" t="str">
        <f t="shared" si="69"/>
        <v/>
      </c>
    </row>
    <row r="1772" spans="1:22" s="302" customFormat="1" x14ac:dyDescent="0.2">
      <c r="A1772" s="394"/>
      <c r="B1772" s="305"/>
      <c r="C1772" s="305"/>
      <c r="D1772" s="306"/>
      <c r="E1772" s="306"/>
      <c r="F1772" s="305"/>
      <c r="G1772" s="305"/>
      <c r="H1772" s="306"/>
      <c r="I1772" s="306"/>
      <c r="J1772" s="307"/>
      <c r="K1772" s="307"/>
      <c r="L1772" s="299"/>
      <c r="M1772" s="311"/>
      <c r="N1772" s="312"/>
      <c r="O1772" s="312"/>
      <c r="P1772" s="312"/>
      <c r="Q1772" s="308"/>
      <c r="R1772" s="300" t="str">
        <f>IFERROR(VLOOKUP(Q1772,Hoja1!A:B,2,FALSE),"")</f>
        <v/>
      </c>
      <c r="S1772" s="308"/>
      <c r="T1772" s="308"/>
      <c r="U1772" s="308"/>
      <c r="V1772" s="301" t="str">
        <f t="shared" si="69"/>
        <v/>
      </c>
    </row>
    <row r="1773" spans="1:22" s="302" customFormat="1" x14ac:dyDescent="0.2">
      <c r="A1773" s="394"/>
      <c r="B1773" s="305"/>
      <c r="C1773" s="305"/>
      <c r="D1773" s="306"/>
      <c r="E1773" s="306"/>
      <c r="F1773" s="305"/>
      <c r="G1773" s="305"/>
      <c r="H1773" s="306"/>
      <c r="I1773" s="306"/>
      <c r="J1773" s="307"/>
      <c r="K1773" s="307"/>
      <c r="L1773" s="299"/>
      <c r="M1773" s="311"/>
      <c r="N1773" s="312"/>
      <c r="O1773" s="312"/>
      <c r="P1773" s="312"/>
      <c r="Q1773" s="308"/>
      <c r="R1773" s="300" t="str">
        <f>IFERROR(VLOOKUP(Q1773,Hoja1!A:B,2,FALSE),"")</f>
        <v/>
      </c>
      <c r="S1773" s="308"/>
      <c r="T1773" s="308"/>
      <c r="U1773" s="308"/>
      <c r="V1773" s="301" t="str">
        <f t="shared" si="69"/>
        <v/>
      </c>
    </row>
    <row r="1774" spans="1:22" s="302" customFormat="1" x14ac:dyDescent="0.2">
      <c r="A1774" s="394"/>
      <c r="B1774" s="305"/>
      <c r="C1774" s="305"/>
      <c r="D1774" s="306"/>
      <c r="E1774" s="306"/>
      <c r="F1774" s="305"/>
      <c r="G1774" s="305"/>
      <c r="H1774" s="306"/>
      <c r="I1774" s="306"/>
      <c r="J1774" s="307"/>
      <c r="K1774" s="307"/>
      <c r="L1774" s="299"/>
      <c r="M1774" s="311"/>
      <c r="N1774" s="312"/>
      <c r="O1774" s="312"/>
      <c r="P1774" s="312"/>
      <c r="Q1774" s="308"/>
      <c r="R1774" s="300" t="str">
        <f>IFERROR(VLOOKUP(Q1774,Hoja1!A:B,2,FALSE),"")</f>
        <v/>
      </c>
      <c r="S1774" s="308"/>
      <c r="T1774" s="308"/>
      <c r="U1774" s="308"/>
      <c r="V1774" s="301" t="str">
        <f t="shared" si="69"/>
        <v/>
      </c>
    </row>
    <row r="1775" spans="1:22" s="302" customFormat="1" x14ac:dyDescent="0.2">
      <c r="A1775" s="394"/>
      <c r="B1775" s="305"/>
      <c r="C1775" s="305"/>
      <c r="D1775" s="306"/>
      <c r="E1775" s="306"/>
      <c r="F1775" s="305"/>
      <c r="G1775" s="305"/>
      <c r="H1775" s="306"/>
      <c r="I1775" s="306"/>
      <c r="J1775" s="307"/>
      <c r="K1775" s="307"/>
      <c r="L1775" s="299"/>
      <c r="M1775" s="311"/>
      <c r="N1775" s="312"/>
      <c r="O1775" s="312"/>
      <c r="P1775" s="312"/>
      <c r="Q1775" s="308"/>
      <c r="R1775" s="300" t="str">
        <f>IFERROR(VLOOKUP(Q1775,Hoja1!A:B,2,FALSE),"")</f>
        <v/>
      </c>
      <c r="S1775" s="308"/>
      <c r="T1775" s="308"/>
      <c r="U1775" s="308"/>
      <c r="V1775" s="301" t="str">
        <f t="shared" si="69"/>
        <v/>
      </c>
    </row>
    <row r="1776" spans="1:22" s="302" customFormat="1" x14ac:dyDescent="0.2">
      <c r="A1776" s="394"/>
      <c r="B1776" s="305"/>
      <c r="C1776" s="305"/>
      <c r="D1776" s="306"/>
      <c r="E1776" s="306"/>
      <c r="F1776" s="305"/>
      <c r="G1776" s="305"/>
      <c r="H1776" s="306"/>
      <c r="I1776" s="306"/>
      <c r="J1776" s="307"/>
      <c r="K1776" s="307"/>
      <c r="L1776" s="299"/>
      <c r="M1776" s="311"/>
      <c r="N1776" s="312"/>
      <c r="O1776" s="312"/>
      <c r="P1776" s="312"/>
      <c r="Q1776" s="308"/>
      <c r="R1776" s="300" t="str">
        <f>IFERROR(VLOOKUP(Q1776,Hoja1!A:B,2,FALSE),"")</f>
        <v/>
      </c>
      <c r="S1776" s="308"/>
      <c r="T1776" s="308"/>
      <c r="U1776" s="308"/>
      <c r="V1776" s="301" t="str">
        <f t="shared" si="69"/>
        <v/>
      </c>
    </row>
    <row r="1777" spans="1:22" s="302" customFormat="1" x14ac:dyDescent="0.2">
      <c r="A1777" s="394"/>
      <c r="B1777" s="305"/>
      <c r="C1777" s="305"/>
      <c r="D1777" s="306"/>
      <c r="E1777" s="306"/>
      <c r="F1777" s="305"/>
      <c r="G1777" s="305"/>
      <c r="H1777" s="306"/>
      <c r="I1777" s="306"/>
      <c r="J1777" s="307"/>
      <c r="K1777" s="307"/>
      <c r="L1777" s="299"/>
      <c r="M1777" s="311"/>
      <c r="N1777" s="312"/>
      <c r="O1777" s="312"/>
      <c r="P1777" s="312"/>
      <c r="Q1777" s="308"/>
      <c r="R1777" s="300" t="str">
        <f>IFERROR(VLOOKUP(Q1777,Hoja1!A:B,2,FALSE),"")</f>
        <v/>
      </c>
      <c r="S1777" s="308"/>
      <c r="T1777" s="308"/>
      <c r="U1777" s="308"/>
      <c r="V1777" s="301" t="str">
        <f t="shared" si="69"/>
        <v/>
      </c>
    </row>
    <row r="1778" spans="1:22" s="302" customFormat="1" x14ac:dyDescent="0.2">
      <c r="A1778" s="394"/>
      <c r="B1778" s="305"/>
      <c r="C1778" s="305"/>
      <c r="D1778" s="306"/>
      <c r="E1778" s="306"/>
      <c r="F1778" s="305"/>
      <c r="G1778" s="305"/>
      <c r="H1778" s="306"/>
      <c r="I1778" s="306"/>
      <c r="J1778" s="307"/>
      <c r="K1778" s="307"/>
      <c r="L1778" s="299"/>
      <c r="M1778" s="311"/>
      <c r="N1778" s="312"/>
      <c r="O1778" s="312"/>
      <c r="P1778" s="312"/>
      <c r="Q1778" s="308"/>
      <c r="R1778" s="300" t="str">
        <f>IFERROR(VLOOKUP(Q1778,Hoja1!A:B,2,FALSE),"")</f>
        <v/>
      </c>
      <c r="S1778" s="308"/>
      <c r="T1778" s="308"/>
      <c r="U1778" s="308"/>
      <c r="V1778" s="301" t="str">
        <f t="shared" si="69"/>
        <v/>
      </c>
    </row>
    <row r="1779" spans="1:22" s="302" customFormat="1" x14ac:dyDescent="0.2">
      <c r="A1779" s="394"/>
      <c r="B1779" s="305"/>
      <c r="C1779" s="305"/>
      <c r="D1779" s="306"/>
      <c r="E1779" s="306"/>
      <c r="F1779" s="305"/>
      <c r="G1779" s="305"/>
      <c r="H1779" s="306"/>
      <c r="I1779" s="306"/>
      <c r="J1779" s="307"/>
      <c r="K1779" s="307"/>
      <c r="L1779" s="299"/>
      <c r="M1779" s="311"/>
      <c r="N1779" s="312"/>
      <c r="O1779" s="312"/>
      <c r="P1779" s="312"/>
      <c r="Q1779" s="308"/>
      <c r="R1779" s="300" t="str">
        <f>IFERROR(VLOOKUP(Q1779,Hoja1!A:B,2,FALSE),"")</f>
        <v/>
      </c>
      <c r="S1779" s="308"/>
      <c r="T1779" s="308"/>
      <c r="U1779" s="308"/>
      <c r="V1779" s="301" t="str">
        <f t="shared" si="69"/>
        <v/>
      </c>
    </row>
    <row r="1780" spans="1:22" s="302" customFormat="1" x14ac:dyDescent="0.2">
      <c r="A1780" s="394"/>
      <c r="B1780" s="305"/>
      <c r="C1780" s="305"/>
      <c r="D1780" s="306"/>
      <c r="E1780" s="306"/>
      <c r="F1780" s="305"/>
      <c r="G1780" s="305"/>
      <c r="H1780" s="306"/>
      <c r="I1780" s="306"/>
      <c r="J1780" s="307"/>
      <c r="K1780" s="307"/>
      <c r="L1780" s="299"/>
      <c r="M1780" s="311"/>
      <c r="N1780" s="312"/>
      <c r="O1780" s="312"/>
      <c r="P1780" s="312"/>
      <c r="Q1780" s="308"/>
      <c r="R1780" s="300" t="str">
        <f>IFERROR(VLOOKUP(Q1780,Hoja1!A:B,2,FALSE),"")</f>
        <v/>
      </c>
      <c r="S1780" s="308"/>
      <c r="T1780" s="308"/>
      <c r="U1780" s="308"/>
      <c r="V1780" s="301" t="str">
        <f t="shared" si="69"/>
        <v/>
      </c>
    </row>
    <row r="1781" spans="1:22" s="302" customFormat="1" x14ac:dyDescent="0.2">
      <c r="A1781" s="394"/>
      <c r="B1781" s="305"/>
      <c r="C1781" s="305"/>
      <c r="D1781" s="306"/>
      <c r="E1781" s="306"/>
      <c r="F1781" s="305"/>
      <c r="G1781" s="305"/>
      <c r="H1781" s="306"/>
      <c r="I1781" s="306"/>
      <c r="J1781" s="307"/>
      <c r="K1781" s="307"/>
      <c r="L1781" s="299"/>
      <c r="M1781" s="311"/>
      <c r="N1781" s="312"/>
      <c r="O1781" s="312"/>
      <c r="P1781" s="312"/>
      <c r="Q1781" s="308"/>
      <c r="R1781" s="300" t="str">
        <f>IFERROR(VLOOKUP(Q1781,Hoja1!A:B,2,FALSE),"")</f>
        <v/>
      </c>
      <c r="S1781" s="308"/>
      <c r="T1781" s="308"/>
      <c r="U1781" s="308"/>
      <c r="V1781" s="301" t="str">
        <f t="shared" si="69"/>
        <v/>
      </c>
    </row>
    <row r="1782" spans="1:22" s="302" customFormat="1" x14ac:dyDescent="0.2">
      <c r="A1782" s="394"/>
      <c r="B1782" s="305"/>
      <c r="C1782" s="305"/>
      <c r="D1782" s="306"/>
      <c r="E1782" s="306"/>
      <c r="F1782" s="305"/>
      <c r="G1782" s="305"/>
      <c r="H1782" s="306"/>
      <c r="I1782" s="306"/>
      <c r="J1782" s="307"/>
      <c r="K1782" s="307"/>
      <c r="L1782" s="299"/>
      <c r="M1782" s="311"/>
      <c r="N1782" s="312"/>
      <c r="O1782" s="312"/>
      <c r="P1782" s="312"/>
      <c r="Q1782" s="308"/>
      <c r="R1782" s="300" t="str">
        <f>IFERROR(VLOOKUP(Q1782,Hoja1!A:B,2,FALSE),"")</f>
        <v/>
      </c>
      <c r="S1782" s="308"/>
      <c r="T1782" s="308"/>
      <c r="U1782" s="308"/>
      <c r="V1782" s="301" t="str">
        <f t="shared" si="69"/>
        <v/>
      </c>
    </row>
    <row r="1783" spans="1:22" s="302" customFormat="1" x14ac:dyDescent="0.2">
      <c r="A1783" s="394"/>
      <c r="B1783" s="305"/>
      <c r="C1783" s="305"/>
      <c r="D1783" s="306"/>
      <c r="E1783" s="306"/>
      <c r="F1783" s="305"/>
      <c r="G1783" s="305"/>
      <c r="H1783" s="306"/>
      <c r="I1783" s="306"/>
      <c r="J1783" s="307"/>
      <c r="K1783" s="307"/>
      <c r="L1783" s="299"/>
      <c r="M1783" s="311"/>
      <c r="N1783" s="312"/>
      <c r="O1783" s="312"/>
      <c r="P1783" s="312"/>
      <c r="Q1783" s="308"/>
      <c r="R1783" s="300" t="str">
        <f>IFERROR(VLOOKUP(Q1783,Hoja1!A:B,2,FALSE),"")</f>
        <v/>
      </c>
      <c r="S1783" s="308"/>
      <c r="T1783" s="308"/>
      <c r="U1783" s="308"/>
      <c r="V1783" s="301" t="str">
        <f t="shared" si="69"/>
        <v/>
      </c>
    </row>
    <row r="1784" spans="1:22" s="302" customFormat="1" x14ac:dyDescent="0.2">
      <c r="A1784" s="394"/>
      <c r="B1784" s="305"/>
      <c r="C1784" s="305"/>
      <c r="D1784" s="306"/>
      <c r="E1784" s="306"/>
      <c r="F1784" s="305"/>
      <c r="G1784" s="305"/>
      <c r="H1784" s="306"/>
      <c r="I1784" s="306"/>
      <c r="J1784" s="307"/>
      <c r="K1784" s="307"/>
      <c r="L1784" s="299"/>
      <c r="M1784" s="311"/>
      <c r="N1784" s="312"/>
      <c r="O1784" s="312"/>
      <c r="P1784" s="312"/>
      <c r="Q1784" s="308"/>
      <c r="R1784" s="300" t="str">
        <f>IFERROR(VLOOKUP(Q1784,Hoja1!A:B,2,FALSE),"")</f>
        <v/>
      </c>
      <c r="S1784" s="308"/>
      <c r="T1784" s="308"/>
      <c r="U1784" s="308"/>
      <c r="V1784" s="301" t="str">
        <f t="shared" si="69"/>
        <v/>
      </c>
    </row>
    <row r="1785" spans="1:22" s="302" customFormat="1" x14ac:dyDescent="0.2">
      <c r="A1785" s="394"/>
      <c r="B1785" s="305"/>
      <c r="C1785" s="305"/>
      <c r="D1785" s="306"/>
      <c r="E1785" s="306"/>
      <c r="F1785" s="305"/>
      <c r="G1785" s="305"/>
      <c r="H1785" s="306"/>
      <c r="I1785" s="306"/>
      <c r="J1785" s="307"/>
      <c r="K1785" s="307"/>
      <c r="L1785" s="299"/>
      <c r="M1785" s="311"/>
      <c r="N1785" s="312"/>
      <c r="O1785" s="312"/>
      <c r="P1785" s="312"/>
      <c r="Q1785" s="308"/>
      <c r="R1785" s="300" t="str">
        <f>IFERROR(VLOOKUP(Q1785,Hoja1!A:B,2,FALSE),"")</f>
        <v/>
      </c>
      <c r="S1785" s="308"/>
      <c r="T1785" s="308"/>
      <c r="U1785" s="308"/>
      <c r="V1785" s="301" t="str">
        <f t="shared" si="69"/>
        <v/>
      </c>
    </row>
    <row r="1786" spans="1:22" s="302" customFormat="1" x14ac:dyDescent="0.2">
      <c r="A1786" s="394"/>
      <c r="B1786" s="305"/>
      <c r="C1786" s="305"/>
      <c r="D1786" s="306"/>
      <c r="E1786" s="306"/>
      <c r="F1786" s="305"/>
      <c r="G1786" s="305"/>
      <c r="H1786" s="306"/>
      <c r="I1786" s="306"/>
      <c r="J1786" s="307"/>
      <c r="K1786" s="307"/>
      <c r="L1786" s="299"/>
      <c r="M1786" s="311"/>
      <c r="N1786" s="312"/>
      <c r="O1786" s="312"/>
      <c r="P1786" s="312"/>
      <c r="Q1786" s="308"/>
      <c r="R1786" s="300" t="str">
        <f>IFERROR(VLOOKUP(Q1786,Hoja1!A:B,2,FALSE),"")</f>
        <v/>
      </c>
      <c r="S1786" s="308"/>
      <c r="T1786" s="308"/>
      <c r="U1786" s="308"/>
      <c r="V1786" s="301" t="str">
        <f t="shared" si="69"/>
        <v/>
      </c>
    </row>
    <row r="1787" spans="1:22" s="302" customFormat="1" x14ac:dyDescent="0.2">
      <c r="A1787" s="394"/>
      <c r="B1787" s="305"/>
      <c r="C1787" s="305"/>
      <c r="D1787" s="306"/>
      <c r="E1787" s="306"/>
      <c r="F1787" s="305"/>
      <c r="G1787" s="305"/>
      <c r="H1787" s="306"/>
      <c r="I1787" s="306"/>
      <c r="J1787" s="307"/>
      <c r="K1787" s="307"/>
      <c r="L1787" s="299"/>
      <c r="M1787" s="311"/>
      <c r="N1787" s="312"/>
      <c r="O1787" s="312"/>
      <c r="P1787" s="312"/>
      <c r="Q1787" s="308"/>
      <c r="R1787" s="300" t="str">
        <f>IFERROR(VLOOKUP(Q1787,Hoja1!A:B,2,FALSE),"")</f>
        <v/>
      </c>
      <c r="S1787" s="308"/>
      <c r="T1787" s="308"/>
      <c r="U1787" s="308"/>
      <c r="V1787" s="301" t="str">
        <f t="shared" si="69"/>
        <v/>
      </c>
    </row>
    <row r="1788" spans="1:22" s="302" customFormat="1" x14ac:dyDescent="0.2">
      <c r="A1788" s="394"/>
      <c r="B1788" s="305"/>
      <c r="C1788" s="305"/>
      <c r="D1788" s="306"/>
      <c r="E1788" s="306"/>
      <c r="F1788" s="305"/>
      <c r="G1788" s="305"/>
      <c r="H1788" s="306"/>
      <c r="I1788" s="306"/>
      <c r="J1788" s="307"/>
      <c r="K1788" s="307"/>
      <c r="L1788" s="299"/>
      <c r="M1788" s="311"/>
      <c r="N1788" s="312"/>
      <c r="O1788" s="312"/>
      <c r="P1788" s="312"/>
      <c r="Q1788" s="308"/>
      <c r="R1788" s="300" t="str">
        <f>IFERROR(VLOOKUP(Q1788,Hoja1!A:B,2,FALSE),"")</f>
        <v/>
      </c>
      <c r="S1788" s="308"/>
      <c r="T1788" s="308"/>
      <c r="U1788" s="308"/>
      <c r="V1788" s="301" t="str">
        <f t="shared" si="69"/>
        <v/>
      </c>
    </row>
    <row r="1789" spans="1:22" s="302" customFormat="1" x14ac:dyDescent="0.2">
      <c r="A1789" s="394"/>
      <c r="B1789" s="305"/>
      <c r="C1789" s="305"/>
      <c r="D1789" s="306"/>
      <c r="E1789" s="306"/>
      <c r="F1789" s="305"/>
      <c r="G1789" s="305"/>
      <c r="H1789" s="306"/>
      <c r="I1789" s="306"/>
      <c r="J1789" s="307"/>
      <c r="K1789" s="307"/>
      <c r="L1789" s="299"/>
      <c r="M1789" s="311"/>
      <c r="N1789" s="312"/>
      <c r="O1789" s="312"/>
      <c r="P1789" s="312"/>
      <c r="Q1789" s="308"/>
      <c r="R1789" s="300" t="str">
        <f>IFERROR(VLOOKUP(Q1789,Hoja1!A:B,2,FALSE),"")</f>
        <v/>
      </c>
      <c r="S1789" s="308"/>
      <c r="T1789" s="308"/>
      <c r="U1789" s="308"/>
      <c r="V1789" s="301" t="str">
        <f t="shared" si="69"/>
        <v/>
      </c>
    </row>
    <row r="1790" spans="1:22" s="302" customFormat="1" x14ac:dyDescent="0.2">
      <c r="A1790" s="394"/>
      <c r="B1790" s="305"/>
      <c r="C1790" s="305"/>
      <c r="D1790" s="306"/>
      <c r="E1790" s="306"/>
      <c r="F1790" s="305"/>
      <c r="G1790" s="305"/>
      <c r="H1790" s="306"/>
      <c r="I1790" s="306"/>
      <c r="J1790" s="307"/>
      <c r="K1790" s="307"/>
      <c r="L1790" s="299"/>
      <c r="M1790" s="311"/>
      <c r="N1790" s="312"/>
      <c r="O1790" s="312"/>
      <c r="P1790" s="312"/>
      <c r="Q1790" s="308"/>
      <c r="R1790" s="300" t="str">
        <f>IFERROR(VLOOKUP(Q1790,Hoja1!A:B,2,FALSE),"")</f>
        <v/>
      </c>
      <c r="S1790" s="308"/>
      <c r="T1790" s="308"/>
      <c r="U1790" s="308"/>
      <c r="V1790" s="301" t="str">
        <f t="shared" si="69"/>
        <v/>
      </c>
    </row>
    <row r="1791" spans="1:22" s="302" customFormat="1" x14ac:dyDescent="0.2">
      <c r="A1791" s="394"/>
      <c r="B1791" s="305"/>
      <c r="C1791" s="305"/>
      <c r="D1791" s="306"/>
      <c r="E1791" s="306"/>
      <c r="F1791" s="305"/>
      <c r="G1791" s="305"/>
      <c r="H1791" s="306"/>
      <c r="I1791" s="306"/>
      <c r="J1791" s="307"/>
      <c r="K1791" s="307"/>
      <c r="L1791" s="299"/>
      <c r="M1791" s="311"/>
      <c r="N1791" s="312"/>
      <c r="O1791" s="312"/>
      <c r="P1791" s="312"/>
      <c r="Q1791" s="308"/>
      <c r="R1791" s="300" t="str">
        <f>IFERROR(VLOOKUP(Q1791,Hoja1!A:B,2,FALSE),"")</f>
        <v/>
      </c>
      <c r="S1791" s="308"/>
      <c r="T1791" s="308"/>
      <c r="U1791" s="308"/>
      <c r="V1791" s="301" t="str">
        <f t="shared" si="69"/>
        <v/>
      </c>
    </row>
    <row r="1792" spans="1:22" s="302" customFormat="1" x14ac:dyDescent="0.2">
      <c r="A1792" s="394"/>
      <c r="B1792" s="305"/>
      <c r="C1792" s="305"/>
      <c r="D1792" s="306"/>
      <c r="E1792" s="306"/>
      <c r="F1792" s="305"/>
      <c r="G1792" s="305"/>
      <c r="H1792" s="306"/>
      <c r="I1792" s="306"/>
      <c r="J1792" s="307"/>
      <c r="K1792" s="307"/>
      <c r="L1792" s="299"/>
      <c r="M1792" s="311"/>
      <c r="N1792" s="312"/>
      <c r="O1792" s="312"/>
      <c r="P1792" s="312"/>
      <c r="Q1792" s="308"/>
      <c r="R1792" s="300" t="str">
        <f>IFERROR(VLOOKUP(Q1792,Hoja1!A:B,2,FALSE),"")</f>
        <v/>
      </c>
      <c r="S1792" s="308"/>
      <c r="T1792" s="308"/>
      <c r="U1792" s="308"/>
      <c r="V1792" s="301" t="str">
        <f t="shared" si="69"/>
        <v/>
      </c>
    </row>
    <row r="1793" spans="1:22" s="302" customFormat="1" x14ac:dyDescent="0.2">
      <c r="A1793" s="394"/>
      <c r="B1793" s="305"/>
      <c r="C1793" s="305"/>
      <c r="D1793" s="306"/>
      <c r="E1793" s="306"/>
      <c r="F1793" s="305"/>
      <c r="G1793" s="305"/>
      <c r="H1793" s="306"/>
      <c r="I1793" s="306"/>
      <c r="J1793" s="307"/>
      <c r="K1793" s="307"/>
      <c r="L1793" s="299"/>
      <c r="M1793" s="311"/>
      <c r="N1793" s="312"/>
      <c r="O1793" s="312"/>
      <c r="P1793" s="312"/>
      <c r="Q1793" s="308"/>
      <c r="R1793" s="300" t="str">
        <f>IFERROR(VLOOKUP(Q1793,Hoja1!A:B,2,FALSE),"")</f>
        <v/>
      </c>
      <c r="S1793" s="308"/>
      <c r="T1793" s="308"/>
      <c r="U1793" s="308"/>
      <c r="V1793" s="301" t="str">
        <f t="shared" si="69"/>
        <v/>
      </c>
    </row>
    <row r="1794" spans="1:22" s="302" customFormat="1" x14ac:dyDescent="0.2">
      <c r="A1794" s="394"/>
      <c r="B1794" s="305"/>
      <c r="C1794" s="305"/>
      <c r="D1794" s="306"/>
      <c r="E1794" s="306"/>
      <c r="F1794" s="305"/>
      <c r="G1794" s="305"/>
      <c r="H1794" s="306"/>
      <c r="I1794" s="306"/>
      <c r="J1794" s="307"/>
      <c r="K1794" s="307"/>
      <c r="L1794" s="299"/>
      <c r="M1794" s="311"/>
      <c r="N1794" s="312"/>
      <c r="O1794" s="312"/>
      <c r="P1794" s="312"/>
      <c r="Q1794" s="308"/>
      <c r="R1794" s="300" t="str">
        <f>IFERROR(VLOOKUP(Q1794,Hoja1!A:B,2,FALSE),"")</f>
        <v/>
      </c>
      <c r="S1794" s="308"/>
      <c r="T1794" s="308"/>
      <c r="U1794" s="308"/>
      <c r="V1794" s="301" t="str">
        <f t="shared" si="69"/>
        <v/>
      </c>
    </row>
    <row r="1795" spans="1:22" s="302" customFormat="1" x14ac:dyDescent="0.2">
      <c r="A1795" s="394"/>
      <c r="B1795" s="305"/>
      <c r="C1795" s="305"/>
      <c r="D1795" s="306"/>
      <c r="E1795" s="306"/>
      <c r="F1795" s="305"/>
      <c r="G1795" s="305"/>
      <c r="H1795" s="306"/>
      <c r="I1795" s="306"/>
      <c r="J1795" s="307"/>
      <c r="K1795" s="307"/>
      <c r="L1795" s="299"/>
      <c r="M1795" s="311"/>
      <c r="N1795" s="312"/>
      <c r="O1795" s="312"/>
      <c r="P1795" s="312"/>
      <c r="Q1795" s="308"/>
      <c r="R1795" s="300" t="str">
        <f>IFERROR(VLOOKUP(Q1795,Hoja1!A:B,2,FALSE),"")</f>
        <v/>
      </c>
      <c r="S1795" s="308"/>
      <c r="T1795" s="308"/>
      <c r="U1795" s="308"/>
      <c r="V1795" s="301" t="str">
        <f t="shared" si="69"/>
        <v/>
      </c>
    </row>
    <row r="1796" spans="1:22" s="302" customFormat="1" x14ac:dyDescent="0.2">
      <c r="A1796" s="394"/>
      <c r="B1796" s="305"/>
      <c r="C1796" s="305"/>
      <c r="D1796" s="306"/>
      <c r="E1796" s="306"/>
      <c r="F1796" s="305"/>
      <c r="G1796" s="305"/>
      <c r="H1796" s="306"/>
      <c r="I1796" s="306"/>
      <c r="J1796" s="307"/>
      <c r="K1796" s="307"/>
      <c r="L1796" s="299"/>
      <c r="M1796" s="311"/>
      <c r="N1796" s="312"/>
      <c r="O1796" s="312"/>
      <c r="P1796" s="312"/>
      <c r="Q1796" s="308"/>
      <c r="R1796" s="300" t="str">
        <f>IFERROR(VLOOKUP(Q1796,Hoja1!A:B,2,FALSE),"")</f>
        <v/>
      </c>
      <c r="S1796" s="308"/>
      <c r="T1796" s="308"/>
      <c r="U1796" s="308"/>
      <c r="V1796" s="301" t="str">
        <f t="shared" si="69"/>
        <v/>
      </c>
    </row>
    <row r="1797" spans="1:22" s="302" customFormat="1" x14ac:dyDescent="0.2">
      <c r="A1797" s="394"/>
      <c r="B1797" s="305"/>
      <c r="C1797" s="305"/>
      <c r="D1797" s="306"/>
      <c r="E1797" s="306"/>
      <c r="F1797" s="305"/>
      <c r="G1797" s="305"/>
      <c r="H1797" s="306"/>
      <c r="I1797" s="306"/>
      <c r="J1797" s="307"/>
      <c r="K1797" s="307"/>
      <c r="L1797" s="299"/>
      <c r="M1797" s="311"/>
      <c r="N1797" s="312"/>
      <c r="O1797" s="312"/>
      <c r="P1797" s="312"/>
      <c r="Q1797" s="308"/>
      <c r="R1797" s="300" t="str">
        <f>IFERROR(VLOOKUP(Q1797,Hoja1!A:B,2,FALSE),"")</f>
        <v/>
      </c>
      <c r="S1797" s="308"/>
      <c r="T1797" s="308"/>
      <c r="U1797" s="308"/>
      <c r="V1797" s="301" t="str">
        <f t="shared" si="69"/>
        <v/>
      </c>
    </row>
    <row r="1798" spans="1:22" s="302" customFormat="1" x14ac:dyDescent="0.2">
      <c r="A1798" s="394"/>
      <c r="B1798" s="305"/>
      <c r="C1798" s="305"/>
      <c r="D1798" s="306"/>
      <c r="E1798" s="306"/>
      <c r="F1798" s="305"/>
      <c r="G1798" s="305"/>
      <c r="H1798" s="306"/>
      <c r="I1798" s="306"/>
      <c r="J1798" s="307"/>
      <c r="K1798" s="307"/>
      <c r="L1798" s="299"/>
      <c r="M1798" s="311"/>
      <c r="N1798" s="312"/>
      <c r="O1798" s="312"/>
      <c r="P1798" s="312"/>
      <c r="Q1798" s="308"/>
      <c r="R1798" s="300" t="str">
        <f>IFERROR(VLOOKUP(Q1798,Hoja1!A:B,2,FALSE),"")</f>
        <v/>
      </c>
      <c r="S1798" s="308"/>
      <c r="T1798" s="308"/>
      <c r="U1798" s="308"/>
      <c r="V1798" s="301" t="str">
        <f t="shared" si="69"/>
        <v/>
      </c>
    </row>
    <row r="1799" spans="1:22" s="302" customFormat="1" x14ac:dyDescent="0.2">
      <c r="A1799" s="394"/>
      <c r="B1799" s="305"/>
      <c r="C1799" s="305"/>
      <c r="D1799" s="306"/>
      <c r="E1799" s="306"/>
      <c r="F1799" s="305"/>
      <c r="G1799" s="305"/>
      <c r="H1799" s="306"/>
      <c r="I1799" s="306"/>
      <c r="J1799" s="307"/>
      <c r="K1799" s="307"/>
      <c r="L1799" s="299"/>
      <c r="M1799" s="311"/>
      <c r="N1799" s="312"/>
      <c r="O1799" s="312"/>
      <c r="P1799" s="312"/>
      <c r="Q1799" s="308"/>
      <c r="R1799" s="300" t="str">
        <f>IFERROR(VLOOKUP(Q1799,Hoja1!A:B,2,FALSE),"")</f>
        <v/>
      </c>
      <c r="S1799" s="308"/>
      <c r="T1799" s="308"/>
      <c r="U1799" s="308"/>
      <c r="V1799" s="301" t="str">
        <f t="shared" si="69"/>
        <v/>
      </c>
    </row>
    <row r="1800" spans="1:22" s="302" customFormat="1" x14ac:dyDescent="0.2">
      <c r="A1800" s="394"/>
      <c r="B1800" s="305"/>
      <c r="C1800" s="305"/>
      <c r="D1800" s="306"/>
      <c r="E1800" s="306"/>
      <c r="F1800" s="305"/>
      <c r="G1800" s="305"/>
      <c r="H1800" s="306"/>
      <c r="I1800" s="306"/>
      <c r="J1800" s="307"/>
      <c r="K1800" s="307"/>
      <c r="L1800" s="299"/>
      <c r="M1800" s="311"/>
      <c r="N1800" s="312"/>
      <c r="O1800" s="312"/>
      <c r="P1800" s="312"/>
      <c r="Q1800" s="308"/>
      <c r="R1800" s="300" t="str">
        <f>IFERROR(VLOOKUP(Q1800,Hoja1!A:B,2,FALSE),"")</f>
        <v/>
      </c>
      <c r="S1800" s="308"/>
      <c r="T1800" s="308"/>
      <c r="U1800" s="308"/>
      <c r="V1800" s="301" t="str">
        <f t="shared" si="69"/>
        <v/>
      </c>
    </row>
    <row r="1801" spans="1:22" s="302" customFormat="1" x14ac:dyDescent="0.2">
      <c r="A1801" s="394"/>
      <c r="B1801" s="305"/>
      <c r="C1801" s="305"/>
      <c r="D1801" s="306"/>
      <c r="E1801" s="306"/>
      <c r="F1801" s="305"/>
      <c r="G1801" s="305"/>
      <c r="H1801" s="306"/>
      <c r="I1801" s="306"/>
      <c r="J1801" s="307"/>
      <c r="K1801" s="307"/>
      <c r="L1801" s="299"/>
      <c r="M1801" s="311"/>
      <c r="N1801" s="312"/>
      <c r="O1801" s="312"/>
      <c r="P1801" s="312"/>
      <c r="Q1801" s="308"/>
      <c r="R1801" s="300" t="str">
        <f>IFERROR(VLOOKUP(Q1801,Hoja1!A:B,2,FALSE),"")</f>
        <v/>
      </c>
      <c r="S1801" s="308"/>
      <c r="T1801" s="308"/>
      <c r="U1801" s="308"/>
      <c r="V1801" s="301" t="str">
        <f t="shared" si="69"/>
        <v/>
      </c>
    </row>
    <row r="1802" spans="1:22" s="302" customFormat="1" x14ac:dyDescent="0.2">
      <c r="A1802" s="394"/>
      <c r="B1802" s="305"/>
      <c r="C1802" s="305"/>
      <c r="D1802" s="306"/>
      <c r="E1802" s="306"/>
      <c r="F1802" s="305"/>
      <c r="G1802" s="305"/>
      <c r="H1802" s="306"/>
      <c r="I1802" s="306"/>
      <c r="J1802" s="307"/>
      <c r="K1802" s="307"/>
      <c r="L1802" s="299"/>
      <c r="M1802" s="311"/>
      <c r="N1802" s="312"/>
      <c r="O1802" s="312"/>
      <c r="P1802" s="312"/>
      <c r="Q1802" s="308"/>
      <c r="R1802" s="300" t="str">
        <f>IFERROR(VLOOKUP(Q1802,Hoja1!A:B,2,FALSE),"")</f>
        <v/>
      </c>
      <c r="S1802" s="308"/>
      <c r="T1802" s="308"/>
      <c r="U1802" s="308"/>
      <c r="V1802" s="301" t="str">
        <f t="shared" si="69"/>
        <v/>
      </c>
    </row>
    <row r="1803" spans="1:22" s="302" customFormat="1" x14ac:dyDescent="0.2">
      <c r="A1803" s="394"/>
      <c r="B1803" s="305"/>
      <c r="C1803" s="305"/>
      <c r="D1803" s="306"/>
      <c r="E1803" s="306"/>
      <c r="F1803" s="305"/>
      <c r="G1803" s="305"/>
      <c r="H1803" s="306"/>
      <c r="I1803" s="306"/>
      <c r="J1803" s="307"/>
      <c r="K1803" s="307"/>
      <c r="L1803" s="299"/>
      <c r="M1803" s="311"/>
      <c r="N1803" s="312"/>
      <c r="O1803" s="312"/>
      <c r="P1803" s="312"/>
      <c r="Q1803" s="308"/>
      <c r="R1803" s="300" t="str">
        <f>IFERROR(VLOOKUP(Q1803,Hoja1!A:B,2,FALSE),"")</f>
        <v/>
      </c>
      <c r="S1803" s="308"/>
      <c r="T1803" s="308"/>
      <c r="U1803" s="308"/>
      <c r="V1803" s="301" t="str">
        <f t="shared" ref="V1803:V1866" si="70">IF(A1804="","",MONTH(A1804))</f>
        <v/>
      </c>
    </row>
    <row r="1804" spans="1:22" s="302" customFormat="1" x14ac:dyDescent="0.2">
      <c r="A1804" s="394"/>
      <c r="B1804" s="305"/>
      <c r="C1804" s="305"/>
      <c r="D1804" s="306"/>
      <c r="E1804" s="306"/>
      <c r="F1804" s="305"/>
      <c r="G1804" s="305"/>
      <c r="H1804" s="306"/>
      <c r="I1804" s="306"/>
      <c r="J1804" s="307"/>
      <c r="K1804" s="307"/>
      <c r="L1804" s="299"/>
      <c r="M1804" s="311"/>
      <c r="N1804" s="312"/>
      <c r="O1804" s="312"/>
      <c r="P1804" s="312"/>
      <c r="Q1804" s="308"/>
      <c r="R1804" s="300" t="str">
        <f>IFERROR(VLOOKUP(Q1804,Hoja1!A:B,2,FALSE),"")</f>
        <v/>
      </c>
      <c r="S1804" s="308"/>
      <c r="T1804" s="308"/>
      <c r="U1804" s="308"/>
      <c r="V1804" s="301" t="str">
        <f t="shared" si="70"/>
        <v/>
      </c>
    </row>
    <row r="1805" spans="1:22" s="302" customFormat="1" x14ac:dyDescent="0.2">
      <c r="A1805" s="394"/>
      <c r="B1805" s="305"/>
      <c r="C1805" s="305"/>
      <c r="D1805" s="306"/>
      <c r="E1805" s="306"/>
      <c r="F1805" s="305"/>
      <c r="G1805" s="305"/>
      <c r="H1805" s="306"/>
      <c r="I1805" s="306"/>
      <c r="J1805" s="307"/>
      <c r="K1805" s="307"/>
      <c r="L1805" s="299"/>
      <c r="M1805" s="311"/>
      <c r="N1805" s="312"/>
      <c r="O1805" s="312"/>
      <c r="P1805" s="312"/>
      <c r="Q1805" s="308"/>
      <c r="R1805" s="300" t="str">
        <f>IFERROR(VLOOKUP(Q1805,Hoja1!A:B,2,FALSE),"")</f>
        <v/>
      </c>
      <c r="S1805" s="308"/>
      <c r="T1805" s="308"/>
      <c r="U1805" s="308"/>
      <c r="V1805" s="301" t="str">
        <f t="shared" si="70"/>
        <v/>
      </c>
    </row>
    <row r="1806" spans="1:22" s="302" customFormat="1" x14ac:dyDescent="0.2">
      <c r="A1806" s="394"/>
      <c r="B1806" s="305"/>
      <c r="C1806" s="305"/>
      <c r="D1806" s="306"/>
      <c r="E1806" s="306"/>
      <c r="F1806" s="305"/>
      <c r="G1806" s="305"/>
      <c r="H1806" s="306"/>
      <c r="I1806" s="306"/>
      <c r="J1806" s="307"/>
      <c r="K1806" s="307"/>
      <c r="L1806" s="299"/>
      <c r="M1806" s="311"/>
      <c r="N1806" s="312"/>
      <c r="O1806" s="312"/>
      <c r="P1806" s="312"/>
      <c r="Q1806" s="308"/>
      <c r="R1806" s="300" t="str">
        <f>IFERROR(VLOOKUP(Q1806,Hoja1!A:B,2,FALSE),"")</f>
        <v/>
      </c>
      <c r="S1806" s="308"/>
      <c r="T1806" s="308"/>
      <c r="U1806" s="308"/>
      <c r="V1806" s="301" t="str">
        <f t="shared" si="70"/>
        <v/>
      </c>
    </row>
    <row r="1807" spans="1:22" s="302" customFormat="1" x14ac:dyDescent="0.2">
      <c r="A1807" s="394"/>
      <c r="B1807" s="305"/>
      <c r="C1807" s="305"/>
      <c r="D1807" s="306"/>
      <c r="E1807" s="306"/>
      <c r="F1807" s="305"/>
      <c r="G1807" s="305"/>
      <c r="H1807" s="306"/>
      <c r="I1807" s="306"/>
      <c r="J1807" s="307"/>
      <c r="K1807" s="307"/>
      <c r="L1807" s="299"/>
      <c r="M1807" s="311"/>
      <c r="N1807" s="312"/>
      <c r="O1807" s="312"/>
      <c r="P1807" s="312"/>
      <c r="Q1807" s="308"/>
      <c r="R1807" s="300" t="str">
        <f>IFERROR(VLOOKUP(Q1807,Hoja1!A:B,2,FALSE),"")</f>
        <v/>
      </c>
      <c r="S1807" s="308"/>
      <c r="T1807" s="308"/>
      <c r="U1807" s="308"/>
      <c r="V1807" s="301" t="str">
        <f t="shared" si="70"/>
        <v/>
      </c>
    </row>
    <row r="1808" spans="1:22" s="302" customFormat="1" x14ac:dyDescent="0.2">
      <c r="A1808" s="394"/>
      <c r="B1808" s="305"/>
      <c r="C1808" s="305"/>
      <c r="D1808" s="306"/>
      <c r="E1808" s="306"/>
      <c r="F1808" s="305"/>
      <c r="G1808" s="305"/>
      <c r="H1808" s="306"/>
      <c r="I1808" s="306"/>
      <c r="J1808" s="307"/>
      <c r="K1808" s="307"/>
      <c r="L1808" s="299"/>
      <c r="M1808" s="311"/>
      <c r="N1808" s="312"/>
      <c r="O1808" s="312"/>
      <c r="P1808" s="312"/>
      <c r="Q1808" s="308"/>
      <c r="R1808" s="300" t="str">
        <f>IFERROR(VLOOKUP(Q1808,Hoja1!A:B,2,FALSE),"")</f>
        <v/>
      </c>
      <c r="S1808" s="308"/>
      <c r="T1808" s="308"/>
      <c r="U1808" s="308"/>
      <c r="V1808" s="301" t="str">
        <f t="shared" si="70"/>
        <v/>
      </c>
    </row>
    <row r="1809" spans="1:22" s="302" customFormat="1" x14ac:dyDescent="0.2">
      <c r="A1809" s="394"/>
      <c r="B1809" s="305"/>
      <c r="C1809" s="305"/>
      <c r="D1809" s="306"/>
      <c r="E1809" s="306"/>
      <c r="F1809" s="305"/>
      <c r="G1809" s="305"/>
      <c r="H1809" s="306"/>
      <c r="I1809" s="306"/>
      <c r="J1809" s="307"/>
      <c r="K1809" s="307"/>
      <c r="L1809" s="299"/>
      <c r="M1809" s="311"/>
      <c r="N1809" s="312"/>
      <c r="O1809" s="312"/>
      <c r="P1809" s="312"/>
      <c r="Q1809" s="308"/>
      <c r="R1809" s="300" t="str">
        <f>IFERROR(VLOOKUP(Q1809,Hoja1!A:B,2,FALSE),"")</f>
        <v/>
      </c>
      <c r="S1809" s="308"/>
      <c r="T1809" s="308"/>
      <c r="U1809" s="308"/>
      <c r="V1809" s="301" t="str">
        <f t="shared" si="70"/>
        <v/>
      </c>
    </row>
    <row r="1810" spans="1:22" s="302" customFormat="1" x14ac:dyDescent="0.2">
      <c r="A1810" s="394"/>
      <c r="B1810" s="305"/>
      <c r="C1810" s="305"/>
      <c r="D1810" s="306"/>
      <c r="E1810" s="306"/>
      <c r="F1810" s="305"/>
      <c r="G1810" s="305"/>
      <c r="H1810" s="306"/>
      <c r="I1810" s="306"/>
      <c r="J1810" s="307"/>
      <c r="K1810" s="307"/>
      <c r="L1810" s="299"/>
      <c r="M1810" s="311"/>
      <c r="N1810" s="312"/>
      <c r="O1810" s="312"/>
      <c r="P1810" s="312"/>
      <c r="Q1810" s="308"/>
      <c r="R1810" s="300" t="str">
        <f>IFERROR(VLOOKUP(Q1810,Hoja1!A:B,2,FALSE),"")</f>
        <v/>
      </c>
      <c r="S1810" s="308"/>
      <c r="T1810" s="308"/>
      <c r="U1810" s="308"/>
      <c r="V1810" s="301" t="str">
        <f t="shared" si="70"/>
        <v/>
      </c>
    </row>
    <row r="1811" spans="1:22" s="302" customFormat="1" x14ac:dyDescent="0.2">
      <c r="A1811" s="394"/>
      <c r="B1811" s="305"/>
      <c r="C1811" s="305"/>
      <c r="D1811" s="306"/>
      <c r="E1811" s="306"/>
      <c r="F1811" s="305"/>
      <c r="G1811" s="305"/>
      <c r="H1811" s="306"/>
      <c r="I1811" s="306"/>
      <c r="J1811" s="307"/>
      <c r="K1811" s="307"/>
      <c r="L1811" s="299"/>
      <c r="M1811" s="311"/>
      <c r="N1811" s="312"/>
      <c r="O1811" s="312"/>
      <c r="P1811" s="312"/>
      <c r="Q1811" s="308"/>
      <c r="R1811" s="300" t="str">
        <f>IFERROR(VLOOKUP(Q1811,Hoja1!A:B,2,FALSE),"")</f>
        <v/>
      </c>
      <c r="S1811" s="308"/>
      <c r="T1811" s="308"/>
      <c r="U1811" s="308"/>
      <c r="V1811" s="301" t="str">
        <f t="shared" si="70"/>
        <v/>
      </c>
    </row>
    <row r="1812" spans="1:22" s="302" customFormat="1" x14ac:dyDescent="0.2">
      <c r="A1812" s="394"/>
      <c r="B1812" s="305"/>
      <c r="C1812" s="305"/>
      <c r="D1812" s="306"/>
      <c r="E1812" s="306"/>
      <c r="F1812" s="305"/>
      <c r="G1812" s="305"/>
      <c r="H1812" s="306"/>
      <c r="I1812" s="306"/>
      <c r="J1812" s="307"/>
      <c r="K1812" s="307"/>
      <c r="L1812" s="299"/>
      <c r="M1812" s="311"/>
      <c r="N1812" s="312"/>
      <c r="O1812" s="312"/>
      <c r="P1812" s="312"/>
      <c r="Q1812" s="308"/>
      <c r="R1812" s="300" t="str">
        <f>IFERROR(VLOOKUP(Q1812,Hoja1!A:B,2,FALSE),"")</f>
        <v/>
      </c>
      <c r="S1812" s="308"/>
      <c r="T1812" s="308"/>
      <c r="U1812" s="308"/>
      <c r="V1812" s="301" t="str">
        <f t="shared" si="70"/>
        <v/>
      </c>
    </row>
    <row r="1813" spans="1:22" s="302" customFormat="1" x14ac:dyDescent="0.2">
      <c r="A1813" s="394"/>
      <c r="B1813" s="305"/>
      <c r="C1813" s="305"/>
      <c r="D1813" s="306"/>
      <c r="E1813" s="306"/>
      <c r="F1813" s="305"/>
      <c r="G1813" s="305"/>
      <c r="H1813" s="306"/>
      <c r="I1813" s="306"/>
      <c r="J1813" s="307"/>
      <c r="K1813" s="307"/>
      <c r="L1813" s="299"/>
      <c r="M1813" s="311"/>
      <c r="N1813" s="312"/>
      <c r="O1813" s="312"/>
      <c r="P1813" s="312"/>
      <c r="Q1813" s="308"/>
      <c r="R1813" s="300" t="str">
        <f>IFERROR(VLOOKUP(Q1813,Hoja1!A:B,2,FALSE),"")</f>
        <v/>
      </c>
      <c r="S1813" s="308"/>
      <c r="T1813" s="308"/>
      <c r="U1813" s="308"/>
      <c r="V1813" s="301" t="str">
        <f t="shared" si="70"/>
        <v/>
      </c>
    </row>
    <row r="1814" spans="1:22" s="302" customFormat="1" x14ac:dyDescent="0.2">
      <c r="A1814" s="394"/>
      <c r="B1814" s="305"/>
      <c r="C1814" s="305"/>
      <c r="D1814" s="306"/>
      <c r="E1814" s="306"/>
      <c r="F1814" s="305"/>
      <c r="G1814" s="305"/>
      <c r="H1814" s="306"/>
      <c r="I1814" s="306"/>
      <c r="J1814" s="307"/>
      <c r="K1814" s="307"/>
      <c r="L1814" s="299"/>
      <c r="M1814" s="311"/>
      <c r="N1814" s="312"/>
      <c r="O1814" s="312"/>
      <c r="P1814" s="312"/>
      <c r="Q1814" s="308"/>
      <c r="R1814" s="300" t="str">
        <f>IFERROR(VLOOKUP(Q1814,Hoja1!A:B,2,FALSE),"")</f>
        <v/>
      </c>
      <c r="S1814" s="308"/>
      <c r="T1814" s="308"/>
      <c r="U1814" s="308"/>
      <c r="V1814" s="301" t="str">
        <f t="shared" si="70"/>
        <v/>
      </c>
    </row>
    <row r="1815" spans="1:22" s="302" customFormat="1" x14ac:dyDescent="0.2">
      <c r="A1815" s="394"/>
      <c r="B1815" s="305"/>
      <c r="C1815" s="305"/>
      <c r="D1815" s="306"/>
      <c r="E1815" s="306"/>
      <c r="F1815" s="305"/>
      <c r="G1815" s="305"/>
      <c r="H1815" s="306"/>
      <c r="I1815" s="306"/>
      <c r="J1815" s="307"/>
      <c r="K1815" s="307"/>
      <c r="L1815" s="299"/>
      <c r="M1815" s="311"/>
      <c r="N1815" s="312"/>
      <c r="O1815" s="312"/>
      <c r="P1815" s="312"/>
      <c r="Q1815" s="308"/>
      <c r="R1815" s="300" t="str">
        <f>IFERROR(VLOOKUP(Q1815,Hoja1!A:B,2,FALSE),"")</f>
        <v/>
      </c>
      <c r="S1815" s="308"/>
      <c r="T1815" s="308"/>
      <c r="U1815" s="308"/>
      <c r="V1815" s="301" t="str">
        <f t="shared" si="70"/>
        <v/>
      </c>
    </row>
    <row r="1816" spans="1:22" s="302" customFormat="1" x14ac:dyDescent="0.2">
      <c r="A1816" s="394"/>
      <c r="B1816" s="305"/>
      <c r="C1816" s="305"/>
      <c r="D1816" s="306"/>
      <c r="E1816" s="306"/>
      <c r="F1816" s="305"/>
      <c r="G1816" s="305"/>
      <c r="H1816" s="306"/>
      <c r="I1816" s="306"/>
      <c r="J1816" s="307"/>
      <c r="K1816" s="307"/>
      <c r="L1816" s="299"/>
      <c r="M1816" s="311"/>
      <c r="N1816" s="312"/>
      <c r="O1816" s="312"/>
      <c r="P1816" s="312"/>
      <c r="Q1816" s="308"/>
      <c r="R1816" s="300" t="str">
        <f>IFERROR(VLOOKUP(Q1816,Hoja1!A:B,2,FALSE),"")</f>
        <v/>
      </c>
      <c r="S1816" s="308"/>
      <c r="T1816" s="308"/>
      <c r="U1816" s="308"/>
      <c r="V1816" s="301" t="str">
        <f t="shared" si="70"/>
        <v/>
      </c>
    </row>
    <row r="1817" spans="1:22" s="302" customFormat="1" x14ac:dyDescent="0.2">
      <c r="A1817" s="394"/>
      <c r="B1817" s="305"/>
      <c r="C1817" s="305"/>
      <c r="D1817" s="306"/>
      <c r="E1817" s="306"/>
      <c r="F1817" s="305"/>
      <c r="G1817" s="305"/>
      <c r="H1817" s="306"/>
      <c r="I1817" s="306"/>
      <c r="J1817" s="307"/>
      <c r="K1817" s="307"/>
      <c r="L1817" s="299"/>
      <c r="M1817" s="311"/>
      <c r="N1817" s="312"/>
      <c r="O1817" s="312"/>
      <c r="P1817" s="312"/>
      <c r="Q1817" s="308"/>
      <c r="R1817" s="300" t="str">
        <f>IFERROR(VLOOKUP(Q1817,Hoja1!A:B,2,FALSE),"")</f>
        <v/>
      </c>
      <c r="S1817" s="308"/>
      <c r="T1817" s="308"/>
      <c r="U1817" s="308"/>
      <c r="V1817" s="301" t="str">
        <f t="shared" si="70"/>
        <v/>
      </c>
    </row>
    <row r="1818" spans="1:22" s="302" customFormat="1" x14ac:dyDescent="0.2">
      <c r="A1818" s="394"/>
      <c r="B1818" s="305"/>
      <c r="C1818" s="305"/>
      <c r="D1818" s="306"/>
      <c r="E1818" s="306"/>
      <c r="F1818" s="305"/>
      <c r="G1818" s="305"/>
      <c r="H1818" s="306"/>
      <c r="I1818" s="306"/>
      <c r="J1818" s="307"/>
      <c r="K1818" s="307"/>
      <c r="L1818" s="299"/>
      <c r="M1818" s="311"/>
      <c r="N1818" s="312"/>
      <c r="O1818" s="312"/>
      <c r="P1818" s="312"/>
      <c r="Q1818" s="308"/>
      <c r="R1818" s="300" t="str">
        <f>IFERROR(VLOOKUP(Q1818,Hoja1!A:B,2,FALSE),"")</f>
        <v/>
      </c>
      <c r="S1818" s="308"/>
      <c r="T1818" s="308"/>
      <c r="U1818" s="308"/>
      <c r="V1818" s="301" t="str">
        <f t="shared" si="70"/>
        <v/>
      </c>
    </row>
    <row r="1819" spans="1:22" s="302" customFormat="1" x14ac:dyDescent="0.2">
      <c r="A1819" s="394"/>
      <c r="B1819" s="305"/>
      <c r="C1819" s="305"/>
      <c r="D1819" s="306"/>
      <c r="E1819" s="306"/>
      <c r="F1819" s="305"/>
      <c r="G1819" s="305"/>
      <c r="H1819" s="306"/>
      <c r="I1819" s="306"/>
      <c r="J1819" s="307"/>
      <c r="K1819" s="307"/>
      <c r="L1819" s="299"/>
      <c r="M1819" s="311"/>
      <c r="N1819" s="312"/>
      <c r="O1819" s="312"/>
      <c r="P1819" s="312"/>
      <c r="Q1819" s="308"/>
      <c r="R1819" s="300" t="str">
        <f>IFERROR(VLOOKUP(Q1819,Hoja1!A:B,2,FALSE),"")</f>
        <v/>
      </c>
      <c r="S1819" s="308"/>
      <c r="T1819" s="308"/>
      <c r="U1819" s="308"/>
      <c r="V1819" s="301" t="str">
        <f t="shared" si="70"/>
        <v/>
      </c>
    </row>
    <row r="1820" spans="1:22" s="302" customFormat="1" x14ac:dyDescent="0.2">
      <c r="A1820" s="394"/>
      <c r="B1820" s="305"/>
      <c r="C1820" s="305"/>
      <c r="D1820" s="306"/>
      <c r="E1820" s="306"/>
      <c r="F1820" s="305"/>
      <c r="G1820" s="305"/>
      <c r="H1820" s="306"/>
      <c r="I1820" s="306"/>
      <c r="J1820" s="307"/>
      <c r="K1820" s="307"/>
      <c r="L1820" s="299"/>
      <c r="M1820" s="311"/>
      <c r="N1820" s="312"/>
      <c r="O1820" s="312"/>
      <c r="P1820" s="312"/>
      <c r="Q1820" s="308"/>
      <c r="R1820" s="300" t="str">
        <f>IFERROR(VLOOKUP(Q1820,Hoja1!A:B,2,FALSE),"")</f>
        <v/>
      </c>
      <c r="S1820" s="308"/>
      <c r="T1820" s="308"/>
      <c r="U1820" s="308"/>
      <c r="V1820" s="301" t="str">
        <f t="shared" si="70"/>
        <v/>
      </c>
    </row>
    <row r="1821" spans="1:22" s="302" customFormat="1" x14ac:dyDescent="0.2">
      <c r="A1821" s="394"/>
      <c r="B1821" s="305"/>
      <c r="C1821" s="305"/>
      <c r="D1821" s="306"/>
      <c r="E1821" s="306"/>
      <c r="F1821" s="305"/>
      <c r="G1821" s="305"/>
      <c r="H1821" s="306"/>
      <c r="I1821" s="306"/>
      <c r="J1821" s="307"/>
      <c r="K1821" s="307"/>
      <c r="L1821" s="299"/>
      <c r="M1821" s="311"/>
      <c r="N1821" s="312"/>
      <c r="O1821" s="312"/>
      <c r="P1821" s="312"/>
      <c r="Q1821" s="308"/>
      <c r="R1821" s="300" t="str">
        <f>IFERROR(VLOOKUP(Q1821,Hoja1!A:B,2,FALSE),"")</f>
        <v/>
      </c>
      <c r="S1821" s="308"/>
      <c r="T1821" s="308"/>
      <c r="U1821" s="308"/>
      <c r="V1821" s="301" t="str">
        <f t="shared" si="70"/>
        <v/>
      </c>
    </row>
    <row r="1822" spans="1:22" s="302" customFormat="1" x14ac:dyDescent="0.2">
      <c r="A1822" s="394"/>
      <c r="B1822" s="305"/>
      <c r="C1822" s="305"/>
      <c r="D1822" s="306"/>
      <c r="E1822" s="306"/>
      <c r="F1822" s="305"/>
      <c r="G1822" s="305"/>
      <c r="H1822" s="306"/>
      <c r="I1822" s="306"/>
      <c r="J1822" s="307"/>
      <c r="K1822" s="307"/>
      <c r="L1822" s="299"/>
      <c r="M1822" s="311"/>
      <c r="N1822" s="312"/>
      <c r="O1822" s="312"/>
      <c r="P1822" s="312"/>
      <c r="Q1822" s="308"/>
      <c r="R1822" s="300" t="str">
        <f>IFERROR(VLOOKUP(Q1822,Hoja1!A:B,2,FALSE),"")</f>
        <v/>
      </c>
      <c r="S1822" s="308"/>
      <c r="T1822" s="308"/>
      <c r="U1822" s="308"/>
      <c r="V1822" s="301" t="str">
        <f t="shared" si="70"/>
        <v/>
      </c>
    </row>
    <row r="1823" spans="1:22" s="302" customFormat="1" x14ac:dyDescent="0.2">
      <c r="A1823" s="394"/>
      <c r="B1823" s="305"/>
      <c r="C1823" s="305"/>
      <c r="D1823" s="306"/>
      <c r="E1823" s="306"/>
      <c r="F1823" s="305"/>
      <c r="G1823" s="305"/>
      <c r="H1823" s="306"/>
      <c r="I1823" s="306"/>
      <c r="J1823" s="307"/>
      <c r="K1823" s="307"/>
      <c r="L1823" s="299"/>
      <c r="M1823" s="311"/>
      <c r="N1823" s="312"/>
      <c r="O1823" s="312"/>
      <c r="P1823" s="312"/>
      <c r="Q1823" s="308"/>
      <c r="R1823" s="300" t="str">
        <f>IFERROR(VLOOKUP(Q1823,Hoja1!A:B,2,FALSE),"")</f>
        <v/>
      </c>
      <c r="S1823" s="308"/>
      <c r="T1823" s="308"/>
      <c r="U1823" s="308"/>
      <c r="V1823" s="301" t="str">
        <f t="shared" si="70"/>
        <v/>
      </c>
    </row>
    <row r="1824" spans="1:22" s="302" customFormat="1" x14ac:dyDescent="0.2">
      <c r="A1824" s="394"/>
      <c r="B1824" s="305"/>
      <c r="C1824" s="305"/>
      <c r="D1824" s="306"/>
      <c r="E1824" s="306"/>
      <c r="F1824" s="305"/>
      <c r="G1824" s="305"/>
      <c r="H1824" s="306"/>
      <c r="I1824" s="306"/>
      <c r="J1824" s="307"/>
      <c r="K1824" s="307"/>
      <c r="L1824" s="299"/>
      <c r="M1824" s="311"/>
      <c r="N1824" s="312"/>
      <c r="O1824" s="312"/>
      <c r="P1824" s="312"/>
      <c r="Q1824" s="308"/>
      <c r="R1824" s="300" t="str">
        <f>IFERROR(VLOOKUP(Q1824,Hoja1!A:B,2,FALSE),"")</f>
        <v/>
      </c>
      <c r="S1824" s="308"/>
      <c r="T1824" s="308"/>
      <c r="U1824" s="308"/>
      <c r="V1824" s="301" t="str">
        <f t="shared" si="70"/>
        <v/>
      </c>
    </row>
    <row r="1825" spans="1:22" s="302" customFormat="1" x14ac:dyDescent="0.2">
      <c r="A1825" s="394"/>
      <c r="B1825" s="305"/>
      <c r="C1825" s="305"/>
      <c r="D1825" s="306"/>
      <c r="E1825" s="306"/>
      <c r="F1825" s="305"/>
      <c r="G1825" s="305"/>
      <c r="H1825" s="306"/>
      <c r="I1825" s="306"/>
      <c r="J1825" s="307"/>
      <c r="K1825" s="307"/>
      <c r="L1825" s="299"/>
      <c r="M1825" s="311"/>
      <c r="N1825" s="312"/>
      <c r="O1825" s="312"/>
      <c r="P1825" s="312"/>
      <c r="Q1825" s="308"/>
      <c r="R1825" s="300" t="str">
        <f>IFERROR(VLOOKUP(Q1825,Hoja1!A:B,2,FALSE),"")</f>
        <v/>
      </c>
      <c r="S1825" s="308"/>
      <c r="T1825" s="308"/>
      <c r="U1825" s="308"/>
      <c r="V1825" s="301" t="str">
        <f t="shared" si="70"/>
        <v/>
      </c>
    </row>
    <row r="1826" spans="1:22" s="302" customFormat="1" x14ac:dyDescent="0.2">
      <c r="A1826" s="394"/>
      <c r="B1826" s="305"/>
      <c r="C1826" s="305"/>
      <c r="D1826" s="306"/>
      <c r="E1826" s="306"/>
      <c r="F1826" s="305"/>
      <c r="G1826" s="305"/>
      <c r="H1826" s="306"/>
      <c r="I1826" s="306"/>
      <c r="J1826" s="307"/>
      <c r="K1826" s="307"/>
      <c r="L1826" s="299"/>
      <c r="M1826" s="311"/>
      <c r="N1826" s="312"/>
      <c r="O1826" s="312"/>
      <c r="P1826" s="312"/>
      <c r="Q1826" s="308"/>
      <c r="R1826" s="300" t="str">
        <f>IFERROR(VLOOKUP(Q1826,Hoja1!A:B,2,FALSE),"")</f>
        <v/>
      </c>
      <c r="S1826" s="308"/>
      <c r="T1826" s="308"/>
      <c r="U1826" s="308"/>
      <c r="V1826" s="301" t="str">
        <f t="shared" si="70"/>
        <v/>
      </c>
    </row>
    <row r="1827" spans="1:22" s="302" customFormat="1" x14ac:dyDescent="0.2">
      <c r="A1827" s="394"/>
      <c r="B1827" s="305"/>
      <c r="C1827" s="305"/>
      <c r="D1827" s="306"/>
      <c r="E1827" s="306"/>
      <c r="F1827" s="305"/>
      <c r="G1827" s="305"/>
      <c r="H1827" s="306"/>
      <c r="I1827" s="306"/>
      <c r="J1827" s="307"/>
      <c r="K1827" s="307"/>
      <c r="L1827" s="299"/>
      <c r="M1827" s="311"/>
      <c r="N1827" s="312"/>
      <c r="O1827" s="312"/>
      <c r="P1827" s="312"/>
      <c r="Q1827" s="308"/>
      <c r="R1827" s="300" t="str">
        <f>IFERROR(VLOOKUP(Q1827,Hoja1!A:B,2,FALSE),"")</f>
        <v/>
      </c>
      <c r="S1827" s="308"/>
      <c r="T1827" s="308"/>
      <c r="U1827" s="308"/>
      <c r="V1827" s="301" t="str">
        <f t="shared" si="70"/>
        <v/>
      </c>
    </row>
    <row r="1828" spans="1:22" s="302" customFormat="1" x14ac:dyDescent="0.2">
      <c r="A1828" s="394"/>
      <c r="B1828" s="305"/>
      <c r="C1828" s="305"/>
      <c r="D1828" s="306"/>
      <c r="E1828" s="306"/>
      <c r="F1828" s="305"/>
      <c r="G1828" s="305"/>
      <c r="H1828" s="306"/>
      <c r="I1828" s="306"/>
      <c r="J1828" s="307"/>
      <c r="K1828" s="307"/>
      <c r="L1828" s="299"/>
      <c r="M1828" s="311"/>
      <c r="N1828" s="312"/>
      <c r="O1828" s="312"/>
      <c r="P1828" s="312"/>
      <c r="Q1828" s="308"/>
      <c r="R1828" s="300" t="str">
        <f>IFERROR(VLOOKUP(Q1828,Hoja1!A:B,2,FALSE),"")</f>
        <v/>
      </c>
      <c r="S1828" s="308"/>
      <c r="T1828" s="308"/>
      <c r="U1828" s="308"/>
      <c r="V1828" s="301" t="str">
        <f t="shared" si="70"/>
        <v/>
      </c>
    </row>
    <row r="1829" spans="1:22" s="302" customFormat="1" x14ac:dyDescent="0.2">
      <c r="A1829" s="394"/>
      <c r="B1829" s="305"/>
      <c r="C1829" s="305"/>
      <c r="D1829" s="306"/>
      <c r="E1829" s="306"/>
      <c r="F1829" s="305"/>
      <c r="G1829" s="305"/>
      <c r="H1829" s="306"/>
      <c r="I1829" s="306"/>
      <c r="J1829" s="307"/>
      <c r="K1829" s="307"/>
      <c r="L1829" s="299"/>
      <c r="M1829" s="311"/>
      <c r="N1829" s="312"/>
      <c r="O1829" s="312"/>
      <c r="P1829" s="312"/>
      <c r="Q1829" s="308"/>
      <c r="R1829" s="300" t="str">
        <f>IFERROR(VLOOKUP(Q1829,Hoja1!A:B,2,FALSE),"")</f>
        <v/>
      </c>
      <c r="S1829" s="308"/>
      <c r="T1829" s="308"/>
      <c r="U1829" s="308"/>
      <c r="V1829" s="301" t="str">
        <f t="shared" si="70"/>
        <v/>
      </c>
    </row>
    <row r="1830" spans="1:22" s="302" customFormat="1" x14ac:dyDescent="0.2">
      <c r="A1830" s="394"/>
      <c r="B1830" s="305"/>
      <c r="C1830" s="305"/>
      <c r="D1830" s="306"/>
      <c r="E1830" s="306"/>
      <c r="F1830" s="305"/>
      <c r="G1830" s="305"/>
      <c r="H1830" s="306"/>
      <c r="I1830" s="306"/>
      <c r="J1830" s="307"/>
      <c r="K1830" s="307"/>
      <c r="L1830" s="299"/>
      <c r="M1830" s="311"/>
      <c r="N1830" s="312"/>
      <c r="O1830" s="312"/>
      <c r="P1830" s="312"/>
      <c r="Q1830" s="308"/>
      <c r="R1830" s="300" t="str">
        <f>IFERROR(VLOOKUP(Q1830,Hoja1!A:B,2,FALSE),"")</f>
        <v/>
      </c>
      <c r="S1830" s="308"/>
      <c r="T1830" s="308"/>
      <c r="U1830" s="308"/>
      <c r="V1830" s="301" t="str">
        <f t="shared" si="70"/>
        <v/>
      </c>
    </row>
    <row r="1831" spans="1:22" s="302" customFormat="1" x14ac:dyDescent="0.2">
      <c r="A1831" s="394"/>
      <c r="B1831" s="305"/>
      <c r="C1831" s="305"/>
      <c r="D1831" s="306"/>
      <c r="E1831" s="306"/>
      <c r="F1831" s="305"/>
      <c r="G1831" s="305"/>
      <c r="H1831" s="306"/>
      <c r="I1831" s="306"/>
      <c r="J1831" s="307"/>
      <c r="K1831" s="307"/>
      <c r="L1831" s="299"/>
      <c r="M1831" s="311"/>
      <c r="N1831" s="312"/>
      <c r="O1831" s="312"/>
      <c r="P1831" s="312"/>
      <c r="Q1831" s="308"/>
      <c r="R1831" s="300" t="str">
        <f>IFERROR(VLOOKUP(Q1831,Hoja1!A:B,2,FALSE),"")</f>
        <v/>
      </c>
      <c r="S1831" s="308"/>
      <c r="T1831" s="308"/>
      <c r="U1831" s="308"/>
      <c r="V1831" s="301" t="str">
        <f t="shared" si="70"/>
        <v/>
      </c>
    </row>
    <row r="1832" spans="1:22" s="302" customFormat="1" x14ac:dyDescent="0.2">
      <c r="A1832" s="394"/>
      <c r="B1832" s="305"/>
      <c r="C1832" s="305"/>
      <c r="D1832" s="306"/>
      <c r="E1832" s="306"/>
      <c r="F1832" s="305"/>
      <c r="G1832" s="305"/>
      <c r="H1832" s="306"/>
      <c r="I1832" s="306"/>
      <c r="J1832" s="307"/>
      <c r="K1832" s="307"/>
      <c r="L1832" s="299"/>
      <c r="M1832" s="311"/>
      <c r="N1832" s="312"/>
      <c r="O1832" s="312"/>
      <c r="P1832" s="312"/>
      <c r="Q1832" s="308"/>
      <c r="R1832" s="300" t="str">
        <f>IFERROR(VLOOKUP(Q1832,Hoja1!A:B,2,FALSE),"")</f>
        <v/>
      </c>
      <c r="S1832" s="308"/>
      <c r="T1832" s="308"/>
      <c r="U1832" s="308"/>
      <c r="V1832" s="301" t="str">
        <f t="shared" si="70"/>
        <v/>
      </c>
    </row>
    <row r="1833" spans="1:22" s="302" customFormat="1" x14ac:dyDescent="0.2">
      <c r="A1833" s="394"/>
      <c r="B1833" s="305"/>
      <c r="C1833" s="305"/>
      <c r="D1833" s="306"/>
      <c r="E1833" s="306"/>
      <c r="F1833" s="305"/>
      <c r="G1833" s="305"/>
      <c r="H1833" s="306"/>
      <c r="I1833" s="306"/>
      <c r="J1833" s="307"/>
      <c r="K1833" s="307"/>
      <c r="L1833" s="299"/>
      <c r="M1833" s="311"/>
      <c r="N1833" s="312"/>
      <c r="O1833" s="312"/>
      <c r="P1833" s="312"/>
      <c r="Q1833" s="308"/>
      <c r="R1833" s="300" t="str">
        <f>IFERROR(VLOOKUP(Q1833,Hoja1!A:B,2,FALSE),"")</f>
        <v/>
      </c>
      <c r="S1833" s="308"/>
      <c r="T1833" s="308"/>
      <c r="U1833" s="308"/>
      <c r="V1833" s="301" t="str">
        <f t="shared" si="70"/>
        <v/>
      </c>
    </row>
    <row r="1834" spans="1:22" s="302" customFormat="1" x14ac:dyDescent="0.2">
      <c r="A1834" s="394"/>
      <c r="B1834" s="305"/>
      <c r="C1834" s="305"/>
      <c r="D1834" s="306"/>
      <c r="E1834" s="306"/>
      <c r="F1834" s="305"/>
      <c r="G1834" s="305"/>
      <c r="H1834" s="306"/>
      <c r="I1834" s="306"/>
      <c r="J1834" s="307"/>
      <c r="K1834" s="307"/>
      <c r="L1834" s="299"/>
      <c r="M1834" s="311"/>
      <c r="N1834" s="312"/>
      <c r="O1834" s="312"/>
      <c r="P1834" s="312"/>
      <c r="Q1834" s="308"/>
      <c r="R1834" s="300" t="str">
        <f>IFERROR(VLOOKUP(Q1834,Hoja1!A:B,2,FALSE),"")</f>
        <v/>
      </c>
      <c r="S1834" s="308"/>
      <c r="T1834" s="308"/>
      <c r="U1834" s="308"/>
      <c r="V1834" s="301" t="str">
        <f t="shared" si="70"/>
        <v/>
      </c>
    </row>
    <row r="1835" spans="1:22" s="302" customFormat="1" x14ac:dyDescent="0.2">
      <c r="A1835" s="394"/>
      <c r="B1835" s="305"/>
      <c r="C1835" s="305"/>
      <c r="D1835" s="306"/>
      <c r="E1835" s="306"/>
      <c r="F1835" s="305"/>
      <c r="G1835" s="305"/>
      <c r="H1835" s="306"/>
      <c r="I1835" s="306"/>
      <c r="J1835" s="307"/>
      <c r="K1835" s="307"/>
      <c r="L1835" s="299"/>
      <c r="M1835" s="311"/>
      <c r="N1835" s="312"/>
      <c r="O1835" s="312"/>
      <c r="P1835" s="312"/>
      <c r="Q1835" s="308"/>
      <c r="R1835" s="300" t="str">
        <f>IFERROR(VLOOKUP(Q1835,Hoja1!A:B,2,FALSE),"")</f>
        <v/>
      </c>
      <c r="S1835" s="308"/>
      <c r="T1835" s="308"/>
      <c r="U1835" s="308"/>
      <c r="V1835" s="301" t="str">
        <f t="shared" si="70"/>
        <v/>
      </c>
    </row>
    <row r="1836" spans="1:22" s="302" customFormat="1" x14ac:dyDescent="0.2">
      <c r="A1836" s="394"/>
      <c r="B1836" s="305"/>
      <c r="C1836" s="305"/>
      <c r="D1836" s="306"/>
      <c r="E1836" s="306"/>
      <c r="F1836" s="305"/>
      <c r="G1836" s="305"/>
      <c r="H1836" s="306"/>
      <c r="I1836" s="306"/>
      <c r="J1836" s="307"/>
      <c r="K1836" s="307"/>
      <c r="L1836" s="299"/>
      <c r="M1836" s="311"/>
      <c r="N1836" s="312"/>
      <c r="O1836" s="312"/>
      <c r="P1836" s="312"/>
      <c r="Q1836" s="308"/>
      <c r="R1836" s="300" t="str">
        <f>IFERROR(VLOOKUP(Q1836,Hoja1!A:B,2,FALSE),"")</f>
        <v/>
      </c>
      <c r="S1836" s="308"/>
      <c r="T1836" s="308"/>
      <c r="U1836" s="308"/>
      <c r="V1836" s="301" t="str">
        <f t="shared" si="70"/>
        <v/>
      </c>
    </row>
    <row r="1837" spans="1:22" s="302" customFormat="1" x14ac:dyDescent="0.2">
      <c r="A1837" s="394"/>
      <c r="B1837" s="305"/>
      <c r="C1837" s="305"/>
      <c r="D1837" s="306"/>
      <c r="E1837" s="306"/>
      <c r="F1837" s="305"/>
      <c r="G1837" s="305"/>
      <c r="H1837" s="306"/>
      <c r="I1837" s="306"/>
      <c r="J1837" s="307"/>
      <c r="K1837" s="307"/>
      <c r="L1837" s="299"/>
      <c r="M1837" s="311"/>
      <c r="N1837" s="312"/>
      <c r="O1837" s="312"/>
      <c r="P1837" s="312"/>
      <c r="Q1837" s="308"/>
      <c r="R1837" s="300" t="str">
        <f>IFERROR(VLOOKUP(Q1837,Hoja1!A:B,2,FALSE),"")</f>
        <v/>
      </c>
      <c r="S1837" s="308"/>
      <c r="T1837" s="308"/>
      <c r="U1837" s="308"/>
      <c r="V1837" s="301" t="str">
        <f t="shared" si="70"/>
        <v/>
      </c>
    </row>
    <row r="1838" spans="1:22" s="302" customFormat="1" x14ac:dyDescent="0.2">
      <c r="A1838" s="394"/>
      <c r="B1838" s="305"/>
      <c r="C1838" s="305"/>
      <c r="D1838" s="306"/>
      <c r="E1838" s="306"/>
      <c r="F1838" s="305"/>
      <c r="G1838" s="305"/>
      <c r="H1838" s="306"/>
      <c r="I1838" s="306"/>
      <c r="J1838" s="307"/>
      <c r="K1838" s="307"/>
      <c r="L1838" s="299"/>
      <c r="M1838" s="311"/>
      <c r="N1838" s="312"/>
      <c r="O1838" s="312"/>
      <c r="P1838" s="312"/>
      <c r="Q1838" s="308"/>
      <c r="R1838" s="300" t="str">
        <f>IFERROR(VLOOKUP(Q1838,Hoja1!A:B,2,FALSE),"")</f>
        <v/>
      </c>
      <c r="S1838" s="308"/>
      <c r="T1838" s="308"/>
      <c r="U1838" s="308"/>
      <c r="V1838" s="301" t="str">
        <f t="shared" si="70"/>
        <v/>
      </c>
    </row>
    <row r="1839" spans="1:22" s="302" customFormat="1" x14ac:dyDescent="0.2">
      <c r="A1839" s="394"/>
      <c r="B1839" s="305"/>
      <c r="C1839" s="305"/>
      <c r="D1839" s="306"/>
      <c r="E1839" s="306"/>
      <c r="F1839" s="305"/>
      <c r="G1839" s="305"/>
      <c r="H1839" s="306"/>
      <c r="I1839" s="306"/>
      <c r="J1839" s="307"/>
      <c r="K1839" s="307"/>
      <c r="L1839" s="299"/>
      <c r="M1839" s="311"/>
      <c r="N1839" s="312"/>
      <c r="O1839" s="312"/>
      <c r="P1839" s="312"/>
      <c r="Q1839" s="308"/>
      <c r="R1839" s="300" t="str">
        <f>IFERROR(VLOOKUP(Q1839,Hoja1!A:B,2,FALSE),"")</f>
        <v/>
      </c>
      <c r="S1839" s="308"/>
      <c r="T1839" s="308"/>
      <c r="U1839" s="308"/>
      <c r="V1839" s="301" t="str">
        <f t="shared" si="70"/>
        <v/>
      </c>
    </row>
    <row r="1840" spans="1:22" s="302" customFormat="1" x14ac:dyDescent="0.2">
      <c r="A1840" s="394"/>
      <c r="B1840" s="305"/>
      <c r="C1840" s="305"/>
      <c r="D1840" s="306"/>
      <c r="E1840" s="306"/>
      <c r="F1840" s="305"/>
      <c r="G1840" s="305"/>
      <c r="H1840" s="306"/>
      <c r="I1840" s="306"/>
      <c r="J1840" s="307"/>
      <c r="K1840" s="307"/>
      <c r="L1840" s="299"/>
      <c r="M1840" s="311"/>
      <c r="N1840" s="312"/>
      <c r="O1840" s="312"/>
      <c r="P1840" s="312"/>
      <c r="Q1840" s="308"/>
      <c r="R1840" s="300" t="str">
        <f>IFERROR(VLOOKUP(Q1840,Hoja1!A:B,2,FALSE),"")</f>
        <v/>
      </c>
      <c r="S1840" s="308"/>
      <c r="T1840" s="308"/>
      <c r="U1840" s="308"/>
      <c r="V1840" s="301" t="str">
        <f t="shared" si="70"/>
        <v/>
      </c>
    </row>
    <row r="1841" spans="1:22" s="302" customFormat="1" x14ac:dyDescent="0.2">
      <c r="A1841" s="394"/>
      <c r="B1841" s="305"/>
      <c r="C1841" s="305"/>
      <c r="D1841" s="306"/>
      <c r="E1841" s="306"/>
      <c r="F1841" s="305"/>
      <c r="G1841" s="305"/>
      <c r="H1841" s="306"/>
      <c r="I1841" s="306"/>
      <c r="J1841" s="307"/>
      <c r="K1841" s="307"/>
      <c r="L1841" s="299"/>
      <c r="M1841" s="311"/>
      <c r="N1841" s="312"/>
      <c r="O1841" s="312"/>
      <c r="P1841" s="312"/>
      <c r="Q1841" s="308"/>
      <c r="R1841" s="300" t="str">
        <f>IFERROR(VLOOKUP(Q1841,Hoja1!A:B,2,FALSE),"")</f>
        <v/>
      </c>
      <c r="S1841" s="308"/>
      <c r="T1841" s="308"/>
      <c r="U1841" s="308"/>
      <c r="V1841" s="301" t="str">
        <f t="shared" si="70"/>
        <v/>
      </c>
    </row>
    <row r="1842" spans="1:22" s="302" customFormat="1" x14ac:dyDescent="0.2">
      <c r="A1842" s="394"/>
      <c r="B1842" s="305"/>
      <c r="C1842" s="305"/>
      <c r="D1842" s="306"/>
      <c r="E1842" s="306"/>
      <c r="F1842" s="305"/>
      <c r="G1842" s="305"/>
      <c r="H1842" s="306"/>
      <c r="I1842" s="306"/>
      <c r="J1842" s="307"/>
      <c r="K1842" s="307"/>
      <c r="L1842" s="299"/>
      <c r="M1842" s="311"/>
      <c r="N1842" s="312"/>
      <c r="O1842" s="312"/>
      <c r="P1842" s="312"/>
      <c r="Q1842" s="308"/>
      <c r="R1842" s="300" t="str">
        <f>IFERROR(VLOOKUP(Q1842,Hoja1!A:B,2,FALSE),"")</f>
        <v/>
      </c>
      <c r="S1842" s="308"/>
      <c r="T1842" s="308"/>
      <c r="U1842" s="308"/>
      <c r="V1842" s="301" t="str">
        <f t="shared" si="70"/>
        <v/>
      </c>
    </row>
    <row r="1843" spans="1:22" s="302" customFormat="1" x14ac:dyDescent="0.2">
      <c r="A1843" s="394"/>
      <c r="B1843" s="305"/>
      <c r="C1843" s="305"/>
      <c r="D1843" s="306"/>
      <c r="E1843" s="306"/>
      <c r="F1843" s="305"/>
      <c r="G1843" s="305"/>
      <c r="H1843" s="306"/>
      <c r="I1843" s="306"/>
      <c r="J1843" s="307"/>
      <c r="K1843" s="307"/>
      <c r="L1843" s="299"/>
      <c r="M1843" s="311"/>
      <c r="N1843" s="312"/>
      <c r="O1843" s="312"/>
      <c r="P1843" s="312"/>
      <c r="Q1843" s="308"/>
      <c r="R1843" s="300" t="str">
        <f>IFERROR(VLOOKUP(Q1843,Hoja1!A:B,2,FALSE),"")</f>
        <v/>
      </c>
      <c r="S1843" s="308"/>
      <c r="T1843" s="308"/>
      <c r="U1843" s="308"/>
      <c r="V1843" s="301" t="str">
        <f t="shared" si="70"/>
        <v/>
      </c>
    </row>
    <row r="1844" spans="1:22" s="302" customFormat="1" x14ac:dyDescent="0.2">
      <c r="A1844" s="394"/>
      <c r="B1844" s="305"/>
      <c r="C1844" s="305"/>
      <c r="D1844" s="306"/>
      <c r="E1844" s="306"/>
      <c r="F1844" s="305"/>
      <c r="G1844" s="305"/>
      <c r="H1844" s="306"/>
      <c r="I1844" s="306"/>
      <c r="J1844" s="307"/>
      <c r="K1844" s="307"/>
      <c r="L1844" s="299"/>
      <c r="M1844" s="311"/>
      <c r="N1844" s="312"/>
      <c r="O1844" s="312"/>
      <c r="P1844" s="312"/>
      <c r="Q1844" s="308"/>
      <c r="R1844" s="300" t="str">
        <f>IFERROR(VLOOKUP(Q1844,Hoja1!A:B,2,FALSE),"")</f>
        <v/>
      </c>
      <c r="S1844" s="308"/>
      <c r="T1844" s="308"/>
      <c r="U1844" s="308"/>
      <c r="V1844" s="301" t="str">
        <f t="shared" si="70"/>
        <v/>
      </c>
    </row>
    <row r="1845" spans="1:22" s="302" customFormat="1" x14ac:dyDescent="0.2">
      <c r="A1845" s="394"/>
      <c r="B1845" s="305"/>
      <c r="C1845" s="305"/>
      <c r="D1845" s="306"/>
      <c r="E1845" s="306"/>
      <c r="F1845" s="305"/>
      <c r="G1845" s="305"/>
      <c r="H1845" s="306"/>
      <c r="I1845" s="306"/>
      <c r="J1845" s="307"/>
      <c r="K1845" s="307"/>
      <c r="L1845" s="299"/>
      <c r="M1845" s="311"/>
      <c r="N1845" s="312"/>
      <c r="O1845" s="312"/>
      <c r="P1845" s="312"/>
      <c r="Q1845" s="308"/>
      <c r="R1845" s="300" t="str">
        <f>IFERROR(VLOOKUP(Q1845,Hoja1!A:B,2,FALSE),"")</f>
        <v/>
      </c>
      <c r="S1845" s="308"/>
      <c r="T1845" s="308"/>
      <c r="U1845" s="308"/>
      <c r="V1845" s="301" t="str">
        <f t="shared" si="70"/>
        <v/>
      </c>
    </row>
    <row r="1846" spans="1:22" s="302" customFormat="1" x14ac:dyDescent="0.2">
      <c r="A1846" s="394"/>
      <c r="B1846" s="305"/>
      <c r="C1846" s="305"/>
      <c r="D1846" s="306"/>
      <c r="E1846" s="306"/>
      <c r="F1846" s="305"/>
      <c r="G1846" s="305"/>
      <c r="H1846" s="306"/>
      <c r="I1846" s="306"/>
      <c r="J1846" s="307"/>
      <c r="K1846" s="307"/>
      <c r="L1846" s="299"/>
      <c r="M1846" s="311"/>
      <c r="N1846" s="312"/>
      <c r="O1846" s="312"/>
      <c r="P1846" s="312"/>
      <c r="Q1846" s="308"/>
      <c r="R1846" s="300" t="str">
        <f>IFERROR(VLOOKUP(Q1846,Hoja1!A:B,2,FALSE),"")</f>
        <v/>
      </c>
      <c r="S1846" s="308"/>
      <c r="T1846" s="308"/>
      <c r="U1846" s="308"/>
      <c r="V1846" s="301" t="str">
        <f t="shared" si="70"/>
        <v/>
      </c>
    </row>
    <row r="1847" spans="1:22" s="302" customFormat="1" x14ac:dyDescent="0.2">
      <c r="A1847" s="394"/>
      <c r="B1847" s="305"/>
      <c r="C1847" s="305"/>
      <c r="D1847" s="306"/>
      <c r="E1847" s="306"/>
      <c r="F1847" s="305"/>
      <c r="G1847" s="305"/>
      <c r="H1847" s="306"/>
      <c r="I1847" s="306"/>
      <c r="J1847" s="307"/>
      <c r="K1847" s="307"/>
      <c r="L1847" s="299"/>
      <c r="M1847" s="311"/>
      <c r="N1847" s="312"/>
      <c r="O1847" s="312"/>
      <c r="P1847" s="312"/>
      <c r="Q1847" s="308"/>
      <c r="R1847" s="300" t="str">
        <f>IFERROR(VLOOKUP(Q1847,Hoja1!A:B,2,FALSE),"")</f>
        <v/>
      </c>
      <c r="S1847" s="308"/>
      <c r="T1847" s="308"/>
      <c r="U1847" s="308"/>
      <c r="V1847" s="301" t="str">
        <f t="shared" si="70"/>
        <v/>
      </c>
    </row>
    <row r="1848" spans="1:22" s="302" customFormat="1" x14ac:dyDescent="0.2">
      <c r="A1848" s="394"/>
      <c r="B1848" s="305"/>
      <c r="C1848" s="305"/>
      <c r="D1848" s="306"/>
      <c r="E1848" s="306"/>
      <c r="F1848" s="305"/>
      <c r="G1848" s="305"/>
      <c r="H1848" s="306"/>
      <c r="I1848" s="306"/>
      <c r="J1848" s="307"/>
      <c r="K1848" s="307"/>
      <c r="L1848" s="299"/>
      <c r="M1848" s="311"/>
      <c r="N1848" s="312"/>
      <c r="O1848" s="312"/>
      <c r="P1848" s="312"/>
      <c r="Q1848" s="308"/>
      <c r="R1848" s="300" t="str">
        <f>IFERROR(VLOOKUP(Q1848,Hoja1!A:B,2,FALSE),"")</f>
        <v/>
      </c>
      <c r="S1848" s="308"/>
      <c r="T1848" s="308"/>
      <c r="U1848" s="308"/>
      <c r="V1848" s="301" t="str">
        <f t="shared" si="70"/>
        <v/>
      </c>
    </row>
    <row r="1849" spans="1:22" s="302" customFormat="1" x14ac:dyDescent="0.2">
      <c r="A1849" s="394"/>
      <c r="B1849" s="305"/>
      <c r="C1849" s="305"/>
      <c r="D1849" s="306"/>
      <c r="E1849" s="306"/>
      <c r="F1849" s="305"/>
      <c r="G1849" s="305"/>
      <c r="H1849" s="306"/>
      <c r="I1849" s="306"/>
      <c r="J1849" s="307"/>
      <c r="K1849" s="307"/>
      <c r="L1849" s="299"/>
      <c r="M1849" s="311"/>
      <c r="N1849" s="312"/>
      <c r="O1849" s="312"/>
      <c r="P1849" s="312"/>
      <c r="Q1849" s="308"/>
      <c r="R1849" s="300" t="str">
        <f>IFERROR(VLOOKUP(Q1849,Hoja1!A:B,2,FALSE),"")</f>
        <v/>
      </c>
      <c r="S1849" s="308"/>
      <c r="T1849" s="308"/>
      <c r="U1849" s="308"/>
      <c r="V1849" s="301" t="str">
        <f t="shared" si="70"/>
        <v/>
      </c>
    </row>
    <row r="1850" spans="1:22" s="302" customFormat="1" x14ac:dyDescent="0.2">
      <c r="A1850" s="394"/>
      <c r="B1850" s="305"/>
      <c r="C1850" s="305"/>
      <c r="D1850" s="306"/>
      <c r="E1850" s="306"/>
      <c r="F1850" s="305"/>
      <c r="G1850" s="305"/>
      <c r="H1850" s="306"/>
      <c r="I1850" s="306"/>
      <c r="J1850" s="307"/>
      <c r="K1850" s="307"/>
      <c r="L1850" s="299"/>
      <c r="M1850" s="311"/>
      <c r="N1850" s="312"/>
      <c r="O1850" s="312"/>
      <c r="P1850" s="312"/>
      <c r="Q1850" s="308"/>
      <c r="R1850" s="300" t="str">
        <f>IFERROR(VLOOKUP(Q1850,Hoja1!A:B,2,FALSE),"")</f>
        <v/>
      </c>
      <c r="S1850" s="308"/>
      <c r="T1850" s="308"/>
      <c r="U1850" s="308"/>
      <c r="V1850" s="301" t="str">
        <f t="shared" si="70"/>
        <v/>
      </c>
    </row>
    <row r="1851" spans="1:22" s="302" customFormat="1" x14ac:dyDescent="0.2">
      <c r="A1851" s="394"/>
      <c r="B1851" s="305"/>
      <c r="C1851" s="305"/>
      <c r="D1851" s="306"/>
      <c r="E1851" s="306"/>
      <c r="F1851" s="305"/>
      <c r="G1851" s="305"/>
      <c r="H1851" s="306"/>
      <c r="I1851" s="306"/>
      <c r="J1851" s="307"/>
      <c r="K1851" s="307"/>
      <c r="L1851" s="299"/>
      <c r="M1851" s="311"/>
      <c r="N1851" s="312"/>
      <c r="O1851" s="312"/>
      <c r="P1851" s="312"/>
      <c r="Q1851" s="308"/>
      <c r="R1851" s="300" t="str">
        <f>IFERROR(VLOOKUP(Q1851,Hoja1!A:B,2,FALSE),"")</f>
        <v/>
      </c>
      <c r="S1851" s="308"/>
      <c r="T1851" s="308"/>
      <c r="U1851" s="308"/>
      <c r="V1851" s="301" t="str">
        <f t="shared" si="70"/>
        <v/>
      </c>
    </row>
    <row r="1852" spans="1:22" s="302" customFormat="1" x14ac:dyDescent="0.2">
      <c r="A1852" s="394"/>
      <c r="B1852" s="305"/>
      <c r="C1852" s="305"/>
      <c r="D1852" s="306"/>
      <c r="E1852" s="306"/>
      <c r="F1852" s="305"/>
      <c r="G1852" s="305"/>
      <c r="H1852" s="306"/>
      <c r="I1852" s="306"/>
      <c r="J1852" s="307"/>
      <c r="K1852" s="307"/>
      <c r="L1852" s="299"/>
      <c r="M1852" s="311"/>
      <c r="N1852" s="312"/>
      <c r="O1852" s="312"/>
      <c r="P1852" s="312"/>
      <c r="Q1852" s="308"/>
      <c r="R1852" s="300" t="str">
        <f>IFERROR(VLOOKUP(Q1852,Hoja1!A:B,2,FALSE),"")</f>
        <v/>
      </c>
      <c r="S1852" s="308"/>
      <c r="T1852" s="308"/>
      <c r="U1852" s="308"/>
      <c r="V1852" s="301" t="str">
        <f t="shared" si="70"/>
        <v/>
      </c>
    </row>
    <row r="1853" spans="1:22" s="302" customFormat="1" x14ac:dyDescent="0.2">
      <c r="A1853" s="394"/>
      <c r="B1853" s="305"/>
      <c r="C1853" s="305"/>
      <c r="D1853" s="306"/>
      <c r="E1853" s="306"/>
      <c r="F1853" s="305"/>
      <c r="G1853" s="305"/>
      <c r="H1853" s="306"/>
      <c r="I1853" s="306"/>
      <c r="J1853" s="307"/>
      <c r="K1853" s="307"/>
      <c r="L1853" s="299"/>
      <c r="M1853" s="311"/>
      <c r="N1853" s="312"/>
      <c r="O1853" s="312"/>
      <c r="P1853" s="312"/>
      <c r="Q1853" s="308"/>
      <c r="R1853" s="300" t="str">
        <f>IFERROR(VLOOKUP(Q1853,Hoja1!A:B,2,FALSE),"")</f>
        <v/>
      </c>
      <c r="S1853" s="308"/>
      <c r="T1853" s="308"/>
      <c r="U1853" s="308"/>
      <c r="V1853" s="301" t="str">
        <f t="shared" si="70"/>
        <v/>
      </c>
    </row>
    <row r="1854" spans="1:22" s="302" customFormat="1" x14ac:dyDescent="0.2">
      <c r="A1854" s="394"/>
      <c r="B1854" s="305"/>
      <c r="C1854" s="305"/>
      <c r="D1854" s="306"/>
      <c r="E1854" s="306"/>
      <c r="F1854" s="305"/>
      <c r="G1854" s="305"/>
      <c r="H1854" s="306"/>
      <c r="I1854" s="306"/>
      <c r="J1854" s="307"/>
      <c r="K1854" s="307"/>
      <c r="L1854" s="299"/>
      <c r="M1854" s="311"/>
      <c r="N1854" s="312"/>
      <c r="O1854" s="312"/>
      <c r="P1854" s="312"/>
      <c r="Q1854" s="308"/>
      <c r="R1854" s="300" t="str">
        <f>IFERROR(VLOOKUP(Q1854,Hoja1!A:B,2,FALSE),"")</f>
        <v/>
      </c>
      <c r="S1854" s="308"/>
      <c r="T1854" s="308"/>
      <c r="U1854" s="308"/>
      <c r="V1854" s="301" t="str">
        <f t="shared" si="70"/>
        <v/>
      </c>
    </row>
    <row r="1855" spans="1:22" s="302" customFormat="1" x14ac:dyDescent="0.2">
      <c r="A1855" s="394"/>
      <c r="B1855" s="305"/>
      <c r="C1855" s="305"/>
      <c r="D1855" s="306"/>
      <c r="E1855" s="306"/>
      <c r="F1855" s="305"/>
      <c r="G1855" s="305"/>
      <c r="H1855" s="306"/>
      <c r="I1855" s="306"/>
      <c r="J1855" s="307"/>
      <c r="K1855" s="307"/>
      <c r="L1855" s="299"/>
      <c r="M1855" s="311"/>
      <c r="N1855" s="312"/>
      <c r="O1855" s="312"/>
      <c r="P1855" s="312"/>
      <c r="Q1855" s="308"/>
      <c r="R1855" s="300" t="str">
        <f>IFERROR(VLOOKUP(Q1855,Hoja1!A:B,2,FALSE),"")</f>
        <v/>
      </c>
      <c r="S1855" s="308"/>
      <c r="T1855" s="308"/>
      <c r="U1855" s="308"/>
      <c r="V1855" s="301" t="str">
        <f t="shared" si="70"/>
        <v/>
      </c>
    </row>
    <row r="1856" spans="1:22" s="302" customFormat="1" x14ac:dyDescent="0.2">
      <c r="A1856" s="394"/>
      <c r="B1856" s="305"/>
      <c r="C1856" s="305"/>
      <c r="D1856" s="306"/>
      <c r="E1856" s="306"/>
      <c r="F1856" s="305"/>
      <c r="G1856" s="305"/>
      <c r="H1856" s="306"/>
      <c r="I1856" s="306"/>
      <c r="J1856" s="307"/>
      <c r="K1856" s="307"/>
      <c r="L1856" s="299"/>
      <c r="M1856" s="311"/>
      <c r="N1856" s="312"/>
      <c r="O1856" s="312"/>
      <c r="P1856" s="312"/>
      <c r="Q1856" s="308"/>
      <c r="R1856" s="300" t="str">
        <f>IFERROR(VLOOKUP(Q1856,Hoja1!A:B,2,FALSE),"")</f>
        <v/>
      </c>
      <c r="S1856" s="308"/>
      <c r="T1856" s="308"/>
      <c r="U1856" s="308"/>
      <c r="V1856" s="301" t="str">
        <f t="shared" si="70"/>
        <v/>
      </c>
    </row>
    <row r="1857" spans="1:22" s="302" customFormat="1" x14ac:dyDescent="0.2">
      <c r="A1857" s="394"/>
      <c r="B1857" s="305"/>
      <c r="C1857" s="305"/>
      <c r="D1857" s="306"/>
      <c r="E1857" s="306"/>
      <c r="F1857" s="305"/>
      <c r="G1857" s="305"/>
      <c r="H1857" s="306"/>
      <c r="I1857" s="306"/>
      <c r="J1857" s="307"/>
      <c r="K1857" s="307"/>
      <c r="L1857" s="299"/>
      <c r="M1857" s="311"/>
      <c r="N1857" s="312"/>
      <c r="O1857" s="312"/>
      <c r="P1857" s="312"/>
      <c r="Q1857" s="308"/>
      <c r="R1857" s="300" t="str">
        <f>IFERROR(VLOOKUP(Q1857,Hoja1!A:B,2,FALSE),"")</f>
        <v/>
      </c>
      <c r="S1857" s="308"/>
      <c r="T1857" s="308"/>
      <c r="U1857" s="308"/>
      <c r="V1857" s="301" t="str">
        <f t="shared" si="70"/>
        <v/>
      </c>
    </row>
    <row r="1858" spans="1:22" s="302" customFormat="1" x14ac:dyDescent="0.2">
      <c r="A1858" s="394"/>
      <c r="B1858" s="305"/>
      <c r="C1858" s="305"/>
      <c r="D1858" s="306"/>
      <c r="E1858" s="306"/>
      <c r="F1858" s="305"/>
      <c r="G1858" s="305"/>
      <c r="H1858" s="306"/>
      <c r="I1858" s="306"/>
      <c r="J1858" s="307"/>
      <c r="K1858" s="307"/>
      <c r="L1858" s="299"/>
      <c r="M1858" s="311"/>
      <c r="N1858" s="312"/>
      <c r="O1858" s="312"/>
      <c r="P1858" s="312"/>
      <c r="Q1858" s="308"/>
      <c r="R1858" s="300" t="str">
        <f>IFERROR(VLOOKUP(Q1858,Hoja1!A:B,2,FALSE),"")</f>
        <v/>
      </c>
      <c r="S1858" s="308"/>
      <c r="T1858" s="308"/>
      <c r="U1858" s="308"/>
      <c r="V1858" s="301" t="str">
        <f t="shared" si="70"/>
        <v/>
      </c>
    </row>
    <row r="1859" spans="1:22" s="302" customFormat="1" x14ac:dyDescent="0.2">
      <c r="A1859" s="394"/>
      <c r="B1859" s="305"/>
      <c r="C1859" s="305"/>
      <c r="D1859" s="306"/>
      <c r="E1859" s="306"/>
      <c r="F1859" s="305"/>
      <c r="G1859" s="305"/>
      <c r="H1859" s="306"/>
      <c r="I1859" s="306"/>
      <c r="J1859" s="307"/>
      <c r="K1859" s="307"/>
      <c r="L1859" s="299"/>
      <c r="M1859" s="311"/>
      <c r="N1859" s="312"/>
      <c r="O1859" s="312"/>
      <c r="P1859" s="312"/>
      <c r="Q1859" s="308"/>
      <c r="R1859" s="300" t="str">
        <f>IFERROR(VLOOKUP(Q1859,Hoja1!A:B,2,FALSE),"")</f>
        <v/>
      </c>
      <c r="S1859" s="308"/>
      <c r="T1859" s="308"/>
      <c r="U1859" s="308"/>
      <c r="V1859" s="301" t="str">
        <f t="shared" si="70"/>
        <v/>
      </c>
    </row>
    <row r="1860" spans="1:22" s="302" customFormat="1" x14ac:dyDescent="0.2">
      <c r="A1860" s="394"/>
      <c r="B1860" s="305"/>
      <c r="C1860" s="305"/>
      <c r="D1860" s="306"/>
      <c r="E1860" s="306"/>
      <c r="F1860" s="305"/>
      <c r="G1860" s="305"/>
      <c r="H1860" s="306"/>
      <c r="I1860" s="306"/>
      <c r="J1860" s="307"/>
      <c r="K1860" s="307"/>
      <c r="L1860" s="299"/>
      <c r="M1860" s="311"/>
      <c r="N1860" s="312"/>
      <c r="O1860" s="312"/>
      <c r="P1860" s="312"/>
      <c r="Q1860" s="308"/>
      <c r="R1860" s="300" t="str">
        <f>IFERROR(VLOOKUP(Q1860,Hoja1!A:B,2,FALSE),"")</f>
        <v/>
      </c>
      <c r="S1860" s="308"/>
      <c r="T1860" s="308"/>
      <c r="U1860" s="308"/>
      <c r="V1860" s="301" t="str">
        <f t="shared" si="70"/>
        <v/>
      </c>
    </row>
    <row r="1861" spans="1:22" s="302" customFormat="1" x14ac:dyDescent="0.2">
      <c r="A1861" s="394"/>
      <c r="B1861" s="305"/>
      <c r="C1861" s="305"/>
      <c r="D1861" s="306"/>
      <c r="E1861" s="306"/>
      <c r="F1861" s="305"/>
      <c r="G1861" s="305"/>
      <c r="H1861" s="306"/>
      <c r="I1861" s="306"/>
      <c r="J1861" s="307"/>
      <c r="K1861" s="307"/>
      <c r="L1861" s="299"/>
      <c r="M1861" s="311"/>
      <c r="N1861" s="312"/>
      <c r="O1861" s="312"/>
      <c r="P1861" s="312"/>
      <c r="Q1861" s="308"/>
      <c r="R1861" s="300" t="str">
        <f>IFERROR(VLOOKUP(Q1861,Hoja1!A:B,2,FALSE),"")</f>
        <v/>
      </c>
      <c r="S1861" s="308"/>
      <c r="T1861" s="308"/>
      <c r="U1861" s="308"/>
      <c r="V1861" s="301" t="str">
        <f t="shared" si="70"/>
        <v/>
      </c>
    </row>
    <row r="1862" spans="1:22" s="302" customFormat="1" x14ac:dyDescent="0.2">
      <c r="A1862" s="394"/>
      <c r="B1862" s="305"/>
      <c r="C1862" s="305"/>
      <c r="D1862" s="306"/>
      <c r="E1862" s="306"/>
      <c r="F1862" s="305"/>
      <c r="G1862" s="305"/>
      <c r="H1862" s="306"/>
      <c r="I1862" s="306"/>
      <c r="J1862" s="307"/>
      <c r="K1862" s="307"/>
      <c r="L1862" s="299"/>
      <c r="M1862" s="311"/>
      <c r="N1862" s="312"/>
      <c r="O1862" s="312"/>
      <c r="P1862" s="312"/>
      <c r="Q1862" s="308"/>
      <c r="R1862" s="300" t="str">
        <f>IFERROR(VLOOKUP(Q1862,Hoja1!A:B,2,FALSE),"")</f>
        <v/>
      </c>
      <c r="S1862" s="308"/>
      <c r="T1862" s="308"/>
      <c r="U1862" s="308"/>
      <c r="V1862" s="301" t="str">
        <f t="shared" si="70"/>
        <v/>
      </c>
    </row>
    <row r="1863" spans="1:22" s="302" customFormat="1" x14ac:dyDescent="0.2">
      <c r="A1863" s="394"/>
      <c r="B1863" s="305"/>
      <c r="C1863" s="305"/>
      <c r="D1863" s="306"/>
      <c r="E1863" s="306"/>
      <c r="F1863" s="305"/>
      <c r="G1863" s="305"/>
      <c r="H1863" s="306"/>
      <c r="I1863" s="306"/>
      <c r="J1863" s="307"/>
      <c r="K1863" s="307"/>
      <c r="L1863" s="299"/>
      <c r="M1863" s="311"/>
      <c r="N1863" s="312"/>
      <c r="O1863" s="312"/>
      <c r="P1863" s="312"/>
      <c r="Q1863" s="308"/>
      <c r="R1863" s="300" t="str">
        <f>IFERROR(VLOOKUP(Q1863,Hoja1!A:B,2,FALSE),"")</f>
        <v/>
      </c>
      <c r="S1863" s="308"/>
      <c r="T1863" s="308"/>
      <c r="U1863" s="308"/>
      <c r="V1863" s="301" t="str">
        <f t="shared" si="70"/>
        <v/>
      </c>
    </row>
    <row r="1864" spans="1:22" s="302" customFormat="1" x14ac:dyDescent="0.2">
      <c r="A1864" s="394"/>
      <c r="B1864" s="305"/>
      <c r="C1864" s="305"/>
      <c r="D1864" s="306"/>
      <c r="E1864" s="306"/>
      <c r="F1864" s="305"/>
      <c r="G1864" s="305"/>
      <c r="H1864" s="306"/>
      <c r="I1864" s="306"/>
      <c r="J1864" s="307"/>
      <c r="K1864" s="307"/>
      <c r="L1864" s="299"/>
      <c r="M1864" s="311"/>
      <c r="N1864" s="312"/>
      <c r="O1864" s="312"/>
      <c r="P1864" s="312"/>
      <c r="Q1864" s="308"/>
      <c r="R1864" s="300" t="str">
        <f>IFERROR(VLOOKUP(Q1864,Hoja1!A:B,2,FALSE),"")</f>
        <v/>
      </c>
      <c r="S1864" s="308"/>
      <c r="T1864" s="308"/>
      <c r="U1864" s="308"/>
      <c r="V1864" s="301" t="str">
        <f t="shared" si="70"/>
        <v/>
      </c>
    </row>
    <row r="1865" spans="1:22" s="302" customFormat="1" x14ac:dyDescent="0.2">
      <c r="A1865" s="394"/>
      <c r="B1865" s="305"/>
      <c r="C1865" s="305"/>
      <c r="D1865" s="306"/>
      <c r="E1865" s="306"/>
      <c r="F1865" s="305"/>
      <c r="G1865" s="305"/>
      <c r="H1865" s="306"/>
      <c r="I1865" s="306"/>
      <c r="J1865" s="307"/>
      <c r="K1865" s="307"/>
      <c r="L1865" s="299"/>
      <c r="M1865" s="311"/>
      <c r="N1865" s="312"/>
      <c r="O1865" s="312"/>
      <c r="P1865" s="312"/>
      <c r="Q1865" s="308"/>
      <c r="R1865" s="300" t="str">
        <f>IFERROR(VLOOKUP(Q1865,Hoja1!A:B,2,FALSE),"")</f>
        <v/>
      </c>
      <c r="S1865" s="308"/>
      <c r="T1865" s="308"/>
      <c r="U1865" s="308"/>
      <c r="V1865" s="301" t="str">
        <f t="shared" si="70"/>
        <v/>
      </c>
    </row>
    <row r="1866" spans="1:22" s="302" customFormat="1" x14ac:dyDescent="0.2">
      <c r="A1866" s="394"/>
      <c r="B1866" s="305"/>
      <c r="C1866" s="305"/>
      <c r="D1866" s="306"/>
      <c r="E1866" s="306"/>
      <c r="F1866" s="305"/>
      <c r="G1866" s="305"/>
      <c r="H1866" s="306"/>
      <c r="I1866" s="306"/>
      <c r="J1866" s="307"/>
      <c r="K1866" s="307"/>
      <c r="L1866" s="299"/>
      <c r="M1866" s="311"/>
      <c r="N1866" s="312"/>
      <c r="O1866" s="312"/>
      <c r="P1866" s="312"/>
      <c r="Q1866" s="308"/>
      <c r="R1866" s="300" t="str">
        <f>IFERROR(VLOOKUP(Q1866,Hoja1!A:B,2,FALSE),"")</f>
        <v/>
      </c>
      <c r="S1866" s="308"/>
      <c r="T1866" s="308"/>
      <c r="U1866" s="308"/>
      <c r="V1866" s="301" t="str">
        <f t="shared" si="70"/>
        <v/>
      </c>
    </row>
    <row r="1867" spans="1:22" s="302" customFormat="1" x14ac:dyDescent="0.2">
      <c r="A1867" s="394"/>
      <c r="B1867" s="305"/>
      <c r="C1867" s="305"/>
      <c r="D1867" s="306"/>
      <c r="E1867" s="306"/>
      <c r="F1867" s="305"/>
      <c r="G1867" s="305"/>
      <c r="H1867" s="306"/>
      <c r="I1867" s="306"/>
      <c r="J1867" s="307"/>
      <c r="K1867" s="307"/>
      <c r="L1867" s="299"/>
      <c r="M1867" s="311"/>
      <c r="N1867" s="312"/>
      <c r="O1867" s="312"/>
      <c r="P1867" s="312"/>
      <c r="Q1867" s="308"/>
      <c r="R1867" s="300" t="str">
        <f>IFERROR(VLOOKUP(Q1867,Hoja1!A:B,2,FALSE),"")</f>
        <v/>
      </c>
      <c r="S1867" s="308"/>
      <c r="T1867" s="308"/>
      <c r="U1867" s="308"/>
      <c r="V1867" s="301" t="str">
        <f t="shared" ref="V1867:V1930" si="71">IF(A1868="","",MONTH(A1868))</f>
        <v/>
      </c>
    </row>
    <row r="1868" spans="1:22" s="302" customFormat="1" x14ac:dyDescent="0.2">
      <c r="A1868" s="394"/>
      <c r="B1868" s="305"/>
      <c r="C1868" s="305"/>
      <c r="D1868" s="306"/>
      <c r="E1868" s="306"/>
      <c r="F1868" s="305"/>
      <c r="G1868" s="305"/>
      <c r="H1868" s="306"/>
      <c r="I1868" s="306"/>
      <c r="J1868" s="307"/>
      <c r="K1868" s="307"/>
      <c r="L1868" s="299"/>
      <c r="M1868" s="311"/>
      <c r="N1868" s="312"/>
      <c r="O1868" s="312"/>
      <c r="P1868" s="312"/>
      <c r="Q1868" s="308"/>
      <c r="R1868" s="300" t="str">
        <f>IFERROR(VLOOKUP(Q1868,Hoja1!A:B,2,FALSE),"")</f>
        <v/>
      </c>
      <c r="S1868" s="308"/>
      <c r="T1868" s="308"/>
      <c r="U1868" s="308"/>
      <c r="V1868" s="301" t="str">
        <f t="shared" si="71"/>
        <v/>
      </c>
    </row>
    <row r="1869" spans="1:22" s="302" customFormat="1" x14ac:dyDescent="0.2">
      <c r="A1869" s="394"/>
      <c r="B1869" s="305"/>
      <c r="C1869" s="305"/>
      <c r="D1869" s="306"/>
      <c r="E1869" s="306"/>
      <c r="F1869" s="305"/>
      <c r="G1869" s="305"/>
      <c r="H1869" s="306"/>
      <c r="I1869" s="306"/>
      <c r="J1869" s="307"/>
      <c r="K1869" s="307"/>
      <c r="L1869" s="299"/>
      <c r="M1869" s="311"/>
      <c r="N1869" s="312"/>
      <c r="O1869" s="312"/>
      <c r="P1869" s="312"/>
      <c r="Q1869" s="308"/>
      <c r="R1869" s="300" t="str">
        <f>IFERROR(VLOOKUP(Q1869,Hoja1!A:B,2,FALSE),"")</f>
        <v/>
      </c>
      <c r="S1869" s="308"/>
      <c r="T1869" s="308"/>
      <c r="U1869" s="308"/>
      <c r="V1869" s="301" t="str">
        <f t="shared" si="71"/>
        <v/>
      </c>
    </row>
    <row r="1870" spans="1:22" s="302" customFormat="1" x14ac:dyDescent="0.2">
      <c r="A1870" s="394"/>
      <c r="B1870" s="305"/>
      <c r="C1870" s="305"/>
      <c r="D1870" s="306"/>
      <c r="E1870" s="306"/>
      <c r="F1870" s="305"/>
      <c r="G1870" s="305"/>
      <c r="H1870" s="306"/>
      <c r="I1870" s="306"/>
      <c r="J1870" s="307"/>
      <c r="K1870" s="307"/>
      <c r="L1870" s="299"/>
      <c r="M1870" s="311"/>
      <c r="N1870" s="312"/>
      <c r="O1870" s="312"/>
      <c r="P1870" s="312"/>
      <c r="Q1870" s="308"/>
      <c r="R1870" s="300" t="str">
        <f>IFERROR(VLOOKUP(Q1870,Hoja1!A:B,2,FALSE),"")</f>
        <v/>
      </c>
      <c r="S1870" s="308"/>
      <c r="T1870" s="308"/>
      <c r="U1870" s="308"/>
      <c r="V1870" s="301" t="str">
        <f t="shared" si="71"/>
        <v/>
      </c>
    </row>
    <row r="1871" spans="1:22" s="302" customFormat="1" x14ac:dyDescent="0.2">
      <c r="A1871" s="394"/>
      <c r="B1871" s="305"/>
      <c r="C1871" s="305"/>
      <c r="D1871" s="306"/>
      <c r="E1871" s="306"/>
      <c r="F1871" s="305"/>
      <c r="G1871" s="305"/>
      <c r="H1871" s="306"/>
      <c r="I1871" s="306"/>
      <c r="J1871" s="307"/>
      <c r="K1871" s="307"/>
      <c r="L1871" s="299"/>
      <c r="M1871" s="311"/>
      <c r="N1871" s="312"/>
      <c r="O1871" s="312"/>
      <c r="P1871" s="312"/>
      <c r="Q1871" s="308"/>
      <c r="R1871" s="300" t="str">
        <f>IFERROR(VLOOKUP(Q1871,Hoja1!A:B,2,FALSE),"")</f>
        <v/>
      </c>
      <c r="S1871" s="308"/>
      <c r="T1871" s="308"/>
      <c r="U1871" s="308"/>
      <c r="V1871" s="301" t="str">
        <f t="shared" si="71"/>
        <v/>
      </c>
    </row>
    <row r="1872" spans="1:22" s="302" customFormat="1" x14ac:dyDescent="0.2">
      <c r="A1872" s="394"/>
      <c r="B1872" s="305"/>
      <c r="C1872" s="305"/>
      <c r="D1872" s="306"/>
      <c r="E1872" s="306"/>
      <c r="F1872" s="305"/>
      <c r="G1872" s="305"/>
      <c r="H1872" s="306"/>
      <c r="I1872" s="306"/>
      <c r="J1872" s="307"/>
      <c r="K1872" s="307"/>
      <c r="L1872" s="299"/>
      <c r="M1872" s="311"/>
      <c r="N1872" s="312"/>
      <c r="O1872" s="312"/>
      <c r="P1872" s="312"/>
      <c r="Q1872" s="308"/>
      <c r="R1872" s="300" t="str">
        <f>IFERROR(VLOOKUP(Q1872,Hoja1!A:B,2,FALSE),"")</f>
        <v/>
      </c>
      <c r="S1872" s="308"/>
      <c r="T1872" s="308"/>
      <c r="U1872" s="308"/>
      <c r="V1872" s="301" t="str">
        <f t="shared" si="71"/>
        <v/>
      </c>
    </row>
    <row r="1873" spans="1:22" s="302" customFormat="1" x14ac:dyDescent="0.2">
      <c r="A1873" s="394"/>
      <c r="B1873" s="305"/>
      <c r="C1873" s="305"/>
      <c r="D1873" s="306"/>
      <c r="E1873" s="306"/>
      <c r="F1873" s="305"/>
      <c r="G1873" s="305"/>
      <c r="H1873" s="306"/>
      <c r="I1873" s="306"/>
      <c r="J1873" s="307"/>
      <c r="K1873" s="307"/>
      <c r="L1873" s="299"/>
      <c r="M1873" s="311"/>
      <c r="N1873" s="312"/>
      <c r="O1873" s="312"/>
      <c r="P1873" s="312"/>
      <c r="Q1873" s="308"/>
      <c r="R1873" s="300" t="str">
        <f>IFERROR(VLOOKUP(Q1873,Hoja1!A:B,2,FALSE),"")</f>
        <v/>
      </c>
      <c r="S1873" s="308"/>
      <c r="T1873" s="308"/>
      <c r="U1873" s="308"/>
      <c r="V1873" s="301" t="str">
        <f t="shared" si="71"/>
        <v/>
      </c>
    </row>
    <row r="1874" spans="1:22" s="302" customFormat="1" x14ac:dyDescent="0.2">
      <c r="A1874" s="394"/>
      <c r="B1874" s="305"/>
      <c r="C1874" s="305"/>
      <c r="D1874" s="306"/>
      <c r="E1874" s="306"/>
      <c r="F1874" s="305"/>
      <c r="G1874" s="305"/>
      <c r="H1874" s="306"/>
      <c r="I1874" s="306"/>
      <c r="J1874" s="307"/>
      <c r="K1874" s="307"/>
      <c r="L1874" s="299"/>
      <c r="M1874" s="311"/>
      <c r="N1874" s="312"/>
      <c r="O1874" s="312"/>
      <c r="P1874" s="312"/>
      <c r="Q1874" s="308"/>
      <c r="R1874" s="300" t="str">
        <f>IFERROR(VLOOKUP(Q1874,Hoja1!A:B,2,FALSE),"")</f>
        <v/>
      </c>
      <c r="S1874" s="308"/>
      <c r="T1874" s="308"/>
      <c r="U1874" s="308"/>
      <c r="V1874" s="301" t="str">
        <f t="shared" si="71"/>
        <v/>
      </c>
    </row>
    <row r="1875" spans="1:22" s="302" customFormat="1" x14ac:dyDescent="0.2">
      <c r="A1875" s="394"/>
      <c r="B1875" s="305"/>
      <c r="C1875" s="305"/>
      <c r="D1875" s="306"/>
      <c r="E1875" s="306"/>
      <c r="F1875" s="305"/>
      <c r="G1875" s="305"/>
      <c r="H1875" s="306"/>
      <c r="I1875" s="306"/>
      <c r="J1875" s="307"/>
      <c r="K1875" s="307"/>
      <c r="L1875" s="299"/>
      <c r="M1875" s="311"/>
      <c r="N1875" s="312"/>
      <c r="O1875" s="312"/>
      <c r="P1875" s="312"/>
      <c r="Q1875" s="308"/>
      <c r="R1875" s="300" t="str">
        <f>IFERROR(VLOOKUP(Q1875,Hoja1!A:B,2,FALSE),"")</f>
        <v/>
      </c>
      <c r="S1875" s="308"/>
      <c r="T1875" s="308"/>
      <c r="U1875" s="308"/>
      <c r="V1875" s="301" t="str">
        <f t="shared" si="71"/>
        <v/>
      </c>
    </row>
    <row r="1876" spans="1:22" s="302" customFormat="1" x14ac:dyDescent="0.2">
      <c r="A1876" s="394"/>
      <c r="B1876" s="305"/>
      <c r="C1876" s="305"/>
      <c r="D1876" s="306"/>
      <c r="E1876" s="306"/>
      <c r="F1876" s="305"/>
      <c r="G1876" s="305"/>
      <c r="H1876" s="306"/>
      <c r="I1876" s="306"/>
      <c r="J1876" s="307"/>
      <c r="K1876" s="307"/>
      <c r="L1876" s="299"/>
      <c r="M1876" s="311"/>
      <c r="N1876" s="312"/>
      <c r="O1876" s="312"/>
      <c r="P1876" s="312"/>
      <c r="Q1876" s="308"/>
      <c r="R1876" s="300" t="str">
        <f>IFERROR(VLOOKUP(Q1876,Hoja1!A:B,2,FALSE),"")</f>
        <v/>
      </c>
      <c r="S1876" s="308"/>
      <c r="T1876" s="308"/>
      <c r="U1876" s="308"/>
      <c r="V1876" s="301" t="str">
        <f t="shared" si="71"/>
        <v/>
      </c>
    </row>
    <row r="1877" spans="1:22" s="302" customFormat="1" x14ac:dyDescent="0.2">
      <c r="A1877" s="394"/>
      <c r="B1877" s="305"/>
      <c r="C1877" s="305"/>
      <c r="D1877" s="306"/>
      <c r="E1877" s="306"/>
      <c r="F1877" s="305"/>
      <c r="G1877" s="305"/>
      <c r="H1877" s="306"/>
      <c r="I1877" s="306"/>
      <c r="J1877" s="307"/>
      <c r="K1877" s="307"/>
      <c r="L1877" s="299"/>
      <c r="M1877" s="311"/>
      <c r="N1877" s="312"/>
      <c r="O1877" s="312"/>
      <c r="P1877" s="312"/>
      <c r="Q1877" s="308"/>
      <c r="R1877" s="300" t="str">
        <f>IFERROR(VLOOKUP(Q1877,Hoja1!A:B,2,FALSE),"")</f>
        <v/>
      </c>
      <c r="S1877" s="308"/>
      <c r="T1877" s="308"/>
      <c r="U1877" s="308"/>
      <c r="V1877" s="301" t="str">
        <f t="shared" si="71"/>
        <v/>
      </c>
    </row>
    <row r="1878" spans="1:22" s="302" customFormat="1" x14ac:dyDescent="0.2">
      <c r="A1878" s="394"/>
      <c r="B1878" s="305"/>
      <c r="C1878" s="305"/>
      <c r="D1878" s="306"/>
      <c r="E1878" s="306"/>
      <c r="F1878" s="305"/>
      <c r="G1878" s="305"/>
      <c r="H1878" s="306"/>
      <c r="I1878" s="306"/>
      <c r="J1878" s="307"/>
      <c r="K1878" s="307"/>
      <c r="L1878" s="299"/>
      <c r="M1878" s="311"/>
      <c r="N1878" s="312"/>
      <c r="O1878" s="312"/>
      <c r="P1878" s="312"/>
      <c r="Q1878" s="308"/>
      <c r="R1878" s="300" t="str">
        <f>IFERROR(VLOOKUP(Q1878,Hoja1!A:B,2,FALSE),"")</f>
        <v/>
      </c>
      <c r="S1878" s="308"/>
      <c r="T1878" s="308"/>
      <c r="U1878" s="308"/>
      <c r="V1878" s="301" t="str">
        <f t="shared" si="71"/>
        <v/>
      </c>
    </row>
    <row r="1879" spans="1:22" s="302" customFormat="1" x14ac:dyDescent="0.2">
      <c r="A1879" s="394"/>
      <c r="B1879" s="305"/>
      <c r="C1879" s="305"/>
      <c r="D1879" s="306"/>
      <c r="E1879" s="306"/>
      <c r="F1879" s="305"/>
      <c r="G1879" s="305"/>
      <c r="H1879" s="306"/>
      <c r="I1879" s="306"/>
      <c r="J1879" s="307"/>
      <c r="K1879" s="307"/>
      <c r="L1879" s="299"/>
      <c r="M1879" s="311"/>
      <c r="N1879" s="312"/>
      <c r="O1879" s="312"/>
      <c r="P1879" s="312"/>
      <c r="Q1879" s="308"/>
      <c r="R1879" s="300" t="str">
        <f>IFERROR(VLOOKUP(Q1879,Hoja1!A:B,2,FALSE),"")</f>
        <v/>
      </c>
      <c r="S1879" s="308"/>
      <c r="T1879" s="308"/>
      <c r="U1879" s="308"/>
      <c r="V1879" s="301" t="str">
        <f t="shared" si="71"/>
        <v/>
      </c>
    </row>
    <row r="1880" spans="1:22" s="302" customFormat="1" x14ac:dyDescent="0.2">
      <c r="A1880" s="394"/>
      <c r="B1880" s="305"/>
      <c r="C1880" s="305"/>
      <c r="D1880" s="306"/>
      <c r="E1880" s="306"/>
      <c r="F1880" s="305"/>
      <c r="G1880" s="305"/>
      <c r="H1880" s="306"/>
      <c r="I1880" s="306"/>
      <c r="J1880" s="307"/>
      <c r="K1880" s="307"/>
      <c r="L1880" s="299"/>
      <c r="M1880" s="311"/>
      <c r="N1880" s="312"/>
      <c r="O1880" s="312"/>
      <c r="P1880" s="312"/>
      <c r="Q1880" s="308"/>
      <c r="R1880" s="300" t="str">
        <f>IFERROR(VLOOKUP(Q1880,Hoja1!A:B,2,FALSE),"")</f>
        <v/>
      </c>
      <c r="S1880" s="308"/>
      <c r="T1880" s="308"/>
      <c r="U1880" s="308"/>
      <c r="V1880" s="301" t="str">
        <f t="shared" si="71"/>
        <v/>
      </c>
    </row>
    <row r="1881" spans="1:22" s="302" customFormat="1" x14ac:dyDescent="0.2">
      <c r="A1881" s="394"/>
      <c r="B1881" s="305"/>
      <c r="C1881" s="305"/>
      <c r="D1881" s="306"/>
      <c r="E1881" s="306"/>
      <c r="F1881" s="305"/>
      <c r="G1881" s="305"/>
      <c r="H1881" s="306"/>
      <c r="I1881" s="306"/>
      <c r="J1881" s="307"/>
      <c r="K1881" s="307"/>
      <c r="L1881" s="299"/>
      <c r="M1881" s="311"/>
      <c r="N1881" s="312"/>
      <c r="O1881" s="312"/>
      <c r="P1881" s="312"/>
      <c r="Q1881" s="308"/>
      <c r="R1881" s="300" t="str">
        <f>IFERROR(VLOOKUP(Q1881,Hoja1!A:B,2,FALSE),"")</f>
        <v/>
      </c>
      <c r="S1881" s="308"/>
      <c r="T1881" s="308"/>
      <c r="U1881" s="308"/>
      <c r="V1881" s="301" t="str">
        <f t="shared" si="71"/>
        <v/>
      </c>
    </row>
    <row r="1882" spans="1:22" s="302" customFormat="1" x14ac:dyDescent="0.2">
      <c r="A1882" s="394"/>
      <c r="B1882" s="305"/>
      <c r="C1882" s="305"/>
      <c r="D1882" s="306"/>
      <c r="E1882" s="306"/>
      <c r="F1882" s="305"/>
      <c r="G1882" s="305"/>
      <c r="H1882" s="306"/>
      <c r="I1882" s="306"/>
      <c r="J1882" s="307"/>
      <c r="K1882" s="307"/>
      <c r="L1882" s="299"/>
      <c r="M1882" s="311"/>
      <c r="N1882" s="312"/>
      <c r="O1882" s="312"/>
      <c r="P1882" s="312"/>
      <c r="Q1882" s="308"/>
      <c r="R1882" s="300" t="str">
        <f>IFERROR(VLOOKUP(Q1882,Hoja1!A:B,2,FALSE),"")</f>
        <v/>
      </c>
      <c r="S1882" s="308"/>
      <c r="T1882" s="308"/>
      <c r="U1882" s="308"/>
      <c r="V1882" s="301" t="str">
        <f t="shared" si="71"/>
        <v/>
      </c>
    </row>
    <row r="1883" spans="1:22" s="302" customFormat="1" x14ac:dyDescent="0.2">
      <c r="A1883" s="394"/>
      <c r="B1883" s="305"/>
      <c r="C1883" s="305"/>
      <c r="D1883" s="306"/>
      <c r="E1883" s="306"/>
      <c r="F1883" s="305"/>
      <c r="G1883" s="305"/>
      <c r="H1883" s="306"/>
      <c r="I1883" s="306"/>
      <c r="J1883" s="307"/>
      <c r="K1883" s="307"/>
      <c r="L1883" s="299"/>
      <c r="M1883" s="311"/>
      <c r="N1883" s="312"/>
      <c r="O1883" s="312"/>
      <c r="P1883" s="312"/>
      <c r="Q1883" s="308"/>
      <c r="R1883" s="300" t="str">
        <f>IFERROR(VLOOKUP(Q1883,Hoja1!A:B,2,FALSE),"")</f>
        <v/>
      </c>
      <c r="S1883" s="308"/>
      <c r="T1883" s="308"/>
      <c r="U1883" s="308"/>
      <c r="V1883" s="301" t="str">
        <f t="shared" si="71"/>
        <v/>
      </c>
    </row>
    <row r="1884" spans="1:22" s="302" customFormat="1" x14ac:dyDescent="0.2">
      <c r="A1884" s="394"/>
      <c r="B1884" s="305"/>
      <c r="C1884" s="305"/>
      <c r="D1884" s="306"/>
      <c r="E1884" s="306"/>
      <c r="F1884" s="305"/>
      <c r="G1884" s="305"/>
      <c r="H1884" s="306"/>
      <c r="I1884" s="306"/>
      <c r="J1884" s="307"/>
      <c r="K1884" s="307"/>
      <c r="L1884" s="299"/>
      <c r="M1884" s="311"/>
      <c r="N1884" s="312"/>
      <c r="O1884" s="312"/>
      <c r="P1884" s="312"/>
      <c r="Q1884" s="308"/>
      <c r="R1884" s="300" t="str">
        <f>IFERROR(VLOOKUP(Q1884,Hoja1!A:B,2,FALSE),"")</f>
        <v/>
      </c>
      <c r="S1884" s="308"/>
      <c r="T1884" s="308"/>
      <c r="U1884" s="308"/>
      <c r="V1884" s="301" t="str">
        <f t="shared" si="71"/>
        <v/>
      </c>
    </row>
    <row r="1885" spans="1:22" s="302" customFormat="1" x14ac:dyDescent="0.2">
      <c r="A1885" s="394"/>
      <c r="B1885" s="305"/>
      <c r="C1885" s="305"/>
      <c r="D1885" s="306"/>
      <c r="E1885" s="306"/>
      <c r="F1885" s="305"/>
      <c r="G1885" s="305"/>
      <c r="H1885" s="306"/>
      <c r="I1885" s="306"/>
      <c r="J1885" s="307"/>
      <c r="K1885" s="307"/>
      <c r="L1885" s="299"/>
      <c r="M1885" s="311"/>
      <c r="N1885" s="312"/>
      <c r="O1885" s="312"/>
      <c r="P1885" s="312"/>
      <c r="Q1885" s="308"/>
      <c r="R1885" s="300" t="str">
        <f>IFERROR(VLOOKUP(Q1885,Hoja1!A:B,2,FALSE),"")</f>
        <v/>
      </c>
      <c r="S1885" s="308"/>
      <c r="T1885" s="308"/>
      <c r="U1885" s="308"/>
      <c r="V1885" s="301" t="str">
        <f t="shared" si="71"/>
        <v/>
      </c>
    </row>
    <row r="1886" spans="1:22" s="302" customFormat="1" x14ac:dyDescent="0.2">
      <c r="A1886" s="394"/>
      <c r="B1886" s="305"/>
      <c r="C1886" s="305"/>
      <c r="D1886" s="306"/>
      <c r="E1886" s="306"/>
      <c r="F1886" s="305"/>
      <c r="G1886" s="305"/>
      <c r="H1886" s="306"/>
      <c r="I1886" s="306"/>
      <c r="J1886" s="307"/>
      <c r="K1886" s="307"/>
      <c r="L1886" s="299"/>
      <c r="M1886" s="311"/>
      <c r="N1886" s="312"/>
      <c r="O1886" s="312"/>
      <c r="P1886" s="312"/>
      <c r="Q1886" s="308"/>
      <c r="R1886" s="300" t="str">
        <f>IFERROR(VLOOKUP(Q1886,Hoja1!A:B,2,FALSE),"")</f>
        <v/>
      </c>
      <c r="S1886" s="308"/>
      <c r="T1886" s="308"/>
      <c r="U1886" s="308"/>
      <c r="V1886" s="301" t="str">
        <f t="shared" si="71"/>
        <v/>
      </c>
    </row>
    <row r="1887" spans="1:22" s="302" customFormat="1" x14ac:dyDescent="0.2">
      <c r="A1887" s="394"/>
      <c r="B1887" s="305"/>
      <c r="C1887" s="305"/>
      <c r="D1887" s="306"/>
      <c r="E1887" s="306"/>
      <c r="F1887" s="305"/>
      <c r="G1887" s="305"/>
      <c r="H1887" s="306"/>
      <c r="I1887" s="306"/>
      <c r="J1887" s="307"/>
      <c r="K1887" s="307"/>
      <c r="L1887" s="299"/>
      <c r="M1887" s="311"/>
      <c r="N1887" s="312"/>
      <c r="O1887" s="312"/>
      <c r="P1887" s="312"/>
      <c r="Q1887" s="308"/>
      <c r="R1887" s="300" t="str">
        <f>IFERROR(VLOOKUP(Q1887,Hoja1!A:B,2,FALSE),"")</f>
        <v/>
      </c>
      <c r="S1887" s="308"/>
      <c r="T1887" s="308"/>
      <c r="U1887" s="308"/>
      <c r="V1887" s="301" t="str">
        <f t="shared" si="71"/>
        <v/>
      </c>
    </row>
    <row r="1888" spans="1:22" s="302" customFormat="1" x14ac:dyDescent="0.2">
      <c r="A1888" s="394"/>
      <c r="B1888" s="305"/>
      <c r="C1888" s="305"/>
      <c r="D1888" s="306"/>
      <c r="E1888" s="306"/>
      <c r="F1888" s="305"/>
      <c r="G1888" s="305"/>
      <c r="H1888" s="306"/>
      <c r="I1888" s="306"/>
      <c r="J1888" s="307"/>
      <c r="K1888" s="307"/>
      <c r="L1888" s="299"/>
      <c r="M1888" s="311"/>
      <c r="N1888" s="312"/>
      <c r="O1888" s="312"/>
      <c r="P1888" s="312"/>
      <c r="Q1888" s="308"/>
      <c r="R1888" s="300" t="str">
        <f>IFERROR(VLOOKUP(Q1888,Hoja1!A:B,2,FALSE),"")</f>
        <v/>
      </c>
      <c r="S1888" s="308"/>
      <c r="T1888" s="308"/>
      <c r="U1888" s="308"/>
      <c r="V1888" s="301" t="str">
        <f t="shared" si="71"/>
        <v/>
      </c>
    </row>
    <row r="1889" spans="1:22" s="302" customFormat="1" x14ac:dyDescent="0.2">
      <c r="A1889" s="394"/>
      <c r="B1889" s="305"/>
      <c r="C1889" s="305"/>
      <c r="D1889" s="306"/>
      <c r="E1889" s="306"/>
      <c r="F1889" s="305"/>
      <c r="G1889" s="305"/>
      <c r="H1889" s="306"/>
      <c r="I1889" s="306"/>
      <c r="J1889" s="307"/>
      <c r="K1889" s="307"/>
      <c r="L1889" s="299"/>
      <c r="M1889" s="311"/>
      <c r="N1889" s="312"/>
      <c r="O1889" s="312"/>
      <c r="P1889" s="312"/>
      <c r="Q1889" s="308"/>
      <c r="R1889" s="300" t="str">
        <f>IFERROR(VLOOKUP(Q1889,Hoja1!A:B,2,FALSE),"")</f>
        <v/>
      </c>
      <c r="S1889" s="308"/>
      <c r="T1889" s="308"/>
      <c r="U1889" s="308"/>
      <c r="V1889" s="301" t="str">
        <f t="shared" si="71"/>
        <v/>
      </c>
    </row>
    <row r="1890" spans="1:22" s="302" customFormat="1" x14ac:dyDescent="0.2">
      <c r="A1890" s="394"/>
      <c r="B1890" s="305"/>
      <c r="C1890" s="305"/>
      <c r="D1890" s="306"/>
      <c r="E1890" s="306"/>
      <c r="F1890" s="305"/>
      <c r="G1890" s="305"/>
      <c r="H1890" s="306"/>
      <c r="I1890" s="306"/>
      <c r="J1890" s="307"/>
      <c r="K1890" s="307"/>
      <c r="L1890" s="299"/>
      <c r="M1890" s="311"/>
      <c r="N1890" s="312"/>
      <c r="O1890" s="312"/>
      <c r="P1890" s="312"/>
      <c r="Q1890" s="308"/>
      <c r="R1890" s="300" t="str">
        <f>IFERROR(VLOOKUP(Q1890,Hoja1!A:B,2,FALSE),"")</f>
        <v/>
      </c>
      <c r="S1890" s="308"/>
      <c r="T1890" s="308"/>
      <c r="U1890" s="308"/>
      <c r="V1890" s="301" t="str">
        <f t="shared" si="71"/>
        <v/>
      </c>
    </row>
    <row r="1891" spans="1:22" s="302" customFormat="1" x14ac:dyDescent="0.2">
      <c r="A1891" s="394"/>
      <c r="B1891" s="305"/>
      <c r="C1891" s="305"/>
      <c r="D1891" s="306"/>
      <c r="E1891" s="306"/>
      <c r="F1891" s="305"/>
      <c r="G1891" s="305"/>
      <c r="H1891" s="306"/>
      <c r="I1891" s="306"/>
      <c r="J1891" s="307"/>
      <c r="K1891" s="307"/>
      <c r="L1891" s="299"/>
      <c r="M1891" s="311"/>
      <c r="N1891" s="312"/>
      <c r="O1891" s="312"/>
      <c r="P1891" s="312"/>
      <c r="Q1891" s="308"/>
      <c r="R1891" s="300" t="str">
        <f>IFERROR(VLOOKUP(Q1891,Hoja1!A:B,2,FALSE),"")</f>
        <v/>
      </c>
      <c r="S1891" s="308"/>
      <c r="T1891" s="308"/>
      <c r="U1891" s="308"/>
      <c r="V1891" s="301" t="str">
        <f t="shared" si="71"/>
        <v/>
      </c>
    </row>
    <row r="1892" spans="1:22" s="302" customFormat="1" x14ac:dyDescent="0.2">
      <c r="A1892" s="394"/>
      <c r="B1892" s="305"/>
      <c r="C1892" s="305"/>
      <c r="D1892" s="306"/>
      <c r="E1892" s="306"/>
      <c r="F1892" s="305"/>
      <c r="G1892" s="305"/>
      <c r="H1892" s="306"/>
      <c r="I1892" s="306"/>
      <c r="J1892" s="307"/>
      <c r="K1892" s="307"/>
      <c r="L1892" s="299"/>
      <c r="M1892" s="311"/>
      <c r="N1892" s="312"/>
      <c r="O1892" s="312"/>
      <c r="P1892" s="312"/>
      <c r="Q1892" s="308"/>
      <c r="R1892" s="300" t="str">
        <f>IFERROR(VLOOKUP(Q1892,Hoja1!A:B,2,FALSE),"")</f>
        <v/>
      </c>
      <c r="S1892" s="308"/>
      <c r="T1892" s="308"/>
      <c r="U1892" s="308"/>
      <c r="V1892" s="301" t="str">
        <f t="shared" si="71"/>
        <v/>
      </c>
    </row>
    <row r="1893" spans="1:22" s="302" customFormat="1" x14ac:dyDescent="0.2">
      <c r="A1893" s="394"/>
      <c r="B1893" s="305"/>
      <c r="C1893" s="305"/>
      <c r="D1893" s="306"/>
      <c r="E1893" s="306"/>
      <c r="F1893" s="305"/>
      <c r="G1893" s="305"/>
      <c r="H1893" s="306"/>
      <c r="I1893" s="306"/>
      <c r="J1893" s="307"/>
      <c r="K1893" s="307"/>
      <c r="L1893" s="299"/>
      <c r="M1893" s="311"/>
      <c r="N1893" s="312"/>
      <c r="O1893" s="312"/>
      <c r="P1893" s="312"/>
      <c r="Q1893" s="308"/>
      <c r="R1893" s="300" t="str">
        <f>IFERROR(VLOOKUP(Q1893,Hoja1!A:B,2,FALSE),"")</f>
        <v/>
      </c>
      <c r="S1893" s="308"/>
      <c r="T1893" s="308"/>
      <c r="U1893" s="308"/>
      <c r="V1893" s="301" t="str">
        <f t="shared" si="71"/>
        <v/>
      </c>
    </row>
    <row r="1894" spans="1:22" s="302" customFormat="1" x14ac:dyDescent="0.2">
      <c r="A1894" s="394"/>
      <c r="B1894" s="305"/>
      <c r="C1894" s="305"/>
      <c r="D1894" s="306"/>
      <c r="E1894" s="306"/>
      <c r="F1894" s="305"/>
      <c r="G1894" s="305"/>
      <c r="H1894" s="306"/>
      <c r="I1894" s="306"/>
      <c r="J1894" s="307"/>
      <c r="K1894" s="307"/>
      <c r="L1894" s="299"/>
      <c r="M1894" s="311"/>
      <c r="N1894" s="312"/>
      <c r="O1894" s="312"/>
      <c r="P1894" s="312"/>
      <c r="Q1894" s="308"/>
      <c r="R1894" s="300" t="str">
        <f>IFERROR(VLOOKUP(Q1894,Hoja1!A:B,2,FALSE),"")</f>
        <v/>
      </c>
      <c r="S1894" s="308"/>
      <c r="T1894" s="308"/>
      <c r="U1894" s="308"/>
      <c r="V1894" s="301" t="str">
        <f t="shared" si="71"/>
        <v/>
      </c>
    </row>
    <row r="1895" spans="1:22" s="302" customFormat="1" x14ac:dyDescent="0.2">
      <c r="A1895" s="394"/>
      <c r="B1895" s="305"/>
      <c r="C1895" s="305"/>
      <c r="D1895" s="306"/>
      <c r="E1895" s="306"/>
      <c r="F1895" s="305"/>
      <c r="G1895" s="305"/>
      <c r="H1895" s="306"/>
      <c r="I1895" s="306"/>
      <c r="J1895" s="307"/>
      <c r="K1895" s="307"/>
      <c r="L1895" s="299"/>
      <c r="M1895" s="311"/>
      <c r="N1895" s="312"/>
      <c r="O1895" s="312"/>
      <c r="P1895" s="312"/>
      <c r="Q1895" s="308"/>
      <c r="R1895" s="300" t="str">
        <f>IFERROR(VLOOKUP(Q1895,Hoja1!A:B,2,FALSE),"")</f>
        <v/>
      </c>
      <c r="S1895" s="308"/>
      <c r="T1895" s="308"/>
      <c r="U1895" s="308"/>
      <c r="V1895" s="301" t="str">
        <f t="shared" si="71"/>
        <v/>
      </c>
    </row>
    <row r="1896" spans="1:22" s="302" customFormat="1" x14ac:dyDescent="0.2">
      <c r="A1896" s="394"/>
      <c r="B1896" s="305"/>
      <c r="C1896" s="305"/>
      <c r="D1896" s="306"/>
      <c r="E1896" s="306"/>
      <c r="F1896" s="305"/>
      <c r="G1896" s="305"/>
      <c r="H1896" s="306"/>
      <c r="I1896" s="306"/>
      <c r="J1896" s="307"/>
      <c r="K1896" s="307"/>
      <c r="L1896" s="299"/>
      <c r="M1896" s="311"/>
      <c r="N1896" s="312"/>
      <c r="O1896" s="312"/>
      <c r="P1896" s="312"/>
      <c r="Q1896" s="308"/>
      <c r="R1896" s="300" t="str">
        <f>IFERROR(VLOOKUP(Q1896,Hoja1!A:B,2,FALSE),"")</f>
        <v/>
      </c>
      <c r="S1896" s="308"/>
      <c r="T1896" s="308"/>
      <c r="U1896" s="308"/>
      <c r="V1896" s="301" t="str">
        <f t="shared" si="71"/>
        <v/>
      </c>
    </row>
    <row r="1897" spans="1:22" s="302" customFormat="1" x14ac:dyDescent="0.2">
      <c r="A1897" s="394"/>
      <c r="B1897" s="305"/>
      <c r="C1897" s="305"/>
      <c r="D1897" s="306"/>
      <c r="E1897" s="306"/>
      <c r="F1897" s="305"/>
      <c r="G1897" s="305"/>
      <c r="H1897" s="306"/>
      <c r="I1897" s="306"/>
      <c r="J1897" s="307"/>
      <c r="K1897" s="307"/>
      <c r="L1897" s="299"/>
      <c r="M1897" s="311"/>
      <c r="N1897" s="312"/>
      <c r="O1897" s="312"/>
      <c r="P1897" s="312"/>
      <c r="Q1897" s="308"/>
      <c r="R1897" s="300" t="str">
        <f>IFERROR(VLOOKUP(Q1897,Hoja1!A:B,2,FALSE),"")</f>
        <v/>
      </c>
      <c r="S1897" s="308"/>
      <c r="T1897" s="308"/>
      <c r="U1897" s="308"/>
      <c r="V1897" s="301" t="str">
        <f t="shared" si="71"/>
        <v/>
      </c>
    </row>
    <row r="1898" spans="1:22" s="302" customFormat="1" x14ac:dyDescent="0.2">
      <c r="A1898" s="394"/>
      <c r="B1898" s="305"/>
      <c r="C1898" s="305"/>
      <c r="D1898" s="306"/>
      <c r="E1898" s="306"/>
      <c r="F1898" s="305"/>
      <c r="G1898" s="305"/>
      <c r="H1898" s="306"/>
      <c r="I1898" s="306"/>
      <c r="J1898" s="307"/>
      <c r="K1898" s="307"/>
      <c r="L1898" s="299"/>
      <c r="M1898" s="311"/>
      <c r="N1898" s="312"/>
      <c r="O1898" s="312"/>
      <c r="P1898" s="312"/>
      <c r="Q1898" s="308"/>
      <c r="R1898" s="300" t="str">
        <f>IFERROR(VLOOKUP(Q1898,Hoja1!A:B,2,FALSE),"")</f>
        <v/>
      </c>
      <c r="S1898" s="308"/>
      <c r="T1898" s="308"/>
      <c r="U1898" s="308"/>
      <c r="V1898" s="301" t="str">
        <f t="shared" si="71"/>
        <v/>
      </c>
    </row>
    <row r="1899" spans="1:22" s="302" customFormat="1" x14ac:dyDescent="0.2">
      <c r="A1899" s="394"/>
      <c r="B1899" s="305"/>
      <c r="C1899" s="305"/>
      <c r="D1899" s="306"/>
      <c r="E1899" s="306"/>
      <c r="F1899" s="305"/>
      <c r="G1899" s="305"/>
      <c r="H1899" s="306"/>
      <c r="I1899" s="306"/>
      <c r="J1899" s="307"/>
      <c r="K1899" s="307"/>
      <c r="L1899" s="299"/>
      <c r="M1899" s="311"/>
      <c r="N1899" s="312"/>
      <c r="O1899" s="312"/>
      <c r="P1899" s="312"/>
      <c r="Q1899" s="308"/>
      <c r="R1899" s="300" t="str">
        <f>IFERROR(VLOOKUP(Q1899,Hoja1!A:B,2,FALSE),"")</f>
        <v/>
      </c>
      <c r="S1899" s="308"/>
      <c r="T1899" s="308"/>
      <c r="U1899" s="308"/>
      <c r="V1899" s="301" t="str">
        <f t="shared" si="71"/>
        <v/>
      </c>
    </row>
    <row r="1900" spans="1:22" s="302" customFormat="1" x14ac:dyDescent="0.2">
      <c r="A1900" s="394"/>
      <c r="B1900" s="305"/>
      <c r="C1900" s="305"/>
      <c r="D1900" s="306"/>
      <c r="E1900" s="306"/>
      <c r="F1900" s="305"/>
      <c r="G1900" s="305"/>
      <c r="H1900" s="306"/>
      <c r="I1900" s="306"/>
      <c r="J1900" s="307"/>
      <c r="K1900" s="307"/>
      <c r="L1900" s="299"/>
      <c r="M1900" s="311"/>
      <c r="N1900" s="312"/>
      <c r="O1900" s="312"/>
      <c r="P1900" s="312"/>
      <c r="Q1900" s="308"/>
      <c r="R1900" s="300" t="str">
        <f>IFERROR(VLOOKUP(Q1900,Hoja1!A:B,2,FALSE),"")</f>
        <v/>
      </c>
      <c r="S1900" s="308"/>
      <c r="T1900" s="308"/>
      <c r="U1900" s="308"/>
      <c r="V1900" s="301" t="str">
        <f t="shared" si="71"/>
        <v/>
      </c>
    </row>
    <row r="1901" spans="1:22" s="302" customFormat="1" x14ac:dyDescent="0.2">
      <c r="A1901" s="394"/>
      <c r="B1901" s="305"/>
      <c r="C1901" s="305"/>
      <c r="D1901" s="306"/>
      <c r="E1901" s="306"/>
      <c r="F1901" s="305"/>
      <c r="G1901" s="305"/>
      <c r="H1901" s="306"/>
      <c r="I1901" s="306"/>
      <c r="J1901" s="307"/>
      <c r="K1901" s="307"/>
      <c r="L1901" s="299"/>
      <c r="M1901" s="311"/>
      <c r="N1901" s="312"/>
      <c r="O1901" s="312"/>
      <c r="P1901" s="312"/>
      <c r="Q1901" s="308"/>
      <c r="R1901" s="300" t="str">
        <f>IFERROR(VLOOKUP(Q1901,Hoja1!A:B,2,FALSE),"")</f>
        <v/>
      </c>
      <c r="S1901" s="308"/>
      <c r="T1901" s="308"/>
      <c r="U1901" s="308"/>
      <c r="V1901" s="301" t="str">
        <f t="shared" si="71"/>
        <v/>
      </c>
    </row>
    <row r="1902" spans="1:22" s="302" customFormat="1" x14ac:dyDescent="0.2">
      <c r="A1902" s="394"/>
      <c r="B1902" s="305"/>
      <c r="C1902" s="305"/>
      <c r="D1902" s="306"/>
      <c r="E1902" s="306"/>
      <c r="F1902" s="305"/>
      <c r="G1902" s="305"/>
      <c r="H1902" s="306"/>
      <c r="I1902" s="306"/>
      <c r="J1902" s="307"/>
      <c r="K1902" s="307"/>
      <c r="L1902" s="299"/>
      <c r="M1902" s="311"/>
      <c r="N1902" s="312"/>
      <c r="O1902" s="312"/>
      <c r="P1902" s="312"/>
      <c r="Q1902" s="308"/>
      <c r="R1902" s="300" t="str">
        <f>IFERROR(VLOOKUP(Q1902,Hoja1!A:B,2,FALSE),"")</f>
        <v/>
      </c>
      <c r="S1902" s="308"/>
      <c r="T1902" s="308"/>
      <c r="U1902" s="308"/>
      <c r="V1902" s="301" t="str">
        <f t="shared" si="71"/>
        <v/>
      </c>
    </row>
    <row r="1903" spans="1:22" s="302" customFormat="1" x14ac:dyDescent="0.2">
      <c r="A1903" s="394"/>
      <c r="B1903" s="305"/>
      <c r="C1903" s="305"/>
      <c r="D1903" s="306"/>
      <c r="E1903" s="306"/>
      <c r="F1903" s="305"/>
      <c r="G1903" s="305"/>
      <c r="H1903" s="306"/>
      <c r="I1903" s="306"/>
      <c r="J1903" s="307"/>
      <c r="K1903" s="307"/>
      <c r="L1903" s="299"/>
      <c r="M1903" s="311"/>
      <c r="N1903" s="312"/>
      <c r="O1903" s="312"/>
      <c r="P1903" s="312"/>
      <c r="Q1903" s="308"/>
      <c r="R1903" s="300" t="str">
        <f>IFERROR(VLOOKUP(Q1903,Hoja1!A:B,2,FALSE),"")</f>
        <v/>
      </c>
      <c r="S1903" s="308"/>
      <c r="T1903" s="308"/>
      <c r="U1903" s="308"/>
      <c r="V1903" s="301" t="str">
        <f t="shared" si="71"/>
        <v/>
      </c>
    </row>
    <row r="1904" spans="1:22" s="302" customFormat="1" x14ac:dyDescent="0.2">
      <c r="A1904" s="394"/>
      <c r="B1904" s="305"/>
      <c r="C1904" s="305"/>
      <c r="D1904" s="306"/>
      <c r="E1904" s="306"/>
      <c r="F1904" s="305"/>
      <c r="G1904" s="305"/>
      <c r="H1904" s="306"/>
      <c r="I1904" s="306"/>
      <c r="J1904" s="307"/>
      <c r="K1904" s="307"/>
      <c r="L1904" s="299"/>
      <c r="M1904" s="311"/>
      <c r="N1904" s="312"/>
      <c r="O1904" s="312"/>
      <c r="P1904" s="312"/>
      <c r="Q1904" s="308"/>
      <c r="R1904" s="300" t="str">
        <f>IFERROR(VLOOKUP(Q1904,Hoja1!A:B,2,FALSE),"")</f>
        <v/>
      </c>
      <c r="S1904" s="308"/>
      <c r="T1904" s="308"/>
      <c r="U1904" s="308"/>
      <c r="V1904" s="301" t="str">
        <f t="shared" si="71"/>
        <v/>
      </c>
    </row>
    <row r="1905" spans="1:22" s="302" customFormat="1" x14ac:dyDescent="0.2">
      <c r="A1905" s="394"/>
      <c r="B1905" s="305"/>
      <c r="C1905" s="305"/>
      <c r="D1905" s="306"/>
      <c r="E1905" s="306"/>
      <c r="F1905" s="305"/>
      <c r="G1905" s="305"/>
      <c r="H1905" s="306"/>
      <c r="I1905" s="306"/>
      <c r="J1905" s="307"/>
      <c r="K1905" s="307"/>
      <c r="L1905" s="299"/>
      <c r="M1905" s="311"/>
      <c r="N1905" s="312"/>
      <c r="O1905" s="312"/>
      <c r="P1905" s="312"/>
      <c r="Q1905" s="308"/>
      <c r="R1905" s="300" t="str">
        <f>IFERROR(VLOOKUP(Q1905,Hoja1!A:B,2,FALSE),"")</f>
        <v/>
      </c>
      <c r="S1905" s="308"/>
      <c r="T1905" s="308"/>
      <c r="U1905" s="308"/>
      <c r="V1905" s="301" t="str">
        <f t="shared" si="71"/>
        <v/>
      </c>
    </row>
    <row r="1906" spans="1:22" s="302" customFormat="1" x14ac:dyDescent="0.2">
      <c r="A1906" s="394"/>
      <c r="B1906" s="305"/>
      <c r="C1906" s="305"/>
      <c r="D1906" s="306"/>
      <c r="E1906" s="306"/>
      <c r="F1906" s="305"/>
      <c r="G1906" s="305"/>
      <c r="H1906" s="306"/>
      <c r="I1906" s="306"/>
      <c r="J1906" s="307"/>
      <c r="K1906" s="307"/>
      <c r="L1906" s="299"/>
      <c r="M1906" s="311"/>
      <c r="N1906" s="312"/>
      <c r="O1906" s="312"/>
      <c r="P1906" s="312"/>
      <c r="Q1906" s="308"/>
      <c r="R1906" s="300" t="str">
        <f>IFERROR(VLOOKUP(Q1906,Hoja1!A:B,2,FALSE),"")</f>
        <v/>
      </c>
      <c r="S1906" s="308"/>
      <c r="T1906" s="308"/>
      <c r="U1906" s="308"/>
      <c r="V1906" s="301" t="str">
        <f t="shared" si="71"/>
        <v/>
      </c>
    </row>
    <row r="1907" spans="1:22" s="302" customFormat="1" x14ac:dyDescent="0.2">
      <c r="A1907" s="394"/>
      <c r="B1907" s="305"/>
      <c r="C1907" s="305"/>
      <c r="D1907" s="306"/>
      <c r="E1907" s="306"/>
      <c r="F1907" s="305"/>
      <c r="G1907" s="305"/>
      <c r="H1907" s="306"/>
      <c r="I1907" s="306"/>
      <c r="J1907" s="307"/>
      <c r="K1907" s="307"/>
      <c r="L1907" s="299"/>
      <c r="M1907" s="311"/>
      <c r="N1907" s="312"/>
      <c r="O1907" s="312"/>
      <c r="P1907" s="312"/>
      <c r="Q1907" s="308"/>
      <c r="R1907" s="300" t="str">
        <f>IFERROR(VLOOKUP(Q1907,Hoja1!A:B,2,FALSE),"")</f>
        <v/>
      </c>
      <c r="S1907" s="308"/>
      <c r="T1907" s="308"/>
      <c r="U1907" s="308"/>
      <c r="V1907" s="301" t="str">
        <f t="shared" si="71"/>
        <v/>
      </c>
    </row>
    <row r="1908" spans="1:22" s="302" customFormat="1" x14ac:dyDescent="0.2">
      <c r="A1908" s="394"/>
      <c r="B1908" s="305"/>
      <c r="C1908" s="305"/>
      <c r="D1908" s="306"/>
      <c r="E1908" s="306"/>
      <c r="F1908" s="305"/>
      <c r="G1908" s="305"/>
      <c r="H1908" s="306"/>
      <c r="I1908" s="306"/>
      <c r="J1908" s="307"/>
      <c r="K1908" s="307"/>
      <c r="L1908" s="299"/>
      <c r="M1908" s="311"/>
      <c r="N1908" s="312"/>
      <c r="O1908" s="312"/>
      <c r="P1908" s="312"/>
      <c r="Q1908" s="308"/>
      <c r="R1908" s="300" t="str">
        <f>IFERROR(VLOOKUP(Q1908,Hoja1!A:B,2,FALSE),"")</f>
        <v/>
      </c>
      <c r="S1908" s="308"/>
      <c r="T1908" s="308"/>
      <c r="U1908" s="308"/>
      <c r="V1908" s="301" t="str">
        <f t="shared" si="71"/>
        <v/>
      </c>
    </row>
    <row r="1909" spans="1:22" s="302" customFormat="1" x14ac:dyDescent="0.2">
      <c r="A1909" s="394"/>
      <c r="B1909" s="305"/>
      <c r="C1909" s="305"/>
      <c r="D1909" s="306"/>
      <c r="E1909" s="306"/>
      <c r="F1909" s="305"/>
      <c r="G1909" s="305"/>
      <c r="H1909" s="306"/>
      <c r="I1909" s="306"/>
      <c r="J1909" s="307"/>
      <c r="K1909" s="307"/>
      <c r="L1909" s="299"/>
      <c r="M1909" s="311"/>
      <c r="N1909" s="312"/>
      <c r="O1909" s="312"/>
      <c r="P1909" s="312"/>
      <c r="Q1909" s="308"/>
      <c r="R1909" s="300" t="str">
        <f>IFERROR(VLOOKUP(Q1909,Hoja1!A:B,2,FALSE),"")</f>
        <v/>
      </c>
      <c r="S1909" s="308"/>
      <c r="T1909" s="308"/>
      <c r="U1909" s="308"/>
      <c r="V1909" s="301" t="str">
        <f t="shared" si="71"/>
        <v/>
      </c>
    </row>
    <row r="1910" spans="1:22" s="302" customFormat="1" x14ac:dyDescent="0.2">
      <c r="A1910" s="394"/>
      <c r="B1910" s="305"/>
      <c r="C1910" s="305"/>
      <c r="D1910" s="306"/>
      <c r="E1910" s="306"/>
      <c r="F1910" s="305"/>
      <c r="G1910" s="305"/>
      <c r="H1910" s="306"/>
      <c r="I1910" s="306"/>
      <c r="J1910" s="307"/>
      <c r="K1910" s="307"/>
      <c r="L1910" s="299"/>
      <c r="M1910" s="311"/>
      <c r="N1910" s="312"/>
      <c r="O1910" s="312"/>
      <c r="P1910" s="312"/>
      <c r="Q1910" s="308"/>
      <c r="R1910" s="300" t="str">
        <f>IFERROR(VLOOKUP(Q1910,Hoja1!A:B,2,FALSE),"")</f>
        <v/>
      </c>
      <c r="S1910" s="308"/>
      <c r="T1910" s="308"/>
      <c r="U1910" s="308"/>
      <c r="V1910" s="301" t="str">
        <f t="shared" si="71"/>
        <v/>
      </c>
    </row>
    <row r="1911" spans="1:22" s="302" customFormat="1" x14ac:dyDescent="0.2">
      <c r="A1911" s="394"/>
      <c r="B1911" s="305"/>
      <c r="C1911" s="305"/>
      <c r="D1911" s="306"/>
      <c r="E1911" s="306"/>
      <c r="F1911" s="305"/>
      <c r="G1911" s="305"/>
      <c r="H1911" s="306"/>
      <c r="I1911" s="306"/>
      <c r="J1911" s="307"/>
      <c r="K1911" s="307"/>
      <c r="L1911" s="299"/>
      <c r="M1911" s="311"/>
      <c r="N1911" s="312"/>
      <c r="O1911" s="312"/>
      <c r="P1911" s="312"/>
      <c r="Q1911" s="308"/>
      <c r="R1911" s="300" t="str">
        <f>IFERROR(VLOOKUP(Q1911,Hoja1!A:B,2,FALSE),"")</f>
        <v/>
      </c>
      <c r="S1911" s="308"/>
      <c r="T1911" s="308"/>
      <c r="U1911" s="308"/>
      <c r="V1911" s="301" t="str">
        <f t="shared" si="71"/>
        <v/>
      </c>
    </row>
    <row r="1912" spans="1:22" s="302" customFormat="1" x14ac:dyDescent="0.2">
      <c r="A1912" s="394"/>
      <c r="B1912" s="305"/>
      <c r="C1912" s="305"/>
      <c r="D1912" s="306"/>
      <c r="E1912" s="306"/>
      <c r="F1912" s="305"/>
      <c r="G1912" s="305"/>
      <c r="H1912" s="306"/>
      <c r="I1912" s="306"/>
      <c r="J1912" s="307"/>
      <c r="K1912" s="307"/>
      <c r="L1912" s="299"/>
      <c r="M1912" s="311"/>
      <c r="N1912" s="312"/>
      <c r="O1912" s="312"/>
      <c r="P1912" s="312"/>
      <c r="Q1912" s="308"/>
      <c r="R1912" s="300" t="str">
        <f>IFERROR(VLOOKUP(Q1912,Hoja1!A:B,2,FALSE),"")</f>
        <v/>
      </c>
      <c r="S1912" s="308"/>
      <c r="T1912" s="308"/>
      <c r="U1912" s="308"/>
      <c r="V1912" s="301" t="str">
        <f t="shared" si="71"/>
        <v/>
      </c>
    </row>
    <row r="1913" spans="1:22" s="302" customFormat="1" x14ac:dyDescent="0.2">
      <c r="A1913" s="394"/>
      <c r="B1913" s="305"/>
      <c r="C1913" s="305"/>
      <c r="D1913" s="306"/>
      <c r="E1913" s="306"/>
      <c r="F1913" s="305"/>
      <c r="G1913" s="305"/>
      <c r="H1913" s="306"/>
      <c r="I1913" s="306"/>
      <c r="J1913" s="307"/>
      <c r="K1913" s="307"/>
      <c r="L1913" s="299"/>
      <c r="M1913" s="311"/>
      <c r="N1913" s="312"/>
      <c r="O1913" s="312"/>
      <c r="P1913" s="312"/>
      <c r="Q1913" s="308"/>
      <c r="R1913" s="300" t="str">
        <f>IFERROR(VLOOKUP(Q1913,Hoja1!A:B,2,FALSE),"")</f>
        <v/>
      </c>
      <c r="S1913" s="308"/>
      <c r="T1913" s="308"/>
      <c r="U1913" s="308"/>
      <c r="V1913" s="301" t="str">
        <f t="shared" si="71"/>
        <v/>
      </c>
    </row>
    <row r="1914" spans="1:22" s="302" customFormat="1" x14ac:dyDescent="0.2">
      <c r="A1914" s="394"/>
      <c r="B1914" s="305"/>
      <c r="C1914" s="305"/>
      <c r="D1914" s="306"/>
      <c r="E1914" s="306"/>
      <c r="F1914" s="305"/>
      <c r="G1914" s="305"/>
      <c r="H1914" s="306"/>
      <c r="I1914" s="306"/>
      <c r="J1914" s="307"/>
      <c r="K1914" s="307"/>
      <c r="L1914" s="299"/>
      <c r="M1914" s="311"/>
      <c r="N1914" s="312"/>
      <c r="O1914" s="312"/>
      <c r="P1914" s="312"/>
      <c r="Q1914" s="308"/>
      <c r="R1914" s="300" t="str">
        <f>IFERROR(VLOOKUP(Q1914,Hoja1!A:B,2,FALSE),"")</f>
        <v/>
      </c>
      <c r="S1914" s="308"/>
      <c r="T1914" s="308"/>
      <c r="U1914" s="308"/>
      <c r="V1914" s="301" t="str">
        <f t="shared" si="71"/>
        <v/>
      </c>
    </row>
    <row r="1915" spans="1:22" s="302" customFormat="1" x14ac:dyDescent="0.2">
      <c r="A1915" s="394"/>
      <c r="B1915" s="305"/>
      <c r="C1915" s="305"/>
      <c r="D1915" s="306"/>
      <c r="E1915" s="306"/>
      <c r="F1915" s="305"/>
      <c r="G1915" s="305"/>
      <c r="H1915" s="306"/>
      <c r="I1915" s="306"/>
      <c r="J1915" s="307"/>
      <c r="K1915" s="307"/>
      <c r="L1915" s="299"/>
      <c r="M1915" s="311"/>
      <c r="N1915" s="312"/>
      <c r="O1915" s="312"/>
      <c r="P1915" s="312"/>
      <c r="Q1915" s="308"/>
      <c r="R1915" s="300" t="str">
        <f>IFERROR(VLOOKUP(Q1915,Hoja1!A:B,2,FALSE),"")</f>
        <v/>
      </c>
      <c r="S1915" s="308"/>
      <c r="T1915" s="308"/>
      <c r="U1915" s="308"/>
      <c r="V1915" s="301" t="str">
        <f t="shared" si="71"/>
        <v/>
      </c>
    </row>
    <row r="1916" spans="1:22" s="302" customFormat="1" x14ac:dyDescent="0.2">
      <c r="A1916" s="394"/>
      <c r="B1916" s="305"/>
      <c r="C1916" s="305"/>
      <c r="D1916" s="306"/>
      <c r="E1916" s="306"/>
      <c r="F1916" s="305"/>
      <c r="G1916" s="305"/>
      <c r="H1916" s="306"/>
      <c r="I1916" s="306"/>
      <c r="J1916" s="307"/>
      <c r="K1916" s="307"/>
      <c r="L1916" s="299"/>
      <c r="M1916" s="311"/>
      <c r="N1916" s="312"/>
      <c r="O1916" s="312"/>
      <c r="P1916" s="312"/>
      <c r="Q1916" s="308"/>
      <c r="R1916" s="300" t="str">
        <f>IFERROR(VLOOKUP(Q1916,Hoja1!A:B,2,FALSE),"")</f>
        <v/>
      </c>
      <c r="S1916" s="308"/>
      <c r="T1916" s="308"/>
      <c r="U1916" s="308"/>
      <c r="V1916" s="301" t="str">
        <f t="shared" si="71"/>
        <v/>
      </c>
    </row>
    <row r="1917" spans="1:22" s="302" customFormat="1" x14ac:dyDescent="0.2">
      <c r="A1917" s="394"/>
      <c r="B1917" s="305"/>
      <c r="C1917" s="305"/>
      <c r="D1917" s="306"/>
      <c r="E1917" s="306"/>
      <c r="F1917" s="305"/>
      <c r="G1917" s="305"/>
      <c r="H1917" s="306"/>
      <c r="I1917" s="306"/>
      <c r="J1917" s="307"/>
      <c r="K1917" s="307"/>
      <c r="L1917" s="299"/>
      <c r="M1917" s="311"/>
      <c r="N1917" s="312"/>
      <c r="O1917" s="312"/>
      <c r="P1917" s="312"/>
      <c r="Q1917" s="308"/>
      <c r="R1917" s="300" t="str">
        <f>IFERROR(VLOOKUP(Q1917,Hoja1!A:B,2,FALSE),"")</f>
        <v/>
      </c>
      <c r="S1917" s="308"/>
      <c r="T1917" s="308"/>
      <c r="U1917" s="308"/>
      <c r="V1917" s="301" t="str">
        <f t="shared" si="71"/>
        <v/>
      </c>
    </row>
    <row r="1918" spans="1:22" s="302" customFormat="1" x14ac:dyDescent="0.2">
      <c r="A1918" s="394"/>
      <c r="B1918" s="305"/>
      <c r="C1918" s="305"/>
      <c r="D1918" s="306"/>
      <c r="E1918" s="306"/>
      <c r="F1918" s="305"/>
      <c r="G1918" s="305"/>
      <c r="H1918" s="306"/>
      <c r="I1918" s="306"/>
      <c r="J1918" s="307"/>
      <c r="K1918" s="307"/>
      <c r="L1918" s="299"/>
      <c r="M1918" s="311"/>
      <c r="N1918" s="312"/>
      <c r="O1918" s="312"/>
      <c r="P1918" s="312"/>
      <c r="Q1918" s="308"/>
      <c r="R1918" s="300" t="str">
        <f>IFERROR(VLOOKUP(Q1918,Hoja1!A:B,2,FALSE),"")</f>
        <v/>
      </c>
      <c r="S1918" s="308"/>
      <c r="T1918" s="308"/>
      <c r="U1918" s="308"/>
      <c r="V1918" s="301" t="str">
        <f t="shared" si="71"/>
        <v/>
      </c>
    </row>
    <row r="1919" spans="1:22" s="302" customFormat="1" x14ac:dyDescent="0.2">
      <c r="A1919" s="394"/>
      <c r="B1919" s="305"/>
      <c r="C1919" s="305"/>
      <c r="D1919" s="306"/>
      <c r="E1919" s="306"/>
      <c r="F1919" s="305"/>
      <c r="G1919" s="305"/>
      <c r="H1919" s="306"/>
      <c r="I1919" s="306"/>
      <c r="J1919" s="307"/>
      <c r="K1919" s="307"/>
      <c r="L1919" s="299"/>
      <c r="M1919" s="311"/>
      <c r="N1919" s="312"/>
      <c r="O1919" s="312"/>
      <c r="P1919" s="312"/>
      <c r="Q1919" s="308"/>
      <c r="R1919" s="300" t="str">
        <f>IFERROR(VLOOKUP(Q1919,Hoja1!A:B,2,FALSE),"")</f>
        <v/>
      </c>
      <c r="S1919" s="308"/>
      <c r="T1919" s="308"/>
      <c r="U1919" s="308"/>
      <c r="V1919" s="301" t="str">
        <f t="shared" si="71"/>
        <v/>
      </c>
    </row>
    <row r="1920" spans="1:22" s="302" customFormat="1" x14ac:dyDescent="0.2">
      <c r="A1920" s="394"/>
      <c r="B1920" s="305"/>
      <c r="C1920" s="305"/>
      <c r="D1920" s="306"/>
      <c r="E1920" s="306"/>
      <c r="F1920" s="305"/>
      <c r="G1920" s="305"/>
      <c r="H1920" s="306"/>
      <c r="I1920" s="306"/>
      <c r="J1920" s="307"/>
      <c r="K1920" s="307"/>
      <c r="L1920" s="299"/>
      <c r="M1920" s="311"/>
      <c r="N1920" s="312"/>
      <c r="O1920" s="312"/>
      <c r="P1920" s="312"/>
      <c r="Q1920" s="308"/>
      <c r="R1920" s="300" t="str">
        <f>IFERROR(VLOOKUP(Q1920,Hoja1!A:B,2,FALSE),"")</f>
        <v/>
      </c>
      <c r="S1920" s="308"/>
      <c r="T1920" s="308"/>
      <c r="U1920" s="308"/>
      <c r="V1920" s="301" t="str">
        <f t="shared" si="71"/>
        <v/>
      </c>
    </row>
    <row r="1921" spans="1:22" s="302" customFormat="1" x14ac:dyDescent="0.2">
      <c r="A1921" s="394"/>
      <c r="B1921" s="305"/>
      <c r="C1921" s="305"/>
      <c r="D1921" s="306"/>
      <c r="E1921" s="306"/>
      <c r="F1921" s="305"/>
      <c r="G1921" s="305"/>
      <c r="H1921" s="306"/>
      <c r="I1921" s="306"/>
      <c r="J1921" s="307"/>
      <c r="K1921" s="307"/>
      <c r="L1921" s="299"/>
      <c r="M1921" s="311"/>
      <c r="N1921" s="312"/>
      <c r="O1921" s="312"/>
      <c r="P1921" s="312"/>
      <c r="Q1921" s="308"/>
      <c r="R1921" s="300" t="str">
        <f>IFERROR(VLOOKUP(Q1921,Hoja1!A:B,2,FALSE),"")</f>
        <v/>
      </c>
      <c r="S1921" s="308"/>
      <c r="T1921" s="308"/>
      <c r="U1921" s="308"/>
      <c r="V1921" s="301" t="str">
        <f t="shared" si="71"/>
        <v/>
      </c>
    </row>
    <row r="1922" spans="1:22" s="302" customFormat="1" x14ac:dyDescent="0.2">
      <c r="A1922" s="394"/>
      <c r="B1922" s="305"/>
      <c r="C1922" s="305"/>
      <c r="D1922" s="306"/>
      <c r="E1922" s="306"/>
      <c r="F1922" s="305"/>
      <c r="G1922" s="305"/>
      <c r="H1922" s="306"/>
      <c r="I1922" s="306"/>
      <c r="J1922" s="307"/>
      <c r="K1922" s="307"/>
      <c r="L1922" s="299"/>
      <c r="M1922" s="311"/>
      <c r="N1922" s="312"/>
      <c r="O1922" s="312"/>
      <c r="P1922" s="312"/>
      <c r="Q1922" s="308"/>
      <c r="R1922" s="300" t="str">
        <f>IFERROR(VLOOKUP(Q1922,Hoja1!A:B,2,FALSE),"")</f>
        <v/>
      </c>
      <c r="S1922" s="308"/>
      <c r="T1922" s="308"/>
      <c r="U1922" s="308"/>
      <c r="V1922" s="301" t="str">
        <f t="shared" si="71"/>
        <v/>
      </c>
    </row>
    <row r="1923" spans="1:22" s="302" customFormat="1" x14ac:dyDescent="0.2">
      <c r="A1923" s="394"/>
      <c r="B1923" s="305"/>
      <c r="C1923" s="305"/>
      <c r="D1923" s="306"/>
      <c r="E1923" s="306"/>
      <c r="F1923" s="305"/>
      <c r="G1923" s="305"/>
      <c r="H1923" s="306"/>
      <c r="I1923" s="306"/>
      <c r="J1923" s="307"/>
      <c r="K1923" s="307"/>
      <c r="L1923" s="299"/>
      <c r="M1923" s="311"/>
      <c r="N1923" s="312"/>
      <c r="O1923" s="312"/>
      <c r="P1923" s="312"/>
      <c r="Q1923" s="308"/>
      <c r="R1923" s="300" t="str">
        <f>IFERROR(VLOOKUP(Q1923,Hoja1!A:B,2,FALSE),"")</f>
        <v/>
      </c>
      <c r="S1923" s="308"/>
      <c r="T1923" s="308"/>
      <c r="U1923" s="308"/>
      <c r="V1923" s="301" t="str">
        <f t="shared" si="71"/>
        <v/>
      </c>
    </row>
    <row r="1924" spans="1:22" s="302" customFormat="1" x14ac:dyDescent="0.2">
      <c r="A1924" s="394"/>
      <c r="B1924" s="305"/>
      <c r="C1924" s="305"/>
      <c r="D1924" s="306"/>
      <c r="E1924" s="306"/>
      <c r="F1924" s="305"/>
      <c r="G1924" s="305"/>
      <c r="H1924" s="306"/>
      <c r="I1924" s="306"/>
      <c r="J1924" s="307"/>
      <c r="K1924" s="307"/>
      <c r="L1924" s="299"/>
      <c r="M1924" s="311"/>
      <c r="N1924" s="312"/>
      <c r="O1924" s="312"/>
      <c r="P1924" s="312"/>
      <c r="Q1924" s="308"/>
      <c r="R1924" s="300" t="str">
        <f>IFERROR(VLOOKUP(Q1924,Hoja1!A:B,2,FALSE),"")</f>
        <v/>
      </c>
      <c r="S1924" s="308"/>
      <c r="T1924" s="308"/>
      <c r="U1924" s="308"/>
      <c r="V1924" s="301" t="str">
        <f t="shared" si="71"/>
        <v/>
      </c>
    </row>
    <row r="1925" spans="1:22" s="302" customFormat="1" x14ac:dyDescent="0.2">
      <c r="A1925" s="394"/>
      <c r="B1925" s="305"/>
      <c r="C1925" s="305"/>
      <c r="D1925" s="306"/>
      <c r="E1925" s="306"/>
      <c r="F1925" s="305"/>
      <c r="G1925" s="305"/>
      <c r="H1925" s="306"/>
      <c r="I1925" s="306"/>
      <c r="J1925" s="307"/>
      <c r="K1925" s="307"/>
      <c r="L1925" s="299"/>
      <c r="M1925" s="311"/>
      <c r="N1925" s="312"/>
      <c r="O1925" s="312"/>
      <c r="P1925" s="312"/>
      <c r="Q1925" s="308"/>
      <c r="R1925" s="300" t="str">
        <f>IFERROR(VLOOKUP(Q1925,Hoja1!A:B,2,FALSE),"")</f>
        <v/>
      </c>
      <c r="S1925" s="308"/>
      <c r="T1925" s="308"/>
      <c r="U1925" s="308"/>
      <c r="V1925" s="301" t="str">
        <f t="shared" si="71"/>
        <v/>
      </c>
    </row>
    <row r="1926" spans="1:22" s="302" customFormat="1" x14ac:dyDescent="0.2">
      <c r="A1926" s="394"/>
      <c r="B1926" s="305"/>
      <c r="C1926" s="305"/>
      <c r="D1926" s="306"/>
      <c r="E1926" s="306"/>
      <c r="F1926" s="305"/>
      <c r="G1926" s="305"/>
      <c r="H1926" s="306"/>
      <c r="I1926" s="306"/>
      <c r="J1926" s="307"/>
      <c r="K1926" s="307"/>
      <c r="L1926" s="299"/>
      <c r="M1926" s="311"/>
      <c r="N1926" s="312"/>
      <c r="O1926" s="312"/>
      <c r="P1926" s="312"/>
      <c r="Q1926" s="308"/>
      <c r="R1926" s="300" t="str">
        <f>IFERROR(VLOOKUP(Q1926,Hoja1!A:B,2,FALSE),"")</f>
        <v/>
      </c>
      <c r="S1926" s="308"/>
      <c r="T1926" s="308"/>
      <c r="U1926" s="308"/>
      <c r="V1926" s="301" t="str">
        <f t="shared" si="71"/>
        <v/>
      </c>
    </row>
    <row r="1927" spans="1:22" s="302" customFormat="1" x14ac:dyDescent="0.2">
      <c r="A1927" s="394"/>
      <c r="B1927" s="305"/>
      <c r="C1927" s="305"/>
      <c r="D1927" s="306"/>
      <c r="E1927" s="306"/>
      <c r="F1927" s="305"/>
      <c r="G1927" s="305"/>
      <c r="H1927" s="306"/>
      <c r="I1927" s="306"/>
      <c r="J1927" s="307"/>
      <c r="K1927" s="307"/>
      <c r="L1927" s="299"/>
      <c r="M1927" s="311"/>
      <c r="N1927" s="312"/>
      <c r="O1927" s="312"/>
      <c r="P1927" s="312"/>
      <c r="Q1927" s="308"/>
      <c r="R1927" s="300" t="str">
        <f>IFERROR(VLOOKUP(Q1927,Hoja1!A:B,2,FALSE),"")</f>
        <v/>
      </c>
      <c r="S1927" s="308"/>
      <c r="T1927" s="308"/>
      <c r="U1927" s="308"/>
      <c r="V1927" s="301" t="str">
        <f t="shared" si="71"/>
        <v/>
      </c>
    </row>
    <row r="1928" spans="1:22" s="302" customFormat="1" x14ac:dyDescent="0.2">
      <c r="A1928" s="394"/>
      <c r="B1928" s="305"/>
      <c r="C1928" s="305"/>
      <c r="D1928" s="306"/>
      <c r="E1928" s="306"/>
      <c r="F1928" s="305"/>
      <c r="G1928" s="305"/>
      <c r="H1928" s="306"/>
      <c r="I1928" s="306"/>
      <c r="J1928" s="307"/>
      <c r="K1928" s="307"/>
      <c r="L1928" s="299"/>
      <c r="M1928" s="311"/>
      <c r="N1928" s="312"/>
      <c r="O1928" s="312"/>
      <c r="P1928" s="312"/>
      <c r="Q1928" s="308"/>
      <c r="R1928" s="300" t="str">
        <f>IFERROR(VLOOKUP(Q1928,Hoja1!A:B,2,FALSE),"")</f>
        <v/>
      </c>
      <c r="S1928" s="308"/>
      <c r="T1928" s="308"/>
      <c r="U1928" s="308"/>
      <c r="V1928" s="301" t="str">
        <f t="shared" si="71"/>
        <v/>
      </c>
    </row>
    <row r="1929" spans="1:22" s="302" customFormat="1" x14ac:dyDescent="0.2">
      <c r="A1929" s="394"/>
      <c r="B1929" s="305"/>
      <c r="C1929" s="305"/>
      <c r="D1929" s="306"/>
      <c r="E1929" s="306"/>
      <c r="F1929" s="305"/>
      <c r="G1929" s="305"/>
      <c r="H1929" s="306"/>
      <c r="I1929" s="306"/>
      <c r="J1929" s="307"/>
      <c r="K1929" s="307"/>
      <c r="L1929" s="299"/>
      <c r="M1929" s="311"/>
      <c r="N1929" s="312"/>
      <c r="O1929" s="312"/>
      <c r="P1929" s="312"/>
      <c r="Q1929" s="308"/>
      <c r="R1929" s="300" t="str">
        <f>IFERROR(VLOOKUP(Q1929,Hoja1!A:B,2,FALSE),"")</f>
        <v/>
      </c>
      <c r="S1929" s="308"/>
      <c r="T1929" s="308"/>
      <c r="U1929" s="308"/>
      <c r="V1929" s="301" t="str">
        <f t="shared" si="71"/>
        <v/>
      </c>
    </row>
    <row r="1930" spans="1:22" s="302" customFormat="1" x14ac:dyDescent="0.2">
      <c r="A1930" s="394"/>
      <c r="B1930" s="305"/>
      <c r="C1930" s="305"/>
      <c r="D1930" s="306"/>
      <c r="E1930" s="306"/>
      <c r="F1930" s="305"/>
      <c r="G1930" s="305"/>
      <c r="H1930" s="306"/>
      <c r="I1930" s="306"/>
      <c r="J1930" s="307"/>
      <c r="K1930" s="307"/>
      <c r="L1930" s="299"/>
      <c r="M1930" s="311"/>
      <c r="N1930" s="312"/>
      <c r="O1930" s="312"/>
      <c r="P1930" s="312"/>
      <c r="Q1930" s="308"/>
      <c r="R1930" s="300" t="str">
        <f>IFERROR(VLOOKUP(Q1930,Hoja1!A:B,2,FALSE),"")</f>
        <v/>
      </c>
      <c r="S1930" s="308"/>
      <c r="T1930" s="308"/>
      <c r="U1930" s="308"/>
      <c r="V1930" s="301" t="str">
        <f t="shared" si="71"/>
        <v/>
      </c>
    </row>
    <row r="1931" spans="1:22" s="302" customFormat="1" x14ac:dyDescent="0.2">
      <c r="A1931" s="394"/>
      <c r="B1931" s="305"/>
      <c r="C1931" s="305"/>
      <c r="D1931" s="306"/>
      <c r="E1931" s="306"/>
      <c r="F1931" s="305"/>
      <c r="G1931" s="305"/>
      <c r="H1931" s="306"/>
      <c r="I1931" s="306"/>
      <c r="J1931" s="307"/>
      <c r="K1931" s="307"/>
      <c r="L1931" s="299"/>
      <c r="M1931" s="311"/>
      <c r="N1931" s="312"/>
      <c r="O1931" s="312"/>
      <c r="P1931" s="312"/>
      <c r="Q1931" s="308"/>
      <c r="R1931" s="300" t="str">
        <f>IFERROR(VLOOKUP(Q1931,Hoja1!A:B,2,FALSE),"")</f>
        <v/>
      </c>
      <c r="S1931" s="308"/>
      <c r="T1931" s="308"/>
      <c r="U1931" s="308"/>
      <c r="V1931" s="301" t="str">
        <f t="shared" ref="V1931:V1994" si="72">IF(A1932="","",MONTH(A1932))</f>
        <v/>
      </c>
    </row>
    <row r="1932" spans="1:22" s="302" customFormat="1" x14ac:dyDescent="0.2">
      <c r="A1932" s="394"/>
      <c r="B1932" s="305"/>
      <c r="C1932" s="305"/>
      <c r="D1932" s="306"/>
      <c r="E1932" s="306"/>
      <c r="F1932" s="305"/>
      <c r="G1932" s="305"/>
      <c r="H1932" s="306"/>
      <c r="I1932" s="306"/>
      <c r="J1932" s="307"/>
      <c r="K1932" s="307"/>
      <c r="L1932" s="299"/>
      <c r="M1932" s="311"/>
      <c r="N1932" s="312"/>
      <c r="O1932" s="312"/>
      <c r="P1932" s="312"/>
      <c r="Q1932" s="308"/>
      <c r="R1932" s="300" t="str">
        <f>IFERROR(VLOOKUP(Q1932,Hoja1!A:B,2,FALSE),"")</f>
        <v/>
      </c>
      <c r="S1932" s="308"/>
      <c r="T1932" s="308"/>
      <c r="U1932" s="308"/>
      <c r="V1932" s="301" t="str">
        <f t="shared" si="72"/>
        <v/>
      </c>
    </row>
    <row r="1933" spans="1:22" s="302" customFormat="1" x14ac:dyDescent="0.2">
      <c r="A1933" s="394"/>
      <c r="B1933" s="305"/>
      <c r="C1933" s="305"/>
      <c r="D1933" s="306"/>
      <c r="E1933" s="306"/>
      <c r="F1933" s="305"/>
      <c r="G1933" s="305"/>
      <c r="H1933" s="306"/>
      <c r="I1933" s="306"/>
      <c r="J1933" s="307"/>
      <c r="K1933" s="307"/>
      <c r="L1933" s="299"/>
      <c r="M1933" s="311"/>
      <c r="N1933" s="312"/>
      <c r="O1933" s="312"/>
      <c r="P1933" s="312"/>
      <c r="Q1933" s="308"/>
      <c r="R1933" s="300" t="str">
        <f>IFERROR(VLOOKUP(Q1933,Hoja1!A:B,2,FALSE),"")</f>
        <v/>
      </c>
      <c r="S1933" s="308"/>
      <c r="T1933" s="308"/>
      <c r="U1933" s="308"/>
      <c r="V1933" s="301" t="str">
        <f t="shared" si="72"/>
        <v/>
      </c>
    </row>
    <row r="1934" spans="1:22" s="302" customFormat="1" x14ac:dyDescent="0.2">
      <c r="A1934" s="394"/>
      <c r="B1934" s="305"/>
      <c r="C1934" s="305"/>
      <c r="D1934" s="306"/>
      <c r="E1934" s="306"/>
      <c r="F1934" s="305"/>
      <c r="G1934" s="305"/>
      <c r="H1934" s="306"/>
      <c r="I1934" s="306"/>
      <c r="J1934" s="307"/>
      <c r="K1934" s="307"/>
      <c r="L1934" s="299"/>
      <c r="M1934" s="311"/>
      <c r="N1934" s="312"/>
      <c r="O1934" s="312"/>
      <c r="P1934" s="312"/>
      <c r="Q1934" s="308"/>
      <c r="R1934" s="300" t="str">
        <f>IFERROR(VLOOKUP(Q1934,Hoja1!A:B,2,FALSE),"")</f>
        <v/>
      </c>
      <c r="S1934" s="308"/>
      <c r="T1934" s="308"/>
      <c r="U1934" s="308"/>
      <c r="V1934" s="301" t="str">
        <f t="shared" si="72"/>
        <v/>
      </c>
    </row>
    <row r="1935" spans="1:22" s="302" customFormat="1" x14ac:dyDescent="0.2">
      <c r="A1935" s="394"/>
      <c r="B1935" s="305"/>
      <c r="C1935" s="305"/>
      <c r="D1935" s="306"/>
      <c r="E1935" s="306"/>
      <c r="F1935" s="305"/>
      <c r="G1935" s="305"/>
      <c r="H1935" s="306"/>
      <c r="I1935" s="306"/>
      <c r="J1935" s="307"/>
      <c r="K1935" s="307"/>
      <c r="L1935" s="299"/>
      <c r="M1935" s="311"/>
      <c r="N1935" s="312"/>
      <c r="O1935" s="312"/>
      <c r="P1935" s="312"/>
      <c r="Q1935" s="308"/>
      <c r="R1935" s="300" t="str">
        <f>IFERROR(VLOOKUP(Q1935,Hoja1!A:B,2,FALSE),"")</f>
        <v/>
      </c>
      <c r="S1935" s="308"/>
      <c r="T1935" s="308"/>
      <c r="U1935" s="308"/>
      <c r="V1935" s="301" t="str">
        <f t="shared" si="72"/>
        <v/>
      </c>
    </row>
    <row r="1936" spans="1:22" s="302" customFormat="1" x14ac:dyDescent="0.2">
      <c r="A1936" s="394"/>
      <c r="B1936" s="305"/>
      <c r="C1936" s="305"/>
      <c r="D1936" s="306"/>
      <c r="E1936" s="306"/>
      <c r="F1936" s="305"/>
      <c r="G1936" s="305"/>
      <c r="H1936" s="306"/>
      <c r="I1936" s="306"/>
      <c r="J1936" s="307"/>
      <c r="K1936" s="307"/>
      <c r="L1936" s="299"/>
      <c r="M1936" s="311"/>
      <c r="N1936" s="312"/>
      <c r="O1936" s="312"/>
      <c r="P1936" s="312"/>
      <c r="Q1936" s="308"/>
      <c r="R1936" s="300" t="str">
        <f>IFERROR(VLOOKUP(Q1936,Hoja1!A:B,2,FALSE),"")</f>
        <v/>
      </c>
      <c r="S1936" s="308"/>
      <c r="T1936" s="308"/>
      <c r="U1936" s="308"/>
      <c r="V1936" s="301" t="str">
        <f t="shared" si="72"/>
        <v/>
      </c>
    </row>
    <row r="1937" spans="1:22" s="302" customFormat="1" x14ac:dyDescent="0.2">
      <c r="A1937" s="394"/>
      <c r="B1937" s="305"/>
      <c r="C1937" s="305"/>
      <c r="D1937" s="306"/>
      <c r="E1937" s="306"/>
      <c r="F1937" s="305"/>
      <c r="G1937" s="305"/>
      <c r="H1937" s="306"/>
      <c r="I1937" s="306"/>
      <c r="J1937" s="307"/>
      <c r="K1937" s="307"/>
      <c r="L1937" s="299"/>
      <c r="M1937" s="311"/>
      <c r="N1937" s="312"/>
      <c r="O1937" s="312"/>
      <c r="P1937" s="312"/>
      <c r="Q1937" s="308"/>
      <c r="R1937" s="300" t="str">
        <f>IFERROR(VLOOKUP(Q1937,Hoja1!A:B,2,FALSE),"")</f>
        <v/>
      </c>
      <c r="S1937" s="308"/>
      <c r="T1937" s="308"/>
      <c r="U1937" s="308"/>
      <c r="V1937" s="301" t="str">
        <f t="shared" si="72"/>
        <v/>
      </c>
    </row>
    <row r="1938" spans="1:22" s="302" customFormat="1" x14ac:dyDescent="0.2">
      <c r="A1938" s="394"/>
      <c r="B1938" s="305"/>
      <c r="C1938" s="305"/>
      <c r="D1938" s="306"/>
      <c r="E1938" s="306"/>
      <c r="F1938" s="305"/>
      <c r="G1938" s="305"/>
      <c r="H1938" s="306"/>
      <c r="I1938" s="306"/>
      <c r="J1938" s="307"/>
      <c r="K1938" s="307"/>
      <c r="L1938" s="299"/>
      <c r="M1938" s="311"/>
      <c r="N1938" s="312"/>
      <c r="O1938" s="312"/>
      <c r="P1938" s="312"/>
      <c r="Q1938" s="308"/>
      <c r="R1938" s="300" t="str">
        <f>IFERROR(VLOOKUP(Q1938,Hoja1!A:B,2,FALSE),"")</f>
        <v/>
      </c>
      <c r="S1938" s="308"/>
      <c r="T1938" s="308"/>
      <c r="U1938" s="308"/>
      <c r="V1938" s="301" t="str">
        <f t="shared" si="72"/>
        <v/>
      </c>
    </row>
    <row r="1939" spans="1:22" s="302" customFormat="1" x14ac:dyDescent="0.2">
      <c r="A1939" s="394"/>
      <c r="B1939" s="305"/>
      <c r="C1939" s="305"/>
      <c r="D1939" s="306"/>
      <c r="E1939" s="306"/>
      <c r="F1939" s="305"/>
      <c r="G1939" s="305"/>
      <c r="H1939" s="306"/>
      <c r="I1939" s="306"/>
      <c r="J1939" s="307"/>
      <c r="K1939" s="307"/>
      <c r="L1939" s="299"/>
      <c r="M1939" s="311"/>
      <c r="N1939" s="312"/>
      <c r="O1939" s="312"/>
      <c r="P1939" s="312"/>
      <c r="Q1939" s="308"/>
      <c r="R1939" s="300" t="str">
        <f>IFERROR(VLOOKUP(Q1939,Hoja1!A:B,2,FALSE),"")</f>
        <v/>
      </c>
      <c r="S1939" s="308"/>
      <c r="T1939" s="308"/>
      <c r="U1939" s="308"/>
      <c r="V1939" s="301" t="str">
        <f t="shared" si="72"/>
        <v/>
      </c>
    </row>
    <row r="1940" spans="1:22" s="302" customFormat="1" x14ac:dyDescent="0.2">
      <c r="A1940" s="394"/>
      <c r="B1940" s="305"/>
      <c r="C1940" s="305"/>
      <c r="D1940" s="306"/>
      <c r="E1940" s="306"/>
      <c r="F1940" s="305"/>
      <c r="G1940" s="305"/>
      <c r="H1940" s="306"/>
      <c r="I1940" s="306"/>
      <c r="J1940" s="307"/>
      <c r="K1940" s="307"/>
      <c r="L1940" s="299"/>
      <c r="M1940" s="311"/>
      <c r="N1940" s="312"/>
      <c r="O1940" s="312"/>
      <c r="P1940" s="312"/>
      <c r="Q1940" s="308"/>
      <c r="R1940" s="300" t="str">
        <f>IFERROR(VLOOKUP(Q1940,Hoja1!A:B,2,FALSE),"")</f>
        <v/>
      </c>
      <c r="S1940" s="308"/>
      <c r="T1940" s="308"/>
      <c r="U1940" s="308"/>
      <c r="V1940" s="301" t="str">
        <f t="shared" si="72"/>
        <v/>
      </c>
    </row>
    <row r="1941" spans="1:22" s="302" customFormat="1" x14ac:dyDescent="0.2">
      <c r="A1941" s="394"/>
      <c r="B1941" s="305"/>
      <c r="C1941" s="305"/>
      <c r="D1941" s="306"/>
      <c r="E1941" s="306"/>
      <c r="F1941" s="305"/>
      <c r="G1941" s="305"/>
      <c r="H1941" s="306"/>
      <c r="I1941" s="306"/>
      <c r="J1941" s="307"/>
      <c r="K1941" s="307"/>
      <c r="L1941" s="299"/>
      <c r="M1941" s="311"/>
      <c r="N1941" s="312"/>
      <c r="O1941" s="312"/>
      <c r="P1941" s="312"/>
      <c r="Q1941" s="308"/>
      <c r="R1941" s="300" t="str">
        <f>IFERROR(VLOOKUP(Q1941,Hoja1!A:B,2,FALSE),"")</f>
        <v/>
      </c>
      <c r="S1941" s="308"/>
      <c r="T1941" s="308"/>
      <c r="U1941" s="308"/>
      <c r="V1941" s="301" t="str">
        <f t="shared" si="72"/>
        <v/>
      </c>
    </row>
    <row r="1942" spans="1:22" s="302" customFormat="1" x14ac:dyDescent="0.2">
      <c r="A1942" s="394"/>
      <c r="B1942" s="305"/>
      <c r="C1942" s="305"/>
      <c r="D1942" s="306"/>
      <c r="E1942" s="306"/>
      <c r="F1942" s="305"/>
      <c r="G1942" s="305"/>
      <c r="H1942" s="306"/>
      <c r="I1942" s="306"/>
      <c r="J1942" s="307"/>
      <c r="K1942" s="307"/>
      <c r="L1942" s="299"/>
      <c r="M1942" s="311"/>
      <c r="N1942" s="312"/>
      <c r="O1942" s="312"/>
      <c r="P1942" s="312"/>
      <c r="Q1942" s="308"/>
      <c r="R1942" s="300" t="str">
        <f>IFERROR(VLOOKUP(Q1942,Hoja1!A:B,2,FALSE),"")</f>
        <v/>
      </c>
      <c r="S1942" s="308"/>
      <c r="T1942" s="308"/>
      <c r="U1942" s="308"/>
      <c r="V1942" s="301" t="str">
        <f t="shared" si="72"/>
        <v/>
      </c>
    </row>
    <row r="1943" spans="1:22" s="302" customFormat="1" x14ac:dyDescent="0.2">
      <c r="A1943" s="394"/>
      <c r="B1943" s="305"/>
      <c r="C1943" s="305"/>
      <c r="D1943" s="306"/>
      <c r="E1943" s="306"/>
      <c r="F1943" s="305"/>
      <c r="G1943" s="305"/>
      <c r="H1943" s="306"/>
      <c r="I1943" s="306"/>
      <c r="J1943" s="307"/>
      <c r="K1943" s="307"/>
      <c r="L1943" s="299"/>
      <c r="M1943" s="311"/>
      <c r="N1943" s="312"/>
      <c r="O1943" s="312"/>
      <c r="P1943" s="312"/>
      <c r="Q1943" s="308"/>
      <c r="R1943" s="300" t="str">
        <f>IFERROR(VLOOKUP(Q1943,Hoja1!A:B,2,FALSE),"")</f>
        <v/>
      </c>
      <c r="S1943" s="308"/>
      <c r="T1943" s="308"/>
      <c r="U1943" s="308"/>
      <c r="V1943" s="301" t="str">
        <f t="shared" si="72"/>
        <v/>
      </c>
    </row>
    <row r="1944" spans="1:22" s="302" customFormat="1" x14ac:dyDescent="0.2">
      <c r="A1944" s="394"/>
      <c r="B1944" s="305"/>
      <c r="C1944" s="305"/>
      <c r="D1944" s="306"/>
      <c r="E1944" s="306"/>
      <c r="F1944" s="305"/>
      <c r="G1944" s="305"/>
      <c r="H1944" s="306"/>
      <c r="I1944" s="306"/>
      <c r="J1944" s="307"/>
      <c r="K1944" s="307"/>
      <c r="L1944" s="299"/>
      <c r="M1944" s="311"/>
      <c r="N1944" s="312"/>
      <c r="O1944" s="312"/>
      <c r="P1944" s="312"/>
      <c r="Q1944" s="308"/>
      <c r="R1944" s="300" t="str">
        <f>IFERROR(VLOOKUP(Q1944,Hoja1!A:B,2,FALSE),"")</f>
        <v/>
      </c>
      <c r="S1944" s="308"/>
      <c r="T1944" s="308"/>
      <c r="U1944" s="308"/>
      <c r="V1944" s="301" t="str">
        <f t="shared" si="72"/>
        <v/>
      </c>
    </row>
    <row r="1945" spans="1:22" s="302" customFormat="1" x14ac:dyDescent="0.2">
      <c r="A1945" s="394"/>
      <c r="B1945" s="305"/>
      <c r="C1945" s="305"/>
      <c r="D1945" s="306"/>
      <c r="E1945" s="306"/>
      <c r="F1945" s="305"/>
      <c r="G1945" s="305"/>
      <c r="H1945" s="306"/>
      <c r="I1945" s="306"/>
      <c r="J1945" s="307"/>
      <c r="K1945" s="307"/>
      <c r="L1945" s="299"/>
      <c r="M1945" s="311"/>
      <c r="N1945" s="312"/>
      <c r="O1945" s="312"/>
      <c r="P1945" s="312"/>
      <c r="Q1945" s="308"/>
      <c r="R1945" s="300" t="str">
        <f>IFERROR(VLOOKUP(Q1945,Hoja1!A:B,2,FALSE),"")</f>
        <v/>
      </c>
      <c r="S1945" s="308"/>
      <c r="T1945" s="308"/>
      <c r="U1945" s="308"/>
      <c r="V1945" s="301" t="str">
        <f t="shared" si="72"/>
        <v/>
      </c>
    </row>
    <row r="1946" spans="1:22" s="302" customFormat="1" x14ac:dyDescent="0.2">
      <c r="A1946" s="394"/>
      <c r="B1946" s="305"/>
      <c r="C1946" s="305"/>
      <c r="D1946" s="306"/>
      <c r="E1946" s="306"/>
      <c r="F1946" s="305"/>
      <c r="G1946" s="305"/>
      <c r="H1946" s="306"/>
      <c r="I1946" s="306"/>
      <c r="J1946" s="307"/>
      <c r="K1946" s="307"/>
      <c r="L1946" s="299"/>
      <c r="M1946" s="311"/>
      <c r="N1946" s="312"/>
      <c r="O1946" s="312"/>
      <c r="P1946" s="312"/>
      <c r="Q1946" s="308"/>
      <c r="R1946" s="300" t="str">
        <f>IFERROR(VLOOKUP(Q1946,Hoja1!A:B,2,FALSE),"")</f>
        <v/>
      </c>
      <c r="S1946" s="308"/>
      <c r="T1946" s="308"/>
      <c r="U1946" s="308"/>
      <c r="V1946" s="301" t="str">
        <f t="shared" si="72"/>
        <v/>
      </c>
    </row>
    <row r="1947" spans="1:22" s="302" customFormat="1" x14ac:dyDescent="0.2">
      <c r="A1947" s="394"/>
      <c r="B1947" s="305"/>
      <c r="C1947" s="305"/>
      <c r="D1947" s="306"/>
      <c r="E1947" s="306"/>
      <c r="F1947" s="305"/>
      <c r="G1947" s="305"/>
      <c r="H1947" s="306"/>
      <c r="I1947" s="306"/>
      <c r="J1947" s="307"/>
      <c r="K1947" s="307"/>
      <c r="L1947" s="299"/>
      <c r="M1947" s="311"/>
      <c r="N1947" s="312"/>
      <c r="O1947" s="312"/>
      <c r="P1947" s="312"/>
      <c r="Q1947" s="308"/>
      <c r="R1947" s="300" t="str">
        <f>IFERROR(VLOOKUP(Q1947,Hoja1!A:B,2,FALSE),"")</f>
        <v/>
      </c>
      <c r="S1947" s="308"/>
      <c r="T1947" s="308"/>
      <c r="U1947" s="308"/>
      <c r="V1947" s="301" t="str">
        <f t="shared" si="72"/>
        <v/>
      </c>
    </row>
    <row r="1948" spans="1:22" s="302" customFormat="1" x14ac:dyDescent="0.2">
      <c r="A1948" s="394"/>
      <c r="B1948" s="305"/>
      <c r="C1948" s="305"/>
      <c r="D1948" s="306"/>
      <c r="E1948" s="306"/>
      <c r="F1948" s="305"/>
      <c r="G1948" s="305"/>
      <c r="H1948" s="306"/>
      <c r="I1948" s="306"/>
      <c r="J1948" s="307"/>
      <c r="K1948" s="307"/>
      <c r="L1948" s="299"/>
      <c r="M1948" s="311"/>
      <c r="N1948" s="312"/>
      <c r="O1948" s="312"/>
      <c r="P1948" s="312"/>
      <c r="Q1948" s="308"/>
      <c r="R1948" s="300" t="str">
        <f>IFERROR(VLOOKUP(Q1948,Hoja1!A:B,2,FALSE),"")</f>
        <v/>
      </c>
      <c r="S1948" s="308"/>
      <c r="T1948" s="308"/>
      <c r="U1948" s="308"/>
      <c r="V1948" s="301" t="str">
        <f t="shared" si="72"/>
        <v/>
      </c>
    </row>
    <row r="1949" spans="1:22" s="302" customFormat="1" x14ac:dyDescent="0.2">
      <c r="A1949" s="394"/>
      <c r="B1949" s="305"/>
      <c r="C1949" s="305"/>
      <c r="D1949" s="306"/>
      <c r="E1949" s="306"/>
      <c r="F1949" s="305"/>
      <c r="G1949" s="305"/>
      <c r="H1949" s="306"/>
      <c r="I1949" s="306"/>
      <c r="J1949" s="307"/>
      <c r="K1949" s="307"/>
      <c r="L1949" s="299"/>
      <c r="M1949" s="311"/>
      <c r="N1949" s="312"/>
      <c r="O1949" s="312"/>
      <c r="P1949" s="312"/>
      <c r="Q1949" s="308"/>
      <c r="R1949" s="300" t="str">
        <f>IFERROR(VLOOKUP(Q1949,Hoja1!A:B,2,FALSE),"")</f>
        <v/>
      </c>
      <c r="S1949" s="308"/>
      <c r="T1949" s="308"/>
      <c r="U1949" s="308"/>
      <c r="V1949" s="301" t="str">
        <f t="shared" si="72"/>
        <v/>
      </c>
    </row>
    <row r="1950" spans="1:22" s="302" customFormat="1" x14ac:dyDescent="0.2">
      <c r="A1950" s="394"/>
      <c r="B1950" s="305"/>
      <c r="C1950" s="305"/>
      <c r="D1950" s="306"/>
      <c r="E1950" s="306"/>
      <c r="F1950" s="305"/>
      <c r="G1950" s="305"/>
      <c r="H1950" s="306"/>
      <c r="I1950" s="306"/>
      <c r="J1950" s="307"/>
      <c r="K1950" s="307"/>
      <c r="L1950" s="299"/>
      <c r="M1950" s="311"/>
      <c r="N1950" s="312"/>
      <c r="O1950" s="312"/>
      <c r="P1950" s="312"/>
      <c r="Q1950" s="308"/>
      <c r="R1950" s="300" t="str">
        <f>IFERROR(VLOOKUP(Q1950,Hoja1!A:B,2,FALSE),"")</f>
        <v/>
      </c>
      <c r="S1950" s="308"/>
      <c r="T1950" s="308"/>
      <c r="U1950" s="308"/>
      <c r="V1950" s="301" t="str">
        <f t="shared" si="72"/>
        <v/>
      </c>
    </row>
    <row r="1951" spans="1:22" s="302" customFormat="1" x14ac:dyDescent="0.2">
      <c r="A1951" s="394"/>
      <c r="B1951" s="305"/>
      <c r="C1951" s="305"/>
      <c r="D1951" s="306"/>
      <c r="E1951" s="306"/>
      <c r="F1951" s="305"/>
      <c r="G1951" s="305"/>
      <c r="H1951" s="306"/>
      <c r="I1951" s="306"/>
      <c r="J1951" s="307"/>
      <c r="K1951" s="307"/>
      <c r="L1951" s="299"/>
      <c r="M1951" s="311"/>
      <c r="N1951" s="312"/>
      <c r="O1951" s="312"/>
      <c r="P1951" s="312"/>
      <c r="Q1951" s="308"/>
      <c r="R1951" s="300" t="str">
        <f>IFERROR(VLOOKUP(Q1951,Hoja1!A:B,2,FALSE),"")</f>
        <v/>
      </c>
      <c r="S1951" s="308"/>
      <c r="T1951" s="308"/>
      <c r="U1951" s="308"/>
      <c r="V1951" s="301" t="str">
        <f t="shared" si="72"/>
        <v/>
      </c>
    </row>
    <row r="1952" spans="1:22" s="302" customFormat="1" x14ac:dyDescent="0.2">
      <c r="A1952" s="394"/>
      <c r="B1952" s="305"/>
      <c r="C1952" s="305"/>
      <c r="D1952" s="306"/>
      <c r="E1952" s="306"/>
      <c r="F1952" s="305"/>
      <c r="G1952" s="305"/>
      <c r="H1952" s="306"/>
      <c r="I1952" s="306"/>
      <c r="J1952" s="307"/>
      <c r="K1952" s="307"/>
      <c r="L1952" s="299"/>
      <c r="M1952" s="311"/>
      <c r="N1952" s="312"/>
      <c r="O1952" s="312"/>
      <c r="P1952" s="312"/>
      <c r="Q1952" s="308"/>
      <c r="R1952" s="300" t="str">
        <f>IFERROR(VLOOKUP(Q1952,Hoja1!A:B,2,FALSE),"")</f>
        <v/>
      </c>
      <c r="S1952" s="308"/>
      <c r="T1952" s="308"/>
      <c r="U1952" s="308"/>
      <c r="V1952" s="301" t="str">
        <f t="shared" si="72"/>
        <v/>
      </c>
    </row>
    <row r="1953" spans="1:22" s="302" customFormat="1" x14ac:dyDescent="0.2">
      <c r="A1953" s="394"/>
      <c r="B1953" s="305"/>
      <c r="C1953" s="305"/>
      <c r="D1953" s="306"/>
      <c r="E1953" s="306"/>
      <c r="F1953" s="305"/>
      <c r="G1953" s="305"/>
      <c r="H1953" s="306"/>
      <c r="I1953" s="306"/>
      <c r="J1953" s="307"/>
      <c r="K1953" s="307"/>
      <c r="L1953" s="299"/>
      <c r="M1953" s="311"/>
      <c r="N1953" s="312"/>
      <c r="O1953" s="312"/>
      <c r="P1953" s="312"/>
      <c r="Q1953" s="308"/>
      <c r="R1953" s="300" t="str">
        <f>IFERROR(VLOOKUP(Q1953,Hoja1!A:B,2,FALSE),"")</f>
        <v/>
      </c>
      <c r="S1953" s="308"/>
      <c r="T1953" s="308"/>
      <c r="U1953" s="308"/>
      <c r="V1953" s="301" t="str">
        <f t="shared" si="72"/>
        <v/>
      </c>
    </row>
    <row r="1954" spans="1:22" s="302" customFormat="1" x14ac:dyDescent="0.2">
      <c r="A1954" s="394"/>
      <c r="B1954" s="305"/>
      <c r="C1954" s="305"/>
      <c r="D1954" s="306"/>
      <c r="E1954" s="306"/>
      <c r="F1954" s="305"/>
      <c r="G1954" s="305"/>
      <c r="H1954" s="306"/>
      <c r="I1954" s="306"/>
      <c r="J1954" s="307"/>
      <c r="K1954" s="307"/>
      <c r="L1954" s="299"/>
      <c r="M1954" s="311"/>
      <c r="N1954" s="312"/>
      <c r="O1954" s="312"/>
      <c r="P1954" s="312"/>
      <c r="Q1954" s="308"/>
      <c r="R1954" s="300" t="str">
        <f>IFERROR(VLOOKUP(Q1954,Hoja1!A:B,2,FALSE),"")</f>
        <v/>
      </c>
      <c r="S1954" s="308"/>
      <c r="T1954" s="308"/>
      <c r="U1954" s="308"/>
      <c r="V1954" s="301" t="str">
        <f t="shared" si="72"/>
        <v/>
      </c>
    </row>
    <row r="1955" spans="1:22" s="302" customFormat="1" x14ac:dyDescent="0.2">
      <c r="A1955" s="394"/>
      <c r="B1955" s="305"/>
      <c r="C1955" s="305"/>
      <c r="D1955" s="306"/>
      <c r="E1955" s="306"/>
      <c r="F1955" s="305"/>
      <c r="G1955" s="305"/>
      <c r="H1955" s="306"/>
      <c r="I1955" s="306"/>
      <c r="J1955" s="307"/>
      <c r="K1955" s="307"/>
      <c r="L1955" s="299"/>
      <c r="M1955" s="311"/>
      <c r="N1955" s="312"/>
      <c r="O1955" s="312"/>
      <c r="P1955" s="312"/>
      <c r="Q1955" s="308"/>
      <c r="R1955" s="300" t="str">
        <f>IFERROR(VLOOKUP(Q1955,Hoja1!A:B,2,FALSE),"")</f>
        <v/>
      </c>
      <c r="S1955" s="308"/>
      <c r="T1955" s="308"/>
      <c r="U1955" s="308"/>
      <c r="V1955" s="301" t="str">
        <f t="shared" si="72"/>
        <v/>
      </c>
    </row>
    <row r="1956" spans="1:22" s="302" customFormat="1" x14ac:dyDescent="0.2">
      <c r="A1956" s="394"/>
      <c r="B1956" s="305"/>
      <c r="C1956" s="305"/>
      <c r="D1956" s="306"/>
      <c r="E1956" s="306"/>
      <c r="F1956" s="305"/>
      <c r="G1956" s="305"/>
      <c r="H1956" s="306"/>
      <c r="I1956" s="306"/>
      <c r="J1956" s="307"/>
      <c r="K1956" s="307"/>
      <c r="L1956" s="299"/>
      <c r="M1956" s="311"/>
      <c r="N1956" s="312"/>
      <c r="O1956" s="312"/>
      <c r="P1956" s="312"/>
      <c r="Q1956" s="308"/>
      <c r="R1956" s="300" t="str">
        <f>IFERROR(VLOOKUP(Q1956,Hoja1!A:B,2,FALSE),"")</f>
        <v/>
      </c>
      <c r="S1956" s="308"/>
      <c r="T1956" s="308"/>
      <c r="U1956" s="308"/>
      <c r="V1956" s="301" t="str">
        <f t="shared" si="72"/>
        <v/>
      </c>
    </row>
    <row r="1957" spans="1:22" s="302" customFormat="1" x14ac:dyDescent="0.2">
      <c r="A1957" s="394"/>
      <c r="B1957" s="305"/>
      <c r="C1957" s="305"/>
      <c r="D1957" s="306"/>
      <c r="E1957" s="306"/>
      <c r="F1957" s="305"/>
      <c r="G1957" s="305"/>
      <c r="H1957" s="306"/>
      <c r="I1957" s="306"/>
      <c r="J1957" s="307"/>
      <c r="K1957" s="307"/>
      <c r="L1957" s="299"/>
      <c r="M1957" s="311"/>
      <c r="N1957" s="312"/>
      <c r="O1957" s="312"/>
      <c r="P1957" s="312"/>
      <c r="Q1957" s="308"/>
      <c r="R1957" s="300" t="str">
        <f>IFERROR(VLOOKUP(Q1957,Hoja1!A:B,2,FALSE),"")</f>
        <v/>
      </c>
      <c r="S1957" s="308"/>
      <c r="T1957" s="308"/>
      <c r="U1957" s="308"/>
      <c r="V1957" s="301" t="str">
        <f t="shared" si="72"/>
        <v/>
      </c>
    </row>
    <row r="1958" spans="1:22" s="302" customFormat="1" x14ac:dyDescent="0.2">
      <c r="A1958" s="394"/>
      <c r="B1958" s="305"/>
      <c r="C1958" s="305"/>
      <c r="D1958" s="306"/>
      <c r="E1958" s="306"/>
      <c r="F1958" s="305"/>
      <c r="G1958" s="305"/>
      <c r="H1958" s="306"/>
      <c r="I1958" s="306"/>
      <c r="J1958" s="307"/>
      <c r="K1958" s="307"/>
      <c r="L1958" s="299"/>
      <c r="M1958" s="311"/>
      <c r="N1958" s="312"/>
      <c r="O1958" s="312"/>
      <c r="P1958" s="312"/>
      <c r="Q1958" s="308"/>
      <c r="R1958" s="300" t="str">
        <f>IFERROR(VLOOKUP(Q1958,Hoja1!A:B,2,FALSE),"")</f>
        <v/>
      </c>
      <c r="S1958" s="308"/>
      <c r="T1958" s="308"/>
      <c r="U1958" s="308"/>
      <c r="V1958" s="301" t="str">
        <f t="shared" si="72"/>
        <v/>
      </c>
    </row>
    <row r="1959" spans="1:22" s="302" customFormat="1" x14ac:dyDescent="0.2">
      <c r="A1959" s="394"/>
      <c r="B1959" s="305"/>
      <c r="C1959" s="305"/>
      <c r="D1959" s="306"/>
      <c r="E1959" s="306"/>
      <c r="F1959" s="305"/>
      <c r="G1959" s="305"/>
      <c r="H1959" s="306"/>
      <c r="I1959" s="306"/>
      <c r="J1959" s="307"/>
      <c r="K1959" s="307"/>
      <c r="L1959" s="299"/>
      <c r="M1959" s="311"/>
      <c r="N1959" s="312"/>
      <c r="O1959" s="312"/>
      <c r="P1959" s="312"/>
      <c r="Q1959" s="308"/>
      <c r="R1959" s="300" t="str">
        <f>IFERROR(VLOOKUP(Q1959,Hoja1!A:B,2,FALSE),"")</f>
        <v/>
      </c>
      <c r="S1959" s="308"/>
      <c r="T1959" s="308"/>
      <c r="U1959" s="308"/>
      <c r="V1959" s="301" t="str">
        <f t="shared" si="72"/>
        <v/>
      </c>
    </row>
    <row r="1960" spans="1:22" s="302" customFormat="1" x14ac:dyDescent="0.2">
      <c r="A1960" s="394"/>
      <c r="B1960" s="305"/>
      <c r="C1960" s="305"/>
      <c r="D1960" s="306"/>
      <c r="E1960" s="306"/>
      <c r="F1960" s="305"/>
      <c r="G1960" s="305"/>
      <c r="H1960" s="306"/>
      <c r="I1960" s="306"/>
      <c r="J1960" s="307"/>
      <c r="K1960" s="307"/>
      <c r="L1960" s="299"/>
      <c r="M1960" s="311"/>
      <c r="N1960" s="312"/>
      <c r="O1960" s="312"/>
      <c r="P1960" s="312"/>
      <c r="Q1960" s="308"/>
      <c r="R1960" s="300" t="str">
        <f>IFERROR(VLOOKUP(Q1960,Hoja1!A:B,2,FALSE),"")</f>
        <v/>
      </c>
      <c r="S1960" s="308"/>
      <c r="T1960" s="308"/>
      <c r="U1960" s="308"/>
      <c r="V1960" s="301" t="str">
        <f t="shared" si="72"/>
        <v/>
      </c>
    </row>
    <row r="1961" spans="1:22" s="302" customFormat="1" x14ac:dyDescent="0.2">
      <c r="A1961" s="394"/>
      <c r="B1961" s="305"/>
      <c r="C1961" s="305"/>
      <c r="D1961" s="306"/>
      <c r="E1961" s="306"/>
      <c r="F1961" s="305"/>
      <c r="G1961" s="305"/>
      <c r="H1961" s="306"/>
      <c r="I1961" s="306"/>
      <c r="J1961" s="307"/>
      <c r="K1961" s="307"/>
      <c r="L1961" s="299"/>
      <c r="M1961" s="311"/>
      <c r="N1961" s="312"/>
      <c r="O1961" s="312"/>
      <c r="P1961" s="312"/>
      <c r="Q1961" s="308"/>
      <c r="R1961" s="300" t="str">
        <f>IFERROR(VLOOKUP(Q1961,Hoja1!A:B,2,FALSE),"")</f>
        <v/>
      </c>
      <c r="S1961" s="308"/>
      <c r="T1961" s="308"/>
      <c r="U1961" s="308"/>
      <c r="V1961" s="301" t="str">
        <f t="shared" si="72"/>
        <v/>
      </c>
    </row>
    <row r="1962" spans="1:22" s="302" customFormat="1" x14ac:dyDescent="0.2">
      <c r="A1962" s="394"/>
      <c r="B1962" s="305"/>
      <c r="C1962" s="305"/>
      <c r="D1962" s="306"/>
      <c r="E1962" s="306"/>
      <c r="F1962" s="305"/>
      <c r="G1962" s="305"/>
      <c r="H1962" s="306"/>
      <c r="I1962" s="306"/>
      <c r="J1962" s="307"/>
      <c r="K1962" s="307"/>
      <c r="L1962" s="299"/>
      <c r="M1962" s="311"/>
      <c r="N1962" s="312"/>
      <c r="O1962" s="312"/>
      <c r="P1962" s="312"/>
      <c r="Q1962" s="308"/>
      <c r="R1962" s="300" t="str">
        <f>IFERROR(VLOOKUP(Q1962,Hoja1!A:B,2,FALSE),"")</f>
        <v/>
      </c>
      <c r="S1962" s="308"/>
      <c r="T1962" s="308"/>
      <c r="U1962" s="308"/>
      <c r="V1962" s="301" t="str">
        <f t="shared" si="72"/>
        <v/>
      </c>
    </row>
    <row r="1963" spans="1:22" s="302" customFormat="1" x14ac:dyDescent="0.2">
      <c r="A1963" s="394"/>
      <c r="B1963" s="305"/>
      <c r="C1963" s="305"/>
      <c r="D1963" s="306"/>
      <c r="E1963" s="306"/>
      <c r="F1963" s="305"/>
      <c r="G1963" s="305"/>
      <c r="H1963" s="306"/>
      <c r="I1963" s="306"/>
      <c r="J1963" s="307"/>
      <c r="K1963" s="307"/>
      <c r="L1963" s="299"/>
      <c r="M1963" s="311"/>
      <c r="N1963" s="312"/>
      <c r="O1963" s="312"/>
      <c r="P1963" s="312"/>
      <c r="Q1963" s="308"/>
      <c r="R1963" s="300" t="str">
        <f>IFERROR(VLOOKUP(Q1963,Hoja1!A:B,2,FALSE),"")</f>
        <v/>
      </c>
      <c r="S1963" s="308"/>
      <c r="T1963" s="308"/>
      <c r="U1963" s="308"/>
      <c r="V1963" s="301" t="str">
        <f t="shared" si="72"/>
        <v/>
      </c>
    </row>
    <row r="1964" spans="1:22" s="302" customFormat="1" x14ac:dyDescent="0.2">
      <c r="A1964" s="394"/>
      <c r="B1964" s="305"/>
      <c r="C1964" s="305"/>
      <c r="D1964" s="306"/>
      <c r="E1964" s="306"/>
      <c r="F1964" s="305"/>
      <c r="G1964" s="305"/>
      <c r="H1964" s="306"/>
      <c r="I1964" s="306"/>
      <c r="J1964" s="307"/>
      <c r="K1964" s="307"/>
      <c r="L1964" s="299"/>
      <c r="M1964" s="311"/>
      <c r="N1964" s="312"/>
      <c r="O1964" s="312"/>
      <c r="P1964" s="312"/>
      <c r="Q1964" s="308"/>
      <c r="R1964" s="300" t="str">
        <f>IFERROR(VLOOKUP(Q1964,Hoja1!A:B,2,FALSE),"")</f>
        <v/>
      </c>
      <c r="S1964" s="308"/>
      <c r="T1964" s="308"/>
      <c r="U1964" s="308"/>
      <c r="V1964" s="301" t="str">
        <f t="shared" si="72"/>
        <v/>
      </c>
    </row>
    <row r="1965" spans="1:22" s="302" customFormat="1" x14ac:dyDescent="0.2">
      <c r="A1965" s="394"/>
      <c r="B1965" s="305"/>
      <c r="C1965" s="305"/>
      <c r="D1965" s="306"/>
      <c r="E1965" s="306"/>
      <c r="F1965" s="305"/>
      <c r="G1965" s="305"/>
      <c r="H1965" s="306"/>
      <c r="I1965" s="306"/>
      <c r="J1965" s="307"/>
      <c r="K1965" s="307"/>
      <c r="L1965" s="299"/>
      <c r="M1965" s="311"/>
      <c r="N1965" s="312"/>
      <c r="O1965" s="312"/>
      <c r="P1965" s="312"/>
      <c r="Q1965" s="308"/>
      <c r="R1965" s="300" t="str">
        <f>IFERROR(VLOOKUP(Q1965,Hoja1!A:B,2,FALSE),"")</f>
        <v/>
      </c>
      <c r="S1965" s="308"/>
      <c r="T1965" s="308"/>
      <c r="U1965" s="308"/>
      <c r="V1965" s="301" t="str">
        <f t="shared" si="72"/>
        <v/>
      </c>
    </row>
    <row r="1966" spans="1:22" s="302" customFormat="1" x14ac:dyDescent="0.2">
      <c r="A1966" s="394"/>
      <c r="B1966" s="305"/>
      <c r="C1966" s="305"/>
      <c r="D1966" s="306"/>
      <c r="E1966" s="306"/>
      <c r="F1966" s="305"/>
      <c r="G1966" s="305"/>
      <c r="H1966" s="306"/>
      <c r="I1966" s="306"/>
      <c r="J1966" s="307"/>
      <c r="K1966" s="307"/>
      <c r="L1966" s="299"/>
      <c r="M1966" s="311"/>
      <c r="N1966" s="312"/>
      <c r="O1966" s="312"/>
      <c r="P1966" s="312"/>
      <c r="Q1966" s="308"/>
      <c r="R1966" s="300" t="str">
        <f>IFERROR(VLOOKUP(Q1966,Hoja1!A:B,2,FALSE),"")</f>
        <v/>
      </c>
      <c r="S1966" s="308"/>
      <c r="T1966" s="308"/>
      <c r="U1966" s="308"/>
      <c r="V1966" s="301" t="str">
        <f t="shared" si="72"/>
        <v/>
      </c>
    </row>
    <row r="1967" spans="1:22" s="302" customFormat="1" x14ac:dyDescent="0.2">
      <c r="A1967" s="394"/>
      <c r="B1967" s="305"/>
      <c r="C1967" s="305"/>
      <c r="D1967" s="306"/>
      <c r="E1967" s="306"/>
      <c r="F1967" s="305"/>
      <c r="G1967" s="305"/>
      <c r="H1967" s="306"/>
      <c r="I1967" s="306"/>
      <c r="J1967" s="307"/>
      <c r="K1967" s="307"/>
      <c r="L1967" s="299"/>
      <c r="M1967" s="311"/>
      <c r="N1967" s="312"/>
      <c r="O1967" s="312"/>
      <c r="P1967" s="312"/>
      <c r="Q1967" s="308"/>
      <c r="R1967" s="300" t="str">
        <f>IFERROR(VLOOKUP(Q1967,Hoja1!A:B,2,FALSE),"")</f>
        <v/>
      </c>
      <c r="S1967" s="308"/>
      <c r="T1967" s="308"/>
      <c r="U1967" s="308"/>
      <c r="V1967" s="301" t="str">
        <f t="shared" si="72"/>
        <v/>
      </c>
    </row>
    <row r="1968" spans="1:22" s="302" customFormat="1" x14ac:dyDescent="0.2">
      <c r="A1968" s="394"/>
      <c r="B1968" s="305"/>
      <c r="C1968" s="305"/>
      <c r="D1968" s="306"/>
      <c r="E1968" s="306"/>
      <c r="F1968" s="305"/>
      <c r="G1968" s="305"/>
      <c r="H1968" s="306"/>
      <c r="I1968" s="306"/>
      <c r="J1968" s="307"/>
      <c r="K1968" s="307"/>
      <c r="L1968" s="299"/>
      <c r="M1968" s="311"/>
      <c r="N1968" s="312"/>
      <c r="O1968" s="312"/>
      <c r="P1968" s="312"/>
      <c r="Q1968" s="308"/>
      <c r="R1968" s="300" t="str">
        <f>IFERROR(VLOOKUP(Q1968,Hoja1!A:B,2,FALSE),"")</f>
        <v/>
      </c>
      <c r="S1968" s="308"/>
      <c r="T1968" s="308"/>
      <c r="U1968" s="308"/>
      <c r="V1968" s="301" t="str">
        <f t="shared" si="72"/>
        <v/>
      </c>
    </row>
    <row r="1969" spans="1:22" s="302" customFormat="1" x14ac:dyDescent="0.2">
      <c r="A1969" s="394"/>
      <c r="B1969" s="305"/>
      <c r="C1969" s="305"/>
      <c r="D1969" s="306"/>
      <c r="E1969" s="306"/>
      <c r="F1969" s="305"/>
      <c r="G1969" s="305"/>
      <c r="H1969" s="306"/>
      <c r="I1969" s="306"/>
      <c r="J1969" s="307"/>
      <c r="K1969" s="307"/>
      <c r="L1969" s="299"/>
      <c r="M1969" s="311"/>
      <c r="N1969" s="312"/>
      <c r="O1969" s="312"/>
      <c r="P1969" s="312"/>
      <c r="Q1969" s="308"/>
      <c r="R1969" s="300" t="str">
        <f>IFERROR(VLOOKUP(Q1969,Hoja1!A:B,2,FALSE),"")</f>
        <v/>
      </c>
      <c r="S1969" s="308"/>
      <c r="T1969" s="308"/>
      <c r="U1969" s="308"/>
      <c r="V1969" s="301" t="str">
        <f t="shared" si="72"/>
        <v/>
      </c>
    </row>
    <row r="1970" spans="1:22" s="302" customFormat="1" x14ac:dyDescent="0.2">
      <c r="A1970" s="394"/>
      <c r="B1970" s="305"/>
      <c r="C1970" s="305"/>
      <c r="D1970" s="306"/>
      <c r="E1970" s="306"/>
      <c r="F1970" s="305"/>
      <c r="G1970" s="305"/>
      <c r="H1970" s="306"/>
      <c r="I1970" s="306"/>
      <c r="J1970" s="307"/>
      <c r="K1970" s="307"/>
      <c r="L1970" s="299"/>
      <c r="M1970" s="311"/>
      <c r="N1970" s="312"/>
      <c r="O1970" s="312"/>
      <c r="P1970" s="312"/>
      <c r="Q1970" s="308"/>
      <c r="R1970" s="300" t="str">
        <f>IFERROR(VLOOKUP(Q1970,Hoja1!A:B,2,FALSE),"")</f>
        <v/>
      </c>
      <c r="S1970" s="308"/>
      <c r="T1970" s="308"/>
      <c r="U1970" s="308"/>
      <c r="V1970" s="301" t="str">
        <f t="shared" si="72"/>
        <v/>
      </c>
    </row>
    <row r="1971" spans="1:22" s="302" customFormat="1" x14ac:dyDescent="0.2">
      <c r="A1971" s="394"/>
      <c r="B1971" s="305"/>
      <c r="C1971" s="305"/>
      <c r="D1971" s="306"/>
      <c r="E1971" s="306"/>
      <c r="F1971" s="305"/>
      <c r="G1971" s="305"/>
      <c r="H1971" s="306"/>
      <c r="I1971" s="306"/>
      <c r="J1971" s="307"/>
      <c r="K1971" s="307"/>
      <c r="L1971" s="299"/>
      <c r="M1971" s="311"/>
      <c r="N1971" s="312"/>
      <c r="O1971" s="312"/>
      <c r="P1971" s="312"/>
      <c r="Q1971" s="308"/>
      <c r="R1971" s="300" t="str">
        <f>IFERROR(VLOOKUP(Q1971,Hoja1!A:B,2,FALSE),"")</f>
        <v/>
      </c>
      <c r="S1971" s="308"/>
      <c r="T1971" s="308"/>
      <c r="U1971" s="308"/>
      <c r="V1971" s="301" t="str">
        <f t="shared" si="72"/>
        <v/>
      </c>
    </row>
    <row r="1972" spans="1:22" s="302" customFormat="1" x14ac:dyDescent="0.2">
      <c r="A1972" s="394"/>
      <c r="B1972" s="305"/>
      <c r="C1972" s="305"/>
      <c r="D1972" s="306"/>
      <c r="E1972" s="306"/>
      <c r="F1972" s="305"/>
      <c r="G1972" s="305"/>
      <c r="H1972" s="306"/>
      <c r="I1972" s="306"/>
      <c r="J1972" s="307"/>
      <c r="K1972" s="307"/>
      <c r="L1972" s="299"/>
      <c r="M1972" s="311"/>
      <c r="N1972" s="312"/>
      <c r="O1972" s="312"/>
      <c r="P1972" s="312"/>
      <c r="Q1972" s="308"/>
      <c r="R1972" s="300" t="str">
        <f>IFERROR(VLOOKUP(Q1972,Hoja1!A:B,2,FALSE),"")</f>
        <v/>
      </c>
      <c r="S1972" s="308"/>
      <c r="T1972" s="308"/>
      <c r="U1972" s="308"/>
      <c r="V1972" s="301" t="str">
        <f t="shared" si="72"/>
        <v/>
      </c>
    </row>
    <row r="1973" spans="1:22" s="302" customFormat="1" x14ac:dyDescent="0.2">
      <c r="A1973" s="394"/>
      <c r="B1973" s="305"/>
      <c r="C1973" s="305"/>
      <c r="D1973" s="306"/>
      <c r="E1973" s="306"/>
      <c r="F1973" s="305"/>
      <c r="G1973" s="305"/>
      <c r="H1973" s="306"/>
      <c r="I1973" s="306"/>
      <c r="J1973" s="307"/>
      <c r="K1973" s="307"/>
      <c r="L1973" s="299"/>
      <c r="M1973" s="311"/>
      <c r="N1973" s="312"/>
      <c r="O1973" s="312"/>
      <c r="P1973" s="312"/>
      <c r="Q1973" s="308"/>
      <c r="R1973" s="300" t="str">
        <f>IFERROR(VLOOKUP(Q1973,Hoja1!A:B,2,FALSE),"")</f>
        <v/>
      </c>
      <c r="S1973" s="308"/>
      <c r="T1973" s="308"/>
      <c r="U1973" s="308"/>
      <c r="V1973" s="301" t="str">
        <f t="shared" si="72"/>
        <v/>
      </c>
    </row>
    <row r="1974" spans="1:22" s="302" customFormat="1" x14ac:dyDescent="0.2">
      <c r="A1974" s="394"/>
      <c r="B1974" s="305"/>
      <c r="C1974" s="305"/>
      <c r="D1974" s="306"/>
      <c r="E1974" s="306"/>
      <c r="F1974" s="305"/>
      <c r="G1974" s="305"/>
      <c r="H1974" s="306"/>
      <c r="I1974" s="306"/>
      <c r="J1974" s="307"/>
      <c r="K1974" s="307"/>
      <c r="L1974" s="299"/>
      <c r="M1974" s="311"/>
      <c r="N1974" s="312"/>
      <c r="O1974" s="312"/>
      <c r="P1974" s="312"/>
      <c r="Q1974" s="308"/>
      <c r="R1974" s="300" t="str">
        <f>IFERROR(VLOOKUP(Q1974,Hoja1!A:B,2,FALSE),"")</f>
        <v/>
      </c>
      <c r="S1974" s="308"/>
      <c r="T1974" s="308"/>
      <c r="U1974" s="308"/>
      <c r="V1974" s="301" t="str">
        <f t="shared" si="72"/>
        <v/>
      </c>
    </row>
    <row r="1975" spans="1:22" s="302" customFormat="1" x14ac:dyDescent="0.2">
      <c r="A1975" s="394"/>
      <c r="B1975" s="305"/>
      <c r="C1975" s="305"/>
      <c r="D1975" s="306"/>
      <c r="E1975" s="306"/>
      <c r="F1975" s="305"/>
      <c r="G1975" s="305"/>
      <c r="H1975" s="306"/>
      <c r="I1975" s="306"/>
      <c r="J1975" s="307"/>
      <c r="K1975" s="307"/>
      <c r="L1975" s="299"/>
      <c r="M1975" s="311"/>
      <c r="N1975" s="312"/>
      <c r="O1975" s="312"/>
      <c r="P1975" s="312"/>
      <c r="Q1975" s="308"/>
      <c r="R1975" s="300" t="str">
        <f>IFERROR(VLOOKUP(Q1975,Hoja1!A:B,2,FALSE),"")</f>
        <v/>
      </c>
      <c r="S1975" s="308"/>
      <c r="T1975" s="308"/>
      <c r="U1975" s="308"/>
      <c r="V1975" s="301" t="str">
        <f t="shared" si="72"/>
        <v/>
      </c>
    </row>
    <row r="1976" spans="1:22" s="302" customFormat="1" x14ac:dyDescent="0.2">
      <c r="A1976" s="394"/>
      <c r="B1976" s="305"/>
      <c r="C1976" s="305"/>
      <c r="D1976" s="306"/>
      <c r="E1976" s="306"/>
      <c r="F1976" s="305"/>
      <c r="G1976" s="305"/>
      <c r="H1976" s="306"/>
      <c r="I1976" s="306"/>
      <c r="J1976" s="307"/>
      <c r="K1976" s="307"/>
      <c r="L1976" s="299"/>
      <c r="M1976" s="311"/>
      <c r="N1976" s="312"/>
      <c r="O1976" s="312"/>
      <c r="P1976" s="312"/>
      <c r="Q1976" s="308"/>
      <c r="R1976" s="300" t="str">
        <f>IFERROR(VLOOKUP(Q1976,Hoja1!A:B,2,FALSE),"")</f>
        <v/>
      </c>
      <c r="S1976" s="308"/>
      <c r="T1976" s="308"/>
      <c r="U1976" s="308"/>
      <c r="V1976" s="301" t="str">
        <f t="shared" si="72"/>
        <v/>
      </c>
    </row>
    <row r="1977" spans="1:22" s="302" customFormat="1" x14ac:dyDescent="0.2">
      <c r="A1977" s="394"/>
      <c r="B1977" s="305"/>
      <c r="C1977" s="305"/>
      <c r="D1977" s="306"/>
      <c r="E1977" s="306"/>
      <c r="F1977" s="305"/>
      <c r="G1977" s="305"/>
      <c r="H1977" s="306"/>
      <c r="I1977" s="306"/>
      <c r="J1977" s="307"/>
      <c r="K1977" s="307"/>
      <c r="L1977" s="299"/>
      <c r="M1977" s="311"/>
      <c r="N1977" s="312"/>
      <c r="O1977" s="312"/>
      <c r="P1977" s="312"/>
      <c r="Q1977" s="308"/>
      <c r="R1977" s="300" t="str">
        <f>IFERROR(VLOOKUP(Q1977,Hoja1!A:B,2,FALSE),"")</f>
        <v/>
      </c>
      <c r="S1977" s="308"/>
      <c r="T1977" s="308"/>
      <c r="U1977" s="308"/>
      <c r="V1977" s="301" t="str">
        <f t="shared" si="72"/>
        <v/>
      </c>
    </row>
    <row r="1978" spans="1:22" s="302" customFormat="1" x14ac:dyDescent="0.2">
      <c r="A1978" s="394"/>
      <c r="B1978" s="305"/>
      <c r="C1978" s="305"/>
      <c r="D1978" s="306"/>
      <c r="E1978" s="306"/>
      <c r="F1978" s="305"/>
      <c r="G1978" s="305"/>
      <c r="H1978" s="306"/>
      <c r="I1978" s="306"/>
      <c r="J1978" s="307"/>
      <c r="K1978" s="307"/>
      <c r="L1978" s="299"/>
      <c r="M1978" s="311"/>
      <c r="N1978" s="312"/>
      <c r="O1978" s="312"/>
      <c r="P1978" s="312"/>
      <c r="Q1978" s="308"/>
      <c r="R1978" s="300" t="str">
        <f>IFERROR(VLOOKUP(Q1978,Hoja1!A:B,2,FALSE),"")</f>
        <v/>
      </c>
      <c r="S1978" s="308"/>
      <c r="T1978" s="308"/>
      <c r="U1978" s="308"/>
      <c r="V1978" s="301" t="str">
        <f t="shared" si="72"/>
        <v/>
      </c>
    </row>
    <row r="1979" spans="1:22" s="302" customFormat="1" x14ac:dyDescent="0.2">
      <c r="A1979" s="394"/>
      <c r="B1979" s="305"/>
      <c r="C1979" s="305"/>
      <c r="D1979" s="306"/>
      <c r="E1979" s="306"/>
      <c r="F1979" s="305"/>
      <c r="G1979" s="305"/>
      <c r="H1979" s="306"/>
      <c r="I1979" s="306"/>
      <c r="J1979" s="307"/>
      <c r="K1979" s="307"/>
      <c r="L1979" s="299"/>
      <c r="M1979" s="311"/>
      <c r="N1979" s="312"/>
      <c r="O1979" s="312"/>
      <c r="P1979" s="312"/>
      <c r="Q1979" s="308"/>
      <c r="R1979" s="300" t="str">
        <f>IFERROR(VLOOKUP(Q1979,Hoja1!A:B,2,FALSE),"")</f>
        <v/>
      </c>
      <c r="S1979" s="308"/>
      <c r="T1979" s="308"/>
      <c r="U1979" s="308"/>
      <c r="V1979" s="301" t="str">
        <f t="shared" si="72"/>
        <v/>
      </c>
    </row>
    <row r="1980" spans="1:22" s="302" customFormat="1" x14ac:dyDescent="0.2">
      <c r="A1980" s="394"/>
      <c r="B1980" s="305"/>
      <c r="C1980" s="305"/>
      <c r="D1980" s="306"/>
      <c r="E1980" s="306"/>
      <c r="F1980" s="305"/>
      <c r="G1980" s="305"/>
      <c r="H1980" s="306"/>
      <c r="I1980" s="306"/>
      <c r="J1980" s="307"/>
      <c r="K1980" s="307"/>
      <c r="L1980" s="299"/>
      <c r="M1980" s="311"/>
      <c r="N1980" s="312"/>
      <c r="O1980" s="312"/>
      <c r="P1980" s="312"/>
      <c r="Q1980" s="308"/>
      <c r="R1980" s="300" t="str">
        <f>IFERROR(VLOOKUP(Q1980,Hoja1!A:B,2,FALSE),"")</f>
        <v/>
      </c>
      <c r="S1980" s="308"/>
      <c r="T1980" s="308"/>
      <c r="U1980" s="308"/>
      <c r="V1980" s="301" t="str">
        <f t="shared" si="72"/>
        <v/>
      </c>
    </row>
    <row r="1981" spans="1:22" s="302" customFormat="1" x14ac:dyDescent="0.2">
      <c r="A1981" s="394"/>
      <c r="B1981" s="305"/>
      <c r="C1981" s="305"/>
      <c r="D1981" s="306"/>
      <c r="E1981" s="306"/>
      <c r="F1981" s="305"/>
      <c r="G1981" s="305"/>
      <c r="H1981" s="306"/>
      <c r="I1981" s="306"/>
      <c r="J1981" s="307"/>
      <c r="K1981" s="307"/>
      <c r="L1981" s="299"/>
      <c r="M1981" s="311"/>
      <c r="N1981" s="312"/>
      <c r="O1981" s="312"/>
      <c r="P1981" s="312"/>
      <c r="Q1981" s="308"/>
      <c r="R1981" s="300" t="str">
        <f>IFERROR(VLOOKUP(Q1981,Hoja1!A:B,2,FALSE),"")</f>
        <v/>
      </c>
      <c r="S1981" s="308"/>
      <c r="T1981" s="308"/>
      <c r="U1981" s="308"/>
      <c r="V1981" s="301" t="str">
        <f t="shared" si="72"/>
        <v/>
      </c>
    </row>
    <row r="1982" spans="1:22" s="302" customFormat="1" x14ac:dyDescent="0.2">
      <c r="A1982" s="394"/>
      <c r="B1982" s="305"/>
      <c r="C1982" s="305"/>
      <c r="D1982" s="306"/>
      <c r="E1982" s="306"/>
      <c r="F1982" s="305"/>
      <c r="G1982" s="305"/>
      <c r="H1982" s="306"/>
      <c r="I1982" s="306"/>
      <c r="J1982" s="307"/>
      <c r="K1982" s="307"/>
      <c r="L1982" s="299"/>
      <c r="M1982" s="311"/>
      <c r="N1982" s="312"/>
      <c r="O1982" s="312"/>
      <c r="P1982" s="312"/>
      <c r="Q1982" s="308"/>
      <c r="R1982" s="300" t="str">
        <f>IFERROR(VLOOKUP(Q1982,Hoja1!A:B,2,FALSE),"")</f>
        <v/>
      </c>
      <c r="S1982" s="308"/>
      <c r="T1982" s="308"/>
      <c r="U1982" s="308"/>
      <c r="V1982" s="301" t="str">
        <f t="shared" si="72"/>
        <v/>
      </c>
    </row>
    <row r="1983" spans="1:22" s="302" customFormat="1" x14ac:dyDescent="0.2">
      <c r="A1983" s="394"/>
      <c r="B1983" s="305"/>
      <c r="C1983" s="305"/>
      <c r="D1983" s="306"/>
      <c r="E1983" s="306"/>
      <c r="F1983" s="305"/>
      <c r="G1983" s="305"/>
      <c r="H1983" s="306"/>
      <c r="I1983" s="306"/>
      <c r="J1983" s="307"/>
      <c r="K1983" s="307"/>
      <c r="L1983" s="299"/>
      <c r="M1983" s="311"/>
      <c r="N1983" s="312"/>
      <c r="O1983" s="312"/>
      <c r="P1983" s="312"/>
      <c r="Q1983" s="308"/>
      <c r="R1983" s="300" t="str">
        <f>IFERROR(VLOOKUP(Q1983,Hoja1!A:B,2,FALSE),"")</f>
        <v/>
      </c>
      <c r="S1983" s="308"/>
      <c r="T1983" s="308"/>
      <c r="U1983" s="308"/>
      <c r="V1983" s="301" t="str">
        <f t="shared" si="72"/>
        <v/>
      </c>
    </row>
    <row r="1984" spans="1:22" s="302" customFormat="1" x14ac:dyDescent="0.2">
      <c r="A1984" s="394"/>
      <c r="B1984" s="305"/>
      <c r="C1984" s="305"/>
      <c r="D1984" s="306"/>
      <c r="E1984" s="306"/>
      <c r="F1984" s="305"/>
      <c r="G1984" s="305"/>
      <c r="H1984" s="306"/>
      <c r="I1984" s="306"/>
      <c r="J1984" s="307"/>
      <c r="K1984" s="307"/>
      <c r="L1984" s="299"/>
      <c r="M1984" s="311"/>
      <c r="N1984" s="312"/>
      <c r="O1984" s="312"/>
      <c r="P1984" s="312"/>
      <c r="Q1984" s="308"/>
      <c r="R1984" s="300" t="str">
        <f>IFERROR(VLOOKUP(Q1984,Hoja1!A:B,2,FALSE),"")</f>
        <v/>
      </c>
      <c r="S1984" s="308"/>
      <c r="T1984" s="308"/>
      <c r="U1984" s="308"/>
      <c r="V1984" s="301" t="str">
        <f t="shared" si="72"/>
        <v/>
      </c>
    </row>
    <row r="1985" spans="1:22" s="302" customFormat="1" x14ac:dyDescent="0.2">
      <c r="A1985" s="394"/>
      <c r="B1985" s="305"/>
      <c r="C1985" s="305"/>
      <c r="D1985" s="306"/>
      <c r="E1985" s="306"/>
      <c r="F1985" s="305"/>
      <c r="G1985" s="305"/>
      <c r="H1985" s="306"/>
      <c r="I1985" s="306"/>
      <c r="J1985" s="307"/>
      <c r="K1985" s="307"/>
      <c r="L1985" s="299"/>
      <c r="M1985" s="311"/>
      <c r="N1985" s="312"/>
      <c r="O1985" s="312"/>
      <c r="P1985" s="312"/>
      <c r="Q1985" s="308"/>
      <c r="R1985" s="300" t="str">
        <f>IFERROR(VLOOKUP(Q1985,Hoja1!A:B,2,FALSE),"")</f>
        <v/>
      </c>
      <c r="S1985" s="308"/>
      <c r="T1985" s="308"/>
      <c r="U1985" s="308"/>
      <c r="V1985" s="301" t="str">
        <f t="shared" si="72"/>
        <v/>
      </c>
    </row>
    <row r="1986" spans="1:22" s="302" customFormat="1" x14ac:dyDescent="0.2">
      <c r="A1986" s="394"/>
      <c r="B1986" s="305"/>
      <c r="C1986" s="305"/>
      <c r="D1986" s="306"/>
      <c r="E1986" s="306"/>
      <c r="F1986" s="305"/>
      <c r="G1986" s="305"/>
      <c r="H1986" s="306"/>
      <c r="I1986" s="306"/>
      <c r="J1986" s="307"/>
      <c r="K1986" s="307"/>
      <c r="L1986" s="299"/>
      <c r="M1986" s="311"/>
      <c r="N1986" s="312"/>
      <c r="O1986" s="312"/>
      <c r="P1986" s="312"/>
      <c r="Q1986" s="308"/>
      <c r="R1986" s="300" t="str">
        <f>IFERROR(VLOOKUP(Q1986,Hoja1!A:B,2,FALSE),"")</f>
        <v/>
      </c>
      <c r="S1986" s="308"/>
      <c r="T1986" s="308"/>
      <c r="U1986" s="308"/>
      <c r="V1986" s="301" t="str">
        <f t="shared" si="72"/>
        <v/>
      </c>
    </row>
    <row r="1987" spans="1:22" s="302" customFormat="1" x14ac:dyDescent="0.2">
      <c r="A1987" s="394"/>
      <c r="B1987" s="305"/>
      <c r="C1987" s="305"/>
      <c r="D1987" s="306"/>
      <c r="E1987" s="306"/>
      <c r="F1987" s="305"/>
      <c r="G1987" s="305"/>
      <c r="H1987" s="306"/>
      <c r="I1987" s="306"/>
      <c r="J1987" s="307"/>
      <c r="K1987" s="307"/>
      <c r="L1987" s="299"/>
      <c r="M1987" s="311"/>
      <c r="N1987" s="312"/>
      <c r="O1987" s="312"/>
      <c r="P1987" s="312"/>
      <c r="Q1987" s="308"/>
      <c r="R1987" s="300" t="str">
        <f>IFERROR(VLOOKUP(Q1987,Hoja1!A:B,2,FALSE),"")</f>
        <v/>
      </c>
      <c r="S1987" s="308"/>
      <c r="T1987" s="308"/>
      <c r="U1987" s="308"/>
      <c r="V1987" s="301" t="str">
        <f t="shared" si="72"/>
        <v/>
      </c>
    </row>
    <row r="1988" spans="1:22" s="302" customFormat="1" x14ac:dyDescent="0.2">
      <c r="A1988" s="394"/>
      <c r="B1988" s="305"/>
      <c r="C1988" s="305"/>
      <c r="D1988" s="306"/>
      <c r="E1988" s="306"/>
      <c r="F1988" s="305"/>
      <c r="G1988" s="305"/>
      <c r="H1988" s="306"/>
      <c r="I1988" s="306"/>
      <c r="J1988" s="307"/>
      <c r="K1988" s="307"/>
      <c r="L1988" s="299"/>
      <c r="M1988" s="311"/>
      <c r="N1988" s="312"/>
      <c r="O1988" s="312"/>
      <c r="P1988" s="312"/>
      <c r="Q1988" s="308"/>
      <c r="R1988" s="300" t="str">
        <f>IFERROR(VLOOKUP(Q1988,Hoja1!A:B,2,FALSE),"")</f>
        <v/>
      </c>
      <c r="S1988" s="308"/>
      <c r="T1988" s="308"/>
      <c r="U1988" s="308"/>
      <c r="V1988" s="301" t="str">
        <f t="shared" si="72"/>
        <v/>
      </c>
    </row>
    <row r="1989" spans="1:22" s="302" customFormat="1" x14ac:dyDescent="0.2">
      <c r="A1989" s="394"/>
      <c r="B1989" s="305"/>
      <c r="C1989" s="305"/>
      <c r="D1989" s="306"/>
      <c r="E1989" s="306"/>
      <c r="F1989" s="305"/>
      <c r="G1989" s="305"/>
      <c r="H1989" s="306"/>
      <c r="I1989" s="306"/>
      <c r="J1989" s="307"/>
      <c r="K1989" s="307"/>
      <c r="L1989" s="299"/>
      <c r="M1989" s="311"/>
      <c r="N1989" s="312"/>
      <c r="O1989" s="312"/>
      <c r="P1989" s="312"/>
      <c r="Q1989" s="308"/>
      <c r="R1989" s="300" t="str">
        <f>IFERROR(VLOOKUP(Q1989,Hoja1!A:B,2,FALSE),"")</f>
        <v/>
      </c>
      <c r="S1989" s="308"/>
      <c r="T1989" s="308"/>
      <c r="U1989" s="308"/>
      <c r="V1989" s="301" t="str">
        <f t="shared" si="72"/>
        <v/>
      </c>
    </row>
    <row r="1990" spans="1:22" s="302" customFormat="1" x14ac:dyDescent="0.2">
      <c r="A1990" s="394"/>
      <c r="B1990" s="305"/>
      <c r="C1990" s="305"/>
      <c r="D1990" s="306"/>
      <c r="E1990" s="306"/>
      <c r="F1990" s="305"/>
      <c r="G1990" s="305"/>
      <c r="H1990" s="306"/>
      <c r="I1990" s="306"/>
      <c r="J1990" s="307"/>
      <c r="K1990" s="307"/>
      <c r="L1990" s="299"/>
      <c r="M1990" s="311"/>
      <c r="N1990" s="312"/>
      <c r="O1990" s="312"/>
      <c r="P1990" s="312"/>
      <c r="Q1990" s="308"/>
      <c r="R1990" s="300" t="str">
        <f>IFERROR(VLOOKUP(Q1990,Hoja1!A:B,2,FALSE),"")</f>
        <v/>
      </c>
      <c r="S1990" s="308"/>
      <c r="T1990" s="308"/>
      <c r="U1990" s="308"/>
      <c r="V1990" s="301" t="str">
        <f t="shared" si="72"/>
        <v/>
      </c>
    </row>
    <row r="1991" spans="1:22" s="302" customFormat="1" x14ac:dyDescent="0.2">
      <c r="A1991" s="394"/>
      <c r="B1991" s="305"/>
      <c r="C1991" s="305"/>
      <c r="D1991" s="306"/>
      <c r="E1991" s="306"/>
      <c r="F1991" s="305"/>
      <c r="G1991" s="305"/>
      <c r="H1991" s="306"/>
      <c r="I1991" s="306"/>
      <c r="J1991" s="307"/>
      <c r="K1991" s="307"/>
      <c r="L1991" s="299"/>
      <c r="M1991" s="311"/>
      <c r="N1991" s="312"/>
      <c r="O1991" s="312"/>
      <c r="P1991" s="312"/>
      <c r="Q1991" s="308"/>
      <c r="R1991" s="300" t="str">
        <f>IFERROR(VLOOKUP(Q1991,Hoja1!A:B,2,FALSE),"")</f>
        <v/>
      </c>
      <c r="S1991" s="308"/>
      <c r="T1991" s="308"/>
      <c r="U1991" s="308"/>
      <c r="V1991" s="301" t="str">
        <f t="shared" si="72"/>
        <v/>
      </c>
    </row>
    <row r="1992" spans="1:22" s="302" customFormat="1" x14ac:dyDescent="0.2">
      <c r="A1992" s="394"/>
      <c r="B1992" s="305"/>
      <c r="C1992" s="305"/>
      <c r="D1992" s="306"/>
      <c r="E1992" s="306"/>
      <c r="F1992" s="305"/>
      <c r="G1992" s="305"/>
      <c r="H1992" s="306"/>
      <c r="I1992" s="306"/>
      <c r="J1992" s="307"/>
      <c r="K1992" s="307"/>
      <c r="L1992" s="299"/>
      <c r="M1992" s="311"/>
      <c r="N1992" s="312"/>
      <c r="O1992" s="312"/>
      <c r="P1992" s="312"/>
      <c r="Q1992" s="308"/>
      <c r="R1992" s="300" t="str">
        <f>IFERROR(VLOOKUP(Q1992,Hoja1!A:B,2,FALSE),"")</f>
        <v/>
      </c>
      <c r="S1992" s="308"/>
      <c r="T1992" s="308"/>
      <c r="U1992" s="308"/>
      <c r="V1992" s="301" t="str">
        <f t="shared" si="72"/>
        <v/>
      </c>
    </row>
    <row r="1993" spans="1:22" s="302" customFormat="1" x14ac:dyDescent="0.2">
      <c r="A1993" s="394"/>
      <c r="B1993" s="305"/>
      <c r="C1993" s="305"/>
      <c r="D1993" s="306"/>
      <c r="E1993" s="306"/>
      <c r="F1993" s="305"/>
      <c r="G1993" s="305"/>
      <c r="H1993" s="306"/>
      <c r="I1993" s="306"/>
      <c r="J1993" s="307"/>
      <c r="K1993" s="307"/>
      <c r="L1993" s="299"/>
      <c r="M1993" s="311"/>
      <c r="N1993" s="312"/>
      <c r="O1993" s="312"/>
      <c r="P1993" s="312"/>
      <c r="Q1993" s="308"/>
      <c r="R1993" s="300" t="str">
        <f>IFERROR(VLOOKUP(Q1993,Hoja1!A:B,2,FALSE),"")</f>
        <v/>
      </c>
      <c r="S1993" s="308"/>
      <c r="T1993" s="308"/>
      <c r="U1993" s="308"/>
      <c r="V1993" s="301" t="str">
        <f t="shared" si="72"/>
        <v/>
      </c>
    </row>
    <row r="1994" spans="1:22" s="302" customFormat="1" x14ac:dyDescent="0.2">
      <c r="A1994" s="394"/>
      <c r="B1994" s="305"/>
      <c r="C1994" s="305"/>
      <c r="D1994" s="306"/>
      <c r="E1994" s="306"/>
      <c r="F1994" s="305"/>
      <c r="G1994" s="305"/>
      <c r="H1994" s="306"/>
      <c r="I1994" s="306"/>
      <c r="J1994" s="307"/>
      <c r="K1994" s="307"/>
      <c r="L1994" s="299"/>
      <c r="M1994" s="311"/>
      <c r="N1994" s="312"/>
      <c r="O1994" s="312"/>
      <c r="P1994" s="312"/>
      <c r="Q1994" s="308"/>
      <c r="R1994" s="300" t="str">
        <f>IFERROR(VLOOKUP(Q1994,Hoja1!A:B,2,FALSE),"")</f>
        <v/>
      </c>
      <c r="S1994" s="308"/>
      <c r="T1994" s="308"/>
      <c r="U1994" s="308"/>
      <c r="V1994" s="301" t="str">
        <f t="shared" si="72"/>
        <v/>
      </c>
    </row>
    <row r="1995" spans="1:22" s="302" customFormat="1" x14ac:dyDescent="0.2">
      <c r="A1995" s="394"/>
      <c r="B1995" s="305"/>
      <c r="C1995" s="305"/>
      <c r="D1995" s="306"/>
      <c r="E1995" s="306"/>
      <c r="F1995" s="305"/>
      <c r="G1995" s="305"/>
      <c r="H1995" s="306"/>
      <c r="I1995" s="306"/>
      <c r="J1995" s="307"/>
      <c r="K1995" s="307"/>
      <c r="L1995" s="299"/>
      <c r="M1995" s="311"/>
      <c r="N1995" s="312"/>
      <c r="O1995" s="312"/>
      <c r="P1995" s="312"/>
      <c r="Q1995" s="308"/>
      <c r="R1995" s="300" t="str">
        <f>IFERROR(VLOOKUP(Q1995,Hoja1!A:B,2,FALSE),"")</f>
        <v/>
      </c>
      <c r="S1995" s="308"/>
      <c r="T1995" s="308"/>
      <c r="U1995" s="308"/>
      <c r="V1995" s="301" t="str">
        <f t="shared" ref="V1995:V2058" si="73">IF(A1996="","",MONTH(A1996))</f>
        <v/>
      </c>
    </row>
    <row r="1996" spans="1:22" s="302" customFormat="1" x14ac:dyDescent="0.2">
      <c r="A1996" s="394"/>
      <c r="B1996" s="305"/>
      <c r="C1996" s="305"/>
      <c r="D1996" s="306"/>
      <c r="E1996" s="306"/>
      <c r="F1996" s="305"/>
      <c r="G1996" s="305"/>
      <c r="H1996" s="306"/>
      <c r="I1996" s="306"/>
      <c r="J1996" s="307"/>
      <c r="K1996" s="307"/>
      <c r="L1996" s="299"/>
      <c r="M1996" s="311"/>
      <c r="N1996" s="312"/>
      <c r="O1996" s="312"/>
      <c r="P1996" s="312"/>
      <c r="Q1996" s="308"/>
      <c r="R1996" s="300" t="str">
        <f>IFERROR(VLOOKUP(Q1996,Hoja1!A:B,2,FALSE),"")</f>
        <v/>
      </c>
      <c r="S1996" s="308"/>
      <c r="T1996" s="308"/>
      <c r="U1996" s="308"/>
      <c r="V1996" s="301" t="str">
        <f t="shared" si="73"/>
        <v/>
      </c>
    </row>
    <row r="1997" spans="1:22" s="302" customFormat="1" x14ac:dyDescent="0.2">
      <c r="A1997" s="394"/>
      <c r="B1997" s="305"/>
      <c r="C1997" s="305"/>
      <c r="D1997" s="306"/>
      <c r="E1997" s="306"/>
      <c r="F1997" s="305"/>
      <c r="G1997" s="305"/>
      <c r="H1997" s="306"/>
      <c r="I1997" s="306"/>
      <c r="J1997" s="307"/>
      <c r="K1997" s="307"/>
      <c r="L1997" s="299"/>
      <c r="M1997" s="311"/>
      <c r="N1997" s="312"/>
      <c r="O1997" s="312"/>
      <c r="P1997" s="312"/>
      <c r="Q1997" s="308"/>
      <c r="R1997" s="300" t="str">
        <f>IFERROR(VLOOKUP(Q1997,Hoja1!A:B,2,FALSE),"")</f>
        <v/>
      </c>
      <c r="S1997" s="308"/>
      <c r="T1997" s="308"/>
      <c r="U1997" s="308"/>
      <c r="V1997" s="301" t="str">
        <f t="shared" si="73"/>
        <v/>
      </c>
    </row>
    <row r="1998" spans="1:22" s="302" customFormat="1" x14ac:dyDescent="0.2">
      <c r="A1998" s="394"/>
      <c r="B1998" s="305"/>
      <c r="C1998" s="305"/>
      <c r="D1998" s="306"/>
      <c r="E1998" s="306"/>
      <c r="F1998" s="305"/>
      <c r="G1998" s="305"/>
      <c r="H1998" s="306"/>
      <c r="I1998" s="306"/>
      <c r="J1998" s="307"/>
      <c r="K1998" s="307"/>
      <c r="L1998" s="299"/>
      <c r="M1998" s="311"/>
      <c r="N1998" s="312"/>
      <c r="O1998" s="312"/>
      <c r="P1998" s="312"/>
      <c r="Q1998" s="308"/>
      <c r="R1998" s="300" t="str">
        <f>IFERROR(VLOOKUP(Q1998,Hoja1!A:B,2,FALSE),"")</f>
        <v/>
      </c>
      <c r="S1998" s="308"/>
      <c r="T1998" s="308"/>
      <c r="U1998" s="308"/>
      <c r="V1998" s="301" t="str">
        <f t="shared" si="73"/>
        <v/>
      </c>
    </row>
    <row r="1999" spans="1:22" s="302" customFormat="1" x14ac:dyDescent="0.2">
      <c r="A1999" s="394"/>
      <c r="B1999" s="305"/>
      <c r="C1999" s="305"/>
      <c r="D1999" s="306"/>
      <c r="E1999" s="306"/>
      <c r="F1999" s="305"/>
      <c r="G1999" s="305"/>
      <c r="H1999" s="306"/>
      <c r="I1999" s="306"/>
      <c r="J1999" s="307"/>
      <c r="K1999" s="307"/>
      <c r="L1999" s="299"/>
      <c r="M1999" s="311"/>
      <c r="N1999" s="312"/>
      <c r="O1999" s="312"/>
      <c r="P1999" s="312"/>
      <c r="Q1999" s="308"/>
      <c r="R1999" s="300" t="str">
        <f>IFERROR(VLOOKUP(Q1999,Hoja1!A:B,2,FALSE),"")</f>
        <v/>
      </c>
      <c r="S1999" s="308"/>
      <c r="T1999" s="308"/>
      <c r="U1999" s="308"/>
      <c r="V1999" s="301" t="str">
        <f t="shared" si="73"/>
        <v/>
      </c>
    </row>
    <row r="2000" spans="1:22" s="302" customFormat="1" x14ac:dyDescent="0.2">
      <c r="A2000" s="394"/>
      <c r="B2000" s="305"/>
      <c r="C2000" s="305"/>
      <c r="D2000" s="306"/>
      <c r="E2000" s="306"/>
      <c r="F2000" s="305"/>
      <c r="G2000" s="305"/>
      <c r="H2000" s="306"/>
      <c r="I2000" s="306"/>
      <c r="J2000" s="307"/>
      <c r="K2000" s="307"/>
      <c r="L2000" s="299"/>
      <c r="M2000" s="311"/>
      <c r="N2000" s="312"/>
      <c r="O2000" s="312"/>
      <c r="P2000" s="312"/>
      <c r="Q2000" s="308"/>
      <c r="R2000" s="300" t="str">
        <f>IFERROR(VLOOKUP(Q2000,Hoja1!A:B,2,FALSE),"")</f>
        <v/>
      </c>
      <c r="S2000" s="308"/>
      <c r="T2000" s="308"/>
      <c r="U2000" s="308"/>
      <c r="V2000" s="301" t="str">
        <f t="shared" si="73"/>
        <v/>
      </c>
    </row>
    <row r="2001" spans="1:22" s="302" customFormat="1" x14ac:dyDescent="0.2">
      <c r="A2001" s="394"/>
      <c r="B2001" s="305"/>
      <c r="C2001" s="305"/>
      <c r="D2001" s="306"/>
      <c r="E2001" s="306"/>
      <c r="F2001" s="305"/>
      <c r="G2001" s="305"/>
      <c r="H2001" s="306"/>
      <c r="I2001" s="306"/>
      <c r="J2001" s="307"/>
      <c r="K2001" s="307"/>
      <c r="L2001" s="299"/>
      <c r="M2001" s="311"/>
      <c r="N2001" s="312"/>
      <c r="O2001" s="312"/>
      <c r="P2001" s="312"/>
      <c r="Q2001" s="308"/>
      <c r="R2001" s="300" t="str">
        <f>IFERROR(VLOOKUP(Q2001,Hoja1!A:B,2,FALSE),"")</f>
        <v/>
      </c>
      <c r="S2001" s="308"/>
      <c r="T2001" s="308"/>
      <c r="U2001" s="308"/>
      <c r="V2001" s="301" t="str">
        <f t="shared" si="73"/>
        <v/>
      </c>
    </row>
    <row r="2002" spans="1:22" s="302" customFormat="1" x14ac:dyDescent="0.2">
      <c r="A2002" s="394"/>
      <c r="B2002" s="305"/>
      <c r="C2002" s="305"/>
      <c r="D2002" s="306"/>
      <c r="E2002" s="306"/>
      <c r="F2002" s="305"/>
      <c r="G2002" s="305"/>
      <c r="H2002" s="306"/>
      <c r="I2002" s="306"/>
      <c r="J2002" s="307"/>
      <c r="K2002" s="307"/>
      <c r="L2002" s="299"/>
      <c r="M2002" s="311"/>
      <c r="N2002" s="312"/>
      <c r="O2002" s="312"/>
      <c r="P2002" s="312"/>
      <c r="Q2002" s="308"/>
      <c r="R2002" s="300" t="str">
        <f>IFERROR(VLOOKUP(Q2002,Hoja1!A:B,2,FALSE),"")</f>
        <v/>
      </c>
      <c r="S2002" s="308"/>
      <c r="T2002" s="308"/>
      <c r="U2002" s="308"/>
      <c r="V2002" s="301" t="str">
        <f t="shared" si="73"/>
        <v/>
      </c>
    </row>
    <row r="2003" spans="1:22" s="302" customFormat="1" x14ac:dyDescent="0.2">
      <c r="A2003" s="394"/>
      <c r="B2003" s="305"/>
      <c r="C2003" s="305"/>
      <c r="D2003" s="306"/>
      <c r="E2003" s="306"/>
      <c r="F2003" s="305"/>
      <c r="G2003" s="305"/>
      <c r="H2003" s="306"/>
      <c r="I2003" s="306"/>
      <c r="J2003" s="307"/>
      <c r="K2003" s="307"/>
      <c r="L2003" s="299"/>
      <c r="M2003" s="311"/>
      <c r="N2003" s="312"/>
      <c r="O2003" s="312"/>
      <c r="P2003" s="312"/>
      <c r="Q2003" s="308"/>
      <c r="R2003" s="300" t="str">
        <f>IFERROR(VLOOKUP(Q2003,Hoja1!A:B,2,FALSE),"")</f>
        <v/>
      </c>
      <c r="S2003" s="308"/>
      <c r="T2003" s="308"/>
      <c r="U2003" s="308"/>
      <c r="V2003" s="301" t="str">
        <f t="shared" si="73"/>
        <v/>
      </c>
    </row>
    <row r="2004" spans="1:22" s="302" customFormat="1" x14ac:dyDescent="0.2">
      <c r="A2004" s="394"/>
      <c r="B2004" s="305"/>
      <c r="C2004" s="305"/>
      <c r="D2004" s="306"/>
      <c r="E2004" s="306"/>
      <c r="F2004" s="305"/>
      <c r="G2004" s="305"/>
      <c r="H2004" s="306"/>
      <c r="I2004" s="306"/>
      <c r="J2004" s="307"/>
      <c r="K2004" s="307"/>
      <c r="L2004" s="299"/>
      <c r="M2004" s="311"/>
      <c r="N2004" s="312"/>
      <c r="O2004" s="312"/>
      <c r="P2004" s="312"/>
      <c r="Q2004" s="308"/>
      <c r="R2004" s="300" t="str">
        <f>IFERROR(VLOOKUP(Q2004,Hoja1!A:B,2,FALSE),"")</f>
        <v/>
      </c>
      <c r="S2004" s="308"/>
      <c r="T2004" s="308"/>
      <c r="U2004" s="308"/>
      <c r="V2004" s="301" t="str">
        <f t="shared" si="73"/>
        <v/>
      </c>
    </row>
    <row r="2005" spans="1:22" s="302" customFormat="1" x14ac:dyDescent="0.2">
      <c r="A2005" s="394"/>
      <c r="B2005" s="305"/>
      <c r="C2005" s="305"/>
      <c r="D2005" s="306"/>
      <c r="E2005" s="306"/>
      <c r="F2005" s="305"/>
      <c r="G2005" s="305"/>
      <c r="H2005" s="306"/>
      <c r="I2005" s="306"/>
      <c r="J2005" s="307"/>
      <c r="K2005" s="307"/>
      <c r="L2005" s="299"/>
      <c r="M2005" s="311"/>
      <c r="N2005" s="312"/>
      <c r="O2005" s="312"/>
      <c r="P2005" s="312"/>
      <c r="Q2005" s="308"/>
      <c r="R2005" s="300" t="str">
        <f>IFERROR(VLOOKUP(Q2005,Hoja1!A:B,2,FALSE),"")</f>
        <v/>
      </c>
      <c r="S2005" s="308"/>
      <c r="T2005" s="308"/>
      <c r="U2005" s="308"/>
      <c r="V2005" s="301" t="str">
        <f t="shared" si="73"/>
        <v/>
      </c>
    </row>
    <row r="2006" spans="1:22" s="302" customFormat="1" x14ac:dyDescent="0.2">
      <c r="A2006" s="394"/>
      <c r="B2006" s="305"/>
      <c r="C2006" s="305"/>
      <c r="D2006" s="306"/>
      <c r="E2006" s="306"/>
      <c r="F2006" s="305"/>
      <c r="G2006" s="305"/>
      <c r="H2006" s="306"/>
      <c r="I2006" s="306"/>
      <c r="J2006" s="307"/>
      <c r="K2006" s="307"/>
      <c r="L2006" s="299"/>
      <c r="M2006" s="311"/>
      <c r="N2006" s="312"/>
      <c r="O2006" s="312"/>
      <c r="P2006" s="312"/>
      <c r="Q2006" s="308"/>
      <c r="R2006" s="300" t="str">
        <f>IFERROR(VLOOKUP(Q2006,Hoja1!A:B,2,FALSE),"")</f>
        <v/>
      </c>
      <c r="S2006" s="308"/>
      <c r="T2006" s="308"/>
      <c r="U2006" s="308"/>
      <c r="V2006" s="301" t="str">
        <f t="shared" si="73"/>
        <v/>
      </c>
    </row>
    <row r="2007" spans="1:22" s="302" customFormat="1" x14ac:dyDescent="0.2">
      <c r="A2007" s="394"/>
      <c r="B2007" s="305"/>
      <c r="C2007" s="305"/>
      <c r="D2007" s="306"/>
      <c r="E2007" s="306"/>
      <c r="F2007" s="305"/>
      <c r="G2007" s="305"/>
      <c r="H2007" s="306"/>
      <c r="I2007" s="306"/>
      <c r="J2007" s="307"/>
      <c r="K2007" s="307"/>
      <c r="L2007" s="299"/>
      <c r="M2007" s="311"/>
      <c r="N2007" s="312"/>
      <c r="O2007" s="312"/>
      <c r="P2007" s="312"/>
      <c r="Q2007" s="308"/>
      <c r="R2007" s="300" t="str">
        <f>IFERROR(VLOOKUP(Q2007,Hoja1!A:B,2,FALSE),"")</f>
        <v/>
      </c>
      <c r="S2007" s="308"/>
      <c r="T2007" s="308"/>
      <c r="U2007" s="308"/>
      <c r="V2007" s="301" t="str">
        <f t="shared" si="73"/>
        <v/>
      </c>
    </row>
    <row r="2008" spans="1:22" s="302" customFormat="1" x14ac:dyDescent="0.2">
      <c r="A2008" s="394"/>
      <c r="B2008" s="305"/>
      <c r="C2008" s="305"/>
      <c r="D2008" s="306"/>
      <c r="E2008" s="306"/>
      <c r="F2008" s="305"/>
      <c r="G2008" s="305"/>
      <c r="H2008" s="306"/>
      <c r="I2008" s="306"/>
      <c r="J2008" s="307"/>
      <c r="K2008" s="307"/>
      <c r="L2008" s="299"/>
      <c r="M2008" s="311"/>
      <c r="N2008" s="312"/>
      <c r="O2008" s="312"/>
      <c r="P2008" s="312"/>
      <c r="Q2008" s="308"/>
      <c r="R2008" s="300" t="str">
        <f>IFERROR(VLOOKUP(Q2008,Hoja1!A:B,2,FALSE),"")</f>
        <v/>
      </c>
      <c r="S2008" s="308"/>
      <c r="T2008" s="308"/>
      <c r="U2008" s="308"/>
      <c r="V2008" s="301" t="str">
        <f t="shared" si="73"/>
        <v/>
      </c>
    </row>
    <row r="2009" spans="1:22" s="302" customFormat="1" x14ac:dyDescent="0.2">
      <c r="A2009" s="394"/>
      <c r="B2009" s="305"/>
      <c r="C2009" s="305"/>
      <c r="D2009" s="306"/>
      <c r="E2009" s="306"/>
      <c r="F2009" s="305"/>
      <c r="G2009" s="305"/>
      <c r="H2009" s="306"/>
      <c r="I2009" s="306"/>
      <c r="J2009" s="307"/>
      <c r="K2009" s="307"/>
      <c r="L2009" s="299"/>
      <c r="M2009" s="311"/>
      <c r="N2009" s="312"/>
      <c r="O2009" s="312"/>
      <c r="P2009" s="312"/>
      <c r="Q2009" s="308"/>
      <c r="R2009" s="300" t="str">
        <f>IFERROR(VLOOKUP(Q2009,Hoja1!A:B,2,FALSE),"")</f>
        <v/>
      </c>
      <c r="S2009" s="308"/>
      <c r="T2009" s="308"/>
      <c r="U2009" s="308"/>
      <c r="V2009" s="301" t="str">
        <f t="shared" si="73"/>
        <v/>
      </c>
    </row>
    <row r="2010" spans="1:22" s="302" customFormat="1" x14ac:dyDescent="0.2">
      <c r="A2010" s="394"/>
      <c r="B2010" s="305"/>
      <c r="C2010" s="305"/>
      <c r="D2010" s="306"/>
      <c r="E2010" s="306"/>
      <c r="F2010" s="305"/>
      <c r="G2010" s="305"/>
      <c r="H2010" s="306"/>
      <c r="I2010" s="306"/>
      <c r="J2010" s="307"/>
      <c r="K2010" s="307"/>
      <c r="L2010" s="299"/>
      <c r="M2010" s="311"/>
      <c r="N2010" s="312"/>
      <c r="O2010" s="312"/>
      <c r="P2010" s="312"/>
      <c r="Q2010" s="308"/>
      <c r="R2010" s="300" t="str">
        <f>IFERROR(VLOOKUP(Q2010,Hoja1!A:B,2,FALSE),"")</f>
        <v/>
      </c>
      <c r="S2010" s="308"/>
      <c r="T2010" s="308"/>
      <c r="U2010" s="308"/>
      <c r="V2010" s="301" t="str">
        <f t="shared" si="73"/>
        <v/>
      </c>
    </row>
    <row r="2011" spans="1:22" s="302" customFormat="1" x14ac:dyDescent="0.2">
      <c r="A2011" s="394"/>
      <c r="B2011" s="305"/>
      <c r="C2011" s="305"/>
      <c r="D2011" s="306"/>
      <c r="E2011" s="306"/>
      <c r="F2011" s="305"/>
      <c r="G2011" s="305"/>
      <c r="H2011" s="306"/>
      <c r="I2011" s="306"/>
      <c r="J2011" s="307"/>
      <c r="K2011" s="307"/>
      <c r="L2011" s="299"/>
      <c r="M2011" s="311"/>
      <c r="N2011" s="312"/>
      <c r="O2011" s="312"/>
      <c r="P2011" s="312"/>
      <c r="Q2011" s="308"/>
      <c r="R2011" s="300" t="str">
        <f>IFERROR(VLOOKUP(Q2011,Hoja1!A:B,2,FALSE),"")</f>
        <v/>
      </c>
      <c r="S2011" s="308"/>
      <c r="T2011" s="308"/>
      <c r="U2011" s="308"/>
      <c r="V2011" s="301" t="str">
        <f t="shared" si="73"/>
        <v/>
      </c>
    </row>
    <row r="2012" spans="1:22" s="302" customFormat="1" x14ac:dyDescent="0.2">
      <c r="A2012" s="394"/>
      <c r="B2012" s="305"/>
      <c r="C2012" s="305"/>
      <c r="D2012" s="306"/>
      <c r="E2012" s="306"/>
      <c r="F2012" s="305"/>
      <c r="G2012" s="305"/>
      <c r="H2012" s="306"/>
      <c r="I2012" s="306"/>
      <c r="J2012" s="307"/>
      <c r="K2012" s="307"/>
      <c r="L2012" s="299"/>
      <c r="M2012" s="311"/>
      <c r="N2012" s="312"/>
      <c r="O2012" s="312"/>
      <c r="P2012" s="312"/>
      <c r="Q2012" s="308"/>
      <c r="R2012" s="300" t="str">
        <f>IFERROR(VLOOKUP(Q2012,Hoja1!A:B,2,FALSE),"")</f>
        <v/>
      </c>
      <c r="S2012" s="308"/>
      <c r="T2012" s="308"/>
      <c r="U2012" s="308"/>
      <c r="V2012" s="301" t="str">
        <f t="shared" si="73"/>
        <v/>
      </c>
    </row>
    <row r="2013" spans="1:22" s="302" customFormat="1" x14ac:dyDescent="0.2">
      <c r="A2013" s="394"/>
      <c r="B2013" s="305"/>
      <c r="C2013" s="305"/>
      <c r="D2013" s="306"/>
      <c r="E2013" s="306"/>
      <c r="F2013" s="305"/>
      <c r="G2013" s="305"/>
      <c r="H2013" s="306"/>
      <c r="I2013" s="306"/>
      <c r="J2013" s="307"/>
      <c r="K2013" s="307"/>
      <c r="L2013" s="299"/>
      <c r="M2013" s="311"/>
      <c r="N2013" s="312"/>
      <c r="O2013" s="312"/>
      <c r="P2013" s="312"/>
      <c r="Q2013" s="308"/>
      <c r="R2013" s="300" t="str">
        <f>IFERROR(VLOOKUP(Q2013,Hoja1!A:B,2,FALSE),"")</f>
        <v/>
      </c>
      <c r="S2013" s="308"/>
      <c r="T2013" s="308"/>
      <c r="U2013" s="308"/>
      <c r="V2013" s="301" t="str">
        <f t="shared" si="73"/>
        <v/>
      </c>
    </row>
    <row r="2014" spans="1:22" s="302" customFormat="1" x14ac:dyDescent="0.2">
      <c r="A2014" s="394"/>
      <c r="B2014" s="305"/>
      <c r="C2014" s="305"/>
      <c r="D2014" s="306"/>
      <c r="E2014" s="306"/>
      <c r="F2014" s="305"/>
      <c r="G2014" s="305"/>
      <c r="H2014" s="306"/>
      <c r="I2014" s="306"/>
      <c r="J2014" s="307"/>
      <c r="K2014" s="307"/>
      <c r="L2014" s="299"/>
      <c r="M2014" s="311"/>
      <c r="N2014" s="312"/>
      <c r="O2014" s="312"/>
      <c r="P2014" s="312"/>
      <c r="Q2014" s="308"/>
      <c r="R2014" s="300" t="str">
        <f>IFERROR(VLOOKUP(Q2014,Hoja1!A:B,2,FALSE),"")</f>
        <v/>
      </c>
      <c r="S2014" s="308"/>
      <c r="T2014" s="308"/>
      <c r="U2014" s="308"/>
      <c r="V2014" s="301" t="str">
        <f t="shared" si="73"/>
        <v/>
      </c>
    </row>
    <row r="2015" spans="1:22" s="302" customFormat="1" x14ac:dyDescent="0.2">
      <c r="A2015" s="394"/>
      <c r="B2015" s="305"/>
      <c r="C2015" s="305"/>
      <c r="D2015" s="306"/>
      <c r="E2015" s="306"/>
      <c r="F2015" s="305"/>
      <c r="G2015" s="305"/>
      <c r="H2015" s="306"/>
      <c r="I2015" s="306"/>
      <c r="J2015" s="307"/>
      <c r="K2015" s="307"/>
      <c r="L2015" s="299"/>
      <c r="M2015" s="311"/>
      <c r="N2015" s="312"/>
      <c r="O2015" s="312"/>
      <c r="P2015" s="312"/>
      <c r="Q2015" s="308"/>
      <c r="R2015" s="300" t="str">
        <f>IFERROR(VLOOKUP(Q2015,Hoja1!A:B,2,FALSE),"")</f>
        <v/>
      </c>
      <c r="S2015" s="308"/>
      <c r="T2015" s="308"/>
      <c r="U2015" s="308"/>
      <c r="V2015" s="301" t="str">
        <f t="shared" si="73"/>
        <v/>
      </c>
    </row>
    <row r="2016" spans="1:22" s="302" customFormat="1" x14ac:dyDescent="0.2">
      <c r="A2016" s="394"/>
      <c r="B2016" s="305"/>
      <c r="C2016" s="305"/>
      <c r="D2016" s="306"/>
      <c r="E2016" s="306"/>
      <c r="F2016" s="305"/>
      <c r="G2016" s="305"/>
      <c r="H2016" s="306"/>
      <c r="I2016" s="306"/>
      <c r="J2016" s="307"/>
      <c r="K2016" s="307"/>
      <c r="L2016" s="299"/>
      <c r="M2016" s="311"/>
      <c r="N2016" s="312"/>
      <c r="O2016" s="312"/>
      <c r="P2016" s="312"/>
      <c r="Q2016" s="308"/>
      <c r="R2016" s="300" t="str">
        <f>IFERROR(VLOOKUP(Q2016,Hoja1!A:B,2,FALSE),"")</f>
        <v/>
      </c>
      <c r="S2016" s="308"/>
      <c r="T2016" s="308"/>
      <c r="U2016" s="308"/>
      <c r="V2016" s="301" t="str">
        <f t="shared" si="73"/>
        <v/>
      </c>
    </row>
    <row r="2017" spans="1:22" s="302" customFormat="1" x14ac:dyDescent="0.2">
      <c r="A2017" s="394"/>
      <c r="B2017" s="305"/>
      <c r="C2017" s="305"/>
      <c r="D2017" s="306"/>
      <c r="E2017" s="306"/>
      <c r="F2017" s="305"/>
      <c r="G2017" s="305"/>
      <c r="H2017" s="306"/>
      <c r="I2017" s="306"/>
      <c r="J2017" s="307"/>
      <c r="K2017" s="307"/>
      <c r="L2017" s="299"/>
      <c r="M2017" s="311"/>
      <c r="N2017" s="312"/>
      <c r="O2017" s="312"/>
      <c r="P2017" s="312"/>
      <c r="Q2017" s="308"/>
      <c r="R2017" s="300" t="str">
        <f>IFERROR(VLOOKUP(Q2017,Hoja1!A:B,2,FALSE),"")</f>
        <v/>
      </c>
      <c r="S2017" s="308"/>
      <c r="T2017" s="308"/>
      <c r="U2017" s="308"/>
      <c r="V2017" s="301" t="str">
        <f t="shared" si="73"/>
        <v/>
      </c>
    </row>
    <row r="2018" spans="1:22" s="302" customFormat="1" x14ac:dyDescent="0.2">
      <c r="A2018" s="394"/>
      <c r="B2018" s="305"/>
      <c r="C2018" s="305"/>
      <c r="D2018" s="306"/>
      <c r="E2018" s="306"/>
      <c r="F2018" s="305"/>
      <c r="G2018" s="305"/>
      <c r="H2018" s="306"/>
      <c r="I2018" s="306"/>
      <c r="J2018" s="307"/>
      <c r="K2018" s="307"/>
      <c r="L2018" s="299"/>
      <c r="M2018" s="311"/>
      <c r="N2018" s="312"/>
      <c r="O2018" s="312"/>
      <c r="P2018" s="312"/>
      <c r="Q2018" s="308"/>
      <c r="R2018" s="300" t="str">
        <f>IFERROR(VLOOKUP(Q2018,Hoja1!A:B,2,FALSE),"")</f>
        <v/>
      </c>
      <c r="S2018" s="308"/>
      <c r="T2018" s="308"/>
      <c r="U2018" s="308"/>
      <c r="V2018" s="301" t="str">
        <f t="shared" si="73"/>
        <v/>
      </c>
    </row>
    <row r="2019" spans="1:22" s="302" customFormat="1" x14ac:dyDescent="0.2">
      <c r="A2019" s="394"/>
      <c r="B2019" s="305"/>
      <c r="C2019" s="305"/>
      <c r="D2019" s="306"/>
      <c r="E2019" s="306"/>
      <c r="F2019" s="305"/>
      <c r="G2019" s="305"/>
      <c r="H2019" s="306"/>
      <c r="I2019" s="306"/>
      <c r="J2019" s="307"/>
      <c r="K2019" s="307"/>
      <c r="L2019" s="299"/>
      <c r="M2019" s="311"/>
      <c r="N2019" s="312"/>
      <c r="O2019" s="312"/>
      <c r="P2019" s="312"/>
      <c r="Q2019" s="308"/>
      <c r="R2019" s="300" t="str">
        <f>IFERROR(VLOOKUP(Q2019,Hoja1!A:B,2,FALSE),"")</f>
        <v/>
      </c>
      <c r="S2019" s="308"/>
      <c r="T2019" s="308"/>
      <c r="U2019" s="308"/>
      <c r="V2019" s="301" t="str">
        <f t="shared" si="73"/>
        <v/>
      </c>
    </row>
    <row r="2020" spans="1:22" s="302" customFormat="1" x14ac:dyDescent="0.2">
      <c r="A2020" s="394"/>
      <c r="B2020" s="305"/>
      <c r="C2020" s="305"/>
      <c r="D2020" s="306"/>
      <c r="E2020" s="306"/>
      <c r="F2020" s="305"/>
      <c r="G2020" s="305"/>
      <c r="H2020" s="306"/>
      <c r="I2020" s="306"/>
      <c r="J2020" s="307"/>
      <c r="K2020" s="307"/>
      <c r="L2020" s="299"/>
      <c r="M2020" s="311"/>
      <c r="N2020" s="312"/>
      <c r="O2020" s="312"/>
      <c r="P2020" s="312"/>
      <c r="Q2020" s="308"/>
      <c r="R2020" s="300" t="str">
        <f>IFERROR(VLOOKUP(Q2020,Hoja1!A:B,2,FALSE),"")</f>
        <v/>
      </c>
      <c r="S2020" s="308"/>
      <c r="T2020" s="308"/>
      <c r="U2020" s="308"/>
      <c r="V2020" s="301" t="str">
        <f t="shared" si="73"/>
        <v/>
      </c>
    </row>
    <row r="2021" spans="1:22" s="302" customFormat="1" x14ac:dyDescent="0.2">
      <c r="A2021" s="394"/>
      <c r="B2021" s="305"/>
      <c r="C2021" s="305"/>
      <c r="D2021" s="306"/>
      <c r="E2021" s="306"/>
      <c r="F2021" s="305"/>
      <c r="G2021" s="305"/>
      <c r="H2021" s="306"/>
      <c r="I2021" s="306"/>
      <c r="J2021" s="307"/>
      <c r="K2021" s="307"/>
      <c r="L2021" s="299"/>
      <c r="M2021" s="311"/>
      <c r="N2021" s="312"/>
      <c r="O2021" s="312"/>
      <c r="P2021" s="312"/>
      <c r="Q2021" s="308"/>
      <c r="R2021" s="300" t="str">
        <f>IFERROR(VLOOKUP(Q2021,Hoja1!A:B,2,FALSE),"")</f>
        <v/>
      </c>
      <c r="S2021" s="308"/>
      <c r="T2021" s="308"/>
      <c r="U2021" s="308"/>
      <c r="V2021" s="301" t="str">
        <f t="shared" si="73"/>
        <v/>
      </c>
    </row>
    <row r="2022" spans="1:22" s="302" customFormat="1" x14ac:dyDescent="0.2">
      <c r="A2022" s="394"/>
      <c r="B2022" s="305"/>
      <c r="C2022" s="305"/>
      <c r="D2022" s="306"/>
      <c r="E2022" s="306"/>
      <c r="F2022" s="305"/>
      <c r="G2022" s="305"/>
      <c r="H2022" s="306"/>
      <c r="I2022" s="306"/>
      <c r="J2022" s="307"/>
      <c r="K2022" s="307"/>
      <c r="L2022" s="299"/>
      <c r="M2022" s="311"/>
      <c r="N2022" s="312"/>
      <c r="O2022" s="312"/>
      <c r="P2022" s="312"/>
      <c r="Q2022" s="308"/>
      <c r="R2022" s="300" t="str">
        <f>IFERROR(VLOOKUP(Q2022,Hoja1!A:B,2,FALSE),"")</f>
        <v/>
      </c>
      <c r="S2022" s="308"/>
      <c r="T2022" s="308"/>
      <c r="U2022" s="308"/>
      <c r="V2022" s="301" t="str">
        <f t="shared" si="73"/>
        <v/>
      </c>
    </row>
    <row r="2023" spans="1:22" s="302" customFormat="1" x14ac:dyDescent="0.2">
      <c r="A2023" s="394"/>
      <c r="B2023" s="305"/>
      <c r="C2023" s="305"/>
      <c r="D2023" s="306"/>
      <c r="E2023" s="306"/>
      <c r="F2023" s="305"/>
      <c r="G2023" s="305"/>
      <c r="H2023" s="306"/>
      <c r="I2023" s="306"/>
      <c r="J2023" s="307"/>
      <c r="K2023" s="307"/>
      <c r="L2023" s="299"/>
      <c r="M2023" s="311"/>
      <c r="N2023" s="312"/>
      <c r="O2023" s="312"/>
      <c r="P2023" s="312"/>
      <c r="Q2023" s="308"/>
      <c r="R2023" s="300" t="str">
        <f>IFERROR(VLOOKUP(Q2023,Hoja1!A:B,2,FALSE),"")</f>
        <v/>
      </c>
      <c r="S2023" s="308"/>
      <c r="T2023" s="308"/>
      <c r="U2023" s="308"/>
      <c r="V2023" s="301" t="str">
        <f t="shared" si="73"/>
        <v/>
      </c>
    </row>
    <row r="2024" spans="1:22" s="302" customFormat="1" x14ac:dyDescent="0.2">
      <c r="A2024" s="394"/>
      <c r="B2024" s="305"/>
      <c r="C2024" s="305"/>
      <c r="D2024" s="306"/>
      <c r="E2024" s="306"/>
      <c r="F2024" s="305"/>
      <c r="G2024" s="305"/>
      <c r="H2024" s="306"/>
      <c r="I2024" s="306"/>
      <c r="J2024" s="307"/>
      <c r="K2024" s="307"/>
      <c r="L2024" s="299"/>
      <c r="M2024" s="311"/>
      <c r="N2024" s="312"/>
      <c r="O2024" s="312"/>
      <c r="P2024" s="312"/>
      <c r="Q2024" s="308"/>
      <c r="R2024" s="300" t="str">
        <f>IFERROR(VLOOKUP(Q2024,Hoja1!A:B,2,FALSE),"")</f>
        <v/>
      </c>
      <c r="S2024" s="308"/>
      <c r="T2024" s="308"/>
      <c r="U2024" s="308"/>
      <c r="V2024" s="301" t="str">
        <f t="shared" si="73"/>
        <v/>
      </c>
    </row>
    <row r="2025" spans="1:22" s="302" customFormat="1" x14ac:dyDescent="0.2">
      <c r="A2025" s="394"/>
      <c r="B2025" s="305"/>
      <c r="C2025" s="305"/>
      <c r="D2025" s="306"/>
      <c r="E2025" s="306"/>
      <c r="F2025" s="305"/>
      <c r="G2025" s="305"/>
      <c r="H2025" s="306"/>
      <c r="I2025" s="306"/>
      <c r="J2025" s="307"/>
      <c r="K2025" s="307"/>
      <c r="L2025" s="299"/>
      <c r="M2025" s="311"/>
      <c r="N2025" s="312"/>
      <c r="O2025" s="312"/>
      <c r="P2025" s="312"/>
      <c r="Q2025" s="308"/>
      <c r="R2025" s="300" t="str">
        <f>IFERROR(VLOOKUP(Q2025,Hoja1!A:B,2,FALSE),"")</f>
        <v/>
      </c>
      <c r="S2025" s="308"/>
      <c r="T2025" s="308"/>
      <c r="U2025" s="308"/>
      <c r="V2025" s="301" t="str">
        <f t="shared" si="73"/>
        <v/>
      </c>
    </row>
    <row r="2026" spans="1:22" s="302" customFormat="1" x14ac:dyDescent="0.2">
      <c r="A2026" s="394"/>
      <c r="B2026" s="305"/>
      <c r="C2026" s="305"/>
      <c r="D2026" s="306"/>
      <c r="E2026" s="306"/>
      <c r="F2026" s="305"/>
      <c r="G2026" s="305"/>
      <c r="H2026" s="306"/>
      <c r="I2026" s="306"/>
      <c r="J2026" s="307"/>
      <c r="K2026" s="307"/>
      <c r="L2026" s="299"/>
      <c r="M2026" s="311"/>
      <c r="N2026" s="312"/>
      <c r="O2026" s="312"/>
      <c r="P2026" s="312"/>
      <c r="Q2026" s="308"/>
      <c r="R2026" s="300" t="str">
        <f>IFERROR(VLOOKUP(Q2026,Hoja1!A:B,2,FALSE),"")</f>
        <v/>
      </c>
      <c r="S2026" s="308"/>
      <c r="T2026" s="308"/>
      <c r="U2026" s="308"/>
      <c r="V2026" s="301" t="str">
        <f t="shared" si="73"/>
        <v/>
      </c>
    </row>
    <row r="2027" spans="1:22" s="302" customFormat="1" x14ac:dyDescent="0.2">
      <c r="A2027" s="394"/>
      <c r="B2027" s="305"/>
      <c r="C2027" s="305"/>
      <c r="D2027" s="306"/>
      <c r="E2027" s="306"/>
      <c r="F2027" s="305"/>
      <c r="G2027" s="305"/>
      <c r="H2027" s="306"/>
      <c r="I2027" s="306"/>
      <c r="J2027" s="307"/>
      <c r="K2027" s="307"/>
      <c r="L2027" s="299"/>
      <c r="M2027" s="311"/>
      <c r="N2027" s="312"/>
      <c r="O2027" s="312"/>
      <c r="P2027" s="312"/>
      <c r="Q2027" s="308"/>
      <c r="R2027" s="300" t="str">
        <f>IFERROR(VLOOKUP(Q2027,Hoja1!A:B,2,FALSE),"")</f>
        <v/>
      </c>
      <c r="S2027" s="308"/>
      <c r="T2027" s="308"/>
      <c r="U2027" s="308"/>
      <c r="V2027" s="301" t="str">
        <f t="shared" si="73"/>
        <v/>
      </c>
    </row>
    <row r="2028" spans="1:22" s="302" customFormat="1" x14ac:dyDescent="0.2">
      <c r="A2028" s="394"/>
      <c r="B2028" s="305"/>
      <c r="C2028" s="305"/>
      <c r="D2028" s="306"/>
      <c r="E2028" s="306"/>
      <c r="F2028" s="305"/>
      <c r="G2028" s="305"/>
      <c r="H2028" s="306"/>
      <c r="I2028" s="306"/>
      <c r="J2028" s="307"/>
      <c r="K2028" s="307"/>
      <c r="L2028" s="299"/>
      <c r="M2028" s="311"/>
      <c r="N2028" s="312"/>
      <c r="O2028" s="312"/>
      <c r="P2028" s="312"/>
      <c r="Q2028" s="308"/>
      <c r="R2028" s="300" t="str">
        <f>IFERROR(VLOOKUP(Q2028,Hoja1!A:B,2,FALSE),"")</f>
        <v/>
      </c>
      <c r="S2028" s="308"/>
      <c r="T2028" s="308"/>
      <c r="U2028" s="308"/>
      <c r="V2028" s="301" t="str">
        <f t="shared" si="73"/>
        <v/>
      </c>
    </row>
    <row r="2029" spans="1:22" s="302" customFormat="1" x14ac:dyDescent="0.2">
      <c r="A2029" s="394"/>
      <c r="B2029" s="305"/>
      <c r="C2029" s="305"/>
      <c r="D2029" s="306"/>
      <c r="E2029" s="306"/>
      <c r="F2029" s="305"/>
      <c r="G2029" s="305"/>
      <c r="H2029" s="306"/>
      <c r="I2029" s="306"/>
      <c r="J2029" s="307"/>
      <c r="K2029" s="307"/>
      <c r="L2029" s="299"/>
      <c r="M2029" s="311"/>
      <c r="N2029" s="312"/>
      <c r="O2029" s="312"/>
      <c r="P2029" s="312"/>
      <c r="Q2029" s="308"/>
      <c r="R2029" s="300" t="str">
        <f>IFERROR(VLOOKUP(Q2029,Hoja1!A:B,2,FALSE),"")</f>
        <v/>
      </c>
      <c r="S2029" s="308"/>
      <c r="T2029" s="308"/>
      <c r="U2029" s="308"/>
      <c r="V2029" s="301" t="str">
        <f t="shared" si="73"/>
        <v/>
      </c>
    </row>
    <row r="2030" spans="1:22" s="302" customFormat="1" x14ac:dyDescent="0.2">
      <c r="A2030" s="394"/>
      <c r="B2030" s="305"/>
      <c r="C2030" s="305"/>
      <c r="D2030" s="306"/>
      <c r="E2030" s="306"/>
      <c r="F2030" s="305"/>
      <c r="G2030" s="305"/>
      <c r="H2030" s="306"/>
      <c r="I2030" s="306"/>
      <c r="J2030" s="307"/>
      <c r="K2030" s="307"/>
      <c r="L2030" s="299"/>
      <c r="M2030" s="311"/>
      <c r="N2030" s="312"/>
      <c r="O2030" s="312"/>
      <c r="P2030" s="312"/>
      <c r="Q2030" s="308"/>
      <c r="R2030" s="300" t="str">
        <f>IFERROR(VLOOKUP(Q2030,Hoja1!A:B,2,FALSE),"")</f>
        <v/>
      </c>
      <c r="S2030" s="308"/>
      <c r="T2030" s="308"/>
      <c r="U2030" s="308"/>
      <c r="V2030" s="301" t="str">
        <f t="shared" si="73"/>
        <v/>
      </c>
    </row>
    <row r="2031" spans="1:22" s="302" customFormat="1" x14ac:dyDescent="0.2">
      <c r="A2031" s="394"/>
      <c r="B2031" s="305"/>
      <c r="C2031" s="305"/>
      <c r="D2031" s="306"/>
      <c r="E2031" s="306"/>
      <c r="F2031" s="305"/>
      <c r="G2031" s="305"/>
      <c r="H2031" s="306"/>
      <c r="I2031" s="306"/>
      <c r="J2031" s="307"/>
      <c r="K2031" s="307"/>
      <c r="L2031" s="299"/>
      <c r="M2031" s="311"/>
      <c r="N2031" s="312"/>
      <c r="O2031" s="312"/>
      <c r="P2031" s="312"/>
      <c r="Q2031" s="308"/>
      <c r="R2031" s="300" t="str">
        <f>IFERROR(VLOOKUP(Q2031,Hoja1!A:B,2,FALSE),"")</f>
        <v/>
      </c>
      <c r="S2031" s="308"/>
      <c r="T2031" s="308"/>
      <c r="U2031" s="308"/>
      <c r="V2031" s="301" t="str">
        <f t="shared" si="73"/>
        <v/>
      </c>
    </row>
    <row r="2032" spans="1:22" s="302" customFormat="1" x14ac:dyDescent="0.2">
      <c r="A2032" s="394"/>
      <c r="B2032" s="305"/>
      <c r="C2032" s="305"/>
      <c r="D2032" s="306"/>
      <c r="E2032" s="306"/>
      <c r="F2032" s="305"/>
      <c r="G2032" s="305"/>
      <c r="H2032" s="306"/>
      <c r="I2032" s="306"/>
      <c r="J2032" s="307"/>
      <c r="K2032" s="307"/>
      <c r="L2032" s="299"/>
      <c r="M2032" s="311"/>
      <c r="N2032" s="312"/>
      <c r="O2032" s="312"/>
      <c r="P2032" s="312"/>
      <c r="Q2032" s="308"/>
      <c r="R2032" s="300" t="str">
        <f>IFERROR(VLOOKUP(Q2032,Hoja1!A:B,2,FALSE),"")</f>
        <v/>
      </c>
      <c r="S2032" s="308"/>
      <c r="T2032" s="308"/>
      <c r="U2032" s="308"/>
      <c r="V2032" s="301" t="str">
        <f t="shared" si="73"/>
        <v/>
      </c>
    </row>
    <row r="2033" spans="1:22" s="302" customFormat="1" x14ac:dyDescent="0.2">
      <c r="A2033" s="394"/>
      <c r="B2033" s="305"/>
      <c r="C2033" s="305"/>
      <c r="D2033" s="306"/>
      <c r="E2033" s="306"/>
      <c r="F2033" s="305"/>
      <c r="G2033" s="305"/>
      <c r="H2033" s="306"/>
      <c r="I2033" s="306"/>
      <c r="J2033" s="307"/>
      <c r="K2033" s="307"/>
      <c r="L2033" s="299"/>
      <c r="M2033" s="311"/>
      <c r="N2033" s="312"/>
      <c r="O2033" s="312"/>
      <c r="P2033" s="312"/>
      <c r="Q2033" s="308"/>
      <c r="R2033" s="300" t="str">
        <f>IFERROR(VLOOKUP(Q2033,Hoja1!A:B,2,FALSE),"")</f>
        <v/>
      </c>
      <c r="S2033" s="308"/>
      <c r="T2033" s="308"/>
      <c r="U2033" s="308"/>
      <c r="V2033" s="301" t="str">
        <f t="shared" si="73"/>
        <v/>
      </c>
    </row>
    <row r="2034" spans="1:22" s="302" customFormat="1" x14ac:dyDescent="0.2">
      <c r="A2034" s="394"/>
      <c r="B2034" s="305"/>
      <c r="C2034" s="305"/>
      <c r="D2034" s="306"/>
      <c r="E2034" s="306"/>
      <c r="F2034" s="305"/>
      <c r="G2034" s="305"/>
      <c r="H2034" s="306"/>
      <c r="I2034" s="306"/>
      <c r="J2034" s="307"/>
      <c r="K2034" s="307"/>
      <c r="L2034" s="299"/>
      <c r="M2034" s="311"/>
      <c r="N2034" s="312"/>
      <c r="O2034" s="312"/>
      <c r="P2034" s="312"/>
      <c r="Q2034" s="308"/>
      <c r="R2034" s="300" t="str">
        <f>IFERROR(VLOOKUP(Q2034,Hoja1!A:B,2,FALSE),"")</f>
        <v/>
      </c>
      <c r="S2034" s="308"/>
      <c r="T2034" s="308"/>
      <c r="U2034" s="308"/>
      <c r="V2034" s="301" t="str">
        <f t="shared" si="73"/>
        <v/>
      </c>
    </row>
    <row r="2035" spans="1:22" s="302" customFormat="1" x14ac:dyDescent="0.2">
      <c r="A2035" s="394"/>
      <c r="B2035" s="305"/>
      <c r="C2035" s="305"/>
      <c r="D2035" s="306"/>
      <c r="E2035" s="306"/>
      <c r="F2035" s="305"/>
      <c r="G2035" s="305"/>
      <c r="H2035" s="306"/>
      <c r="I2035" s="306"/>
      <c r="J2035" s="307"/>
      <c r="K2035" s="307"/>
      <c r="L2035" s="299"/>
      <c r="M2035" s="311"/>
      <c r="N2035" s="312"/>
      <c r="O2035" s="312"/>
      <c r="P2035" s="312"/>
      <c r="Q2035" s="308"/>
      <c r="R2035" s="300" t="str">
        <f>IFERROR(VLOOKUP(Q2035,Hoja1!A:B,2,FALSE),"")</f>
        <v/>
      </c>
      <c r="S2035" s="308"/>
      <c r="T2035" s="308"/>
      <c r="U2035" s="308"/>
      <c r="V2035" s="301" t="str">
        <f t="shared" si="73"/>
        <v/>
      </c>
    </row>
    <row r="2036" spans="1:22" s="302" customFormat="1" x14ac:dyDescent="0.2">
      <c r="A2036" s="394"/>
      <c r="B2036" s="305"/>
      <c r="C2036" s="305"/>
      <c r="D2036" s="306"/>
      <c r="E2036" s="306"/>
      <c r="F2036" s="305"/>
      <c r="G2036" s="305"/>
      <c r="H2036" s="306"/>
      <c r="I2036" s="306"/>
      <c r="J2036" s="307"/>
      <c r="K2036" s="307"/>
      <c r="L2036" s="299"/>
      <c r="M2036" s="311"/>
      <c r="N2036" s="312"/>
      <c r="O2036" s="312"/>
      <c r="P2036" s="312"/>
      <c r="Q2036" s="308"/>
      <c r="R2036" s="300" t="str">
        <f>IFERROR(VLOOKUP(Q2036,Hoja1!A:B,2,FALSE),"")</f>
        <v/>
      </c>
      <c r="S2036" s="308"/>
      <c r="T2036" s="308"/>
      <c r="U2036" s="308"/>
      <c r="V2036" s="301" t="str">
        <f t="shared" si="73"/>
        <v/>
      </c>
    </row>
    <row r="2037" spans="1:22" s="302" customFormat="1" x14ac:dyDescent="0.2">
      <c r="A2037" s="394"/>
      <c r="B2037" s="305"/>
      <c r="C2037" s="305"/>
      <c r="D2037" s="306"/>
      <c r="E2037" s="306"/>
      <c r="F2037" s="305"/>
      <c r="G2037" s="305"/>
      <c r="H2037" s="306"/>
      <c r="I2037" s="306"/>
      <c r="J2037" s="307"/>
      <c r="K2037" s="307"/>
      <c r="L2037" s="299"/>
      <c r="M2037" s="311"/>
      <c r="N2037" s="312"/>
      <c r="O2037" s="312"/>
      <c r="P2037" s="312"/>
      <c r="Q2037" s="308"/>
      <c r="R2037" s="300" t="str">
        <f>IFERROR(VLOOKUP(Q2037,Hoja1!A:B,2,FALSE),"")</f>
        <v/>
      </c>
      <c r="S2037" s="308"/>
      <c r="T2037" s="308"/>
      <c r="U2037" s="308"/>
      <c r="V2037" s="301" t="str">
        <f t="shared" si="73"/>
        <v/>
      </c>
    </row>
    <row r="2038" spans="1:22" s="302" customFormat="1" x14ac:dyDescent="0.2">
      <c r="A2038" s="394"/>
      <c r="B2038" s="305"/>
      <c r="C2038" s="305"/>
      <c r="D2038" s="306"/>
      <c r="E2038" s="306"/>
      <c r="F2038" s="305"/>
      <c r="G2038" s="305"/>
      <c r="H2038" s="306"/>
      <c r="I2038" s="306"/>
      <c r="J2038" s="307"/>
      <c r="K2038" s="307"/>
      <c r="L2038" s="299"/>
      <c r="M2038" s="311"/>
      <c r="N2038" s="312"/>
      <c r="O2038" s="312"/>
      <c r="P2038" s="312"/>
      <c r="Q2038" s="308"/>
      <c r="R2038" s="300" t="str">
        <f>IFERROR(VLOOKUP(Q2038,Hoja1!A:B,2,FALSE),"")</f>
        <v/>
      </c>
      <c r="S2038" s="308"/>
      <c r="T2038" s="308"/>
      <c r="U2038" s="308"/>
      <c r="V2038" s="301" t="str">
        <f t="shared" si="73"/>
        <v/>
      </c>
    </row>
    <row r="2039" spans="1:22" s="302" customFormat="1" x14ac:dyDescent="0.2">
      <c r="A2039" s="394"/>
      <c r="B2039" s="305"/>
      <c r="C2039" s="305"/>
      <c r="D2039" s="306"/>
      <c r="E2039" s="306"/>
      <c r="F2039" s="305"/>
      <c r="G2039" s="305"/>
      <c r="H2039" s="306"/>
      <c r="I2039" s="306"/>
      <c r="J2039" s="307"/>
      <c r="K2039" s="307"/>
      <c r="L2039" s="299"/>
      <c r="M2039" s="311"/>
      <c r="N2039" s="312"/>
      <c r="O2039" s="312"/>
      <c r="P2039" s="312"/>
      <c r="Q2039" s="308"/>
      <c r="R2039" s="300" t="str">
        <f>IFERROR(VLOOKUP(Q2039,Hoja1!A:B,2,FALSE),"")</f>
        <v/>
      </c>
      <c r="S2039" s="308"/>
      <c r="T2039" s="308"/>
      <c r="U2039" s="308"/>
      <c r="V2039" s="301" t="str">
        <f t="shared" si="73"/>
        <v/>
      </c>
    </row>
    <row r="2040" spans="1:22" s="302" customFormat="1" x14ac:dyDescent="0.2">
      <c r="A2040" s="394"/>
      <c r="B2040" s="305"/>
      <c r="C2040" s="305"/>
      <c r="D2040" s="306"/>
      <c r="E2040" s="306"/>
      <c r="F2040" s="305"/>
      <c r="G2040" s="305"/>
      <c r="H2040" s="306"/>
      <c r="I2040" s="306"/>
      <c r="J2040" s="307"/>
      <c r="K2040" s="307"/>
      <c r="L2040" s="299"/>
      <c r="M2040" s="311"/>
      <c r="N2040" s="312"/>
      <c r="O2040" s="312"/>
      <c r="P2040" s="312"/>
      <c r="Q2040" s="308"/>
      <c r="R2040" s="300" t="str">
        <f>IFERROR(VLOOKUP(Q2040,Hoja1!A:B,2,FALSE),"")</f>
        <v/>
      </c>
      <c r="S2040" s="308"/>
      <c r="T2040" s="308"/>
      <c r="U2040" s="308"/>
      <c r="V2040" s="301" t="str">
        <f t="shared" si="73"/>
        <v/>
      </c>
    </row>
    <row r="2041" spans="1:22" s="302" customFormat="1" x14ac:dyDescent="0.2">
      <c r="A2041" s="394"/>
      <c r="B2041" s="305"/>
      <c r="C2041" s="305"/>
      <c r="D2041" s="306"/>
      <c r="E2041" s="306"/>
      <c r="F2041" s="305"/>
      <c r="G2041" s="305"/>
      <c r="H2041" s="306"/>
      <c r="I2041" s="306"/>
      <c r="J2041" s="307"/>
      <c r="K2041" s="307"/>
      <c r="L2041" s="299"/>
      <c r="M2041" s="311"/>
      <c r="N2041" s="312"/>
      <c r="O2041" s="312"/>
      <c r="P2041" s="312"/>
      <c r="Q2041" s="308"/>
      <c r="R2041" s="300" t="str">
        <f>IFERROR(VLOOKUP(Q2041,Hoja1!A:B,2,FALSE),"")</f>
        <v/>
      </c>
      <c r="S2041" s="308"/>
      <c r="T2041" s="308"/>
      <c r="U2041" s="308"/>
      <c r="V2041" s="301" t="str">
        <f t="shared" si="73"/>
        <v/>
      </c>
    </row>
    <row r="2042" spans="1:22" s="302" customFormat="1" x14ac:dyDescent="0.2">
      <c r="A2042" s="394"/>
      <c r="B2042" s="305"/>
      <c r="C2042" s="305"/>
      <c r="D2042" s="306"/>
      <c r="E2042" s="306"/>
      <c r="F2042" s="305"/>
      <c r="G2042" s="305"/>
      <c r="H2042" s="306"/>
      <c r="I2042" s="306"/>
      <c r="J2042" s="307"/>
      <c r="K2042" s="307"/>
      <c r="L2042" s="299"/>
      <c r="M2042" s="311"/>
      <c r="N2042" s="312"/>
      <c r="O2042" s="312"/>
      <c r="P2042" s="312"/>
      <c r="Q2042" s="308"/>
      <c r="R2042" s="300" t="str">
        <f>IFERROR(VLOOKUP(Q2042,Hoja1!A:B,2,FALSE),"")</f>
        <v/>
      </c>
      <c r="S2042" s="308"/>
      <c r="T2042" s="308"/>
      <c r="U2042" s="308"/>
      <c r="V2042" s="301" t="str">
        <f t="shared" si="73"/>
        <v/>
      </c>
    </row>
    <row r="2043" spans="1:22" s="302" customFormat="1" x14ac:dyDescent="0.2">
      <c r="A2043" s="394"/>
      <c r="B2043" s="305"/>
      <c r="C2043" s="305"/>
      <c r="D2043" s="306"/>
      <c r="E2043" s="306"/>
      <c r="F2043" s="305"/>
      <c r="G2043" s="305"/>
      <c r="H2043" s="306"/>
      <c r="I2043" s="306"/>
      <c r="J2043" s="307"/>
      <c r="K2043" s="307"/>
      <c r="L2043" s="299"/>
      <c r="M2043" s="311"/>
      <c r="N2043" s="312"/>
      <c r="O2043" s="312"/>
      <c r="P2043" s="312"/>
      <c r="Q2043" s="308"/>
      <c r="R2043" s="300" t="str">
        <f>IFERROR(VLOOKUP(Q2043,Hoja1!A:B,2,FALSE),"")</f>
        <v/>
      </c>
      <c r="S2043" s="308"/>
      <c r="T2043" s="308"/>
      <c r="U2043" s="308"/>
      <c r="V2043" s="301" t="str">
        <f t="shared" si="73"/>
        <v/>
      </c>
    </row>
    <row r="2044" spans="1:22" s="302" customFormat="1" x14ac:dyDescent="0.2">
      <c r="A2044" s="394"/>
      <c r="B2044" s="305"/>
      <c r="C2044" s="305"/>
      <c r="D2044" s="306"/>
      <c r="E2044" s="306"/>
      <c r="F2044" s="305"/>
      <c r="G2044" s="305"/>
      <c r="H2044" s="306"/>
      <c r="I2044" s="306"/>
      <c r="J2044" s="307"/>
      <c r="K2044" s="307"/>
      <c r="L2044" s="299"/>
      <c r="M2044" s="311"/>
      <c r="N2044" s="312"/>
      <c r="O2044" s="312"/>
      <c r="P2044" s="312"/>
      <c r="Q2044" s="308"/>
      <c r="R2044" s="300" t="str">
        <f>IFERROR(VLOOKUP(Q2044,Hoja1!A:B,2,FALSE),"")</f>
        <v/>
      </c>
      <c r="S2044" s="308"/>
      <c r="T2044" s="308"/>
      <c r="U2044" s="308"/>
      <c r="V2044" s="301" t="str">
        <f t="shared" si="73"/>
        <v/>
      </c>
    </row>
    <row r="2045" spans="1:22" s="302" customFormat="1" x14ac:dyDescent="0.2">
      <c r="A2045" s="394"/>
      <c r="B2045" s="305"/>
      <c r="C2045" s="305"/>
      <c r="D2045" s="306"/>
      <c r="E2045" s="306"/>
      <c r="F2045" s="305"/>
      <c r="G2045" s="305"/>
      <c r="H2045" s="306"/>
      <c r="I2045" s="306"/>
      <c r="J2045" s="307"/>
      <c r="K2045" s="307"/>
      <c r="L2045" s="299"/>
      <c r="M2045" s="311"/>
      <c r="N2045" s="312"/>
      <c r="O2045" s="312"/>
      <c r="P2045" s="312"/>
      <c r="Q2045" s="308"/>
      <c r="R2045" s="300" t="str">
        <f>IFERROR(VLOOKUP(Q2045,Hoja1!A:B,2,FALSE),"")</f>
        <v/>
      </c>
      <c r="S2045" s="308"/>
      <c r="T2045" s="308"/>
      <c r="U2045" s="308"/>
      <c r="V2045" s="301" t="str">
        <f t="shared" si="73"/>
        <v/>
      </c>
    </row>
    <row r="2046" spans="1:22" s="302" customFormat="1" x14ac:dyDescent="0.2">
      <c r="A2046" s="394"/>
      <c r="B2046" s="305"/>
      <c r="C2046" s="305"/>
      <c r="D2046" s="306"/>
      <c r="E2046" s="306"/>
      <c r="F2046" s="305"/>
      <c r="G2046" s="305"/>
      <c r="H2046" s="306"/>
      <c r="I2046" s="306"/>
      <c r="J2046" s="307"/>
      <c r="K2046" s="307"/>
      <c r="L2046" s="299"/>
      <c r="M2046" s="311"/>
      <c r="N2046" s="312"/>
      <c r="O2046" s="312"/>
      <c r="P2046" s="312"/>
      <c r="Q2046" s="308"/>
      <c r="R2046" s="300" t="str">
        <f>IFERROR(VLOOKUP(Q2046,Hoja1!A:B,2,FALSE),"")</f>
        <v/>
      </c>
      <c r="S2046" s="308"/>
      <c r="T2046" s="308"/>
      <c r="U2046" s="308"/>
      <c r="V2046" s="301" t="str">
        <f t="shared" si="73"/>
        <v/>
      </c>
    </row>
    <row r="2047" spans="1:22" s="302" customFormat="1" x14ac:dyDescent="0.2">
      <c r="A2047" s="394"/>
      <c r="B2047" s="305"/>
      <c r="C2047" s="305"/>
      <c r="D2047" s="306"/>
      <c r="E2047" s="306"/>
      <c r="F2047" s="305"/>
      <c r="G2047" s="305"/>
      <c r="H2047" s="306"/>
      <c r="I2047" s="306"/>
      <c r="J2047" s="307"/>
      <c r="K2047" s="307"/>
      <c r="L2047" s="299"/>
      <c r="M2047" s="311"/>
      <c r="N2047" s="312"/>
      <c r="O2047" s="312"/>
      <c r="P2047" s="312"/>
      <c r="Q2047" s="308"/>
      <c r="R2047" s="300" t="str">
        <f>IFERROR(VLOOKUP(Q2047,Hoja1!A:B,2,FALSE),"")</f>
        <v/>
      </c>
      <c r="S2047" s="308"/>
      <c r="T2047" s="308"/>
      <c r="U2047" s="308"/>
      <c r="V2047" s="301" t="str">
        <f t="shared" si="73"/>
        <v/>
      </c>
    </row>
    <row r="2048" spans="1:22" s="302" customFormat="1" x14ac:dyDescent="0.2">
      <c r="A2048" s="394"/>
      <c r="B2048" s="305"/>
      <c r="C2048" s="305"/>
      <c r="D2048" s="306"/>
      <c r="E2048" s="306"/>
      <c r="F2048" s="305"/>
      <c r="G2048" s="305"/>
      <c r="H2048" s="306"/>
      <c r="I2048" s="306"/>
      <c r="J2048" s="307"/>
      <c r="K2048" s="307"/>
      <c r="L2048" s="299"/>
      <c r="M2048" s="311"/>
      <c r="N2048" s="312"/>
      <c r="O2048" s="312"/>
      <c r="P2048" s="312"/>
      <c r="Q2048" s="308"/>
      <c r="R2048" s="300" t="str">
        <f>IFERROR(VLOOKUP(Q2048,Hoja1!A:B,2,FALSE),"")</f>
        <v/>
      </c>
      <c r="S2048" s="308"/>
      <c r="T2048" s="308"/>
      <c r="U2048" s="308"/>
      <c r="V2048" s="301" t="str">
        <f t="shared" si="73"/>
        <v/>
      </c>
    </row>
    <row r="2049" spans="1:22" s="302" customFormat="1" x14ac:dyDescent="0.2">
      <c r="A2049" s="394"/>
      <c r="B2049" s="305"/>
      <c r="C2049" s="305"/>
      <c r="D2049" s="306"/>
      <c r="E2049" s="306"/>
      <c r="F2049" s="305"/>
      <c r="G2049" s="305"/>
      <c r="H2049" s="306"/>
      <c r="I2049" s="306"/>
      <c r="J2049" s="307"/>
      <c r="K2049" s="307"/>
      <c r="L2049" s="299"/>
      <c r="M2049" s="311"/>
      <c r="N2049" s="312"/>
      <c r="O2049" s="312"/>
      <c r="P2049" s="312"/>
      <c r="Q2049" s="308"/>
      <c r="R2049" s="300" t="str">
        <f>IFERROR(VLOOKUP(Q2049,Hoja1!A:B,2,FALSE),"")</f>
        <v/>
      </c>
      <c r="S2049" s="308"/>
      <c r="T2049" s="308"/>
      <c r="U2049" s="308"/>
      <c r="V2049" s="301" t="str">
        <f t="shared" si="73"/>
        <v/>
      </c>
    </row>
    <row r="2050" spans="1:22" s="302" customFormat="1" x14ac:dyDescent="0.2">
      <c r="A2050" s="394"/>
      <c r="B2050" s="305"/>
      <c r="C2050" s="305"/>
      <c r="D2050" s="306"/>
      <c r="E2050" s="306"/>
      <c r="F2050" s="305"/>
      <c r="G2050" s="305"/>
      <c r="H2050" s="306"/>
      <c r="I2050" s="306"/>
      <c r="J2050" s="307"/>
      <c r="K2050" s="307"/>
      <c r="L2050" s="299"/>
      <c r="M2050" s="311"/>
      <c r="N2050" s="312"/>
      <c r="O2050" s="312"/>
      <c r="P2050" s="312"/>
      <c r="Q2050" s="308"/>
      <c r="R2050" s="300" t="str">
        <f>IFERROR(VLOOKUP(Q2050,Hoja1!A:B,2,FALSE),"")</f>
        <v/>
      </c>
      <c r="S2050" s="308"/>
      <c r="T2050" s="308"/>
      <c r="U2050" s="308"/>
      <c r="V2050" s="301" t="str">
        <f t="shared" si="73"/>
        <v/>
      </c>
    </row>
    <row r="2051" spans="1:22" s="302" customFormat="1" x14ac:dyDescent="0.2">
      <c r="A2051" s="394"/>
      <c r="B2051" s="305"/>
      <c r="C2051" s="305"/>
      <c r="D2051" s="306"/>
      <c r="E2051" s="306"/>
      <c r="F2051" s="305"/>
      <c r="G2051" s="305"/>
      <c r="H2051" s="306"/>
      <c r="I2051" s="306"/>
      <c r="J2051" s="307"/>
      <c r="K2051" s="307"/>
      <c r="L2051" s="299"/>
      <c r="M2051" s="311"/>
      <c r="N2051" s="312"/>
      <c r="O2051" s="312"/>
      <c r="P2051" s="312"/>
      <c r="Q2051" s="308"/>
      <c r="R2051" s="300" t="str">
        <f>IFERROR(VLOOKUP(Q2051,Hoja1!A:B,2,FALSE),"")</f>
        <v/>
      </c>
      <c r="S2051" s="308"/>
      <c r="T2051" s="308"/>
      <c r="U2051" s="308"/>
      <c r="V2051" s="301" t="str">
        <f t="shared" si="73"/>
        <v/>
      </c>
    </row>
    <row r="2052" spans="1:22" s="302" customFormat="1" x14ac:dyDescent="0.2">
      <c r="A2052" s="394"/>
      <c r="B2052" s="305"/>
      <c r="C2052" s="305"/>
      <c r="D2052" s="306"/>
      <c r="E2052" s="306"/>
      <c r="F2052" s="305"/>
      <c r="G2052" s="305"/>
      <c r="H2052" s="306"/>
      <c r="I2052" s="306"/>
      <c r="J2052" s="307"/>
      <c r="K2052" s="307"/>
      <c r="L2052" s="299"/>
      <c r="M2052" s="311"/>
      <c r="N2052" s="312"/>
      <c r="O2052" s="312"/>
      <c r="P2052" s="312"/>
      <c r="Q2052" s="308"/>
      <c r="R2052" s="300" t="str">
        <f>IFERROR(VLOOKUP(Q2052,Hoja1!A:B,2,FALSE),"")</f>
        <v/>
      </c>
      <c r="S2052" s="308"/>
      <c r="T2052" s="308"/>
      <c r="U2052" s="308"/>
      <c r="V2052" s="301" t="str">
        <f t="shared" si="73"/>
        <v/>
      </c>
    </row>
    <row r="2053" spans="1:22" s="302" customFormat="1" x14ac:dyDescent="0.2">
      <c r="A2053" s="394"/>
      <c r="B2053" s="305"/>
      <c r="C2053" s="305"/>
      <c r="D2053" s="306"/>
      <c r="E2053" s="306"/>
      <c r="F2053" s="305"/>
      <c r="G2053" s="305"/>
      <c r="H2053" s="306"/>
      <c r="I2053" s="306"/>
      <c r="J2053" s="307"/>
      <c r="K2053" s="307"/>
      <c r="L2053" s="299"/>
      <c r="M2053" s="311"/>
      <c r="N2053" s="312"/>
      <c r="O2053" s="312"/>
      <c r="P2053" s="312"/>
      <c r="Q2053" s="308"/>
      <c r="R2053" s="300" t="str">
        <f>IFERROR(VLOOKUP(Q2053,Hoja1!A:B,2,FALSE),"")</f>
        <v/>
      </c>
      <c r="S2053" s="308"/>
      <c r="T2053" s="308"/>
      <c r="U2053" s="308"/>
      <c r="V2053" s="301" t="str">
        <f t="shared" si="73"/>
        <v/>
      </c>
    </row>
    <row r="2054" spans="1:22" s="302" customFormat="1" x14ac:dyDescent="0.2">
      <c r="A2054" s="394"/>
      <c r="B2054" s="305"/>
      <c r="C2054" s="305"/>
      <c r="D2054" s="306"/>
      <c r="E2054" s="306"/>
      <c r="F2054" s="305"/>
      <c r="G2054" s="305"/>
      <c r="H2054" s="306"/>
      <c r="I2054" s="306"/>
      <c r="J2054" s="307"/>
      <c r="K2054" s="307"/>
      <c r="L2054" s="299"/>
      <c r="M2054" s="311"/>
      <c r="N2054" s="312"/>
      <c r="O2054" s="312"/>
      <c r="P2054" s="312"/>
      <c r="Q2054" s="308"/>
      <c r="R2054" s="300" t="str">
        <f>IFERROR(VLOOKUP(Q2054,Hoja1!A:B,2,FALSE),"")</f>
        <v/>
      </c>
      <c r="S2054" s="308"/>
      <c r="T2054" s="308"/>
      <c r="U2054" s="308"/>
      <c r="V2054" s="301" t="str">
        <f t="shared" si="73"/>
        <v/>
      </c>
    </row>
    <row r="2055" spans="1:22" s="302" customFormat="1" x14ac:dyDescent="0.2">
      <c r="A2055" s="394"/>
      <c r="B2055" s="305"/>
      <c r="C2055" s="305"/>
      <c r="D2055" s="306"/>
      <c r="E2055" s="306"/>
      <c r="F2055" s="305"/>
      <c r="G2055" s="305"/>
      <c r="H2055" s="306"/>
      <c r="I2055" s="306"/>
      <c r="J2055" s="307"/>
      <c r="K2055" s="307"/>
      <c r="L2055" s="299"/>
      <c r="M2055" s="311"/>
      <c r="N2055" s="312"/>
      <c r="O2055" s="312"/>
      <c r="P2055" s="312"/>
      <c r="Q2055" s="308"/>
      <c r="R2055" s="300" t="str">
        <f>IFERROR(VLOOKUP(Q2055,Hoja1!A:B,2,FALSE),"")</f>
        <v/>
      </c>
      <c r="S2055" s="308"/>
      <c r="T2055" s="308"/>
      <c r="U2055" s="308"/>
      <c r="V2055" s="301" t="str">
        <f t="shared" si="73"/>
        <v/>
      </c>
    </row>
    <row r="2056" spans="1:22" s="302" customFormat="1" x14ac:dyDescent="0.2">
      <c r="A2056" s="394"/>
      <c r="B2056" s="305"/>
      <c r="C2056" s="305"/>
      <c r="D2056" s="306"/>
      <c r="E2056" s="306"/>
      <c r="F2056" s="305"/>
      <c r="G2056" s="305"/>
      <c r="H2056" s="306"/>
      <c r="I2056" s="306"/>
      <c r="J2056" s="307"/>
      <c r="K2056" s="307"/>
      <c r="L2056" s="299"/>
      <c r="M2056" s="311"/>
      <c r="N2056" s="312"/>
      <c r="O2056" s="312"/>
      <c r="P2056" s="312"/>
      <c r="Q2056" s="308"/>
      <c r="R2056" s="300" t="str">
        <f>IFERROR(VLOOKUP(Q2056,Hoja1!A:B,2,FALSE),"")</f>
        <v/>
      </c>
      <c r="S2056" s="308"/>
      <c r="T2056" s="308"/>
      <c r="U2056" s="308"/>
      <c r="V2056" s="301" t="str">
        <f t="shared" si="73"/>
        <v/>
      </c>
    </row>
    <row r="2057" spans="1:22" s="302" customFormat="1" x14ac:dyDescent="0.2">
      <c r="A2057" s="394"/>
      <c r="B2057" s="305"/>
      <c r="C2057" s="305"/>
      <c r="D2057" s="306"/>
      <c r="E2057" s="306"/>
      <c r="F2057" s="305"/>
      <c r="G2057" s="305"/>
      <c r="H2057" s="306"/>
      <c r="I2057" s="306"/>
      <c r="J2057" s="307"/>
      <c r="K2057" s="307"/>
      <c r="L2057" s="299"/>
      <c r="M2057" s="311"/>
      <c r="N2057" s="312"/>
      <c r="O2057" s="312"/>
      <c r="P2057" s="312"/>
      <c r="Q2057" s="308"/>
      <c r="R2057" s="300" t="str">
        <f>IFERROR(VLOOKUP(Q2057,Hoja1!A:B,2,FALSE),"")</f>
        <v/>
      </c>
      <c r="S2057" s="308"/>
      <c r="T2057" s="308"/>
      <c r="U2057" s="308"/>
      <c r="V2057" s="301" t="str">
        <f t="shared" si="73"/>
        <v/>
      </c>
    </row>
    <row r="2058" spans="1:22" s="302" customFormat="1" x14ac:dyDescent="0.2">
      <c r="A2058" s="394"/>
      <c r="B2058" s="305"/>
      <c r="C2058" s="305"/>
      <c r="D2058" s="306"/>
      <c r="E2058" s="306"/>
      <c r="F2058" s="305"/>
      <c r="G2058" s="305"/>
      <c r="H2058" s="306"/>
      <c r="I2058" s="306"/>
      <c r="J2058" s="307"/>
      <c r="K2058" s="307"/>
      <c r="L2058" s="299"/>
      <c r="M2058" s="311"/>
      <c r="N2058" s="312"/>
      <c r="O2058" s="312"/>
      <c r="P2058" s="312"/>
      <c r="Q2058" s="308"/>
      <c r="R2058" s="300" t="str">
        <f>IFERROR(VLOOKUP(Q2058,Hoja1!A:B,2,FALSE),"")</f>
        <v/>
      </c>
      <c r="S2058" s="308"/>
      <c r="T2058" s="308"/>
      <c r="U2058" s="308"/>
      <c r="V2058" s="301" t="str">
        <f t="shared" si="73"/>
        <v/>
      </c>
    </row>
    <row r="2059" spans="1:22" s="302" customFormat="1" x14ac:dyDescent="0.2">
      <c r="A2059" s="394"/>
      <c r="B2059" s="305"/>
      <c r="C2059" s="305"/>
      <c r="D2059" s="306"/>
      <c r="E2059" s="306"/>
      <c r="F2059" s="305"/>
      <c r="G2059" s="305"/>
      <c r="H2059" s="306"/>
      <c r="I2059" s="306"/>
      <c r="J2059" s="307"/>
      <c r="K2059" s="307"/>
      <c r="L2059" s="299"/>
      <c r="M2059" s="311"/>
      <c r="N2059" s="312"/>
      <c r="O2059" s="312"/>
      <c r="P2059" s="312"/>
      <c r="Q2059" s="308"/>
      <c r="R2059" s="300" t="str">
        <f>IFERROR(VLOOKUP(Q2059,Hoja1!A:B,2,FALSE),"")</f>
        <v/>
      </c>
      <c r="S2059" s="308"/>
      <c r="T2059" s="308"/>
      <c r="U2059" s="308"/>
      <c r="V2059" s="301" t="str">
        <f t="shared" ref="V2059:V2121" si="74">IF(A2060="","",MONTH(A2060))</f>
        <v/>
      </c>
    </row>
    <row r="2060" spans="1:22" s="302" customFormat="1" x14ac:dyDescent="0.2">
      <c r="A2060" s="394"/>
      <c r="B2060" s="305"/>
      <c r="C2060" s="305"/>
      <c r="D2060" s="306"/>
      <c r="E2060" s="306"/>
      <c r="F2060" s="305"/>
      <c r="G2060" s="305"/>
      <c r="H2060" s="306"/>
      <c r="I2060" s="306"/>
      <c r="J2060" s="307"/>
      <c r="K2060" s="307"/>
      <c r="L2060" s="299"/>
      <c r="M2060" s="311"/>
      <c r="N2060" s="312"/>
      <c r="O2060" s="312"/>
      <c r="P2060" s="312"/>
      <c r="Q2060" s="308"/>
      <c r="R2060" s="300" t="str">
        <f>IFERROR(VLOOKUP(Q2060,Hoja1!A:B,2,FALSE),"")</f>
        <v/>
      </c>
      <c r="S2060" s="308"/>
      <c r="T2060" s="308"/>
      <c r="U2060" s="308"/>
      <c r="V2060" s="301" t="str">
        <f t="shared" si="74"/>
        <v/>
      </c>
    </row>
    <row r="2061" spans="1:22" s="302" customFormat="1" x14ac:dyDescent="0.2">
      <c r="A2061" s="394"/>
      <c r="B2061" s="305"/>
      <c r="C2061" s="305"/>
      <c r="D2061" s="306"/>
      <c r="E2061" s="306"/>
      <c r="F2061" s="305"/>
      <c r="G2061" s="305"/>
      <c r="H2061" s="306"/>
      <c r="I2061" s="306"/>
      <c r="J2061" s="307"/>
      <c r="K2061" s="307"/>
      <c r="L2061" s="299"/>
      <c r="M2061" s="311"/>
      <c r="N2061" s="312"/>
      <c r="O2061" s="312"/>
      <c r="P2061" s="312"/>
      <c r="Q2061" s="308"/>
      <c r="R2061" s="300" t="str">
        <f>IFERROR(VLOOKUP(Q2061,Hoja1!A:B,2,FALSE),"")</f>
        <v/>
      </c>
      <c r="S2061" s="308"/>
      <c r="T2061" s="308"/>
      <c r="U2061" s="308"/>
      <c r="V2061" s="301" t="str">
        <f t="shared" si="74"/>
        <v/>
      </c>
    </row>
    <row r="2062" spans="1:22" s="302" customFormat="1" x14ac:dyDescent="0.2">
      <c r="A2062" s="394"/>
      <c r="B2062" s="305"/>
      <c r="C2062" s="305"/>
      <c r="D2062" s="306"/>
      <c r="E2062" s="306"/>
      <c r="F2062" s="305"/>
      <c r="G2062" s="305"/>
      <c r="H2062" s="306"/>
      <c r="I2062" s="306"/>
      <c r="J2062" s="307"/>
      <c r="K2062" s="307"/>
      <c r="L2062" s="299"/>
      <c r="M2062" s="311"/>
      <c r="N2062" s="312"/>
      <c r="O2062" s="312"/>
      <c r="P2062" s="312"/>
      <c r="Q2062" s="308"/>
      <c r="R2062" s="300" t="str">
        <f>IFERROR(VLOOKUP(Q2062,Hoja1!A:B,2,FALSE),"")</f>
        <v/>
      </c>
      <c r="S2062" s="308"/>
      <c r="T2062" s="308"/>
      <c r="U2062" s="308"/>
      <c r="V2062" s="301" t="str">
        <f t="shared" si="74"/>
        <v/>
      </c>
    </row>
    <row r="2063" spans="1:22" s="302" customFormat="1" x14ac:dyDescent="0.2">
      <c r="A2063" s="394"/>
      <c r="B2063" s="305"/>
      <c r="C2063" s="305"/>
      <c r="D2063" s="306"/>
      <c r="E2063" s="306"/>
      <c r="F2063" s="305"/>
      <c r="G2063" s="305"/>
      <c r="H2063" s="306"/>
      <c r="I2063" s="306"/>
      <c r="J2063" s="307"/>
      <c r="K2063" s="307"/>
      <c r="L2063" s="299"/>
      <c r="M2063" s="311"/>
      <c r="N2063" s="312"/>
      <c r="O2063" s="312"/>
      <c r="P2063" s="312"/>
      <c r="Q2063" s="308"/>
      <c r="R2063" s="300" t="str">
        <f>IFERROR(VLOOKUP(Q2063,Hoja1!A:B,2,FALSE),"")</f>
        <v/>
      </c>
      <c r="S2063" s="308"/>
      <c r="T2063" s="308"/>
      <c r="U2063" s="308"/>
      <c r="V2063" s="301" t="str">
        <f t="shared" si="74"/>
        <v/>
      </c>
    </row>
    <row r="2064" spans="1:22" s="302" customFormat="1" x14ac:dyDescent="0.2">
      <c r="A2064" s="394"/>
      <c r="B2064" s="305"/>
      <c r="C2064" s="305"/>
      <c r="D2064" s="306"/>
      <c r="E2064" s="306"/>
      <c r="F2064" s="305"/>
      <c r="G2064" s="305"/>
      <c r="H2064" s="306"/>
      <c r="I2064" s="306"/>
      <c r="J2064" s="307"/>
      <c r="K2064" s="307"/>
      <c r="L2064" s="299"/>
      <c r="M2064" s="311"/>
      <c r="N2064" s="312"/>
      <c r="O2064" s="312"/>
      <c r="P2064" s="312"/>
      <c r="Q2064" s="308"/>
      <c r="R2064" s="300" t="str">
        <f>IFERROR(VLOOKUP(Q2064,Hoja1!A:B,2,FALSE),"")</f>
        <v/>
      </c>
      <c r="S2064" s="308"/>
      <c r="T2064" s="308"/>
      <c r="U2064" s="308"/>
      <c r="V2064" s="301" t="str">
        <f t="shared" si="74"/>
        <v/>
      </c>
    </row>
    <row r="2065" spans="1:22" s="302" customFormat="1" x14ac:dyDescent="0.2">
      <c r="A2065" s="394"/>
      <c r="B2065" s="305"/>
      <c r="C2065" s="305"/>
      <c r="D2065" s="306"/>
      <c r="E2065" s="306"/>
      <c r="F2065" s="305"/>
      <c r="G2065" s="305"/>
      <c r="H2065" s="306"/>
      <c r="I2065" s="306"/>
      <c r="J2065" s="307"/>
      <c r="K2065" s="307"/>
      <c r="L2065" s="299"/>
      <c r="M2065" s="311"/>
      <c r="N2065" s="312"/>
      <c r="O2065" s="312"/>
      <c r="P2065" s="312"/>
      <c r="Q2065" s="308"/>
      <c r="R2065" s="300" t="str">
        <f>IFERROR(VLOOKUP(Q2065,Hoja1!A:B,2,FALSE),"")</f>
        <v/>
      </c>
      <c r="S2065" s="308"/>
      <c r="T2065" s="308"/>
      <c r="U2065" s="308"/>
      <c r="V2065" s="301" t="str">
        <f t="shared" si="74"/>
        <v/>
      </c>
    </row>
    <row r="2066" spans="1:22" s="302" customFormat="1" x14ac:dyDescent="0.2">
      <c r="A2066" s="394"/>
      <c r="B2066" s="305"/>
      <c r="C2066" s="305"/>
      <c r="D2066" s="306"/>
      <c r="E2066" s="306"/>
      <c r="F2066" s="305"/>
      <c r="G2066" s="305"/>
      <c r="H2066" s="306"/>
      <c r="I2066" s="306"/>
      <c r="J2066" s="307"/>
      <c r="K2066" s="307"/>
      <c r="L2066" s="299"/>
      <c r="M2066" s="311"/>
      <c r="N2066" s="312"/>
      <c r="O2066" s="312"/>
      <c r="P2066" s="312"/>
      <c r="Q2066" s="308"/>
      <c r="R2066" s="300" t="str">
        <f>IFERROR(VLOOKUP(Q2066,Hoja1!A:B,2,FALSE),"")</f>
        <v/>
      </c>
      <c r="S2066" s="308"/>
      <c r="T2066" s="308"/>
      <c r="U2066" s="308"/>
      <c r="V2066" s="301" t="str">
        <f t="shared" si="74"/>
        <v/>
      </c>
    </row>
    <row r="2067" spans="1:22" s="302" customFormat="1" x14ac:dyDescent="0.2">
      <c r="A2067" s="394"/>
      <c r="B2067" s="305"/>
      <c r="C2067" s="305"/>
      <c r="D2067" s="306"/>
      <c r="E2067" s="306"/>
      <c r="F2067" s="305"/>
      <c r="G2067" s="305"/>
      <c r="H2067" s="306"/>
      <c r="I2067" s="306"/>
      <c r="J2067" s="307"/>
      <c r="K2067" s="307"/>
      <c r="L2067" s="299"/>
      <c r="M2067" s="311"/>
      <c r="N2067" s="312"/>
      <c r="O2067" s="312"/>
      <c r="P2067" s="312"/>
      <c r="Q2067" s="308"/>
      <c r="R2067" s="300" t="str">
        <f>IFERROR(VLOOKUP(Q2067,Hoja1!A:B,2,FALSE),"")</f>
        <v/>
      </c>
      <c r="S2067" s="308"/>
      <c r="T2067" s="308"/>
      <c r="U2067" s="308"/>
      <c r="V2067" s="301" t="str">
        <f t="shared" si="74"/>
        <v/>
      </c>
    </row>
    <row r="2068" spans="1:22" s="302" customFormat="1" x14ac:dyDescent="0.2">
      <c r="A2068" s="394"/>
      <c r="B2068" s="305"/>
      <c r="C2068" s="305"/>
      <c r="D2068" s="306"/>
      <c r="E2068" s="306"/>
      <c r="F2068" s="305"/>
      <c r="G2068" s="305"/>
      <c r="H2068" s="306"/>
      <c r="I2068" s="306"/>
      <c r="J2068" s="307"/>
      <c r="K2068" s="307"/>
      <c r="L2068" s="299"/>
      <c r="M2068" s="311"/>
      <c r="N2068" s="312"/>
      <c r="O2068" s="312"/>
      <c r="P2068" s="312"/>
      <c r="Q2068" s="308"/>
      <c r="R2068" s="300" t="str">
        <f>IFERROR(VLOOKUP(Q2068,Hoja1!A:B,2,FALSE),"")</f>
        <v/>
      </c>
      <c r="S2068" s="308"/>
      <c r="T2068" s="308"/>
      <c r="U2068" s="308"/>
      <c r="V2068" s="301" t="str">
        <f t="shared" si="74"/>
        <v/>
      </c>
    </row>
    <row r="2069" spans="1:22" s="302" customFormat="1" x14ac:dyDescent="0.2">
      <c r="A2069" s="394"/>
      <c r="B2069" s="305"/>
      <c r="C2069" s="305"/>
      <c r="D2069" s="306"/>
      <c r="E2069" s="306"/>
      <c r="F2069" s="305"/>
      <c r="G2069" s="305"/>
      <c r="H2069" s="306"/>
      <c r="I2069" s="306"/>
      <c r="J2069" s="307"/>
      <c r="K2069" s="307"/>
      <c r="L2069" s="299"/>
      <c r="M2069" s="311"/>
      <c r="N2069" s="312"/>
      <c r="O2069" s="312"/>
      <c r="P2069" s="312"/>
      <c r="Q2069" s="308"/>
      <c r="R2069" s="300" t="str">
        <f>IFERROR(VLOOKUP(Q2069,Hoja1!A:B,2,FALSE),"")</f>
        <v/>
      </c>
      <c r="S2069" s="308"/>
      <c r="T2069" s="308"/>
      <c r="U2069" s="308"/>
      <c r="V2069" s="301" t="str">
        <f t="shared" si="74"/>
        <v/>
      </c>
    </row>
    <row r="2070" spans="1:22" s="302" customFormat="1" x14ac:dyDescent="0.2">
      <c r="A2070" s="394"/>
      <c r="B2070" s="305"/>
      <c r="C2070" s="305"/>
      <c r="D2070" s="306"/>
      <c r="E2070" s="306"/>
      <c r="F2070" s="305"/>
      <c r="G2070" s="305"/>
      <c r="H2070" s="306"/>
      <c r="I2070" s="306"/>
      <c r="J2070" s="307"/>
      <c r="K2070" s="307"/>
      <c r="L2070" s="299"/>
      <c r="M2070" s="311"/>
      <c r="N2070" s="312"/>
      <c r="O2070" s="312"/>
      <c r="P2070" s="312"/>
      <c r="Q2070" s="308"/>
      <c r="R2070" s="300" t="str">
        <f>IFERROR(VLOOKUP(Q2070,Hoja1!A:B,2,FALSE),"")</f>
        <v/>
      </c>
      <c r="S2070" s="308"/>
      <c r="T2070" s="308"/>
      <c r="U2070" s="308"/>
      <c r="V2070" s="301" t="str">
        <f t="shared" si="74"/>
        <v/>
      </c>
    </row>
    <row r="2071" spans="1:22" s="302" customFormat="1" x14ac:dyDescent="0.2">
      <c r="A2071" s="394"/>
      <c r="B2071" s="305"/>
      <c r="C2071" s="305"/>
      <c r="D2071" s="306"/>
      <c r="E2071" s="306"/>
      <c r="F2071" s="305"/>
      <c r="G2071" s="305"/>
      <c r="H2071" s="306"/>
      <c r="I2071" s="306"/>
      <c r="J2071" s="307"/>
      <c r="K2071" s="307"/>
      <c r="L2071" s="299"/>
      <c r="M2071" s="311"/>
      <c r="N2071" s="312"/>
      <c r="O2071" s="312"/>
      <c r="P2071" s="312"/>
      <c r="Q2071" s="308"/>
      <c r="R2071" s="300" t="str">
        <f>IFERROR(VLOOKUP(Q2071,Hoja1!A:B,2,FALSE),"")</f>
        <v/>
      </c>
      <c r="S2071" s="308"/>
      <c r="T2071" s="308"/>
      <c r="U2071" s="308"/>
      <c r="V2071" s="301" t="str">
        <f t="shared" si="74"/>
        <v/>
      </c>
    </row>
    <row r="2072" spans="1:22" s="302" customFormat="1" x14ac:dyDescent="0.2">
      <c r="A2072" s="394"/>
      <c r="B2072" s="305"/>
      <c r="C2072" s="305"/>
      <c r="D2072" s="306"/>
      <c r="E2072" s="306"/>
      <c r="F2072" s="305"/>
      <c r="G2072" s="305"/>
      <c r="H2072" s="306"/>
      <c r="I2072" s="306"/>
      <c r="J2072" s="307"/>
      <c r="K2072" s="307"/>
      <c r="L2072" s="299"/>
      <c r="M2072" s="311"/>
      <c r="N2072" s="312"/>
      <c r="O2072" s="312"/>
      <c r="P2072" s="312"/>
      <c r="Q2072" s="308"/>
      <c r="R2072" s="300" t="str">
        <f>IFERROR(VLOOKUP(Q2072,Hoja1!A:B,2,FALSE),"")</f>
        <v/>
      </c>
      <c r="S2072" s="308"/>
      <c r="T2072" s="308"/>
      <c r="U2072" s="308"/>
      <c r="V2072" s="301" t="str">
        <f t="shared" si="74"/>
        <v/>
      </c>
    </row>
    <row r="2073" spans="1:22" s="302" customFormat="1" x14ac:dyDescent="0.2">
      <c r="A2073" s="394"/>
      <c r="B2073" s="305"/>
      <c r="C2073" s="305"/>
      <c r="D2073" s="306"/>
      <c r="E2073" s="306"/>
      <c r="F2073" s="305"/>
      <c r="G2073" s="305"/>
      <c r="H2073" s="306"/>
      <c r="I2073" s="306"/>
      <c r="J2073" s="307"/>
      <c r="K2073" s="307"/>
      <c r="L2073" s="299"/>
      <c r="M2073" s="311"/>
      <c r="N2073" s="312"/>
      <c r="O2073" s="312"/>
      <c r="P2073" s="312"/>
      <c r="Q2073" s="308"/>
      <c r="R2073" s="300" t="str">
        <f>IFERROR(VLOOKUP(Q2073,Hoja1!A:B,2,FALSE),"")</f>
        <v/>
      </c>
      <c r="S2073" s="308"/>
      <c r="T2073" s="308"/>
      <c r="U2073" s="308"/>
      <c r="V2073" s="301" t="str">
        <f t="shared" si="74"/>
        <v/>
      </c>
    </row>
    <row r="2074" spans="1:22" s="302" customFormat="1" x14ac:dyDescent="0.2">
      <c r="A2074" s="394"/>
      <c r="B2074" s="305"/>
      <c r="C2074" s="305"/>
      <c r="D2074" s="306"/>
      <c r="E2074" s="306"/>
      <c r="F2074" s="305"/>
      <c r="G2074" s="305"/>
      <c r="H2074" s="306"/>
      <c r="I2074" s="306"/>
      <c r="J2074" s="307"/>
      <c r="K2074" s="307"/>
      <c r="L2074" s="299"/>
      <c r="M2074" s="311"/>
      <c r="N2074" s="312"/>
      <c r="O2074" s="312"/>
      <c r="P2074" s="312"/>
      <c r="Q2074" s="308"/>
      <c r="R2074" s="300" t="str">
        <f>IFERROR(VLOOKUP(Q2074,Hoja1!A:B,2,FALSE),"")</f>
        <v/>
      </c>
      <c r="S2074" s="308"/>
      <c r="T2074" s="308"/>
      <c r="U2074" s="308"/>
      <c r="V2074" s="301" t="str">
        <f t="shared" si="74"/>
        <v/>
      </c>
    </row>
    <row r="2075" spans="1:22" s="302" customFormat="1" x14ac:dyDescent="0.2">
      <c r="A2075" s="394"/>
      <c r="B2075" s="305"/>
      <c r="C2075" s="305"/>
      <c r="D2075" s="306"/>
      <c r="E2075" s="306"/>
      <c r="F2075" s="305"/>
      <c r="G2075" s="305"/>
      <c r="H2075" s="306"/>
      <c r="I2075" s="306"/>
      <c r="J2075" s="307"/>
      <c r="K2075" s="307"/>
      <c r="L2075" s="299"/>
      <c r="M2075" s="311"/>
      <c r="N2075" s="312"/>
      <c r="O2075" s="312"/>
      <c r="P2075" s="312"/>
      <c r="Q2075" s="308"/>
      <c r="R2075" s="300" t="str">
        <f>IFERROR(VLOOKUP(Q2075,Hoja1!A:B,2,FALSE),"")</f>
        <v/>
      </c>
      <c r="S2075" s="308"/>
      <c r="T2075" s="308"/>
      <c r="U2075" s="308"/>
      <c r="V2075" s="301" t="str">
        <f t="shared" si="74"/>
        <v/>
      </c>
    </row>
    <row r="2076" spans="1:22" s="302" customFormat="1" x14ac:dyDescent="0.2">
      <c r="A2076" s="394"/>
      <c r="B2076" s="305"/>
      <c r="C2076" s="305"/>
      <c r="D2076" s="306"/>
      <c r="E2076" s="306"/>
      <c r="F2076" s="305"/>
      <c r="G2076" s="305"/>
      <c r="H2076" s="306"/>
      <c r="I2076" s="306"/>
      <c r="J2076" s="307"/>
      <c r="K2076" s="307"/>
      <c r="L2076" s="299"/>
      <c r="M2076" s="311"/>
      <c r="N2076" s="312"/>
      <c r="O2076" s="312"/>
      <c r="P2076" s="312"/>
      <c r="Q2076" s="308"/>
      <c r="R2076" s="300" t="str">
        <f>IFERROR(VLOOKUP(Q2076,Hoja1!A:B,2,FALSE),"")</f>
        <v/>
      </c>
      <c r="S2076" s="308"/>
      <c r="T2076" s="308"/>
      <c r="U2076" s="308"/>
      <c r="V2076" s="301" t="str">
        <f t="shared" si="74"/>
        <v/>
      </c>
    </row>
    <row r="2077" spans="1:22" s="302" customFormat="1" x14ac:dyDescent="0.2">
      <c r="A2077" s="394"/>
      <c r="B2077" s="305"/>
      <c r="C2077" s="305"/>
      <c r="D2077" s="306"/>
      <c r="E2077" s="306"/>
      <c r="F2077" s="305"/>
      <c r="G2077" s="305"/>
      <c r="H2077" s="306"/>
      <c r="I2077" s="306"/>
      <c r="J2077" s="307"/>
      <c r="K2077" s="307"/>
      <c r="L2077" s="299"/>
      <c r="M2077" s="311"/>
      <c r="N2077" s="312"/>
      <c r="O2077" s="312"/>
      <c r="P2077" s="312"/>
      <c r="Q2077" s="308"/>
      <c r="R2077" s="300" t="str">
        <f>IFERROR(VLOOKUP(Q2077,Hoja1!A:B,2,FALSE),"")</f>
        <v/>
      </c>
      <c r="S2077" s="308"/>
      <c r="T2077" s="308"/>
      <c r="U2077" s="308"/>
      <c r="V2077" s="301" t="str">
        <f t="shared" si="74"/>
        <v/>
      </c>
    </row>
    <row r="2078" spans="1:22" s="302" customFormat="1" x14ac:dyDescent="0.2">
      <c r="A2078" s="394"/>
      <c r="B2078" s="305"/>
      <c r="C2078" s="305"/>
      <c r="D2078" s="306"/>
      <c r="E2078" s="306"/>
      <c r="F2078" s="305"/>
      <c r="G2078" s="305"/>
      <c r="H2078" s="306"/>
      <c r="I2078" s="306"/>
      <c r="J2078" s="307"/>
      <c r="K2078" s="307"/>
      <c r="L2078" s="299"/>
      <c r="M2078" s="311"/>
      <c r="N2078" s="312"/>
      <c r="O2078" s="312"/>
      <c r="P2078" s="312"/>
      <c r="Q2078" s="308"/>
      <c r="R2078" s="300" t="str">
        <f>IFERROR(VLOOKUP(Q2078,Hoja1!A:B,2,FALSE),"")</f>
        <v/>
      </c>
      <c r="S2078" s="308"/>
      <c r="T2078" s="308"/>
      <c r="U2078" s="308"/>
      <c r="V2078" s="301" t="str">
        <f t="shared" si="74"/>
        <v/>
      </c>
    </row>
    <row r="2079" spans="1:22" s="302" customFormat="1" x14ac:dyDescent="0.2">
      <c r="A2079" s="394"/>
      <c r="B2079" s="305"/>
      <c r="C2079" s="305"/>
      <c r="D2079" s="306"/>
      <c r="E2079" s="306"/>
      <c r="F2079" s="305"/>
      <c r="G2079" s="305"/>
      <c r="H2079" s="306"/>
      <c r="I2079" s="306"/>
      <c r="J2079" s="307"/>
      <c r="K2079" s="307"/>
      <c r="L2079" s="299"/>
      <c r="M2079" s="311"/>
      <c r="N2079" s="312"/>
      <c r="O2079" s="312"/>
      <c r="P2079" s="312"/>
      <c r="Q2079" s="308"/>
      <c r="R2079" s="300" t="str">
        <f>IFERROR(VLOOKUP(Q2079,Hoja1!A:B,2,FALSE),"")</f>
        <v/>
      </c>
      <c r="S2079" s="308"/>
      <c r="T2079" s="308"/>
      <c r="U2079" s="308"/>
      <c r="V2079" s="301" t="str">
        <f t="shared" si="74"/>
        <v/>
      </c>
    </row>
    <row r="2080" spans="1:22" s="302" customFormat="1" x14ac:dyDescent="0.2">
      <c r="A2080" s="394"/>
      <c r="B2080" s="305"/>
      <c r="C2080" s="305"/>
      <c r="D2080" s="306"/>
      <c r="E2080" s="306"/>
      <c r="F2080" s="305"/>
      <c r="G2080" s="305"/>
      <c r="H2080" s="306"/>
      <c r="I2080" s="306"/>
      <c r="J2080" s="307"/>
      <c r="K2080" s="307"/>
      <c r="L2080" s="299"/>
      <c r="M2080" s="311"/>
      <c r="N2080" s="312"/>
      <c r="O2080" s="312"/>
      <c r="P2080" s="312"/>
      <c r="Q2080" s="308"/>
      <c r="R2080" s="300" t="str">
        <f>IFERROR(VLOOKUP(Q2080,Hoja1!A:B,2,FALSE),"")</f>
        <v/>
      </c>
      <c r="S2080" s="308"/>
      <c r="T2080" s="308"/>
      <c r="U2080" s="308"/>
      <c r="V2080" s="301" t="str">
        <f t="shared" si="74"/>
        <v/>
      </c>
    </row>
    <row r="2081" spans="1:22" s="302" customFormat="1" x14ac:dyDescent="0.2">
      <c r="A2081" s="394"/>
      <c r="B2081" s="305"/>
      <c r="C2081" s="305"/>
      <c r="D2081" s="306"/>
      <c r="E2081" s="306"/>
      <c r="F2081" s="305"/>
      <c r="G2081" s="305"/>
      <c r="H2081" s="306"/>
      <c r="I2081" s="306"/>
      <c r="J2081" s="307"/>
      <c r="K2081" s="307"/>
      <c r="L2081" s="299"/>
      <c r="M2081" s="311"/>
      <c r="N2081" s="312"/>
      <c r="O2081" s="312"/>
      <c r="P2081" s="312"/>
      <c r="Q2081" s="308"/>
      <c r="R2081" s="300" t="str">
        <f>IFERROR(VLOOKUP(Q2081,Hoja1!A:B,2,FALSE),"")</f>
        <v/>
      </c>
      <c r="S2081" s="308"/>
      <c r="T2081" s="308"/>
      <c r="U2081" s="308"/>
      <c r="V2081" s="301" t="str">
        <f t="shared" si="74"/>
        <v/>
      </c>
    </row>
    <row r="2082" spans="1:22" s="302" customFormat="1" x14ac:dyDescent="0.2">
      <c r="A2082" s="394"/>
      <c r="B2082" s="305"/>
      <c r="C2082" s="305"/>
      <c r="D2082" s="306"/>
      <c r="E2082" s="306"/>
      <c r="F2082" s="305"/>
      <c r="G2082" s="305"/>
      <c r="H2082" s="306"/>
      <c r="I2082" s="306"/>
      <c r="J2082" s="307"/>
      <c r="K2082" s="307"/>
      <c r="L2082" s="299"/>
      <c r="M2082" s="311"/>
      <c r="N2082" s="312"/>
      <c r="O2082" s="312"/>
      <c r="P2082" s="312"/>
      <c r="Q2082" s="308"/>
      <c r="R2082" s="300" t="str">
        <f>IFERROR(VLOOKUP(Q2082,Hoja1!A:B,2,FALSE),"")</f>
        <v/>
      </c>
      <c r="S2082" s="308"/>
      <c r="T2082" s="308"/>
      <c r="U2082" s="308"/>
      <c r="V2082" s="301" t="str">
        <f t="shared" si="74"/>
        <v/>
      </c>
    </row>
    <row r="2083" spans="1:22" x14ac:dyDescent="0.2">
      <c r="A2083" s="394"/>
      <c r="B2083" s="305"/>
      <c r="C2083" s="305"/>
      <c r="D2083" s="306"/>
      <c r="E2083" s="306"/>
      <c r="F2083" s="305"/>
      <c r="G2083" s="305"/>
      <c r="H2083" s="306"/>
      <c r="I2083" s="306"/>
      <c r="J2083" s="307"/>
      <c r="K2083" s="307"/>
      <c r="L2083" s="299"/>
      <c r="M2083" s="311"/>
      <c r="N2083" s="312"/>
      <c r="O2083" s="312"/>
      <c r="P2083" s="312"/>
      <c r="Q2083" s="308"/>
      <c r="R2083" s="300" t="str">
        <f>IFERROR(VLOOKUP(Q2083,Hoja1!A:B,2,FALSE),"")</f>
        <v/>
      </c>
      <c r="S2083" s="308"/>
      <c r="T2083" s="308"/>
      <c r="U2083" s="308"/>
      <c r="V2083" s="301" t="str">
        <f t="shared" si="74"/>
        <v/>
      </c>
    </row>
    <row r="2084" spans="1:22" s="302" customFormat="1" x14ac:dyDescent="0.2">
      <c r="A2084" s="394"/>
      <c r="B2084" s="305"/>
      <c r="C2084" s="305"/>
      <c r="D2084" s="306"/>
      <c r="E2084" s="306"/>
      <c r="F2084" s="305"/>
      <c r="G2084" s="305"/>
      <c r="H2084" s="306"/>
      <c r="I2084" s="306"/>
      <c r="J2084" s="307"/>
      <c r="K2084" s="307"/>
      <c r="L2084" s="299"/>
      <c r="M2084" s="311"/>
      <c r="N2084" s="312"/>
      <c r="O2084" s="312"/>
      <c r="P2084" s="312"/>
      <c r="Q2084" s="308"/>
      <c r="R2084" s="300" t="str">
        <f>IFERROR(VLOOKUP(Q2084,Hoja1!A:B,2,FALSE),"")</f>
        <v/>
      </c>
      <c r="S2084" s="308"/>
      <c r="T2084" s="308"/>
      <c r="U2084" s="308"/>
      <c r="V2084" s="301" t="str">
        <f t="shared" si="74"/>
        <v/>
      </c>
    </row>
    <row r="2085" spans="1:22" s="302" customFormat="1" x14ac:dyDescent="0.2">
      <c r="A2085" s="394"/>
      <c r="B2085" s="305"/>
      <c r="C2085" s="305"/>
      <c r="D2085" s="306"/>
      <c r="E2085" s="306"/>
      <c r="F2085" s="305"/>
      <c r="G2085" s="305"/>
      <c r="H2085" s="306"/>
      <c r="I2085" s="306"/>
      <c r="J2085" s="307"/>
      <c r="K2085" s="307"/>
      <c r="L2085" s="299"/>
      <c r="M2085" s="311"/>
      <c r="N2085" s="312"/>
      <c r="O2085" s="312"/>
      <c r="P2085" s="312"/>
      <c r="Q2085" s="308"/>
      <c r="R2085" s="300" t="str">
        <f>IFERROR(VLOOKUP(Q2085,Hoja1!A:B,2,FALSE),"")</f>
        <v/>
      </c>
      <c r="S2085" s="308"/>
      <c r="T2085" s="308"/>
      <c r="U2085" s="308"/>
      <c r="V2085" s="301" t="str">
        <f t="shared" si="74"/>
        <v/>
      </c>
    </row>
    <row r="2086" spans="1:22" s="302" customFormat="1" x14ac:dyDescent="0.2">
      <c r="A2086" s="394"/>
      <c r="B2086" s="305"/>
      <c r="C2086" s="305"/>
      <c r="D2086" s="306"/>
      <c r="E2086" s="306"/>
      <c r="F2086" s="305"/>
      <c r="G2086" s="305"/>
      <c r="H2086" s="306"/>
      <c r="I2086" s="306"/>
      <c r="J2086" s="307"/>
      <c r="K2086" s="307"/>
      <c r="L2086" s="299"/>
      <c r="M2086" s="311"/>
      <c r="N2086" s="312"/>
      <c r="O2086" s="312"/>
      <c r="P2086" s="312"/>
      <c r="Q2086" s="308"/>
      <c r="R2086" s="300" t="str">
        <f>IFERROR(VLOOKUP(Q2086,Hoja1!A:B,2,FALSE),"")</f>
        <v/>
      </c>
      <c r="S2086" s="308"/>
      <c r="T2086" s="308"/>
      <c r="U2086" s="308"/>
      <c r="V2086" s="301" t="str">
        <f t="shared" si="74"/>
        <v/>
      </c>
    </row>
    <row r="2087" spans="1:22" s="302" customFormat="1" x14ac:dyDescent="0.2">
      <c r="A2087" s="394"/>
      <c r="B2087" s="305"/>
      <c r="C2087" s="305"/>
      <c r="D2087" s="306"/>
      <c r="E2087" s="306"/>
      <c r="F2087" s="305"/>
      <c r="G2087" s="305"/>
      <c r="H2087" s="306"/>
      <c r="I2087" s="306"/>
      <c r="J2087" s="307"/>
      <c r="K2087" s="307"/>
      <c r="L2087" s="299"/>
      <c r="M2087" s="311"/>
      <c r="N2087" s="312"/>
      <c r="O2087" s="312"/>
      <c r="P2087" s="312"/>
      <c r="Q2087" s="308"/>
      <c r="R2087" s="300" t="str">
        <f>IFERROR(VLOOKUP(Q2087,Hoja1!A:B,2,FALSE),"")</f>
        <v/>
      </c>
      <c r="S2087" s="308"/>
      <c r="T2087" s="308"/>
      <c r="U2087" s="308"/>
      <c r="V2087" s="301" t="str">
        <f t="shared" si="74"/>
        <v/>
      </c>
    </row>
    <row r="2088" spans="1:22" s="302" customFormat="1" x14ac:dyDescent="0.2">
      <c r="A2088" s="394"/>
      <c r="B2088" s="305"/>
      <c r="C2088" s="305"/>
      <c r="D2088" s="306"/>
      <c r="E2088" s="306"/>
      <c r="F2088" s="305"/>
      <c r="G2088" s="305"/>
      <c r="H2088" s="306"/>
      <c r="I2088" s="306"/>
      <c r="J2088" s="307"/>
      <c r="K2088" s="307"/>
      <c r="L2088" s="299"/>
      <c r="M2088" s="311"/>
      <c r="N2088" s="312"/>
      <c r="O2088" s="312"/>
      <c r="P2088" s="312"/>
      <c r="Q2088" s="308"/>
      <c r="R2088" s="300" t="str">
        <f>IFERROR(VLOOKUP(Q2088,Hoja1!A:B,2,FALSE),"")</f>
        <v/>
      </c>
      <c r="S2088" s="308"/>
      <c r="T2088" s="308"/>
      <c r="U2088" s="308"/>
      <c r="V2088" s="301" t="str">
        <f t="shared" si="74"/>
        <v/>
      </c>
    </row>
    <row r="2089" spans="1:22" s="302" customFormat="1" x14ac:dyDescent="0.2">
      <c r="A2089" s="394"/>
      <c r="B2089" s="305"/>
      <c r="C2089" s="305"/>
      <c r="D2089" s="306"/>
      <c r="E2089" s="306"/>
      <c r="F2089" s="305"/>
      <c r="G2089" s="305"/>
      <c r="H2089" s="306"/>
      <c r="I2089" s="306"/>
      <c r="J2089" s="307"/>
      <c r="K2089" s="307"/>
      <c r="L2089" s="299"/>
      <c r="M2089" s="311"/>
      <c r="N2089" s="312"/>
      <c r="O2089" s="312"/>
      <c r="P2089" s="312"/>
      <c r="Q2089" s="308"/>
      <c r="R2089" s="300" t="str">
        <f>IFERROR(VLOOKUP(Q2089,Hoja1!A:B,2,FALSE),"")</f>
        <v/>
      </c>
      <c r="S2089" s="308"/>
      <c r="T2089" s="308"/>
      <c r="U2089" s="308"/>
      <c r="V2089" s="301" t="str">
        <f t="shared" si="74"/>
        <v/>
      </c>
    </row>
    <row r="2090" spans="1:22" s="302" customFormat="1" x14ac:dyDescent="0.2">
      <c r="A2090" s="394"/>
      <c r="B2090" s="305"/>
      <c r="C2090" s="305"/>
      <c r="D2090" s="306"/>
      <c r="E2090" s="306"/>
      <c r="F2090" s="305"/>
      <c r="G2090" s="305"/>
      <c r="H2090" s="306"/>
      <c r="I2090" s="306"/>
      <c r="J2090" s="307"/>
      <c r="K2090" s="307"/>
      <c r="L2090" s="299"/>
      <c r="M2090" s="311"/>
      <c r="N2090" s="312"/>
      <c r="O2090" s="312"/>
      <c r="P2090" s="312"/>
      <c r="Q2090" s="308"/>
      <c r="R2090" s="300" t="str">
        <f>IFERROR(VLOOKUP(Q2090,Hoja1!A:B,2,FALSE),"")</f>
        <v/>
      </c>
      <c r="S2090" s="308"/>
      <c r="T2090" s="308"/>
      <c r="U2090" s="308"/>
      <c r="V2090" s="301" t="str">
        <f t="shared" si="74"/>
        <v/>
      </c>
    </row>
    <row r="2091" spans="1:22" s="302" customFormat="1" x14ac:dyDescent="0.2">
      <c r="A2091" s="394"/>
      <c r="B2091" s="305"/>
      <c r="C2091" s="305"/>
      <c r="D2091" s="306"/>
      <c r="E2091" s="306"/>
      <c r="F2091" s="305"/>
      <c r="G2091" s="305"/>
      <c r="H2091" s="306"/>
      <c r="I2091" s="306"/>
      <c r="J2091" s="307"/>
      <c r="K2091" s="307"/>
      <c r="L2091" s="299"/>
      <c r="M2091" s="311"/>
      <c r="N2091" s="312"/>
      <c r="O2091" s="312"/>
      <c r="P2091" s="312"/>
      <c r="Q2091" s="308"/>
      <c r="R2091" s="300" t="str">
        <f>IFERROR(VLOOKUP(Q2091,Hoja1!A:B,2,FALSE),"")</f>
        <v/>
      </c>
      <c r="S2091" s="308"/>
      <c r="T2091" s="308"/>
      <c r="U2091" s="308"/>
      <c r="V2091" s="301" t="str">
        <f t="shared" si="74"/>
        <v/>
      </c>
    </row>
    <row r="2092" spans="1:22" s="302" customFormat="1" x14ac:dyDescent="0.2">
      <c r="A2092" s="394"/>
      <c r="B2092" s="305"/>
      <c r="C2092" s="305"/>
      <c r="D2092" s="306"/>
      <c r="E2092" s="306"/>
      <c r="F2092" s="305"/>
      <c r="G2092" s="305"/>
      <c r="H2092" s="306"/>
      <c r="I2092" s="306"/>
      <c r="J2092" s="307"/>
      <c r="K2092" s="307"/>
      <c r="L2092" s="299"/>
      <c r="M2092" s="311"/>
      <c r="N2092" s="312"/>
      <c r="O2092" s="312"/>
      <c r="P2092" s="312"/>
      <c r="Q2092" s="308"/>
      <c r="R2092" s="300" t="str">
        <f>IFERROR(VLOOKUP(Q2092,Hoja1!A:B,2,FALSE),"")</f>
        <v/>
      </c>
      <c r="S2092" s="308"/>
      <c r="T2092" s="308"/>
      <c r="U2092" s="308"/>
      <c r="V2092" s="301" t="str">
        <f t="shared" si="74"/>
        <v/>
      </c>
    </row>
    <row r="2093" spans="1:22" s="302" customFormat="1" x14ac:dyDescent="0.2">
      <c r="A2093" s="394"/>
      <c r="B2093" s="305"/>
      <c r="C2093" s="305"/>
      <c r="D2093" s="306"/>
      <c r="E2093" s="306"/>
      <c r="F2093" s="305"/>
      <c r="G2093" s="305"/>
      <c r="H2093" s="306"/>
      <c r="I2093" s="306"/>
      <c r="J2093" s="307"/>
      <c r="K2093" s="307"/>
      <c r="L2093" s="299"/>
      <c r="M2093" s="311"/>
      <c r="N2093" s="312"/>
      <c r="O2093" s="312"/>
      <c r="P2093" s="312"/>
      <c r="Q2093" s="308"/>
      <c r="R2093" s="300" t="str">
        <f>IFERROR(VLOOKUP(Q2093,Hoja1!A:B,2,FALSE),"")</f>
        <v/>
      </c>
      <c r="S2093" s="308"/>
      <c r="T2093" s="308"/>
      <c r="U2093" s="308"/>
      <c r="V2093" s="301" t="str">
        <f t="shared" si="74"/>
        <v/>
      </c>
    </row>
    <row r="2094" spans="1:22" s="302" customFormat="1" x14ac:dyDescent="0.2">
      <c r="A2094" s="394"/>
      <c r="B2094" s="305"/>
      <c r="C2094" s="305"/>
      <c r="D2094" s="306"/>
      <c r="E2094" s="306"/>
      <c r="F2094" s="305"/>
      <c r="G2094" s="305"/>
      <c r="H2094" s="306"/>
      <c r="I2094" s="306"/>
      <c r="J2094" s="307"/>
      <c r="K2094" s="307"/>
      <c r="L2094" s="299"/>
      <c r="M2094" s="311"/>
      <c r="N2094" s="312"/>
      <c r="O2094" s="312"/>
      <c r="P2094" s="312"/>
      <c r="Q2094" s="308"/>
      <c r="R2094" s="300" t="str">
        <f>IFERROR(VLOOKUP(Q2094,Hoja1!A:B,2,FALSE),"")</f>
        <v/>
      </c>
      <c r="S2094" s="308"/>
      <c r="T2094" s="308"/>
      <c r="U2094" s="308"/>
      <c r="V2094" s="301" t="str">
        <f t="shared" si="74"/>
        <v/>
      </c>
    </row>
    <row r="2095" spans="1:22" s="302" customFormat="1" x14ac:dyDescent="0.2">
      <c r="A2095" s="394"/>
      <c r="B2095" s="305"/>
      <c r="C2095" s="305"/>
      <c r="D2095" s="306"/>
      <c r="E2095" s="306"/>
      <c r="F2095" s="305"/>
      <c r="G2095" s="305"/>
      <c r="H2095" s="306"/>
      <c r="I2095" s="306"/>
      <c r="J2095" s="307"/>
      <c r="K2095" s="307"/>
      <c r="L2095" s="299"/>
      <c r="M2095" s="311"/>
      <c r="N2095" s="312"/>
      <c r="O2095" s="312"/>
      <c r="P2095" s="312"/>
      <c r="Q2095" s="308"/>
      <c r="R2095" s="300" t="str">
        <f>IFERROR(VLOOKUP(Q2095,Hoja1!A:B,2,FALSE),"")</f>
        <v/>
      </c>
      <c r="S2095" s="308"/>
      <c r="T2095" s="308"/>
      <c r="U2095" s="308"/>
      <c r="V2095" s="301" t="str">
        <f t="shared" si="74"/>
        <v/>
      </c>
    </row>
    <row r="2096" spans="1:22" s="302" customFormat="1" x14ac:dyDescent="0.2">
      <c r="A2096" s="394"/>
      <c r="B2096" s="305"/>
      <c r="C2096" s="305"/>
      <c r="D2096" s="306"/>
      <c r="E2096" s="306"/>
      <c r="F2096" s="305"/>
      <c r="G2096" s="305"/>
      <c r="H2096" s="306"/>
      <c r="I2096" s="306"/>
      <c r="J2096" s="307"/>
      <c r="K2096" s="307"/>
      <c r="L2096" s="299"/>
      <c r="M2096" s="311"/>
      <c r="N2096" s="312"/>
      <c r="O2096" s="312"/>
      <c r="P2096" s="312"/>
      <c r="Q2096" s="308"/>
      <c r="R2096" s="300" t="str">
        <f>IFERROR(VLOOKUP(Q2096,Hoja1!A:B,2,FALSE),"")</f>
        <v/>
      </c>
      <c r="S2096" s="308"/>
      <c r="T2096" s="308"/>
      <c r="U2096" s="308"/>
      <c r="V2096" s="301" t="str">
        <f t="shared" si="74"/>
        <v/>
      </c>
    </row>
    <row r="2097" spans="1:22" s="302" customFormat="1" x14ac:dyDescent="0.2">
      <c r="A2097" s="394"/>
      <c r="B2097" s="305"/>
      <c r="C2097" s="305"/>
      <c r="D2097" s="306"/>
      <c r="E2097" s="306"/>
      <c r="F2097" s="305"/>
      <c r="G2097" s="305"/>
      <c r="H2097" s="306"/>
      <c r="I2097" s="306"/>
      <c r="J2097" s="307"/>
      <c r="K2097" s="307"/>
      <c r="L2097" s="299"/>
      <c r="M2097" s="311"/>
      <c r="N2097" s="312"/>
      <c r="O2097" s="312"/>
      <c r="P2097" s="312"/>
      <c r="Q2097" s="308"/>
      <c r="R2097" s="300" t="str">
        <f>IFERROR(VLOOKUP(Q2097,Hoja1!A:B,2,FALSE),"")</f>
        <v/>
      </c>
      <c r="S2097" s="308"/>
      <c r="T2097" s="308"/>
      <c r="U2097" s="308"/>
      <c r="V2097" s="301" t="str">
        <f t="shared" si="74"/>
        <v/>
      </c>
    </row>
    <row r="2098" spans="1:22" x14ac:dyDescent="0.2">
      <c r="A2098" s="394"/>
      <c r="B2098" s="305"/>
      <c r="C2098" s="305"/>
      <c r="D2098" s="306"/>
      <c r="E2098" s="306"/>
      <c r="F2098" s="305"/>
      <c r="G2098" s="305"/>
      <c r="H2098" s="306"/>
      <c r="I2098" s="306"/>
      <c r="J2098" s="307"/>
      <c r="K2098" s="307"/>
      <c r="L2098" s="299"/>
      <c r="M2098" s="311"/>
      <c r="N2098" s="312"/>
      <c r="O2098" s="312"/>
      <c r="P2098" s="312"/>
      <c r="Q2098" s="308"/>
      <c r="R2098" s="300" t="str">
        <f>IFERROR(VLOOKUP(Q2098,Hoja1!A:B,2,FALSE),"")</f>
        <v/>
      </c>
      <c r="S2098" s="308"/>
      <c r="T2098" s="308"/>
      <c r="U2098" s="308"/>
      <c r="V2098" s="301" t="str">
        <f t="shared" si="74"/>
        <v/>
      </c>
    </row>
    <row r="2099" spans="1:22" x14ac:dyDescent="0.2">
      <c r="A2099" s="394"/>
      <c r="B2099" s="305"/>
      <c r="C2099" s="305"/>
      <c r="D2099" s="306"/>
      <c r="E2099" s="306"/>
      <c r="F2099" s="305"/>
      <c r="G2099" s="305"/>
      <c r="H2099" s="306"/>
      <c r="I2099" s="306"/>
      <c r="J2099" s="307"/>
      <c r="K2099" s="307"/>
      <c r="L2099" s="299"/>
      <c r="M2099" s="311"/>
      <c r="N2099" s="312"/>
      <c r="O2099" s="312"/>
      <c r="P2099" s="312"/>
      <c r="Q2099" s="308"/>
      <c r="R2099" s="300" t="str">
        <f>IFERROR(VLOOKUP(Q2099,Hoja1!A:B,2,FALSE),"")</f>
        <v/>
      </c>
      <c r="S2099" s="308"/>
      <c r="T2099" s="308"/>
      <c r="U2099" s="308"/>
      <c r="V2099" s="301" t="str">
        <f t="shared" si="74"/>
        <v/>
      </c>
    </row>
    <row r="2100" spans="1:22" x14ac:dyDescent="0.2">
      <c r="A2100" s="394"/>
      <c r="B2100" s="305"/>
      <c r="C2100" s="305"/>
      <c r="D2100" s="306"/>
      <c r="E2100" s="306"/>
      <c r="F2100" s="305"/>
      <c r="G2100" s="305"/>
      <c r="H2100" s="306"/>
      <c r="I2100" s="306"/>
      <c r="J2100" s="307"/>
      <c r="K2100" s="307"/>
      <c r="L2100" s="299"/>
      <c r="M2100" s="311"/>
      <c r="N2100" s="312"/>
      <c r="O2100" s="312"/>
      <c r="P2100" s="312"/>
      <c r="Q2100" s="308"/>
      <c r="R2100" s="300" t="str">
        <f>IFERROR(VLOOKUP(Q2100,Hoja1!A:B,2,FALSE),"")</f>
        <v/>
      </c>
      <c r="S2100" s="308"/>
      <c r="T2100" s="308"/>
      <c r="U2100" s="308"/>
      <c r="V2100" s="301" t="str">
        <f t="shared" si="74"/>
        <v/>
      </c>
    </row>
    <row r="2101" spans="1:22" s="302" customFormat="1" x14ac:dyDescent="0.2">
      <c r="A2101" s="394"/>
      <c r="B2101" s="305"/>
      <c r="C2101" s="305"/>
      <c r="D2101" s="306"/>
      <c r="E2101" s="306"/>
      <c r="F2101" s="305"/>
      <c r="G2101" s="305"/>
      <c r="H2101" s="306"/>
      <c r="I2101" s="306"/>
      <c r="J2101" s="307"/>
      <c r="K2101" s="307"/>
      <c r="L2101" s="299"/>
      <c r="M2101" s="311"/>
      <c r="N2101" s="312"/>
      <c r="O2101" s="312"/>
      <c r="P2101" s="312"/>
      <c r="Q2101" s="308"/>
      <c r="R2101" s="300" t="str">
        <f>IFERROR(VLOOKUP(Q2101,Hoja1!A:B,2,FALSE),"")</f>
        <v/>
      </c>
      <c r="S2101" s="308"/>
      <c r="T2101" s="308"/>
      <c r="U2101" s="308"/>
      <c r="V2101" s="301" t="str">
        <f t="shared" si="74"/>
        <v/>
      </c>
    </row>
    <row r="2102" spans="1:22" s="302" customFormat="1" x14ac:dyDescent="0.2">
      <c r="A2102" s="394"/>
      <c r="B2102" s="305"/>
      <c r="C2102" s="305"/>
      <c r="D2102" s="306"/>
      <c r="E2102" s="306"/>
      <c r="F2102" s="305"/>
      <c r="G2102" s="305"/>
      <c r="H2102" s="306"/>
      <c r="I2102" s="306"/>
      <c r="J2102" s="307"/>
      <c r="K2102" s="307"/>
      <c r="L2102" s="299"/>
      <c r="M2102" s="311"/>
      <c r="N2102" s="312"/>
      <c r="O2102" s="312"/>
      <c r="P2102" s="312"/>
      <c r="Q2102" s="308"/>
      <c r="R2102" s="300" t="str">
        <f>IFERROR(VLOOKUP(Q2102,Hoja1!A:B,2,FALSE),"")</f>
        <v/>
      </c>
      <c r="S2102" s="308"/>
      <c r="T2102" s="308"/>
      <c r="U2102" s="308"/>
      <c r="V2102" s="301" t="str">
        <f t="shared" si="74"/>
        <v/>
      </c>
    </row>
    <row r="2103" spans="1:22" s="302" customFormat="1" x14ac:dyDescent="0.2">
      <c r="A2103" s="394"/>
      <c r="B2103" s="305"/>
      <c r="C2103" s="305"/>
      <c r="D2103" s="306"/>
      <c r="E2103" s="306"/>
      <c r="F2103" s="305"/>
      <c r="G2103" s="305"/>
      <c r="H2103" s="306"/>
      <c r="I2103" s="306"/>
      <c r="J2103" s="307"/>
      <c r="K2103" s="307"/>
      <c r="L2103" s="299"/>
      <c r="M2103" s="311"/>
      <c r="N2103" s="312"/>
      <c r="O2103" s="312"/>
      <c r="P2103" s="312"/>
      <c r="Q2103" s="308"/>
      <c r="R2103" s="300" t="str">
        <f>IFERROR(VLOOKUP(Q2103,Hoja1!A:B,2,FALSE),"")</f>
        <v/>
      </c>
      <c r="S2103" s="308"/>
      <c r="T2103" s="308"/>
      <c r="U2103" s="308"/>
      <c r="V2103" s="301" t="str">
        <f t="shared" si="74"/>
        <v/>
      </c>
    </row>
    <row r="2104" spans="1:22" s="302" customFormat="1" x14ac:dyDescent="0.2">
      <c r="A2104" s="394"/>
      <c r="B2104" s="305"/>
      <c r="C2104" s="305"/>
      <c r="D2104" s="306"/>
      <c r="E2104" s="306"/>
      <c r="F2104" s="305"/>
      <c r="G2104" s="305"/>
      <c r="H2104" s="306"/>
      <c r="I2104" s="306"/>
      <c r="J2104" s="307"/>
      <c r="K2104" s="307"/>
      <c r="L2104" s="299"/>
      <c r="M2104" s="311"/>
      <c r="N2104" s="312"/>
      <c r="O2104" s="312"/>
      <c r="P2104" s="312"/>
      <c r="Q2104" s="308"/>
      <c r="R2104" s="300" t="str">
        <f>IFERROR(VLOOKUP(Q2104,Hoja1!A:B,2,FALSE),"")</f>
        <v/>
      </c>
      <c r="S2104" s="308"/>
      <c r="T2104" s="308"/>
      <c r="U2104" s="308"/>
      <c r="V2104" s="301" t="str">
        <f t="shared" si="74"/>
        <v/>
      </c>
    </row>
    <row r="2105" spans="1:22" s="302" customFormat="1" x14ac:dyDescent="0.2">
      <c r="A2105" s="394"/>
      <c r="B2105" s="305"/>
      <c r="C2105" s="305"/>
      <c r="D2105" s="306"/>
      <c r="E2105" s="306"/>
      <c r="F2105" s="305"/>
      <c r="G2105" s="305"/>
      <c r="H2105" s="306"/>
      <c r="I2105" s="306"/>
      <c r="J2105" s="307"/>
      <c r="K2105" s="307"/>
      <c r="L2105" s="299"/>
      <c r="M2105" s="311"/>
      <c r="N2105" s="312"/>
      <c r="O2105" s="312"/>
      <c r="P2105" s="312"/>
      <c r="Q2105" s="308"/>
      <c r="R2105" s="300" t="str">
        <f>IFERROR(VLOOKUP(Q2105,Hoja1!A:B,2,FALSE),"")</f>
        <v/>
      </c>
      <c r="S2105" s="308"/>
      <c r="T2105" s="308"/>
      <c r="U2105" s="308"/>
      <c r="V2105" s="301" t="str">
        <f t="shared" si="74"/>
        <v/>
      </c>
    </row>
    <row r="2106" spans="1:22" s="302" customFormat="1" x14ac:dyDescent="0.2">
      <c r="A2106" s="394"/>
      <c r="B2106" s="305"/>
      <c r="C2106" s="305"/>
      <c r="D2106" s="306"/>
      <c r="E2106" s="306"/>
      <c r="F2106" s="305"/>
      <c r="G2106" s="305"/>
      <c r="H2106" s="306"/>
      <c r="I2106" s="306"/>
      <c r="J2106" s="307"/>
      <c r="K2106" s="307"/>
      <c r="L2106" s="299"/>
      <c r="M2106" s="311"/>
      <c r="N2106" s="312"/>
      <c r="O2106" s="312"/>
      <c r="P2106" s="312"/>
      <c r="Q2106" s="308"/>
      <c r="R2106" s="300" t="str">
        <f>IFERROR(VLOOKUP(Q2106,Hoja1!A:B,2,FALSE),"")</f>
        <v/>
      </c>
      <c r="S2106" s="308"/>
      <c r="T2106" s="308"/>
      <c r="U2106" s="308"/>
      <c r="V2106" s="301" t="str">
        <f t="shared" si="74"/>
        <v/>
      </c>
    </row>
    <row r="2107" spans="1:22" s="302" customFormat="1" x14ac:dyDescent="0.2">
      <c r="A2107" s="394"/>
      <c r="B2107" s="305"/>
      <c r="C2107" s="305"/>
      <c r="D2107" s="306"/>
      <c r="E2107" s="306"/>
      <c r="F2107" s="305"/>
      <c r="G2107" s="305"/>
      <c r="H2107" s="306"/>
      <c r="I2107" s="306"/>
      <c r="J2107" s="307"/>
      <c r="K2107" s="307"/>
      <c r="L2107" s="299"/>
      <c r="M2107" s="311"/>
      <c r="N2107" s="312"/>
      <c r="O2107" s="312"/>
      <c r="P2107" s="312"/>
      <c r="Q2107" s="308"/>
      <c r="R2107" s="300" t="str">
        <f>IFERROR(VLOOKUP(Q2107,Hoja1!A:B,2,FALSE),"")</f>
        <v/>
      </c>
      <c r="S2107" s="308"/>
      <c r="T2107" s="308"/>
      <c r="U2107" s="308"/>
      <c r="V2107" s="301" t="str">
        <f t="shared" si="74"/>
        <v/>
      </c>
    </row>
    <row r="2108" spans="1:22" s="302" customFormat="1" x14ac:dyDescent="0.2">
      <c r="A2108" s="394"/>
      <c r="B2108" s="305"/>
      <c r="C2108" s="305"/>
      <c r="D2108" s="306"/>
      <c r="E2108" s="306"/>
      <c r="F2108" s="305"/>
      <c r="G2108" s="305"/>
      <c r="H2108" s="306"/>
      <c r="I2108" s="306"/>
      <c r="J2108" s="307"/>
      <c r="K2108" s="307"/>
      <c r="L2108" s="299"/>
      <c r="M2108" s="311"/>
      <c r="N2108" s="312"/>
      <c r="O2108" s="312"/>
      <c r="P2108" s="312"/>
      <c r="Q2108" s="308"/>
      <c r="R2108" s="300" t="str">
        <f>IFERROR(VLOOKUP(Q2108,Hoja1!A:B,2,FALSE),"")</f>
        <v/>
      </c>
      <c r="S2108" s="308"/>
      <c r="T2108" s="308"/>
      <c r="U2108" s="308"/>
      <c r="V2108" s="301" t="str">
        <f t="shared" si="74"/>
        <v/>
      </c>
    </row>
    <row r="2109" spans="1:22" s="302" customFormat="1" x14ac:dyDescent="0.2">
      <c r="A2109" s="394"/>
      <c r="B2109" s="305"/>
      <c r="C2109" s="305"/>
      <c r="D2109" s="306"/>
      <c r="E2109" s="306"/>
      <c r="F2109" s="305"/>
      <c r="G2109" s="305"/>
      <c r="H2109" s="306"/>
      <c r="I2109" s="306"/>
      <c r="J2109" s="307"/>
      <c r="K2109" s="307"/>
      <c r="L2109" s="299"/>
      <c r="M2109" s="311"/>
      <c r="N2109" s="312"/>
      <c r="O2109" s="312"/>
      <c r="P2109" s="312"/>
      <c r="Q2109" s="308"/>
      <c r="R2109" s="300" t="str">
        <f>IFERROR(VLOOKUP(Q2109,Hoja1!A:B,2,FALSE),"")</f>
        <v/>
      </c>
      <c r="S2109" s="308"/>
      <c r="T2109" s="308"/>
      <c r="U2109" s="308"/>
      <c r="V2109" s="301" t="str">
        <f t="shared" si="74"/>
        <v/>
      </c>
    </row>
    <row r="2110" spans="1:22" s="302" customFormat="1" x14ac:dyDescent="0.2">
      <c r="A2110" s="394"/>
      <c r="B2110" s="305"/>
      <c r="C2110" s="305"/>
      <c r="D2110" s="306"/>
      <c r="E2110" s="306"/>
      <c r="F2110" s="305"/>
      <c r="G2110" s="305"/>
      <c r="H2110" s="306"/>
      <c r="I2110" s="306"/>
      <c r="J2110" s="307"/>
      <c r="K2110" s="307"/>
      <c r="L2110" s="299"/>
      <c r="M2110" s="311"/>
      <c r="N2110" s="312"/>
      <c r="O2110" s="312"/>
      <c r="P2110" s="312"/>
      <c r="Q2110" s="308"/>
      <c r="R2110" s="300" t="str">
        <f>IFERROR(VLOOKUP(Q2110,Hoja1!A:B,2,FALSE),"")</f>
        <v/>
      </c>
      <c r="S2110" s="308"/>
      <c r="T2110" s="308"/>
      <c r="U2110" s="308"/>
      <c r="V2110" s="301" t="str">
        <f t="shared" si="74"/>
        <v/>
      </c>
    </row>
    <row r="2111" spans="1:22" s="302" customFormat="1" x14ac:dyDescent="0.2">
      <c r="A2111" s="394"/>
      <c r="B2111" s="305"/>
      <c r="C2111" s="305"/>
      <c r="D2111" s="306"/>
      <c r="E2111" s="306"/>
      <c r="F2111" s="305"/>
      <c r="G2111" s="305"/>
      <c r="H2111" s="306"/>
      <c r="I2111" s="306"/>
      <c r="J2111" s="307"/>
      <c r="K2111" s="307"/>
      <c r="L2111" s="299"/>
      <c r="M2111" s="311"/>
      <c r="N2111" s="312"/>
      <c r="O2111" s="312"/>
      <c r="P2111" s="312"/>
      <c r="Q2111" s="308"/>
      <c r="R2111" s="300" t="str">
        <f>IFERROR(VLOOKUP(Q2111,Hoja1!A:B,2,FALSE),"")</f>
        <v/>
      </c>
      <c r="S2111" s="308"/>
      <c r="T2111" s="308"/>
      <c r="U2111" s="308"/>
      <c r="V2111" s="301" t="str">
        <f t="shared" si="74"/>
        <v/>
      </c>
    </row>
    <row r="2112" spans="1:22" s="302" customFormat="1" x14ac:dyDescent="0.2">
      <c r="A2112" s="394"/>
      <c r="B2112" s="305"/>
      <c r="C2112" s="305"/>
      <c r="D2112" s="306"/>
      <c r="E2112" s="306"/>
      <c r="F2112" s="305"/>
      <c r="G2112" s="305"/>
      <c r="H2112" s="306"/>
      <c r="I2112" s="306"/>
      <c r="J2112" s="307"/>
      <c r="K2112" s="307"/>
      <c r="L2112" s="299"/>
      <c r="M2112" s="311"/>
      <c r="N2112" s="312"/>
      <c r="O2112" s="312"/>
      <c r="P2112" s="312"/>
      <c r="Q2112" s="308"/>
      <c r="R2112" s="300" t="str">
        <f>IFERROR(VLOOKUP(Q2112,Hoja1!A:B,2,FALSE),"")</f>
        <v/>
      </c>
      <c r="S2112" s="308"/>
      <c r="T2112" s="308"/>
      <c r="U2112" s="308"/>
      <c r="V2112" s="301" t="str">
        <f t="shared" si="74"/>
        <v/>
      </c>
    </row>
    <row r="2113" spans="1:22" s="302" customFormat="1" x14ac:dyDescent="0.2">
      <c r="A2113" s="394"/>
      <c r="B2113" s="305"/>
      <c r="C2113" s="305"/>
      <c r="D2113" s="306"/>
      <c r="E2113" s="306"/>
      <c r="F2113" s="305"/>
      <c r="G2113" s="305"/>
      <c r="H2113" s="306"/>
      <c r="I2113" s="306"/>
      <c r="J2113" s="307"/>
      <c r="K2113" s="307"/>
      <c r="L2113" s="299"/>
      <c r="M2113" s="311"/>
      <c r="N2113" s="312"/>
      <c r="O2113" s="312"/>
      <c r="P2113" s="312"/>
      <c r="Q2113" s="308"/>
      <c r="R2113" s="300" t="str">
        <f>IFERROR(VLOOKUP(Q2113,Hoja1!A:B,2,FALSE),"")</f>
        <v/>
      </c>
      <c r="S2113" s="308"/>
      <c r="T2113" s="308"/>
      <c r="U2113" s="308"/>
      <c r="V2113" s="301" t="str">
        <f t="shared" si="74"/>
        <v/>
      </c>
    </row>
    <row r="2114" spans="1:22" s="302" customFormat="1" x14ac:dyDescent="0.2">
      <c r="A2114" s="394"/>
      <c r="B2114" s="305"/>
      <c r="C2114" s="305"/>
      <c r="D2114" s="306"/>
      <c r="E2114" s="306"/>
      <c r="F2114" s="305"/>
      <c r="G2114" s="305"/>
      <c r="H2114" s="306"/>
      <c r="I2114" s="306"/>
      <c r="J2114" s="307"/>
      <c r="K2114" s="307"/>
      <c r="L2114" s="299"/>
      <c r="M2114" s="311"/>
      <c r="N2114" s="312"/>
      <c r="O2114" s="312"/>
      <c r="P2114" s="312"/>
      <c r="Q2114" s="308"/>
      <c r="R2114" s="300" t="str">
        <f>IFERROR(VLOOKUP(Q2114,Hoja1!A:B,2,FALSE),"")</f>
        <v/>
      </c>
      <c r="S2114" s="308"/>
      <c r="T2114" s="308"/>
      <c r="U2114" s="308"/>
      <c r="V2114" s="301" t="str">
        <f t="shared" si="74"/>
        <v/>
      </c>
    </row>
    <row r="2115" spans="1:22" s="302" customFormat="1" x14ac:dyDescent="0.2">
      <c r="A2115" s="394"/>
      <c r="B2115" s="305"/>
      <c r="C2115" s="305"/>
      <c r="D2115" s="306"/>
      <c r="E2115" s="306"/>
      <c r="F2115" s="305"/>
      <c r="G2115" s="305"/>
      <c r="H2115" s="306"/>
      <c r="I2115" s="306"/>
      <c r="J2115" s="307"/>
      <c r="K2115" s="307"/>
      <c r="L2115" s="299"/>
      <c r="M2115" s="311"/>
      <c r="N2115" s="312"/>
      <c r="O2115" s="312"/>
      <c r="P2115" s="312"/>
      <c r="Q2115" s="308"/>
      <c r="R2115" s="300" t="str">
        <f>IFERROR(VLOOKUP(Q2115,Hoja1!A:B,2,FALSE),"")</f>
        <v/>
      </c>
      <c r="S2115" s="308"/>
      <c r="T2115" s="308"/>
      <c r="U2115" s="308"/>
      <c r="V2115" s="301" t="str">
        <f t="shared" si="74"/>
        <v/>
      </c>
    </row>
    <row r="2116" spans="1:22" x14ac:dyDescent="0.2">
      <c r="A2116" s="394"/>
      <c r="B2116" s="305"/>
      <c r="C2116" s="305"/>
      <c r="D2116" s="306"/>
      <c r="E2116" s="306"/>
      <c r="F2116" s="305"/>
      <c r="G2116" s="305"/>
      <c r="H2116" s="306"/>
      <c r="I2116" s="306"/>
      <c r="J2116" s="307"/>
      <c r="K2116" s="307"/>
      <c r="L2116" s="299"/>
      <c r="M2116" s="311"/>
      <c r="N2116" s="312"/>
      <c r="O2116" s="312"/>
      <c r="P2116" s="312"/>
      <c r="Q2116" s="308"/>
      <c r="R2116" s="300" t="str">
        <f>IFERROR(VLOOKUP(Q2116,Hoja1!A:B,2,FALSE),"")</f>
        <v/>
      </c>
      <c r="S2116" s="308"/>
      <c r="T2116" s="308"/>
      <c r="U2116" s="308"/>
      <c r="V2116" s="301" t="str">
        <f t="shared" si="74"/>
        <v/>
      </c>
    </row>
    <row r="2117" spans="1:22" x14ac:dyDescent="0.2">
      <c r="A2117" s="394"/>
      <c r="B2117" s="305"/>
      <c r="C2117" s="305"/>
      <c r="D2117" s="306"/>
      <c r="E2117" s="306"/>
      <c r="F2117" s="305"/>
      <c r="G2117" s="305"/>
      <c r="H2117" s="306"/>
      <c r="I2117" s="306"/>
      <c r="J2117" s="307"/>
      <c r="K2117" s="307"/>
      <c r="L2117" s="299"/>
      <c r="M2117" s="311"/>
      <c r="N2117" s="312"/>
      <c r="O2117" s="312"/>
      <c r="P2117" s="312"/>
      <c r="Q2117" s="308"/>
      <c r="R2117" s="300" t="str">
        <f>IFERROR(VLOOKUP(Q2117,Hoja1!A:B,2,FALSE),"")</f>
        <v/>
      </c>
      <c r="S2117" s="308"/>
      <c r="T2117" s="308"/>
      <c r="U2117" s="308"/>
      <c r="V2117" s="301" t="str">
        <f t="shared" si="74"/>
        <v/>
      </c>
    </row>
    <row r="2118" spans="1:22" x14ac:dyDescent="0.2">
      <c r="A2118" s="394"/>
      <c r="B2118" s="305"/>
      <c r="C2118" s="305"/>
      <c r="D2118" s="306"/>
      <c r="E2118" s="306"/>
      <c r="F2118" s="305"/>
      <c r="G2118" s="305"/>
      <c r="H2118" s="306"/>
      <c r="I2118" s="306"/>
      <c r="J2118" s="307"/>
      <c r="K2118" s="307"/>
      <c r="L2118" s="299"/>
      <c r="M2118" s="311"/>
      <c r="N2118" s="312"/>
      <c r="O2118" s="312"/>
      <c r="P2118" s="312"/>
      <c r="Q2118" s="308"/>
      <c r="R2118" s="300" t="str">
        <f>IFERROR(VLOOKUP(Q2118,Hoja1!A:B,2,FALSE),"")</f>
        <v/>
      </c>
      <c r="S2118" s="308"/>
      <c r="T2118" s="308"/>
      <c r="U2118" s="308"/>
      <c r="V2118" s="301" t="str">
        <f t="shared" si="74"/>
        <v/>
      </c>
    </row>
    <row r="2119" spans="1:22" x14ac:dyDescent="0.2">
      <c r="A2119" s="394"/>
      <c r="B2119" s="305"/>
      <c r="C2119" s="305"/>
      <c r="D2119" s="306"/>
      <c r="E2119" s="306"/>
      <c r="F2119" s="305"/>
      <c r="G2119" s="305"/>
      <c r="H2119" s="306"/>
      <c r="I2119" s="306"/>
      <c r="J2119" s="307"/>
      <c r="K2119" s="307"/>
      <c r="L2119" s="299"/>
      <c r="M2119" s="311"/>
      <c r="N2119" s="312"/>
      <c r="O2119" s="312"/>
      <c r="P2119" s="312"/>
      <c r="Q2119" s="308"/>
      <c r="R2119" s="300" t="str">
        <f>IFERROR(VLOOKUP(Q2119,Hoja1!A:B,2,FALSE),"")</f>
        <v/>
      </c>
      <c r="S2119" s="308"/>
      <c r="T2119" s="308"/>
      <c r="U2119" s="308"/>
    </row>
    <row r="2120" spans="1:22" x14ac:dyDescent="0.2">
      <c r="A2120" s="394"/>
      <c r="B2120" s="305"/>
      <c r="C2120" s="305"/>
      <c r="D2120" s="306"/>
      <c r="E2120" s="306"/>
      <c r="F2120" s="305"/>
      <c r="G2120" s="305"/>
      <c r="H2120" s="306"/>
      <c r="I2120" s="306"/>
      <c r="J2120" s="307"/>
      <c r="K2120" s="307"/>
      <c r="L2120" s="299"/>
      <c r="M2120" s="311"/>
      <c r="N2120" s="312"/>
      <c r="O2120" s="312"/>
      <c r="P2120" s="312"/>
      <c r="Q2120" s="308"/>
      <c r="R2120" s="300" t="str">
        <f>IFERROR(VLOOKUP(Q2120,Hoja1!A:B,2,FALSE),"")</f>
        <v/>
      </c>
      <c r="S2120" s="308"/>
      <c r="T2120" s="308"/>
      <c r="U2120" s="308"/>
      <c r="V2120" s="301" t="str">
        <f t="shared" si="74"/>
        <v/>
      </c>
    </row>
    <row r="2121" spans="1:22" x14ac:dyDescent="0.2">
      <c r="A2121" s="394"/>
      <c r="B2121" s="305"/>
      <c r="C2121" s="305"/>
      <c r="D2121" s="306"/>
      <c r="E2121" s="306"/>
      <c r="F2121" s="305"/>
      <c r="G2121" s="305"/>
      <c r="H2121" s="306"/>
      <c r="I2121" s="306"/>
      <c r="J2121" s="307"/>
      <c r="K2121" s="307"/>
      <c r="L2121" s="299"/>
      <c r="M2121" s="311"/>
      <c r="N2121" s="312"/>
      <c r="O2121" s="312"/>
      <c r="P2121" s="312"/>
      <c r="Q2121" s="308"/>
      <c r="R2121" s="300" t="str">
        <f>IFERROR(VLOOKUP(Q2121,Hoja1!A:B,2,FALSE),"")</f>
        <v/>
      </c>
      <c r="S2121" s="308"/>
      <c r="T2121" s="308"/>
      <c r="U2121" s="308"/>
      <c r="V2121" s="301" t="str">
        <f t="shared" si="74"/>
        <v/>
      </c>
    </row>
    <row r="2122" spans="1:22" x14ac:dyDescent="0.2">
      <c r="A2122" s="394"/>
      <c r="B2122" s="305"/>
      <c r="C2122" s="305"/>
      <c r="D2122" s="306"/>
      <c r="E2122" s="306"/>
      <c r="F2122" s="305"/>
      <c r="G2122" s="305"/>
      <c r="H2122" s="306"/>
      <c r="I2122" s="306"/>
      <c r="J2122" s="307"/>
      <c r="K2122" s="307"/>
      <c r="L2122" s="299"/>
      <c r="M2122" s="311"/>
      <c r="N2122" s="312"/>
      <c r="O2122" s="312"/>
      <c r="P2122" s="312"/>
      <c r="Q2122" s="308"/>
      <c r="R2122" s="300" t="str">
        <f>IFERROR(VLOOKUP(Q2122,Hoja1!A:B,2,FALSE),"")</f>
        <v/>
      </c>
      <c r="S2122" s="308"/>
      <c r="T2122" s="308"/>
      <c r="U2122" s="308"/>
      <c r="V2122" s="302"/>
    </row>
    <row r="2123" spans="1:22" x14ac:dyDescent="0.2">
      <c r="A2123" s="427"/>
      <c r="B2123" s="302"/>
      <c r="C2123" s="302"/>
      <c r="D2123" s="302"/>
      <c r="F2123" s="302"/>
      <c r="G2123" s="302"/>
      <c r="H2123" s="302"/>
      <c r="I2123" s="302"/>
      <c r="J2123" s="302"/>
      <c r="K2123" s="302"/>
      <c r="L2123" s="302"/>
      <c r="M2123" s="302"/>
      <c r="N2123" s="302"/>
      <c r="O2123" s="302"/>
      <c r="P2123" s="302"/>
      <c r="Q2123" s="302"/>
      <c r="R2123" s="302"/>
      <c r="S2123" s="302"/>
      <c r="T2123" s="302"/>
      <c r="U2123" s="302"/>
      <c r="V2123" s="302"/>
    </row>
    <row r="2124" spans="1:22" x14ac:dyDescent="0.2">
      <c r="A2124" s="427"/>
      <c r="B2124" s="302"/>
      <c r="C2124" s="302"/>
      <c r="D2124" s="302"/>
      <c r="F2124" s="302"/>
      <c r="G2124" s="302"/>
      <c r="H2124" s="302"/>
      <c r="I2124" s="302"/>
      <c r="J2124" s="302"/>
      <c r="K2124" s="302"/>
      <c r="L2124" s="302"/>
      <c r="M2124" s="302"/>
      <c r="N2124" s="302"/>
      <c r="O2124" s="302"/>
      <c r="P2124" s="302"/>
      <c r="Q2124" s="302"/>
      <c r="R2124" s="302"/>
      <c r="S2124" s="302"/>
      <c r="T2124" s="302"/>
      <c r="U2124" s="302"/>
    </row>
    <row r="2125" spans="1:22" x14ac:dyDescent="0.2">
      <c r="A2125" s="428"/>
    </row>
    <row r="2126" spans="1:22" x14ac:dyDescent="0.2">
      <c r="A2126" s="428"/>
    </row>
    <row r="2127" spans="1:22" x14ac:dyDescent="0.2">
      <c r="A2127" s="427"/>
    </row>
    <row r="2128" spans="1:22" x14ac:dyDescent="0.2">
      <c r="A2128" s="427"/>
    </row>
    <row r="2129" spans="1:1" x14ac:dyDescent="0.2">
      <c r="A2129" s="427"/>
    </row>
    <row r="2130" spans="1:1" x14ac:dyDescent="0.2">
      <c r="A2130" s="427"/>
    </row>
    <row r="2131" spans="1:1" x14ac:dyDescent="0.2">
      <c r="A2131" s="427"/>
    </row>
    <row r="2132" spans="1:1" x14ac:dyDescent="0.2">
      <c r="A2132" s="427"/>
    </row>
    <row r="2133" spans="1:1" x14ac:dyDescent="0.2">
      <c r="A2133" s="427"/>
    </row>
    <row r="2134" spans="1:1" x14ac:dyDescent="0.2">
      <c r="A2134" s="427"/>
    </row>
    <row r="2135" spans="1:1" x14ac:dyDescent="0.2">
      <c r="A2135" s="427"/>
    </row>
    <row r="2136" spans="1:1" x14ac:dyDescent="0.2">
      <c r="A2136" s="427"/>
    </row>
    <row r="2137" spans="1:1" x14ac:dyDescent="0.2">
      <c r="A2137" s="427"/>
    </row>
    <row r="2138" spans="1:1" x14ac:dyDescent="0.2">
      <c r="A2138" s="427"/>
    </row>
    <row r="2139" spans="1:1" x14ac:dyDescent="0.2">
      <c r="A2139" s="427"/>
    </row>
    <row r="2140" spans="1:1" x14ac:dyDescent="0.2">
      <c r="A2140" s="427"/>
    </row>
    <row r="2141" spans="1:1" x14ac:dyDescent="0.2">
      <c r="A2141" s="427"/>
    </row>
  </sheetData>
  <sheetProtection formatCells="0" formatColumns="0" formatRows="0" sort="0" autoFilter="0"/>
  <autoFilter ref="A1:U2122"/>
  <customSheetViews>
    <customSheetView guid="{9B164F06-4E96-4336-8BD6-0FC5723D7558}" showAutoFilter="1">
      <pane ySplit="1" topLeftCell="A627" activePane="bottomLeft" state="frozen"/>
      <selection pane="bottomLeft" activeCell="P644" sqref="P644"/>
      <pageMargins left="0.7" right="0.7" top="0.75" bottom="0.75" header="0.3" footer="0.3"/>
      <pageSetup orientation="portrait" r:id="rId1"/>
      <autoFilter ref="A1:T1592"/>
    </customSheetView>
    <customSheetView guid="{7B4B2E3C-1013-4610-B763-76CE8D29B1C7}" showAutoFilter="1">
      <pane ySplit="1" topLeftCell="A630" activePane="bottomLeft" state="frozen"/>
      <selection pane="bottomLeft" activeCell="A649" sqref="A649"/>
      <pageMargins left="0.7" right="0.7" top="0.75" bottom="0.75" header="0.3" footer="0.3"/>
      <pageSetup orientation="portrait" r:id="rId2"/>
      <autoFilter ref="A1:T1592"/>
    </customSheetView>
    <customSheetView guid="{5FB2FC15-CF1B-46A4-A241-B7C586AEA249}" scale="85" showAutoFilter="1" topLeftCell="D1">
      <pane ySplit="1" topLeftCell="A2" activePane="bottomLeft" state="frozen"/>
      <selection pane="bottomLeft" activeCell="U2" sqref="U2"/>
      <pageMargins left="0.7" right="0.7" top="0.75" bottom="0.75" header="0.3" footer="0.3"/>
      <pageSetup orientation="portrait" r:id="rId3"/>
      <autoFilter ref="A1:U1614">
        <filterColumn colId="17" showButton="0"/>
      </autoFilter>
    </customSheetView>
    <customSheetView guid="{37E52A32-3C7F-486F-9EFC-E98E185CDC5B}" scale="85" showAutoFilter="1" topLeftCell="D1">
      <pane ySplit="1" topLeftCell="A2" activePane="bottomLeft" state="frozen"/>
      <selection pane="bottomLeft" activeCell="U2" sqref="U2"/>
      <pageMargins left="0.7" right="0.7" top="0.75" bottom="0.75" header="0.3" footer="0.3"/>
      <pageSetup orientation="portrait" r:id="rId4"/>
      <autoFilter ref="A1:U1614">
        <filterColumn colId="17" showButton="0"/>
      </autoFilter>
    </customSheetView>
  </customSheetViews>
  <dataValidations count="1">
    <dataValidation type="list" allowBlank="1" showInputMessage="1" showErrorMessage="1" sqref="U85:U87">
      <formula1>FUERZA</formula1>
    </dataValidation>
  </dataValidations>
  <pageMargins left="0.7" right="0.7" top="0.75" bottom="0.75" header="0.3" footer="0.3"/>
  <pageSetup orientation="portrait" r:id="rId5"/>
  <ignoredErrors>
    <ignoredError sqref="R665" formula="1"/>
  </ignoredErrors>
  <legacyDrawing r:id="rId6"/>
  <extLst>
    <ext xmlns:x14="http://schemas.microsoft.com/office/spreadsheetml/2009/9/main" uri="{CCE6A557-97BC-4b89-ADB6-D9C93CAAB3DF}">
      <x14:dataValidations xmlns:xm="http://schemas.microsoft.com/office/excel/2006/main" count="6">
        <x14:dataValidation type="list" allowBlank="1" showInputMessage="1" showErrorMessage="1">
          <x14:formula1>
            <xm:f>Hoja1!$A$1:$A$32</xm:f>
          </x14:formula1>
          <xm:sqref>Q2:Q132 Q137:Q187 Q201:Q203 Q208:Q452 Q462:Q658 Q665 Q669:Q675 Q679:Q680 Q684:Q685 Q689:Q2122</xm:sqref>
        </x14:dataValidation>
        <x14:dataValidation type="list" allowBlank="1" showInputMessage="1" showErrorMessage="1">
          <x14:formula1>
            <xm:f>Hoja1!$M$9:$M$13</xm:f>
          </x14:formula1>
          <xm:sqref>U2:U84 U88:U132 U137:U187 U201:U203 U208:U452 U462:U658 U669:U675 U679:U680 U684:U685 U689:U2122</xm:sqref>
        </x14:dataValidation>
        <x14:dataValidation type="list" allowBlank="1" showInputMessage="1" showErrorMessage="1">
          <x14:formula1>
            <xm:f>Hoja1!#REF!</xm:f>
          </x14:formula1>
          <xm:sqref>U133:U136 Q133:Q136 Q188:Q200 Q204:Q207 U204:U207 S204:S207 S188:S200 U188:U200 T460:T461 Q453:Q461 U453:U461 S453:S461</xm:sqref>
        </x14:dataValidation>
        <x14:dataValidation type="list" allowBlank="1" showInputMessage="1" showErrorMessage="1">
          <x14:formula1>
            <xm:f>Hoja1!$K$9:$K$15</xm:f>
          </x14:formula1>
          <xm:sqref>S201:S203 S1:S187 T984:T1048576 S208:S452 S462:S658 S665 S669:S675 S679:S680 S684:S685 S689:S1048576</xm:sqref>
        </x14:dataValidation>
        <x14:dataValidation type="list" allowBlank="1" showInputMessage="1" showErrorMessage="1">
          <x14:formula1>
            <xm:f>Hoja1!$G$11:$G$13</xm:f>
          </x14:formula1>
          <xm:sqref>T2:T459 T462:T658 T664:T665 T672:T675 T679:T680 T684:T685 T689:T983</xm:sqref>
        </x14:dataValidation>
        <x14:dataValidation type="list" allowBlank="1" showInputMessage="1" showErrorMessage="1">
          <x14:formula1>
            <xm:f>'\\dcuh60\Mantenimiento\Cuadro Control\[Copia de CUADRO DE CONTROL 2022 -1.xlsx]Hoja1'!#REF!</xm:f>
          </x14:formula1>
          <xm:sqref>T659:T663 T666:T671 Q659:Q664 Q666:Q668 Q676:Q678 Q681:Q683 Q686:Q688 U659:U668 S659:S664 S666:S668 S676:U678 S681:U683 S686:U688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T1645"/>
  <sheetViews>
    <sheetView zoomScale="96" zoomScaleNormal="96" workbookViewId="0">
      <pane xSplit="2" ySplit="2" topLeftCell="C839" activePane="bottomRight" state="frozen"/>
      <selection pane="topRight" activeCell="C1" sqref="C1"/>
      <selection pane="bottomLeft" activeCell="A3" sqref="A3"/>
      <selection pane="bottomRight" activeCell="A861" sqref="A861"/>
    </sheetView>
  </sheetViews>
  <sheetFormatPr baseColWidth="10" defaultColWidth="11.42578125" defaultRowHeight="15" x14ac:dyDescent="0.25"/>
  <cols>
    <col min="1" max="1" width="15.5703125" style="170" customWidth="1"/>
    <col min="2" max="2" width="11" style="170" customWidth="1"/>
    <col min="3" max="3" width="11.85546875" style="170" customWidth="1"/>
    <col min="4" max="4" width="19" style="171" customWidth="1"/>
    <col min="5" max="5" width="78.28515625" style="171" customWidth="1"/>
    <col min="6" max="6" width="13.85546875" style="170" customWidth="1"/>
    <col min="7" max="7" width="12" style="170" customWidth="1"/>
    <col min="8" max="8" width="15.28515625" style="171" customWidth="1"/>
    <col min="9" max="9" width="15" style="171" customWidth="1"/>
    <col min="10" max="10" width="11.85546875" style="314" customWidth="1"/>
    <col min="11" max="11" width="88.42578125" style="170" customWidth="1"/>
    <col min="12" max="12" width="14.42578125" style="208" customWidth="1"/>
    <col min="13" max="13" width="22.140625" style="258" customWidth="1"/>
    <col min="14" max="14" width="42.85546875" style="222" customWidth="1"/>
    <col min="15" max="15" width="8" style="225" customWidth="1"/>
    <col min="16" max="17" width="32.85546875" style="407" customWidth="1"/>
    <col min="18" max="18" width="21.42578125" style="172" customWidth="1"/>
    <col min="19" max="19" width="42.85546875" style="170" customWidth="1"/>
    <col min="20" max="20" width="7.85546875" style="172" customWidth="1"/>
    <col min="21" max="22" width="18.85546875" style="170" customWidth="1"/>
    <col min="23" max="23" width="17.140625" style="232" customWidth="1"/>
    <col min="24" max="27" width="10.7109375" style="172" customWidth="1"/>
    <col min="28" max="28" width="9.85546875" style="172" customWidth="1"/>
    <col min="29" max="29" width="10.5703125" style="172" customWidth="1"/>
    <col min="30" max="33" width="8.42578125" style="164" customWidth="1"/>
    <col min="34" max="34" width="18.5703125" style="164" customWidth="1"/>
    <col min="35" max="35" width="18.5703125" style="185" customWidth="1"/>
    <col min="36" max="37" width="18.5703125" style="164" customWidth="1"/>
    <col min="38" max="44" width="10.7109375" style="164" customWidth="1"/>
    <col min="45" max="46" width="11.42578125" style="194" customWidth="1"/>
    <col min="47" max="16384" width="11.42578125" style="194"/>
  </cols>
  <sheetData>
    <row r="1" spans="1:46" ht="15" customHeight="1" x14ac:dyDescent="0.25">
      <c r="A1" s="738" t="s">
        <v>151</v>
      </c>
      <c r="B1" s="738" t="s">
        <v>160</v>
      </c>
      <c r="C1" s="750" t="s">
        <v>326</v>
      </c>
      <c r="D1" s="749" t="s">
        <v>141</v>
      </c>
      <c r="E1" s="735" t="s">
        <v>259</v>
      </c>
      <c r="F1" s="738" t="s">
        <v>219</v>
      </c>
      <c r="G1" s="738" t="s">
        <v>142</v>
      </c>
      <c r="H1" s="749" t="s">
        <v>162</v>
      </c>
      <c r="I1" s="749" t="s">
        <v>216</v>
      </c>
      <c r="J1" s="735" t="s">
        <v>221</v>
      </c>
      <c r="K1" s="737" t="s">
        <v>214</v>
      </c>
      <c r="L1" s="738" t="s">
        <v>312</v>
      </c>
      <c r="M1" s="743" t="s">
        <v>329</v>
      </c>
      <c r="N1" s="744"/>
      <c r="O1" s="744"/>
      <c r="P1" s="744"/>
      <c r="Q1" s="745"/>
      <c r="R1" s="746" t="s">
        <v>333</v>
      </c>
      <c r="S1" s="747"/>
      <c r="T1" s="747"/>
      <c r="U1" s="747"/>
      <c r="V1" s="748"/>
      <c r="W1" s="738" t="s">
        <v>78</v>
      </c>
      <c r="X1" s="730" t="s">
        <v>215</v>
      </c>
      <c r="Y1" s="731"/>
      <c r="Z1" s="731"/>
      <c r="AA1" s="731"/>
      <c r="AB1" s="731"/>
      <c r="AC1" s="732"/>
      <c r="AD1" s="739" t="s">
        <v>70</v>
      </c>
      <c r="AE1" s="739" t="s">
        <v>71</v>
      </c>
      <c r="AF1" s="739" t="s">
        <v>77</v>
      </c>
      <c r="AG1" s="740" t="s">
        <v>79</v>
      </c>
      <c r="AH1" s="733" t="s">
        <v>279</v>
      </c>
      <c r="AI1" s="741" t="s">
        <v>280</v>
      </c>
      <c r="AJ1" s="733" t="s">
        <v>222</v>
      </c>
      <c r="AK1" s="265" t="s">
        <v>431</v>
      </c>
      <c r="AL1" s="727" t="s">
        <v>437</v>
      </c>
      <c r="AM1" s="728"/>
      <c r="AN1" s="728"/>
      <c r="AO1" s="728"/>
      <c r="AP1" s="728"/>
      <c r="AQ1" s="728"/>
      <c r="AR1" s="729"/>
      <c r="AS1" s="200">
        <v>4.1666666664241347E-2</v>
      </c>
    </row>
    <row r="2" spans="1:46" s="195" customFormat="1" ht="15.75" customHeight="1" x14ac:dyDescent="0.25">
      <c r="A2" s="738"/>
      <c r="B2" s="738"/>
      <c r="C2" s="751"/>
      <c r="D2" s="749"/>
      <c r="E2" s="736"/>
      <c r="F2" s="738"/>
      <c r="G2" s="738"/>
      <c r="H2" s="749"/>
      <c r="I2" s="749"/>
      <c r="J2" s="736"/>
      <c r="K2" s="737"/>
      <c r="L2" s="738"/>
      <c r="M2" s="256" t="s">
        <v>327</v>
      </c>
      <c r="N2" s="202" t="s">
        <v>328</v>
      </c>
      <c r="O2" s="202" t="s">
        <v>332</v>
      </c>
      <c r="P2" s="405" t="s">
        <v>330</v>
      </c>
      <c r="Q2" s="405" t="s">
        <v>331</v>
      </c>
      <c r="R2" s="203" t="s">
        <v>327</v>
      </c>
      <c r="S2" s="203" t="s">
        <v>328</v>
      </c>
      <c r="T2" s="230" t="s">
        <v>332</v>
      </c>
      <c r="U2" s="204" t="s">
        <v>313</v>
      </c>
      <c r="V2" s="204" t="s">
        <v>314</v>
      </c>
      <c r="W2" s="738"/>
      <c r="X2" s="315" t="s">
        <v>161</v>
      </c>
      <c r="Y2" s="315" t="s">
        <v>566</v>
      </c>
      <c r="Z2" s="315" t="s">
        <v>515</v>
      </c>
      <c r="AA2" s="315"/>
      <c r="AB2" s="316" t="s">
        <v>315</v>
      </c>
      <c r="AC2" s="315" t="s">
        <v>233</v>
      </c>
      <c r="AD2" s="739"/>
      <c r="AE2" s="739"/>
      <c r="AF2" s="739"/>
      <c r="AG2" s="739"/>
      <c r="AH2" s="734"/>
      <c r="AI2" s="742"/>
      <c r="AJ2" s="734"/>
      <c r="AK2" s="355" t="s">
        <v>432</v>
      </c>
      <c r="AL2" s="160" t="str">
        <f>IF(X2="","",X2)</f>
        <v>LR2033</v>
      </c>
      <c r="AM2" s="160" t="str">
        <f>IF(Y2="","",Y2)</f>
        <v>SZ5876</v>
      </c>
      <c r="AN2" s="160" t="e">
        <f>IF(#REF!="","",#REF!)</f>
        <v>#REF!</v>
      </c>
      <c r="AO2" s="160" t="str">
        <f>IF(Z2="","",Z2)</f>
        <v>MS3461</v>
      </c>
      <c r="AP2" s="160" t="str">
        <f>IF(AA2="","",AA2)</f>
        <v/>
      </c>
      <c r="AQ2" s="160" t="str">
        <f>IF(AB2="","",AB2)</f>
        <v>PP</v>
      </c>
      <c r="AR2" s="160" t="str">
        <f>IF(AC2="","",AC2)</f>
        <v>DP6961</v>
      </c>
    </row>
    <row r="3" spans="1:46" ht="30" collapsed="1" x14ac:dyDescent="0.25">
      <c r="A3" s="165" t="s">
        <v>241</v>
      </c>
      <c r="B3" s="165" t="s">
        <v>163</v>
      </c>
      <c r="C3" s="165">
        <v>13436212</v>
      </c>
      <c r="D3" s="166" t="s">
        <v>144</v>
      </c>
      <c r="E3" s="166" t="s">
        <v>234</v>
      </c>
      <c r="F3" s="165" t="s">
        <v>159</v>
      </c>
      <c r="G3" s="165" t="s">
        <v>66</v>
      </c>
      <c r="H3" s="167">
        <v>42459</v>
      </c>
      <c r="I3" s="167"/>
      <c r="J3" s="161" t="str">
        <f t="shared" ref="J3:J10" si="0">IF(A3="","",IF(OR(I3="",H3="")=TRUE,"OPEN","CLOSED"))</f>
        <v>OPEN</v>
      </c>
      <c r="K3" s="196" t="s">
        <v>237</v>
      </c>
      <c r="L3" s="206">
        <v>43465</v>
      </c>
      <c r="M3" s="257"/>
      <c r="N3" s="220"/>
      <c r="O3" s="223"/>
      <c r="P3" s="406"/>
      <c r="Q3" s="406"/>
      <c r="R3" s="168"/>
      <c r="S3" s="165"/>
      <c r="T3" s="168"/>
      <c r="U3" s="165"/>
      <c r="V3" s="165"/>
      <c r="W3" s="231"/>
      <c r="X3" s="168"/>
      <c r="Y3" s="168"/>
      <c r="Z3" s="168"/>
      <c r="AA3" s="168"/>
      <c r="AB3" s="168" t="s">
        <v>186</v>
      </c>
      <c r="AC3" s="168"/>
      <c r="AD3" s="162">
        <f t="shared" ref="AD3:AD60" si="1">IF(H3="","",MONTH(H3))</f>
        <v>3</v>
      </c>
      <c r="AE3" s="162" t="str">
        <f t="shared" ref="AE3:AE60" si="2">IF(I3="","",MONTH(I3))</f>
        <v/>
      </c>
      <c r="AF3" s="162">
        <f t="shared" ref="AF3:AF60" si="3">IF(H3="","",YEAR(H3))</f>
        <v>2016</v>
      </c>
      <c r="AG3" s="162" t="str">
        <f t="shared" ref="AG3:AG60" si="4">IF(I3="","",YEAR(I3))</f>
        <v/>
      </c>
      <c r="AH3" s="162" t="str">
        <f>IF(B3="Root",IF(J3="CLOSED",SUMIF(Entrenamientos!A:A,"&lt;="&amp;Mantenimiento!I3,Entrenamientos!L:L)-SUMIF(Entrenamientos!A:A,"&lt;="&amp;Mantenimiento!H3,Entrenamientos!L:L),""),"")</f>
        <v/>
      </c>
      <c r="AI3" s="163" t="str">
        <f>IF(W3="YES",IF(COUNTIF($W$3:$W3,"YES")=0,SUMIF(Entrenamientos!A:A,"&lt;="&amp;Mantenimiento!H3,Entrenamientos!L:L),SUMIF(Entrenamientos!A:A,"&lt;="&amp;Mantenimiento!H3,Entrenamientos!L:L)-SUMIF($I:$I,"&lt;"&amp;(Mantenimiento!H3-1),$AI:$AI)),"")</f>
        <v/>
      </c>
      <c r="AJ3" s="163" t="str">
        <f t="shared" ref="AJ3:AJ60" si="5">IF(LEFT(F3,3)="AWP","",IF(I3="","",($I3-$H3)/$AS$1))</f>
        <v/>
      </c>
      <c r="AK3" s="163" t="str">
        <f t="shared" ref="AK3:AK60" ca="1" si="6">IF(LEFT(F3,3)="AWP",IF(I3="",(TODAY()-H3)/$AS$1,(I3-H3)/$AS$1),"")</f>
        <v/>
      </c>
      <c r="AL3" s="163" t="str">
        <f t="shared" ref="AL3:AL60" si="7">IF($F3="MIP",IF(X3="X",$AJ3,""),"")</f>
        <v/>
      </c>
      <c r="AM3" s="199" t="str">
        <f t="shared" ref="AM3:AM60" si="8">IF($F3="MIP",IF(Y3="X",$AJ3,""),"")</f>
        <v/>
      </c>
      <c r="AN3" s="199" t="str">
        <f>IF($F3="MIP",IF(#REF!="X",$AJ3,""),"")</f>
        <v/>
      </c>
      <c r="AO3" s="199" t="str">
        <f>IF($F3="MIP",IF(Z3="X",$AJ3,""),"")</f>
        <v/>
      </c>
      <c r="AP3" s="199" t="str">
        <f>IF($F3="MIP",IF(AA3="X",$AJ3,""),"")</f>
        <v/>
      </c>
      <c r="AQ3" s="199" t="str">
        <f>IF($F3="MIP",IF(AB3="X",$AJ3,""),"")</f>
        <v/>
      </c>
      <c r="AR3" s="199" t="str">
        <f>IF($F3="MIP",IF(AC3="X",$AJ3,""),"")</f>
        <v/>
      </c>
      <c r="AS3" s="199" t="str">
        <f>IF($F3="MIP",IF(AD3="X",$AJ3,""),"")</f>
        <v/>
      </c>
      <c r="AT3" s="194" t="str">
        <f t="shared" ref="AT3:AT47" si="9">IF(I3="","",_xlfn.ISOWEEKNUM(I3))</f>
        <v/>
      </c>
    </row>
    <row r="4" spans="1:46" ht="30" x14ac:dyDescent="0.25">
      <c r="A4" s="165" t="s">
        <v>242</v>
      </c>
      <c r="B4" s="165" t="s">
        <v>163</v>
      </c>
      <c r="C4" s="165"/>
      <c r="D4" s="166" t="s">
        <v>144</v>
      </c>
      <c r="E4" s="166" t="s">
        <v>235</v>
      </c>
      <c r="F4" s="165" t="s">
        <v>319</v>
      </c>
      <c r="G4" s="165" t="s">
        <v>60</v>
      </c>
      <c r="H4" s="167">
        <v>42480</v>
      </c>
      <c r="I4" s="167"/>
      <c r="J4" s="161" t="str">
        <f t="shared" si="0"/>
        <v>OPEN</v>
      </c>
      <c r="K4" s="196" t="s">
        <v>238</v>
      </c>
      <c r="L4" s="206">
        <v>43465</v>
      </c>
      <c r="M4" s="257"/>
      <c r="N4" s="220"/>
      <c r="O4" s="223"/>
      <c r="P4" s="406"/>
      <c r="Q4" s="406"/>
      <c r="R4" s="168" t="s">
        <v>334</v>
      </c>
      <c r="S4" s="165" t="s">
        <v>335</v>
      </c>
      <c r="T4" s="168">
        <v>1</v>
      </c>
      <c r="U4" s="165">
        <v>56100</v>
      </c>
      <c r="V4" s="165"/>
      <c r="W4" s="231"/>
      <c r="X4" s="168" t="s">
        <v>186</v>
      </c>
      <c r="Y4" s="168"/>
      <c r="Z4" s="168"/>
      <c r="AA4" s="168"/>
      <c r="AB4" s="168"/>
      <c r="AC4" s="168"/>
      <c r="AD4" s="162">
        <f t="shared" si="1"/>
        <v>4</v>
      </c>
      <c r="AE4" s="162" t="str">
        <f t="shared" si="2"/>
        <v/>
      </c>
      <c r="AF4" s="162">
        <f t="shared" si="3"/>
        <v>2016</v>
      </c>
      <c r="AG4" s="162" t="str">
        <f t="shared" si="4"/>
        <v/>
      </c>
      <c r="AH4" s="162" t="str">
        <f>IF(B4="Root",IF(J4="CLOSED",SUMIF(Entrenamientos!A:A,"&lt;="&amp;Mantenimiento!I4,Entrenamientos!L:L)-SUMIF(Entrenamientos!A:A,"&lt;="&amp;Mantenimiento!H4,Entrenamientos!L:L),""),"")</f>
        <v/>
      </c>
      <c r="AI4" s="163" t="str">
        <f>IF(W4="YES",IF(COUNTIF($W$3:$W4,"YES")=0,SUMIF(Entrenamientos!A:A,"&lt;="&amp;Mantenimiento!H4,Entrenamientos!L:L),SUMIF(Entrenamientos!A:A,"&lt;="&amp;Mantenimiento!H4,Entrenamientos!L:L)-SUMIF($I:$I,"&lt;"&amp;(Mantenimiento!H4-1),$AI:$AI)),"")</f>
        <v/>
      </c>
      <c r="AJ4" s="163" t="str">
        <f t="shared" si="5"/>
        <v/>
      </c>
      <c r="AK4" s="163">
        <f t="shared" ca="1" si="6"/>
        <v>54960.000003199093</v>
      </c>
      <c r="AL4" s="163" t="str">
        <f t="shared" si="7"/>
        <v/>
      </c>
      <c r="AM4" s="199" t="str">
        <f t="shared" si="8"/>
        <v/>
      </c>
      <c r="AN4" s="199" t="str">
        <f>IF($F4="MIP",IF(#REF!="X",$AJ4,""),"")</f>
        <v/>
      </c>
      <c r="AO4" s="199" t="str">
        <f t="shared" ref="AO4:AO60" si="10">IF($F4="MIP",IF(Z4="X",$AJ4,""),"")</f>
        <v/>
      </c>
      <c r="AP4" s="199" t="str">
        <f t="shared" ref="AP4:AP60" si="11">IF($F4="MIP",IF(AA4="X",$AJ4,""),"")</f>
        <v/>
      </c>
      <c r="AQ4" s="199" t="str">
        <f t="shared" ref="AQ4:AQ60" si="12">IF($F4="MIP",IF(AB4="X",$AJ4,""),"")</f>
        <v/>
      </c>
      <c r="AR4" s="163" t="str">
        <f t="shared" ref="AR4:AR60" si="13">IF($F4="MIP",IF(AC4="X",$AJ4,""),"")</f>
        <v/>
      </c>
      <c r="AS4" s="194">
        <f t="shared" ref="AS4:AS47" ca="1" si="14">IF(J4="OPEN",L4-TODAY(),"")</f>
        <v>-1305</v>
      </c>
      <c r="AT4" s="194" t="str">
        <f t="shared" si="9"/>
        <v/>
      </c>
    </row>
    <row r="5" spans="1:46" ht="30" collapsed="1" x14ac:dyDescent="0.25">
      <c r="A5" s="165" t="s">
        <v>243</v>
      </c>
      <c r="B5" s="165" t="s">
        <v>163</v>
      </c>
      <c r="C5" s="165"/>
      <c r="D5" s="166" t="s">
        <v>144</v>
      </c>
      <c r="E5" s="166" t="s">
        <v>236</v>
      </c>
      <c r="F5" s="165" t="s">
        <v>319</v>
      </c>
      <c r="G5" s="165" t="s">
        <v>60</v>
      </c>
      <c r="H5" s="167">
        <v>42683</v>
      </c>
      <c r="I5" s="167"/>
      <c r="J5" s="161" t="str">
        <f t="shared" si="0"/>
        <v>OPEN</v>
      </c>
      <c r="K5" s="196" t="s">
        <v>240</v>
      </c>
      <c r="L5" s="206">
        <v>43465</v>
      </c>
      <c r="M5" s="257"/>
      <c r="N5" s="220"/>
      <c r="O5" s="223"/>
      <c r="P5" s="406"/>
      <c r="Q5" s="406"/>
      <c r="R5" s="168" t="s">
        <v>336</v>
      </c>
      <c r="S5" s="165" t="s">
        <v>337</v>
      </c>
      <c r="T5" s="168">
        <v>1</v>
      </c>
      <c r="U5" s="165">
        <v>56100</v>
      </c>
      <c r="V5" s="165"/>
      <c r="W5" s="231"/>
      <c r="X5" s="168" t="s">
        <v>186</v>
      </c>
      <c r="Y5" s="168"/>
      <c r="Z5" s="168"/>
      <c r="AA5" s="168"/>
      <c r="AB5" s="168"/>
      <c r="AC5" s="168"/>
      <c r="AD5" s="162">
        <f t="shared" si="1"/>
        <v>11</v>
      </c>
      <c r="AE5" s="162" t="str">
        <f t="shared" si="2"/>
        <v/>
      </c>
      <c r="AF5" s="162">
        <f t="shared" si="3"/>
        <v>2016</v>
      </c>
      <c r="AG5" s="162" t="str">
        <f t="shared" si="4"/>
        <v/>
      </c>
      <c r="AH5" s="162" t="str">
        <f>IF(B5="Root",IF(J5="CLOSED",SUMIF(Entrenamientos!A:A,"&lt;="&amp;Mantenimiento!I5,Entrenamientos!L:L)-SUMIF(Entrenamientos!A:A,"&lt;="&amp;Mantenimiento!H5,Entrenamientos!L:L),""),"")</f>
        <v/>
      </c>
      <c r="AI5" s="163" t="str">
        <f>IF(W5="YES",IF(COUNTIF($W$3:$W5,"YES")=0,SUMIF(Entrenamientos!A:A,"&lt;="&amp;Mantenimiento!H5,Entrenamientos!L:L),SUMIF(Entrenamientos!A:A,"&lt;="&amp;Mantenimiento!H5,Entrenamientos!L:L)-SUMIF($I:$I,"&lt;"&amp;(Mantenimiento!H5-1),$AI:$AI)),"")</f>
        <v/>
      </c>
      <c r="AJ5" s="163" t="str">
        <f t="shared" si="5"/>
        <v/>
      </c>
      <c r="AK5" s="163">
        <f t="shared" ca="1" si="6"/>
        <v>50088.000002915505</v>
      </c>
      <c r="AL5" s="163" t="str">
        <f t="shared" si="7"/>
        <v/>
      </c>
      <c r="AM5" s="199" t="str">
        <f t="shared" si="8"/>
        <v/>
      </c>
      <c r="AN5" s="199" t="str">
        <f>IF($F5="MIP",IF(#REF!="X",$AJ5,""),"")</f>
        <v/>
      </c>
      <c r="AO5" s="199" t="str">
        <f t="shared" si="10"/>
        <v/>
      </c>
      <c r="AP5" s="199" t="str">
        <f t="shared" si="11"/>
        <v/>
      </c>
      <c r="AQ5" s="199" t="str">
        <f t="shared" si="12"/>
        <v/>
      </c>
      <c r="AR5" s="163" t="str">
        <f t="shared" si="13"/>
        <v/>
      </c>
      <c r="AS5" s="194">
        <f t="shared" ca="1" si="14"/>
        <v>-1305</v>
      </c>
      <c r="AT5" s="194" t="str">
        <f t="shared" si="9"/>
        <v/>
      </c>
    </row>
    <row r="6" spans="1:46" x14ac:dyDescent="0.25">
      <c r="A6" s="165" t="s">
        <v>281</v>
      </c>
      <c r="B6" s="165" t="s">
        <v>163</v>
      </c>
      <c r="C6" s="165"/>
      <c r="D6" s="166" t="s">
        <v>144</v>
      </c>
      <c r="E6" s="166" t="s">
        <v>282</v>
      </c>
      <c r="F6" s="165" t="s">
        <v>319</v>
      </c>
      <c r="G6" s="165" t="s">
        <v>60</v>
      </c>
      <c r="H6" s="167">
        <v>42780.354166666664</v>
      </c>
      <c r="I6" s="167"/>
      <c r="J6" s="161" t="str">
        <f t="shared" si="0"/>
        <v>OPEN</v>
      </c>
      <c r="K6" s="196" t="s">
        <v>350</v>
      </c>
      <c r="L6" s="206">
        <v>43252</v>
      </c>
      <c r="M6" s="257"/>
      <c r="N6" s="220"/>
      <c r="O6" s="223"/>
      <c r="P6" s="406"/>
      <c r="Q6" s="406"/>
      <c r="R6" s="168" t="s">
        <v>338</v>
      </c>
      <c r="S6" s="165" t="s">
        <v>339</v>
      </c>
      <c r="T6" s="168">
        <v>1</v>
      </c>
      <c r="U6" s="165">
        <v>56100</v>
      </c>
      <c r="V6" s="165"/>
      <c r="W6" s="231"/>
      <c r="X6" s="168"/>
      <c r="Y6" s="168"/>
      <c r="Z6" s="168"/>
      <c r="AA6" s="168"/>
      <c r="AB6" s="168"/>
      <c r="AC6" s="168"/>
      <c r="AD6" s="162">
        <f t="shared" si="1"/>
        <v>2</v>
      </c>
      <c r="AE6" s="162" t="str">
        <f t="shared" si="2"/>
        <v/>
      </c>
      <c r="AF6" s="162">
        <f t="shared" si="3"/>
        <v>2017</v>
      </c>
      <c r="AG6" s="162" t="str">
        <f t="shared" si="4"/>
        <v/>
      </c>
      <c r="AH6" s="162" t="str">
        <f>IF(B6="Root",IF(J6="CLOSED",SUMIF(Entrenamientos!A:A,"&lt;="&amp;Mantenimiento!I6,Entrenamientos!L:L)-SUMIF(Entrenamientos!A:A,"&lt;="&amp;Mantenimiento!H6,Entrenamientos!L:L),""),"")</f>
        <v/>
      </c>
      <c r="AI6" s="163" t="str">
        <f>IF(W6="YES",IF(COUNTIF($W$3:$W6,"YES")=0,SUMIF(Entrenamientos!A:A,"&lt;="&amp;Mantenimiento!H6,Entrenamientos!L:L),SUMIF(Entrenamientos!A:A,"&lt;="&amp;Mantenimiento!H6,Entrenamientos!L:L)-SUMIF($I:$I,"&lt;"&amp;(Mantenimiento!H6-1),$AI:$AI)),"")</f>
        <v/>
      </c>
      <c r="AJ6" s="163" t="str">
        <f t="shared" si="5"/>
        <v/>
      </c>
      <c r="AK6" s="163">
        <f t="shared" ca="1" si="6"/>
        <v>47751.500002779561</v>
      </c>
      <c r="AL6" s="163" t="str">
        <f t="shared" si="7"/>
        <v/>
      </c>
      <c r="AM6" s="199" t="str">
        <f t="shared" si="8"/>
        <v/>
      </c>
      <c r="AN6" s="199" t="str">
        <f>IF($F6="MIP",IF(#REF!="X",$AJ6,""),"")</f>
        <v/>
      </c>
      <c r="AO6" s="199" t="str">
        <f t="shared" si="10"/>
        <v/>
      </c>
      <c r="AP6" s="199" t="str">
        <f t="shared" si="11"/>
        <v/>
      </c>
      <c r="AQ6" s="199" t="str">
        <f t="shared" si="12"/>
        <v/>
      </c>
      <c r="AR6" s="163" t="str">
        <f t="shared" si="13"/>
        <v/>
      </c>
      <c r="AS6" s="194">
        <f t="shared" ca="1" si="14"/>
        <v>-1518</v>
      </c>
      <c r="AT6" s="194" t="str">
        <f t="shared" si="9"/>
        <v/>
      </c>
    </row>
    <row r="7" spans="1:46" ht="15" customHeight="1" x14ac:dyDescent="0.25">
      <c r="A7" s="165" t="s">
        <v>302</v>
      </c>
      <c r="B7" s="165" t="s">
        <v>163</v>
      </c>
      <c r="C7" s="165"/>
      <c r="D7" s="166" t="s">
        <v>144</v>
      </c>
      <c r="E7" s="166" t="s">
        <v>304</v>
      </c>
      <c r="F7" s="165" t="s">
        <v>319</v>
      </c>
      <c r="G7" s="165" t="s">
        <v>60</v>
      </c>
      <c r="H7" s="167">
        <v>42851.5</v>
      </c>
      <c r="I7" s="167"/>
      <c r="J7" s="161" t="str">
        <f t="shared" si="0"/>
        <v>OPEN</v>
      </c>
      <c r="K7" s="197" t="s">
        <v>303</v>
      </c>
      <c r="L7" s="207">
        <v>43465</v>
      </c>
      <c r="M7" s="233"/>
      <c r="N7" s="221"/>
      <c r="O7" s="224"/>
      <c r="P7" s="399"/>
      <c r="Q7" s="399"/>
      <c r="R7" s="205" t="s">
        <v>340</v>
      </c>
      <c r="S7" s="169" t="s">
        <v>341</v>
      </c>
      <c r="T7" s="205">
        <v>1</v>
      </c>
      <c r="U7" s="165">
        <v>56100</v>
      </c>
      <c r="V7" s="169"/>
      <c r="W7" s="231"/>
      <c r="X7" s="168" t="s">
        <v>186</v>
      </c>
      <c r="Y7" s="168"/>
      <c r="Z7" s="168"/>
      <c r="AA7" s="168"/>
      <c r="AB7" s="168"/>
      <c r="AC7" s="168"/>
      <c r="AD7" s="162">
        <f t="shared" si="1"/>
        <v>4</v>
      </c>
      <c r="AE7" s="162" t="str">
        <f t="shared" si="2"/>
        <v/>
      </c>
      <c r="AF7" s="162">
        <f t="shared" si="3"/>
        <v>2017</v>
      </c>
      <c r="AG7" s="162" t="str">
        <f t="shared" si="4"/>
        <v/>
      </c>
      <c r="AH7" s="162" t="str">
        <f>IF(B7="Root",IF(J7="CLOSED",SUMIF(Entrenamientos!A:A,"&lt;="&amp;Mantenimiento!I7,Entrenamientos!L:L)-SUMIF(Entrenamientos!A:A,"&lt;="&amp;Mantenimiento!H7,Entrenamientos!L:L),""),"")</f>
        <v/>
      </c>
      <c r="AI7" s="163" t="str">
        <f>IF(W7="YES",IF(COUNTIF($W$3:$W7,"YES")=0,SUMIF(Entrenamientos!A:A,"&lt;="&amp;Mantenimiento!H7,Entrenamientos!L:L),SUMIF(Entrenamientos!A:A,"&lt;="&amp;Mantenimiento!H7,Entrenamientos!L:L)-SUMIF($I:$I,"&lt;"&amp;(Mantenimiento!H7-1),$AI:$AI)),"")</f>
        <v/>
      </c>
      <c r="AJ7" s="163" t="str">
        <f t="shared" si="5"/>
        <v/>
      </c>
      <c r="AK7" s="163">
        <f t="shared" ca="1" si="6"/>
        <v>46044.000002680114</v>
      </c>
      <c r="AL7" s="163" t="str">
        <f t="shared" si="7"/>
        <v/>
      </c>
      <c r="AM7" s="199" t="str">
        <f t="shared" si="8"/>
        <v/>
      </c>
      <c r="AN7" s="199" t="str">
        <f>IF($F7="MIP",IF(#REF!="X",$AJ7,""),"")</f>
        <v/>
      </c>
      <c r="AO7" s="199" t="str">
        <f t="shared" si="10"/>
        <v/>
      </c>
      <c r="AP7" s="199" t="str">
        <f t="shared" si="11"/>
        <v/>
      </c>
      <c r="AQ7" s="199" t="str">
        <f t="shared" si="12"/>
        <v/>
      </c>
      <c r="AR7" s="163" t="str">
        <f t="shared" si="13"/>
        <v/>
      </c>
      <c r="AS7" s="194">
        <f t="shared" ca="1" si="14"/>
        <v>-1305</v>
      </c>
      <c r="AT7" s="194" t="str">
        <f t="shared" si="9"/>
        <v/>
      </c>
    </row>
    <row r="8" spans="1:46" ht="30" x14ac:dyDescent="0.25">
      <c r="A8" s="165" t="s">
        <v>308</v>
      </c>
      <c r="B8" s="165" t="s">
        <v>163</v>
      </c>
      <c r="C8" s="165">
        <v>13448347</v>
      </c>
      <c r="D8" s="166" t="s">
        <v>144</v>
      </c>
      <c r="E8" s="166" t="s">
        <v>309</v>
      </c>
      <c r="F8" s="165"/>
      <c r="G8" s="165" t="s">
        <v>61</v>
      </c>
      <c r="H8" s="167">
        <v>42930.493055555555</v>
      </c>
      <c r="I8" s="167"/>
      <c r="J8" s="161" t="str">
        <f t="shared" si="0"/>
        <v>OPEN</v>
      </c>
      <c r="K8" s="197" t="s">
        <v>316</v>
      </c>
      <c r="L8" s="207">
        <v>43327</v>
      </c>
      <c r="M8" s="233"/>
      <c r="N8" s="221"/>
      <c r="O8" s="224"/>
      <c r="P8" s="399"/>
      <c r="Q8" s="399"/>
      <c r="R8" s="205"/>
      <c r="S8" s="169"/>
      <c r="T8" s="205"/>
      <c r="U8" s="169"/>
      <c r="V8" s="169"/>
      <c r="W8" s="231" t="s">
        <v>218</v>
      </c>
      <c r="X8" s="168"/>
      <c r="Y8" s="168"/>
      <c r="Z8" s="168"/>
      <c r="AA8" s="168"/>
      <c r="AB8" s="168" t="s">
        <v>186</v>
      </c>
      <c r="AC8" s="168"/>
      <c r="AD8" s="162">
        <f t="shared" si="1"/>
        <v>7</v>
      </c>
      <c r="AE8" s="162" t="str">
        <f t="shared" si="2"/>
        <v/>
      </c>
      <c r="AF8" s="162">
        <f t="shared" si="3"/>
        <v>2017</v>
      </c>
      <c r="AG8" s="162" t="str">
        <f t="shared" si="4"/>
        <v/>
      </c>
      <c r="AH8" s="162" t="str">
        <f>IF(B8="Root",IF(J8="CLOSED",SUMIF(Entrenamientos!A:A,"&lt;="&amp;Mantenimiento!I8,Entrenamientos!L:L)-SUMIF(Entrenamientos!A:A,"&lt;="&amp;Mantenimiento!H8,Entrenamientos!L:L),""),"")</f>
        <v/>
      </c>
      <c r="AI8" s="163" t="str">
        <f>IF(W8="YES",IF(COUNTIF($W$3:$W8,"YES")=0,SUMIF(Entrenamientos!A:A,"&lt;="&amp;Mantenimiento!H8,Entrenamientos!L:L),SUMIF(Entrenamientos!A:A,"&lt;="&amp;Mantenimiento!H8,Entrenamientos!L:L)-SUMIF($I:$I,"&lt;"&amp;(Mantenimiento!H8-1),$AI:$AI)),"")</f>
        <v/>
      </c>
      <c r="AJ8" s="163" t="str">
        <f t="shared" si="5"/>
        <v/>
      </c>
      <c r="AK8" s="163" t="str">
        <f t="shared" ca="1" si="6"/>
        <v/>
      </c>
      <c r="AL8" s="163" t="str">
        <f t="shared" si="7"/>
        <v/>
      </c>
      <c r="AM8" s="199" t="str">
        <f t="shared" si="8"/>
        <v/>
      </c>
      <c r="AN8" s="199" t="str">
        <f>IF($F8="MIP",IF(#REF!="X",$AJ8,""),"")</f>
        <v/>
      </c>
      <c r="AO8" s="199" t="str">
        <f t="shared" si="10"/>
        <v/>
      </c>
      <c r="AP8" s="199" t="str">
        <f t="shared" si="11"/>
        <v/>
      </c>
      <c r="AQ8" s="199" t="str">
        <f t="shared" si="12"/>
        <v/>
      </c>
      <c r="AR8" s="163" t="str">
        <f t="shared" si="13"/>
        <v/>
      </c>
      <c r="AS8" s="194">
        <f t="shared" ca="1" si="14"/>
        <v>-1443</v>
      </c>
      <c r="AT8" s="194" t="str">
        <f t="shared" si="9"/>
        <v/>
      </c>
    </row>
    <row r="9" spans="1:46" ht="105" x14ac:dyDescent="0.25">
      <c r="A9" s="165" t="s">
        <v>308</v>
      </c>
      <c r="B9" s="165" t="s">
        <v>167</v>
      </c>
      <c r="C9" s="165">
        <v>13448347</v>
      </c>
      <c r="D9" s="166" t="s">
        <v>144</v>
      </c>
      <c r="E9" s="166" t="s">
        <v>309</v>
      </c>
      <c r="F9" s="165" t="s">
        <v>159</v>
      </c>
      <c r="G9" s="165" t="s">
        <v>61</v>
      </c>
      <c r="H9" s="167">
        <v>43311.8125</v>
      </c>
      <c r="I9" s="167"/>
      <c r="J9" s="161" t="str">
        <f>IF(A9="","",IF(OR(I9="",H9="")=TRUE,"OPEN","CLOSED"))</f>
        <v>OPEN</v>
      </c>
      <c r="K9" s="197" t="s">
        <v>489</v>
      </c>
      <c r="L9" s="207">
        <v>43465</v>
      </c>
      <c r="M9" s="233"/>
      <c r="N9" s="221"/>
      <c r="O9" s="224"/>
      <c r="P9" s="399"/>
      <c r="Q9" s="399"/>
      <c r="R9" s="205"/>
      <c r="S9" s="169"/>
      <c r="T9" s="205"/>
      <c r="U9" s="169"/>
      <c r="V9" s="169"/>
      <c r="W9" s="231" t="s">
        <v>218</v>
      </c>
      <c r="X9" s="168"/>
      <c r="Y9" s="168"/>
      <c r="Z9" s="168"/>
      <c r="AA9" s="168"/>
      <c r="AB9" s="168" t="s">
        <v>186</v>
      </c>
      <c r="AC9" s="168"/>
      <c r="AD9" s="162">
        <f t="shared" si="1"/>
        <v>7</v>
      </c>
      <c r="AE9" s="162" t="str">
        <f t="shared" si="2"/>
        <v/>
      </c>
      <c r="AF9" s="162">
        <f t="shared" si="3"/>
        <v>2018</v>
      </c>
      <c r="AG9" s="162" t="str">
        <f t="shared" si="4"/>
        <v/>
      </c>
      <c r="AH9" s="162" t="str">
        <f>IF(B9="Root",IF(J9="CLOSED",SUMIF(Entrenamientos!A:A,"&lt;="&amp;Mantenimiento!I9,Entrenamientos!L:L)-SUMIF(Entrenamientos!A:A,"&lt;="&amp;Mantenimiento!H9,Entrenamientos!L:L),""),"")</f>
        <v/>
      </c>
      <c r="AI9" s="163" t="str">
        <f>IF(W9="YES",IF(COUNTIF($W$3:$W9,"YES")=0,SUMIF(Entrenamientos!A:A,"&lt;="&amp;Mantenimiento!H9,Entrenamientos!L:L),SUMIF(Entrenamientos!A:A,"&lt;="&amp;Mantenimiento!H9,Entrenamientos!L:L)-SUMIF($I:$I,"&lt;"&amp;(Mantenimiento!H9-1),$AI:$AI)),"")</f>
        <v/>
      </c>
      <c r="AJ9" s="163" t="str">
        <f t="shared" si="5"/>
        <v/>
      </c>
      <c r="AK9" s="163" t="str">
        <f t="shared" ca="1" si="6"/>
        <v/>
      </c>
      <c r="AL9" s="163" t="str">
        <f t="shared" si="7"/>
        <v/>
      </c>
      <c r="AM9" s="199" t="str">
        <f t="shared" si="8"/>
        <v/>
      </c>
      <c r="AN9" s="199" t="str">
        <f>IF($F9="MIP",IF(#REF!="X",$AJ9,""),"")</f>
        <v/>
      </c>
      <c r="AO9" s="199" t="str">
        <f t="shared" si="10"/>
        <v/>
      </c>
      <c r="AP9" s="199" t="str">
        <f t="shared" si="11"/>
        <v/>
      </c>
      <c r="AQ9" s="199" t="str">
        <f t="shared" si="12"/>
        <v/>
      </c>
      <c r="AR9" s="163" t="str">
        <f t="shared" si="13"/>
        <v/>
      </c>
      <c r="AS9" s="194">
        <f t="shared" ca="1" si="14"/>
        <v>-1305</v>
      </c>
      <c r="AT9" s="194" t="str">
        <f t="shared" si="9"/>
        <v/>
      </c>
    </row>
    <row r="10" spans="1:46" ht="45" x14ac:dyDescent="0.25">
      <c r="A10" s="165" t="s">
        <v>322</v>
      </c>
      <c r="B10" s="165" t="s">
        <v>163</v>
      </c>
      <c r="C10" s="234" t="s">
        <v>371</v>
      </c>
      <c r="D10" s="166" t="s">
        <v>144</v>
      </c>
      <c r="E10" s="166" t="s">
        <v>555</v>
      </c>
      <c r="F10" s="165" t="s">
        <v>159</v>
      </c>
      <c r="G10" s="165" t="s">
        <v>66</v>
      </c>
      <c r="H10" s="167">
        <v>43004.868055555555</v>
      </c>
      <c r="I10" s="167"/>
      <c r="J10" s="161" t="str">
        <f t="shared" si="0"/>
        <v>OPEN</v>
      </c>
      <c r="K10" s="197" t="s">
        <v>556</v>
      </c>
      <c r="L10" s="207">
        <v>43465</v>
      </c>
      <c r="M10" s="233"/>
      <c r="N10" s="221"/>
      <c r="O10" s="224"/>
      <c r="P10" s="399"/>
      <c r="Q10" s="399"/>
      <c r="R10" s="205"/>
      <c r="S10" s="169"/>
      <c r="T10" s="205"/>
      <c r="U10" s="169"/>
      <c r="V10" s="169"/>
      <c r="W10" s="231" t="s">
        <v>218</v>
      </c>
      <c r="X10" s="168" t="s">
        <v>186</v>
      </c>
      <c r="Y10" s="168"/>
      <c r="Z10" s="168"/>
      <c r="AA10" s="168"/>
      <c r="AB10" s="168"/>
      <c r="AC10" s="168"/>
      <c r="AD10" s="162">
        <f t="shared" si="1"/>
        <v>9</v>
      </c>
      <c r="AE10" s="162" t="str">
        <f t="shared" si="2"/>
        <v/>
      </c>
      <c r="AF10" s="162">
        <f t="shared" si="3"/>
        <v>2017</v>
      </c>
      <c r="AG10" s="162" t="str">
        <f t="shared" si="4"/>
        <v/>
      </c>
      <c r="AH10" s="162" t="str">
        <f>IF(B10="Root",IF(J10="CLOSED",SUMIF(Entrenamientos!A:A,"&lt;="&amp;Mantenimiento!I10,Entrenamientos!L:L)-SUMIF(Entrenamientos!A:A,"&lt;="&amp;Mantenimiento!H10,Entrenamientos!L:L),""),"")</f>
        <v/>
      </c>
      <c r="AI10" s="163" t="str">
        <f>IF(W10="YES",IF(COUNTIF($W$3:$W10,"YES")=0,SUMIF(Entrenamientos!A:A,"&lt;="&amp;Mantenimiento!H10,Entrenamientos!L:L),SUMIF(Entrenamientos!A:A,"&lt;="&amp;Mantenimiento!H10,Entrenamientos!L:L)-SUMIF($I:$I,"&lt;"&amp;(Mantenimiento!H10-1),$AI:$AI)),"")</f>
        <v/>
      </c>
      <c r="AJ10" s="163" t="str">
        <f t="shared" si="5"/>
        <v/>
      </c>
      <c r="AK10" s="163" t="str">
        <f t="shared" ca="1" si="6"/>
        <v/>
      </c>
      <c r="AL10" s="163" t="str">
        <f t="shared" si="7"/>
        <v/>
      </c>
      <c r="AM10" s="199" t="str">
        <f t="shared" si="8"/>
        <v/>
      </c>
      <c r="AN10" s="199" t="str">
        <f>IF($F10="MIP",IF(#REF!="X",$AJ10,""),"")</f>
        <v/>
      </c>
      <c r="AO10" s="199" t="str">
        <f t="shared" si="10"/>
        <v/>
      </c>
      <c r="AP10" s="199" t="str">
        <f t="shared" si="11"/>
        <v/>
      </c>
      <c r="AQ10" s="199" t="str">
        <f t="shared" si="12"/>
        <v/>
      </c>
      <c r="AR10" s="163" t="str">
        <f t="shared" si="13"/>
        <v/>
      </c>
      <c r="AS10" s="194">
        <f t="shared" ca="1" si="14"/>
        <v>-1305</v>
      </c>
      <c r="AT10" s="194" t="str">
        <f t="shared" si="9"/>
        <v/>
      </c>
    </row>
    <row r="11" spans="1:46" ht="30" x14ac:dyDescent="0.25">
      <c r="A11" s="165" t="s">
        <v>323</v>
      </c>
      <c r="B11" s="165" t="s">
        <v>163</v>
      </c>
      <c r="C11" s="235">
        <v>13449964</v>
      </c>
      <c r="D11" s="166" t="s">
        <v>144</v>
      </c>
      <c r="E11" s="166" t="s">
        <v>324</v>
      </c>
      <c r="F11" s="165" t="s">
        <v>159</v>
      </c>
      <c r="G11" s="165" t="s">
        <v>60</v>
      </c>
      <c r="H11" s="167">
        <v>43082.541666666664</v>
      </c>
      <c r="I11" s="167"/>
      <c r="J11" s="161" t="str">
        <f t="shared" ref="J11:J18" si="15">IF(A11="","",IF(OR(I11="",H11="")=TRUE,"OPEN","CLOSED"))</f>
        <v>OPEN</v>
      </c>
      <c r="K11" s="197" t="s">
        <v>325</v>
      </c>
      <c r="L11" s="207">
        <v>43465</v>
      </c>
      <c r="M11" s="233"/>
      <c r="N11" s="221"/>
      <c r="O11" s="224"/>
      <c r="P11" s="399"/>
      <c r="Q11" s="399"/>
      <c r="R11" s="205"/>
      <c r="S11" s="169"/>
      <c r="T11" s="205"/>
      <c r="U11" s="169"/>
      <c r="V11" s="169"/>
      <c r="W11" s="231" t="s">
        <v>218</v>
      </c>
      <c r="X11" s="168"/>
      <c r="Y11" s="168"/>
      <c r="Z11" s="168" t="s">
        <v>186</v>
      </c>
      <c r="AA11" s="168"/>
      <c r="AB11" s="168"/>
      <c r="AC11" s="168"/>
      <c r="AD11" s="162">
        <f t="shared" si="1"/>
        <v>12</v>
      </c>
      <c r="AE11" s="162" t="str">
        <f t="shared" si="2"/>
        <v/>
      </c>
      <c r="AF11" s="162">
        <f t="shared" si="3"/>
        <v>2017</v>
      </c>
      <c r="AG11" s="162" t="str">
        <f t="shared" si="4"/>
        <v/>
      </c>
      <c r="AH11" s="162" t="str">
        <f>IF(B11="Root",IF(J11="CLOSED",SUMIF(Entrenamientos!A:A,"&lt;="&amp;Mantenimiento!I11,Entrenamientos!L:L)-SUMIF(Entrenamientos!A:A,"&lt;="&amp;Mantenimiento!H11,Entrenamientos!L:L),""),"")</f>
        <v/>
      </c>
      <c r="AI11" s="163" t="str">
        <f>IF(W11="YES",IF(COUNTIF($W$3:$W11,"YES")=0,SUMIF(Entrenamientos!A:A,"&lt;="&amp;Mantenimiento!H11,Entrenamientos!L:L),SUMIF(Entrenamientos!A:A,"&lt;="&amp;Mantenimiento!H11,Entrenamientos!L:L)-SUMIF($I:$I,"&lt;"&amp;(Mantenimiento!H11-1),$AI:$AI)),"")</f>
        <v/>
      </c>
      <c r="AJ11" s="163" t="str">
        <f t="shared" si="5"/>
        <v/>
      </c>
      <c r="AK11" s="163" t="str">
        <f t="shared" ca="1" si="6"/>
        <v/>
      </c>
      <c r="AL11" s="163" t="str">
        <f t="shared" si="7"/>
        <v/>
      </c>
      <c r="AM11" s="199" t="str">
        <f t="shared" si="8"/>
        <v/>
      </c>
      <c r="AN11" s="199" t="str">
        <f>IF($F11="MIP",IF(#REF!="X",$AJ11,""),"")</f>
        <v/>
      </c>
      <c r="AO11" s="199" t="str">
        <f t="shared" si="10"/>
        <v/>
      </c>
      <c r="AP11" s="199" t="str">
        <f t="shared" si="11"/>
        <v/>
      </c>
      <c r="AQ11" s="199" t="str">
        <f t="shared" si="12"/>
        <v/>
      </c>
      <c r="AR11" s="163" t="str">
        <f t="shared" si="13"/>
        <v/>
      </c>
      <c r="AS11" s="194">
        <f t="shared" ca="1" si="14"/>
        <v>-1305</v>
      </c>
      <c r="AT11" s="194" t="str">
        <f t="shared" si="9"/>
        <v/>
      </c>
    </row>
    <row r="12" spans="1:46" ht="45.75" customHeight="1" x14ac:dyDescent="0.25">
      <c r="A12" s="165" t="s">
        <v>351</v>
      </c>
      <c r="B12" s="165" t="s">
        <v>163</v>
      </c>
      <c r="C12" s="165"/>
      <c r="D12" s="166" t="s">
        <v>317</v>
      </c>
      <c r="E12" s="166" t="s">
        <v>352</v>
      </c>
      <c r="F12" s="165"/>
      <c r="G12" s="165" t="s">
        <v>60</v>
      </c>
      <c r="H12" s="167">
        <v>43117.625</v>
      </c>
      <c r="I12" s="167"/>
      <c r="J12" s="161" t="str">
        <f t="shared" si="15"/>
        <v>OPEN</v>
      </c>
      <c r="K12" s="197" t="s">
        <v>354</v>
      </c>
      <c r="L12" s="207"/>
      <c r="M12" s="233"/>
      <c r="N12" s="221"/>
      <c r="O12" s="224"/>
      <c r="P12" s="399"/>
      <c r="Q12" s="399"/>
      <c r="R12" s="205">
        <v>601175</v>
      </c>
      <c r="S12" s="169" t="s">
        <v>353</v>
      </c>
      <c r="T12" s="205" t="s">
        <v>366</v>
      </c>
      <c r="U12" s="169" t="s">
        <v>365</v>
      </c>
      <c r="V12" s="169"/>
      <c r="W12" s="231" t="s">
        <v>218</v>
      </c>
      <c r="X12" s="168" t="s">
        <v>186</v>
      </c>
      <c r="Y12" s="168"/>
      <c r="Z12" s="168"/>
      <c r="AA12" s="168"/>
      <c r="AB12" s="168"/>
      <c r="AC12" s="168"/>
      <c r="AD12" s="162">
        <f t="shared" si="1"/>
        <v>1</v>
      </c>
      <c r="AE12" s="162" t="str">
        <f t="shared" si="2"/>
        <v/>
      </c>
      <c r="AF12" s="162">
        <f t="shared" si="3"/>
        <v>2018</v>
      </c>
      <c r="AG12" s="162" t="str">
        <f t="shared" si="4"/>
        <v/>
      </c>
      <c r="AH12" s="162" t="str">
        <f>IF(B12="Root",IF(J12="CLOSED",SUMIF(Entrenamientos!A:A,"&lt;="&amp;Mantenimiento!I12,Entrenamientos!L:L)-SUMIF(Entrenamientos!A:A,"&lt;="&amp;Mantenimiento!H12,Entrenamientos!L:L),""),"")</f>
        <v/>
      </c>
      <c r="AI12" s="163" t="str">
        <f>IF(W12="YES",IF(COUNTIF($W$3:$W12,"YES")=0,SUMIF(Entrenamientos!A:A,"&lt;="&amp;Mantenimiento!H12,Entrenamientos!L:L),SUMIF(Entrenamientos!A:A,"&lt;="&amp;Mantenimiento!H12,Entrenamientos!L:L)-SUMIF($I:$I,"&lt;"&amp;(Mantenimiento!H12-1),$AI:$AI)),"")</f>
        <v/>
      </c>
      <c r="AJ12" s="163" t="str">
        <f t="shared" si="5"/>
        <v/>
      </c>
      <c r="AK12" s="163" t="str">
        <f t="shared" ca="1" si="6"/>
        <v/>
      </c>
      <c r="AL12" s="163" t="str">
        <f t="shared" si="7"/>
        <v/>
      </c>
      <c r="AM12" s="199" t="str">
        <f t="shared" si="8"/>
        <v/>
      </c>
      <c r="AN12" s="199" t="str">
        <f>IF($F12="MIP",IF(#REF!="X",$AJ12,""),"")</f>
        <v/>
      </c>
      <c r="AO12" s="199" t="str">
        <f t="shared" si="10"/>
        <v/>
      </c>
      <c r="AP12" s="199" t="str">
        <f t="shared" si="11"/>
        <v/>
      </c>
      <c r="AQ12" s="199" t="str">
        <f t="shared" si="12"/>
        <v/>
      </c>
      <c r="AR12" s="163" t="str">
        <f t="shared" si="13"/>
        <v/>
      </c>
      <c r="AS12" s="194">
        <f t="shared" ca="1" si="14"/>
        <v>-44770</v>
      </c>
      <c r="AT12" s="194" t="str">
        <f t="shared" si="9"/>
        <v/>
      </c>
    </row>
    <row r="13" spans="1:46" ht="60.75" customHeight="1" x14ac:dyDescent="0.25">
      <c r="A13" s="165" t="s">
        <v>351</v>
      </c>
      <c r="B13" s="165" t="s">
        <v>166</v>
      </c>
      <c r="C13" s="165"/>
      <c r="D13" s="166" t="s">
        <v>317</v>
      </c>
      <c r="E13" s="166" t="s">
        <v>352</v>
      </c>
      <c r="F13" s="165" t="s">
        <v>319</v>
      </c>
      <c r="G13" s="165" t="s">
        <v>60</v>
      </c>
      <c r="H13" s="167">
        <v>43117.625</v>
      </c>
      <c r="I13" s="167"/>
      <c r="J13" s="161" t="str">
        <f t="shared" si="15"/>
        <v>OPEN</v>
      </c>
      <c r="K13" s="197" t="s">
        <v>422</v>
      </c>
      <c r="L13" s="207"/>
      <c r="M13" s="233"/>
      <c r="N13" s="221"/>
      <c r="O13" s="224"/>
      <c r="P13" s="399"/>
      <c r="Q13" s="399"/>
      <c r="R13" s="205">
        <v>601175</v>
      </c>
      <c r="S13" s="169" t="s">
        <v>353</v>
      </c>
      <c r="T13" s="205" t="s">
        <v>366</v>
      </c>
      <c r="U13" s="169" t="s">
        <v>365</v>
      </c>
      <c r="V13" s="169"/>
      <c r="W13" s="231" t="s">
        <v>218</v>
      </c>
      <c r="X13" s="168" t="s">
        <v>186</v>
      </c>
      <c r="Y13" s="168"/>
      <c r="Z13" s="168"/>
      <c r="AA13" s="168"/>
      <c r="AB13" s="168"/>
      <c r="AC13" s="168"/>
      <c r="AD13" s="162">
        <f t="shared" si="1"/>
        <v>1</v>
      </c>
      <c r="AE13" s="162" t="str">
        <f t="shared" si="2"/>
        <v/>
      </c>
      <c r="AF13" s="162">
        <f t="shared" si="3"/>
        <v>2018</v>
      </c>
      <c r="AG13" s="162" t="str">
        <f t="shared" si="4"/>
        <v/>
      </c>
      <c r="AH13" s="162" t="str">
        <f>IF(B13="Root",IF(J13="CLOSED",SUMIF(Entrenamientos!A:A,"&lt;="&amp;Mantenimiento!I13,Entrenamientos!L:L)-SUMIF(Entrenamientos!A:A,"&lt;="&amp;Mantenimiento!H13,Entrenamientos!L:L),""),"")</f>
        <v/>
      </c>
      <c r="AI13" s="163" t="str">
        <f>IF(W13="YES",IF(COUNTIF($W$3:$W13,"YES")=0,SUMIF(Entrenamientos!A:A,"&lt;="&amp;Mantenimiento!H13,Entrenamientos!L:L),SUMIF(Entrenamientos!A:A,"&lt;="&amp;Mantenimiento!H13,Entrenamientos!L:L)-SUMIF($I:$I,"&lt;"&amp;(Mantenimiento!H13-1),$AI:$AI)),"")</f>
        <v/>
      </c>
      <c r="AJ13" s="163" t="str">
        <f t="shared" si="5"/>
        <v/>
      </c>
      <c r="AK13" s="163">
        <f t="shared" ca="1" si="6"/>
        <v>39657.000002308341</v>
      </c>
      <c r="AL13" s="163" t="str">
        <f t="shared" si="7"/>
        <v/>
      </c>
      <c r="AM13" s="199" t="str">
        <f t="shared" si="8"/>
        <v/>
      </c>
      <c r="AN13" s="199" t="str">
        <f>IF($F13="MIP",IF(#REF!="X",$AJ13,""),"")</f>
        <v/>
      </c>
      <c r="AO13" s="199" t="str">
        <f t="shared" si="10"/>
        <v/>
      </c>
      <c r="AP13" s="199" t="str">
        <f t="shared" si="11"/>
        <v/>
      </c>
      <c r="AQ13" s="199" t="str">
        <f t="shared" si="12"/>
        <v/>
      </c>
      <c r="AR13" s="163" t="str">
        <f t="shared" si="13"/>
        <v/>
      </c>
      <c r="AS13" s="194">
        <f t="shared" ca="1" si="14"/>
        <v>-44770</v>
      </c>
      <c r="AT13" s="194" t="str">
        <f t="shared" si="9"/>
        <v/>
      </c>
    </row>
    <row r="14" spans="1:46" ht="45" x14ac:dyDescent="0.25">
      <c r="A14" s="165" t="s">
        <v>362</v>
      </c>
      <c r="B14" s="165" t="s">
        <v>163</v>
      </c>
      <c r="C14" s="165"/>
      <c r="D14" s="166" t="s">
        <v>144</v>
      </c>
      <c r="E14" s="166" t="s">
        <v>363</v>
      </c>
      <c r="F14" s="165" t="s">
        <v>159</v>
      </c>
      <c r="G14" s="165" t="s">
        <v>65</v>
      </c>
      <c r="H14" s="167">
        <v>43132.510416666664</v>
      </c>
      <c r="I14" s="167"/>
      <c r="J14" s="161" t="str">
        <f t="shared" si="15"/>
        <v>OPEN</v>
      </c>
      <c r="K14" s="197" t="s">
        <v>364</v>
      </c>
      <c r="L14" s="207">
        <v>43465</v>
      </c>
      <c r="M14" s="233"/>
      <c r="N14" s="221"/>
      <c r="O14" s="224"/>
      <c r="P14" s="399"/>
      <c r="Q14" s="399"/>
      <c r="R14" s="205"/>
      <c r="S14" s="169"/>
      <c r="T14" s="205"/>
      <c r="U14" s="169"/>
      <c r="V14" s="169"/>
      <c r="W14" s="231" t="s">
        <v>218</v>
      </c>
      <c r="X14" s="168"/>
      <c r="Y14" s="168"/>
      <c r="Z14" s="168" t="s">
        <v>186</v>
      </c>
      <c r="AA14" s="168"/>
      <c r="AB14" s="168"/>
      <c r="AC14" s="168"/>
      <c r="AD14" s="162">
        <f t="shared" si="1"/>
        <v>2</v>
      </c>
      <c r="AE14" s="162" t="str">
        <f t="shared" si="2"/>
        <v/>
      </c>
      <c r="AF14" s="162">
        <f t="shared" si="3"/>
        <v>2018</v>
      </c>
      <c r="AG14" s="162" t="str">
        <f t="shared" si="4"/>
        <v/>
      </c>
      <c r="AH14" s="162" t="str">
        <f>IF(B14="Root",IF(J14="CLOSED",SUMIF(Entrenamientos!A:A,"&lt;="&amp;Mantenimiento!I14,Entrenamientos!L:L)-SUMIF(Entrenamientos!A:A,"&lt;="&amp;Mantenimiento!H14,Entrenamientos!L:L),""),"")</f>
        <v/>
      </c>
      <c r="AI14" s="163" t="str">
        <f>IF(W14="YES",IF(COUNTIF($W$3:$W14,"YES")=0,SUMIF(Entrenamientos!A:A,"&lt;="&amp;Mantenimiento!H14,Entrenamientos!L:L),SUMIF(Entrenamientos!A:A,"&lt;="&amp;Mantenimiento!H14,Entrenamientos!L:L)-SUMIF($I:$I,"&lt;"&amp;(Mantenimiento!H14-1),$AI:$AI)),"")</f>
        <v/>
      </c>
      <c r="AJ14" s="163" t="str">
        <f t="shared" si="5"/>
        <v/>
      </c>
      <c r="AK14" s="163" t="str">
        <f t="shared" ca="1" si="6"/>
        <v/>
      </c>
      <c r="AL14" s="163" t="str">
        <f t="shared" si="7"/>
        <v/>
      </c>
      <c r="AM14" s="199" t="str">
        <f t="shared" si="8"/>
        <v/>
      </c>
      <c r="AN14" s="199" t="str">
        <f>IF($F14="MIP",IF(#REF!="X",$AJ14,""),"")</f>
        <v/>
      </c>
      <c r="AO14" s="199" t="str">
        <f t="shared" si="10"/>
        <v/>
      </c>
      <c r="AP14" s="199" t="str">
        <f t="shared" si="11"/>
        <v/>
      </c>
      <c r="AQ14" s="199" t="str">
        <f t="shared" si="12"/>
        <v/>
      </c>
      <c r="AR14" s="163" t="str">
        <f t="shared" si="13"/>
        <v/>
      </c>
      <c r="AS14" s="194">
        <f t="shared" ca="1" si="14"/>
        <v>-1305</v>
      </c>
      <c r="AT14" s="194" t="str">
        <f t="shared" si="9"/>
        <v/>
      </c>
    </row>
    <row r="15" spans="1:46" ht="60" x14ac:dyDescent="0.25">
      <c r="A15" s="165" t="s">
        <v>368</v>
      </c>
      <c r="B15" s="165" t="s">
        <v>163</v>
      </c>
      <c r="C15" s="165"/>
      <c r="D15" s="166" t="s">
        <v>144</v>
      </c>
      <c r="E15" s="166" t="s">
        <v>370</v>
      </c>
      <c r="F15" s="165"/>
      <c r="G15" s="165" t="s">
        <v>65</v>
      </c>
      <c r="H15" s="167">
        <v>43166.951388888891</v>
      </c>
      <c r="I15" s="167"/>
      <c r="J15" s="161" t="str">
        <f t="shared" si="15"/>
        <v>OPEN</v>
      </c>
      <c r="K15" s="197" t="s">
        <v>369</v>
      </c>
      <c r="L15" s="207"/>
      <c r="M15" s="233"/>
      <c r="N15" s="221"/>
      <c r="O15" s="224"/>
      <c r="P15" s="399"/>
      <c r="Q15" s="399"/>
      <c r="R15" s="205"/>
      <c r="S15" s="169"/>
      <c r="T15" s="205"/>
      <c r="U15" s="169"/>
      <c r="V15" s="169"/>
      <c r="W15" s="231" t="s">
        <v>218</v>
      </c>
      <c r="X15" s="168"/>
      <c r="Y15" s="168"/>
      <c r="Z15" s="168" t="s">
        <v>186</v>
      </c>
      <c r="AA15" s="168"/>
      <c r="AB15" s="168"/>
      <c r="AC15" s="168"/>
      <c r="AD15" s="162">
        <f t="shared" si="1"/>
        <v>3</v>
      </c>
      <c r="AE15" s="162" t="str">
        <f t="shared" si="2"/>
        <v/>
      </c>
      <c r="AF15" s="162">
        <f t="shared" si="3"/>
        <v>2018</v>
      </c>
      <c r="AG15" s="162" t="str">
        <f t="shared" si="4"/>
        <v/>
      </c>
      <c r="AH15" s="162" t="str">
        <f>IF(B15="Root",IF(J15="CLOSED",SUMIF(Entrenamientos!A:A,"&lt;="&amp;Mantenimiento!I15,Entrenamientos!L:L)-SUMIF(Entrenamientos!A:A,"&lt;="&amp;Mantenimiento!H15,Entrenamientos!L:L),""),"")</f>
        <v/>
      </c>
      <c r="AI15" s="163" t="str">
        <f>IF(W15="YES",IF(COUNTIF($W$3:$W15,"YES")=0,SUMIF(Entrenamientos!A:A,"&lt;="&amp;Mantenimiento!H15,Entrenamientos!L:L),SUMIF(Entrenamientos!A:A,"&lt;="&amp;Mantenimiento!H15,Entrenamientos!L:L)-SUMIF($I:$I,"&lt;"&amp;(Mantenimiento!H15-1),$AI:$AI)),"")</f>
        <v/>
      </c>
      <c r="AJ15" s="163" t="str">
        <f t="shared" si="5"/>
        <v/>
      </c>
      <c r="AK15" s="163" t="str">
        <f t="shared" ca="1" si="6"/>
        <v/>
      </c>
      <c r="AL15" s="163" t="str">
        <f t="shared" si="7"/>
        <v/>
      </c>
      <c r="AM15" s="199" t="str">
        <f t="shared" si="8"/>
        <v/>
      </c>
      <c r="AN15" s="199" t="str">
        <f>IF($F15="MIP",IF(#REF!="X",$AJ15,""),"")</f>
        <v/>
      </c>
      <c r="AO15" s="199" t="str">
        <f t="shared" si="10"/>
        <v/>
      </c>
      <c r="AP15" s="199" t="str">
        <f t="shared" si="11"/>
        <v/>
      </c>
      <c r="AQ15" s="199" t="str">
        <f t="shared" si="12"/>
        <v/>
      </c>
      <c r="AR15" s="163" t="str">
        <f t="shared" si="13"/>
        <v/>
      </c>
      <c r="AS15" s="194">
        <f t="shared" ca="1" si="14"/>
        <v>-44770</v>
      </c>
      <c r="AT15" s="194" t="str">
        <f t="shared" si="9"/>
        <v/>
      </c>
    </row>
    <row r="16" spans="1:46" ht="150" x14ac:dyDescent="0.25">
      <c r="A16" s="165" t="s">
        <v>368</v>
      </c>
      <c r="B16" s="165" t="s">
        <v>168</v>
      </c>
      <c r="C16" s="165"/>
      <c r="D16" s="166" t="s">
        <v>144</v>
      </c>
      <c r="E16" s="166" t="s">
        <v>370</v>
      </c>
      <c r="F16" s="165" t="s">
        <v>158</v>
      </c>
      <c r="G16" s="165" t="s">
        <v>65</v>
      </c>
      <c r="H16" s="167">
        <v>43265.208333333336</v>
      </c>
      <c r="I16" s="167"/>
      <c r="J16" s="161" t="str">
        <f t="shared" si="15"/>
        <v>OPEN</v>
      </c>
      <c r="K16" s="197" t="s">
        <v>494</v>
      </c>
      <c r="L16" s="207">
        <v>43449</v>
      </c>
      <c r="M16" s="233"/>
      <c r="N16" s="221"/>
      <c r="O16" s="224"/>
      <c r="P16" s="399"/>
      <c r="Q16" s="399"/>
      <c r="R16" s="205"/>
      <c r="S16" s="169"/>
      <c r="T16" s="205"/>
      <c r="U16" s="169"/>
      <c r="V16" s="169"/>
      <c r="W16" s="231" t="s">
        <v>218</v>
      </c>
      <c r="X16" s="168"/>
      <c r="Y16" s="168"/>
      <c r="Z16" s="168" t="s">
        <v>186</v>
      </c>
      <c r="AA16" s="168"/>
      <c r="AB16" s="168"/>
      <c r="AC16" s="168"/>
      <c r="AD16" s="162">
        <f t="shared" si="1"/>
        <v>6</v>
      </c>
      <c r="AE16" s="162" t="str">
        <f t="shared" si="2"/>
        <v/>
      </c>
      <c r="AF16" s="162">
        <f t="shared" si="3"/>
        <v>2018</v>
      </c>
      <c r="AG16" s="162" t="str">
        <f t="shared" si="4"/>
        <v/>
      </c>
      <c r="AH16" s="162" t="str">
        <f>IF(B16="Root",IF(J16="CLOSED",SUMIF(Entrenamientos!A:A,"&lt;="&amp;Mantenimiento!I16,Entrenamientos!L:L)-SUMIF(Entrenamientos!A:A,"&lt;="&amp;Mantenimiento!H16,Entrenamientos!L:L),""),"")</f>
        <v/>
      </c>
      <c r="AI16" s="163" t="str">
        <f>IF(W16="YES",IF(COUNTIF($W$3:$W16,"YES")=0,SUMIF(Entrenamientos!A:A,"&lt;="&amp;Mantenimiento!H16,Entrenamientos!L:L),SUMIF(Entrenamientos!A:A,"&lt;="&amp;Mantenimiento!H16,Entrenamientos!L:L)-SUMIF($I:$I,"&lt;"&amp;(Mantenimiento!H16-1),$AI:$AI)),"")</f>
        <v/>
      </c>
      <c r="AJ16" s="163" t="str">
        <f t="shared" si="5"/>
        <v/>
      </c>
      <c r="AK16" s="163" t="str">
        <f t="shared" ca="1" si="6"/>
        <v/>
      </c>
      <c r="AL16" s="163" t="str">
        <f t="shared" si="7"/>
        <v/>
      </c>
      <c r="AM16" s="199" t="str">
        <f t="shared" si="8"/>
        <v/>
      </c>
      <c r="AN16" s="199" t="str">
        <f>IF($F16="MIP",IF(#REF!="X",$AJ16,""),"")</f>
        <v/>
      </c>
      <c r="AO16" s="199" t="str">
        <f t="shared" si="10"/>
        <v/>
      </c>
      <c r="AP16" s="199" t="str">
        <f t="shared" si="11"/>
        <v/>
      </c>
      <c r="AQ16" s="199" t="str">
        <f t="shared" si="12"/>
        <v/>
      </c>
      <c r="AR16" s="163" t="str">
        <f t="shared" si="13"/>
        <v/>
      </c>
      <c r="AS16" s="194">
        <f t="shared" ca="1" si="14"/>
        <v>-1321</v>
      </c>
      <c r="AT16" s="194" t="str">
        <f t="shared" si="9"/>
        <v/>
      </c>
    </row>
    <row r="17" spans="1:46" ht="30" x14ac:dyDescent="0.25">
      <c r="A17" s="165" t="s">
        <v>399</v>
      </c>
      <c r="B17" s="165" t="s">
        <v>163</v>
      </c>
      <c r="C17" s="165">
        <v>13487571</v>
      </c>
      <c r="D17" s="166" t="s">
        <v>144</v>
      </c>
      <c r="E17" s="166" t="s">
        <v>400</v>
      </c>
      <c r="F17" s="165" t="s">
        <v>159</v>
      </c>
      <c r="G17" s="165" t="s">
        <v>60</v>
      </c>
      <c r="H17" s="167">
        <v>43282.333333333336</v>
      </c>
      <c r="I17" s="167"/>
      <c r="J17" s="161" t="str">
        <f t="shared" si="15"/>
        <v>OPEN</v>
      </c>
      <c r="K17" s="197" t="s">
        <v>401</v>
      </c>
      <c r="L17" s="207">
        <v>43465</v>
      </c>
      <c r="M17" s="233"/>
      <c r="N17" s="221"/>
      <c r="O17" s="224"/>
      <c r="P17" s="399"/>
      <c r="Q17" s="399"/>
      <c r="R17" s="205"/>
      <c r="S17" s="169"/>
      <c r="T17" s="205"/>
      <c r="U17" s="169"/>
      <c r="V17" s="169"/>
      <c r="W17" s="231" t="s">
        <v>218</v>
      </c>
      <c r="X17" s="168"/>
      <c r="Y17" s="168"/>
      <c r="Z17" s="168"/>
      <c r="AA17" s="168"/>
      <c r="AB17" s="168"/>
      <c r="AC17" s="168"/>
      <c r="AD17" s="162">
        <f t="shared" si="1"/>
        <v>7</v>
      </c>
      <c r="AE17" s="162" t="str">
        <f t="shared" si="2"/>
        <v/>
      </c>
      <c r="AF17" s="162">
        <f t="shared" si="3"/>
        <v>2018</v>
      </c>
      <c r="AG17" s="162" t="str">
        <f t="shared" si="4"/>
        <v/>
      </c>
      <c r="AH17" s="162" t="str">
        <f>IF(B17="Root",IF(J17="CLOSED",SUMIF(Entrenamientos!A:A,"&lt;="&amp;Mantenimiento!I17,Entrenamientos!L:L)-SUMIF(Entrenamientos!A:A,"&lt;="&amp;Mantenimiento!H17,Entrenamientos!L:L),""),"")</f>
        <v/>
      </c>
      <c r="AI17" s="163" t="str">
        <f>IF(W17="YES",IF(COUNTIF($W$3:$W17,"YES")=0,SUMIF(Entrenamientos!A:A,"&lt;="&amp;Mantenimiento!H17,Entrenamientos!L:L),SUMIF(Entrenamientos!A:A,"&lt;="&amp;Mantenimiento!H17,Entrenamientos!L:L)-SUMIF($I:$I,"&lt;"&amp;(Mantenimiento!H17-1),$AI:$AI)),"")</f>
        <v/>
      </c>
      <c r="AJ17" s="163" t="str">
        <f t="shared" si="5"/>
        <v/>
      </c>
      <c r="AK17" s="163" t="str">
        <f t="shared" ca="1" si="6"/>
        <v/>
      </c>
      <c r="AL17" s="163" t="str">
        <f t="shared" si="7"/>
        <v/>
      </c>
      <c r="AM17" s="199" t="str">
        <f t="shared" si="8"/>
        <v/>
      </c>
      <c r="AN17" s="199" t="str">
        <f>IF($F17="MIP",IF(#REF!="X",$AJ17,""),"")</f>
        <v/>
      </c>
      <c r="AO17" s="199" t="str">
        <f t="shared" si="10"/>
        <v/>
      </c>
      <c r="AP17" s="199" t="str">
        <f t="shared" si="11"/>
        <v/>
      </c>
      <c r="AQ17" s="199" t="str">
        <f t="shared" si="12"/>
        <v/>
      </c>
      <c r="AR17" s="163" t="str">
        <f t="shared" si="13"/>
        <v/>
      </c>
      <c r="AS17" s="194">
        <f t="shared" ca="1" si="14"/>
        <v>-1305</v>
      </c>
      <c r="AT17" s="194" t="str">
        <f t="shared" si="9"/>
        <v/>
      </c>
    </row>
    <row r="18" spans="1:46" ht="30" x14ac:dyDescent="0.25">
      <c r="A18" s="165" t="s">
        <v>399</v>
      </c>
      <c r="B18" s="165" t="s">
        <v>164</v>
      </c>
      <c r="C18" s="165">
        <v>13487571</v>
      </c>
      <c r="D18" s="166" t="s">
        <v>144</v>
      </c>
      <c r="E18" s="166" t="s">
        <v>400</v>
      </c>
      <c r="F18" s="165" t="s">
        <v>159</v>
      </c>
      <c r="G18" s="165" t="s">
        <v>60</v>
      </c>
      <c r="H18" s="167">
        <v>43600.666666666664</v>
      </c>
      <c r="I18" s="167"/>
      <c r="J18" s="161" t="str">
        <f t="shared" si="15"/>
        <v>OPEN</v>
      </c>
      <c r="K18" s="197" t="s">
        <v>401</v>
      </c>
      <c r="L18" s="207"/>
      <c r="M18" s="233"/>
      <c r="N18" s="221"/>
      <c r="O18" s="224"/>
      <c r="P18" s="399"/>
      <c r="Q18" s="399"/>
      <c r="R18" s="205"/>
      <c r="S18" s="169"/>
      <c r="T18" s="205"/>
      <c r="U18" s="169"/>
      <c r="V18" s="169"/>
      <c r="W18" s="231" t="s">
        <v>218</v>
      </c>
      <c r="X18" s="168" t="s">
        <v>186</v>
      </c>
      <c r="Y18" s="168"/>
      <c r="Z18" s="168"/>
      <c r="AA18" s="168"/>
      <c r="AB18" s="168"/>
      <c r="AC18" s="168"/>
      <c r="AD18" s="162">
        <f t="shared" si="1"/>
        <v>5</v>
      </c>
      <c r="AE18" s="162" t="str">
        <f t="shared" si="2"/>
        <v/>
      </c>
      <c r="AF18" s="162">
        <f t="shared" si="3"/>
        <v>2019</v>
      </c>
      <c r="AG18" s="162" t="str">
        <f t="shared" si="4"/>
        <v/>
      </c>
      <c r="AH18" s="162" t="str">
        <f>IF(B18="Root",IF(J18="CLOSED",SUMIF(Entrenamientos!A:A,"&lt;="&amp;Mantenimiento!I18,Entrenamientos!L:L)-SUMIF(Entrenamientos!A:A,"&lt;="&amp;Mantenimiento!H18,Entrenamientos!L:L),""),"")</f>
        <v/>
      </c>
      <c r="AI18" s="163" t="str">
        <f>IF(W18="YES",IF(COUNTIF($W$3:$W18,"YES")=0,SUMIF(Entrenamientos!A:A,"&lt;="&amp;Mantenimiento!H18,Entrenamientos!L:L),SUMIF(Entrenamientos!A:A,"&lt;="&amp;Mantenimiento!H18,Entrenamientos!L:L)-SUMIF($I:$I,"&lt;"&amp;(Mantenimiento!H18-1),$AI:$AI)),"")</f>
        <v/>
      </c>
      <c r="AJ18" s="163" t="str">
        <f t="shared" si="5"/>
        <v/>
      </c>
      <c r="AK18" s="163" t="str">
        <f t="shared" ca="1" si="6"/>
        <v/>
      </c>
      <c r="AL18" s="163" t="str">
        <f t="shared" si="7"/>
        <v/>
      </c>
      <c r="AM18" s="199" t="str">
        <f t="shared" si="8"/>
        <v/>
      </c>
      <c r="AN18" s="199" t="str">
        <f>IF($F18="MIP",IF(#REF!="X",$AJ18,""),"")</f>
        <v/>
      </c>
      <c r="AO18" s="199" t="str">
        <f t="shared" si="10"/>
        <v/>
      </c>
      <c r="AP18" s="199" t="str">
        <f t="shared" si="11"/>
        <v/>
      </c>
      <c r="AQ18" s="199" t="str">
        <f t="shared" si="12"/>
        <v/>
      </c>
      <c r="AR18" s="163" t="str">
        <f t="shared" si="13"/>
        <v/>
      </c>
      <c r="AS18" s="194">
        <f t="shared" ca="1" si="14"/>
        <v>-44770</v>
      </c>
      <c r="AT18" s="194" t="str">
        <f t="shared" si="9"/>
        <v/>
      </c>
    </row>
    <row r="19" spans="1:46" ht="30" x14ac:dyDescent="0.25">
      <c r="A19" s="165" t="s">
        <v>542</v>
      </c>
      <c r="B19" s="165" t="s">
        <v>163</v>
      </c>
      <c r="C19" s="165"/>
      <c r="D19" s="166" t="s">
        <v>144</v>
      </c>
      <c r="E19" s="166" t="s">
        <v>580</v>
      </c>
      <c r="F19" s="165" t="s">
        <v>159</v>
      </c>
      <c r="G19" s="165" t="s">
        <v>60</v>
      </c>
      <c r="H19" s="167">
        <v>43297</v>
      </c>
      <c r="I19" s="167"/>
      <c r="J19" s="161" t="str">
        <f>IF(A19="","",IF(OR(I19="",H19="")=TRUE,"OPEN","CLOSED"))</f>
        <v>OPEN</v>
      </c>
      <c r="K19" s="197" t="s">
        <v>557</v>
      </c>
      <c r="L19" s="207"/>
      <c r="M19" s="233"/>
      <c r="N19" s="221"/>
      <c r="O19" s="224"/>
      <c r="P19" s="399"/>
      <c r="Q19" s="399"/>
      <c r="R19" s="205"/>
      <c r="S19" s="169"/>
      <c r="T19" s="205"/>
      <c r="U19" s="169"/>
      <c r="V19" s="169"/>
      <c r="W19" s="231"/>
      <c r="X19" s="168"/>
      <c r="Y19" s="168"/>
      <c r="Z19" s="168"/>
      <c r="AA19" s="168"/>
      <c r="AB19" s="168"/>
      <c r="AC19" s="168"/>
      <c r="AD19" s="162">
        <f t="shared" si="1"/>
        <v>7</v>
      </c>
      <c r="AE19" s="162" t="str">
        <f t="shared" si="2"/>
        <v/>
      </c>
      <c r="AF19" s="162">
        <f t="shared" si="3"/>
        <v>2018</v>
      </c>
      <c r="AG19" s="162" t="str">
        <f t="shared" si="4"/>
        <v/>
      </c>
      <c r="AH19" s="162" t="str">
        <f>IF(B19="Root",IF(J19="CLOSED",SUMIF(Entrenamientos!A:A,"&lt;="&amp;Mantenimiento!I19,Entrenamientos!L:L)-SUMIF(Entrenamientos!A:A,"&lt;="&amp;Mantenimiento!H19,Entrenamientos!L:L),""),"")</f>
        <v/>
      </c>
      <c r="AI19" s="163" t="str">
        <f>IF(W19="YES",IF(COUNTIF($W$3:$W44,"YES")=0,SUMIF(Entrenamientos!A:A,"&lt;="&amp;Mantenimiento!H19,Entrenamientos!L:L),SUMIF(Entrenamientos!A:A,"&lt;="&amp;Mantenimiento!H19,Entrenamientos!L:L)-SUMIF($I:$I,"&lt;"&amp;(Mantenimiento!H19-1),$AI:$AI)),"")</f>
        <v/>
      </c>
      <c r="AJ19" s="163" t="str">
        <f t="shared" si="5"/>
        <v/>
      </c>
      <c r="AK19" s="163" t="str">
        <f t="shared" ca="1" si="6"/>
        <v/>
      </c>
      <c r="AL19" s="163" t="str">
        <f t="shared" si="7"/>
        <v/>
      </c>
      <c r="AM19" s="199" t="str">
        <f t="shared" si="8"/>
        <v/>
      </c>
      <c r="AN19" s="199" t="str">
        <f>IF($F19="MIP",IF(#REF!="X",$AJ19,""),"")</f>
        <v/>
      </c>
      <c r="AO19" s="199" t="str">
        <f t="shared" si="10"/>
        <v/>
      </c>
      <c r="AP19" s="199" t="str">
        <f t="shared" si="11"/>
        <v/>
      </c>
      <c r="AQ19" s="199" t="str">
        <f t="shared" si="12"/>
        <v/>
      </c>
      <c r="AR19" s="163" t="str">
        <f t="shared" si="13"/>
        <v/>
      </c>
      <c r="AS19" s="194">
        <f t="shared" ca="1" si="14"/>
        <v>-44770</v>
      </c>
      <c r="AT19" s="194" t="str">
        <f t="shared" si="9"/>
        <v/>
      </c>
    </row>
    <row r="20" spans="1:46" ht="15" customHeight="1" x14ac:dyDescent="0.25">
      <c r="A20" s="165" t="s">
        <v>380</v>
      </c>
      <c r="B20" s="165" t="s">
        <v>163</v>
      </c>
      <c r="C20" s="165"/>
      <c r="D20" s="166" t="s">
        <v>144</v>
      </c>
      <c r="E20" s="166" t="s">
        <v>381</v>
      </c>
      <c r="F20" s="165"/>
      <c r="G20" s="165" t="s">
        <v>60</v>
      </c>
      <c r="H20" s="167">
        <v>43300.833333333336</v>
      </c>
      <c r="I20" s="167"/>
      <c r="J20" s="161" t="str">
        <f t="shared" ref="J20:J25" si="16">IF(A20="","",IF(OR(I20="",H20="")=TRUE,"OPEN","CLOSED"))</f>
        <v>OPEN</v>
      </c>
      <c r="K20" s="197" t="s">
        <v>382</v>
      </c>
      <c r="L20" s="207"/>
      <c r="M20" s="233"/>
      <c r="N20" s="221"/>
      <c r="O20" s="224"/>
      <c r="P20" s="399"/>
      <c r="Q20" s="399"/>
      <c r="R20" s="205"/>
      <c r="S20" s="169"/>
      <c r="T20" s="205"/>
      <c r="U20" s="169"/>
      <c r="V20" s="169"/>
      <c r="W20" s="231" t="s">
        <v>218</v>
      </c>
      <c r="X20" s="168"/>
      <c r="Y20" s="168" t="s">
        <v>186</v>
      </c>
      <c r="Z20" s="168"/>
      <c r="AA20" s="168"/>
      <c r="AB20" s="168"/>
      <c r="AC20" s="168"/>
      <c r="AD20" s="162">
        <f t="shared" si="1"/>
        <v>7</v>
      </c>
      <c r="AE20" s="162" t="str">
        <f t="shared" si="2"/>
        <v/>
      </c>
      <c r="AF20" s="162">
        <f t="shared" si="3"/>
        <v>2018</v>
      </c>
      <c r="AG20" s="162" t="str">
        <f t="shared" si="4"/>
        <v/>
      </c>
      <c r="AH20" s="162" t="str">
        <f>IF(B20="Root",IF(J20="CLOSED",SUMIF(Entrenamientos!A:A,"&lt;="&amp;Mantenimiento!I20,Entrenamientos!L:L)-SUMIF(Entrenamientos!A:A,"&lt;="&amp;Mantenimiento!H20,Entrenamientos!L:L),""),"")</f>
        <v/>
      </c>
      <c r="AI20" s="163" t="str">
        <f>IF(W20="YES",IF(COUNTIF($W$3:$W20,"YES")=0,SUMIF(Entrenamientos!A:A,"&lt;="&amp;Mantenimiento!H20,Entrenamientos!L:L),SUMIF(Entrenamientos!A:A,"&lt;="&amp;Mantenimiento!H20,Entrenamientos!L:L)-SUMIF($I:$I,"&lt;"&amp;(Mantenimiento!H20-1),$AI:$AI)),"")</f>
        <v/>
      </c>
      <c r="AJ20" s="163" t="str">
        <f t="shared" si="5"/>
        <v/>
      </c>
      <c r="AK20" s="163" t="str">
        <f t="shared" ca="1" si="6"/>
        <v/>
      </c>
      <c r="AL20" s="163" t="str">
        <f t="shared" si="7"/>
        <v/>
      </c>
      <c r="AM20" s="199" t="str">
        <f t="shared" si="8"/>
        <v/>
      </c>
      <c r="AN20" s="199" t="str">
        <f>IF($F20="MIP",IF(#REF!="X",$AJ20,""),"")</f>
        <v/>
      </c>
      <c r="AO20" s="199" t="str">
        <f t="shared" si="10"/>
        <v/>
      </c>
      <c r="AP20" s="199" t="str">
        <f t="shared" si="11"/>
        <v/>
      </c>
      <c r="AQ20" s="199" t="str">
        <f t="shared" si="12"/>
        <v/>
      </c>
      <c r="AR20" s="163" t="str">
        <f t="shared" si="13"/>
        <v/>
      </c>
      <c r="AS20" s="194">
        <f t="shared" ca="1" si="14"/>
        <v>-44770</v>
      </c>
      <c r="AT20" s="194" t="str">
        <f t="shared" si="9"/>
        <v/>
      </c>
    </row>
    <row r="21" spans="1:46" x14ac:dyDescent="0.25">
      <c r="A21" s="165" t="s">
        <v>380</v>
      </c>
      <c r="B21" s="165" t="s">
        <v>164</v>
      </c>
      <c r="C21" s="165"/>
      <c r="D21" s="166" t="s">
        <v>144</v>
      </c>
      <c r="E21" s="166" t="s">
        <v>381</v>
      </c>
      <c r="F21" s="165" t="s">
        <v>319</v>
      </c>
      <c r="G21" s="165" t="s">
        <v>60</v>
      </c>
      <c r="H21" s="167">
        <v>43300.833333333336</v>
      </c>
      <c r="I21" s="167"/>
      <c r="J21" s="161" t="str">
        <f t="shared" si="16"/>
        <v>OPEN</v>
      </c>
      <c r="K21" s="197" t="s">
        <v>383</v>
      </c>
      <c r="L21" s="207">
        <v>43465</v>
      </c>
      <c r="M21" s="233"/>
      <c r="N21" s="221"/>
      <c r="O21" s="224"/>
      <c r="P21" s="399"/>
      <c r="Q21" s="399"/>
      <c r="R21" s="205" t="s">
        <v>384</v>
      </c>
      <c r="S21" s="169" t="s">
        <v>389</v>
      </c>
      <c r="T21" s="205">
        <v>1</v>
      </c>
      <c r="U21" s="169"/>
      <c r="V21" s="169"/>
      <c r="W21" s="231" t="s">
        <v>218</v>
      </c>
      <c r="X21" s="168"/>
      <c r="Y21" s="168" t="s">
        <v>186</v>
      </c>
      <c r="Z21" s="168"/>
      <c r="AA21" s="168"/>
      <c r="AB21" s="168"/>
      <c r="AC21" s="168"/>
      <c r="AD21" s="162">
        <f t="shared" si="1"/>
        <v>7</v>
      </c>
      <c r="AE21" s="162" t="str">
        <f t="shared" si="2"/>
        <v/>
      </c>
      <c r="AF21" s="162">
        <f t="shared" si="3"/>
        <v>2018</v>
      </c>
      <c r="AG21" s="162" t="str">
        <f t="shared" si="4"/>
        <v/>
      </c>
      <c r="AH21" s="162" t="str">
        <f>IF(B21="Root",IF(J21="CLOSED",SUMIF(Entrenamientos!A:A,"&lt;="&amp;Mantenimiento!I21,Entrenamientos!L:L)-SUMIF(Entrenamientos!A:A,"&lt;="&amp;Mantenimiento!H21,Entrenamientos!L:L),""),"")</f>
        <v/>
      </c>
      <c r="AI21" s="163" t="str">
        <f>IF(W21="YES",IF(COUNTIF($W$3:$W21,"YES")=0,SUMIF(Entrenamientos!A:A,"&lt;="&amp;Mantenimiento!H21,Entrenamientos!L:L),SUMIF(Entrenamientos!A:A,"&lt;="&amp;Mantenimiento!H21,Entrenamientos!L:L)-SUMIF($I:$I,"&lt;"&amp;(Mantenimiento!H21-1),$AI:$AI)),"")</f>
        <v/>
      </c>
      <c r="AJ21" s="163" t="str">
        <f t="shared" si="5"/>
        <v/>
      </c>
      <c r="AK21" s="163">
        <f t="shared" ca="1" si="6"/>
        <v>35260.000002052344</v>
      </c>
      <c r="AL21" s="163" t="str">
        <f t="shared" si="7"/>
        <v/>
      </c>
      <c r="AM21" s="199" t="str">
        <f t="shared" si="8"/>
        <v/>
      </c>
      <c r="AN21" s="199" t="str">
        <f>IF($F21="MIP",IF(#REF!="X",$AJ21,""),"")</f>
        <v/>
      </c>
      <c r="AO21" s="199" t="str">
        <f t="shared" si="10"/>
        <v/>
      </c>
      <c r="AP21" s="199" t="str">
        <f t="shared" si="11"/>
        <v/>
      </c>
      <c r="AQ21" s="199" t="str">
        <f t="shared" si="12"/>
        <v/>
      </c>
      <c r="AR21" s="163" t="str">
        <f t="shared" si="13"/>
        <v/>
      </c>
      <c r="AS21" s="194">
        <f t="shared" ca="1" si="14"/>
        <v>-1305</v>
      </c>
      <c r="AT21" s="194" t="str">
        <f t="shared" si="9"/>
        <v/>
      </c>
    </row>
    <row r="22" spans="1:46" ht="15" customHeight="1" x14ac:dyDescent="0.25">
      <c r="A22" s="165" t="s">
        <v>385</v>
      </c>
      <c r="B22" s="165" t="s">
        <v>163</v>
      </c>
      <c r="C22" s="165"/>
      <c r="D22" s="166" t="s">
        <v>144</v>
      </c>
      <c r="E22" s="166" t="s">
        <v>386</v>
      </c>
      <c r="F22" s="165"/>
      <c r="G22" s="165" t="s">
        <v>60</v>
      </c>
      <c r="H22" s="167">
        <v>43300.833333333336</v>
      </c>
      <c r="I22" s="167"/>
      <c r="J22" s="161" t="str">
        <f t="shared" si="16"/>
        <v>OPEN</v>
      </c>
      <c r="K22" s="197" t="s">
        <v>382</v>
      </c>
      <c r="L22" s="207"/>
      <c r="M22" s="233"/>
      <c r="N22" s="221"/>
      <c r="O22" s="224"/>
      <c r="P22" s="399"/>
      <c r="Q22" s="399"/>
      <c r="R22" s="205"/>
      <c r="S22" s="169"/>
      <c r="T22" s="205"/>
      <c r="U22" s="169"/>
      <c r="V22" s="169"/>
      <c r="W22" s="231" t="s">
        <v>218</v>
      </c>
      <c r="X22" s="168"/>
      <c r="Y22" s="168" t="s">
        <v>186</v>
      </c>
      <c r="Z22" s="168"/>
      <c r="AA22" s="168"/>
      <c r="AB22" s="168"/>
      <c r="AC22" s="168"/>
      <c r="AD22" s="162">
        <f t="shared" si="1"/>
        <v>7</v>
      </c>
      <c r="AE22" s="162" t="str">
        <f t="shared" si="2"/>
        <v/>
      </c>
      <c r="AF22" s="162">
        <f t="shared" si="3"/>
        <v>2018</v>
      </c>
      <c r="AG22" s="162" t="str">
        <f t="shared" si="4"/>
        <v/>
      </c>
      <c r="AH22" s="162" t="str">
        <f>IF(B22="Root",IF(J22="CLOSED",SUMIF(Entrenamientos!A:A,"&lt;="&amp;Mantenimiento!I22,Entrenamientos!L:L)-SUMIF(Entrenamientos!A:A,"&lt;="&amp;Mantenimiento!H22,Entrenamientos!L:L),""),"")</f>
        <v/>
      </c>
      <c r="AI22" s="163" t="str">
        <f>IF(W22="YES",IF(COUNTIF($W$3:$W22,"YES")=0,SUMIF(Entrenamientos!A:A,"&lt;="&amp;Mantenimiento!H22,Entrenamientos!L:L),SUMIF(Entrenamientos!A:A,"&lt;="&amp;Mantenimiento!H22,Entrenamientos!L:L)-SUMIF($I:$I,"&lt;"&amp;(Mantenimiento!H22-1),$AI:$AI)),"")</f>
        <v/>
      </c>
      <c r="AJ22" s="163" t="str">
        <f t="shared" si="5"/>
        <v/>
      </c>
      <c r="AK22" s="163" t="str">
        <f t="shared" ca="1" si="6"/>
        <v/>
      </c>
      <c r="AL22" s="163" t="str">
        <f t="shared" si="7"/>
        <v/>
      </c>
      <c r="AM22" s="199" t="str">
        <f t="shared" si="8"/>
        <v/>
      </c>
      <c r="AN22" s="199" t="str">
        <f>IF($F22="MIP",IF(#REF!="X",$AJ22,""),"")</f>
        <v/>
      </c>
      <c r="AO22" s="199" t="str">
        <f t="shared" si="10"/>
        <v/>
      </c>
      <c r="AP22" s="199" t="str">
        <f t="shared" si="11"/>
        <v/>
      </c>
      <c r="AQ22" s="199" t="str">
        <f t="shared" si="12"/>
        <v/>
      </c>
      <c r="AR22" s="163" t="str">
        <f t="shared" si="13"/>
        <v/>
      </c>
      <c r="AS22" s="194">
        <f t="shared" ca="1" si="14"/>
        <v>-44770</v>
      </c>
      <c r="AT22" s="194" t="str">
        <f t="shared" si="9"/>
        <v/>
      </c>
    </row>
    <row r="23" spans="1:46" x14ac:dyDescent="0.25">
      <c r="A23" s="165" t="s">
        <v>385</v>
      </c>
      <c r="B23" s="165" t="s">
        <v>164</v>
      </c>
      <c r="C23" s="165"/>
      <c r="D23" s="166" t="s">
        <v>144</v>
      </c>
      <c r="E23" s="166" t="s">
        <v>386</v>
      </c>
      <c r="F23" s="165" t="s">
        <v>319</v>
      </c>
      <c r="G23" s="165" t="s">
        <v>60</v>
      </c>
      <c r="H23" s="167">
        <v>43300.833333333336</v>
      </c>
      <c r="I23" s="167"/>
      <c r="J23" s="161" t="str">
        <f t="shared" si="16"/>
        <v>OPEN</v>
      </c>
      <c r="K23" s="197" t="s">
        <v>387</v>
      </c>
      <c r="L23" s="207">
        <v>43465</v>
      </c>
      <c r="M23" s="233"/>
      <c r="N23" s="221"/>
      <c r="O23" s="224"/>
      <c r="P23" s="399"/>
      <c r="Q23" s="399"/>
      <c r="R23" s="205" t="s">
        <v>388</v>
      </c>
      <c r="S23" s="169" t="s">
        <v>390</v>
      </c>
      <c r="T23" s="205">
        <v>1</v>
      </c>
      <c r="U23" s="169"/>
      <c r="V23" s="169"/>
      <c r="W23" s="231" t="s">
        <v>218</v>
      </c>
      <c r="X23" s="168"/>
      <c r="Y23" s="168" t="s">
        <v>186</v>
      </c>
      <c r="Z23" s="168"/>
      <c r="AA23" s="168"/>
      <c r="AB23" s="168"/>
      <c r="AC23" s="168"/>
      <c r="AD23" s="162">
        <f t="shared" si="1"/>
        <v>7</v>
      </c>
      <c r="AE23" s="162" t="str">
        <f t="shared" si="2"/>
        <v/>
      </c>
      <c r="AF23" s="162">
        <f t="shared" si="3"/>
        <v>2018</v>
      </c>
      <c r="AG23" s="162" t="str">
        <f t="shared" si="4"/>
        <v/>
      </c>
      <c r="AH23" s="162" t="str">
        <f>IF(B23="Root",IF(J23="CLOSED",SUMIF(Entrenamientos!A:A,"&lt;="&amp;Mantenimiento!I23,Entrenamientos!L:L)-SUMIF(Entrenamientos!A:A,"&lt;="&amp;Mantenimiento!H23,Entrenamientos!L:L),""),"")</f>
        <v/>
      </c>
      <c r="AI23" s="163" t="str">
        <f>IF(W23="YES",IF(COUNTIF($W$3:$W23,"YES")=0,SUMIF(Entrenamientos!A:A,"&lt;="&amp;Mantenimiento!H23,Entrenamientos!L:L),SUMIF(Entrenamientos!A:A,"&lt;="&amp;Mantenimiento!H23,Entrenamientos!L:L)-SUMIF($I:$I,"&lt;"&amp;(Mantenimiento!H23-1),$AI:$AI)),"")</f>
        <v/>
      </c>
      <c r="AJ23" s="163" t="str">
        <f t="shared" si="5"/>
        <v/>
      </c>
      <c r="AK23" s="163">
        <f t="shared" ca="1" si="6"/>
        <v>35260.000002052344</v>
      </c>
      <c r="AL23" s="163" t="str">
        <f t="shared" si="7"/>
        <v/>
      </c>
      <c r="AM23" s="199" t="str">
        <f t="shared" si="8"/>
        <v/>
      </c>
      <c r="AN23" s="199" t="str">
        <f>IF($F23="MIP",IF(#REF!="X",$AJ23,""),"")</f>
        <v/>
      </c>
      <c r="AO23" s="199" t="str">
        <f t="shared" si="10"/>
        <v/>
      </c>
      <c r="AP23" s="199" t="str">
        <f t="shared" si="11"/>
        <v/>
      </c>
      <c r="AQ23" s="199" t="str">
        <f t="shared" si="12"/>
        <v/>
      </c>
      <c r="AR23" s="163" t="str">
        <f t="shared" si="13"/>
        <v/>
      </c>
      <c r="AS23" s="194">
        <f t="shared" ca="1" si="14"/>
        <v>-1305</v>
      </c>
      <c r="AT23" s="194" t="str">
        <f t="shared" si="9"/>
        <v/>
      </c>
    </row>
    <row r="24" spans="1:46" x14ac:dyDescent="0.25">
      <c r="A24" s="165" t="s">
        <v>391</v>
      </c>
      <c r="B24" s="165" t="s">
        <v>163</v>
      </c>
      <c r="C24" s="165"/>
      <c r="D24" s="166" t="s">
        <v>144</v>
      </c>
      <c r="E24" s="166" t="s">
        <v>392</v>
      </c>
      <c r="F24" s="165"/>
      <c r="G24" s="165" t="s">
        <v>60</v>
      </c>
      <c r="H24" s="167">
        <v>43300.833333333336</v>
      </c>
      <c r="I24" s="167"/>
      <c r="J24" s="161" t="str">
        <f t="shared" si="16"/>
        <v>OPEN</v>
      </c>
      <c r="K24" s="197" t="s">
        <v>382</v>
      </c>
      <c r="L24" s="207"/>
      <c r="M24" s="233"/>
      <c r="N24" s="221"/>
      <c r="O24" s="224"/>
      <c r="P24" s="399"/>
      <c r="Q24" s="399"/>
      <c r="R24" s="205"/>
      <c r="S24" s="169"/>
      <c r="T24" s="205"/>
      <c r="U24" s="169"/>
      <c r="V24" s="169"/>
      <c r="W24" s="231" t="s">
        <v>218</v>
      </c>
      <c r="X24" s="168"/>
      <c r="Y24" s="168" t="s">
        <v>186</v>
      </c>
      <c r="Z24" s="168"/>
      <c r="AA24" s="168"/>
      <c r="AB24" s="168"/>
      <c r="AC24" s="168"/>
      <c r="AD24" s="162">
        <f t="shared" si="1"/>
        <v>7</v>
      </c>
      <c r="AE24" s="162" t="str">
        <f t="shared" si="2"/>
        <v/>
      </c>
      <c r="AF24" s="162">
        <f t="shared" si="3"/>
        <v>2018</v>
      </c>
      <c r="AG24" s="162" t="str">
        <f t="shared" si="4"/>
        <v/>
      </c>
      <c r="AH24" s="162" t="str">
        <f>IF(B24="Root",IF(J24="CLOSED",SUMIF(Entrenamientos!A:A,"&lt;="&amp;Mantenimiento!I24,Entrenamientos!L:L)-SUMIF(Entrenamientos!A:A,"&lt;="&amp;Mantenimiento!H24,Entrenamientos!L:L),""),"")</f>
        <v/>
      </c>
      <c r="AI24" s="163" t="str">
        <f>IF(W24="YES",IF(COUNTIF($W$3:$W24,"YES")=0,SUMIF(Entrenamientos!A:A,"&lt;="&amp;Mantenimiento!H24,Entrenamientos!L:L),SUMIF(Entrenamientos!A:A,"&lt;="&amp;Mantenimiento!H24,Entrenamientos!L:L)-SUMIF($I:$I,"&lt;"&amp;(Mantenimiento!H24-1),$AI:$AI)),"")</f>
        <v/>
      </c>
      <c r="AJ24" s="163" t="str">
        <f t="shared" si="5"/>
        <v/>
      </c>
      <c r="AK24" s="163" t="str">
        <f t="shared" ca="1" si="6"/>
        <v/>
      </c>
      <c r="AL24" s="163" t="str">
        <f t="shared" si="7"/>
        <v/>
      </c>
      <c r="AM24" s="199" t="str">
        <f t="shared" si="8"/>
        <v/>
      </c>
      <c r="AN24" s="199" t="str">
        <f>IF($F24="MIP",IF(#REF!="X",$AJ24,""),"")</f>
        <v/>
      </c>
      <c r="AO24" s="199" t="str">
        <f t="shared" si="10"/>
        <v/>
      </c>
      <c r="AP24" s="199" t="str">
        <f t="shared" si="11"/>
        <v/>
      </c>
      <c r="AQ24" s="199" t="str">
        <f t="shared" si="12"/>
        <v/>
      </c>
      <c r="AR24" s="163" t="str">
        <f t="shared" si="13"/>
        <v/>
      </c>
      <c r="AS24" s="194">
        <f t="shared" ca="1" si="14"/>
        <v>-44770</v>
      </c>
      <c r="AT24" s="194" t="str">
        <f t="shared" si="9"/>
        <v/>
      </c>
    </row>
    <row r="25" spans="1:46" ht="15" customHeight="1" x14ac:dyDescent="0.25">
      <c r="A25" s="165" t="s">
        <v>391</v>
      </c>
      <c r="B25" s="165" t="s">
        <v>164</v>
      </c>
      <c r="C25" s="165"/>
      <c r="D25" s="166" t="s">
        <v>144</v>
      </c>
      <c r="E25" s="166" t="s">
        <v>392</v>
      </c>
      <c r="F25" s="165" t="s">
        <v>319</v>
      </c>
      <c r="G25" s="165" t="s">
        <v>60</v>
      </c>
      <c r="H25" s="167">
        <v>43300.833333333336</v>
      </c>
      <c r="I25" s="167"/>
      <c r="J25" s="161" t="str">
        <f t="shared" si="16"/>
        <v>OPEN</v>
      </c>
      <c r="K25" s="197" t="s">
        <v>393</v>
      </c>
      <c r="L25" s="207">
        <v>43465</v>
      </c>
      <c r="M25" s="233"/>
      <c r="N25" s="221"/>
      <c r="O25" s="224"/>
      <c r="P25" s="399"/>
      <c r="Q25" s="399"/>
      <c r="R25" s="205" t="s">
        <v>394</v>
      </c>
      <c r="S25" s="169" t="s">
        <v>395</v>
      </c>
      <c r="T25" s="205">
        <v>1</v>
      </c>
      <c r="U25" s="169"/>
      <c r="V25" s="169"/>
      <c r="W25" s="231" t="s">
        <v>218</v>
      </c>
      <c r="X25" s="168"/>
      <c r="Y25" s="168" t="s">
        <v>186</v>
      </c>
      <c r="Z25" s="168"/>
      <c r="AA25" s="168"/>
      <c r="AB25" s="168"/>
      <c r="AC25" s="168"/>
      <c r="AD25" s="162">
        <f t="shared" si="1"/>
        <v>7</v>
      </c>
      <c r="AE25" s="162" t="str">
        <f t="shared" si="2"/>
        <v/>
      </c>
      <c r="AF25" s="162">
        <f t="shared" si="3"/>
        <v>2018</v>
      </c>
      <c r="AG25" s="162" t="str">
        <f t="shared" si="4"/>
        <v/>
      </c>
      <c r="AH25" s="162" t="str">
        <f>IF(B25="Root",IF(J25="CLOSED",SUMIF(Entrenamientos!A:A,"&lt;="&amp;Mantenimiento!I25,Entrenamientos!L:L)-SUMIF(Entrenamientos!A:A,"&lt;="&amp;Mantenimiento!H25,Entrenamientos!L:L),""),"")</f>
        <v/>
      </c>
      <c r="AI25" s="163" t="str">
        <f>IF(W25="YES",IF(COUNTIF($W$3:$W25,"YES")=0,SUMIF(Entrenamientos!A:A,"&lt;="&amp;Mantenimiento!H25,Entrenamientos!L:L),SUMIF(Entrenamientos!A:A,"&lt;="&amp;Mantenimiento!H25,Entrenamientos!L:L)-SUMIF($I:$I,"&lt;"&amp;(Mantenimiento!H25-1),$AI:$AI)),"")</f>
        <v/>
      </c>
      <c r="AJ25" s="163" t="str">
        <f t="shared" si="5"/>
        <v/>
      </c>
      <c r="AK25" s="163">
        <f t="shared" ca="1" si="6"/>
        <v>35260.000002052344</v>
      </c>
      <c r="AL25" s="163" t="str">
        <f t="shared" si="7"/>
        <v/>
      </c>
      <c r="AM25" s="199" t="str">
        <f t="shared" si="8"/>
        <v/>
      </c>
      <c r="AN25" s="199" t="str">
        <f>IF($F25="MIP",IF(#REF!="X",$AJ25,""),"")</f>
        <v/>
      </c>
      <c r="AO25" s="199" t="str">
        <f t="shared" si="10"/>
        <v/>
      </c>
      <c r="AP25" s="199" t="str">
        <f t="shared" si="11"/>
        <v/>
      </c>
      <c r="AQ25" s="199" t="str">
        <f t="shared" si="12"/>
        <v/>
      </c>
      <c r="AR25" s="163" t="str">
        <f t="shared" si="13"/>
        <v/>
      </c>
      <c r="AS25" s="194">
        <f t="shared" ca="1" si="14"/>
        <v>-1305</v>
      </c>
      <c r="AT25" s="194" t="str">
        <f t="shared" si="9"/>
        <v/>
      </c>
    </row>
    <row r="26" spans="1:46" x14ac:dyDescent="0.25">
      <c r="A26" s="165" t="s">
        <v>402</v>
      </c>
      <c r="B26" s="165" t="s">
        <v>163</v>
      </c>
      <c r="C26" s="165"/>
      <c r="D26" s="166" t="s">
        <v>317</v>
      </c>
      <c r="E26" s="166" t="s">
        <v>403</v>
      </c>
      <c r="F26" s="165"/>
      <c r="G26" s="165" t="s">
        <v>60</v>
      </c>
      <c r="H26" s="167">
        <v>43315.270833333336</v>
      </c>
      <c r="I26" s="167"/>
      <c r="J26" s="161" t="str">
        <f t="shared" ref="J26:J34" si="17">IF(A26="","",IF(OR(I26="",H26="")=TRUE,"OPEN","CLOSED"))</f>
        <v>OPEN</v>
      </c>
      <c r="K26" s="197"/>
      <c r="L26" s="207">
        <v>43465</v>
      </c>
      <c r="M26" s="233"/>
      <c r="N26" s="221"/>
      <c r="O26" s="224"/>
      <c r="P26" s="399"/>
      <c r="Q26" s="399"/>
      <c r="R26" s="205"/>
      <c r="S26" s="169"/>
      <c r="T26" s="205"/>
      <c r="U26" s="169"/>
      <c r="V26" s="169"/>
      <c r="W26" s="231" t="s">
        <v>218</v>
      </c>
      <c r="X26" s="168" t="s">
        <v>186</v>
      </c>
      <c r="Y26" s="168"/>
      <c r="Z26" s="168"/>
      <c r="AA26" s="168"/>
      <c r="AB26" s="168"/>
      <c r="AC26" s="168"/>
      <c r="AD26" s="162">
        <f t="shared" si="1"/>
        <v>8</v>
      </c>
      <c r="AE26" s="162" t="str">
        <f t="shared" si="2"/>
        <v/>
      </c>
      <c r="AF26" s="162">
        <f t="shared" si="3"/>
        <v>2018</v>
      </c>
      <c r="AG26" s="162" t="str">
        <f t="shared" si="4"/>
        <v/>
      </c>
      <c r="AH26" s="162" t="str">
        <f>IF(B26="Root",IF(J26="CLOSED",SUMIF(Entrenamientos!A:A,"&lt;="&amp;Mantenimiento!I26,Entrenamientos!L:L)-SUMIF(Entrenamientos!A:A,"&lt;="&amp;Mantenimiento!H26,Entrenamientos!L:L),""),"")</f>
        <v/>
      </c>
      <c r="AI26" s="163" t="str">
        <f>IF(W26="YES",IF(COUNTIF($W$3:$W26,"YES")=0,SUMIF(Entrenamientos!A:A,"&lt;="&amp;Mantenimiento!H26,Entrenamientos!L:L),SUMIF(Entrenamientos!A:A,"&lt;="&amp;Mantenimiento!H26,Entrenamientos!L:L)-SUMIF($I:$I,"&lt;"&amp;(Mantenimiento!H26-1),$AI:$AI)),"")</f>
        <v/>
      </c>
      <c r="AJ26" s="163" t="str">
        <f t="shared" si="5"/>
        <v/>
      </c>
      <c r="AK26" s="163" t="str">
        <f t="shared" ca="1" si="6"/>
        <v/>
      </c>
      <c r="AL26" s="163" t="str">
        <f t="shared" si="7"/>
        <v/>
      </c>
      <c r="AM26" s="199" t="str">
        <f t="shared" si="8"/>
        <v/>
      </c>
      <c r="AN26" s="199" t="str">
        <f>IF($F26="MIP",IF(#REF!="X",$AJ26,""),"")</f>
        <v/>
      </c>
      <c r="AO26" s="199" t="str">
        <f t="shared" si="10"/>
        <v/>
      </c>
      <c r="AP26" s="199" t="str">
        <f t="shared" si="11"/>
        <v/>
      </c>
      <c r="AQ26" s="199" t="str">
        <f t="shared" si="12"/>
        <v/>
      </c>
      <c r="AR26" s="163" t="str">
        <f t="shared" si="13"/>
        <v/>
      </c>
      <c r="AS26" s="194">
        <f t="shared" ca="1" si="14"/>
        <v>-1305</v>
      </c>
      <c r="AT26" s="194" t="str">
        <f t="shared" si="9"/>
        <v/>
      </c>
    </row>
    <row r="27" spans="1:46" ht="30" x14ac:dyDescent="0.25">
      <c r="A27" s="165" t="s">
        <v>402</v>
      </c>
      <c r="B27" s="165" t="s">
        <v>167</v>
      </c>
      <c r="C27" s="165"/>
      <c r="D27" s="166" t="s">
        <v>317</v>
      </c>
      <c r="E27" s="166" t="s">
        <v>403</v>
      </c>
      <c r="F27" s="165" t="s">
        <v>319</v>
      </c>
      <c r="G27" s="165" t="s">
        <v>60</v>
      </c>
      <c r="H27" s="167">
        <v>43318.239583333336</v>
      </c>
      <c r="I27" s="167"/>
      <c r="J27" s="161" t="str">
        <f t="shared" si="17"/>
        <v>OPEN</v>
      </c>
      <c r="K27" s="197" t="s">
        <v>406</v>
      </c>
      <c r="L27" s="207"/>
      <c r="M27" s="233"/>
      <c r="N27" s="221"/>
      <c r="O27" s="224"/>
      <c r="P27" s="399"/>
      <c r="Q27" s="399"/>
      <c r="R27" s="205" t="s">
        <v>405</v>
      </c>
      <c r="S27" s="169" t="s">
        <v>404</v>
      </c>
      <c r="T27" s="205">
        <v>1</v>
      </c>
      <c r="U27" s="169"/>
      <c r="V27" s="169"/>
      <c r="W27" s="231" t="s">
        <v>218</v>
      </c>
      <c r="X27" s="168"/>
      <c r="Y27" s="168"/>
      <c r="Z27" s="168"/>
      <c r="AA27" s="168"/>
      <c r="AB27" s="168"/>
      <c r="AC27" s="168"/>
      <c r="AD27" s="162">
        <f t="shared" si="1"/>
        <v>8</v>
      </c>
      <c r="AE27" s="162" t="str">
        <f t="shared" si="2"/>
        <v/>
      </c>
      <c r="AF27" s="162">
        <f t="shared" si="3"/>
        <v>2018</v>
      </c>
      <c r="AG27" s="162" t="str">
        <f t="shared" si="4"/>
        <v/>
      </c>
      <c r="AH27" s="162" t="str">
        <f>IF(B27="Root",IF(J27="CLOSED",SUMIF(Entrenamientos!A:A,"&lt;="&amp;Mantenimiento!I27,Entrenamientos!L:L)-SUMIF(Entrenamientos!A:A,"&lt;="&amp;Mantenimiento!H27,Entrenamientos!L:L),""),"")</f>
        <v/>
      </c>
      <c r="AI27" s="163" t="str">
        <f>IF(W27="YES",IF(COUNTIF($W$3:$W27,"YES")=0,SUMIF(Entrenamientos!A:A,"&lt;="&amp;Mantenimiento!H27,Entrenamientos!L:L),SUMIF(Entrenamientos!A:A,"&lt;="&amp;Mantenimiento!H27,Entrenamientos!L:L)-SUMIF($I:$I,"&lt;"&amp;(Mantenimiento!H27-1),$AI:$AI)),"")</f>
        <v/>
      </c>
      <c r="AJ27" s="163" t="str">
        <f t="shared" si="5"/>
        <v/>
      </c>
      <c r="AK27" s="163">
        <f t="shared" ca="1" si="6"/>
        <v>34842.250002028028</v>
      </c>
      <c r="AL27" s="163" t="str">
        <f t="shared" si="7"/>
        <v/>
      </c>
      <c r="AM27" s="199" t="str">
        <f t="shared" si="8"/>
        <v/>
      </c>
      <c r="AN27" s="199" t="str">
        <f>IF($F27="MIP",IF(#REF!="X",$AJ27,""),"")</f>
        <v/>
      </c>
      <c r="AO27" s="199" t="str">
        <f t="shared" si="10"/>
        <v/>
      </c>
      <c r="AP27" s="199" t="str">
        <f t="shared" si="11"/>
        <v/>
      </c>
      <c r="AQ27" s="199" t="str">
        <f t="shared" si="12"/>
        <v/>
      </c>
      <c r="AR27" s="163" t="str">
        <f t="shared" si="13"/>
        <v/>
      </c>
      <c r="AS27" s="194">
        <f t="shared" ca="1" si="14"/>
        <v>-44770</v>
      </c>
      <c r="AT27" s="194" t="str">
        <f t="shared" si="9"/>
        <v/>
      </c>
    </row>
    <row r="28" spans="1:46" ht="45" x14ac:dyDescent="0.25">
      <c r="A28" s="165" t="s">
        <v>419</v>
      </c>
      <c r="B28" s="165" t="s">
        <v>163</v>
      </c>
      <c r="C28" s="165"/>
      <c r="D28" s="166" t="s">
        <v>144</v>
      </c>
      <c r="E28" s="166" t="s">
        <v>509</v>
      </c>
      <c r="F28" s="165" t="s">
        <v>159</v>
      </c>
      <c r="G28" s="165" t="s">
        <v>61</v>
      </c>
      <c r="H28" s="167">
        <v>43328.208333333336</v>
      </c>
      <c r="I28" s="167"/>
      <c r="J28" s="161" t="str">
        <f t="shared" si="17"/>
        <v>OPEN</v>
      </c>
      <c r="K28" s="197" t="s">
        <v>420</v>
      </c>
      <c r="L28" s="207">
        <v>43465</v>
      </c>
      <c r="M28" s="233"/>
      <c r="N28" s="221"/>
      <c r="O28" s="224"/>
      <c r="P28" s="399"/>
      <c r="Q28" s="399"/>
      <c r="R28" s="205"/>
      <c r="S28" s="169"/>
      <c r="T28" s="205"/>
      <c r="U28" s="169"/>
      <c r="V28" s="169"/>
      <c r="W28" s="231" t="s">
        <v>218</v>
      </c>
      <c r="X28" s="168"/>
      <c r="Y28" s="168"/>
      <c r="Z28" s="168"/>
      <c r="AA28" s="168"/>
      <c r="AB28" s="168"/>
      <c r="AC28" s="168"/>
      <c r="AD28" s="162">
        <f t="shared" si="1"/>
        <v>8</v>
      </c>
      <c r="AE28" s="162" t="str">
        <f t="shared" si="2"/>
        <v/>
      </c>
      <c r="AF28" s="162">
        <f t="shared" si="3"/>
        <v>2018</v>
      </c>
      <c r="AG28" s="162" t="str">
        <f t="shared" si="4"/>
        <v/>
      </c>
      <c r="AH28" s="162" t="str">
        <f>IF(B28="Root",IF(J28="CLOSED",SUMIF(Entrenamientos!A:A,"&lt;="&amp;Mantenimiento!I28,Entrenamientos!L:L)-SUMIF(Entrenamientos!A:A,"&lt;="&amp;Mantenimiento!H28,Entrenamientos!L:L),""),"")</f>
        <v/>
      </c>
      <c r="AI28" s="163" t="str">
        <f>IF(W28="YES",IF(COUNTIF($W$3:$W28,"YES")=0,SUMIF(Entrenamientos!A:A,"&lt;="&amp;Mantenimiento!H28,Entrenamientos!L:L),SUMIF(Entrenamientos!A:A,"&lt;="&amp;Mantenimiento!H28,Entrenamientos!L:L)-SUMIF($I:$I,"&lt;"&amp;(Mantenimiento!H28-1),$AI:$AI)),"")</f>
        <v/>
      </c>
      <c r="AJ28" s="163" t="str">
        <f t="shared" si="5"/>
        <v/>
      </c>
      <c r="AK28" s="163" t="str">
        <f t="shared" ca="1" si="6"/>
        <v/>
      </c>
      <c r="AL28" s="163" t="str">
        <f t="shared" si="7"/>
        <v/>
      </c>
      <c r="AM28" s="199" t="str">
        <f t="shared" si="8"/>
        <v/>
      </c>
      <c r="AN28" s="199" t="str">
        <f>IF($F28="MIP",IF(#REF!="X",$AJ28,""),"")</f>
        <v/>
      </c>
      <c r="AO28" s="199" t="str">
        <f t="shared" si="10"/>
        <v/>
      </c>
      <c r="AP28" s="199" t="str">
        <f t="shared" si="11"/>
        <v/>
      </c>
      <c r="AQ28" s="199" t="str">
        <f t="shared" si="12"/>
        <v/>
      </c>
      <c r="AR28" s="163" t="str">
        <f t="shared" si="13"/>
        <v/>
      </c>
      <c r="AS28" s="194">
        <f t="shared" ca="1" si="14"/>
        <v>-1305</v>
      </c>
      <c r="AT28" s="194" t="str">
        <f t="shared" si="9"/>
        <v/>
      </c>
    </row>
    <row r="29" spans="1:46" ht="30" x14ac:dyDescent="0.25">
      <c r="A29" s="165" t="s">
        <v>419</v>
      </c>
      <c r="B29" s="165" t="s">
        <v>164</v>
      </c>
      <c r="C29" s="165"/>
      <c r="D29" s="166" t="s">
        <v>144</v>
      </c>
      <c r="E29" s="166" t="s">
        <v>509</v>
      </c>
      <c r="F29" s="165" t="s">
        <v>159</v>
      </c>
      <c r="G29" s="165" t="s">
        <v>61</v>
      </c>
      <c r="H29" s="167">
        <v>43328.208333333336</v>
      </c>
      <c r="I29" s="167"/>
      <c r="J29" s="161" t="str">
        <f t="shared" si="17"/>
        <v>OPEN</v>
      </c>
      <c r="K29" s="197" t="s">
        <v>421</v>
      </c>
      <c r="L29" s="207"/>
      <c r="M29" s="233"/>
      <c r="N29" s="221"/>
      <c r="O29" s="224"/>
      <c r="P29" s="399"/>
      <c r="Q29" s="399"/>
      <c r="R29" s="205"/>
      <c r="S29" s="169"/>
      <c r="T29" s="205"/>
      <c r="U29" s="169"/>
      <c r="V29" s="169"/>
      <c r="W29" s="231" t="s">
        <v>218</v>
      </c>
      <c r="X29" s="168"/>
      <c r="Y29" s="168"/>
      <c r="Z29" s="168"/>
      <c r="AA29" s="168"/>
      <c r="AB29" s="168"/>
      <c r="AC29" s="168"/>
      <c r="AD29" s="162">
        <f t="shared" si="1"/>
        <v>8</v>
      </c>
      <c r="AE29" s="162" t="str">
        <f t="shared" si="2"/>
        <v/>
      </c>
      <c r="AF29" s="162">
        <f t="shared" si="3"/>
        <v>2018</v>
      </c>
      <c r="AG29" s="162" t="str">
        <f t="shared" si="4"/>
        <v/>
      </c>
      <c r="AH29" s="162" t="str">
        <f>IF(B29="Root",IF(J29="CLOSED",SUMIF(Entrenamientos!A:A,"&lt;="&amp;Mantenimiento!I29,Entrenamientos!L:L)-SUMIF(Entrenamientos!A:A,"&lt;="&amp;Mantenimiento!H29,Entrenamientos!L:L),""),"")</f>
        <v/>
      </c>
      <c r="AI29" s="163" t="str">
        <f>IF(W29="YES",IF(COUNTIF($W$3:$W29,"YES")=0,SUMIF(Entrenamientos!A:A,"&lt;="&amp;Mantenimiento!H29,Entrenamientos!L:L),SUMIF(Entrenamientos!A:A,"&lt;="&amp;Mantenimiento!H29,Entrenamientos!L:L)-SUMIF($I:$I,"&lt;"&amp;(Mantenimiento!H29-1),$AI:$AI)),"")</f>
        <v/>
      </c>
      <c r="AJ29" s="163" t="str">
        <f t="shared" si="5"/>
        <v/>
      </c>
      <c r="AK29" s="163" t="str">
        <f t="shared" ca="1" si="6"/>
        <v/>
      </c>
      <c r="AL29" s="163" t="str">
        <f t="shared" si="7"/>
        <v/>
      </c>
      <c r="AM29" s="199" t="str">
        <f t="shared" si="8"/>
        <v/>
      </c>
      <c r="AN29" s="199" t="str">
        <f>IF($F29="MIP",IF(#REF!="X",$AJ29,""),"")</f>
        <v/>
      </c>
      <c r="AO29" s="199" t="str">
        <f t="shared" si="10"/>
        <v/>
      </c>
      <c r="AP29" s="199" t="str">
        <f t="shared" si="11"/>
        <v/>
      </c>
      <c r="AQ29" s="199" t="str">
        <f t="shared" si="12"/>
        <v/>
      </c>
      <c r="AR29" s="163" t="str">
        <f t="shared" si="13"/>
        <v/>
      </c>
      <c r="AS29" s="194">
        <f t="shared" ca="1" si="14"/>
        <v>-44770</v>
      </c>
      <c r="AT29" s="194" t="str">
        <f t="shared" si="9"/>
        <v/>
      </c>
    </row>
    <row r="30" spans="1:46" ht="30" x14ac:dyDescent="0.25">
      <c r="A30" s="165" t="s">
        <v>425</v>
      </c>
      <c r="B30" s="165" t="s">
        <v>163</v>
      </c>
      <c r="C30" s="165"/>
      <c r="D30" s="166" t="s">
        <v>143</v>
      </c>
      <c r="E30" s="166" t="s">
        <v>423</v>
      </c>
      <c r="F30" s="165"/>
      <c r="G30" s="165" t="s">
        <v>61</v>
      </c>
      <c r="H30" s="167">
        <v>43342.6875</v>
      </c>
      <c r="I30" s="167"/>
      <c r="J30" s="161" t="str">
        <f t="shared" si="17"/>
        <v>OPEN</v>
      </c>
      <c r="K30" s="197"/>
      <c r="L30" s="207"/>
      <c r="M30" s="233"/>
      <c r="N30" s="221"/>
      <c r="O30" s="224"/>
      <c r="P30" s="399"/>
      <c r="Q30" s="399"/>
      <c r="R30" s="205"/>
      <c r="S30" s="169"/>
      <c r="T30" s="205"/>
      <c r="U30" s="169"/>
      <c r="V30" s="169"/>
      <c r="W30" s="231" t="s">
        <v>218</v>
      </c>
      <c r="X30" s="168" t="s">
        <v>186</v>
      </c>
      <c r="Y30" s="168"/>
      <c r="Z30" s="168"/>
      <c r="AA30" s="168"/>
      <c r="AB30" s="168"/>
      <c r="AC30" s="168"/>
      <c r="AD30" s="162">
        <f t="shared" si="1"/>
        <v>8</v>
      </c>
      <c r="AE30" s="162" t="str">
        <f t="shared" si="2"/>
        <v/>
      </c>
      <c r="AF30" s="162">
        <f t="shared" si="3"/>
        <v>2018</v>
      </c>
      <c r="AG30" s="162" t="str">
        <f t="shared" si="4"/>
        <v/>
      </c>
      <c r="AH30" s="162" t="str">
        <f>IF(B30="Root",IF(J30="CLOSED",SUMIF(Entrenamientos!A:A,"&lt;="&amp;Mantenimiento!I30,Entrenamientos!L:L)-SUMIF(Entrenamientos!A:A,"&lt;="&amp;Mantenimiento!H30,Entrenamientos!L:L),""),"")</f>
        <v/>
      </c>
      <c r="AI30" s="163" t="str">
        <f>IF(W30="YES",IF(COUNTIF($W$3:$W30,"YES")=0,SUMIF(Entrenamientos!A:A,"&lt;="&amp;Mantenimiento!H30,Entrenamientos!L:L),SUMIF(Entrenamientos!A:A,"&lt;="&amp;Mantenimiento!H30,Entrenamientos!L:L)-SUMIF($I:$I,"&lt;"&amp;(Mantenimiento!H30-1),$AI:$AI)),"")</f>
        <v/>
      </c>
      <c r="AJ30" s="163" t="str">
        <f t="shared" si="5"/>
        <v/>
      </c>
      <c r="AK30" s="163" t="str">
        <f t="shared" ca="1" si="6"/>
        <v/>
      </c>
      <c r="AL30" s="163" t="str">
        <f t="shared" si="7"/>
        <v/>
      </c>
      <c r="AM30" s="199" t="str">
        <f t="shared" si="8"/>
        <v/>
      </c>
      <c r="AN30" s="199" t="str">
        <f>IF($F30="MIP",IF(#REF!="X",$AJ30,""),"")</f>
        <v/>
      </c>
      <c r="AO30" s="199" t="str">
        <f t="shared" si="10"/>
        <v/>
      </c>
      <c r="AP30" s="199" t="str">
        <f t="shared" si="11"/>
        <v/>
      </c>
      <c r="AQ30" s="199" t="str">
        <f t="shared" si="12"/>
        <v/>
      </c>
      <c r="AR30" s="163" t="str">
        <f t="shared" si="13"/>
        <v/>
      </c>
      <c r="AS30" s="194">
        <f t="shared" ca="1" si="14"/>
        <v>-44770</v>
      </c>
      <c r="AT30" s="194" t="str">
        <f t="shared" si="9"/>
        <v/>
      </c>
    </row>
    <row r="31" spans="1:46" ht="30" x14ac:dyDescent="0.25">
      <c r="A31" s="165" t="s">
        <v>425</v>
      </c>
      <c r="B31" s="165" t="s">
        <v>165</v>
      </c>
      <c r="C31" s="165"/>
      <c r="D31" s="166" t="s">
        <v>144</v>
      </c>
      <c r="E31" s="166" t="s">
        <v>423</v>
      </c>
      <c r="F31" s="165" t="s">
        <v>347</v>
      </c>
      <c r="G31" s="165" t="s">
        <v>61</v>
      </c>
      <c r="H31" s="167">
        <v>43342.708333333336</v>
      </c>
      <c r="I31" s="167"/>
      <c r="J31" s="161" t="str">
        <f t="shared" si="17"/>
        <v>OPEN</v>
      </c>
      <c r="K31" s="197" t="s">
        <v>424</v>
      </c>
      <c r="L31" s="207">
        <v>43465</v>
      </c>
      <c r="M31" s="233"/>
      <c r="N31" s="221"/>
      <c r="O31" s="224"/>
      <c r="P31" s="399"/>
      <c r="Q31" s="399"/>
      <c r="R31" s="205"/>
      <c r="S31" s="169"/>
      <c r="T31" s="205"/>
      <c r="U31" s="169"/>
      <c r="V31" s="169"/>
      <c r="W31" s="231" t="s">
        <v>218</v>
      </c>
      <c r="X31" s="168"/>
      <c r="Y31" s="168"/>
      <c r="Z31" s="168"/>
      <c r="AA31" s="168"/>
      <c r="AB31" s="168"/>
      <c r="AC31" s="168"/>
      <c r="AD31" s="162">
        <f t="shared" si="1"/>
        <v>8</v>
      </c>
      <c r="AE31" s="162" t="str">
        <f t="shared" si="2"/>
        <v/>
      </c>
      <c r="AF31" s="162">
        <f t="shared" si="3"/>
        <v>2018</v>
      </c>
      <c r="AG31" s="162" t="str">
        <f t="shared" si="4"/>
        <v/>
      </c>
      <c r="AH31" s="162" t="str">
        <f>IF(B31="Root",IF(J31="CLOSED",SUMIF(Entrenamientos!A:A,"&lt;="&amp;Mantenimiento!I31,Entrenamientos!L:L)-SUMIF(Entrenamientos!A:A,"&lt;="&amp;Mantenimiento!H31,Entrenamientos!L:L),""),"")</f>
        <v/>
      </c>
      <c r="AI31" s="163" t="str">
        <f>IF(W31="YES",IF(COUNTIF($W$3:$W31,"YES")=0,SUMIF(Entrenamientos!A:A,"&lt;="&amp;Mantenimiento!H31,Entrenamientos!L:L),SUMIF(Entrenamientos!A:A,"&lt;="&amp;Mantenimiento!H31,Entrenamientos!L:L)-SUMIF($I:$I,"&lt;"&amp;(Mantenimiento!H31-1),$AI:$AI)),"")</f>
        <v/>
      </c>
      <c r="AJ31" s="163" t="str">
        <f t="shared" si="5"/>
        <v/>
      </c>
      <c r="AK31" s="163" t="str">
        <f t="shared" ca="1" si="6"/>
        <v/>
      </c>
      <c r="AL31" s="163" t="str">
        <f t="shared" si="7"/>
        <v/>
      </c>
      <c r="AM31" s="199" t="str">
        <f t="shared" si="8"/>
        <v/>
      </c>
      <c r="AN31" s="199" t="str">
        <f>IF($F31="MIP",IF(#REF!="X",$AJ31,""),"")</f>
        <v/>
      </c>
      <c r="AO31" s="199" t="str">
        <f t="shared" si="10"/>
        <v/>
      </c>
      <c r="AP31" s="199" t="str">
        <f t="shared" si="11"/>
        <v/>
      </c>
      <c r="AQ31" s="199" t="str">
        <f t="shared" si="12"/>
        <v/>
      </c>
      <c r="AR31" s="163" t="str">
        <f t="shared" si="13"/>
        <v/>
      </c>
      <c r="AS31" s="194">
        <f t="shared" ca="1" si="14"/>
        <v>-1305</v>
      </c>
      <c r="AT31" s="194" t="str">
        <f t="shared" si="9"/>
        <v/>
      </c>
    </row>
    <row r="32" spans="1:46" ht="30" x14ac:dyDescent="0.25">
      <c r="A32" s="165" t="s">
        <v>426</v>
      </c>
      <c r="B32" s="165" t="s">
        <v>163</v>
      </c>
      <c r="C32" s="165"/>
      <c r="D32" s="166" t="s">
        <v>144</v>
      </c>
      <c r="E32" s="166" t="s">
        <v>522</v>
      </c>
      <c r="F32" s="165"/>
      <c r="G32" s="165" t="s">
        <v>60</v>
      </c>
      <c r="H32" s="167">
        <v>43355.458333333336</v>
      </c>
      <c r="I32" s="167"/>
      <c r="J32" s="161" t="str">
        <f t="shared" si="17"/>
        <v>OPEN</v>
      </c>
      <c r="K32" s="197"/>
      <c r="L32" s="207"/>
      <c r="M32" s="233"/>
      <c r="N32" s="221"/>
      <c r="O32" s="224"/>
      <c r="P32" s="399"/>
      <c r="Q32" s="399"/>
      <c r="R32" s="205"/>
      <c r="S32" s="169"/>
      <c r="T32" s="205"/>
      <c r="U32" s="169"/>
      <c r="V32" s="169"/>
      <c r="W32" s="231" t="s">
        <v>218</v>
      </c>
      <c r="X32" s="168" t="s">
        <v>186</v>
      </c>
      <c r="Y32" s="168"/>
      <c r="Z32" s="168"/>
      <c r="AA32" s="168"/>
      <c r="AB32" s="168"/>
      <c r="AC32" s="168"/>
      <c r="AD32" s="162">
        <f t="shared" si="1"/>
        <v>9</v>
      </c>
      <c r="AE32" s="162" t="str">
        <f t="shared" si="2"/>
        <v/>
      </c>
      <c r="AF32" s="162">
        <f t="shared" si="3"/>
        <v>2018</v>
      </c>
      <c r="AG32" s="162" t="str">
        <f t="shared" si="4"/>
        <v/>
      </c>
      <c r="AH32" s="162" t="str">
        <f>IF(B32="Root",IF(J32="CLOSED",SUMIF(Entrenamientos!A:A,"&lt;="&amp;Mantenimiento!I32,Entrenamientos!L:L)-SUMIF(Entrenamientos!A:A,"&lt;="&amp;Mantenimiento!H32,Entrenamientos!L:L),""),"")</f>
        <v/>
      </c>
      <c r="AI32" s="163" t="str">
        <f>IF(W32="YES",IF(COUNTIF($W$3:$W32,"YES")=0,SUMIF(Entrenamientos!A:A,"&lt;="&amp;Mantenimiento!H32,Entrenamientos!L:L),SUMIF(Entrenamientos!A:A,"&lt;="&amp;Mantenimiento!H32,Entrenamientos!L:L)-SUMIF($I:$I,"&lt;"&amp;(Mantenimiento!H32-1),$AI:$AI)),"")</f>
        <v/>
      </c>
      <c r="AJ32" s="163" t="str">
        <f t="shared" si="5"/>
        <v/>
      </c>
      <c r="AK32" s="163" t="str">
        <f t="shared" ca="1" si="6"/>
        <v/>
      </c>
      <c r="AL32" s="163" t="str">
        <f t="shared" si="7"/>
        <v/>
      </c>
      <c r="AM32" s="199" t="str">
        <f t="shared" si="8"/>
        <v/>
      </c>
      <c r="AN32" s="199" t="str">
        <f>IF($F32="MIP",IF(#REF!="X",$AJ32,""),"")</f>
        <v/>
      </c>
      <c r="AO32" s="199" t="str">
        <f t="shared" si="10"/>
        <v/>
      </c>
      <c r="AP32" s="199" t="str">
        <f t="shared" si="11"/>
        <v/>
      </c>
      <c r="AQ32" s="199" t="str">
        <f t="shared" si="12"/>
        <v/>
      </c>
      <c r="AR32" s="163" t="str">
        <f t="shared" si="13"/>
        <v/>
      </c>
      <c r="AS32" s="194">
        <f t="shared" ca="1" si="14"/>
        <v>-44770</v>
      </c>
      <c r="AT32" s="194" t="str">
        <f t="shared" si="9"/>
        <v/>
      </c>
    </row>
    <row r="33" spans="1:46" ht="30" x14ac:dyDescent="0.25">
      <c r="A33" s="165" t="s">
        <v>426</v>
      </c>
      <c r="B33" s="165" t="s">
        <v>169</v>
      </c>
      <c r="C33" s="165"/>
      <c r="D33" s="166" t="s">
        <v>144</v>
      </c>
      <c r="E33" s="166" t="s">
        <v>522</v>
      </c>
      <c r="F33" s="165" t="s">
        <v>158</v>
      </c>
      <c r="G33" s="165" t="s">
        <v>60</v>
      </c>
      <c r="H33" s="167">
        <v>43371.8125</v>
      </c>
      <c r="I33" s="167"/>
      <c r="J33" s="161" t="str">
        <f t="shared" si="17"/>
        <v>OPEN</v>
      </c>
      <c r="K33" s="197" t="s">
        <v>428</v>
      </c>
      <c r="L33" s="207">
        <v>43465</v>
      </c>
      <c r="M33" s="233"/>
      <c r="N33" s="221"/>
      <c r="O33" s="224"/>
      <c r="P33" s="399"/>
      <c r="Q33" s="399"/>
      <c r="R33" s="205"/>
      <c r="S33" s="169"/>
      <c r="T33" s="205"/>
      <c r="U33" s="169"/>
      <c r="V33" s="169"/>
      <c r="W33" s="231" t="s">
        <v>218</v>
      </c>
      <c r="X33" s="168" t="s">
        <v>186</v>
      </c>
      <c r="Y33" s="168"/>
      <c r="Z33" s="168"/>
      <c r="AA33" s="168"/>
      <c r="AB33" s="168"/>
      <c r="AC33" s="168"/>
      <c r="AD33" s="162">
        <f t="shared" si="1"/>
        <v>9</v>
      </c>
      <c r="AE33" s="162" t="str">
        <f t="shared" si="2"/>
        <v/>
      </c>
      <c r="AF33" s="162">
        <f t="shared" si="3"/>
        <v>2018</v>
      </c>
      <c r="AG33" s="162" t="str">
        <f t="shared" si="4"/>
        <v/>
      </c>
      <c r="AH33" s="162" t="str">
        <f>IF(B33="Root",IF(J33="CLOSED",SUMIF(Entrenamientos!A:A,"&lt;="&amp;Mantenimiento!I33,Entrenamientos!L:L)-SUMIF(Entrenamientos!A:A,"&lt;="&amp;Mantenimiento!H33,Entrenamientos!L:L),""),"")</f>
        <v/>
      </c>
      <c r="AI33" s="163" t="str">
        <f>IF(W33="YES",IF(COUNTIF($W$3:$W33,"YES")=0,SUMIF(Entrenamientos!A:A,"&lt;="&amp;Mantenimiento!H33,Entrenamientos!L:L),SUMIF(Entrenamientos!A:A,"&lt;="&amp;Mantenimiento!H33,Entrenamientos!L:L)-SUMIF($I:$I,"&lt;"&amp;(Mantenimiento!H33-1),$AI:$AI)),"")</f>
        <v/>
      </c>
      <c r="AJ33" s="163" t="str">
        <f t="shared" si="5"/>
        <v/>
      </c>
      <c r="AK33" s="163" t="str">
        <f t="shared" ca="1" si="6"/>
        <v/>
      </c>
      <c r="AL33" s="163" t="str">
        <f t="shared" si="7"/>
        <v/>
      </c>
      <c r="AM33" s="199" t="str">
        <f t="shared" si="8"/>
        <v/>
      </c>
      <c r="AN33" s="199" t="str">
        <f>IF($F33="MIP",IF(#REF!="X",$AJ33,""),"")</f>
        <v/>
      </c>
      <c r="AO33" s="199" t="str">
        <f t="shared" si="10"/>
        <v/>
      </c>
      <c r="AP33" s="199" t="str">
        <f t="shared" si="11"/>
        <v/>
      </c>
      <c r="AQ33" s="199" t="str">
        <f t="shared" si="12"/>
        <v/>
      </c>
      <c r="AR33" s="163" t="str">
        <f t="shared" si="13"/>
        <v/>
      </c>
      <c r="AS33" s="194">
        <f t="shared" ca="1" si="14"/>
        <v>-1305</v>
      </c>
      <c r="AT33" s="194" t="str">
        <f t="shared" si="9"/>
        <v/>
      </c>
    </row>
    <row r="34" spans="1:46" ht="30" x14ac:dyDescent="0.25">
      <c r="A34" s="165" t="s">
        <v>493</v>
      </c>
      <c r="B34" s="165" t="s">
        <v>163</v>
      </c>
      <c r="C34" s="165"/>
      <c r="D34" s="166" t="s">
        <v>144</v>
      </c>
      <c r="E34" s="166" t="s">
        <v>496</v>
      </c>
      <c r="F34" s="165" t="s">
        <v>220</v>
      </c>
      <c r="G34" s="165" t="s">
        <v>61</v>
      </c>
      <c r="H34" s="167">
        <v>43409.625</v>
      </c>
      <c r="I34" s="167"/>
      <c r="J34" s="161" t="str">
        <f t="shared" si="17"/>
        <v>OPEN</v>
      </c>
      <c r="K34" s="197" t="s">
        <v>497</v>
      </c>
      <c r="L34" s="207"/>
      <c r="M34" s="233"/>
      <c r="N34" s="221"/>
      <c r="O34" s="224"/>
      <c r="P34" s="399"/>
      <c r="Q34" s="399"/>
      <c r="R34" s="205"/>
      <c r="S34" s="169"/>
      <c r="T34" s="205"/>
      <c r="U34" s="169"/>
      <c r="V34" s="169"/>
      <c r="W34" s="231" t="s">
        <v>218</v>
      </c>
      <c r="X34" s="168" t="s">
        <v>186</v>
      </c>
      <c r="Y34" s="168"/>
      <c r="Z34" s="168"/>
      <c r="AA34" s="168"/>
      <c r="AB34" s="168"/>
      <c r="AC34" s="168"/>
      <c r="AD34" s="162">
        <f t="shared" si="1"/>
        <v>11</v>
      </c>
      <c r="AE34" s="162" t="str">
        <f t="shared" si="2"/>
        <v/>
      </c>
      <c r="AF34" s="162">
        <f t="shared" si="3"/>
        <v>2018</v>
      </c>
      <c r="AG34" s="162" t="str">
        <f t="shared" si="4"/>
        <v/>
      </c>
      <c r="AH34" s="162" t="str">
        <f>IF(B34="Root",IF(J34="CLOSED",SUMIF(Entrenamientos!A:A,"&lt;="&amp;Mantenimiento!I34,Entrenamientos!L:L)-SUMIF(Entrenamientos!A:A,"&lt;="&amp;Mantenimiento!H34,Entrenamientos!L:L),""),"")</f>
        <v/>
      </c>
      <c r="AI34" s="163" t="str">
        <f>IF(W34="YES",IF(COUNTIF($W$3:$W34,"YES")=0,SUMIF(Entrenamientos!A:A,"&lt;="&amp;Mantenimiento!H34,Entrenamientos!L:L),SUMIF(Entrenamientos!A:A,"&lt;="&amp;Mantenimiento!H34,Entrenamientos!L:L)-SUMIF($I:$I,"&lt;"&amp;(Mantenimiento!H34-1),$AI:$AI)),"")</f>
        <v/>
      </c>
      <c r="AJ34" s="163" t="str">
        <f t="shared" si="5"/>
        <v/>
      </c>
      <c r="AK34" s="163" t="str">
        <f t="shared" ca="1" si="6"/>
        <v/>
      </c>
      <c r="AL34" s="163" t="str">
        <f t="shared" si="7"/>
        <v/>
      </c>
      <c r="AM34" s="199" t="str">
        <f t="shared" si="8"/>
        <v/>
      </c>
      <c r="AN34" s="199" t="e">
        <f>IF($F34="MIP",IF(#REF!="X",$AJ34,""),"")</f>
        <v>#REF!</v>
      </c>
      <c r="AO34" s="199" t="str">
        <f t="shared" si="10"/>
        <v/>
      </c>
      <c r="AP34" s="199" t="str">
        <f t="shared" si="11"/>
        <v/>
      </c>
      <c r="AQ34" s="199" t="str">
        <f t="shared" si="12"/>
        <v/>
      </c>
      <c r="AR34" s="163" t="str">
        <f t="shared" si="13"/>
        <v/>
      </c>
      <c r="AS34" s="194">
        <f t="shared" ca="1" si="14"/>
        <v>-44770</v>
      </c>
      <c r="AT34" s="194" t="str">
        <f t="shared" si="9"/>
        <v/>
      </c>
    </row>
    <row r="35" spans="1:46" ht="30" x14ac:dyDescent="0.25">
      <c r="A35" s="165" t="s">
        <v>498</v>
      </c>
      <c r="B35" s="165" t="s">
        <v>163</v>
      </c>
      <c r="C35" s="165"/>
      <c r="D35" s="166" t="s">
        <v>144</v>
      </c>
      <c r="E35" s="166" t="s">
        <v>541</v>
      </c>
      <c r="F35" s="165" t="s">
        <v>158</v>
      </c>
      <c r="G35" s="165" t="s">
        <v>61</v>
      </c>
      <c r="H35" s="167">
        <v>43445.479166666664</v>
      </c>
      <c r="I35" s="167"/>
      <c r="J35" s="161" t="str">
        <f t="shared" ref="J35:J47" si="18">IF(A35="","",IF(OR(I35="",H35="")=TRUE,"OPEN","CLOSED"))</f>
        <v>OPEN</v>
      </c>
      <c r="K35" s="197" t="s">
        <v>495</v>
      </c>
      <c r="L35" s="207"/>
      <c r="M35" s="233"/>
      <c r="N35" s="221"/>
      <c r="O35" s="224"/>
      <c r="P35" s="399"/>
      <c r="Q35" s="399"/>
      <c r="R35" s="205"/>
      <c r="S35" s="169"/>
      <c r="T35" s="205"/>
      <c r="U35" s="169"/>
      <c r="V35" s="169"/>
      <c r="W35" s="231" t="s">
        <v>218</v>
      </c>
      <c r="X35" s="168"/>
      <c r="Y35" s="168"/>
      <c r="Z35" s="168"/>
      <c r="AA35" s="168"/>
      <c r="AB35" s="168"/>
      <c r="AC35" s="168"/>
      <c r="AD35" s="162">
        <f t="shared" si="1"/>
        <v>12</v>
      </c>
      <c r="AE35" s="162" t="str">
        <f t="shared" si="2"/>
        <v/>
      </c>
      <c r="AF35" s="162">
        <f t="shared" si="3"/>
        <v>2018</v>
      </c>
      <c r="AG35" s="162" t="str">
        <f t="shared" si="4"/>
        <v/>
      </c>
      <c r="AH35" s="162" t="str">
        <f>IF(B35="Root",IF(J35="CLOSED",SUMIF(Entrenamientos!A:A,"&lt;="&amp;Mantenimiento!I35,Entrenamientos!L:L)-SUMIF(Entrenamientos!A:A,"&lt;="&amp;Mantenimiento!H35,Entrenamientos!L:L),""),"")</f>
        <v/>
      </c>
      <c r="AI35" s="163" t="str">
        <f>IF(W35="YES",IF(COUNTIF($W$3:$W35,"YES")=0,SUMIF(Entrenamientos!A:A,"&lt;="&amp;Mantenimiento!H35,Entrenamientos!L:L),SUMIF(Entrenamientos!A:A,"&lt;="&amp;Mantenimiento!H35,Entrenamientos!L:L)-SUMIF($I:$I,"&lt;"&amp;(Mantenimiento!H35-1),$AI:$AI)),"")</f>
        <v/>
      </c>
      <c r="AJ35" s="163" t="str">
        <f t="shared" si="5"/>
        <v/>
      </c>
      <c r="AK35" s="163" t="str">
        <f t="shared" ca="1" si="6"/>
        <v/>
      </c>
      <c r="AL35" s="163" t="str">
        <f t="shared" si="7"/>
        <v/>
      </c>
      <c r="AM35" s="199" t="str">
        <f t="shared" si="8"/>
        <v/>
      </c>
      <c r="AN35" s="199" t="str">
        <f>IF($F35="MIP",IF(#REF!="X",$AJ35,""),"")</f>
        <v/>
      </c>
      <c r="AO35" s="199" t="str">
        <f t="shared" si="10"/>
        <v/>
      </c>
      <c r="AP35" s="199" t="str">
        <f t="shared" si="11"/>
        <v/>
      </c>
      <c r="AQ35" s="199" t="str">
        <f t="shared" si="12"/>
        <v/>
      </c>
      <c r="AR35" s="163" t="str">
        <f t="shared" si="13"/>
        <v/>
      </c>
      <c r="AS35" s="194">
        <f t="shared" ca="1" si="14"/>
        <v>-44770</v>
      </c>
      <c r="AT35" s="194" t="str">
        <f t="shared" si="9"/>
        <v/>
      </c>
    </row>
    <row r="36" spans="1:46" x14ac:dyDescent="0.25">
      <c r="A36" s="165" t="s">
        <v>512</v>
      </c>
      <c r="B36" s="165" t="s">
        <v>163</v>
      </c>
      <c r="C36" s="165"/>
      <c r="D36" s="166" t="s">
        <v>144</v>
      </c>
      <c r="E36" s="166" t="s">
        <v>521</v>
      </c>
      <c r="F36" s="165"/>
      <c r="G36" s="165" t="s">
        <v>65</v>
      </c>
      <c r="H36" s="167">
        <v>43495.708333333336</v>
      </c>
      <c r="I36" s="167"/>
      <c r="J36" s="161" t="str">
        <f t="shared" si="18"/>
        <v>OPEN</v>
      </c>
      <c r="K36" s="197" t="s">
        <v>511</v>
      </c>
      <c r="L36" s="207"/>
      <c r="M36" s="233"/>
      <c r="N36" s="221"/>
      <c r="O36" s="224"/>
      <c r="P36" s="399"/>
      <c r="Q36" s="399"/>
      <c r="R36" s="205"/>
      <c r="S36" s="169"/>
      <c r="T36" s="205"/>
      <c r="U36" s="169"/>
      <c r="V36" s="169"/>
      <c r="W36" s="231" t="s">
        <v>218</v>
      </c>
      <c r="X36" s="168"/>
      <c r="Y36" s="168" t="s">
        <v>186</v>
      </c>
      <c r="Z36" s="168"/>
      <c r="AA36" s="168"/>
      <c r="AB36" s="168"/>
      <c r="AC36" s="168"/>
      <c r="AD36" s="162">
        <f t="shared" si="1"/>
        <v>1</v>
      </c>
      <c r="AE36" s="162" t="str">
        <f t="shared" si="2"/>
        <v/>
      </c>
      <c r="AF36" s="162">
        <f t="shared" si="3"/>
        <v>2019</v>
      </c>
      <c r="AG36" s="162" t="str">
        <f t="shared" si="4"/>
        <v/>
      </c>
      <c r="AH36" s="162" t="str">
        <f>IF(B36="Root",IF(J36="CLOSED",SUMIF(Entrenamientos!A:A,"&lt;="&amp;Mantenimiento!I36,Entrenamientos!L:L)-SUMIF(Entrenamientos!A:A,"&lt;="&amp;Mantenimiento!H36,Entrenamientos!L:L),""),"")</f>
        <v/>
      </c>
      <c r="AI36" s="163" t="str">
        <f>IF(W36="YES",IF(COUNTIF($W$3:$W36,"YES")=0,SUMIF(Entrenamientos!A:A,"&lt;="&amp;Mantenimiento!H36,Entrenamientos!L:L),SUMIF(Entrenamientos!A:A,"&lt;="&amp;Mantenimiento!H36,Entrenamientos!L:L)-SUMIF($I:$I,"&lt;"&amp;(Mantenimiento!H36-1),$AI:$AI)),"")</f>
        <v/>
      </c>
      <c r="AJ36" s="163" t="str">
        <f t="shared" si="5"/>
        <v/>
      </c>
      <c r="AK36" s="163" t="str">
        <f t="shared" ca="1" si="6"/>
        <v/>
      </c>
      <c r="AL36" s="163" t="str">
        <f t="shared" si="7"/>
        <v/>
      </c>
      <c r="AM36" s="199" t="str">
        <f t="shared" si="8"/>
        <v/>
      </c>
      <c r="AN36" s="199" t="str">
        <f>IF($F36="MIP",IF(#REF!="X",$AJ36,""),"")</f>
        <v/>
      </c>
      <c r="AO36" s="199" t="str">
        <f t="shared" si="10"/>
        <v/>
      </c>
      <c r="AP36" s="199" t="str">
        <f t="shared" si="11"/>
        <v/>
      </c>
      <c r="AQ36" s="199" t="str">
        <f t="shared" si="12"/>
        <v/>
      </c>
      <c r="AR36" s="163" t="str">
        <f t="shared" si="13"/>
        <v/>
      </c>
      <c r="AS36" s="194">
        <f t="shared" ca="1" si="14"/>
        <v>-44770</v>
      </c>
      <c r="AT36" s="194" t="str">
        <f t="shared" si="9"/>
        <v/>
      </c>
    </row>
    <row r="37" spans="1:46" x14ac:dyDescent="0.25">
      <c r="A37" s="165" t="s">
        <v>512</v>
      </c>
      <c r="B37" s="165" t="s">
        <v>168</v>
      </c>
      <c r="C37" s="165"/>
      <c r="D37" s="166" t="s">
        <v>144</v>
      </c>
      <c r="E37" s="166" t="s">
        <v>521</v>
      </c>
      <c r="F37" s="165" t="s">
        <v>158</v>
      </c>
      <c r="G37" s="165" t="s">
        <v>65</v>
      </c>
      <c r="H37" s="167">
        <v>43615</v>
      </c>
      <c r="I37" s="167"/>
      <c r="J37" s="161" t="str">
        <f t="shared" si="18"/>
        <v>OPEN</v>
      </c>
      <c r="K37" s="197" t="s">
        <v>528</v>
      </c>
      <c r="L37" s="207"/>
      <c r="M37" s="233"/>
      <c r="N37" s="221"/>
      <c r="O37" s="224"/>
      <c r="P37" s="399"/>
      <c r="Q37" s="399"/>
      <c r="R37" s="205"/>
      <c r="S37" s="169"/>
      <c r="T37" s="205"/>
      <c r="U37" s="169"/>
      <c r="V37" s="169"/>
      <c r="W37" s="231" t="s">
        <v>218</v>
      </c>
      <c r="X37" s="168"/>
      <c r="Y37" s="168" t="s">
        <v>186</v>
      </c>
      <c r="Z37" s="168"/>
      <c r="AA37" s="168"/>
      <c r="AB37" s="168"/>
      <c r="AC37" s="168"/>
      <c r="AD37" s="162">
        <f t="shared" si="1"/>
        <v>5</v>
      </c>
      <c r="AE37" s="162" t="str">
        <f t="shared" si="2"/>
        <v/>
      </c>
      <c r="AF37" s="162">
        <f t="shared" si="3"/>
        <v>2019</v>
      </c>
      <c r="AG37" s="162" t="str">
        <f t="shared" si="4"/>
        <v/>
      </c>
      <c r="AH37" s="162" t="str">
        <f>IF(B37="Root",IF(J37="CLOSED",SUMIF(Entrenamientos!A:A,"&lt;="&amp;Mantenimiento!I37,Entrenamientos!L:L)-SUMIF(Entrenamientos!A:A,"&lt;="&amp;Mantenimiento!H37,Entrenamientos!L:L),""),"")</f>
        <v/>
      </c>
      <c r="AI37" s="163" t="str">
        <f>IF(W37="YES",IF(COUNTIF($W$3:$W37,"YES")=0,SUMIF(Entrenamientos!A:A,"&lt;="&amp;Mantenimiento!H37,Entrenamientos!L:L),SUMIF(Entrenamientos!A:A,"&lt;="&amp;Mantenimiento!H37,Entrenamientos!L:L)-SUMIF($I:$I,"&lt;"&amp;(Mantenimiento!H37-1),$AI:$AI)),"")</f>
        <v/>
      </c>
      <c r="AJ37" s="163" t="str">
        <f t="shared" si="5"/>
        <v/>
      </c>
      <c r="AK37" s="163" t="str">
        <f t="shared" ca="1" si="6"/>
        <v/>
      </c>
      <c r="AL37" s="163" t="str">
        <f t="shared" si="7"/>
        <v/>
      </c>
      <c r="AM37" s="199" t="str">
        <f t="shared" si="8"/>
        <v/>
      </c>
      <c r="AN37" s="199" t="str">
        <f>IF($F37="MIP",IF(#REF!="X",$AJ37,""),"")</f>
        <v/>
      </c>
      <c r="AO37" s="199" t="str">
        <f t="shared" si="10"/>
        <v/>
      </c>
      <c r="AP37" s="199" t="str">
        <f t="shared" si="11"/>
        <v/>
      </c>
      <c r="AQ37" s="199" t="str">
        <f t="shared" si="12"/>
        <v/>
      </c>
      <c r="AR37" s="163" t="str">
        <f t="shared" si="13"/>
        <v/>
      </c>
      <c r="AS37" s="194">
        <f t="shared" ca="1" si="14"/>
        <v>-44770</v>
      </c>
      <c r="AT37" s="194" t="str">
        <f t="shared" si="9"/>
        <v/>
      </c>
    </row>
    <row r="38" spans="1:46" ht="30" x14ac:dyDescent="0.25">
      <c r="A38" s="165" t="s">
        <v>534</v>
      </c>
      <c r="B38" s="165" t="s">
        <v>163</v>
      </c>
      <c r="C38" s="165"/>
      <c r="D38" s="166" t="s">
        <v>144</v>
      </c>
      <c r="E38" s="166" t="s">
        <v>535</v>
      </c>
      <c r="F38" s="165" t="s">
        <v>220</v>
      </c>
      <c r="G38" s="165" t="s">
        <v>60</v>
      </c>
      <c r="H38" s="167">
        <v>43514.333333333336</v>
      </c>
      <c r="I38" s="167"/>
      <c r="J38" s="161" t="str">
        <f t="shared" si="18"/>
        <v>OPEN</v>
      </c>
      <c r="K38" s="197" t="s">
        <v>536</v>
      </c>
      <c r="L38" s="207"/>
      <c r="M38" s="233"/>
      <c r="N38" s="221" t="s">
        <v>510</v>
      </c>
      <c r="O38" s="224">
        <v>5</v>
      </c>
      <c r="P38" s="399"/>
      <c r="Q38" s="399"/>
      <c r="R38" s="205"/>
      <c r="S38" s="169"/>
      <c r="T38" s="205"/>
      <c r="U38" s="169"/>
      <c r="V38" s="169"/>
      <c r="W38" s="231" t="s">
        <v>218</v>
      </c>
      <c r="X38" s="168" t="s">
        <v>186</v>
      </c>
      <c r="Y38" s="168"/>
      <c r="Z38" s="168"/>
      <c r="AA38" s="168"/>
      <c r="AB38" s="168"/>
      <c r="AC38" s="168"/>
      <c r="AD38" s="162">
        <f t="shared" si="1"/>
        <v>2</v>
      </c>
      <c r="AE38" s="162" t="str">
        <f t="shared" si="2"/>
        <v/>
      </c>
      <c r="AF38" s="162">
        <f t="shared" si="3"/>
        <v>2019</v>
      </c>
      <c r="AG38" s="162" t="str">
        <f t="shared" si="4"/>
        <v/>
      </c>
      <c r="AH38" s="162" t="str">
        <f>IF(B38="Root",IF(J38="CLOSED",SUMIF(Entrenamientos!A:A,"&lt;="&amp;Mantenimiento!#REF!,Entrenamientos!L:L)-SUMIF(Entrenamientos!A:A,"&lt;="&amp;Mantenimiento!#REF!,Entrenamientos!L:L),""),"")</f>
        <v/>
      </c>
      <c r="AI38" s="163" t="str">
        <f>IF(W38="YES",IF(COUNTIF($W$3:$W38,"YES")=0,SUMIF(Entrenamientos!A:A,"&lt;="&amp;Mantenimiento!#REF!,Entrenamientos!L:L),SUMIF(Entrenamientos!A:A,"&lt;="&amp;Mantenimiento!#REF!,Entrenamientos!L:L)-SUMIF($I:$I,"&lt;"&amp;(Mantenimiento!#REF!-1),$AI:$AI)),"")</f>
        <v/>
      </c>
      <c r="AJ38" s="163" t="str">
        <f t="shared" si="5"/>
        <v/>
      </c>
      <c r="AK38" s="163" t="str">
        <f t="shared" ca="1" si="6"/>
        <v/>
      </c>
      <c r="AL38" s="163" t="str">
        <f t="shared" si="7"/>
        <v/>
      </c>
      <c r="AM38" s="199" t="str">
        <f t="shared" si="8"/>
        <v/>
      </c>
      <c r="AN38" s="199" t="e">
        <f>IF($F38="MIP",IF(#REF!="X",$AJ38,""),"")</f>
        <v>#REF!</v>
      </c>
      <c r="AO38" s="199" t="str">
        <f t="shared" si="10"/>
        <v/>
      </c>
      <c r="AP38" s="199" t="str">
        <f t="shared" si="11"/>
        <v/>
      </c>
      <c r="AQ38" s="199" t="str">
        <f t="shared" si="12"/>
        <v/>
      </c>
      <c r="AR38" s="163" t="str">
        <f t="shared" si="13"/>
        <v/>
      </c>
      <c r="AS38" s="194">
        <f t="shared" ca="1" si="14"/>
        <v>-44770</v>
      </c>
      <c r="AT38" s="194" t="str">
        <f t="shared" si="9"/>
        <v/>
      </c>
    </row>
    <row r="39" spans="1:46" ht="30" x14ac:dyDescent="0.25">
      <c r="A39" s="165" t="s">
        <v>534</v>
      </c>
      <c r="B39" s="165" t="s">
        <v>163</v>
      </c>
      <c r="C39" s="165"/>
      <c r="D39" s="166" t="s">
        <v>144</v>
      </c>
      <c r="E39" s="166" t="s">
        <v>535</v>
      </c>
      <c r="F39" s="165" t="s">
        <v>220</v>
      </c>
      <c r="G39" s="165" t="s">
        <v>60</v>
      </c>
      <c r="H39" s="167">
        <v>43514.333333333336</v>
      </c>
      <c r="I39" s="167"/>
      <c r="J39" s="161" t="str">
        <f t="shared" si="18"/>
        <v>OPEN</v>
      </c>
      <c r="K39" s="197" t="s">
        <v>536</v>
      </c>
      <c r="L39" s="207"/>
      <c r="M39" s="233"/>
      <c r="N39" s="221" t="s">
        <v>510</v>
      </c>
      <c r="O39" s="224">
        <v>5</v>
      </c>
      <c r="P39" s="399"/>
      <c r="Q39" s="399"/>
      <c r="R39" s="205"/>
      <c r="S39" s="169"/>
      <c r="T39" s="205"/>
      <c r="U39" s="169"/>
      <c r="V39" s="169"/>
      <c r="W39" s="231" t="s">
        <v>218</v>
      </c>
      <c r="X39" s="168" t="s">
        <v>186</v>
      </c>
      <c r="Y39" s="168"/>
      <c r="Z39" s="168"/>
      <c r="AA39" s="168"/>
      <c r="AB39" s="168"/>
      <c r="AC39" s="168"/>
      <c r="AD39" s="162">
        <f t="shared" si="1"/>
        <v>2</v>
      </c>
      <c r="AE39" s="162" t="str">
        <f t="shared" si="2"/>
        <v/>
      </c>
      <c r="AF39" s="162">
        <f t="shared" si="3"/>
        <v>2019</v>
      </c>
      <c r="AG39" s="162" t="str">
        <f t="shared" si="4"/>
        <v/>
      </c>
      <c r="AH39" s="162" t="str">
        <f>IF(B39="Root",IF(J39="CLOSED",SUMIF(Entrenamientos!A:A,"&lt;="&amp;Mantenimiento!#REF!,Entrenamientos!L:L)-SUMIF(Entrenamientos!A:A,"&lt;="&amp;Mantenimiento!#REF!,Entrenamientos!L:L),""),"")</f>
        <v/>
      </c>
      <c r="AI39" s="163" t="str">
        <f>IF(W39="YES",IF(COUNTIF($W$3:$W39,"YES")=0,SUMIF(Entrenamientos!A:A,"&lt;="&amp;Mantenimiento!#REF!,Entrenamientos!L:L),SUMIF(Entrenamientos!A:A,"&lt;="&amp;Mantenimiento!#REF!,Entrenamientos!L:L)-SUMIF($I:$I,"&lt;"&amp;(Mantenimiento!#REF!-1),$AI:$AI)),"")</f>
        <v/>
      </c>
      <c r="AJ39" s="163" t="str">
        <f t="shared" si="5"/>
        <v/>
      </c>
      <c r="AK39" s="163" t="str">
        <f t="shared" ca="1" si="6"/>
        <v/>
      </c>
      <c r="AL39" s="163" t="str">
        <f t="shared" si="7"/>
        <v/>
      </c>
      <c r="AM39" s="199" t="str">
        <f t="shared" si="8"/>
        <v/>
      </c>
      <c r="AN39" s="199" t="e">
        <f>IF($F39="MIP",IF(#REF!="X",$AJ39,""),"")</f>
        <v>#REF!</v>
      </c>
      <c r="AO39" s="199" t="str">
        <f t="shared" si="10"/>
        <v/>
      </c>
      <c r="AP39" s="199" t="str">
        <f t="shared" si="11"/>
        <v/>
      </c>
      <c r="AQ39" s="199" t="str">
        <f t="shared" si="12"/>
        <v/>
      </c>
      <c r="AR39" s="163" t="str">
        <f t="shared" si="13"/>
        <v/>
      </c>
      <c r="AS39" s="194">
        <f t="shared" ca="1" si="14"/>
        <v>-44770</v>
      </c>
      <c r="AT39" s="194" t="str">
        <f t="shared" si="9"/>
        <v/>
      </c>
    </row>
    <row r="40" spans="1:46" ht="45" x14ac:dyDescent="0.25">
      <c r="A40" s="165" t="s">
        <v>514</v>
      </c>
      <c r="B40" s="165" t="s">
        <v>163</v>
      </c>
      <c r="C40" s="165"/>
      <c r="D40" s="166" t="s">
        <v>144</v>
      </c>
      <c r="E40" s="166" t="s">
        <v>516</v>
      </c>
      <c r="F40" s="165" t="s">
        <v>220</v>
      </c>
      <c r="G40" s="165" t="s">
        <v>66</v>
      </c>
      <c r="H40" s="167">
        <v>43515.458333333336</v>
      </c>
      <c r="I40" s="167"/>
      <c r="J40" s="161" t="str">
        <f t="shared" si="18"/>
        <v>OPEN</v>
      </c>
      <c r="K40" s="197" t="s">
        <v>517</v>
      </c>
      <c r="L40" s="207"/>
      <c r="M40" s="233" t="s">
        <v>518</v>
      </c>
      <c r="N40" s="233" t="s">
        <v>519</v>
      </c>
      <c r="O40" s="224">
        <v>1</v>
      </c>
      <c r="P40" s="399"/>
      <c r="Q40" s="399" t="s">
        <v>520</v>
      </c>
      <c r="R40" s="205"/>
      <c r="S40" s="169"/>
      <c r="T40" s="205"/>
      <c r="U40" s="169"/>
      <c r="V40" s="169"/>
      <c r="W40" s="231" t="s">
        <v>218</v>
      </c>
      <c r="X40" s="168" t="s">
        <v>186</v>
      </c>
      <c r="Y40" s="168"/>
      <c r="Z40" s="168"/>
      <c r="AA40" s="168"/>
      <c r="AB40" s="168"/>
      <c r="AC40" s="168"/>
      <c r="AD40" s="162">
        <f t="shared" si="1"/>
        <v>2</v>
      </c>
      <c r="AE40" s="162" t="str">
        <f t="shared" si="2"/>
        <v/>
      </c>
      <c r="AF40" s="162">
        <f t="shared" si="3"/>
        <v>2019</v>
      </c>
      <c r="AG40" s="162" t="str">
        <f t="shared" si="4"/>
        <v/>
      </c>
      <c r="AH40" s="162" t="str">
        <f>IF(B40="Root",IF(J40="CLOSED",SUMIF(Entrenamientos!A:A,"&lt;="&amp;Mantenimiento!I40,Entrenamientos!L:L)-SUMIF(Entrenamientos!A:A,"&lt;="&amp;Mantenimiento!H40,Entrenamientos!L:L),""),"")</f>
        <v/>
      </c>
      <c r="AI40" s="163" t="str">
        <f>IF(W40="YES",IF(COUNTIF($W$3:$W40,"YES")=0,SUMIF(Entrenamientos!A:A,"&lt;="&amp;Mantenimiento!H40,Entrenamientos!L:L),SUMIF(Entrenamientos!A:A,"&lt;="&amp;Mantenimiento!H40,Entrenamientos!L:L)-SUMIF($I:$I,"&lt;"&amp;(Mantenimiento!H40-1),$AI:$AI)),"")</f>
        <v/>
      </c>
      <c r="AJ40" s="163" t="str">
        <f t="shared" si="5"/>
        <v/>
      </c>
      <c r="AK40" s="163" t="str">
        <f t="shared" ca="1" si="6"/>
        <v/>
      </c>
      <c r="AL40" s="163" t="str">
        <f t="shared" si="7"/>
        <v/>
      </c>
      <c r="AM40" s="199" t="str">
        <f t="shared" si="8"/>
        <v/>
      </c>
      <c r="AN40" s="199" t="e">
        <f>IF($F40="MIP",IF(#REF!="X",$AJ40,""),"")</f>
        <v>#REF!</v>
      </c>
      <c r="AO40" s="199" t="str">
        <f t="shared" si="10"/>
        <v/>
      </c>
      <c r="AP40" s="199" t="str">
        <f t="shared" si="11"/>
        <v/>
      </c>
      <c r="AQ40" s="199" t="str">
        <f t="shared" si="12"/>
        <v/>
      </c>
      <c r="AR40" s="163" t="str">
        <f t="shared" si="13"/>
        <v/>
      </c>
      <c r="AS40" s="194">
        <f t="shared" ca="1" si="14"/>
        <v>-44770</v>
      </c>
      <c r="AT40" s="194" t="str">
        <f t="shared" si="9"/>
        <v/>
      </c>
    </row>
    <row r="41" spans="1:46" x14ac:dyDescent="0.25">
      <c r="A41" s="165" t="s">
        <v>523</v>
      </c>
      <c r="B41" s="165" t="s">
        <v>163</v>
      </c>
      <c r="C41" s="165"/>
      <c r="D41" s="166" t="s">
        <v>144</v>
      </c>
      <c r="E41" s="166" t="s">
        <v>524</v>
      </c>
      <c r="F41" s="165" t="s">
        <v>220</v>
      </c>
      <c r="G41" s="165" t="s">
        <v>62</v>
      </c>
      <c r="H41" s="167">
        <v>43556.635416666664</v>
      </c>
      <c r="I41" s="167"/>
      <c r="J41" s="161" t="str">
        <f t="shared" si="18"/>
        <v>OPEN</v>
      </c>
      <c r="K41" s="197"/>
      <c r="L41" s="207"/>
      <c r="M41" s="233"/>
      <c r="N41" s="221"/>
      <c r="O41" s="224"/>
      <c r="P41" s="399"/>
      <c r="Q41" s="399"/>
      <c r="R41" s="205"/>
      <c r="S41" s="169"/>
      <c r="T41" s="205"/>
      <c r="U41" s="169"/>
      <c r="V41" s="169"/>
      <c r="W41" s="231"/>
      <c r="X41" s="168"/>
      <c r="Y41" s="168"/>
      <c r="Z41" s="168"/>
      <c r="AA41" s="168"/>
      <c r="AB41" s="168"/>
      <c r="AC41" s="168"/>
      <c r="AD41" s="162">
        <f t="shared" si="1"/>
        <v>4</v>
      </c>
      <c r="AE41" s="162" t="str">
        <f t="shared" si="2"/>
        <v/>
      </c>
      <c r="AF41" s="162">
        <f t="shared" si="3"/>
        <v>2019</v>
      </c>
      <c r="AG41" s="162" t="str">
        <f t="shared" si="4"/>
        <v/>
      </c>
      <c r="AH41" s="162" t="str">
        <f>IF(B41="Root",IF(J41="CLOSED",SUMIF(Entrenamientos!A:A,"&lt;="&amp;Mantenimiento!I41,Entrenamientos!L:L)-SUMIF(Entrenamientos!A:A,"&lt;="&amp;Mantenimiento!H41,Entrenamientos!L:L),""),"")</f>
        <v/>
      </c>
      <c r="AI41" s="163" t="str">
        <f>IF(W41="YES",IF(COUNTIF($W$3:$W41,"YES")=0,SUMIF(Entrenamientos!A:A,"&lt;="&amp;Mantenimiento!H41,Entrenamientos!L:L),SUMIF(Entrenamientos!A:A,"&lt;="&amp;Mantenimiento!H41,Entrenamientos!L:L)-SUMIF($I:$I,"&lt;"&amp;(Mantenimiento!H41-1),$AI:$AI)),"")</f>
        <v/>
      </c>
      <c r="AJ41" s="163" t="str">
        <f t="shared" si="5"/>
        <v/>
      </c>
      <c r="AK41" s="163" t="str">
        <f t="shared" ca="1" si="6"/>
        <v/>
      </c>
      <c r="AL41" s="163" t="str">
        <f t="shared" si="7"/>
        <v/>
      </c>
      <c r="AM41" s="199" t="str">
        <f t="shared" si="8"/>
        <v/>
      </c>
      <c r="AN41" s="199" t="e">
        <f>IF($F41="MIP",IF(#REF!="X",$AJ41,""),"")</f>
        <v>#REF!</v>
      </c>
      <c r="AO41" s="199" t="str">
        <f t="shared" si="10"/>
        <v/>
      </c>
      <c r="AP41" s="199" t="str">
        <f t="shared" si="11"/>
        <v/>
      </c>
      <c r="AQ41" s="199" t="str">
        <f t="shared" si="12"/>
        <v/>
      </c>
      <c r="AR41" s="163" t="str">
        <f t="shared" si="13"/>
        <v/>
      </c>
      <c r="AS41" s="194">
        <f t="shared" ca="1" si="14"/>
        <v>-44770</v>
      </c>
      <c r="AT41" s="194" t="str">
        <f t="shared" si="9"/>
        <v/>
      </c>
    </row>
    <row r="42" spans="1:46" ht="30" x14ac:dyDescent="0.25">
      <c r="A42" s="165" t="s">
        <v>530</v>
      </c>
      <c r="B42" s="165" t="s">
        <v>163</v>
      </c>
      <c r="C42" s="165"/>
      <c r="D42" s="166" t="s">
        <v>144</v>
      </c>
      <c r="E42" s="166" t="s">
        <v>531</v>
      </c>
      <c r="F42" s="165" t="s">
        <v>158</v>
      </c>
      <c r="G42" s="165" t="s">
        <v>62</v>
      </c>
      <c r="H42" s="167">
        <v>43621.965277777781</v>
      </c>
      <c r="I42" s="167"/>
      <c r="J42" s="161" t="str">
        <f t="shared" si="18"/>
        <v>OPEN</v>
      </c>
      <c r="K42" s="197"/>
      <c r="L42" s="207"/>
      <c r="M42" s="233"/>
      <c r="N42" s="221"/>
      <c r="O42" s="224"/>
      <c r="P42" s="399"/>
      <c r="Q42" s="399"/>
      <c r="R42" s="205"/>
      <c r="S42" s="169"/>
      <c r="T42" s="205"/>
      <c r="U42" s="169"/>
      <c r="V42" s="169"/>
      <c r="W42" s="231"/>
      <c r="X42" s="168"/>
      <c r="Y42" s="168"/>
      <c r="Z42" s="168"/>
      <c r="AA42" s="168"/>
      <c r="AB42" s="168"/>
      <c r="AC42" s="168"/>
      <c r="AD42" s="162">
        <f t="shared" si="1"/>
        <v>6</v>
      </c>
      <c r="AE42" s="162" t="str">
        <f t="shared" si="2"/>
        <v/>
      </c>
      <c r="AF42" s="162">
        <f t="shared" si="3"/>
        <v>2019</v>
      </c>
      <c r="AG42" s="162" t="str">
        <f t="shared" si="4"/>
        <v/>
      </c>
      <c r="AH42" s="162" t="str">
        <f>IF(B42="Root",IF(J42="CLOSED",SUMIF(Entrenamientos!A:A,"&lt;="&amp;Mantenimiento!I42,Entrenamientos!L:L)-SUMIF(Entrenamientos!A:A,"&lt;="&amp;Mantenimiento!H42,Entrenamientos!L:L),""),"")</f>
        <v/>
      </c>
      <c r="AI42" s="163" t="str">
        <f>IF(W42="YES",IF(COUNTIF($W$3:$W42,"YES")=0,SUMIF(Entrenamientos!A:A,"&lt;="&amp;Mantenimiento!H42,Entrenamientos!L:L),SUMIF(Entrenamientos!A:A,"&lt;="&amp;Mantenimiento!H42,Entrenamientos!L:L)-SUMIF($I:$I,"&lt;"&amp;(Mantenimiento!H42-1),$AI:$AI)),"")</f>
        <v/>
      </c>
      <c r="AJ42" s="163" t="str">
        <f t="shared" si="5"/>
        <v/>
      </c>
      <c r="AK42" s="163" t="str">
        <f t="shared" ca="1" si="6"/>
        <v/>
      </c>
      <c r="AL42" s="163" t="str">
        <f t="shared" si="7"/>
        <v/>
      </c>
      <c r="AM42" s="199" t="str">
        <f t="shared" si="8"/>
        <v/>
      </c>
      <c r="AN42" s="199" t="str">
        <f>IF($F42="MIP",IF(#REF!="X",$AJ42,""),"")</f>
        <v/>
      </c>
      <c r="AO42" s="199" t="str">
        <f t="shared" si="10"/>
        <v/>
      </c>
      <c r="AP42" s="199" t="str">
        <f t="shared" si="11"/>
        <v/>
      </c>
      <c r="AQ42" s="199" t="str">
        <f t="shared" si="12"/>
        <v/>
      </c>
      <c r="AR42" s="163" t="str">
        <f t="shared" si="13"/>
        <v/>
      </c>
      <c r="AS42" s="194">
        <f t="shared" ca="1" si="14"/>
        <v>-44770</v>
      </c>
      <c r="AT42" s="194" t="str">
        <f t="shared" si="9"/>
        <v/>
      </c>
    </row>
    <row r="43" spans="1:46" x14ac:dyDescent="0.25">
      <c r="A43" s="165" t="s">
        <v>533</v>
      </c>
      <c r="B43" s="165" t="s">
        <v>163</v>
      </c>
      <c r="C43" s="165"/>
      <c r="D43" s="166" t="s">
        <v>144</v>
      </c>
      <c r="E43" s="166" t="s">
        <v>543</v>
      </c>
      <c r="F43" s="165" t="s">
        <v>220</v>
      </c>
      <c r="G43" s="165" t="s">
        <v>68</v>
      </c>
      <c r="H43" s="167">
        <v>43636.229166666664</v>
      </c>
      <c r="I43" s="167"/>
      <c r="J43" s="161" t="str">
        <f t="shared" si="18"/>
        <v>OPEN</v>
      </c>
      <c r="K43" s="197" t="s">
        <v>544</v>
      </c>
      <c r="L43" s="207">
        <v>43692</v>
      </c>
      <c r="M43" s="233"/>
      <c r="N43" s="221"/>
      <c r="O43" s="224"/>
      <c r="P43" s="399"/>
      <c r="Q43" s="399"/>
      <c r="R43" s="205"/>
      <c r="S43" s="169"/>
      <c r="T43" s="205"/>
      <c r="U43" s="169"/>
      <c r="V43" s="169"/>
      <c r="W43" s="231" t="s">
        <v>218</v>
      </c>
      <c r="X43" s="168"/>
      <c r="Y43" s="168"/>
      <c r="Z43" s="168" t="s">
        <v>186</v>
      </c>
      <c r="AA43" s="168"/>
      <c r="AB43" s="168"/>
      <c r="AC43" s="168"/>
      <c r="AD43" s="162">
        <f t="shared" si="1"/>
        <v>6</v>
      </c>
      <c r="AE43" s="162" t="str">
        <f t="shared" si="2"/>
        <v/>
      </c>
      <c r="AF43" s="162">
        <f t="shared" si="3"/>
        <v>2019</v>
      </c>
      <c r="AG43" s="162" t="str">
        <f t="shared" si="4"/>
        <v/>
      </c>
      <c r="AH43" s="162" t="str">
        <f>IF(B43="Root",IF(J43="CLOSED",SUMIF(Entrenamientos!A:A,"&lt;="&amp;Mantenimiento!I43,Entrenamientos!L:L)-SUMIF(Entrenamientos!A:A,"&lt;="&amp;Mantenimiento!H43,Entrenamientos!L:L),""),"")</f>
        <v/>
      </c>
      <c r="AI43" s="163" t="str">
        <f>IF(W43="YES",IF(COUNTIF($W$3:$W43,"YES")=0,SUMIF(Entrenamientos!A:A,"&lt;="&amp;Mantenimiento!H43,Entrenamientos!L:L),SUMIF(Entrenamientos!A:A,"&lt;="&amp;Mantenimiento!H43,Entrenamientos!L:L)-SUMIF($I:$I,"&lt;"&amp;(Mantenimiento!H43-1),$AI:$AI)),"")</f>
        <v/>
      </c>
      <c r="AJ43" s="163" t="str">
        <f t="shared" si="5"/>
        <v/>
      </c>
      <c r="AK43" s="163" t="str">
        <f t="shared" ca="1" si="6"/>
        <v/>
      </c>
      <c r="AL43" s="163" t="str">
        <f t="shared" si="7"/>
        <v/>
      </c>
      <c r="AM43" s="199" t="str">
        <f t="shared" si="8"/>
        <v/>
      </c>
      <c r="AN43" s="199" t="e">
        <f>IF($F43="MIP",IF(#REF!="X",$AJ43,""),"")</f>
        <v>#REF!</v>
      </c>
      <c r="AO43" s="199" t="str">
        <f t="shared" si="10"/>
        <v/>
      </c>
      <c r="AP43" s="199" t="str">
        <f t="shared" si="11"/>
        <v/>
      </c>
      <c r="AQ43" s="199" t="str">
        <f t="shared" si="12"/>
        <v/>
      </c>
      <c r="AR43" s="163" t="str">
        <f t="shared" si="13"/>
        <v/>
      </c>
      <c r="AS43" s="194">
        <f t="shared" ca="1" si="14"/>
        <v>-1078</v>
      </c>
      <c r="AT43" s="194" t="str">
        <f t="shared" si="9"/>
        <v/>
      </c>
    </row>
    <row r="44" spans="1:46" x14ac:dyDescent="0.25">
      <c r="A44" s="165" t="s">
        <v>539</v>
      </c>
      <c r="B44" s="165" t="s">
        <v>163</v>
      </c>
      <c r="C44" s="165"/>
      <c r="D44" s="166" t="s">
        <v>144</v>
      </c>
      <c r="E44" s="166" t="s">
        <v>540</v>
      </c>
      <c r="F44" s="165" t="s">
        <v>220</v>
      </c>
      <c r="G44" s="165" t="s">
        <v>66</v>
      </c>
      <c r="H44" s="167">
        <v>43658.458333333336</v>
      </c>
      <c r="I44" s="167"/>
      <c r="J44" s="161" t="str">
        <f t="shared" si="18"/>
        <v>OPEN</v>
      </c>
      <c r="K44" s="197"/>
      <c r="L44" s="207"/>
      <c r="M44" s="233"/>
      <c r="N44" s="221"/>
      <c r="O44" s="224"/>
      <c r="P44" s="399"/>
      <c r="Q44" s="399"/>
      <c r="R44" s="205"/>
      <c r="S44" s="169"/>
      <c r="T44" s="205"/>
      <c r="U44" s="169"/>
      <c r="V44" s="169"/>
      <c r="W44" s="231" t="s">
        <v>218</v>
      </c>
      <c r="X44" s="168"/>
      <c r="Y44" s="168"/>
      <c r="Z44" s="168"/>
      <c r="AA44" s="168"/>
      <c r="AB44" s="168"/>
      <c r="AC44" s="168"/>
      <c r="AD44" s="162">
        <f t="shared" si="1"/>
        <v>7</v>
      </c>
      <c r="AE44" s="162" t="str">
        <f t="shared" si="2"/>
        <v/>
      </c>
      <c r="AF44" s="162">
        <f t="shared" si="3"/>
        <v>2019</v>
      </c>
      <c r="AG44" s="162" t="str">
        <f t="shared" si="4"/>
        <v/>
      </c>
      <c r="AH44" s="162" t="str">
        <f>IF(B44="Root",IF(J44="CLOSED",SUMIF(Entrenamientos!A:A,"&lt;="&amp;Mantenimiento!I44,Entrenamientos!L:L)-SUMIF(Entrenamientos!A:A,"&lt;="&amp;Mantenimiento!H44,Entrenamientos!L:L),""),"")</f>
        <v/>
      </c>
      <c r="AI44" s="163" t="str">
        <f>IF(W44="YES",IF(COUNTIF($W$3:$W44,"YES")=0,SUMIF(Entrenamientos!A:A,"&lt;="&amp;Mantenimiento!H44,Entrenamientos!L:L),SUMIF(Entrenamientos!A:A,"&lt;="&amp;Mantenimiento!H44,Entrenamientos!L:L)-SUMIF($I:$I,"&lt;"&amp;(Mantenimiento!H44-1),$AI:$AI)),"")</f>
        <v/>
      </c>
      <c r="AJ44" s="163" t="str">
        <f t="shared" si="5"/>
        <v/>
      </c>
      <c r="AK44" s="163" t="str">
        <f t="shared" ca="1" si="6"/>
        <v/>
      </c>
      <c r="AL44" s="163" t="str">
        <f t="shared" si="7"/>
        <v/>
      </c>
      <c r="AM44" s="199" t="str">
        <f t="shared" si="8"/>
        <v/>
      </c>
      <c r="AN44" s="199" t="e">
        <f>IF($F44="MIP",IF(#REF!="X",$AJ44,""),"")</f>
        <v>#REF!</v>
      </c>
      <c r="AO44" s="199" t="str">
        <f t="shared" si="10"/>
        <v/>
      </c>
      <c r="AP44" s="199" t="str">
        <f t="shared" si="11"/>
        <v/>
      </c>
      <c r="AQ44" s="199" t="str">
        <f t="shared" si="12"/>
        <v/>
      </c>
      <c r="AR44" s="163" t="str">
        <f t="shared" si="13"/>
        <v/>
      </c>
      <c r="AS44" s="194">
        <f t="shared" ca="1" si="14"/>
        <v>-44770</v>
      </c>
      <c r="AT44" s="194" t="str">
        <f t="shared" si="9"/>
        <v/>
      </c>
    </row>
    <row r="45" spans="1:46" ht="30" x14ac:dyDescent="0.25">
      <c r="A45" s="165" t="s">
        <v>545</v>
      </c>
      <c r="B45" s="165" t="s">
        <v>163</v>
      </c>
      <c r="C45" s="165"/>
      <c r="D45" s="166" t="s">
        <v>144</v>
      </c>
      <c r="E45" s="166" t="s">
        <v>546</v>
      </c>
      <c r="F45" s="165" t="s">
        <v>220</v>
      </c>
      <c r="G45" s="165" t="s">
        <v>66</v>
      </c>
      <c r="H45" s="167">
        <v>43693.25</v>
      </c>
      <c r="I45" s="167"/>
      <c r="J45" s="161" t="str">
        <f t="shared" si="18"/>
        <v>OPEN</v>
      </c>
      <c r="K45" s="197" t="s">
        <v>547</v>
      </c>
      <c r="L45" s="207"/>
      <c r="M45" s="233" t="s">
        <v>537</v>
      </c>
      <c r="N45" s="221" t="s">
        <v>538</v>
      </c>
      <c r="O45" s="224"/>
      <c r="P45" s="399"/>
      <c r="Q45" s="399"/>
      <c r="R45" s="205"/>
      <c r="S45" s="169"/>
      <c r="T45" s="205"/>
      <c r="U45" s="169"/>
      <c r="V45" s="169"/>
      <c r="W45" s="231"/>
      <c r="X45" s="168" t="s">
        <v>186</v>
      </c>
      <c r="Y45" s="168"/>
      <c r="Z45" s="168"/>
      <c r="AA45" s="168"/>
      <c r="AB45" s="168"/>
      <c r="AC45" s="168"/>
      <c r="AD45" s="162">
        <f t="shared" si="1"/>
        <v>8</v>
      </c>
      <c r="AE45" s="162" t="str">
        <f t="shared" si="2"/>
        <v/>
      </c>
      <c r="AF45" s="162">
        <f t="shared" si="3"/>
        <v>2019</v>
      </c>
      <c r="AG45" s="162" t="str">
        <f t="shared" si="4"/>
        <v/>
      </c>
      <c r="AH45" s="162" t="str">
        <f>IF(B45="Root",IF(J45="CLOSED",SUMIF(Entrenamientos!A:A,"&lt;="&amp;Mantenimiento!I45,Entrenamientos!L:L)-SUMIF(Entrenamientos!A:A,"&lt;="&amp;Mantenimiento!H45,Entrenamientos!L:L),""),"")</f>
        <v/>
      </c>
      <c r="AI45" s="163" t="str">
        <f>IF(W45="YES",IF(COUNTIF($W$3:$W45,"YES")=0,SUMIF(Entrenamientos!A:A,"&lt;="&amp;Mantenimiento!H45,Entrenamientos!L:L),SUMIF(Entrenamientos!A:A,"&lt;="&amp;Mantenimiento!H45,Entrenamientos!L:L)-SUMIF($I:$I,"&lt;"&amp;(Mantenimiento!H45-1),$AI:$AI)),"")</f>
        <v/>
      </c>
      <c r="AJ45" s="163" t="str">
        <f t="shared" si="5"/>
        <v/>
      </c>
      <c r="AK45" s="163" t="str">
        <f t="shared" ca="1" si="6"/>
        <v/>
      </c>
      <c r="AL45" s="163" t="str">
        <f t="shared" si="7"/>
        <v/>
      </c>
      <c r="AM45" s="199" t="str">
        <f t="shared" si="8"/>
        <v/>
      </c>
      <c r="AN45" s="199" t="e">
        <f>IF($F45="MIP",IF(#REF!="X",$AJ45,""),"")</f>
        <v>#REF!</v>
      </c>
      <c r="AO45" s="199" t="str">
        <f t="shared" si="10"/>
        <v/>
      </c>
      <c r="AP45" s="199" t="str">
        <f t="shared" si="11"/>
        <v/>
      </c>
      <c r="AQ45" s="199" t="str">
        <f t="shared" si="12"/>
        <v/>
      </c>
      <c r="AR45" s="163" t="str">
        <f t="shared" si="13"/>
        <v/>
      </c>
      <c r="AS45" s="194">
        <f t="shared" ca="1" si="14"/>
        <v>-44770</v>
      </c>
      <c r="AT45" s="194" t="str">
        <f t="shared" si="9"/>
        <v/>
      </c>
    </row>
    <row r="46" spans="1:46" ht="30" x14ac:dyDescent="0.25">
      <c r="A46" s="165" t="s">
        <v>548</v>
      </c>
      <c r="B46" s="165" t="s">
        <v>163</v>
      </c>
      <c r="C46" s="165"/>
      <c r="D46" s="166" t="s">
        <v>144</v>
      </c>
      <c r="E46" s="166" t="s">
        <v>549</v>
      </c>
      <c r="F46" s="165" t="s">
        <v>319</v>
      </c>
      <c r="G46" s="165" t="s">
        <v>61</v>
      </c>
      <c r="H46" s="167">
        <v>43711.583333333336</v>
      </c>
      <c r="I46" s="167"/>
      <c r="J46" s="161" t="str">
        <f t="shared" si="18"/>
        <v>OPEN</v>
      </c>
      <c r="K46" s="197" t="s">
        <v>550</v>
      </c>
      <c r="L46" s="207"/>
      <c r="M46" s="233"/>
      <c r="N46" s="221"/>
      <c r="O46" s="224"/>
      <c r="P46" s="399"/>
      <c r="Q46" s="399"/>
      <c r="R46" s="205"/>
      <c r="S46" s="169"/>
      <c r="T46" s="205"/>
      <c r="U46" s="169"/>
      <c r="V46" s="169"/>
      <c r="W46" s="231" t="s">
        <v>218</v>
      </c>
      <c r="X46" s="168" t="s">
        <v>186</v>
      </c>
      <c r="Y46" s="168"/>
      <c r="Z46" s="168"/>
      <c r="AA46" s="168"/>
      <c r="AB46" s="168"/>
      <c r="AC46" s="168"/>
      <c r="AD46" s="162">
        <f t="shared" si="1"/>
        <v>9</v>
      </c>
      <c r="AE46" s="162" t="str">
        <f t="shared" si="2"/>
        <v/>
      </c>
      <c r="AF46" s="162">
        <f t="shared" si="3"/>
        <v>2019</v>
      </c>
      <c r="AG46" s="162" t="str">
        <f t="shared" si="4"/>
        <v/>
      </c>
      <c r="AH46" s="162" t="str">
        <f>IF(B46="Root",IF(J46="CLOSED",SUMIF(Entrenamientos!A:A,"&lt;="&amp;Mantenimiento!I46,Entrenamientos!L:L)-SUMIF(Entrenamientos!A:A,"&lt;="&amp;Mantenimiento!H46,Entrenamientos!L:L),""),"")</f>
        <v/>
      </c>
      <c r="AI46" s="163" t="str">
        <f>IF(W46="YES",IF(COUNTIF($W$3:$W46,"YES")=0,SUMIF(Entrenamientos!A:A,"&lt;="&amp;Mantenimiento!H46,Entrenamientos!L:L),SUMIF(Entrenamientos!A:A,"&lt;="&amp;Mantenimiento!H46,Entrenamientos!L:L)-SUMIF($I:$I,"&lt;"&amp;(Mantenimiento!H46-1),$AI:$AI)),"")</f>
        <v/>
      </c>
      <c r="AJ46" s="163" t="str">
        <f t="shared" si="5"/>
        <v/>
      </c>
      <c r="AK46" s="163">
        <f t="shared" ca="1" si="6"/>
        <v>25402.000001478533</v>
      </c>
      <c r="AL46" s="163" t="str">
        <f t="shared" si="7"/>
        <v/>
      </c>
      <c r="AM46" s="199" t="str">
        <f t="shared" si="8"/>
        <v/>
      </c>
      <c r="AN46" s="199" t="str">
        <f>IF($F46="MIP",IF(#REF!="X",$AJ46,""),"")</f>
        <v/>
      </c>
      <c r="AO46" s="199" t="str">
        <f t="shared" si="10"/>
        <v/>
      </c>
      <c r="AP46" s="199" t="str">
        <f t="shared" si="11"/>
        <v/>
      </c>
      <c r="AQ46" s="199" t="str">
        <f t="shared" si="12"/>
        <v/>
      </c>
      <c r="AR46" s="163" t="str">
        <f t="shared" si="13"/>
        <v/>
      </c>
      <c r="AS46" s="194">
        <f t="shared" ca="1" si="14"/>
        <v>-44770</v>
      </c>
      <c r="AT46" s="194" t="str">
        <f t="shared" si="9"/>
        <v/>
      </c>
    </row>
    <row r="47" spans="1:46" x14ac:dyDescent="0.25">
      <c r="A47" s="165" t="s">
        <v>554</v>
      </c>
      <c r="B47" s="165" t="s">
        <v>163</v>
      </c>
      <c r="C47" s="165"/>
      <c r="D47" s="166" t="s">
        <v>144</v>
      </c>
      <c r="E47" s="166" t="s">
        <v>561</v>
      </c>
      <c r="F47" s="165" t="s">
        <v>220</v>
      </c>
      <c r="G47" s="165" t="s">
        <v>60</v>
      </c>
      <c r="H47" s="167">
        <v>43745.583333333336</v>
      </c>
      <c r="I47" s="167"/>
      <c r="J47" s="161" t="str">
        <f t="shared" si="18"/>
        <v>OPEN</v>
      </c>
      <c r="K47" s="197"/>
      <c r="L47" s="207"/>
      <c r="M47" s="233"/>
      <c r="N47" s="221"/>
      <c r="O47" s="224"/>
      <c r="P47" s="399"/>
      <c r="Q47" s="399"/>
      <c r="R47" s="205"/>
      <c r="S47" s="169"/>
      <c r="T47" s="205"/>
      <c r="U47" s="169"/>
      <c r="V47" s="169"/>
      <c r="W47" s="231" t="s">
        <v>218</v>
      </c>
      <c r="X47" s="168"/>
      <c r="Y47" s="168"/>
      <c r="Z47" s="168"/>
      <c r="AA47" s="168"/>
      <c r="AB47" s="168"/>
      <c r="AC47" s="168"/>
      <c r="AD47" s="162">
        <f t="shared" si="1"/>
        <v>10</v>
      </c>
      <c r="AE47" s="162" t="str">
        <f t="shared" si="2"/>
        <v/>
      </c>
      <c r="AF47" s="162">
        <f t="shared" si="3"/>
        <v>2019</v>
      </c>
      <c r="AG47" s="162" t="str">
        <f t="shared" si="4"/>
        <v/>
      </c>
      <c r="AH47" s="162" t="str">
        <f>IF(B47="Root",IF(J47="CLOSED",SUMIF(Entrenamientos!A:A,"&lt;="&amp;Mantenimiento!I47,Entrenamientos!L:L)-SUMIF(Entrenamientos!A:A,"&lt;="&amp;Mantenimiento!H47,Entrenamientos!L:L),""),"")</f>
        <v/>
      </c>
      <c r="AI47" s="163" t="str">
        <f>IF(W47="YES",IF(COUNTIF($W$3:$W47,"YES")=0,SUMIF(Entrenamientos!A:A,"&lt;="&amp;Mantenimiento!H47,Entrenamientos!L:L),SUMIF(Entrenamientos!A:A,"&lt;="&amp;Mantenimiento!H47,Entrenamientos!L:L)-SUMIF($I:$I,"&lt;"&amp;(Mantenimiento!H47-1),$AI:$AI)),"")</f>
        <v/>
      </c>
      <c r="AJ47" s="163" t="str">
        <f t="shared" si="5"/>
        <v/>
      </c>
      <c r="AK47" s="163" t="str">
        <f t="shared" ca="1" si="6"/>
        <v/>
      </c>
      <c r="AL47" s="163" t="str">
        <f t="shared" si="7"/>
        <v/>
      </c>
      <c r="AM47" s="199" t="str">
        <f t="shared" si="8"/>
        <v/>
      </c>
      <c r="AN47" s="199" t="e">
        <f>IF($F47="MIP",IF(#REF!="X",$AJ47,""),"")</f>
        <v>#REF!</v>
      </c>
      <c r="AO47" s="199" t="str">
        <f t="shared" si="10"/>
        <v/>
      </c>
      <c r="AP47" s="199" t="str">
        <f t="shared" si="11"/>
        <v/>
      </c>
      <c r="AQ47" s="199" t="str">
        <f t="shared" si="12"/>
        <v/>
      </c>
      <c r="AR47" s="163" t="str">
        <f t="shared" si="13"/>
        <v/>
      </c>
      <c r="AS47" s="194">
        <f t="shared" ca="1" si="14"/>
        <v>-44770</v>
      </c>
      <c r="AT47" s="194" t="str">
        <f t="shared" si="9"/>
        <v/>
      </c>
    </row>
    <row r="48" spans="1:46" x14ac:dyDescent="0.25">
      <c r="A48" s="165" t="s">
        <v>558</v>
      </c>
      <c r="B48" s="165" t="s">
        <v>163</v>
      </c>
      <c r="C48" s="165"/>
      <c r="D48" s="166" t="s">
        <v>144</v>
      </c>
      <c r="E48" s="166" t="s">
        <v>559</v>
      </c>
      <c r="F48" s="165" t="s">
        <v>158</v>
      </c>
      <c r="G48" s="165" t="s">
        <v>62</v>
      </c>
      <c r="H48" s="167">
        <v>43770.798611111109</v>
      </c>
      <c r="I48" s="167"/>
      <c r="J48" s="161" t="str">
        <f t="shared" ref="J48:J59" si="19">IF(A48="","",IF(OR(I48="",H48="")=TRUE,"OPEN","CLOSED"))</f>
        <v>OPEN</v>
      </c>
      <c r="K48" s="166" t="s">
        <v>560</v>
      </c>
      <c r="L48" s="207"/>
      <c r="M48" s="233"/>
      <c r="N48" s="221"/>
      <c r="O48" s="224"/>
      <c r="P48" s="399"/>
      <c r="Q48" s="399"/>
      <c r="R48" s="205"/>
      <c r="S48" s="169"/>
      <c r="T48" s="205"/>
      <c r="U48" s="169"/>
      <c r="V48" s="169"/>
      <c r="W48" s="231" t="s">
        <v>218</v>
      </c>
      <c r="X48" s="168"/>
      <c r="Y48" s="168"/>
      <c r="Z48" s="168"/>
      <c r="AA48" s="168"/>
      <c r="AB48" s="168"/>
      <c r="AC48" s="168"/>
      <c r="AD48" s="162">
        <f t="shared" si="1"/>
        <v>11</v>
      </c>
      <c r="AE48" s="162" t="str">
        <f t="shared" si="2"/>
        <v/>
      </c>
      <c r="AF48" s="162">
        <f t="shared" si="3"/>
        <v>2019</v>
      </c>
      <c r="AG48" s="162" t="str">
        <f t="shared" si="4"/>
        <v/>
      </c>
      <c r="AH48" s="162" t="str">
        <f>IF(B48="Root",IF(J48="CLOSED",SUMIF(Entrenamientos!A:A,"&lt;="&amp;Mantenimiento!I48,Entrenamientos!L:L)-SUMIF(Entrenamientos!A:A,"&lt;="&amp;Mantenimiento!H48,Entrenamientos!L:L),""),"")</f>
        <v/>
      </c>
      <c r="AI48" s="163" t="str">
        <f>IF(W48="YES",IF(COUNTIF($W$3:$W48,"YES")=0,SUMIF(Entrenamientos!A:A,"&lt;="&amp;Mantenimiento!H48,Entrenamientos!L:L),SUMIF(Entrenamientos!A:A,"&lt;="&amp;Mantenimiento!H48,Entrenamientos!L:L)-SUMIF($I:$I,"&lt;"&amp;(Mantenimiento!H48-1),$AI:$AI)),"")</f>
        <v/>
      </c>
      <c r="AJ48" s="163" t="str">
        <f t="shared" si="5"/>
        <v/>
      </c>
      <c r="AK48" s="163" t="str">
        <f t="shared" ca="1" si="6"/>
        <v/>
      </c>
      <c r="AL48" s="163" t="str">
        <f t="shared" si="7"/>
        <v/>
      </c>
      <c r="AM48" s="199" t="str">
        <f t="shared" si="8"/>
        <v/>
      </c>
      <c r="AN48" s="199" t="str">
        <f>IF($F48="MIP",IF(#REF!="X",$AJ48,""),"")</f>
        <v/>
      </c>
      <c r="AO48" s="199" t="str">
        <f t="shared" si="10"/>
        <v/>
      </c>
      <c r="AP48" s="199" t="str">
        <f t="shared" si="11"/>
        <v/>
      </c>
      <c r="AQ48" s="199" t="str">
        <f t="shared" si="12"/>
        <v/>
      </c>
      <c r="AR48" s="163" t="str">
        <f t="shared" si="13"/>
        <v/>
      </c>
    </row>
    <row r="49" spans="1:46" x14ac:dyDescent="0.25">
      <c r="A49" s="165" t="s">
        <v>563</v>
      </c>
      <c r="B49" s="165" t="s">
        <v>163</v>
      </c>
      <c r="C49" s="165"/>
      <c r="D49" s="166" t="s">
        <v>144</v>
      </c>
      <c r="E49" s="166" t="s">
        <v>562</v>
      </c>
      <c r="F49" s="165" t="s">
        <v>220</v>
      </c>
      <c r="G49" s="165" t="s">
        <v>66</v>
      </c>
      <c r="H49" s="167">
        <v>43782.041666666664</v>
      </c>
      <c r="I49" s="167"/>
      <c r="J49" s="161" t="str">
        <f t="shared" si="19"/>
        <v>OPEN</v>
      </c>
      <c r="K49" s="197"/>
      <c r="L49" s="207"/>
      <c r="M49" s="233"/>
      <c r="N49" s="221"/>
      <c r="O49" s="224"/>
      <c r="P49" s="399"/>
      <c r="Q49" s="399"/>
      <c r="R49" s="205"/>
      <c r="S49" s="169"/>
      <c r="T49" s="205"/>
      <c r="U49" s="169"/>
      <c r="V49" s="169"/>
      <c r="W49" s="231" t="s">
        <v>218</v>
      </c>
      <c r="X49" s="168"/>
      <c r="Y49" s="168"/>
      <c r="Z49" s="168"/>
      <c r="AA49" s="168"/>
      <c r="AB49" s="168"/>
      <c r="AC49" s="168"/>
      <c r="AD49" s="162">
        <f t="shared" si="1"/>
        <v>11</v>
      </c>
      <c r="AE49" s="162" t="str">
        <f t="shared" si="2"/>
        <v/>
      </c>
      <c r="AF49" s="162">
        <f t="shared" si="3"/>
        <v>2019</v>
      </c>
      <c r="AG49" s="162" t="str">
        <f t="shared" si="4"/>
        <v/>
      </c>
      <c r="AH49" s="162" t="str">
        <f>IF(B49="Root",IF(J49="CLOSED",SUMIF(Entrenamientos!A:A,"&lt;="&amp;Mantenimiento!I49,Entrenamientos!L:L)-SUMIF(Entrenamientos!A:A,"&lt;="&amp;Mantenimiento!H49,Entrenamientos!L:L),""),"")</f>
        <v/>
      </c>
      <c r="AI49" s="163" t="str">
        <f>IF(W49="YES",IF(COUNTIF($W$3:$W49,"YES")=0,SUMIF(Entrenamientos!A:A,"&lt;="&amp;Mantenimiento!H49,Entrenamientos!L:L),SUMIF(Entrenamientos!A:A,"&lt;="&amp;Mantenimiento!H49,Entrenamientos!L:L)-SUMIF($I:$I,"&lt;"&amp;(Mantenimiento!H49-1),$AI:$AI)),"")</f>
        <v/>
      </c>
      <c r="AJ49" s="163" t="str">
        <f t="shared" si="5"/>
        <v/>
      </c>
      <c r="AK49" s="163" t="str">
        <f t="shared" ca="1" si="6"/>
        <v/>
      </c>
      <c r="AL49" s="163" t="str">
        <f t="shared" si="7"/>
        <v/>
      </c>
      <c r="AM49" s="199" t="str">
        <f t="shared" si="8"/>
        <v/>
      </c>
      <c r="AN49" s="199" t="e">
        <f>IF($F49="MIP",IF(#REF!="X",$AJ49,""),"")</f>
        <v>#REF!</v>
      </c>
      <c r="AO49" s="199" t="str">
        <f t="shared" si="10"/>
        <v/>
      </c>
      <c r="AP49" s="199" t="str">
        <f t="shared" si="11"/>
        <v/>
      </c>
      <c r="AQ49" s="199" t="str">
        <f t="shared" si="12"/>
        <v/>
      </c>
      <c r="AR49" s="163" t="str">
        <f t="shared" si="13"/>
        <v/>
      </c>
    </row>
    <row r="50" spans="1:46" x14ac:dyDescent="0.25">
      <c r="A50" s="165" t="s">
        <v>567</v>
      </c>
      <c r="B50" s="165" t="s">
        <v>163</v>
      </c>
      <c r="C50" s="165"/>
      <c r="D50" s="166" t="s">
        <v>143</v>
      </c>
      <c r="E50" s="166" t="s">
        <v>568</v>
      </c>
      <c r="F50" s="165" t="s">
        <v>319</v>
      </c>
      <c r="G50" s="165" t="s">
        <v>60</v>
      </c>
      <c r="H50" s="167">
        <v>43850.604166666664</v>
      </c>
      <c r="I50" s="167"/>
      <c r="J50" s="161" t="str">
        <f t="shared" si="19"/>
        <v>OPEN</v>
      </c>
      <c r="K50" s="197" t="s">
        <v>569</v>
      </c>
      <c r="L50" s="207"/>
      <c r="M50" s="233"/>
      <c r="N50" s="221"/>
      <c r="O50" s="224"/>
      <c r="P50" s="399"/>
      <c r="Q50" s="399"/>
      <c r="R50" s="205"/>
      <c r="S50" s="169"/>
      <c r="T50" s="205"/>
      <c r="U50" s="169"/>
      <c r="V50" s="169"/>
      <c r="W50" s="231" t="s">
        <v>218</v>
      </c>
      <c r="X50" s="168" t="s">
        <v>186</v>
      </c>
      <c r="Y50" s="168" t="s">
        <v>186</v>
      </c>
      <c r="Z50" s="168"/>
      <c r="AA50" s="168"/>
      <c r="AB50" s="168"/>
      <c r="AC50" s="168"/>
      <c r="AD50" s="162">
        <f t="shared" si="1"/>
        <v>1</v>
      </c>
      <c r="AE50" s="162" t="str">
        <f t="shared" si="2"/>
        <v/>
      </c>
      <c r="AF50" s="162">
        <f t="shared" si="3"/>
        <v>2020</v>
      </c>
      <c r="AG50" s="162" t="str">
        <f t="shared" si="4"/>
        <v/>
      </c>
      <c r="AH50" s="162" t="str">
        <f>IF(B50="Root",IF(J50="CLOSED",SUMIF(Entrenamientos!A:A,"&lt;="&amp;Mantenimiento!I50,Entrenamientos!L:L)-SUMIF(Entrenamientos!A:A,"&lt;="&amp;Mantenimiento!H50,Entrenamientos!L:L),""),"")</f>
        <v/>
      </c>
      <c r="AI50" s="163" t="str">
        <f>IF(W50="YES",IF(COUNTIF($W$3:$W50,"YES")=0,SUMIF(Entrenamientos!A:A,"&lt;="&amp;Mantenimiento!H50,Entrenamientos!L:L),SUMIF(Entrenamientos!A:A,"&lt;="&amp;Mantenimiento!H50,Entrenamientos!L:L)-SUMIF($I:$I,"&lt;"&amp;(Mantenimiento!H50-1),$AI:$AI)),"")</f>
        <v/>
      </c>
      <c r="AJ50" s="163" t="str">
        <f t="shared" si="5"/>
        <v/>
      </c>
      <c r="AK50" s="163">
        <f t="shared" ca="1" si="6"/>
        <v>22065.500001284439</v>
      </c>
      <c r="AL50" s="163" t="str">
        <f t="shared" si="7"/>
        <v/>
      </c>
      <c r="AM50" s="199" t="str">
        <f t="shared" si="8"/>
        <v/>
      </c>
      <c r="AN50" s="199" t="str">
        <f>IF($F50="MIP",IF(#REF!="X",$AJ50,""),"")</f>
        <v/>
      </c>
      <c r="AO50" s="199" t="str">
        <f t="shared" si="10"/>
        <v/>
      </c>
      <c r="AP50" s="199" t="str">
        <f t="shared" si="11"/>
        <v/>
      </c>
      <c r="AQ50" s="199" t="str">
        <f t="shared" si="12"/>
        <v/>
      </c>
      <c r="AR50" s="163" t="str">
        <f t="shared" si="13"/>
        <v/>
      </c>
    </row>
    <row r="51" spans="1:46" x14ac:dyDescent="0.25">
      <c r="A51" s="165" t="s">
        <v>570</v>
      </c>
      <c r="B51" s="165" t="s">
        <v>163</v>
      </c>
      <c r="C51" s="165"/>
      <c r="D51" s="166" t="s">
        <v>144</v>
      </c>
      <c r="E51" s="166" t="s">
        <v>571</v>
      </c>
      <c r="F51" s="165" t="s">
        <v>220</v>
      </c>
      <c r="G51" s="165" t="s">
        <v>62</v>
      </c>
      <c r="H51" s="167">
        <v>43852.270833333336</v>
      </c>
      <c r="I51" s="167"/>
      <c r="J51" s="161" t="str">
        <f t="shared" si="19"/>
        <v>OPEN</v>
      </c>
      <c r="K51" s="197" t="s">
        <v>572</v>
      </c>
      <c r="L51" s="207"/>
      <c r="M51" s="233"/>
      <c r="N51" s="221"/>
      <c r="O51" s="224"/>
      <c r="P51" s="399"/>
      <c r="Q51" s="399"/>
      <c r="R51" s="205"/>
      <c r="S51" s="169"/>
      <c r="T51" s="205"/>
      <c r="U51" s="169"/>
      <c r="V51" s="169"/>
      <c r="W51" s="231" t="s">
        <v>218</v>
      </c>
      <c r="X51" s="168" t="s">
        <v>186</v>
      </c>
      <c r="Y51" s="168" t="s">
        <v>186</v>
      </c>
      <c r="Z51" s="168" t="s">
        <v>186</v>
      </c>
      <c r="AA51" s="168"/>
      <c r="AB51" s="168"/>
      <c r="AC51" s="168"/>
      <c r="AD51" s="162">
        <f t="shared" si="1"/>
        <v>1</v>
      </c>
      <c r="AE51" s="162" t="str">
        <f t="shared" si="2"/>
        <v/>
      </c>
      <c r="AF51" s="162">
        <f t="shared" si="3"/>
        <v>2020</v>
      </c>
      <c r="AG51" s="162" t="str">
        <f t="shared" si="4"/>
        <v/>
      </c>
      <c r="AH51" s="162" t="str">
        <f>IF(B51="Root",IF(J51="CLOSED",SUMIF(Entrenamientos!A:A,"&lt;="&amp;Mantenimiento!I51,Entrenamientos!L:L)-SUMIF(Entrenamientos!A:A,"&lt;="&amp;Mantenimiento!H51,Entrenamientos!L:L),""),"")</f>
        <v/>
      </c>
      <c r="AI51" s="163" t="str">
        <f>IF(W51="YES",IF(COUNTIF($W$3:$W51,"YES")=0,SUMIF(Entrenamientos!A:A,"&lt;="&amp;Mantenimiento!H51,Entrenamientos!L:L),SUMIF(Entrenamientos!A:A,"&lt;="&amp;Mantenimiento!H51,Entrenamientos!L:L)-SUMIF($I:$I,"&lt;"&amp;(Mantenimiento!H51-1),$AI:$AI)),"")</f>
        <v/>
      </c>
      <c r="AJ51" s="163" t="str">
        <f t="shared" si="5"/>
        <v/>
      </c>
      <c r="AK51" s="163" t="str">
        <f t="shared" ca="1" si="6"/>
        <v/>
      </c>
      <c r="AL51" s="163" t="str">
        <f t="shared" si="7"/>
        <v/>
      </c>
      <c r="AM51" s="199" t="str">
        <f t="shared" si="8"/>
        <v/>
      </c>
      <c r="AN51" s="199" t="e">
        <f>IF($F51="MIP",IF(#REF!="X",$AJ51,""),"")</f>
        <v>#REF!</v>
      </c>
      <c r="AO51" s="199" t="str">
        <f t="shared" si="10"/>
        <v/>
      </c>
      <c r="AP51" s="199" t="str">
        <f t="shared" si="11"/>
        <v/>
      </c>
      <c r="AQ51" s="199" t="str">
        <f t="shared" si="12"/>
        <v/>
      </c>
      <c r="AR51" s="163" t="str">
        <f t="shared" si="13"/>
        <v/>
      </c>
    </row>
    <row r="52" spans="1:46" ht="30" x14ac:dyDescent="0.25">
      <c r="A52" s="165" t="s">
        <v>575</v>
      </c>
      <c r="B52" s="165" t="s">
        <v>163</v>
      </c>
      <c r="C52" s="165"/>
      <c r="D52" s="166" t="s">
        <v>144</v>
      </c>
      <c r="E52" s="166" t="s">
        <v>632</v>
      </c>
      <c r="F52" s="165" t="s">
        <v>220</v>
      </c>
      <c r="G52" s="165" t="s">
        <v>65</v>
      </c>
      <c r="H52" s="167">
        <v>43861.208333333336</v>
      </c>
      <c r="I52" s="167"/>
      <c r="J52" s="161" t="str">
        <f t="shared" si="19"/>
        <v>OPEN</v>
      </c>
      <c r="K52" s="197" t="s">
        <v>576</v>
      </c>
      <c r="L52" s="207"/>
      <c r="M52" s="233"/>
      <c r="N52" s="221"/>
      <c r="O52" s="224"/>
      <c r="P52" s="399"/>
      <c r="Q52" s="399"/>
      <c r="R52" s="205"/>
      <c r="S52" s="169"/>
      <c r="T52" s="205"/>
      <c r="U52" s="169"/>
      <c r="V52" s="169"/>
      <c r="W52" s="231" t="s">
        <v>218</v>
      </c>
      <c r="X52" s="168" t="s">
        <v>186</v>
      </c>
      <c r="Y52" s="168" t="s">
        <v>186</v>
      </c>
      <c r="Z52" s="168"/>
      <c r="AA52" s="168"/>
      <c r="AB52" s="168"/>
      <c r="AC52" s="168"/>
      <c r="AD52" s="162">
        <f t="shared" si="1"/>
        <v>1</v>
      </c>
      <c r="AE52" s="162" t="str">
        <f t="shared" si="2"/>
        <v/>
      </c>
      <c r="AF52" s="162">
        <f t="shared" si="3"/>
        <v>2020</v>
      </c>
      <c r="AG52" s="162" t="str">
        <f t="shared" si="4"/>
        <v/>
      </c>
      <c r="AH52" s="162" t="str">
        <f>IF(B52="Root",IF(J52="CLOSED",SUMIF(Entrenamientos!A:A,"&lt;="&amp;Mantenimiento!I52,Entrenamientos!L:L)-SUMIF(Entrenamientos!A:A,"&lt;="&amp;Mantenimiento!H52,Entrenamientos!L:L),""),"")</f>
        <v/>
      </c>
      <c r="AI52" s="163" t="str">
        <f>IF(W52="YES",IF(COUNTIF($W$3:$W52,"YES")=0,SUMIF(Entrenamientos!A:A,"&lt;="&amp;Mantenimiento!H52,Entrenamientos!L:L),SUMIF(Entrenamientos!A:A,"&lt;="&amp;Mantenimiento!H52,Entrenamientos!L:L)-SUMIF($I:$I,"&lt;"&amp;(Mantenimiento!H52-1),$AI:$AI)),"")</f>
        <v/>
      </c>
      <c r="AJ52" s="163" t="str">
        <f t="shared" si="5"/>
        <v/>
      </c>
      <c r="AK52" s="163" t="str">
        <f t="shared" ca="1" si="6"/>
        <v/>
      </c>
      <c r="AL52" s="163" t="str">
        <f t="shared" si="7"/>
        <v/>
      </c>
      <c r="AM52" s="199" t="str">
        <f t="shared" si="8"/>
        <v/>
      </c>
      <c r="AN52" s="199" t="e">
        <f>IF($F52="MIP",IF(#REF!="X",$AJ52,""),"")</f>
        <v>#REF!</v>
      </c>
      <c r="AO52" s="199" t="str">
        <f t="shared" si="10"/>
        <v/>
      </c>
      <c r="AP52" s="199" t="str">
        <f t="shared" si="11"/>
        <v/>
      </c>
      <c r="AQ52" s="199" t="str">
        <f t="shared" si="12"/>
        <v/>
      </c>
      <c r="AR52" s="163" t="str">
        <f t="shared" si="13"/>
        <v/>
      </c>
    </row>
    <row r="53" spans="1:46" x14ac:dyDescent="0.25">
      <c r="A53" s="165" t="s">
        <v>581</v>
      </c>
      <c r="B53" s="165" t="s">
        <v>163</v>
      </c>
      <c r="C53" s="165"/>
      <c r="D53" s="166" t="s">
        <v>144</v>
      </c>
      <c r="E53" s="166" t="s">
        <v>584</v>
      </c>
      <c r="F53" s="165" t="s">
        <v>220</v>
      </c>
      <c r="G53" s="165" t="s">
        <v>62</v>
      </c>
      <c r="H53" s="167">
        <v>43904.215277777781</v>
      </c>
      <c r="I53" s="167"/>
      <c r="J53" s="161" t="str">
        <f t="shared" si="19"/>
        <v>OPEN</v>
      </c>
      <c r="K53" s="197" t="s">
        <v>583</v>
      </c>
      <c r="L53" s="207"/>
      <c r="M53" s="233" t="s">
        <v>573</v>
      </c>
      <c r="N53" s="221" t="s">
        <v>574</v>
      </c>
      <c r="O53" s="224">
        <v>1</v>
      </c>
      <c r="P53" s="233" t="s">
        <v>582</v>
      </c>
      <c r="Q53" s="399"/>
      <c r="R53" s="205"/>
      <c r="S53" s="169"/>
      <c r="T53" s="205"/>
      <c r="U53" s="169"/>
      <c r="V53" s="169"/>
      <c r="W53" s="231" t="s">
        <v>218</v>
      </c>
      <c r="X53" s="168"/>
      <c r="Y53" s="168" t="s">
        <v>186</v>
      </c>
      <c r="Z53" s="168"/>
      <c r="AA53" s="168"/>
      <c r="AB53" s="168"/>
      <c r="AC53" s="168"/>
      <c r="AD53" s="162">
        <f t="shared" si="1"/>
        <v>3</v>
      </c>
      <c r="AE53" s="162" t="str">
        <f t="shared" si="2"/>
        <v/>
      </c>
      <c r="AF53" s="162">
        <f t="shared" si="3"/>
        <v>2020</v>
      </c>
      <c r="AG53" s="162" t="str">
        <f t="shared" si="4"/>
        <v/>
      </c>
      <c r="AH53" s="162" t="str">
        <f>IF(B53="Root",IF(J53="CLOSED",SUMIF(Entrenamientos!A:A,"&lt;="&amp;Mantenimiento!I53,Entrenamientos!L:L)-SUMIF(Entrenamientos!A:A,"&lt;="&amp;Mantenimiento!H53,Entrenamientos!L:L),""),"")</f>
        <v/>
      </c>
      <c r="AI53" s="163" t="str">
        <f>IF(W53="YES",IF(COUNTIF($W$3:$W53,"YES")=0,SUMIF(Entrenamientos!A:A,"&lt;="&amp;Mantenimiento!H53,Entrenamientos!L:L),SUMIF(Entrenamientos!A:A,"&lt;="&amp;Mantenimiento!H53,Entrenamientos!L:L)-SUMIF($I:$I,"&lt;"&amp;(Mantenimiento!H53-1),$AI:$AI)),"")</f>
        <v/>
      </c>
      <c r="AJ53" s="163" t="str">
        <f t="shared" si="5"/>
        <v/>
      </c>
      <c r="AK53" s="163" t="str">
        <f t="shared" ca="1" si="6"/>
        <v/>
      </c>
      <c r="AL53" s="163" t="str">
        <f t="shared" si="7"/>
        <v/>
      </c>
      <c r="AM53" s="199" t="str">
        <f t="shared" si="8"/>
        <v/>
      </c>
      <c r="AN53" s="199" t="e">
        <f>IF($F53="MIP",IF(#REF!="X",$AJ53,""),"")</f>
        <v>#REF!</v>
      </c>
      <c r="AO53" s="199" t="str">
        <f t="shared" si="10"/>
        <v/>
      </c>
      <c r="AP53" s="199" t="str">
        <f t="shared" si="11"/>
        <v/>
      </c>
      <c r="AQ53" s="199" t="str">
        <f t="shared" si="12"/>
        <v/>
      </c>
      <c r="AR53" s="163" t="str">
        <f t="shared" si="13"/>
        <v/>
      </c>
    </row>
    <row r="54" spans="1:46" ht="20.25" customHeight="1" x14ac:dyDescent="0.25">
      <c r="A54" s="165" t="s">
        <v>586</v>
      </c>
      <c r="B54" s="165" t="s">
        <v>163</v>
      </c>
      <c r="C54" s="165"/>
      <c r="D54" s="166" t="s">
        <v>144</v>
      </c>
      <c r="E54" s="166" t="s">
        <v>587</v>
      </c>
      <c r="F54" s="165" t="s">
        <v>158</v>
      </c>
      <c r="G54" s="165" t="s">
        <v>61</v>
      </c>
      <c r="H54" s="167">
        <v>44005.722222222219</v>
      </c>
      <c r="I54" s="167"/>
      <c r="J54" s="161" t="str">
        <f t="shared" si="19"/>
        <v>OPEN</v>
      </c>
      <c r="K54" s="197" t="s">
        <v>588</v>
      </c>
      <c r="L54" s="207"/>
      <c r="M54" s="233"/>
      <c r="N54" s="221"/>
      <c r="O54" s="224"/>
      <c r="P54" s="399"/>
      <c r="Q54" s="399"/>
      <c r="R54" s="205"/>
      <c r="S54" s="169"/>
      <c r="T54" s="205"/>
      <c r="U54" s="169"/>
      <c r="V54" s="169"/>
      <c r="W54" s="231" t="s">
        <v>218</v>
      </c>
      <c r="X54" s="168" t="s">
        <v>186</v>
      </c>
      <c r="Y54" s="168"/>
      <c r="Z54" s="168"/>
      <c r="AA54" s="168"/>
      <c r="AB54" s="168"/>
      <c r="AC54" s="168"/>
      <c r="AD54" s="162">
        <f t="shared" si="1"/>
        <v>6</v>
      </c>
      <c r="AE54" s="162" t="str">
        <f t="shared" si="2"/>
        <v/>
      </c>
      <c r="AF54" s="162">
        <f t="shared" si="3"/>
        <v>2020</v>
      </c>
      <c r="AG54" s="162" t="str">
        <f t="shared" si="4"/>
        <v/>
      </c>
      <c r="AH54" s="162" t="str">
        <f>IF(B54="Root",IF(J54="CLOSED",SUMIF(Entrenamientos!A:A,"&lt;="&amp;Mantenimiento!I54,Entrenamientos!L:L)-SUMIF(Entrenamientos!A:A,"&lt;="&amp;Mantenimiento!H54,Entrenamientos!L:L),""),"")</f>
        <v/>
      </c>
      <c r="AI54" s="163" t="str">
        <f>IF(W54="YES",IF(COUNTIF($W$3:$W54,"YES")=0,SUMIF(Entrenamientos!A:A,"&lt;="&amp;Mantenimiento!H54,Entrenamientos!L:L),SUMIF(Entrenamientos!A:A,"&lt;="&amp;Mantenimiento!H54,Entrenamientos!L:L)-SUMIF($I:$I,"&lt;"&amp;(Mantenimiento!H54-1),$AI:$AI)),"")</f>
        <v/>
      </c>
      <c r="AJ54" s="163" t="str">
        <f t="shared" si="5"/>
        <v/>
      </c>
      <c r="AK54" s="163" t="str">
        <f t="shared" ca="1" si="6"/>
        <v/>
      </c>
      <c r="AL54" s="163" t="str">
        <f t="shared" si="7"/>
        <v/>
      </c>
      <c r="AM54" s="199" t="str">
        <f t="shared" si="8"/>
        <v/>
      </c>
      <c r="AN54" s="199" t="str">
        <f>IF($F54="MIP",IF(#REF!="X",$AJ54,""),"")</f>
        <v/>
      </c>
      <c r="AO54" s="199" t="str">
        <f t="shared" si="10"/>
        <v/>
      </c>
      <c r="AP54" s="199" t="str">
        <f t="shared" si="11"/>
        <v/>
      </c>
      <c r="AQ54" s="199" t="str">
        <f t="shared" si="12"/>
        <v/>
      </c>
      <c r="AR54" s="163" t="str">
        <f t="shared" si="13"/>
        <v/>
      </c>
    </row>
    <row r="55" spans="1:46" x14ac:dyDescent="0.25">
      <c r="A55" s="165" t="s">
        <v>596</v>
      </c>
      <c r="B55" s="165" t="s">
        <v>163</v>
      </c>
      <c r="C55" s="165"/>
      <c r="D55" s="166" t="s">
        <v>146</v>
      </c>
      <c r="E55" s="166" t="s">
        <v>595</v>
      </c>
      <c r="F55" s="165" t="s">
        <v>158</v>
      </c>
      <c r="G55" s="165" t="s">
        <v>66</v>
      </c>
      <c r="H55" s="167">
        <v>44082.416666666664</v>
      </c>
      <c r="I55" s="167"/>
      <c r="J55" s="161" t="str">
        <f t="shared" si="19"/>
        <v>OPEN</v>
      </c>
      <c r="K55" s="197"/>
      <c r="L55" s="207"/>
      <c r="M55" s="233"/>
      <c r="N55" s="221"/>
      <c r="O55" s="224"/>
      <c r="P55" s="399"/>
      <c r="Q55" s="399"/>
      <c r="R55" s="205"/>
      <c r="S55" s="169"/>
      <c r="T55" s="205"/>
      <c r="U55" s="169"/>
      <c r="V55" s="169"/>
      <c r="W55" s="231"/>
      <c r="X55" s="168"/>
      <c r="Y55" s="168"/>
      <c r="Z55" s="168"/>
      <c r="AA55" s="168"/>
      <c r="AB55" s="168"/>
      <c r="AC55" s="168"/>
      <c r="AD55" s="162">
        <f t="shared" si="1"/>
        <v>9</v>
      </c>
      <c r="AE55" s="162" t="str">
        <f t="shared" si="2"/>
        <v/>
      </c>
      <c r="AF55" s="162">
        <f t="shared" si="3"/>
        <v>2020</v>
      </c>
      <c r="AG55" s="162" t="str">
        <f t="shared" si="4"/>
        <v/>
      </c>
      <c r="AH55" s="162" t="str">
        <f>IF(B55="Root",IF(J55="CLOSED",SUMIF(Entrenamientos!A:A,"&lt;="&amp;Mantenimiento!I55,Entrenamientos!L:L)-SUMIF(Entrenamientos!A:A,"&lt;="&amp;Mantenimiento!H55,Entrenamientos!L:L),""),"")</f>
        <v/>
      </c>
      <c r="AI55" s="163" t="str">
        <f>IF(W55="YES",IF(COUNTIF($W$3:$W55,"YES")=0,SUMIF(Entrenamientos!A:A,"&lt;="&amp;Mantenimiento!H55,Entrenamientos!L:L),SUMIF(Entrenamientos!A:A,"&lt;="&amp;Mantenimiento!H55,Entrenamientos!L:L)-SUMIF($I:$I,"&lt;"&amp;(Mantenimiento!H55-1),$AI:$AI)),"")</f>
        <v/>
      </c>
      <c r="AJ55" s="163" t="str">
        <f t="shared" si="5"/>
        <v/>
      </c>
      <c r="AK55" s="163" t="str">
        <f t="shared" ca="1" si="6"/>
        <v/>
      </c>
      <c r="AL55" s="163" t="str">
        <f t="shared" si="7"/>
        <v/>
      </c>
      <c r="AM55" s="199" t="str">
        <f t="shared" si="8"/>
        <v/>
      </c>
      <c r="AN55" s="199" t="str">
        <f>IF($F55="MIP",IF(#REF!="X",$AJ55,""),"")</f>
        <v/>
      </c>
      <c r="AO55" s="199" t="str">
        <f t="shared" si="10"/>
        <v/>
      </c>
      <c r="AP55" s="199" t="str">
        <f t="shared" si="11"/>
        <v/>
      </c>
      <c r="AQ55" s="199" t="str">
        <f t="shared" si="12"/>
        <v/>
      </c>
      <c r="AR55" s="163" t="str">
        <f t="shared" si="13"/>
        <v/>
      </c>
    </row>
    <row r="56" spans="1:46" x14ac:dyDescent="0.25">
      <c r="A56" s="165" t="s">
        <v>597</v>
      </c>
      <c r="B56" s="165" t="s">
        <v>163</v>
      </c>
      <c r="C56" s="165"/>
      <c r="D56" s="166" t="s">
        <v>144</v>
      </c>
      <c r="E56" s="166" t="s">
        <v>598</v>
      </c>
      <c r="F56" s="165" t="s">
        <v>220</v>
      </c>
      <c r="G56" s="165" t="s">
        <v>62</v>
      </c>
      <c r="H56" s="167">
        <v>44112.875</v>
      </c>
      <c r="I56" s="167"/>
      <c r="J56" s="161" t="str">
        <f t="shared" si="19"/>
        <v>OPEN</v>
      </c>
      <c r="K56" s="197" t="s">
        <v>599</v>
      </c>
      <c r="L56" s="207"/>
      <c r="M56" s="233"/>
      <c r="N56" s="221"/>
      <c r="O56" s="224"/>
      <c r="P56" s="399"/>
      <c r="Q56" s="399"/>
      <c r="R56" s="205"/>
      <c r="S56" s="169"/>
      <c r="T56" s="205"/>
      <c r="U56" s="169"/>
      <c r="V56" s="169"/>
      <c r="W56" s="231" t="s">
        <v>218</v>
      </c>
      <c r="X56" s="168" t="s">
        <v>186</v>
      </c>
      <c r="Y56" s="168"/>
      <c r="Z56" s="168"/>
      <c r="AA56" s="168"/>
      <c r="AB56" s="168"/>
      <c r="AC56" s="168"/>
      <c r="AD56" s="162">
        <f t="shared" si="1"/>
        <v>10</v>
      </c>
      <c r="AE56" s="162" t="str">
        <f t="shared" si="2"/>
        <v/>
      </c>
      <c r="AF56" s="162">
        <f t="shared" si="3"/>
        <v>2020</v>
      </c>
      <c r="AG56" s="162" t="str">
        <f t="shared" si="4"/>
        <v/>
      </c>
      <c r="AH56" s="162" t="str">
        <f>IF(B56="Root",IF(J56="CLOSED",SUMIF(Entrenamientos!A:A,"&lt;="&amp;Mantenimiento!I56,Entrenamientos!L:L)-SUMIF(Entrenamientos!A:A,"&lt;="&amp;Mantenimiento!H56,Entrenamientos!L:L),""),"")</f>
        <v/>
      </c>
      <c r="AI56" s="163" t="str">
        <f>IF(W56="YES",IF(COUNTIF($W$3:$W56,"YES")=0,SUMIF(Entrenamientos!A:A,"&lt;="&amp;Mantenimiento!H56,Entrenamientos!L:L),SUMIF(Entrenamientos!A:A,"&lt;="&amp;Mantenimiento!H56,Entrenamientos!L:L)-SUMIF($I:$I,"&lt;"&amp;(Mantenimiento!H56-1),$AI:$AI)),"")</f>
        <v/>
      </c>
      <c r="AJ56" s="163" t="str">
        <f t="shared" si="5"/>
        <v/>
      </c>
      <c r="AK56" s="163" t="str">
        <f t="shared" ca="1" si="6"/>
        <v/>
      </c>
      <c r="AL56" s="163" t="str">
        <f t="shared" si="7"/>
        <v/>
      </c>
      <c r="AM56" s="199" t="str">
        <f t="shared" si="8"/>
        <v/>
      </c>
      <c r="AN56" s="199" t="e">
        <f>IF($F56="MIP",IF(#REF!="X",$AJ56,""),"")</f>
        <v>#REF!</v>
      </c>
      <c r="AO56" s="199" t="str">
        <f t="shared" si="10"/>
        <v/>
      </c>
      <c r="AP56" s="199" t="str">
        <f t="shared" si="11"/>
        <v/>
      </c>
      <c r="AQ56" s="199" t="str">
        <f t="shared" si="12"/>
        <v/>
      </c>
      <c r="AR56" s="163" t="str">
        <f t="shared" si="13"/>
        <v/>
      </c>
    </row>
    <row r="57" spans="1:46" x14ac:dyDescent="0.25">
      <c r="A57" s="165" t="s">
        <v>600</v>
      </c>
      <c r="B57" s="165" t="s">
        <v>163</v>
      </c>
      <c r="C57" s="165"/>
      <c r="D57" s="166" t="s">
        <v>143</v>
      </c>
      <c r="E57" s="166" t="s">
        <v>601</v>
      </c>
      <c r="F57" s="165" t="s">
        <v>220</v>
      </c>
      <c r="G57" s="165" t="s">
        <v>66</v>
      </c>
      <c r="H57" s="167">
        <v>44140.291666666664</v>
      </c>
      <c r="I57" s="167"/>
      <c r="J57" s="161" t="str">
        <f t="shared" si="19"/>
        <v>OPEN</v>
      </c>
      <c r="K57" s="197" t="s">
        <v>602</v>
      </c>
      <c r="L57" s="207"/>
      <c r="M57" s="233"/>
      <c r="N57" s="221"/>
      <c r="O57" s="224"/>
      <c r="P57" s="399"/>
      <c r="Q57" s="399"/>
      <c r="R57" s="205"/>
      <c r="S57" s="169"/>
      <c r="T57" s="205"/>
      <c r="U57" s="169"/>
      <c r="V57" s="169"/>
      <c r="W57" s="231" t="s">
        <v>218</v>
      </c>
      <c r="X57" s="168" t="s">
        <v>186</v>
      </c>
      <c r="Y57" s="168"/>
      <c r="Z57" s="168"/>
      <c r="AA57" s="168"/>
      <c r="AB57" s="168"/>
      <c r="AC57" s="168"/>
      <c r="AD57" s="162">
        <f t="shared" si="1"/>
        <v>11</v>
      </c>
      <c r="AE57" s="162" t="str">
        <f t="shared" si="2"/>
        <v/>
      </c>
      <c r="AF57" s="162">
        <f t="shared" si="3"/>
        <v>2020</v>
      </c>
      <c r="AG57" s="162" t="str">
        <f t="shared" si="4"/>
        <v/>
      </c>
      <c r="AH57" s="162" t="str">
        <f>IF(B57="Root",IF(J57="CLOSED",SUMIF(Entrenamientos!A:A,"&lt;="&amp;Mantenimiento!I57,Entrenamientos!L:L)-SUMIF(Entrenamientos!A:A,"&lt;="&amp;Mantenimiento!H57,Entrenamientos!L:L),""),"")</f>
        <v/>
      </c>
      <c r="AI57" s="163" t="str">
        <f>IF(W57="YES",IF(COUNTIF($W$3:$W57,"YES")=0,SUMIF(Entrenamientos!A:A,"&lt;="&amp;Mantenimiento!H57,Entrenamientos!L:L),SUMIF(Entrenamientos!A:A,"&lt;="&amp;Mantenimiento!H57,Entrenamientos!L:L)-SUMIF($I:$I,"&lt;"&amp;(Mantenimiento!H57-1),$AI:$AI)),"")</f>
        <v/>
      </c>
      <c r="AJ57" s="163" t="str">
        <f t="shared" si="5"/>
        <v/>
      </c>
      <c r="AK57" s="163" t="str">
        <f t="shared" ca="1" si="6"/>
        <v/>
      </c>
      <c r="AL57" s="163" t="str">
        <f t="shared" si="7"/>
        <v/>
      </c>
      <c r="AM57" s="199" t="str">
        <f t="shared" si="8"/>
        <v/>
      </c>
      <c r="AN57" s="199" t="e">
        <f>IF($F57="MIP",IF(#REF!="X",$AJ57,""),"")</f>
        <v>#REF!</v>
      </c>
      <c r="AO57" s="199" t="str">
        <f t="shared" si="10"/>
        <v/>
      </c>
      <c r="AP57" s="199" t="str">
        <f t="shared" si="11"/>
        <v/>
      </c>
      <c r="AQ57" s="199" t="str">
        <f t="shared" si="12"/>
        <v/>
      </c>
      <c r="AR57" s="163" t="str">
        <f t="shared" si="13"/>
        <v/>
      </c>
    </row>
    <row r="58" spans="1:46" x14ac:dyDescent="0.25">
      <c r="A58" s="165" t="s">
        <v>605</v>
      </c>
      <c r="B58" s="165" t="s">
        <v>163</v>
      </c>
      <c r="C58" s="165"/>
      <c r="D58" s="166" t="s">
        <v>144</v>
      </c>
      <c r="E58" s="166" t="s">
        <v>603</v>
      </c>
      <c r="F58" s="165" t="s">
        <v>158</v>
      </c>
      <c r="G58" s="165" t="s">
        <v>68</v>
      </c>
      <c r="H58" s="167">
        <v>44146.0625</v>
      </c>
      <c r="I58" s="167"/>
      <c r="J58" s="161" t="str">
        <f t="shared" si="19"/>
        <v>OPEN</v>
      </c>
      <c r="K58" s="197"/>
      <c r="L58" s="207"/>
      <c r="M58" s="233"/>
      <c r="N58" s="221"/>
      <c r="O58" s="224"/>
      <c r="P58" s="399"/>
      <c r="Q58" s="399"/>
      <c r="R58" s="205"/>
      <c r="S58" s="169"/>
      <c r="T58" s="205"/>
      <c r="U58" s="169"/>
      <c r="V58" s="169"/>
      <c r="W58" s="231" t="s">
        <v>218</v>
      </c>
      <c r="X58" s="168"/>
      <c r="Y58" s="168"/>
      <c r="Z58" s="168"/>
      <c r="AA58" s="168"/>
      <c r="AB58" s="168"/>
      <c r="AC58" s="168"/>
      <c r="AD58" s="162">
        <f t="shared" si="1"/>
        <v>11</v>
      </c>
      <c r="AE58" s="162" t="str">
        <f t="shared" si="2"/>
        <v/>
      </c>
      <c r="AF58" s="162">
        <f t="shared" si="3"/>
        <v>2020</v>
      </c>
      <c r="AG58" s="162" t="str">
        <f t="shared" si="4"/>
        <v/>
      </c>
      <c r="AH58" s="162" t="str">
        <f>IF(B58="Root",IF(J58="CLOSED",SUMIF(Entrenamientos!A:A,"&lt;="&amp;Mantenimiento!I58,Entrenamientos!L:L)-SUMIF(Entrenamientos!A:A,"&lt;="&amp;Mantenimiento!H58,Entrenamientos!L:L),""),"")</f>
        <v/>
      </c>
      <c r="AI58" s="163" t="str">
        <f>IF(W58="YES",IF(COUNTIF($W$3:$W58,"YES")=0,SUMIF(Entrenamientos!A:A,"&lt;="&amp;Mantenimiento!H58,Entrenamientos!L:L),SUMIF(Entrenamientos!A:A,"&lt;="&amp;Mantenimiento!H58,Entrenamientos!L:L)-SUMIF($I:$I,"&lt;"&amp;(Mantenimiento!H58-1),$AI:$AI)),"")</f>
        <v/>
      </c>
      <c r="AJ58" s="163" t="str">
        <f t="shared" si="5"/>
        <v/>
      </c>
      <c r="AK58" s="163" t="str">
        <f t="shared" ca="1" si="6"/>
        <v/>
      </c>
      <c r="AL58" s="163" t="str">
        <f t="shared" si="7"/>
        <v/>
      </c>
      <c r="AM58" s="199" t="str">
        <f t="shared" si="8"/>
        <v/>
      </c>
      <c r="AN58" s="199" t="str">
        <f>IF($F58="MIP",IF(#REF!="X",$AJ58,""),"")</f>
        <v/>
      </c>
      <c r="AO58" s="199" t="str">
        <f t="shared" si="10"/>
        <v/>
      </c>
      <c r="AP58" s="199" t="str">
        <f t="shared" si="11"/>
        <v/>
      </c>
      <c r="AQ58" s="199" t="str">
        <f t="shared" si="12"/>
        <v/>
      </c>
      <c r="AR58" s="163" t="str">
        <f t="shared" si="13"/>
        <v/>
      </c>
    </row>
    <row r="59" spans="1:46" x14ac:dyDescent="0.25">
      <c r="A59" s="165" t="s">
        <v>606</v>
      </c>
      <c r="B59" s="165" t="s">
        <v>163</v>
      </c>
      <c r="C59" s="165"/>
      <c r="D59" s="166" t="s">
        <v>144</v>
      </c>
      <c r="E59" s="166" t="s">
        <v>604</v>
      </c>
      <c r="F59" s="165" t="s">
        <v>158</v>
      </c>
      <c r="G59" s="165" t="s">
        <v>60</v>
      </c>
      <c r="H59" s="167">
        <v>44146.0625</v>
      </c>
      <c r="I59" s="167"/>
      <c r="J59" s="161" t="str">
        <f t="shared" si="19"/>
        <v>OPEN</v>
      </c>
      <c r="K59" s="197"/>
      <c r="L59" s="207"/>
      <c r="M59" s="233"/>
      <c r="N59" s="221"/>
      <c r="O59" s="224"/>
      <c r="P59" s="399"/>
      <c r="Q59" s="399"/>
      <c r="R59" s="205"/>
      <c r="S59" s="169"/>
      <c r="T59" s="205"/>
      <c r="U59" s="169"/>
      <c r="V59" s="169"/>
      <c r="W59" s="231" t="s">
        <v>218</v>
      </c>
      <c r="X59" s="168"/>
      <c r="Y59" s="168"/>
      <c r="Z59" s="168"/>
      <c r="AA59" s="168"/>
      <c r="AB59" s="168"/>
      <c r="AC59" s="168"/>
      <c r="AD59" s="162">
        <f t="shared" si="1"/>
        <v>11</v>
      </c>
      <c r="AE59" s="162" t="str">
        <f t="shared" si="2"/>
        <v/>
      </c>
      <c r="AF59" s="162">
        <f t="shared" si="3"/>
        <v>2020</v>
      </c>
      <c r="AG59" s="162" t="str">
        <f t="shared" si="4"/>
        <v/>
      </c>
      <c r="AH59" s="162" t="str">
        <f>IF(B59="Root",IF(J59="CLOSED",SUMIF(Entrenamientos!A:A,"&lt;="&amp;Mantenimiento!I59,Entrenamientos!L:L)-SUMIF(Entrenamientos!A:A,"&lt;="&amp;Mantenimiento!H59,Entrenamientos!L:L),""),"")</f>
        <v/>
      </c>
      <c r="AI59" s="163" t="str">
        <f>IF(W59="YES",IF(COUNTIF($W$3:$W59,"YES")=0,SUMIF(Entrenamientos!A:A,"&lt;="&amp;Mantenimiento!H59,Entrenamientos!L:L),SUMIF(Entrenamientos!A:A,"&lt;="&amp;Mantenimiento!H59,Entrenamientos!L:L)-SUMIF($I:$I,"&lt;"&amp;(Mantenimiento!H59-1),$AI:$AI)),"")</f>
        <v/>
      </c>
      <c r="AJ59" s="163" t="str">
        <f t="shared" si="5"/>
        <v/>
      </c>
      <c r="AK59" s="163" t="str">
        <f t="shared" ca="1" si="6"/>
        <v/>
      </c>
      <c r="AL59" s="163" t="str">
        <f t="shared" si="7"/>
        <v/>
      </c>
      <c r="AM59" s="199" t="str">
        <f t="shared" si="8"/>
        <v/>
      </c>
      <c r="AN59" s="199" t="str">
        <f>IF($F59="MIP",IF(#REF!="X",$AJ59,""),"")</f>
        <v/>
      </c>
      <c r="AO59" s="199" t="str">
        <f t="shared" si="10"/>
        <v/>
      </c>
      <c r="AP59" s="199" t="str">
        <f t="shared" si="11"/>
        <v/>
      </c>
      <c r="AQ59" s="199" t="str">
        <f t="shared" si="12"/>
        <v/>
      </c>
      <c r="AR59" s="163" t="str">
        <f t="shared" si="13"/>
        <v/>
      </c>
    </row>
    <row r="60" spans="1:46" ht="30" x14ac:dyDescent="0.25">
      <c r="A60" s="165" t="s">
        <v>607</v>
      </c>
      <c r="B60" s="165" t="s">
        <v>163</v>
      </c>
      <c r="C60" s="165"/>
      <c r="D60" s="166" t="s">
        <v>144</v>
      </c>
      <c r="E60" s="166" t="s">
        <v>608</v>
      </c>
      <c r="F60" s="165" t="s">
        <v>158</v>
      </c>
      <c r="G60" s="165" t="s">
        <v>61</v>
      </c>
      <c r="H60" s="167">
        <v>44167.854166666664</v>
      </c>
      <c r="I60" s="167"/>
      <c r="J60" s="161" t="str">
        <f t="shared" ref="J60:J83" si="20">IF(A60="","",IF(OR(I60="",H60="")=TRUE,"OPEN","CLOSED"))</f>
        <v>OPEN</v>
      </c>
      <c r="K60" s="197" t="s">
        <v>609</v>
      </c>
      <c r="L60" s="207"/>
      <c r="M60" s="233"/>
      <c r="N60" s="221"/>
      <c r="O60" s="224"/>
      <c r="P60" s="399"/>
      <c r="Q60" s="399"/>
      <c r="R60" s="205"/>
      <c r="S60" s="169"/>
      <c r="T60" s="205"/>
      <c r="U60" s="169"/>
      <c r="V60" s="169"/>
      <c r="W60" s="231" t="s">
        <v>218</v>
      </c>
      <c r="X60" s="168" t="s">
        <v>186</v>
      </c>
      <c r="Y60" s="168"/>
      <c r="Z60" s="168"/>
      <c r="AA60" s="168"/>
      <c r="AB60" s="168"/>
      <c r="AC60" s="168"/>
      <c r="AD60" s="162">
        <f t="shared" si="1"/>
        <v>12</v>
      </c>
      <c r="AE60" s="162" t="str">
        <f t="shared" si="2"/>
        <v/>
      </c>
      <c r="AF60" s="162">
        <f t="shared" si="3"/>
        <v>2020</v>
      </c>
      <c r="AG60" s="162" t="str">
        <f t="shared" si="4"/>
        <v/>
      </c>
      <c r="AH60" s="162" t="str">
        <f>IF(B60="Root",IF(J60="CLOSED",SUMIF(Entrenamientos!A:A,"&lt;="&amp;Mantenimiento!I60,Entrenamientos!L:L)-SUMIF(Entrenamientos!A:A,"&lt;="&amp;Mantenimiento!H60,Entrenamientos!L:L),""),"")</f>
        <v/>
      </c>
      <c r="AI60" s="163" t="str">
        <f>IF(W60="YES",IF(COUNTIF($W$3:$W60,"YES")=0,SUMIF(Entrenamientos!A:A,"&lt;="&amp;Mantenimiento!H60,Entrenamientos!L:L),SUMIF(Entrenamientos!A:A,"&lt;="&amp;Mantenimiento!H60,Entrenamientos!L:L)-SUMIF($I:$I,"&lt;"&amp;(Mantenimiento!H60-1),$AI:$AI)),"")</f>
        <v/>
      </c>
      <c r="AJ60" s="163" t="str">
        <f t="shared" si="5"/>
        <v/>
      </c>
      <c r="AK60" s="163" t="str">
        <f t="shared" ca="1" si="6"/>
        <v/>
      </c>
      <c r="AL60" s="163" t="str">
        <f t="shared" si="7"/>
        <v/>
      </c>
      <c r="AM60" s="199" t="str">
        <f t="shared" si="8"/>
        <v/>
      </c>
      <c r="AN60" s="199" t="str">
        <f>IF($F60="MIP",IF(#REF!="X",$AJ60,""),"")</f>
        <v/>
      </c>
      <c r="AO60" s="199" t="str">
        <f t="shared" si="10"/>
        <v/>
      </c>
      <c r="AP60" s="199" t="str">
        <f t="shared" si="11"/>
        <v/>
      </c>
      <c r="AQ60" s="199" t="str">
        <f t="shared" si="12"/>
        <v/>
      </c>
      <c r="AR60" s="163" t="str">
        <f t="shared" si="13"/>
        <v/>
      </c>
    </row>
    <row r="61" spans="1:46" x14ac:dyDescent="0.25">
      <c r="A61" s="165" t="s">
        <v>634</v>
      </c>
      <c r="B61" s="165" t="s">
        <v>163</v>
      </c>
      <c r="C61" s="165"/>
      <c r="D61" s="166" t="s">
        <v>144</v>
      </c>
      <c r="E61" s="166" t="s">
        <v>635</v>
      </c>
      <c r="F61" s="165" t="s">
        <v>158</v>
      </c>
      <c r="G61" s="165" t="s">
        <v>62</v>
      </c>
      <c r="H61" s="167">
        <v>44264.4375</v>
      </c>
      <c r="I61" s="167"/>
      <c r="J61" s="161" t="str">
        <f t="shared" si="20"/>
        <v>OPEN</v>
      </c>
      <c r="K61" s="197" t="s">
        <v>599</v>
      </c>
      <c r="L61" s="207"/>
      <c r="M61" s="233"/>
      <c r="N61" s="221"/>
      <c r="O61" s="224"/>
      <c r="P61" s="399"/>
      <c r="Q61" s="399"/>
      <c r="R61" s="205"/>
      <c r="S61" s="169"/>
      <c r="T61" s="205"/>
      <c r="U61" s="169"/>
      <c r="V61" s="169"/>
      <c r="W61" s="231" t="s">
        <v>218</v>
      </c>
      <c r="X61" s="168" t="s">
        <v>186</v>
      </c>
      <c r="Y61" s="168"/>
      <c r="Z61" s="168"/>
      <c r="AA61" s="168"/>
      <c r="AB61" s="168"/>
      <c r="AC61" s="168"/>
      <c r="AD61" s="162">
        <f t="shared" ref="AD61:AE63" si="21">IF(H61="","",MONTH(H61))</f>
        <v>3</v>
      </c>
      <c r="AE61" s="162" t="str">
        <f t="shared" si="21"/>
        <v/>
      </c>
      <c r="AF61" s="162">
        <f t="shared" ref="AF61:AG63" si="22">IF(H61="","",YEAR(H61))</f>
        <v>2021</v>
      </c>
      <c r="AG61" s="162" t="str">
        <f t="shared" si="22"/>
        <v/>
      </c>
      <c r="AH61" s="162" t="str">
        <f>IF(B61="Root",IF(J61="CLOSED",SUMIF(Entrenamientos!A:A,"&lt;="&amp;Mantenimiento!I61,Entrenamientos!L:L)-SUMIF(Entrenamientos!A:A,"&lt;="&amp;Mantenimiento!H61,Entrenamientos!L:L),""),"")</f>
        <v/>
      </c>
      <c r="AI61" s="163" t="str">
        <f>IF(W61="YES",IF(COUNTIF($W$3:$W61,"YES")=0,SUMIF(Entrenamientos!A:A,"&lt;="&amp;Mantenimiento!H61,Entrenamientos!L:L),SUMIF(Entrenamientos!A:A,"&lt;="&amp;Mantenimiento!H61,Entrenamientos!L:L)-SUMIF($I:$I,"&lt;"&amp;(Mantenimiento!H61-1),$AI:$AI)),"")</f>
        <v/>
      </c>
      <c r="AJ61" s="163" t="str">
        <f t="shared" ref="AJ61:AJ92" si="23">IF(LEFT(F61,3)="AWP","",IF(I61="","",($I61-$H61)/$AS$1))</f>
        <v/>
      </c>
      <c r="AK61" s="163" t="str">
        <f t="shared" ref="AK61:AK83" ca="1" si="24">IF(LEFT(F61,3)="AWP",IF(I61="",(TODAY()-H61)/$AS$1,(I61-H61)/$AS$1),"")</f>
        <v/>
      </c>
      <c r="AL61" s="163" t="str">
        <f t="shared" ref="AL61:AL92" si="25">IF($F61="MIP",IF(X61="X",$AJ61,""),"")</f>
        <v/>
      </c>
      <c r="AM61" s="199" t="str">
        <f t="shared" ref="AM61:AM92" si="26">IF($F61="MIP",IF(Y61="X",$AJ61,""),"")</f>
        <v/>
      </c>
      <c r="AN61" s="199" t="str">
        <f>IF($F61="MIP",IF(#REF!="X",$AJ61,""),"")</f>
        <v/>
      </c>
      <c r="AO61" s="199" t="str">
        <f t="shared" ref="AO61:AO92" si="27">IF($F61="MIP",IF(Z61="X",$AJ61,""),"")</f>
        <v/>
      </c>
      <c r="AP61" s="199" t="str">
        <f t="shared" ref="AP61:AP92" si="28">IF($F61="MIP",IF(AA61="X",$AJ61,""),"")</f>
        <v/>
      </c>
      <c r="AQ61" s="199" t="str">
        <f t="shared" ref="AQ61:AQ92" si="29">IF($F61="MIP",IF(AB61="X",$AJ61,""),"")</f>
        <v/>
      </c>
      <c r="AR61" s="163" t="str">
        <f t="shared" ref="AR61:AR92" si="30">IF($F61="MIP",IF(AC61="X",$AJ61,""),"")</f>
        <v/>
      </c>
    </row>
    <row r="62" spans="1:46" x14ac:dyDescent="0.25">
      <c r="A62" s="165" t="s">
        <v>631</v>
      </c>
      <c r="B62" s="165" t="s">
        <v>163</v>
      </c>
      <c r="C62" s="165"/>
      <c r="D62" s="166" t="s">
        <v>144</v>
      </c>
      <c r="E62" s="166" t="s">
        <v>636</v>
      </c>
      <c r="F62" s="165" t="s">
        <v>220</v>
      </c>
      <c r="G62" s="165" t="s">
        <v>66</v>
      </c>
      <c r="H62" s="167">
        <v>44273.375</v>
      </c>
      <c r="I62" s="167"/>
      <c r="J62" s="161" t="str">
        <f t="shared" si="20"/>
        <v>OPEN</v>
      </c>
      <c r="K62" s="197"/>
      <c r="L62" s="207"/>
      <c r="M62" s="233"/>
      <c r="N62" s="221"/>
      <c r="O62" s="224"/>
      <c r="P62" s="399"/>
      <c r="Q62" s="399"/>
      <c r="R62" s="205"/>
      <c r="S62" s="169"/>
      <c r="T62" s="205"/>
      <c r="U62" s="169"/>
      <c r="V62" s="169"/>
      <c r="W62" s="231" t="s">
        <v>218</v>
      </c>
      <c r="X62" s="168" t="s">
        <v>186</v>
      </c>
      <c r="Y62" s="168"/>
      <c r="Z62" s="168"/>
      <c r="AA62" s="168"/>
      <c r="AB62" s="168"/>
      <c r="AC62" s="168"/>
      <c r="AD62" s="162">
        <f t="shared" si="21"/>
        <v>3</v>
      </c>
      <c r="AE62" s="162" t="str">
        <f t="shared" si="21"/>
        <v/>
      </c>
      <c r="AF62" s="162">
        <f t="shared" si="22"/>
        <v>2021</v>
      </c>
      <c r="AG62" s="162" t="str">
        <f t="shared" si="22"/>
        <v/>
      </c>
      <c r="AH62" s="162" t="str">
        <f>IF(B62="Root",IF(J62="CLOSED",SUMIF(Entrenamientos!A:A,"&lt;="&amp;Mantenimiento!I62,Entrenamientos!L:L)-SUMIF(Entrenamientos!A:A,"&lt;="&amp;Mantenimiento!H62,Entrenamientos!L:L),""),"")</f>
        <v/>
      </c>
      <c r="AI62" s="163" t="str">
        <f>IF(W62="YES",IF(COUNTIF($W$3:$W62,"YES")=0,SUMIF(Entrenamientos!A:A,"&lt;="&amp;Mantenimiento!H62,Entrenamientos!L:L),SUMIF(Entrenamientos!A:A,"&lt;="&amp;Mantenimiento!H62,Entrenamientos!L:L)-SUMIF($I:$I,"&lt;"&amp;(Mantenimiento!H62-1),$AI:$AI)),"")</f>
        <v/>
      </c>
      <c r="AJ62" s="163" t="str">
        <f t="shared" si="23"/>
        <v/>
      </c>
      <c r="AK62" s="163" t="str">
        <f t="shared" ca="1" si="24"/>
        <v/>
      </c>
      <c r="AL62" s="163" t="str">
        <f t="shared" si="25"/>
        <v/>
      </c>
      <c r="AM62" s="199" t="str">
        <f t="shared" si="26"/>
        <v/>
      </c>
      <c r="AN62" s="199" t="e">
        <f>IF($F62="MIP",IF(#REF!="X",$AJ62,""),"")</f>
        <v>#REF!</v>
      </c>
      <c r="AO62" s="199" t="str">
        <f t="shared" si="27"/>
        <v/>
      </c>
      <c r="AP62" s="199" t="str">
        <f t="shared" si="28"/>
        <v/>
      </c>
      <c r="AQ62" s="199" t="str">
        <f t="shared" si="29"/>
        <v/>
      </c>
      <c r="AR62" s="163" t="str">
        <f t="shared" si="30"/>
        <v/>
      </c>
      <c r="AS62" s="194">
        <f ca="1">IF(J62="OPEN",L62-TODAY(),"")</f>
        <v>-44770</v>
      </c>
      <c r="AT62" s="194" t="str">
        <f>IF(I62="","",_xlfn.ISOWEEKNUM(I62))</f>
        <v/>
      </c>
    </row>
    <row r="63" spans="1:46" ht="30" x14ac:dyDescent="0.25">
      <c r="A63" s="165" t="s">
        <v>637</v>
      </c>
      <c r="B63" s="165" t="s">
        <v>163</v>
      </c>
      <c r="C63" s="165"/>
      <c r="D63" s="166" t="s">
        <v>144</v>
      </c>
      <c r="E63" s="166" t="s">
        <v>638</v>
      </c>
      <c r="F63" s="165" t="s">
        <v>220</v>
      </c>
      <c r="G63" s="165" t="s">
        <v>62</v>
      </c>
      <c r="H63" s="167">
        <v>44274.1875</v>
      </c>
      <c r="I63" s="167"/>
      <c r="J63" s="161" t="str">
        <f t="shared" si="20"/>
        <v>OPEN</v>
      </c>
      <c r="K63" s="197" t="s">
        <v>639</v>
      </c>
      <c r="L63" s="207"/>
      <c r="M63" s="233"/>
      <c r="N63" s="221"/>
      <c r="O63" s="224"/>
      <c r="P63" s="399"/>
      <c r="Q63" s="399"/>
      <c r="R63" s="205"/>
      <c r="S63" s="169"/>
      <c r="T63" s="205"/>
      <c r="U63" s="169"/>
      <c r="V63" s="169"/>
      <c r="W63" s="231" t="s">
        <v>218</v>
      </c>
      <c r="X63" s="168" t="s">
        <v>186</v>
      </c>
      <c r="Y63" s="168"/>
      <c r="Z63" s="168"/>
      <c r="AA63" s="168"/>
      <c r="AB63" s="168"/>
      <c r="AC63" s="168"/>
      <c r="AD63" s="162">
        <f t="shared" si="21"/>
        <v>3</v>
      </c>
      <c r="AE63" s="162" t="str">
        <f t="shared" si="21"/>
        <v/>
      </c>
      <c r="AF63" s="162">
        <f t="shared" si="22"/>
        <v>2021</v>
      </c>
      <c r="AG63" s="162" t="str">
        <f t="shared" si="22"/>
        <v/>
      </c>
      <c r="AH63" s="162" t="str">
        <f>IF(B63="Root",IF(J63="CLOSED",SUMIF(Entrenamientos!A:A,"&lt;="&amp;Mantenimiento!I63,Entrenamientos!L:L)-SUMIF(Entrenamientos!A:A,"&lt;="&amp;Mantenimiento!H63,Entrenamientos!L:L),""),"")</f>
        <v/>
      </c>
      <c r="AI63" s="163" t="str">
        <f>IF(W63="YES",IF(COUNTIF($W$3:$W73,"YES")=0,SUMIF(Entrenamientos!A:A,"&lt;="&amp;Mantenimiento!H63,Entrenamientos!L:L),SUMIF(Entrenamientos!A:A,"&lt;="&amp;Mantenimiento!H63,Entrenamientos!L:L)-SUMIF($I:$I,"&lt;"&amp;(Mantenimiento!H63-1),$AI:$AI)),"")</f>
        <v/>
      </c>
      <c r="AJ63" s="163" t="str">
        <f t="shared" si="23"/>
        <v/>
      </c>
      <c r="AK63" s="163" t="str">
        <f t="shared" ca="1" si="24"/>
        <v/>
      </c>
      <c r="AL63" s="163" t="str">
        <f t="shared" si="25"/>
        <v/>
      </c>
      <c r="AM63" s="199" t="str">
        <f t="shared" si="26"/>
        <v/>
      </c>
      <c r="AN63" s="199" t="e">
        <f>IF($F63="MIP",IF(#REF!="X",$AJ63,""),"")</f>
        <v>#REF!</v>
      </c>
      <c r="AO63" s="199" t="str">
        <f t="shared" si="27"/>
        <v/>
      </c>
      <c r="AP63" s="199" t="str">
        <f t="shared" si="28"/>
        <v/>
      </c>
      <c r="AQ63" s="199" t="str">
        <f t="shared" si="29"/>
        <v/>
      </c>
      <c r="AR63" s="163" t="str">
        <f t="shared" si="30"/>
        <v/>
      </c>
    </row>
    <row r="64" spans="1:46" ht="30" x14ac:dyDescent="0.25">
      <c r="A64" s="165" t="s">
        <v>645</v>
      </c>
      <c r="B64" s="165" t="s">
        <v>163</v>
      </c>
      <c r="C64" s="165"/>
      <c r="D64" s="166" t="s">
        <v>144</v>
      </c>
      <c r="E64" s="166" t="s">
        <v>671</v>
      </c>
      <c r="F64" s="165" t="s">
        <v>220</v>
      </c>
      <c r="G64" s="165" t="s">
        <v>61</v>
      </c>
      <c r="H64" s="167">
        <v>44350.395833333336</v>
      </c>
      <c r="I64" s="167"/>
      <c r="J64" s="161" t="str">
        <f t="shared" si="20"/>
        <v>OPEN</v>
      </c>
      <c r="K64" s="197" t="s">
        <v>672</v>
      </c>
      <c r="L64" s="207"/>
      <c r="M64" s="233" t="s">
        <v>660</v>
      </c>
      <c r="N64" s="221" t="s">
        <v>661</v>
      </c>
      <c r="O64" s="224">
        <v>1</v>
      </c>
      <c r="P64" s="399" t="s">
        <v>662</v>
      </c>
      <c r="Q64" s="399"/>
      <c r="R64" s="205"/>
      <c r="S64" s="169"/>
      <c r="T64" s="205"/>
      <c r="U64" s="169"/>
      <c r="V64" s="169"/>
      <c r="W64" s="231" t="s">
        <v>218</v>
      </c>
      <c r="X64" s="168"/>
      <c r="Y64" s="168" t="s">
        <v>186</v>
      </c>
      <c r="Z64" s="168" t="s">
        <v>186</v>
      </c>
      <c r="AA64" s="168"/>
      <c r="AB64" s="168"/>
      <c r="AC64" s="168"/>
      <c r="AD64" s="162">
        <f t="shared" ref="AD64:AD76" si="31">IF(H64="","",MONTH(H64))</f>
        <v>6</v>
      </c>
      <c r="AE64" s="162" t="str">
        <f t="shared" ref="AE64:AE76" si="32">IF(I64="","",MONTH(I64))</f>
        <v/>
      </c>
      <c r="AF64" s="162">
        <f t="shared" ref="AF64:AF76" si="33">IF(H64="","",YEAR(H64))</f>
        <v>2021</v>
      </c>
      <c r="AG64" s="162" t="str">
        <f t="shared" ref="AG64:AG76" si="34">IF(I64="","",YEAR(I64))</f>
        <v/>
      </c>
      <c r="AH64" s="162" t="str">
        <f>IF(B64="Root",IF(J64="CLOSED",SUMIF(Entrenamientos!A:A,"&lt;="&amp;Mantenimiento!I64,Entrenamientos!L:L)-SUMIF(Entrenamientos!A:A,"&lt;="&amp;Mantenimiento!H64,Entrenamientos!L:L),""),"")</f>
        <v/>
      </c>
      <c r="AI64" s="163" t="str">
        <f>IF(W64="YES",IF(COUNTIF($W$3:$W64,"YES")=0,SUMIF(Entrenamientos!A:A,"&lt;="&amp;Mantenimiento!H64,Entrenamientos!L:L),SUMIF(Entrenamientos!A:A,"&lt;="&amp;Mantenimiento!H64,Entrenamientos!L:L)-SUMIF($I:$I,"&lt;"&amp;(Mantenimiento!H64-1),$AI:$AI)),"")</f>
        <v/>
      </c>
      <c r="AJ64" s="163" t="str">
        <f t="shared" si="23"/>
        <v/>
      </c>
      <c r="AK64" s="163" t="str">
        <f t="shared" ca="1" si="24"/>
        <v/>
      </c>
      <c r="AL64" s="163" t="str">
        <f t="shared" si="25"/>
        <v/>
      </c>
      <c r="AM64" s="199" t="str">
        <f t="shared" si="26"/>
        <v/>
      </c>
      <c r="AN64" s="199" t="e">
        <f>IF($F64="MIP",IF(#REF!="X",$AJ64,""),"")</f>
        <v>#REF!</v>
      </c>
      <c r="AO64" s="199" t="str">
        <f t="shared" si="27"/>
        <v/>
      </c>
      <c r="AP64" s="199" t="str">
        <f t="shared" si="28"/>
        <v/>
      </c>
      <c r="AQ64" s="199" t="str">
        <f t="shared" si="29"/>
        <v/>
      </c>
      <c r="AR64" s="163" t="str">
        <f t="shared" si="30"/>
        <v/>
      </c>
    </row>
    <row r="65" spans="1:44" ht="30" x14ac:dyDescent="0.25">
      <c r="A65" s="165" t="s">
        <v>670</v>
      </c>
      <c r="B65" s="165" t="s">
        <v>163</v>
      </c>
      <c r="C65" s="165"/>
      <c r="D65" s="166" t="s">
        <v>144</v>
      </c>
      <c r="E65" s="166" t="s">
        <v>646</v>
      </c>
      <c r="F65" s="165" t="s">
        <v>220</v>
      </c>
      <c r="G65" s="165" t="s">
        <v>61</v>
      </c>
      <c r="H65" s="167">
        <v>44399.895833333336</v>
      </c>
      <c r="I65" s="167"/>
      <c r="J65" s="161" t="str">
        <f t="shared" si="20"/>
        <v>OPEN</v>
      </c>
      <c r="K65" s="197" t="s">
        <v>667</v>
      </c>
      <c r="L65" s="207"/>
      <c r="M65" s="233"/>
      <c r="N65" s="221"/>
      <c r="O65" s="224"/>
      <c r="P65" s="399"/>
      <c r="Q65" s="399"/>
      <c r="R65" s="205"/>
      <c r="S65" s="169"/>
      <c r="T65" s="205"/>
      <c r="U65" s="169"/>
      <c r="V65" s="169"/>
      <c r="W65" s="231" t="s">
        <v>218</v>
      </c>
      <c r="X65" s="168"/>
      <c r="Y65" s="168" t="s">
        <v>186</v>
      </c>
      <c r="Z65" s="168"/>
      <c r="AA65" s="168"/>
      <c r="AB65" s="168"/>
      <c r="AC65" s="168"/>
      <c r="AD65" s="162">
        <f t="shared" si="31"/>
        <v>7</v>
      </c>
      <c r="AE65" s="162" t="str">
        <f t="shared" si="32"/>
        <v/>
      </c>
      <c r="AF65" s="162">
        <f t="shared" si="33"/>
        <v>2021</v>
      </c>
      <c r="AG65" s="162" t="str">
        <f t="shared" si="34"/>
        <v/>
      </c>
      <c r="AH65" s="162" t="str">
        <f>IF(B65="Root",IF(J65="CLOSED",SUMIF(Entrenamientos!A:A,"&lt;="&amp;Mantenimiento!I65,Entrenamientos!L:L)-SUMIF(Entrenamientos!A:A,"&lt;="&amp;Mantenimiento!H65,Entrenamientos!L:L),""),"")</f>
        <v/>
      </c>
      <c r="AI65" s="163" t="str">
        <f>IF(W65="YES",IF(COUNTIF($W$3:$W73,"YES")=0,SUMIF(Entrenamientos!A:A,"&lt;="&amp;Mantenimiento!H65,Entrenamientos!L:L),SUMIF(Entrenamientos!A:A,"&lt;="&amp;Mantenimiento!H65,Entrenamientos!L:L)-SUMIF($I:$I,"&lt;"&amp;(Mantenimiento!H65-1),$AI:$AI)),"")</f>
        <v/>
      </c>
      <c r="AJ65" s="163" t="str">
        <f t="shared" si="23"/>
        <v/>
      </c>
      <c r="AK65" s="163" t="str">
        <f t="shared" ca="1" si="24"/>
        <v/>
      </c>
      <c r="AL65" s="163" t="str">
        <f t="shared" si="25"/>
        <v/>
      </c>
      <c r="AM65" s="199" t="str">
        <f t="shared" si="26"/>
        <v/>
      </c>
      <c r="AN65" s="199" t="e">
        <f>IF($F65="MIP",IF(#REF!="X",$AJ65,""),"")</f>
        <v>#REF!</v>
      </c>
      <c r="AO65" s="199" t="str">
        <f t="shared" si="27"/>
        <v/>
      </c>
      <c r="AP65" s="199" t="str">
        <f t="shared" si="28"/>
        <v/>
      </c>
      <c r="AQ65" s="199" t="str">
        <f t="shared" si="29"/>
        <v/>
      </c>
      <c r="AR65" s="163" t="str">
        <f t="shared" si="30"/>
        <v/>
      </c>
    </row>
    <row r="66" spans="1:44" x14ac:dyDescent="0.25">
      <c r="A66" s="165" t="s">
        <v>650</v>
      </c>
      <c r="B66" s="165" t="s">
        <v>163</v>
      </c>
      <c r="C66" s="165"/>
      <c r="D66" s="166" t="s">
        <v>239</v>
      </c>
      <c r="E66" s="166" t="s">
        <v>652</v>
      </c>
      <c r="F66" s="165" t="s">
        <v>347</v>
      </c>
      <c r="G66" s="165" t="s">
        <v>67</v>
      </c>
      <c r="H66" s="167">
        <v>44321.486111111109</v>
      </c>
      <c r="I66" s="167"/>
      <c r="J66" s="161" t="str">
        <f t="shared" si="20"/>
        <v>OPEN</v>
      </c>
      <c r="K66" s="197"/>
      <c r="L66" s="207"/>
      <c r="M66" s="233"/>
      <c r="N66" s="221"/>
      <c r="O66" s="224"/>
      <c r="P66" s="399"/>
      <c r="Q66" s="399"/>
      <c r="R66" s="205"/>
      <c r="S66" s="169"/>
      <c r="T66" s="205"/>
      <c r="U66" s="169"/>
      <c r="V66" s="169"/>
      <c r="W66" s="231"/>
      <c r="X66" s="168"/>
      <c r="Y66" s="168"/>
      <c r="Z66" s="168"/>
      <c r="AA66" s="168"/>
      <c r="AB66" s="168"/>
      <c r="AC66" s="168"/>
      <c r="AD66" s="162">
        <f t="shared" si="31"/>
        <v>5</v>
      </c>
      <c r="AE66" s="162" t="str">
        <f t="shared" si="32"/>
        <v/>
      </c>
      <c r="AF66" s="162">
        <f t="shared" si="33"/>
        <v>2021</v>
      </c>
      <c r="AG66" s="162" t="str">
        <f t="shared" si="34"/>
        <v/>
      </c>
      <c r="AH66" s="162" t="str">
        <f>IF(B66="Root",IF(J66="CLOSED",SUMIF(Entrenamientos!A:A,"&lt;="&amp;Mantenimiento!I66,Entrenamientos!L:L)-SUMIF(Entrenamientos!A:A,"&lt;="&amp;Mantenimiento!H66,Entrenamientos!L:L),""),"")</f>
        <v/>
      </c>
      <c r="AI66" s="163" t="str">
        <f>IF(W66="YES",IF(COUNTIF($W$3:$W66,"YES")=0,SUMIF(Entrenamientos!A:A,"&lt;="&amp;Mantenimiento!H66,Entrenamientos!L:L),SUMIF(Entrenamientos!A:A,"&lt;="&amp;Mantenimiento!H66,Entrenamientos!L:L)-SUMIF($I:$I,"&lt;"&amp;(Mantenimiento!H66-1),$AI:$AI)),"")</f>
        <v/>
      </c>
      <c r="AJ66" s="163" t="str">
        <f t="shared" si="23"/>
        <v/>
      </c>
      <c r="AK66" s="163" t="str">
        <f t="shared" ca="1" si="24"/>
        <v/>
      </c>
      <c r="AL66" s="163" t="str">
        <f t="shared" si="25"/>
        <v/>
      </c>
      <c r="AM66" s="199" t="str">
        <f t="shared" si="26"/>
        <v/>
      </c>
      <c r="AN66" s="199" t="str">
        <f>IF($F66="MIP",IF(#REF!="X",$AJ66,""),"")</f>
        <v/>
      </c>
      <c r="AO66" s="199" t="str">
        <f t="shared" si="27"/>
        <v/>
      </c>
      <c r="AP66" s="199" t="str">
        <f t="shared" si="28"/>
        <v/>
      </c>
      <c r="AQ66" s="199" t="str">
        <f t="shared" si="29"/>
        <v/>
      </c>
      <c r="AR66" s="163" t="str">
        <f t="shared" si="30"/>
        <v/>
      </c>
    </row>
    <row r="67" spans="1:44" x14ac:dyDescent="0.25">
      <c r="A67" s="165" t="s">
        <v>651</v>
      </c>
      <c r="B67" s="165" t="s">
        <v>163</v>
      </c>
      <c r="C67" s="165"/>
      <c r="D67" s="166" t="s">
        <v>239</v>
      </c>
      <c r="E67" s="166" t="s">
        <v>653</v>
      </c>
      <c r="F67" s="165" t="s">
        <v>347</v>
      </c>
      <c r="G67" s="165" t="s">
        <v>67</v>
      </c>
      <c r="H67" s="167">
        <v>44321.486111111109</v>
      </c>
      <c r="I67" s="167"/>
      <c r="J67" s="161" t="str">
        <f t="shared" si="20"/>
        <v>OPEN</v>
      </c>
      <c r="K67" s="197"/>
      <c r="L67" s="207"/>
      <c r="M67" s="233"/>
      <c r="N67" s="221"/>
      <c r="O67" s="224"/>
      <c r="P67" s="399"/>
      <c r="Q67" s="399"/>
      <c r="R67" s="205"/>
      <c r="S67" s="169"/>
      <c r="T67" s="205"/>
      <c r="U67" s="169"/>
      <c r="V67" s="169"/>
      <c r="W67" s="231"/>
      <c r="X67" s="168"/>
      <c r="Y67" s="168"/>
      <c r="Z67" s="168"/>
      <c r="AA67" s="168"/>
      <c r="AB67" s="168"/>
      <c r="AC67" s="168"/>
      <c r="AD67" s="162">
        <f t="shared" si="31"/>
        <v>5</v>
      </c>
      <c r="AE67" s="162" t="str">
        <f t="shared" si="32"/>
        <v/>
      </c>
      <c r="AF67" s="162">
        <f t="shared" si="33"/>
        <v>2021</v>
      </c>
      <c r="AG67" s="162" t="str">
        <f t="shared" si="34"/>
        <v/>
      </c>
      <c r="AH67" s="162" t="str">
        <f>IF(B67="Root",IF(J67="CLOSED",SUMIF(Entrenamientos!A:A,"&lt;="&amp;Mantenimiento!I67,Entrenamientos!L:L)-SUMIF(Entrenamientos!A:A,"&lt;="&amp;Mantenimiento!H67,Entrenamientos!L:L),""),"")</f>
        <v/>
      </c>
      <c r="AI67" s="163" t="str">
        <f>IF(W67="YES",IF(COUNTIF($W$3:$W73,"YES")=0,SUMIF(Entrenamientos!A:A,"&lt;="&amp;Mantenimiento!H67,Entrenamientos!L:L),SUMIF(Entrenamientos!A:A,"&lt;="&amp;Mantenimiento!H67,Entrenamientos!L:L)-SUMIF($I:$I,"&lt;"&amp;(Mantenimiento!H67-1),$AI:$AI)),"")</f>
        <v/>
      </c>
      <c r="AJ67" s="163" t="str">
        <f t="shared" si="23"/>
        <v/>
      </c>
      <c r="AK67" s="163" t="str">
        <f t="shared" ca="1" si="24"/>
        <v/>
      </c>
      <c r="AL67" s="163" t="str">
        <f t="shared" si="25"/>
        <v/>
      </c>
      <c r="AM67" s="199" t="str">
        <f t="shared" si="26"/>
        <v/>
      </c>
      <c r="AN67" s="199" t="str">
        <f>IF($F67="MIP",IF(#REF!="X",$AJ67,""),"")</f>
        <v/>
      </c>
      <c r="AO67" s="199" t="str">
        <f t="shared" si="27"/>
        <v/>
      </c>
      <c r="AP67" s="199" t="str">
        <f t="shared" si="28"/>
        <v/>
      </c>
      <c r="AQ67" s="199" t="str">
        <f t="shared" si="29"/>
        <v/>
      </c>
      <c r="AR67" s="163" t="str">
        <f t="shared" si="30"/>
        <v/>
      </c>
    </row>
    <row r="68" spans="1:44" ht="30" x14ac:dyDescent="0.25">
      <c r="A68" s="165" t="s">
        <v>654</v>
      </c>
      <c r="B68" s="165" t="s">
        <v>163</v>
      </c>
      <c r="C68" s="165"/>
      <c r="D68" s="166" t="s">
        <v>144</v>
      </c>
      <c r="E68" s="166" t="s">
        <v>655</v>
      </c>
      <c r="F68" s="165" t="s">
        <v>220</v>
      </c>
      <c r="G68" s="165" t="s">
        <v>60</v>
      </c>
      <c r="H68" s="167">
        <v>44340.291666666664</v>
      </c>
      <c r="I68" s="167"/>
      <c r="J68" s="161" t="str">
        <f t="shared" si="20"/>
        <v>OPEN</v>
      </c>
      <c r="K68" s="197"/>
      <c r="L68" s="207"/>
      <c r="M68" s="233"/>
      <c r="N68" s="221"/>
      <c r="O68" s="224"/>
      <c r="P68" s="399"/>
      <c r="Q68" s="399"/>
      <c r="R68" s="205"/>
      <c r="S68" s="169"/>
      <c r="T68" s="205"/>
      <c r="U68" s="169"/>
      <c r="V68" s="169"/>
      <c r="W68" s="231"/>
      <c r="X68" s="168"/>
      <c r="Y68" s="168"/>
      <c r="Z68" s="168"/>
      <c r="AA68" s="168"/>
      <c r="AB68" s="168"/>
      <c r="AC68" s="168"/>
      <c r="AD68" s="162">
        <f t="shared" si="31"/>
        <v>5</v>
      </c>
      <c r="AE68" s="162" t="str">
        <f t="shared" si="32"/>
        <v/>
      </c>
      <c r="AF68" s="162">
        <f t="shared" si="33"/>
        <v>2021</v>
      </c>
      <c r="AG68" s="162" t="str">
        <f t="shared" si="34"/>
        <v/>
      </c>
      <c r="AH68" s="162" t="str">
        <f>IF(B68="Root",IF(J68="CLOSED",SUMIF(Entrenamientos!A:A,"&lt;="&amp;Mantenimiento!I68,Entrenamientos!L:L)-SUMIF(Entrenamientos!A:A,"&lt;="&amp;Mantenimiento!H68,Entrenamientos!L:L),""),"")</f>
        <v/>
      </c>
      <c r="AI68" s="163" t="str">
        <f>IF(W68="YES",IF(COUNTIF($W$3:$W437,"YES")=0,SUMIF(Entrenamientos!A:A,"&lt;="&amp;Mantenimiento!H68,Entrenamientos!L:L),SUMIF(Entrenamientos!A:A,"&lt;="&amp;Mantenimiento!H68,Entrenamientos!L:L)-SUMIF($I:$I,"&lt;"&amp;(Mantenimiento!H68-1),$AI:$AI)),"")</f>
        <v/>
      </c>
      <c r="AJ68" s="163" t="str">
        <f t="shared" si="23"/>
        <v/>
      </c>
      <c r="AK68" s="163" t="str">
        <f t="shared" ca="1" si="24"/>
        <v/>
      </c>
      <c r="AL68" s="163" t="str">
        <f t="shared" si="25"/>
        <v/>
      </c>
      <c r="AM68" s="199" t="str">
        <f t="shared" si="26"/>
        <v/>
      </c>
      <c r="AN68" s="199" t="e">
        <f>IF($F68="MIP",IF(#REF!="X",$AJ68,""),"")</f>
        <v>#REF!</v>
      </c>
      <c r="AO68" s="199" t="str">
        <f t="shared" si="27"/>
        <v/>
      </c>
      <c r="AP68" s="199" t="str">
        <f t="shared" si="28"/>
        <v/>
      </c>
      <c r="AQ68" s="199" t="str">
        <f t="shared" si="29"/>
        <v/>
      </c>
      <c r="AR68" s="163" t="str">
        <f t="shared" si="30"/>
        <v/>
      </c>
    </row>
    <row r="69" spans="1:44" x14ac:dyDescent="0.25">
      <c r="A69" s="165" t="s">
        <v>663</v>
      </c>
      <c r="B69" s="165" t="s">
        <v>163</v>
      </c>
      <c r="C69" s="165"/>
      <c r="D69" s="166" t="s">
        <v>490</v>
      </c>
      <c r="E69" s="166" t="s">
        <v>283</v>
      </c>
      <c r="F69" s="165" t="s">
        <v>220</v>
      </c>
      <c r="G69" s="165" t="s">
        <v>68</v>
      </c>
      <c r="H69" s="167"/>
      <c r="I69" s="167"/>
      <c r="J69" s="161" t="str">
        <f t="shared" si="20"/>
        <v>OPEN</v>
      </c>
      <c r="K69" s="197"/>
      <c r="L69" s="207"/>
      <c r="M69" s="233"/>
      <c r="N69" s="221"/>
      <c r="O69" s="224"/>
      <c r="P69" s="399"/>
      <c r="Q69" s="399"/>
      <c r="R69" s="205"/>
      <c r="S69" s="169"/>
      <c r="T69" s="205"/>
      <c r="U69" s="169"/>
      <c r="V69" s="169"/>
      <c r="W69" s="231"/>
      <c r="X69" s="168"/>
      <c r="Y69" s="168"/>
      <c r="Z69" s="168"/>
      <c r="AA69" s="168"/>
      <c r="AB69" s="168"/>
      <c r="AC69" s="168"/>
      <c r="AD69" s="162" t="str">
        <f t="shared" si="31"/>
        <v/>
      </c>
      <c r="AE69" s="162" t="str">
        <f t="shared" si="32"/>
        <v/>
      </c>
      <c r="AF69" s="162" t="str">
        <f t="shared" si="33"/>
        <v/>
      </c>
      <c r="AG69" s="162" t="str">
        <f t="shared" si="34"/>
        <v/>
      </c>
      <c r="AH69" s="162" t="str">
        <f>IF(B69="Root",IF(J69="CLOSED",SUMIF(Entrenamientos!A:A,"&lt;="&amp;Mantenimiento!I69,Entrenamientos!L:L)-SUMIF(Entrenamientos!A:A,"&lt;="&amp;Mantenimiento!H69,Entrenamientos!L:L),""),"")</f>
        <v/>
      </c>
      <c r="AI69" s="163" t="str">
        <f>IF(W69="YES",IF(COUNTIF($W$3:$W69,"YES")=0,SUMIF(Entrenamientos!A:A,"&lt;="&amp;Mantenimiento!H69,Entrenamientos!L:L),SUMIF(Entrenamientos!A:A,"&lt;="&amp;Mantenimiento!H69,Entrenamientos!L:L)-SUMIF($I:$I,"&lt;"&amp;(Mantenimiento!H69-1),$AI:$AI)),"")</f>
        <v/>
      </c>
      <c r="AJ69" s="163" t="str">
        <f t="shared" si="23"/>
        <v/>
      </c>
      <c r="AK69" s="163" t="str">
        <f t="shared" ca="1" si="24"/>
        <v/>
      </c>
      <c r="AL69" s="163" t="str">
        <f t="shared" si="25"/>
        <v/>
      </c>
      <c r="AM69" s="199" t="str">
        <f t="shared" si="26"/>
        <v/>
      </c>
      <c r="AN69" s="199" t="e">
        <f>IF($F69="MIP",IF(#REF!="X",$AJ69,""),"")</f>
        <v>#REF!</v>
      </c>
      <c r="AO69" s="199" t="str">
        <f t="shared" si="27"/>
        <v/>
      </c>
      <c r="AP69" s="199" t="str">
        <f t="shared" si="28"/>
        <v/>
      </c>
      <c r="AQ69" s="199" t="str">
        <f t="shared" si="29"/>
        <v/>
      </c>
      <c r="AR69" s="163" t="str">
        <f t="shared" si="30"/>
        <v/>
      </c>
    </row>
    <row r="70" spans="1:44" ht="30" x14ac:dyDescent="0.25">
      <c r="A70" s="165" t="s">
        <v>664</v>
      </c>
      <c r="B70" s="165" t="s">
        <v>163</v>
      </c>
      <c r="C70" s="165"/>
      <c r="D70" s="166" t="s">
        <v>490</v>
      </c>
      <c r="E70" s="166" t="s">
        <v>284</v>
      </c>
      <c r="F70" s="165" t="s">
        <v>220</v>
      </c>
      <c r="G70" s="165" t="s">
        <v>61</v>
      </c>
      <c r="H70" s="167"/>
      <c r="I70" s="167"/>
      <c r="J70" s="161" t="str">
        <f t="shared" si="20"/>
        <v>OPEN</v>
      </c>
      <c r="K70" s="197"/>
      <c r="L70" s="207"/>
      <c r="M70" s="233"/>
      <c r="N70" s="221"/>
      <c r="O70" s="224"/>
      <c r="P70" s="399"/>
      <c r="Q70" s="399"/>
      <c r="R70" s="205"/>
      <c r="S70" s="169"/>
      <c r="T70" s="205"/>
      <c r="U70" s="169"/>
      <c r="V70" s="169"/>
      <c r="W70" s="231"/>
      <c r="X70" s="168"/>
      <c r="Y70" s="168"/>
      <c r="Z70" s="168"/>
      <c r="AA70" s="168"/>
      <c r="AB70" s="168"/>
      <c r="AC70" s="168"/>
      <c r="AD70" s="162" t="str">
        <f t="shared" si="31"/>
        <v/>
      </c>
      <c r="AE70" s="162" t="str">
        <f t="shared" si="32"/>
        <v/>
      </c>
      <c r="AF70" s="162" t="str">
        <f t="shared" si="33"/>
        <v/>
      </c>
      <c r="AG70" s="162" t="str">
        <f t="shared" si="34"/>
        <v/>
      </c>
      <c r="AH70" s="162" t="str">
        <f>IF(B70="Root",IF(J70="CLOSED",SUMIF(Entrenamientos!A:A,"&lt;="&amp;Mantenimiento!I70,Entrenamientos!L:L)-SUMIF(Entrenamientos!A:A,"&lt;="&amp;Mantenimiento!H70,Entrenamientos!L:L),""),"")</f>
        <v/>
      </c>
      <c r="AI70" s="163" t="str">
        <f>IF(W70="YES",IF(COUNTIF($W$3:$W526,"YES")=0,SUMIF(Entrenamientos!A:A,"&lt;="&amp;Mantenimiento!H70,Entrenamientos!L:L),SUMIF(Entrenamientos!A:A,"&lt;="&amp;Mantenimiento!H70,Entrenamientos!L:L)-SUMIF($I:$I,"&lt;"&amp;(Mantenimiento!H70-1),$AI:$AI)),"")</f>
        <v/>
      </c>
      <c r="AJ70" s="163" t="str">
        <f t="shared" si="23"/>
        <v/>
      </c>
      <c r="AK70" s="163" t="str">
        <f t="shared" ca="1" si="24"/>
        <v/>
      </c>
      <c r="AL70" s="163" t="str">
        <f t="shared" si="25"/>
        <v/>
      </c>
      <c r="AM70" s="199" t="str">
        <f t="shared" si="26"/>
        <v/>
      </c>
      <c r="AN70" s="199" t="e">
        <f>IF($F70="MIP",IF(#REF!="X",$AJ70,""),"")</f>
        <v>#REF!</v>
      </c>
      <c r="AO70" s="199" t="str">
        <f t="shared" si="27"/>
        <v/>
      </c>
      <c r="AP70" s="199" t="str">
        <f t="shared" si="28"/>
        <v/>
      </c>
      <c r="AQ70" s="199" t="str">
        <f t="shared" si="29"/>
        <v/>
      </c>
      <c r="AR70" s="163" t="str">
        <f t="shared" si="30"/>
        <v/>
      </c>
    </row>
    <row r="71" spans="1:44" x14ac:dyDescent="0.25">
      <c r="A71" s="165" t="s">
        <v>669</v>
      </c>
      <c r="B71" s="165" t="s">
        <v>163</v>
      </c>
      <c r="C71" s="165"/>
      <c r="D71" s="166" t="s">
        <v>143</v>
      </c>
      <c r="E71" s="166" t="s">
        <v>668</v>
      </c>
      <c r="F71" s="165" t="s">
        <v>319</v>
      </c>
      <c r="G71" s="165" t="s">
        <v>60</v>
      </c>
      <c r="H71" s="167">
        <v>44396.583333333336</v>
      </c>
      <c r="I71" s="167"/>
      <c r="J71" s="161" t="str">
        <f t="shared" si="20"/>
        <v>OPEN</v>
      </c>
      <c r="K71" s="197" t="s">
        <v>569</v>
      </c>
      <c r="L71" s="207"/>
      <c r="M71" s="233"/>
      <c r="N71" s="221"/>
      <c r="O71" s="224"/>
      <c r="P71" s="399"/>
      <c r="Q71" s="399"/>
      <c r="R71" s="205"/>
      <c r="S71" s="169"/>
      <c r="T71" s="205"/>
      <c r="U71" s="169"/>
      <c r="V71" s="169"/>
      <c r="W71" s="231" t="s">
        <v>218</v>
      </c>
      <c r="X71" s="168" t="s">
        <v>186</v>
      </c>
      <c r="Y71" s="168" t="s">
        <v>186</v>
      </c>
      <c r="Z71" s="168" t="s">
        <v>186</v>
      </c>
      <c r="AA71" s="168"/>
      <c r="AB71" s="168"/>
      <c r="AC71" s="168"/>
      <c r="AD71" s="162">
        <f t="shared" si="31"/>
        <v>7</v>
      </c>
      <c r="AE71" s="162" t="str">
        <f t="shared" si="32"/>
        <v/>
      </c>
      <c r="AF71" s="162">
        <f t="shared" si="33"/>
        <v>2021</v>
      </c>
      <c r="AG71" s="162" t="str">
        <f t="shared" si="34"/>
        <v/>
      </c>
      <c r="AH71" s="162" t="str">
        <f>IF(B71="Root",IF(J71="CLOSED",SUMIF(Entrenamientos!A:A,"&lt;="&amp;Mantenimiento!I71,Entrenamientos!L:L)-SUMIF(Entrenamientos!A:A,"&lt;="&amp;Mantenimiento!H71,Entrenamientos!L:L),""),"")</f>
        <v/>
      </c>
      <c r="AI71" s="163" t="str">
        <f>IF(W71="YES",IF(COUNTIF($W$3:$W153,"YES")=0,SUMIF(Entrenamientos!A:A,"&lt;="&amp;Mantenimiento!H71,Entrenamientos!L:L),SUMIF(Entrenamientos!A:A,"&lt;="&amp;Mantenimiento!H71,Entrenamientos!L:L)-SUMIF($I:$I,"&lt;"&amp;(Mantenimiento!H71-1),$AI:$AI)),"")</f>
        <v/>
      </c>
      <c r="AJ71" s="163" t="str">
        <f t="shared" si="23"/>
        <v/>
      </c>
      <c r="AK71" s="163">
        <f t="shared" ca="1" si="24"/>
        <v>8962.0000005215988</v>
      </c>
      <c r="AL71" s="163" t="str">
        <f t="shared" si="25"/>
        <v/>
      </c>
      <c r="AM71" s="199" t="str">
        <f t="shared" si="26"/>
        <v/>
      </c>
      <c r="AN71" s="199" t="str">
        <f>IF($F71="MIP",IF(#REF!="X",$AJ71,""),"")</f>
        <v/>
      </c>
      <c r="AO71" s="199" t="str">
        <f t="shared" si="27"/>
        <v/>
      </c>
      <c r="AP71" s="199" t="str">
        <f t="shared" si="28"/>
        <v/>
      </c>
      <c r="AQ71" s="199" t="str">
        <f t="shared" si="29"/>
        <v/>
      </c>
      <c r="AR71" s="163" t="str">
        <f t="shared" si="30"/>
        <v/>
      </c>
    </row>
    <row r="72" spans="1:44" ht="30" x14ac:dyDescent="0.25">
      <c r="A72" s="165" t="s">
        <v>683</v>
      </c>
      <c r="B72" s="165" t="s">
        <v>163</v>
      </c>
      <c r="C72" s="165"/>
      <c r="D72" s="166" t="s">
        <v>144</v>
      </c>
      <c r="E72" s="166" t="s">
        <v>684</v>
      </c>
      <c r="F72" s="165" t="s">
        <v>220</v>
      </c>
      <c r="G72" s="165" t="s">
        <v>61</v>
      </c>
      <c r="H72" s="167">
        <v>44430.4375</v>
      </c>
      <c r="I72" s="167"/>
      <c r="J72" s="161" t="str">
        <f t="shared" si="20"/>
        <v>OPEN</v>
      </c>
      <c r="K72" s="197" t="s">
        <v>685</v>
      </c>
      <c r="L72" s="207"/>
      <c r="M72" s="233"/>
      <c r="N72" s="221"/>
      <c r="O72" s="224"/>
      <c r="P72" s="399"/>
      <c r="Q72" s="399"/>
      <c r="R72" s="205"/>
      <c r="S72" s="169"/>
      <c r="T72" s="205"/>
      <c r="U72" s="169"/>
      <c r="V72" s="169"/>
      <c r="W72" s="231" t="s">
        <v>218</v>
      </c>
      <c r="X72" s="168" t="s">
        <v>186</v>
      </c>
      <c r="Y72" s="168"/>
      <c r="Z72" s="168"/>
      <c r="AA72" s="168"/>
      <c r="AB72" s="168"/>
      <c r="AC72" s="168"/>
      <c r="AD72" s="162">
        <f t="shared" si="31"/>
        <v>8</v>
      </c>
      <c r="AE72" s="162" t="str">
        <f t="shared" si="32"/>
        <v/>
      </c>
      <c r="AF72" s="162">
        <f t="shared" si="33"/>
        <v>2021</v>
      </c>
      <c r="AG72" s="162" t="str">
        <f t="shared" si="34"/>
        <v/>
      </c>
      <c r="AH72" s="162" t="str">
        <f>IF(B72="Root",IF(J72="CLOSED",SUMIF(Entrenamientos!A:A,"&lt;="&amp;Mantenimiento!I72,Entrenamientos!L:L)-SUMIF(Entrenamientos!A:A,"&lt;="&amp;Mantenimiento!H72,Entrenamientos!L:L),""),"")</f>
        <v/>
      </c>
      <c r="AI72" s="163" t="str">
        <f>IF(W72="YES",IF(COUNTIF($W$3:$W788,"YES")=0,SUMIF(Entrenamientos!A:A,"&lt;="&amp;Mantenimiento!H72,Entrenamientos!L:L),SUMIF(Entrenamientos!A:A,"&lt;="&amp;Mantenimiento!H72,Entrenamientos!L:L)-SUMIF($I:$I,"&lt;"&amp;(Mantenimiento!H72-1),$AI:$AI)),"")</f>
        <v/>
      </c>
      <c r="AJ72" s="163" t="str">
        <f t="shared" si="23"/>
        <v/>
      </c>
      <c r="AK72" s="163" t="str">
        <f t="shared" ca="1" si="24"/>
        <v/>
      </c>
      <c r="AL72" s="163" t="str">
        <f t="shared" si="25"/>
        <v/>
      </c>
      <c r="AM72" s="199" t="str">
        <f t="shared" si="26"/>
        <v/>
      </c>
      <c r="AN72" s="199" t="e">
        <f>IF($F72="MIP",IF(#REF!="X",$AJ72,""),"")</f>
        <v>#REF!</v>
      </c>
      <c r="AO72" s="199" t="str">
        <f t="shared" si="27"/>
        <v/>
      </c>
      <c r="AP72" s="199" t="str">
        <f t="shared" si="28"/>
        <v/>
      </c>
      <c r="AQ72" s="199" t="str">
        <f t="shared" si="29"/>
        <v/>
      </c>
      <c r="AR72" s="163" t="str">
        <f t="shared" si="30"/>
        <v/>
      </c>
    </row>
    <row r="73" spans="1:44" x14ac:dyDescent="0.25">
      <c r="A73" s="165" t="s">
        <v>681</v>
      </c>
      <c r="B73" s="165" t="s">
        <v>163</v>
      </c>
      <c r="C73" s="165"/>
      <c r="D73" s="166" t="s">
        <v>144</v>
      </c>
      <c r="E73" s="166" t="s">
        <v>682</v>
      </c>
      <c r="F73" s="165" t="s">
        <v>220</v>
      </c>
      <c r="G73" s="165" t="s">
        <v>62</v>
      </c>
      <c r="H73" s="167">
        <v>44427.979166666664</v>
      </c>
      <c r="I73" s="167"/>
      <c r="J73" s="161" t="str">
        <f t="shared" si="20"/>
        <v>OPEN</v>
      </c>
      <c r="K73" s="197"/>
      <c r="L73" s="207"/>
      <c r="M73" s="233"/>
      <c r="N73" s="221"/>
      <c r="O73" s="224"/>
      <c r="P73" s="399"/>
      <c r="Q73" s="399"/>
      <c r="R73" s="205"/>
      <c r="S73" s="169"/>
      <c r="T73" s="205"/>
      <c r="U73" s="169"/>
      <c r="V73" s="169"/>
      <c r="W73" s="231" t="s">
        <v>218</v>
      </c>
      <c r="X73" s="168"/>
      <c r="Y73" s="168"/>
      <c r="Z73" s="168"/>
      <c r="AA73" s="168"/>
      <c r="AB73" s="168"/>
      <c r="AC73" s="168"/>
      <c r="AD73" s="162">
        <f t="shared" si="31"/>
        <v>8</v>
      </c>
      <c r="AE73" s="162" t="str">
        <f t="shared" si="32"/>
        <v/>
      </c>
      <c r="AF73" s="162">
        <f t="shared" si="33"/>
        <v>2021</v>
      </c>
      <c r="AG73" s="162" t="str">
        <f t="shared" si="34"/>
        <v/>
      </c>
      <c r="AH73" s="162" t="str">
        <f>IF(B73="Root",IF(J73="CLOSED",SUMIF(Entrenamientos!A:A,"&lt;="&amp;Mantenimiento!I73,Entrenamientos!L:L)-SUMIF(Entrenamientos!A:A,"&lt;="&amp;Mantenimiento!H73,Entrenamientos!L:L),""),"")</f>
        <v/>
      </c>
      <c r="AI73" s="163" t="str">
        <f>IF(W73="YES",IF(COUNTIF($W$3:$W771,"YES")=0,SUMIF(Entrenamientos!A:A,"&lt;="&amp;Mantenimiento!H73,Entrenamientos!L:L),SUMIF(Entrenamientos!A:A,"&lt;="&amp;Mantenimiento!H73,Entrenamientos!L:L)-SUMIF($I:$I,"&lt;"&amp;(Mantenimiento!H73-1),$AI:$AI)),"")</f>
        <v/>
      </c>
      <c r="AJ73" s="163" t="str">
        <f t="shared" si="23"/>
        <v/>
      </c>
      <c r="AK73" s="163" t="str">
        <f t="shared" ca="1" si="24"/>
        <v/>
      </c>
      <c r="AL73" s="163" t="str">
        <f t="shared" si="25"/>
        <v/>
      </c>
      <c r="AM73" s="199" t="str">
        <f t="shared" si="26"/>
        <v/>
      </c>
      <c r="AN73" s="199" t="e">
        <f>IF($F73="MIP",IF(#REF!="X",$AJ73,""),"")</f>
        <v>#REF!</v>
      </c>
      <c r="AO73" s="199" t="str">
        <f t="shared" si="27"/>
        <v/>
      </c>
      <c r="AP73" s="199" t="str">
        <f t="shared" si="28"/>
        <v/>
      </c>
      <c r="AQ73" s="199" t="str">
        <f t="shared" si="29"/>
        <v/>
      </c>
      <c r="AR73" s="163" t="str">
        <f t="shared" si="30"/>
        <v/>
      </c>
    </row>
    <row r="74" spans="1:44" ht="30" x14ac:dyDescent="0.25">
      <c r="A74" s="165" t="s">
        <v>686</v>
      </c>
      <c r="B74" s="165" t="s">
        <v>163</v>
      </c>
      <c r="C74" s="165"/>
      <c r="D74" s="166" t="s">
        <v>144</v>
      </c>
      <c r="E74" s="166" t="s">
        <v>690</v>
      </c>
      <c r="F74" s="165" t="s">
        <v>220</v>
      </c>
      <c r="G74" s="165" t="s">
        <v>62</v>
      </c>
      <c r="H74" s="167">
        <v>44446.604166666664</v>
      </c>
      <c r="I74" s="167"/>
      <c r="J74" s="161" t="str">
        <f t="shared" si="20"/>
        <v>OPEN</v>
      </c>
      <c r="K74" s="197"/>
      <c r="L74" s="207"/>
      <c r="M74" s="233"/>
      <c r="N74" s="221"/>
      <c r="O74" s="224"/>
      <c r="P74" s="399"/>
      <c r="Q74" s="399"/>
      <c r="R74" s="205"/>
      <c r="S74" s="169"/>
      <c r="T74" s="205"/>
      <c r="U74" s="169"/>
      <c r="V74" s="169"/>
      <c r="W74" s="231"/>
      <c r="X74" s="168"/>
      <c r="Y74" s="168"/>
      <c r="Z74" s="168"/>
      <c r="AA74" s="168"/>
      <c r="AB74" s="168"/>
      <c r="AC74" s="168"/>
      <c r="AD74" s="162">
        <f t="shared" si="31"/>
        <v>9</v>
      </c>
      <c r="AE74" s="162" t="str">
        <f t="shared" si="32"/>
        <v/>
      </c>
      <c r="AF74" s="162">
        <f t="shared" si="33"/>
        <v>2021</v>
      </c>
      <c r="AG74" s="162" t="str">
        <f t="shared" si="34"/>
        <v/>
      </c>
      <c r="AH74" s="162" t="str">
        <f>IF(B74="Root",IF(J74="CLOSED",SUMIF(Entrenamientos!A:A,"&lt;="&amp;Mantenimiento!I74,Entrenamientos!L:L)-SUMIF(Entrenamientos!A:A,"&lt;="&amp;Mantenimiento!H74,Entrenamientos!L:L),""),"")</f>
        <v/>
      </c>
      <c r="AI74" s="163" t="str">
        <f>IF(W74="YES",IF(COUNTIF($W$3:$W74,"YES")=0,SUMIF(Entrenamientos!A:A,"&lt;="&amp;Mantenimiento!H74,Entrenamientos!L:L),SUMIF(Entrenamientos!A:A,"&lt;="&amp;Mantenimiento!H74,Entrenamientos!L:L)-SUMIF($I:$I,"&lt;"&amp;(Mantenimiento!H74-1),$AI:$AI)),"")</f>
        <v/>
      </c>
      <c r="AJ74" s="163" t="str">
        <f t="shared" si="23"/>
        <v/>
      </c>
      <c r="AK74" s="163" t="str">
        <f t="shared" ca="1" si="24"/>
        <v/>
      </c>
      <c r="AL74" s="163" t="str">
        <f t="shared" si="25"/>
        <v/>
      </c>
      <c r="AM74" s="199" t="str">
        <f t="shared" si="26"/>
        <v/>
      </c>
      <c r="AN74" s="199" t="e">
        <f>IF($F74="MIP",IF(#REF!="X",$AJ74,""),"")</f>
        <v>#REF!</v>
      </c>
      <c r="AO74" s="199" t="str">
        <f t="shared" si="27"/>
        <v/>
      </c>
      <c r="AP74" s="199" t="str">
        <f t="shared" si="28"/>
        <v/>
      </c>
      <c r="AQ74" s="199" t="str">
        <f t="shared" si="29"/>
        <v/>
      </c>
      <c r="AR74" s="163" t="str">
        <f t="shared" si="30"/>
        <v/>
      </c>
    </row>
    <row r="75" spans="1:44" x14ac:dyDescent="0.25">
      <c r="A75" s="165" t="s">
        <v>687</v>
      </c>
      <c r="B75" s="165" t="s">
        <v>163</v>
      </c>
      <c r="C75" s="165"/>
      <c r="D75" s="166" t="s">
        <v>144</v>
      </c>
      <c r="E75" s="166" t="s">
        <v>689</v>
      </c>
      <c r="F75" s="165" t="s">
        <v>220</v>
      </c>
      <c r="G75" s="165" t="s">
        <v>62</v>
      </c>
      <c r="H75" s="167">
        <v>44446.604166666664</v>
      </c>
      <c r="I75" s="167"/>
      <c r="J75" s="161" t="str">
        <f t="shared" si="20"/>
        <v>OPEN</v>
      </c>
      <c r="K75" s="197"/>
      <c r="L75" s="207"/>
      <c r="M75" s="233"/>
      <c r="N75" s="221"/>
      <c r="O75" s="224"/>
      <c r="P75" s="399"/>
      <c r="Q75" s="399"/>
      <c r="R75" s="205"/>
      <c r="S75" s="169"/>
      <c r="T75" s="205"/>
      <c r="U75" s="169"/>
      <c r="V75" s="169"/>
      <c r="W75" s="231"/>
      <c r="X75" s="168"/>
      <c r="Y75" s="168"/>
      <c r="Z75" s="168"/>
      <c r="AA75" s="168"/>
      <c r="AB75" s="168"/>
      <c r="AC75" s="168"/>
      <c r="AD75" s="162">
        <f t="shared" si="31"/>
        <v>9</v>
      </c>
      <c r="AE75" s="162" t="str">
        <f t="shared" si="32"/>
        <v/>
      </c>
      <c r="AF75" s="162">
        <f t="shared" si="33"/>
        <v>2021</v>
      </c>
      <c r="AG75" s="162" t="str">
        <f t="shared" si="34"/>
        <v/>
      </c>
      <c r="AH75" s="162" t="str">
        <f>IF(B75="Root",IF(J75="CLOSED",SUMIF(Entrenamientos!A:A,"&lt;="&amp;Mantenimiento!I75,Entrenamientos!L:L)-SUMIF(Entrenamientos!A:A,"&lt;="&amp;Mantenimiento!H75,Entrenamientos!L:L),""),"")</f>
        <v/>
      </c>
      <c r="AI75" s="163" t="str">
        <f>IF(W75="YES",IF(COUNTIF($W$3:$W75,"YES")=0,SUMIF(Entrenamientos!A:A,"&lt;="&amp;Mantenimiento!H75,Entrenamientos!L:L),SUMIF(Entrenamientos!A:A,"&lt;="&amp;Mantenimiento!H75,Entrenamientos!L:L)-SUMIF($I:$I,"&lt;"&amp;(Mantenimiento!H75-1),$AI:$AI)),"")</f>
        <v/>
      </c>
      <c r="AJ75" s="163" t="str">
        <f t="shared" si="23"/>
        <v/>
      </c>
      <c r="AK75" s="163" t="str">
        <f t="shared" ca="1" si="24"/>
        <v/>
      </c>
      <c r="AL75" s="163" t="str">
        <f t="shared" si="25"/>
        <v/>
      </c>
      <c r="AM75" s="199" t="str">
        <f t="shared" si="26"/>
        <v/>
      </c>
      <c r="AN75" s="199" t="e">
        <f>IF($F75="MIP",IF(#REF!="X",$AJ75,""),"")</f>
        <v>#REF!</v>
      </c>
      <c r="AO75" s="199" t="str">
        <f t="shared" si="27"/>
        <v/>
      </c>
      <c r="AP75" s="199" t="str">
        <f t="shared" si="28"/>
        <v/>
      </c>
      <c r="AQ75" s="199" t="str">
        <f t="shared" si="29"/>
        <v/>
      </c>
      <c r="AR75" s="163" t="str">
        <f t="shared" si="30"/>
        <v/>
      </c>
    </row>
    <row r="76" spans="1:44" x14ac:dyDescent="0.25">
      <c r="A76" s="165" t="s">
        <v>688</v>
      </c>
      <c r="B76" s="165" t="s">
        <v>163</v>
      </c>
      <c r="C76" s="165"/>
      <c r="D76" s="166" t="s">
        <v>144</v>
      </c>
      <c r="E76" s="166" t="s">
        <v>691</v>
      </c>
      <c r="F76" s="165" t="s">
        <v>220</v>
      </c>
      <c r="G76" s="165" t="s">
        <v>62</v>
      </c>
      <c r="H76" s="167">
        <v>44446.604166666664</v>
      </c>
      <c r="I76" s="167"/>
      <c r="J76" s="161" t="str">
        <f t="shared" si="20"/>
        <v>OPEN</v>
      </c>
      <c r="K76" s="197"/>
      <c r="L76" s="207"/>
      <c r="M76" s="233"/>
      <c r="N76" s="221"/>
      <c r="O76" s="224"/>
      <c r="P76" s="399"/>
      <c r="Q76" s="399"/>
      <c r="R76" s="205"/>
      <c r="S76" s="169"/>
      <c r="T76" s="205"/>
      <c r="U76" s="169"/>
      <c r="V76" s="169"/>
      <c r="W76" s="231"/>
      <c r="X76" s="168"/>
      <c r="Y76" s="168"/>
      <c r="Z76" s="168"/>
      <c r="AA76" s="168"/>
      <c r="AB76" s="168"/>
      <c r="AC76" s="168"/>
      <c r="AD76" s="162">
        <f t="shared" si="31"/>
        <v>9</v>
      </c>
      <c r="AE76" s="162" t="str">
        <f t="shared" si="32"/>
        <v/>
      </c>
      <c r="AF76" s="162">
        <f t="shared" si="33"/>
        <v>2021</v>
      </c>
      <c r="AG76" s="162" t="str">
        <f t="shared" si="34"/>
        <v/>
      </c>
      <c r="AH76" s="162" t="str">
        <f>IF(B76="Root",IF(J76="CLOSED",SUMIF(Entrenamientos!A:A,"&lt;="&amp;Mantenimiento!I76,Entrenamientos!L:L)-SUMIF(Entrenamientos!A:A,"&lt;="&amp;Mantenimiento!H76,Entrenamientos!L:L),""),"")</f>
        <v/>
      </c>
      <c r="AI76" s="163" t="str">
        <f>IF(W76="YES",IF(COUNTIF($W$3:$W76,"YES")=0,SUMIF(Entrenamientos!A:A,"&lt;="&amp;Mantenimiento!H76,Entrenamientos!L:L),SUMIF(Entrenamientos!A:A,"&lt;="&amp;Mantenimiento!H76,Entrenamientos!L:L)-SUMIF($I:$I,"&lt;"&amp;(Mantenimiento!H76-1),$AI:$AI)),"")</f>
        <v/>
      </c>
      <c r="AJ76" s="163" t="str">
        <f t="shared" si="23"/>
        <v/>
      </c>
      <c r="AK76" s="163" t="str">
        <f t="shared" ca="1" si="24"/>
        <v/>
      </c>
      <c r="AL76" s="163" t="str">
        <f t="shared" si="25"/>
        <v/>
      </c>
      <c r="AM76" s="199" t="str">
        <f t="shared" si="26"/>
        <v/>
      </c>
      <c r="AN76" s="199" t="e">
        <f>IF($F76="MIP",IF(#REF!="X",$AJ76,""),"")</f>
        <v>#REF!</v>
      </c>
      <c r="AO76" s="199" t="str">
        <f t="shared" si="27"/>
        <v/>
      </c>
      <c r="AP76" s="199" t="str">
        <f t="shared" si="28"/>
        <v/>
      </c>
      <c r="AQ76" s="199" t="str">
        <f t="shared" si="29"/>
        <v/>
      </c>
      <c r="AR76" s="163" t="str">
        <f t="shared" si="30"/>
        <v/>
      </c>
    </row>
    <row r="77" spans="1:44" x14ac:dyDescent="0.25">
      <c r="A77" s="165" t="s">
        <v>692</v>
      </c>
      <c r="B77" s="165" t="s">
        <v>163</v>
      </c>
      <c r="C77" s="165"/>
      <c r="D77" s="166" t="s">
        <v>239</v>
      </c>
      <c r="E77" s="166" t="s">
        <v>694</v>
      </c>
      <c r="F77" s="165" t="s">
        <v>220</v>
      </c>
      <c r="G77" s="165" t="s">
        <v>60</v>
      </c>
      <c r="H77" s="167">
        <v>44454.416666666664</v>
      </c>
      <c r="I77" s="167"/>
      <c r="J77" s="161" t="str">
        <f t="shared" si="20"/>
        <v>OPEN</v>
      </c>
      <c r="K77" s="197" t="s">
        <v>696</v>
      </c>
      <c r="L77" s="207"/>
      <c r="M77" s="233"/>
      <c r="N77" s="221"/>
      <c r="O77" s="224"/>
      <c r="P77" s="399"/>
      <c r="Q77" s="399"/>
      <c r="R77" s="205"/>
      <c r="S77" s="169"/>
      <c r="T77" s="205"/>
      <c r="U77" s="169"/>
      <c r="V77" s="169"/>
      <c r="W77" s="231"/>
      <c r="X77" s="168"/>
      <c r="Y77" s="168"/>
      <c r="Z77" s="168"/>
      <c r="AA77" s="168"/>
      <c r="AB77" s="168"/>
      <c r="AC77" s="168"/>
      <c r="AD77" s="162">
        <f t="shared" ref="AD77:AE82" si="35">IF(H77="","",MONTH(H77))</f>
        <v>9</v>
      </c>
      <c r="AE77" s="162" t="str">
        <f t="shared" si="35"/>
        <v/>
      </c>
      <c r="AF77" s="162">
        <f t="shared" ref="AF77:AG82" si="36">IF(H77="","",YEAR(H77))</f>
        <v>2021</v>
      </c>
      <c r="AG77" s="162" t="str">
        <f t="shared" si="36"/>
        <v/>
      </c>
      <c r="AH77" s="162" t="str">
        <f>IF(B77="Root",IF(J77="CLOSED",SUMIF(Entrenamientos!A:A,"&lt;="&amp;Mantenimiento!I77,Entrenamientos!L:L)-SUMIF(Entrenamientos!A:A,"&lt;="&amp;Mantenimiento!H77,Entrenamientos!L:L),""),"")</f>
        <v/>
      </c>
      <c r="AI77" s="163" t="str">
        <f>IF(W77="YES",IF(COUNTIF($W$3:$W77,"YES")=0,SUMIF(Entrenamientos!A:A,"&lt;="&amp;Mantenimiento!H77,Entrenamientos!L:L),SUMIF(Entrenamientos!A:A,"&lt;="&amp;Mantenimiento!H77,Entrenamientos!L:L)-SUMIF($I:$I,"&lt;"&amp;(Mantenimiento!H77-1),$AI:$AI)),"")</f>
        <v/>
      </c>
      <c r="AJ77" s="163" t="str">
        <f t="shared" si="23"/>
        <v/>
      </c>
      <c r="AK77" s="163" t="str">
        <f t="shared" ca="1" si="24"/>
        <v/>
      </c>
      <c r="AL77" s="163" t="str">
        <f t="shared" si="25"/>
        <v/>
      </c>
      <c r="AM77" s="199" t="str">
        <f t="shared" si="26"/>
        <v/>
      </c>
      <c r="AN77" s="199" t="e">
        <f>IF($F77="MIP",IF(#REF!="X",$AJ77,""),"")</f>
        <v>#REF!</v>
      </c>
      <c r="AO77" s="199" t="str">
        <f t="shared" si="27"/>
        <v/>
      </c>
      <c r="AP77" s="199" t="str">
        <f t="shared" si="28"/>
        <v/>
      </c>
      <c r="AQ77" s="199" t="str">
        <f t="shared" si="29"/>
        <v/>
      </c>
      <c r="AR77" s="163" t="str">
        <f t="shared" si="30"/>
        <v/>
      </c>
    </row>
    <row r="78" spans="1:44" x14ac:dyDescent="0.25">
      <c r="A78" s="165" t="s">
        <v>693</v>
      </c>
      <c r="B78" s="165" t="s">
        <v>163</v>
      </c>
      <c r="C78" s="165"/>
      <c r="D78" s="166" t="s">
        <v>239</v>
      </c>
      <c r="E78" s="166" t="s">
        <v>695</v>
      </c>
      <c r="F78" s="165" t="s">
        <v>220</v>
      </c>
      <c r="G78" s="165" t="s">
        <v>66</v>
      </c>
      <c r="H78" s="167">
        <v>44454.416666666664</v>
      </c>
      <c r="I78" s="167"/>
      <c r="J78" s="161" t="str">
        <f t="shared" si="20"/>
        <v>OPEN</v>
      </c>
      <c r="K78" s="197" t="s">
        <v>696</v>
      </c>
      <c r="L78" s="207"/>
      <c r="M78" s="233"/>
      <c r="N78" s="221"/>
      <c r="O78" s="224"/>
      <c r="P78" s="399"/>
      <c r="Q78" s="399"/>
      <c r="R78" s="205"/>
      <c r="S78" s="169"/>
      <c r="T78" s="205"/>
      <c r="U78" s="169"/>
      <c r="V78" s="169"/>
      <c r="W78" s="231"/>
      <c r="X78" s="168"/>
      <c r="Y78" s="168"/>
      <c r="Z78" s="168"/>
      <c r="AA78" s="168"/>
      <c r="AB78" s="168"/>
      <c r="AC78" s="168"/>
      <c r="AD78" s="162">
        <f t="shared" si="35"/>
        <v>9</v>
      </c>
      <c r="AE78" s="162" t="str">
        <f t="shared" si="35"/>
        <v/>
      </c>
      <c r="AF78" s="162">
        <f t="shared" si="36"/>
        <v>2021</v>
      </c>
      <c r="AG78" s="162" t="str">
        <f t="shared" si="36"/>
        <v/>
      </c>
      <c r="AH78" s="162" t="str">
        <f>IF(B78="Root",IF(J78="CLOSED",SUMIF(Entrenamientos!A:A,"&lt;="&amp;Mantenimiento!I78,Entrenamientos!L:L)-SUMIF(Entrenamientos!A:A,"&lt;="&amp;Mantenimiento!H78,Entrenamientos!L:L),""),"")</f>
        <v/>
      </c>
      <c r="AI78" s="163" t="str">
        <f>IF(W78="YES",IF(COUNTIF($W$3:$W126,"YES")=0,SUMIF(Entrenamientos!A:A,"&lt;="&amp;Mantenimiento!H78,Entrenamientos!L:L),SUMIF(Entrenamientos!A:A,"&lt;="&amp;Mantenimiento!H78,Entrenamientos!L:L)-SUMIF($I:$I,"&lt;"&amp;(Mantenimiento!H78-1),$AI:$AI)),"")</f>
        <v/>
      </c>
      <c r="AJ78" s="163" t="str">
        <f t="shared" si="23"/>
        <v/>
      </c>
      <c r="AK78" s="163" t="str">
        <f t="shared" ca="1" si="24"/>
        <v/>
      </c>
      <c r="AL78" s="163" t="str">
        <f t="shared" si="25"/>
        <v/>
      </c>
      <c r="AM78" s="199" t="str">
        <f t="shared" si="26"/>
        <v/>
      </c>
      <c r="AN78" s="199" t="e">
        <f>IF($F78="MIP",IF(#REF!="X",$AJ78,""),"")</f>
        <v>#REF!</v>
      </c>
      <c r="AO78" s="199" t="str">
        <f t="shared" si="27"/>
        <v/>
      </c>
      <c r="AP78" s="199" t="str">
        <f t="shared" si="28"/>
        <v/>
      </c>
      <c r="AQ78" s="199" t="str">
        <f t="shared" si="29"/>
        <v/>
      </c>
      <c r="AR78" s="163" t="str">
        <f t="shared" si="30"/>
        <v/>
      </c>
    </row>
    <row r="79" spans="1:44" x14ac:dyDescent="0.25">
      <c r="A79" s="165" t="s">
        <v>774</v>
      </c>
      <c r="B79" s="165" t="s">
        <v>163</v>
      </c>
      <c r="C79" s="165"/>
      <c r="D79" s="166" t="s">
        <v>143</v>
      </c>
      <c r="E79" s="166" t="s">
        <v>268</v>
      </c>
      <c r="F79" s="165"/>
      <c r="G79" s="165"/>
      <c r="H79" s="167"/>
      <c r="I79" s="167"/>
      <c r="J79" s="161" t="str">
        <f t="shared" si="20"/>
        <v>OPEN</v>
      </c>
      <c r="K79" s="197"/>
      <c r="L79" s="207"/>
      <c r="M79" s="233"/>
      <c r="N79" s="221"/>
      <c r="O79" s="224"/>
      <c r="P79" s="399"/>
      <c r="Q79" s="399"/>
      <c r="R79" s="205"/>
      <c r="S79" s="169"/>
      <c r="T79" s="205"/>
      <c r="U79" s="169"/>
      <c r="V79" s="169"/>
      <c r="W79" s="231"/>
      <c r="X79" s="168"/>
      <c r="Y79" s="168"/>
      <c r="Z79" s="168"/>
      <c r="AA79" s="168"/>
      <c r="AB79" s="168"/>
      <c r="AC79" s="168"/>
      <c r="AD79" s="162" t="str">
        <f t="shared" si="35"/>
        <v/>
      </c>
      <c r="AE79" s="162" t="str">
        <f t="shared" si="35"/>
        <v/>
      </c>
      <c r="AF79" s="162" t="str">
        <f t="shared" si="36"/>
        <v/>
      </c>
      <c r="AG79" s="162" t="str">
        <f t="shared" si="36"/>
        <v/>
      </c>
      <c r="AH79" s="162" t="str">
        <f>IF(B79="Root",IF(J79="CLOSED",SUMIF(Entrenamientos!A:A,"&lt;="&amp;Mantenimiento!I79,Entrenamientos!L:L)-SUMIF(Entrenamientos!A:A,"&lt;="&amp;Mantenimiento!H79,Entrenamientos!L:L),""),"")</f>
        <v/>
      </c>
      <c r="AI79" s="163" t="str">
        <f>IF(W79="YES",IF(COUNTIF($W$3:$W199,"YES")=0,SUMIF(Entrenamientos!A:A,"&lt;="&amp;Mantenimiento!H79,Entrenamientos!L:L),SUMIF(Entrenamientos!A:A,"&lt;="&amp;Mantenimiento!H79,Entrenamientos!L:L)-SUMIF($I:$I,"&lt;"&amp;(Mantenimiento!H79-1),$AI:$AI)),"")</f>
        <v/>
      </c>
      <c r="AJ79" s="163" t="str">
        <f t="shared" si="23"/>
        <v/>
      </c>
      <c r="AK79" s="163" t="str">
        <f t="shared" ca="1" si="24"/>
        <v/>
      </c>
      <c r="AL79" s="163" t="str">
        <f t="shared" si="25"/>
        <v/>
      </c>
      <c r="AM79" s="199" t="str">
        <f t="shared" si="26"/>
        <v/>
      </c>
      <c r="AN79" s="199" t="str">
        <f>IF($F79="MIP",IF(#REF!="X",$AJ79,""),"")</f>
        <v/>
      </c>
      <c r="AO79" s="199" t="str">
        <f t="shared" si="27"/>
        <v/>
      </c>
      <c r="AP79" s="199" t="str">
        <f t="shared" si="28"/>
        <v/>
      </c>
      <c r="AQ79" s="199" t="str">
        <f t="shared" si="29"/>
        <v/>
      </c>
      <c r="AR79" s="163" t="str">
        <f t="shared" si="30"/>
        <v/>
      </c>
    </row>
    <row r="80" spans="1:44" ht="30" x14ac:dyDescent="0.25">
      <c r="A80" s="165" t="s">
        <v>1026</v>
      </c>
      <c r="B80" s="165" t="s">
        <v>163</v>
      </c>
      <c r="C80" s="165"/>
      <c r="D80" s="166" t="s">
        <v>144</v>
      </c>
      <c r="E80" s="166" t="s">
        <v>1027</v>
      </c>
      <c r="F80" s="165" t="s">
        <v>220</v>
      </c>
      <c r="G80" s="165" t="s">
        <v>66</v>
      </c>
      <c r="H80" s="167">
        <v>44530.885416666664</v>
      </c>
      <c r="I80" s="167">
        <v>44645.666666666664</v>
      </c>
      <c r="J80" s="161" t="str">
        <f t="shared" si="20"/>
        <v>CLOSED</v>
      </c>
      <c r="K80" s="197" t="s">
        <v>1126</v>
      </c>
      <c r="L80" s="207"/>
      <c r="M80" s="233"/>
      <c r="N80" s="221"/>
      <c r="O80" s="224"/>
      <c r="P80" s="399"/>
      <c r="Q80" s="399"/>
      <c r="R80" s="205"/>
      <c r="S80" s="169"/>
      <c r="T80" s="205"/>
      <c r="U80" s="169"/>
      <c r="V80" s="169"/>
      <c r="W80" s="231" t="s">
        <v>218</v>
      </c>
      <c r="X80" s="168" t="s">
        <v>186</v>
      </c>
      <c r="Y80" s="168"/>
      <c r="Z80" s="168"/>
      <c r="AA80" s="168"/>
      <c r="AB80" s="168"/>
      <c r="AC80" s="168"/>
      <c r="AD80" s="162">
        <f t="shared" si="35"/>
        <v>11</v>
      </c>
      <c r="AE80" s="162">
        <f t="shared" si="35"/>
        <v>3</v>
      </c>
      <c r="AF80" s="162">
        <f t="shared" si="36"/>
        <v>2021</v>
      </c>
      <c r="AG80" s="162">
        <f t="shared" si="36"/>
        <v>2022</v>
      </c>
      <c r="AH80" s="162" t="e">
        <f>IF(B80="Root",IF(J80="CLOSED",SUMIF([2]Entrenamientos!A:A,"&lt;="&amp;[2]Mantenimiento!I80,[2]Entrenamientos!L:L)-SUMIF([2]Entrenamientos!A:A,"&lt;="&amp;[2]Mantenimiento!H80,[2]Entrenamientos!L:L),""),"")</f>
        <v>#VALUE!</v>
      </c>
      <c r="AI80" s="163" t="str">
        <f>IF(W80="YES",IF(COUNTIF($W$3:$W80,"YES")=0,SUMIF([2]Entrenamientos!A:A,"&lt;="&amp;[2]Mantenimiento!H80,[2]Entrenamientos!L:L),SUMIF([2]Entrenamientos!A:A,"&lt;="&amp;[2]Mantenimiento!H80,[2]Entrenamientos!L:L)-SUMIF($I:$I,"&lt;"&amp;([2]Mantenimiento!H80-1),$AI:$AI)),"")</f>
        <v/>
      </c>
      <c r="AJ80" s="163">
        <f t="shared" si="23"/>
        <v>2754.7500001603476</v>
      </c>
      <c r="AK80" s="163" t="str">
        <f t="shared" ca="1" si="24"/>
        <v/>
      </c>
      <c r="AL80" s="163">
        <f t="shared" si="25"/>
        <v>2754.7500001603476</v>
      </c>
      <c r="AM80" s="199" t="str">
        <f t="shared" si="26"/>
        <v/>
      </c>
      <c r="AN80" s="199" t="e">
        <f>IF($F80="MIP",IF(#REF!="X",$AJ80,""),"")</f>
        <v>#REF!</v>
      </c>
      <c r="AO80" s="199" t="str">
        <f t="shared" si="27"/>
        <v/>
      </c>
      <c r="AP80" s="199" t="str">
        <f t="shared" si="28"/>
        <v/>
      </c>
      <c r="AQ80" s="199" t="str">
        <f t="shared" si="29"/>
        <v/>
      </c>
      <c r="AR80" s="163" t="str">
        <f t="shared" si="30"/>
        <v/>
      </c>
    </row>
    <row r="81" spans="1:44" x14ac:dyDescent="0.25">
      <c r="A81" s="165" t="s">
        <v>699</v>
      </c>
      <c r="B81" s="165" t="s">
        <v>163</v>
      </c>
      <c r="C81" s="165"/>
      <c r="D81" s="166" t="s">
        <v>144</v>
      </c>
      <c r="E81" s="166" t="s">
        <v>702</v>
      </c>
      <c r="F81" s="165" t="s">
        <v>220</v>
      </c>
      <c r="G81" s="165" t="s">
        <v>62</v>
      </c>
      <c r="H81" s="167">
        <v>44468.708333333336</v>
      </c>
      <c r="I81" s="167">
        <v>44556</v>
      </c>
      <c r="J81" s="161" t="str">
        <f t="shared" si="20"/>
        <v>CLOSED</v>
      </c>
      <c r="K81" s="197" t="s">
        <v>703</v>
      </c>
      <c r="L81" s="207"/>
      <c r="M81" s="233" t="s">
        <v>573</v>
      </c>
      <c r="N81" s="221" t="s">
        <v>574</v>
      </c>
      <c r="O81" s="224">
        <v>1</v>
      </c>
      <c r="P81" s="399">
        <v>4078</v>
      </c>
      <c r="Q81" s="399">
        <v>4080</v>
      </c>
      <c r="R81" s="205"/>
      <c r="S81" s="169"/>
      <c r="T81" s="205"/>
      <c r="U81" s="169"/>
      <c r="V81" s="169"/>
      <c r="W81" s="231" t="s">
        <v>218</v>
      </c>
      <c r="X81" s="168" t="s">
        <v>186</v>
      </c>
      <c r="Y81" s="168" t="s">
        <v>186</v>
      </c>
      <c r="Z81" s="168" t="s">
        <v>186</v>
      </c>
      <c r="AA81" s="168"/>
      <c r="AB81" s="168"/>
      <c r="AC81" s="168"/>
      <c r="AD81" s="162">
        <f t="shared" si="35"/>
        <v>9</v>
      </c>
      <c r="AE81" s="162">
        <f t="shared" si="35"/>
        <v>12</v>
      </c>
      <c r="AF81" s="162">
        <f t="shared" si="36"/>
        <v>2021</v>
      </c>
      <c r="AG81" s="162">
        <f t="shared" si="36"/>
        <v>2021</v>
      </c>
      <c r="AH81" s="162">
        <f>IF(B81="Root",IF(J81="CLOSED",SUMIF(Entrenamientos!A:A,"&lt;="&amp;Mantenimiento!I81,Entrenamientos!L:L)-SUMIF(Entrenamientos!A:A,"&lt;="&amp;Mantenimiento!H81,Entrenamientos!L:L),""),"")</f>
        <v>0</v>
      </c>
      <c r="AI81" s="163" t="str">
        <f>IF(W81="YES",IF(COUNTIF($W$3:$W81,"YES")=0,SUMIF(Entrenamientos!A:A,"&lt;="&amp;Mantenimiento!H81,Entrenamientos!L:L),SUMIF(Entrenamientos!A:A,"&lt;="&amp;Mantenimiento!H81,Entrenamientos!L:L)-SUMIF($I:$I,"&lt;"&amp;(Mantenimiento!H81-1),$AI:$AI)),"")</f>
        <v/>
      </c>
      <c r="AJ81" s="163">
        <f t="shared" si="23"/>
        <v>2095.0000001218868</v>
      </c>
      <c r="AK81" s="163" t="str">
        <f t="shared" ca="1" si="24"/>
        <v/>
      </c>
      <c r="AL81" s="163">
        <f t="shared" si="25"/>
        <v>2095.0000001218868</v>
      </c>
      <c r="AM81" s="199">
        <f t="shared" si="26"/>
        <v>2095.0000001218868</v>
      </c>
      <c r="AN81" s="199" t="e">
        <f>IF($F81="MIP",IF(#REF!="X",$AJ81,""),"")</f>
        <v>#REF!</v>
      </c>
      <c r="AO81" s="199">
        <f t="shared" si="27"/>
        <v>2095.0000001218868</v>
      </c>
      <c r="AP81" s="199" t="str">
        <f t="shared" si="28"/>
        <v/>
      </c>
      <c r="AQ81" s="199" t="str">
        <f t="shared" si="29"/>
        <v/>
      </c>
      <c r="AR81" s="163" t="str">
        <f t="shared" si="30"/>
        <v/>
      </c>
    </row>
    <row r="82" spans="1:44" x14ac:dyDescent="0.25">
      <c r="A82" s="165" t="s">
        <v>699</v>
      </c>
      <c r="B82" s="165" t="s">
        <v>164</v>
      </c>
      <c r="C82" s="165"/>
      <c r="D82" s="166" t="s">
        <v>144</v>
      </c>
      <c r="E82" s="166" t="s">
        <v>705</v>
      </c>
      <c r="F82" s="165" t="s">
        <v>220</v>
      </c>
      <c r="G82" s="165" t="s">
        <v>62</v>
      </c>
      <c r="H82" s="167">
        <v>44468.708333333336</v>
      </c>
      <c r="I82" s="167">
        <v>44556</v>
      </c>
      <c r="J82" s="161" t="str">
        <f t="shared" si="20"/>
        <v>CLOSED</v>
      </c>
      <c r="K82" s="197" t="s">
        <v>704</v>
      </c>
      <c r="L82" s="207"/>
      <c r="M82" s="233" t="s">
        <v>700</v>
      </c>
      <c r="N82" s="221" t="s">
        <v>701</v>
      </c>
      <c r="O82" s="224">
        <v>2</v>
      </c>
      <c r="P82" s="399"/>
      <c r="Q82" s="399"/>
      <c r="R82" s="205"/>
      <c r="S82" s="169"/>
      <c r="T82" s="205"/>
      <c r="U82" s="169"/>
      <c r="V82" s="169"/>
      <c r="W82" s="231" t="s">
        <v>218</v>
      </c>
      <c r="X82" s="168" t="s">
        <v>186</v>
      </c>
      <c r="Y82" s="168" t="s">
        <v>186</v>
      </c>
      <c r="Z82" s="168" t="s">
        <v>186</v>
      </c>
      <c r="AA82" s="168"/>
      <c r="AB82" s="168"/>
      <c r="AC82" s="168"/>
      <c r="AD82" s="162">
        <f t="shared" si="35"/>
        <v>9</v>
      </c>
      <c r="AE82" s="162">
        <f t="shared" si="35"/>
        <v>12</v>
      </c>
      <c r="AF82" s="162">
        <f t="shared" si="36"/>
        <v>2021</v>
      </c>
      <c r="AG82" s="162">
        <f t="shared" si="36"/>
        <v>2021</v>
      </c>
      <c r="AH82" s="162" t="str">
        <f>IF(B82="Root",IF(J82="CLOSED",SUMIF(Entrenamientos!A:A,"&lt;="&amp;Mantenimiento!I82,Entrenamientos!L:L)-SUMIF(Entrenamientos!A:A,"&lt;="&amp;Mantenimiento!H82,Entrenamientos!L:L),""),"")</f>
        <v/>
      </c>
      <c r="AI82" s="163" t="str">
        <f>IF(W82="YES",IF(COUNTIF($W$3:$W215,"YES")=0,SUMIF(Entrenamientos!A:A,"&lt;="&amp;Mantenimiento!H82,Entrenamientos!L:L),SUMIF(Entrenamientos!A:A,"&lt;="&amp;Mantenimiento!H82,Entrenamientos!L:L)-SUMIF($I:$I,"&lt;"&amp;(Mantenimiento!H82-1),$AI:$AI)),"")</f>
        <v/>
      </c>
      <c r="AJ82" s="163">
        <f t="shared" si="23"/>
        <v>2095.0000001218868</v>
      </c>
      <c r="AK82" s="163" t="str">
        <f t="shared" ca="1" si="24"/>
        <v/>
      </c>
      <c r="AL82" s="163">
        <f t="shared" si="25"/>
        <v>2095.0000001218868</v>
      </c>
      <c r="AM82" s="199">
        <f t="shared" si="26"/>
        <v>2095.0000001218868</v>
      </c>
      <c r="AN82" s="199" t="e">
        <f>IF($F82="MIP",IF(#REF!="X",$AJ82,""),"")</f>
        <v>#REF!</v>
      </c>
      <c r="AO82" s="199">
        <f t="shared" si="27"/>
        <v>2095.0000001218868</v>
      </c>
      <c r="AP82" s="199" t="str">
        <f t="shared" si="28"/>
        <v/>
      </c>
      <c r="AQ82" s="199" t="str">
        <f t="shared" si="29"/>
        <v/>
      </c>
      <c r="AR82" s="163" t="str">
        <f t="shared" si="30"/>
        <v/>
      </c>
    </row>
    <row r="83" spans="1:44" ht="30" x14ac:dyDescent="0.25">
      <c r="A83" s="165" t="s">
        <v>706</v>
      </c>
      <c r="B83" s="165" t="s">
        <v>163</v>
      </c>
      <c r="C83" s="165"/>
      <c r="D83" s="166" t="s">
        <v>144</v>
      </c>
      <c r="E83" s="166" t="s">
        <v>708</v>
      </c>
      <c r="F83" s="165" t="s">
        <v>220</v>
      </c>
      <c r="G83" s="165" t="s">
        <v>61</v>
      </c>
      <c r="H83" s="167">
        <v>44494.340277777781</v>
      </c>
      <c r="I83" s="167">
        <v>44556</v>
      </c>
      <c r="J83" s="161" t="str">
        <f t="shared" si="20"/>
        <v>CLOSED</v>
      </c>
      <c r="K83" s="197" t="s">
        <v>707</v>
      </c>
      <c r="L83" s="207"/>
      <c r="M83" s="233"/>
      <c r="N83" s="221"/>
      <c r="O83" s="224"/>
      <c r="P83" s="399"/>
      <c r="Q83" s="399"/>
      <c r="R83" s="205"/>
      <c r="S83" s="169"/>
      <c r="T83" s="205"/>
      <c r="U83" s="169"/>
      <c r="V83" s="169"/>
      <c r="W83" s="231" t="s">
        <v>218</v>
      </c>
      <c r="X83" s="168"/>
      <c r="Y83" s="168" t="s">
        <v>186</v>
      </c>
      <c r="Z83" s="168"/>
      <c r="AA83" s="168"/>
      <c r="AB83" s="168"/>
      <c r="AC83" s="168"/>
      <c r="AD83" s="162">
        <f>IF(H83="","",MONTH(H83))</f>
        <v>10</v>
      </c>
      <c r="AE83" s="162">
        <f>IF(I83="","",MONTH(I83))</f>
        <v>12</v>
      </c>
      <c r="AF83" s="162">
        <f>IF(H83="","",YEAR(H83))</f>
        <v>2021</v>
      </c>
      <c r="AG83" s="162">
        <f>IF(I83="","",YEAR(I83))</f>
        <v>2021</v>
      </c>
      <c r="AH83" s="162">
        <f>IF(B83="Root",IF(J83="CLOSED",SUMIF(Entrenamientos!A:A,"&lt;="&amp;Mantenimiento!I83,Entrenamientos!L:L)-SUMIF(Entrenamientos!A:A,"&lt;="&amp;Mantenimiento!H83,Entrenamientos!L:L),""),"")</f>
        <v>0</v>
      </c>
      <c r="AI83" s="163" t="str">
        <f>IF(W83="YES",IF(COUNTIF($W$3:$W83,"YES")=0,SUMIF(Entrenamientos!A:A,"&lt;="&amp;Mantenimiento!H83,Entrenamientos!L:L),SUMIF(Entrenamientos!A:A,"&lt;="&amp;Mantenimiento!H83,Entrenamientos!L:L)-SUMIF($I:$I,"&lt;"&amp;(Mantenimiento!H83-1),$AI:$AI)),"")</f>
        <v/>
      </c>
      <c r="AJ83" s="163">
        <f t="shared" si="23"/>
        <v>1479.8333334193933</v>
      </c>
      <c r="AK83" s="163" t="str">
        <f t="shared" ca="1" si="24"/>
        <v/>
      </c>
      <c r="AL83" s="163" t="str">
        <f t="shared" si="25"/>
        <v/>
      </c>
      <c r="AM83" s="199">
        <f t="shared" si="26"/>
        <v>1479.8333334193933</v>
      </c>
      <c r="AN83" s="199" t="e">
        <f>IF($F83="MIP",IF(#REF!="X",$AJ83,""),"")</f>
        <v>#REF!</v>
      </c>
      <c r="AO83" s="199" t="str">
        <f t="shared" si="27"/>
        <v/>
      </c>
      <c r="AP83" s="199" t="str">
        <f t="shared" si="28"/>
        <v/>
      </c>
      <c r="AQ83" s="199" t="str">
        <f t="shared" si="29"/>
        <v/>
      </c>
      <c r="AR83" s="163" t="str">
        <f t="shared" si="30"/>
        <v/>
      </c>
    </row>
    <row r="84" spans="1:44" ht="30" x14ac:dyDescent="0.25">
      <c r="A84" s="165" t="s">
        <v>709</v>
      </c>
      <c r="B84" s="165" t="s">
        <v>163</v>
      </c>
      <c r="C84" s="165"/>
      <c r="D84" s="166" t="s">
        <v>144</v>
      </c>
      <c r="E84" s="166" t="s">
        <v>710</v>
      </c>
      <c r="F84" s="165" t="s">
        <v>220</v>
      </c>
      <c r="G84" s="165" t="s">
        <v>61</v>
      </c>
      <c r="H84" s="167">
        <v>44502.3125</v>
      </c>
      <c r="I84" s="167">
        <v>44510</v>
      </c>
      <c r="J84" s="161" t="str">
        <f t="shared" ref="J84:J90" si="37">IF(A84="","",IF(OR(I84="",H84="")=TRUE,"OPEN","CLOSED"))</f>
        <v>CLOSED</v>
      </c>
      <c r="K84" s="197" t="s">
        <v>711</v>
      </c>
      <c r="L84" s="207"/>
      <c r="M84" s="233"/>
      <c r="N84" s="221"/>
      <c r="O84" s="224"/>
      <c r="P84" s="399"/>
      <c r="Q84" s="399"/>
      <c r="R84" s="205"/>
      <c r="S84" s="169"/>
      <c r="T84" s="205"/>
      <c r="U84" s="169"/>
      <c r="V84" s="169"/>
      <c r="W84" s="231" t="s">
        <v>218</v>
      </c>
      <c r="X84" s="168" t="s">
        <v>186</v>
      </c>
      <c r="Y84" s="168" t="s">
        <v>186</v>
      </c>
      <c r="Z84" s="168" t="s">
        <v>186</v>
      </c>
      <c r="AA84" s="168"/>
      <c r="AB84" s="168"/>
      <c r="AC84" s="168"/>
      <c r="AD84" s="162">
        <f t="shared" ref="AD84:AD90" si="38">IF(H84="","",MONTH(H84))</f>
        <v>11</v>
      </c>
      <c r="AE84" s="162">
        <f t="shared" ref="AE84:AE90" si="39">IF(I84="","",MONTH(I84))</f>
        <v>11</v>
      </c>
      <c r="AF84" s="162">
        <f t="shared" ref="AF84:AF90" si="40">IF(H84="","",YEAR(H84))</f>
        <v>2021</v>
      </c>
      <c r="AG84" s="162">
        <f t="shared" ref="AG84:AG90" si="41">IF(I84="","",YEAR(I84))</f>
        <v>2021</v>
      </c>
      <c r="AH84" s="162">
        <f>IF(B84="Root",IF(J84="CLOSED",SUMIF(Entrenamientos!A:A,"&lt;="&amp;Mantenimiento!I84,Entrenamientos!L:L)-SUMIF(Entrenamientos!A:A,"&lt;="&amp;Mantenimiento!H84,Entrenamientos!L:L),""),"")</f>
        <v>0</v>
      </c>
      <c r="AI84" s="163" t="str">
        <f>IF(W84="YES",IF(COUNTIF($W$3:$W862,"YES")=0,SUMIF(Entrenamientos!A:A,"&lt;="&amp;Mantenimiento!H84,Entrenamientos!L:L),SUMIF(Entrenamientos!A:A,"&lt;="&amp;Mantenimiento!H84,Entrenamientos!L:L)-SUMIF($I:$I,"&lt;"&amp;(Mantenimiento!H84-1),$AI:$AI)),"")</f>
        <v/>
      </c>
      <c r="AJ84" s="163">
        <f t="shared" si="23"/>
        <v>184.50000001073931</v>
      </c>
      <c r="AK84" s="163" t="str">
        <f t="shared" ref="AK84:AK90" ca="1" si="42">IF(LEFT(F84,3)="AWP",IF(I84="",(TODAY()-H84)/$AS$1,(I84-H84)/$AS$1),"")</f>
        <v/>
      </c>
      <c r="AL84" s="163">
        <f t="shared" si="25"/>
        <v>184.50000001073931</v>
      </c>
      <c r="AM84" s="199">
        <f t="shared" si="26"/>
        <v>184.50000001073931</v>
      </c>
      <c r="AN84" s="199" t="e">
        <f>IF($F84="MIP",IF(#REF!="X",$AJ84,""),"")</f>
        <v>#REF!</v>
      </c>
      <c r="AO84" s="199">
        <f t="shared" si="27"/>
        <v>184.50000001073931</v>
      </c>
      <c r="AP84" s="199" t="str">
        <f t="shared" si="28"/>
        <v/>
      </c>
      <c r="AQ84" s="199" t="str">
        <f t="shared" si="29"/>
        <v/>
      </c>
      <c r="AR84" s="163" t="str">
        <f t="shared" si="30"/>
        <v/>
      </c>
    </row>
    <row r="85" spans="1:44" x14ac:dyDescent="0.25">
      <c r="A85" s="165" t="s">
        <v>755</v>
      </c>
      <c r="B85" s="165" t="s">
        <v>163</v>
      </c>
      <c r="C85" s="165"/>
      <c r="D85" s="166" t="s">
        <v>144</v>
      </c>
      <c r="E85" s="166" t="s">
        <v>283</v>
      </c>
      <c r="F85" s="165" t="s">
        <v>220</v>
      </c>
      <c r="G85" s="165" t="s">
        <v>68</v>
      </c>
      <c r="H85" s="167">
        <v>44574.25</v>
      </c>
      <c r="I85" s="167">
        <v>44574.270833333336</v>
      </c>
      <c r="J85" s="161" t="str">
        <f>IF(A85="","",IF(OR(I85="",H85="")=TRUE,"OPEN","CLOSED"))</f>
        <v>CLOSED</v>
      </c>
      <c r="K85" s="197" t="s">
        <v>730</v>
      </c>
      <c r="L85" s="207"/>
      <c r="M85" s="233"/>
      <c r="N85" s="221"/>
      <c r="O85" s="224"/>
      <c r="P85" s="399"/>
      <c r="Q85" s="399"/>
      <c r="R85" s="205"/>
      <c r="S85" s="169"/>
      <c r="T85" s="205"/>
      <c r="U85" s="169"/>
      <c r="V85" s="169"/>
      <c r="W85" s="231" t="s">
        <v>218</v>
      </c>
      <c r="X85" s="168"/>
      <c r="Y85" s="168" t="s">
        <v>186</v>
      </c>
      <c r="Z85" s="168"/>
      <c r="AA85" s="168"/>
      <c r="AB85" s="168"/>
      <c r="AC85" s="168"/>
      <c r="AD85" s="162">
        <f t="shared" ref="AD85:AE87" si="43">IF(H85="","",MONTH(H85))</f>
        <v>1</v>
      </c>
      <c r="AE85" s="162">
        <f t="shared" si="43"/>
        <v>1</v>
      </c>
      <c r="AF85" s="162">
        <f t="shared" ref="AF85:AG87" si="44">IF(H85="","",YEAR(H85))</f>
        <v>2022</v>
      </c>
      <c r="AG85" s="162">
        <f t="shared" si="44"/>
        <v>2022</v>
      </c>
      <c r="AH85" s="162">
        <f>IF(B85="Root",IF(J85="CLOSED",SUMIF(Entrenamientos!A:A,"&lt;="&amp;Mantenimiento!I85,Entrenamientos!L:L)-SUMIF(Entrenamientos!A:A,"&lt;="&amp;Mantenimiento!H85,Entrenamientos!L:L),""),"")</f>
        <v>0</v>
      </c>
      <c r="AI85" s="163" t="str">
        <f>IF(W85="YES",IF(COUNTIF($W$3:$W857,"YES")=0,SUMIF(Entrenamientos!A:A,"&lt;="&amp;Mantenimiento!H85,Entrenamientos!L:L),SUMIF(Entrenamientos!A:A,"&lt;="&amp;Mantenimiento!H85,Entrenamientos!L:L)-SUMIF($I:$I,"&lt;"&amp;(Mantenimiento!H85-1),$AI:$AI)),"")</f>
        <v/>
      </c>
      <c r="AJ85" s="163">
        <f t="shared" si="23"/>
        <v>0.50000000008731149</v>
      </c>
      <c r="AK85" s="163" t="str">
        <f ca="1">IF(LEFT(F85,3)="AWP",IF(I85="",(TODAY()-H85)/$AS$1,(I85-H85)/$AS$1),"")</f>
        <v/>
      </c>
      <c r="AL85" s="163" t="str">
        <f t="shared" si="25"/>
        <v/>
      </c>
      <c r="AM85" s="199">
        <f t="shared" si="26"/>
        <v>0.50000000008731149</v>
      </c>
      <c r="AN85" s="199" t="e">
        <f>IF($F85="MIP",IF(#REF!="X",$AJ85,""),"")</f>
        <v>#REF!</v>
      </c>
      <c r="AO85" s="199" t="str">
        <f t="shared" si="27"/>
        <v/>
      </c>
      <c r="AP85" s="199" t="str">
        <f t="shared" si="28"/>
        <v/>
      </c>
      <c r="AQ85" s="199" t="str">
        <f t="shared" si="29"/>
        <v/>
      </c>
      <c r="AR85" s="163" t="str">
        <f t="shared" si="30"/>
        <v/>
      </c>
    </row>
    <row r="86" spans="1:44" ht="30" x14ac:dyDescent="0.25">
      <c r="A86" s="165" t="s">
        <v>756</v>
      </c>
      <c r="B86" s="165" t="s">
        <v>163</v>
      </c>
      <c r="C86" s="165"/>
      <c r="D86" s="166" t="s">
        <v>144</v>
      </c>
      <c r="E86" s="166" t="s">
        <v>284</v>
      </c>
      <c r="F86" s="165" t="s">
        <v>220</v>
      </c>
      <c r="G86" s="165" t="s">
        <v>61</v>
      </c>
      <c r="H86" s="167">
        <v>44574.270833333336</v>
      </c>
      <c r="I86" s="167">
        <v>44574.291666666664</v>
      </c>
      <c r="J86" s="161" t="str">
        <f>IF(A86="","",IF(OR(I86="",H86="")=TRUE,"OPEN","CLOSED"))</f>
        <v>CLOSED</v>
      </c>
      <c r="K86" s="197" t="s">
        <v>731</v>
      </c>
      <c r="L86" s="207"/>
      <c r="M86" s="233"/>
      <c r="N86" s="221"/>
      <c r="O86" s="224"/>
      <c r="P86" s="399"/>
      <c r="Q86" s="399"/>
      <c r="R86" s="205"/>
      <c r="S86" s="169"/>
      <c r="T86" s="205"/>
      <c r="U86" s="169"/>
      <c r="V86" s="169"/>
      <c r="W86" s="231" t="s">
        <v>218</v>
      </c>
      <c r="X86" s="168"/>
      <c r="Y86" s="168" t="s">
        <v>186</v>
      </c>
      <c r="Z86" s="168"/>
      <c r="AA86" s="168"/>
      <c r="AB86" s="168"/>
      <c r="AC86" s="168"/>
      <c r="AD86" s="162">
        <f t="shared" si="43"/>
        <v>1</v>
      </c>
      <c r="AE86" s="162">
        <f t="shared" si="43"/>
        <v>1</v>
      </c>
      <c r="AF86" s="162">
        <f t="shared" si="44"/>
        <v>2022</v>
      </c>
      <c r="AG86" s="162">
        <f t="shared" si="44"/>
        <v>2022</v>
      </c>
      <c r="AH86" s="162">
        <f>IF(B86="Root",IF(J86="CLOSED",SUMIF(Entrenamientos!A:A,"&lt;="&amp;Mantenimiento!I86,Entrenamientos!L:L)-SUMIF(Entrenamientos!A:A,"&lt;="&amp;Mantenimiento!H86,Entrenamientos!L:L),""),"")</f>
        <v>0</v>
      </c>
      <c r="AI86" s="163" t="str">
        <f>IF(W86="YES",IF(COUNTIF($W$3:$W858,"YES")=0,SUMIF(Entrenamientos!A:A,"&lt;="&amp;Mantenimiento!H86,Entrenamientos!L:L),SUMIF(Entrenamientos!A:A,"&lt;="&amp;Mantenimiento!H86,Entrenamientos!L:L)-SUMIF($I:$I,"&lt;"&amp;(Mantenimiento!H86-1),$AI:$AI)),"")</f>
        <v/>
      </c>
      <c r="AJ86" s="163">
        <f t="shared" si="23"/>
        <v>0.49999999991268851</v>
      </c>
      <c r="AK86" s="163" t="str">
        <f ca="1">IF(LEFT(F86,3)="AWP",IF(I86="",(TODAY()-H86)/$AS$1,(I86-H86)/$AS$1),"")</f>
        <v/>
      </c>
      <c r="AL86" s="163" t="str">
        <f t="shared" si="25"/>
        <v/>
      </c>
      <c r="AM86" s="199">
        <f t="shared" si="26"/>
        <v>0.49999999991268851</v>
      </c>
      <c r="AN86" s="199" t="e">
        <f>IF($F86="MIP",IF(#REF!="X",$AJ86,""),"")</f>
        <v>#REF!</v>
      </c>
      <c r="AO86" s="199" t="str">
        <f t="shared" si="27"/>
        <v/>
      </c>
      <c r="AP86" s="199" t="str">
        <f t="shared" si="28"/>
        <v/>
      </c>
      <c r="AQ86" s="199" t="str">
        <f t="shared" si="29"/>
        <v/>
      </c>
      <c r="AR86" s="163" t="str">
        <f t="shared" si="30"/>
        <v/>
      </c>
    </row>
    <row r="87" spans="1:44" ht="30" x14ac:dyDescent="0.25">
      <c r="A87" s="165" t="s">
        <v>757</v>
      </c>
      <c r="B87" s="165" t="s">
        <v>163</v>
      </c>
      <c r="C87" s="165"/>
      <c r="D87" s="166" t="s">
        <v>144</v>
      </c>
      <c r="E87" s="166" t="s">
        <v>407</v>
      </c>
      <c r="F87" s="165" t="s">
        <v>220</v>
      </c>
      <c r="G87" s="165" t="s">
        <v>61</v>
      </c>
      <c r="H87" s="167">
        <v>44574.645833333336</v>
      </c>
      <c r="I87" s="167">
        <v>44574.666666666664</v>
      </c>
      <c r="J87" s="161" t="str">
        <f>IF(A87="","",IF(OR(I87="",H87="")=TRUE,"OPEN","CLOSED"))</f>
        <v>CLOSED</v>
      </c>
      <c r="K87" s="197" t="s">
        <v>731</v>
      </c>
      <c r="L87" s="207"/>
      <c r="M87" s="233"/>
      <c r="N87" s="221"/>
      <c r="O87" s="224"/>
      <c r="P87" s="399"/>
      <c r="Q87" s="399"/>
      <c r="R87" s="205"/>
      <c r="S87" s="169"/>
      <c r="T87" s="205"/>
      <c r="U87" s="169"/>
      <c r="V87" s="169"/>
      <c r="W87" s="231" t="s">
        <v>218</v>
      </c>
      <c r="X87" s="168"/>
      <c r="Y87" s="168"/>
      <c r="Z87" s="168" t="s">
        <v>186</v>
      </c>
      <c r="AA87" s="168"/>
      <c r="AB87" s="168"/>
      <c r="AC87" s="168"/>
      <c r="AD87" s="162">
        <f t="shared" si="43"/>
        <v>1</v>
      </c>
      <c r="AE87" s="162">
        <f t="shared" si="43"/>
        <v>1</v>
      </c>
      <c r="AF87" s="162">
        <f t="shared" si="44"/>
        <v>2022</v>
      </c>
      <c r="AG87" s="162">
        <f t="shared" si="44"/>
        <v>2022</v>
      </c>
      <c r="AH87" s="162">
        <f>IF(B87="Root",IF(J87="CLOSED",SUMIF(Entrenamientos!A:A,"&lt;="&amp;Mantenimiento!I87,Entrenamientos!L:L)-SUMIF(Entrenamientos!A:A,"&lt;="&amp;Mantenimiento!H87,Entrenamientos!L:L),""),"")</f>
        <v>0</v>
      </c>
      <c r="AI87" s="163" t="str">
        <f>IF(W87="YES",IF(COUNTIF($W$3:$W859,"YES")=0,SUMIF(Entrenamientos!A:A,"&lt;="&amp;Mantenimiento!H87,Entrenamientos!L:L),SUMIF(Entrenamientos!A:A,"&lt;="&amp;Mantenimiento!H87,Entrenamientos!L:L)-SUMIF($I:$I,"&lt;"&amp;(Mantenimiento!H87-1),$AI:$AI)),"")</f>
        <v/>
      </c>
      <c r="AJ87" s="163">
        <f t="shared" si="23"/>
        <v>0.49999999991268851</v>
      </c>
      <c r="AK87" s="163" t="str">
        <f ca="1">IF(LEFT(F87,3)="AWP",IF(I87="",(TODAY()-H87)/$AS$1,(I87-H87)/$AS$1),"")</f>
        <v/>
      </c>
      <c r="AL87" s="163" t="str">
        <f t="shared" si="25"/>
        <v/>
      </c>
      <c r="AM87" s="199" t="str">
        <f t="shared" si="26"/>
        <v/>
      </c>
      <c r="AN87" s="199" t="e">
        <f>IF($F87="MIP",IF(#REF!="X",$AJ87,""),"")</f>
        <v>#REF!</v>
      </c>
      <c r="AO87" s="199">
        <f t="shared" si="27"/>
        <v>0.49999999991268851</v>
      </c>
      <c r="AP87" s="199" t="str">
        <f t="shared" si="28"/>
        <v/>
      </c>
      <c r="AQ87" s="199" t="str">
        <f t="shared" si="29"/>
        <v/>
      </c>
      <c r="AR87" s="163" t="str">
        <f t="shared" si="30"/>
        <v/>
      </c>
    </row>
    <row r="88" spans="1:44" x14ac:dyDescent="0.25">
      <c r="A88" s="165" t="s">
        <v>752</v>
      </c>
      <c r="B88" s="165" t="s">
        <v>163</v>
      </c>
      <c r="C88" s="165"/>
      <c r="D88" s="166" t="s">
        <v>144</v>
      </c>
      <c r="E88" s="166" t="s">
        <v>283</v>
      </c>
      <c r="F88" s="165" t="s">
        <v>220</v>
      </c>
      <c r="G88" s="165" t="s">
        <v>68</v>
      </c>
      <c r="H88" s="167">
        <v>44575.25</v>
      </c>
      <c r="I88" s="167">
        <v>44575.270833333336</v>
      </c>
      <c r="J88" s="161" t="str">
        <f t="shared" si="37"/>
        <v>CLOSED</v>
      </c>
      <c r="K88" s="197" t="s">
        <v>730</v>
      </c>
      <c r="L88" s="207"/>
      <c r="M88" s="233"/>
      <c r="N88" s="221"/>
      <c r="O88" s="224"/>
      <c r="P88" s="399"/>
      <c r="Q88" s="399"/>
      <c r="R88" s="205"/>
      <c r="S88" s="169"/>
      <c r="T88" s="205"/>
      <c r="U88" s="169"/>
      <c r="V88" s="169"/>
      <c r="W88" s="231" t="s">
        <v>218</v>
      </c>
      <c r="X88" s="168"/>
      <c r="Y88" s="168" t="s">
        <v>186</v>
      </c>
      <c r="Z88" s="168"/>
      <c r="AA88" s="168"/>
      <c r="AB88" s="168"/>
      <c r="AC88" s="168"/>
      <c r="AD88" s="162">
        <f t="shared" si="38"/>
        <v>1</v>
      </c>
      <c r="AE88" s="162">
        <f t="shared" si="39"/>
        <v>1</v>
      </c>
      <c r="AF88" s="162">
        <f t="shared" si="40"/>
        <v>2022</v>
      </c>
      <c r="AG88" s="162">
        <f t="shared" si="41"/>
        <v>2022</v>
      </c>
      <c r="AH88" s="162">
        <f>IF(B88="Root",IF(J88="CLOSED",SUMIF(Entrenamientos!A:A,"&lt;="&amp;Mantenimiento!I88,Entrenamientos!L:L)-SUMIF(Entrenamientos!A:A,"&lt;="&amp;Mantenimiento!H88,Entrenamientos!L:L),""),"")</f>
        <v>0</v>
      </c>
      <c r="AI88" s="163" t="str">
        <f>IF(W88="YES",IF(COUNTIF($W$3:$W860,"YES")=0,SUMIF(Entrenamientos!A:A,"&lt;="&amp;Mantenimiento!H88,Entrenamientos!L:L),SUMIF(Entrenamientos!A:A,"&lt;="&amp;Mantenimiento!H88,Entrenamientos!L:L)-SUMIF($I:$I,"&lt;"&amp;(Mantenimiento!H88-1),$AI:$AI)),"")</f>
        <v/>
      </c>
      <c r="AJ88" s="163">
        <f>IF(LEFT(F88,3)="AWP","",IF(I88="","",($I88-$H88)/$AS$1))</f>
        <v>0.50000000008731149</v>
      </c>
      <c r="AK88" s="163" t="str">
        <f t="shared" ca="1" si="42"/>
        <v/>
      </c>
      <c r="AL88" s="163" t="str">
        <f t="shared" ref="AL88:AM90" si="45">IF($F88="MIP",IF(X88="X",$AJ88,""),"")</f>
        <v/>
      </c>
      <c r="AM88" s="199">
        <f t="shared" si="45"/>
        <v>0.50000000008731149</v>
      </c>
      <c r="AN88" s="199" t="e">
        <f>IF($F88="MIP",IF(#REF!="X",$AJ88,""),"")</f>
        <v>#REF!</v>
      </c>
      <c r="AO88" s="199" t="str">
        <f t="shared" ref="AO88:AR90" si="46">IF($F88="MIP",IF(Z88="X",$AJ88,""),"")</f>
        <v/>
      </c>
      <c r="AP88" s="199" t="str">
        <f t="shared" si="46"/>
        <v/>
      </c>
      <c r="AQ88" s="199" t="str">
        <f t="shared" si="46"/>
        <v/>
      </c>
      <c r="AR88" s="163" t="str">
        <f t="shared" si="46"/>
        <v/>
      </c>
    </row>
    <row r="89" spans="1:44" ht="30" x14ac:dyDescent="0.25">
      <c r="A89" s="165" t="s">
        <v>753</v>
      </c>
      <c r="B89" s="165" t="s">
        <v>163</v>
      </c>
      <c r="C89" s="165"/>
      <c r="D89" s="166" t="s">
        <v>144</v>
      </c>
      <c r="E89" s="166" t="s">
        <v>284</v>
      </c>
      <c r="F89" s="165" t="s">
        <v>220</v>
      </c>
      <c r="G89" s="165" t="s">
        <v>61</v>
      </c>
      <c r="H89" s="167">
        <v>44575.270833333336</v>
      </c>
      <c r="I89" s="167">
        <v>44575.291666666664</v>
      </c>
      <c r="J89" s="161" t="str">
        <f t="shared" si="37"/>
        <v>CLOSED</v>
      </c>
      <c r="K89" s="197" t="s">
        <v>731</v>
      </c>
      <c r="L89" s="207"/>
      <c r="M89" s="233"/>
      <c r="N89" s="221"/>
      <c r="O89" s="224"/>
      <c r="P89" s="399"/>
      <c r="Q89" s="399"/>
      <c r="R89" s="205"/>
      <c r="S89" s="169"/>
      <c r="T89" s="205"/>
      <c r="U89" s="169"/>
      <c r="V89" s="169"/>
      <c r="W89" s="231" t="s">
        <v>218</v>
      </c>
      <c r="X89" s="168"/>
      <c r="Y89" s="168" t="s">
        <v>186</v>
      </c>
      <c r="Z89" s="168"/>
      <c r="AA89" s="168"/>
      <c r="AB89" s="168"/>
      <c r="AC89" s="168"/>
      <c r="AD89" s="162">
        <f t="shared" si="38"/>
        <v>1</v>
      </c>
      <c r="AE89" s="162">
        <f t="shared" si="39"/>
        <v>1</v>
      </c>
      <c r="AF89" s="162">
        <f t="shared" si="40"/>
        <v>2022</v>
      </c>
      <c r="AG89" s="162">
        <f t="shared" si="41"/>
        <v>2022</v>
      </c>
      <c r="AH89" s="162">
        <f>IF(B89="Root",IF(J89="CLOSED",SUMIF(Entrenamientos!A:A,"&lt;="&amp;Mantenimiento!I89,Entrenamientos!L:L)-SUMIF(Entrenamientos!A:A,"&lt;="&amp;Mantenimiento!H89,Entrenamientos!L:L),""),"")</f>
        <v>0</v>
      </c>
      <c r="AI89" s="163" t="str">
        <f>IF(W89="YES",IF(COUNTIF($W$3:$W861,"YES")=0,SUMIF(Entrenamientos!A:A,"&lt;="&amp;Mantenimiento!H89,Entrenamientos!L:L),SUMIF(Entrenamientos!A:A,"&lt;="&amp;Mantenimiento!H89,Entrenamientos!L:L)-SUMIF($I:$I,"&lt;"&amp;(Mantenimiento!H89-1),$AI:$AI)),"")</f>
        <v/>
      </c>
      <c r="AJ89" s="163">
        <f>IF(LEFT(F89,3)="AWP","",IF(I89="","",($I89-$H89)/$AS$1))</f>
        <v>0.49999999991268851</v>
      </c>
      <c r="AK89" s="163" t="str">
        <f t="shared" ca="1" si="42"/>
        <v/>
      </c>
      <c r="AL89" s="163" t="str">
        <f t="shared" si="45"/>
        <v/>
      </c>
      <c r="AM89" s="199">
        <f t="shared" si="45"/>
        <v>0.49999999991268851</v>
      </c>
      <c r="AN89" s="199" t="e">
        <f>IF($F89="MIP",IF(#REF!="X",$AJ89,""),"")</f>
        <v>#REF!</v>
      </c>
      <c r="AO89" s="199" t="str">
        <f t="shared" si="46"/>
        <v/>
      </c>
      <c r="AP89" s="199" t="str">
        <f t="shared" si="46"/>
        <v/>
      </c>
      <c r="AQ89" s="199" t="str">
        <f t="shared" si="46"/>
        <v/>
      </c>
      <c r="AR89" s="163" t="str">
        <f t="shared" si="46"/>
        <v/>
      </c>
    </row>
    <row r="90" spans="1:44" ht="30" x14ac:dyDescent="0.25">
      <c r="A90" s="165" t="s">
        <v>754</v>
      </c>
      <c r="B90" s="165" t="s">
        <v>163</v>
      </c>
      <c r="C90" s="165"/>
      <c r="D90" s="166" t="s">
        <v>144</v>
      </c>
      <c r="E90" s="166" t="s">
        <v>407</v>
      </c>
      <c r="F90" s="165" t="s">
        <v>220</v>
      </c>
      <c r="G90" s="165" t="s">
        <v>61</v>
      </c>
      <c r="H90" s="167">
        <v>44575.645833333336</v>
      </c>
      <c r="I90" s="167">
        <v>44575.666666666664</v>
      </c>
      <c r="J90" s="161" t="str">
        <f t="shared" si="37"/>
        <v>CLOSED</v>
      </c>
      <c r="K90" s="197" t="s">
        <v>731</v>
      </c>
      <c r="L90" s="207"/>
      <c r="M90" s="233"/>
      <c r="N90" s="221"/>
      <c r="O90" s="224"/>
      <c r="P90" s="399"/>
      <c r="Q90" s="399"/>
      <c r="R90" s="205"/>
      <c r="S90" s="169"/>
      <c r="T90" s="205"/>
      <c r="U90" s="169"/>
      <c r="V90" s="169"/>
      <c r="W90" s="231" t="s">
        <v>218</v>
      </c>
      <c r="X90" s="168"/>
      <c r="Y90" s="168"/>
      <c r="Z90" s="168" t="s">
        <v>186</v>
      </c>
      <c r="AA90" s="168"/>
      <c r="AB90" s="168"/>
      <c r="AC90" s="168"/>
      <c r="AD90" s="162">
        <f t="shared" si="38"/>
        <v>1</v>
      </c>
      <c r="AE90" s="162">
        <f t="shared" si="39"/>
        <v>1</v>
      </c>
      <c r="AF90" s="162">
        <f t="shared" si="40"/>
        <v>2022</v>
      </c>
      <c r="AG90" s="162">
        <f t="shared" si="41"/>
        <v>2022</v>
      </c>
      <c r="AH90" s="162">
        <f>IF(B90="Root",IF(J90="CLOSED",SUMIF(Entrenamientos!A:A,"&lt;="&amp;Mantenimiento!I90,Entrenamientos!L:L)-SUMIF(Entrenamientos!A:A,"&lt;="&amp;Mantenimiento!H90,Entrenamientos!L:L),""),"")</f>
        <v>0</v>
      </c>
      <c r="AI90" s="163" t="str">
        <f>IF(W90="YES",IF(COUNTIF($W$3:$W862,"YES")=0,SUMIF(Entrenamientos!A:A,"&lt;="&amp;Mantenimiento!H90,Entrenamientos!L:L),SUMIF(Entrenamientos!A:A,"&lt;="&amp;Mantenimiento!H90,Entrenamientos!L:L)-SUMIF($I:$I,"&lt;"&amp;(Mantenimiento!H90-1),$AI:$AI)),"")</f>
        <v/>
      </c>
      <c r="AJ90" s="163">
        <f>IF(LEFT(F90,3)="AWP","",IF(I90="","",($I90-$H90)/$AS$1))</f>
        <v>0.49999999991268851</v>
      </c>
      <c r="AK90" s="163" t="str">
        <f t="shared" ca="1" si="42"/>
        <v/>
      </c>
      <c r="AL90" s="163" t="str">
        <f t="shared" si="45"/>
        <v/>
      </c>
      <c r="AM90" s="199" t="str">
        <f t="shared" si="45"/>
        <v/>
      </c>
      <c r="AN90" s="199" t="e">
        <f>IF($F90="MIP",IF(#REF!="X",$AJ90,""),"")</f>
        <v>#REF!</v>
      </c>
      <c r="AO90" s="199">
        <f t="shared" si="46"/>
        <v>0.49999999991268851</v>
      </c>
      <c r="AP90" s="199" t="str">
        <f t="shared" si="46"/>
        <v/>
      </c>
      <c r="AQ90" s="199" t="str">
        <f t="shared" si="46"/>
        <v/>
      </c>
      <c r="AR90" s="163" t="str">
        <f t="shared" si="46"/>
        <v/>
      </c>
    </row>
    <row r="91" spans="1:44" x14ac:dyDescent="0.25">
      <c r="A91" s="165" t="s">
        <v>729</v>
      </c>
      <c r="B91" s="165" t="s">
        <v>163</v>
      </c>
      <c r="C91" s="165"/>
      <c r="D91" s="166" t="s">
        <v>144</v>
      </c>
      <c r="E91" s="166" t="s">
        <v>283</v>
      </c>
      <c r="F91" s="165" t="s">
        <v>220</v>
      </c>
      <c r="G91" s="165" t="s">
        <v>68</v>
      </c>
      <c r="H91" s="167">
        <v>44576.25</v>
      </c>
      <c r="I91" s="167">
        <v>44576.270833333336</v>
      </c>
      <c r="J91" s="161" t="str">
        <f>IF(A91="","",IF(OR(I91="",H91="")=TRUE,"OPEN","CLOSED"))</f>
        <v>CLOSED</v>
      </c>
      <c r="K91" s="197" t="s">
        <v>730</v>
      </c>
      <c r="L91" s="207"/>
      <c r="M91" s="233"/>
      <c r="N91" s="221"/>
      <c r="O91" s="224"/>
      <c r="P91" s="399"/>
      <c r="Q91" s="399"/>
      <c r="R91" s="205"/>
      <c r="S91" s="169"/>
      <c r="T91" s="205"/>
      <c r="U91" s="169"/>
      <c r="V91" s="169"/>
      <c r="W91" s="231" t="s">
        <v>218</v>
      </c>
      <c r="X91" s="168"/>
      <c r="Y91" s="168" t="s">
        <v>186</v>
      </c>
      <c r="Z91" s="168"/>
      <c r="AA91" s="168"/>
      <c r="AB91" s="168"/>
      <c r="AC91" s="168"/>
      <c r="AD91" s="162">
        <f t="shared" ref="AD91:AE95" si="47">IF(H91="","",MONTH(H91))</f>
        <v>1</v>
      </c>
      <c r="AE91" s="162">
        <f t="shared" si="47"/>
        <v>1</v>
      </c>
      <c r="AF91" s="162">
        <f t="shared" ref="AF91:AG95" si="48">IF(H91="","",YEAR(H91))</f>
        <v>2022</v>
      </c>
      <c r="AG91" s="162">
        <f t="shared" si="48"/>
        <v>2022</v>
      </c>
      <c r="AH91" s="162">
        <f>IF(B91="Root",IF(J91="CLOSED",SUMIF(Entrenamientos!A:A,"&lt;="&amp;Mantenimiento!I91,Entrenamientos!L:L)-SUMIF(Entrenamientos!A:A,"&lt;="&amp;Mantenimiento!H91,Entrenamientos!L:L),""),"")</f>
        <v>0</v>
      </c>
      <c r="AI91" s="163" t="str">
        <f>IF(W91="YES",IF(COUNTIF($W$3:$W863,"YES")=0,SUMIF(Entrenamientos!A:A,"&lt;="&amp;Mantenimiento!H91,Entrenamientos!L:L),SUMIF(Entrenamientos!A:A,"&lt;="&amp;Mantenimiento!H91,Entrenamientos!L:L)-SUMIF($I:$I,"&lt;"&amp;(Mantenimiento!H91-1),$AI:$AI)),"")</f>
        <v/>
      </c>
      <c r="AJ91" s="163">
        <f t="shared" si="23"/>
        <v>0.50000000008731149</v>
      </c>
      <c r="AK91" s="163" t="str">
        <f ca="1">IF(LEFT(F91,3)="AWP",IF(I91="",(TODAY()-H91)/$AS$1,(I91-H91)/$AS$1),"")</f>
        <v/>
      </c>
      <c r="AL91" s="163" t="str">
        <f t="shared" si="25"/>
        <v/>
      </c>
      <c r="AM91" s="199">
        <f t="shared" si="26"/>
        <v>0.50000000008731149</v>
      </c>
      <c r="AN91" s="199" t="e">
        <f>IF($F91="MIP",IF(#REF!="X",$AJ91,""),"")</f>
        <v>#REF!</v>
      </c>
      <c r="AO91" s="199" t="str">
        <f t="shared" si="27"/>
        <v/>
      </c>
      <c r="AP91" s="199" t="str">
        <f t="shared" si="28"/>
        <v/>
      </c>
      <c r="AQ91" s="199" t="str">
        <f t="shared" si="29"/>
        <v/>
      </c>
      <c r="AR91" s="163" t="str">
        <f t="shared" si="30"/>
        <v/>
      </c>
    </row>
    <row r="92" spans="1:44" ht="30" x14ac:dyDescent="0.25">
      <c r="A92" s="165" t="s">
        <v>734</v>
      </c>
      <c r="B92" s="165" t="s">
        <v>163</v>
      </c>
      <c r="C92" s="165"/>
      <c r="D92" s="166" t="s">
        <v>144</v>
      </c>
      <c r="E92" s="166" t="s">
        <v>284</v>
      </c>
      <c r="F92" s="165" t="s">
        <v>220</v>
      </c>
      <c r="G92" s="165" t="s">
        <v>61</v>
      </c>
      <c r="H92" s="167">
        <v>44576.270833333336</v>
      </c>
      <c r="I92" s="167">
        <v>44576.291666666664</v>
      </c>
      <c r="J92" s="161" t="str">
        <f>IF(A92="","",IF(OR(I92="",H92="")=TRUE,"OPEN","CLOSED"))</f>
        <v>CLOSED</v>
      </c>
      <c r="K92" s="197" t="s">
        <v>731</v>
      </c>
      <c r="L92" s="207"/>
      <c r="M92" s="233"/>
      <c r="N92" s="221"/>
      <c r="O92" s="224"/>
      <c r="P92" s="399"/>
      <c r="Q92" s="399"/>
      <c r="R92" s="205"/>
      <c r="S92" s="169"/>
      <c r="T92" s="205"/>
      <c r="U92" s="169"/>
      <c r="V92" s="169"/>
      <c r="W92" s="231" t="s">
        <v>218</v>
      </c>
      <c r="X92" s="168"/>
      <c r="Y92" s="168" t="s">
        <v>186</v>
      </c>
      <c r="Z92" s="168"/>
      <c r="AA92" s="168"/>
      <c r="AB92" s="168"/>
      <c r="AC92" s="168"/>
      <c r="AD92" s="162">
        <f t="shared" si="47"/>
        <v>1</v>
      </c>
      <c r="AE92" s="162">
        <f t="shared" si="47"/>
        <v>1</v>
      </c>
      <c r="AF92" s="162">
        <f t="shared" si="48"/>
        <v>2022</v>
      </c>
      <c r="AG92" s="162">
        <f t="shared" si="48"/>
        <v>2022</v>
      </c>
      <c r="AH92" s="162">
        <f>IF(B92="Root",IF(J92="CLOSED",SUMIF(Entrenamientos!A:A,"&lt;="&amp;Mantenimiento!I92,Entrenamientos!L:L)-SUMIF(Entrenamientos!A:A,"&lt;="&amp;Mantenimiento!H92,Entrenamientos!L:L),""),"")</f>
        <v>0</v>
      </c>
      <c r="AI92" s="163" t="str">
        <f>IF(W92="YES",IF(COUNTIF($W$3:$W864,"YES")=0,SUMIF(Entrenamientos!A:A,"&lt;="&amp;Mantenimiento!H92,Entrenamientos!L:L),SUMIF(Entrenamientos!A:A,"&lt;="&amp;Mantenimiento!H92,Entrenamientos!L:L)-SUMIF($I:$I,"&lt;"&amp;(Mantenimiento!H92-1),$AI:$AI)),"")</f>
        <v/>
      </c>
      <c r="AJ92" s="163">
        <f t="shared" si="23"/>
        <v>0.49999999991268851</v>
      </c>
      <c r="AK92" s="163" t="str">
        <f ca="1">IF(LEFT(F92,3)="AWP",IF(I92="",(TODAY()-H92)/$AS$1,(I92-H92)/$AS$1),"")</f>
        <v/>
      </c>
      <c r="AL92" s="163" t="str">
        <f t="shared" si="25"/>
        <v/>
      </c>
      <c r="AM92" s="199">
        <f t="shared" si="26"/>
        <v>0.49999999991268851</v>
      </c>
      <c r="AN92" s="199" t="e">
        <f>IF($F92="MIP",IF(#REF!="X",$AJ92,""),"")</f>
        <v>#REF!</v>
      </c>
      <c r="AO92" s="199" t="str">
        <f t="shared" si="27"/>
        <v/>
      </c>
      <c r="AP92" s="199" t="str">
        <f t="shared" si="28"/>
        <v/>
      </c>
      <c r="AQ92" s="199" t="str">
        <f t="shared" si="29"/>
        <v/>
      </c>
      <c r="AR92" s="163" t="str">
        <f t="shared" si="30"/>
        <v/>
      </c>
    </row>
    <row r="93" spans="1:44" ht="30" x14ac:dyDescent="0.25">
      <c r="A93" s="165" t="s">
        <v>751</v>
      </c>
      <c r="B93" s="165" t="s">
        <v>163</v>
      </c>
      <c r="C93" s="165"/>
      <c r="D93" s="166" t="s">
        <v>144</v>
      </c>
      <c r="E93" s="166" t="s">
        <v>407</v>
      </c>
      <c r="F93" s="165" t="s">
        <v>220</v>
      </c>
      <c r="G93" s="165" t="s">
        <v>61</v>
      </c>
      <c r="H93" s="167">
        <v>44576.645833333336</v>
      </c>
      <c r="I93" s="167">
        <v>44576.666666666664</v>
      </c>
      <c r="J93" s="161" t="str">
        <f>IF(A93="","",IF(OR(I93="",H93="")=TRUE,"OPEN","CLOSED"))</f>
        <v>CLOSED</v>
      </c>
      <c r="K93" s="197" t="s">
        <v>731</v>
      </c>
      <c r="L93" s="207"/>
      <c r="M93" s="233"/>
      <c r="N93" s="221"/>
      <c r="O93" s="224"/>
      <c r="P93" s="399"/>
      <c r="Q93" s="399"/>
      <c r="R93" s="205"/>
      <c r="S93" s="169"/>
      <c r="T93" s="205"/>
      <c r="U93" s="169"/>
      <c r="V93" s="169"/>
      <c r="W93" s="231" t="s">
        <v>218</v>
      </c>
      <c r="X93" s="168"/>
      <c r="Y93" s="168"/>
      <c r="Z93" s="168" t="s">
        <v>186</v>
      </c>
      <c r="AA93" s="168"/>
      <c r="AB93" s="168"/>
      <c r="AC93" s="168"/>
      <c r="AD93" s="162">
        <f t="shared" si="47"/>
        <v>1</v>
      </c>
      <c r="AE93" s="162">
        <f t="shared" si="47"/>
        <v>1</v>
      </c>
      <c r="AF93" s="162">
        <f t="shared" si="48"/>
        <v>2022</v>
      </c>
      <c r="AG93" s="162">
        <f t="shared" si="48"/>
        <v>2022</v>
      </c>
      <c r="AH93" s="162">
        <f>IF(B93="Root",IF(J93="CLOSED",SUMIF(Entrenamientos!A:A,"&lt;="&amp;Mantenimiento!I93,Entrenamientos!L:L)-SUMIF(Entrenamientos!A:A,"&lt;="&amp;Mantenimiento!H93,Entrenamientos!L:L),""),"")</f>
        <v>0</v>
      </c>
      <c r="AI93" s="163" t="str">
        <f>IF(W93="YES",IF(COUNTIF($W$3:$W865,"YES")=0,SUMIF(Entrenamientos!A:A,"&lt;="&amp;Mantenimiento!H93,Entrenamientos!L:L),SUMIF(Entrenamientos!A:A,"&lt;="&amp;Mantenimiento!H93,Entrenamientos!L:L)-SUMIF($I:$I,"&lt;"&amp;(Mantenimiento!H93-1),$AI:$AI)),"")</f>
        <v/>
      </c>
      <c r="AJ93" s="163">
        <f>IF(LEFT(F93,3)="AWP","",IF(I93="","",($I93-$H93)/$AS$1))</f>
        <v>0.49999999991268851</v>
      </c>
      <c r="AK93" s="163" t="str">
        <f ca="1">IF(LEFT(F93,3)="AWP",IF(I93="",(TODAY()-H93)/$AS$1,(I93-H93)/$AS$1),"")</f>
        <v/>
      </c>
      <c r="AL93" s="163" t="str">
        <f t="shared" ref="AL93:AM95" si="49">IF($F93="MIP",IF(X93="X",$AJ93,""),"")</f>
        <v/>
      </c>
      <c r="AM93" s="199" t="str">
        <f t="shared" si="49"/>
        <v/>
      </c>
      <c r="AN93" s="199" t="e">
        <f>IF($F93="MIP",IF(#REF!="X",$AJ93,""),"")</f>
        <v>#REF!</v>
      </c>
      <c r="AO93" s="199">
        <f t="shared" ref="AO93:AR95" si="50">IF($F93="MIP",IF(Z93="X",$AJ93,""),"")</f>
        <v>0.49999999991268851</v>
      </c>
      <c r="AP93" s="199" t="str">
        <f t="shared" si="50"/>
        <v/>
      </c>
      <c r="AQ93" s="199" t="str">
        <f t="shared" si="50"/>
        <v/>
      </c>
      <c r="AR93" s="163" t="str">
        <f t="shared" si="50"/>
        <v/>
      </c>
    </row>
    <row r="94" spans="1:44" x14ac:dyDescent="0.25">
      <c r="A94" s="165" t="s">
        <v>732</v>
      </c>
      <c r="B94" s="165" t="s">
        <v>163</v>
      </c>
      <c r="C94" s="165"/>
      <c r="D94" s="166" t="s">
        <v>144</v>
      </c>
      <c r="E94" s="166" t="s">
        <v>283</v>
      </c>
      <c r="F94" s="165" t="s">
        <v>220</v>
      </c>
      <c r="G94" s="165" t="s">
        <v>68</v>
      </c>
      <c r="H94" s="167">
        <v>44578.25</v>
      </c>
      <c r="I94" s="167">
        <v>44578.270833333336</v>
      </c>
      <c r="J94" s="161" t="str">
        <f>IF(A94="","",IF(OR(I94="",H94="")=TRUE,"OPEN","CLOSED"))</f>
        <v>CLOSED</v>
      </c>
      <c r="K94" s="197" t="s">
        <v>730</v>
      </c>
      <c r="L94" s="207"/>
      <c r="M94" s="233"/>
      <c r="N94" s="221"/>
      <c r="O94" s="224"/>
      <c r="P94" s="399"/>
      <c r="Q94" s="399"/>
      <c r="R94" s="205"/>
      <c r="S94" s="169"/>
      <c r="T94" s="205"/>
      <c r="U94" s="169"/>
      <c r="V94" s="169"/>
      <c r="W94" s="231" t="s">
        <v>218</v>
      </c>
      <c r="X94" s="168"/>
      <c r="Y94" s="168" t="s">
        <v>186</v>
      </c>
      <c r="Z94" s="168"/>
      <c r="AA94" s="168"/>
      <c r="AB94" s="168"/>
      <c r="AC94" s="168"/>
      <c r="AD94" s="162">
        <f t="shared" si="47"/>
        <v>1</v>
      </c>
      <c r="AE94" s="162">
        <f t="shared" si="47"/>
        <v>1</v>
      </c>
      <c r="AF94" s="162">
        <f t="shared" si="48"/>
        <v>2022</v>
      </c>
      <c r="AG94" s="162">
        <f t="shared" si="48"/>
        <v>2022</v>
      </c>
      <c r="AH94" s="162">
        <f>IF(B94="Root",IF(J94="CLOSED",SUMIF(Entrenamientos!A:A,"&lt;="&amp;Mantenimiento!I94,Entrenamientos!L:L)-SUMIF(Entrenamientos!A:A,"&lt;="&amp;Mantenimiento!H94,Entrenamientos!L:L),""),"")</f>
        <v>0</v>
      </c>
      <c r="AI94" s="163" t="str">
        <f>IF(W94="YES",IF(COUNTIF($W$3:$W866,"YES")=0,SUMIF(Entrenamientos!A:A,"&lt;="&amp;Mantenimiento!H94,Entrenamientos!L:L),SUMIF(Entrenamientos!A:A,"&lt;="&amp;Mantenimiento!H94,Entrenamientos!L:L)-SUMIF($I:$I,"&lt;"&amp;(Mantenimiento!H94-1),$AI:$AI)),"")</f>
        <v/>
      </c>
      <c r="AJ94" s="163">
        <f>IF(LEFT(F94,3)="AWP","",IF(I94="","",($I94-$H94)/$AS$1))</f>
        <v>0.50000000008731149</v>
      </c>
      <c r="AK94" s="163" t="str">
        <f ca="1">IF(LEFT(F94,3)="AWP",IF(I94="",(TODAY()-H94)/$AS$1,(I94-H94)/$AS$1),"")</f>
        <v/>
      </c>
      <c r="AL94" s="163" t="str">
        <f t="shared" si="49"/>
        <v/>
      </c>
      <c r="AM94" s="199">
        <f t="shared" si="49"/>
        <v>0.50000000008731149</v>
      </c>
      <c r="AN94" s="199" t="e">
        <f>IF($F94="MIP",IF(#REF!="X",$AJ94,""),"")</f>
        <v>#REF!</v>
      </c>
      <c r="AO94" s="199" t="str">
        <f t="shared" si="50"/>
        <v/>
      </c>
      <c r="AP94" s="199" t="str">
        <f t="shared" si="50"/>
        <v/>
      </c>
      <c r="AQ94" s="199" t="str">
        <f t="shared" si="50"/>
        <v/>
      </c>
      <c r="AR94" s="163" t="str">
        <f t="shared" si="50"/>
        <v/>
      </c>
    </row>
    <row r="95" spans="1:44" ht="30" x14ac:dyDescent="0.25">
      <c r="A95" s="165" t="s">
        <v>733</v>
      </c>
      <c r="B95" s="165" t="s">
        <v>163</v>
      </c>
      <c r="C95" s="165"/>
      <c r="D95" s="166" t="s">
        <v>144</v>
      </c>
      <c r="E95" s="166" t="s">
        <v>284</v>
      </c>
      <c r="F95" s="165" t="s">
        <v>220</v>
      </c>
      <c r="G95" s="165" t="s">
        <v>61</v>
      </c>
      <c r="H95" s="167">
        <v>44578.270833333336</v>
      </c>
      <c r="I95" s="167">
        <v>44578.291666666664</v>
      </c>
      <c r="J95" s="161" t="str">
        <f>IF(A95="","",IF(OR(I95="",H95="")=TRUE,"OPEN","CLOSED"))</f>
        <v>CLOSED</v>
      </c>
      <c r="K95" s="197" t="s">
        <v>731</v>
      </c>
      <c r="L95" s="207"/>
      <c r="M95" s="233"/>
      <c r="N95" s="221"/>
      <c r="O95" s="224"/>
      <c r="P95" s="399"/>
      <c r="Q95" s="399"/>
      <c r="R95" s="205"/>
      <c r="S95" s="169"/>
      <c r="T95" s="205"/>
      <c r="U95" s="169"/>
      <c r="V95" s="169"/>
      <c r="W95" s="231" t="s">
        <v>218</v>
      </c>
      <c r="X95" s="168"/>
      <c r="Y95" s="168" t="s">
        <v>186</v>
      </c>
      <c r="Z95" s="168"/>
      <c r="AA95" s="168"/>
      <c r="AB95" s="168"/>
      <c r="AC95" s="168"/>
      <c r="AD95" s="162">
        <f t="shared" si="47"/>
        <v>1</v>
      </c>
      <c r="AE95" s="162">
        <f t="shared" si="47"/>
        <v>1</v>
      </c>
      <c r="AF95" s="162">
        <f t="shared" si="48"/>
        <v>2022</v>
      </c>
      <c r="AG95" s="162">
        <f t="shared" si="48"/>
        <v>2022</v>
      </c>
      <c r="AH95" s="162">
        <f>IF(B95="Root",IF(J95="CLOSED",SUMIF(Entrenamientos!A:A,"&lt;="&amp;Mantenimiento!I95,Entrenamientos!L:L)-SUMIF(Entrenamientos!A:A,"&lt;="&amp;Mantenimiento!H95,Entrenamientos!L:L),""),"")</f>
        <v>0</v>
      </c>
      <c r="AI95" s="163" t="str">
        <f>IF(W95="YES",IF(COUNTIF($W$3:$W867,"YES")=0,SUMIF(Entrenamientos!A:A,"&lt;="&amp;Mantenimiento!H95,Entrenamientos!L:L),SUMIF(Entrenamientos!A:A,"&lt;="&amp;Mantenimiento!H95,Entrenamientos!L:L)-SUMIF($I:$I,"&lt;"&amp;(Mantenimiento!H95-1),$AI:$AI)),"")</f>
        <v/>
      </c>
      <c r="AJ95" s="163">
        <f>IF(LEFT(F95,3)="AWP","",IF(I95="","",($I95-$H95)/$AS$1))</f>
        <v>0.49999999991268851</v>
      </c>
      <c r="AK95" s="163" t="str">
        <f ca="1">IF(LEFT(F95,3)="AWP",IF(I95="",(TODAY()-H95)/$AS$1,(I95-H95)/$AS$1),"")</f>
        <v/>
      </c>
      <c r="AL95" s="163" t="str">
        <f t="shared" si="49"/>
        <v/>
      </c>
      <c r="AM95" s="199">
        <f t="shared" si="49"/>
        <v>0.49999999991268851</v>
      </c>
      <c r="AN95" s="199" t="e">
        <f>IF($F95="MIP",IF(#REF!="X",$AJ95,""),"")</f>
        <v>#REF!</v>
      </c>
      <c r="AO95" s="199" t="str">
        <f t="shared" si="50"/>
        <v/>
      </c>
      <c r="AP95" s="199" t="str">
        <f t="shared" si="50"/>
        <v/>
      </c>
      <c r="AQ95" s="199" t="str">
        <f t="shared" si="50"/>
        <v/>
      </c>
      <c r="AR95" s="163" t="str">
        <f t="shared" si="50"/>
        <v/>
      </c>
    </row>
    <row r="96" spans="1:44" ht="30" x14ac:dyDescent="0.25">
      <c r="A96" s="165" t="s">
        <v>735</v>
      </c>
      <c r="B96" s="165" t="s">
        <v>163</v>
      </c>
      <c r="C96" s="165"/>
      <c r="D96" s="166" t="s">
        <v>143</v>
      </c>
      <c r="E96" s="166" t="s">
        <v>778</v>
      </c>
      <c r="F96" s="165" t="s">
        <v>220</v>
      </c>
      <c r="G96" s="165" t="s">
        <v>61</v>
      </c>
      <c r="H96" s="167">
        <v>44578.3125</v>
      </c>
      <c r="I96" s="167"/>
      <c r="J96" s="161" t="str">
        <f t="shared" ref="J96:J120" si="51">IF(A96="","",IF(OR(I96="",H96="")=TRUE,"OPEN","CLOSED"))</f>
        <v>OPEN</v>
      </c>
      <c r="K96" s="197" t="s">
        <v>736</v>
      </c>
      <c r="L96" s="207"/>
      <c r="M96" s="233"/>
      <c r="N96" s="221"/>
      <c r="O96" s="224"/>
      <c r="P96" s="399"/>
      <c r="Q96" s="399"/>
      <c r="R96" s="205"/>
      <c r="S96" s="169"/>
      <c r="T96" s="205"/>
      <c r="U96" s="169"/>
      <c r="V96" s="169"/>
      <c r="W96" s="231" t="s">
        <v>218</v>
      </c>
      <c r="X96" s="168"/>
      <c r="Y96" s="168" t="s">
        <v>186</v>
      </c>
      <c r="Z96" s="168"/>
      <c r="AA96" s="168"/>
      <c r="AB96" s="168"/>
      <c r="AC96" s="168"/>
      <c r="AD96" s="162">
        <f t="shared" ref="AD96:AD106" si="52">IF(H96="","",MONTH(H96))</f>
        <v>1</v>
      </c>
      <c r="AE96" s="162" t="str">
        <f t="shared" ref="AE96:AE106" si="53">IF(I96="","",MONTH(I96))</f>
        <v/>
      </c>
      <c r="AF96" s="162">
        <f t="shared" ref="AF96:AF106" si="54">IF(H96="","",YEAR(H96))</f>
        <v>2022</v>
      </c>
      <c r="AG96" s="162" t="str">
        <f t="shared" ref="AG96:AG106" si="55">IF(I96="","",YEAR(I96))</f>
        <v/>
      </c>
      <c r="AH96" s="162" t="str">
        <f>IF(B96="Root",IF(J96="CLOSED",SUMIF(Entrenamientos!A:A,"&lt;="&amp;Mantenimiento!I96,Entrenamientos!L:L)-SUMIF(Entrenamientos!A:A,"&lt;="&amp;Mantenimiento!H96,Entrenamientos!L:L),""),"")</f>
        <v/>
      </c>
      <c r="AI96" s="163" t="str">
        <f>IF(W96="YES",IF(COUNTIF($W$3:$W868,"YES")=0,SUMIF(Entrenamientos!A:A,"&lt;="&amp;Mantenimiento!H96,Entrenamientos!L:L),SUMIF(Entrenamientos!A:A,"&lt;="&amp;Mantenimiento!H96,Entrenamientos!L:L)-SUMIF($I:$I,"&lt;"&amp;(Mantenimiento!H96-1),$AI:$AI)),"")</f>
        <v/>
      </c>
      <c r="AJ96" s="163" t="str">
        <f t="shared" ref="AJ96:AJ106" si="56">IF(LEFT(F96,3)="AWP","",IF(I96="","",($I96-$H96)/$AS$1))</f>
        <v/>
      </c>
      <c r="AK96" s="163" t="str">
        <f t="shared" ref="AK96:AK106" ca="1" si="57">IF(LEFT(F96,3)="AWP",IF(I96="",(TODAY()-H96)/$AS$1,(I96-H96)/$AS$1),"")</f>
        <v/>
      </c>
      <c r="AL96" s="163" t="str">
        <f t="shared" ref="AL96:AL106" si="58">IF($F96="MIP",IF(X96="X",$AJ96,""),"")</f>
        <v/>
      </c>
      <c r="AM96" s="199" t="str">
        <f t="shared" ref="AM96:AM103" si="59">IF($F96="MIP",IF(Y96="X",$AJ96,""),"")</f>
        <v/>
      </c>
      <c r="AN96" s="199" t="e">
        <f>IF($F96="MIP",IF(#REF!="X",$AJ96,""),"")</f>
        <v>#REF!</v>
      </c>
      <c r="AO96" s="199" t="str">
        <f t="shared" ref="AO96:AO106" si="60">IF($F96="MIP",IF(Z96="X",$AJ96,""),"")</f>
        <v/>
      </c>
      <c r="AP96" s="199" t="str">
        <f t="shared" ref="AP96:AP106" si="61">IF($F96="MIP",IF(AA96="X",$AJ96,""),"")</f>
        <v/>
      </c>
      <c r="AQ96" s="199" t="str">
        <f t="shared" ref="AQ96:AQ106" si="62">IF($F96="MIP",IF(AB96="X",$AJ96,""),"")</f>
        <v/>
      </c>
      <c r="AR96" s="163" t="str">
        <f t="shared" ref="AR96:AR106" si="63">IF($F96="MIP",IF(AC96="X",$AJ96,""),"")</f>
        <v/>
      </c>
    </row>
    <row r="97" spans="1:44" ht="30" x14ac:dyDescent="0.25">
      <c r="A97" s="165" t="s">
        <v>737</v>
      </c>
      <c r="B97" s="165" t="s">
        <v>163</v>
      </c>
      <c r="C97" s="165"/>
      <c r="D97" s="166" t="s">
        <v>143</v>
      </c>
      <c r="E97" s="166" t="s">
        <v>247</v>
      </c>
      <c r="F97" s="165" t="s">
        <v>220</v>
      </c>
      <c r="G97" s="165" t="s">
        <v>61</v>
      </c>
      <c r="H97" s="167">
        <v>44578.3125</v>
      </c>
      <c r="I97" s="167">
        <v>44578.319444444445</v>
      </c>
      <c r="J97" s="161" t="str">
        <f t="shared" si="51"/>
        <v>CLOSED</v>
      </c>
      <c r="K97" s="197" t="s">
        <v>744</v>
      </c>
      <c r="L97" s="207"/>
      <c r="M97" s="233"/>
      <c r="N97" s="221"/>
      <c r="O97" s="224"/>
      <c r="P97" s="399"/>
      <c r="Q97" s="399"/>
      <c r="R97" s="205"/>
      <c r="S97" s="169"/>
      <c r="T97" s="205"/>
      <c r="U97" s="169"/>
      <c r="V97" s="169"/>
      <c r="W97" s="231" t="s">
        <v>218</v>
      </c>
      <c r="X97" s="168"/>
      <c r="Y97" s="168" t="s">
        <v>186</v>
      </c>
      <c r="Z97" s="168"/>
      <c r="AA97" s="168"/>
      <c r="AB97" s="168"/>
      <c r="AC97" s="168"/>
      <c r="AD97" s="162">
        <f t="shared" si="52"/>
        <v>1</v>
      </c>
      <c r="AE97" s="162">
        <f t="shared" si="53"/>
        <v>1</v>
      </c>
      <c r="AF97" s="162">
        <f t="shared" si="54"/>
        <v>2022</v>
      </c>
      <c r="AG97" s="162">
        <f t="shared" si="55"/>
        <v>2022</v>
      </c>
      <c r="AH97" s="162">
        <f>IF(B97="Root",IF(J97="CLOSED",SUMIF(Entrenamientos!A:A,"&lt;="&amp;Mantenimiento!I97,Entrenamientos!L:L)-SUMIF(Entrenamientos!A:A,"&lt;="&amp;Mantenimiento!H97,Entrenamientos!L:L),""),"")</f>
        <v>0</v>
      </c>
      <c r="AI97" s="163" t="str">
        <f>IF(W97="YES",IF(COUNTIF($W$3:$W869,"YES")=0,SUMIF(Entrenamientos!A:A,"&lt;="&amp;Mantenimiento!H97,Entrenamientos!L:L),SUMIF(Entrenamientos!A:A,"&lt;="&amp;Mantenimiento!H97,Entrenamientos!L:L)-SUMIF($I:$I,"&lt;"&amp;(Mantenimiento!H97-1),$AI:$AI)),"")</f>
        <v/>
      </c>
      <c r="AJ97" s="163">
        <f t="shared" si="56"/>
        <v>0.16666666669577049</v>
      </c>
      <c r="AK97" s="163" t="str">
        <f t="shared" ca="1" si="57"/>
        <v/>
      </c>
      <c r="AL97" s="163" t="str">
        <f t="shared" si="58"/>
        <v/>
      </c>
      <c r="AM97" s="199">
        <f t="shared" si="59"/>
        <v>0.16666666669577049</v>
      </c>
      <c r="AN97" s="199" t="e">
        <f>IF($F97="MIP",IF(#REF!="X",$AJ97,""),"")</f>
        <v>#REF!</v>
      </c>
      <c r="AO97" s="199" t="str">
        <f t="shared" si="60"/>
        <v/>
      </c>
      <c r="AP97" s="199" t="str">
        <f t="shared" si="61"/>
        <v/>
      </c>
      <c r="AQ97" s="199" t="str">
        <f t="shared" si="62"/>
        <v/>
      </c>
      <c r="AR97" s="163" t="str">
        <f t="shared" si="63"/>
        <v/>
      </c>
    </row>
    <row r="98" spans="1:44" ht="30" x14ac:dyDescent="0.25">
      <c r="A98" s="165" t="s">
        <v>738</v>
      </c>
      <c r="B98" s="165" t="s">
        <v>163</v>
      </c>
      <c r="C98" s="165"/>
      <c r="D98" s="166" t="s">
        <v>143</v>
      </c>
      <c r="E98" s="166" t="s">
        <v>261</v>
      </c>
      <c r="F98" s="165" t="s">
        <v>220</v>
      </c>
      <c r="G98" s="165" t="s">
        <v>61</v>
      </c>
      <c r="H98" s="167">
        <v>44578.319444444445</v>
      </c>
      <c r="I98" s="167">
        <v>44578.326388888891</v>
      </c>
      <c r="J98" s="161" t="str">
        <f t="shared" si="51"/>
        <v>CLOSED</v>
      </c>
      <c r="K98" s="197" t="s">
        <v>745</v>
      </c>
      <c r="L98" s="207"/>
      <c r="M98" s="233"/>
      <c r="N98" s="221"/>
      <c r="O98" s="224"/>
      <c r="P98" s="399"/>
      <c r="Q98" s="399"/>
      <c r="R98" s="205"/>
      <c r="S98" s="169"/>
      <c r="T98" s="205"/>
      <c r="U98" s="169"/>
      <c r="V98" s="169"/>
      <c r="W98" s="231" t="s">
        <v>218</v>
      </c>
      <c r="X98" s="168"/>
      <c r="Y98" s="168" t="s">
        <v>186</v>
      </c>
      <c r="Z98" s="168"/>
      <c r="AA98" s="168"/>
      <c r="AB98" s="168"/>
      <c r="AC98" s="168"/>
      <c r="AD98" s="162">
        <f t="shared" si="52"/>
        <v>1</v>
      </c>
      <c r="AE98" s="162">
        <f t="shared" si="53"/>
        <v>1</v>
      </c>
      <c r="AF98" s="162">
        <f t="shared" si="54"/>
        <v>2022</v>
      </c>
      <c r="AG98" s="162">
        <f t="shared" si="55"/>
        <v>2022</v>
      </c>
      <c r="AH98" s="162">
        <f>IF(B98="Root",IF(J98="CLOSED",SUMIF(Entrenamientos!A:A,"&lt;="&amp;Mantenimiento!I98,Entrenamientos!L:L)-SUMIF(Entrenamientos!A:A,"&lt;="&amp;Mantenimiento!H98,Entrenamientos!L:L),""),"")</f>
        <v>0</v>
      </c>
      <c r="AI98" s="163" t="str">
        <f>IF(W98="YES",IF(COUNTIF($W$3:$W870,"YES")=0,SUMIF(Entrenamientos!A:A,"&lt;="&amp;Mantenimiento!H98,Entrenamientos!L:L),SUMIF(Entrenamientos!A:A,"&lt;="&amp;Mantenimiento!H98,Entrenamientos!L:L)-SUMIF($I:$I,"&lt;"&amp;(Mantenimiento!H98-1),$AI:$AI)),"")</f>
        <v/>
      </c>
      <c r="AJ98" s="163">
        <f t="shared" si="56"/>
        <v>0.16666666669577049</v>
      </c>
      <c r="AK98" s="163" t="str">
        <f t="shared" ca="1" si="57"/>
        <v/>
      </c>
      <c r="AL98" s="163" t="str">
        <f t="shared" si="58"/>
        <v/>
      </c>
      <c r="AM98" s="199">
        <f t="shared" si="59"/>
        <v>0.16666666669577049</v>
      </c>
      <c r="AN98" s="199" t="e">
        <f>IF($F98="MIP",IF(#REF!="X",$AJ98,""),"")</f>
        <v>#REF!</v>
      </c>
      <c r="AO98" s="199" t="str">
        <f t="shared" si="60"/>
        <v/>
      </c>
      <c r="AP98" s="199" t="str">
        <f t="shared" si="61"/>
        <v/>
      </c>
      <c r="AQ98" s="199" t="str">
        <f t="shared" si="62"/>
        <v/>
      </c>
      <c r="AR98" s="163" t="str">
        <f t="shared" si="63"/>
        <v/>
      </c>
    </row>
    <row r="99" spans="1:44" ht="30" x14ac:dyDescent="0.25">
      <c r="A99" s="165" t="s">
        <v>739</v>
      </c>
      <c r="B99" s="165" t="s">
        <v>163</v>
      </c>
      <c r="C99" s="165"/>
      <c r="D99" s="166" t="s">
        <v>143</v>
      </c>
      <c r="E99" s="166" t="s">
        <v>248</v>
      </c>
      <c r="F99" s="165" t="s">
        <v>220</v>
      </c>
      <c r="G99" s="165" t="s">
        <v>61</v>
      </c>
      <c r="H99" s="167">
        <v>44578.326388888891</v>
      </c>
      <c r="I99" s="167">
        <v>44578.333333333336</v>
      </c>
      <c r="J99" s="161" t="str">
        <f t="shared" si="51"/>
        <v>CLOSED</v>
      </c>
      <c r="K99" s="197" t="s">
        <v>746</v>
      </c>
      <c r="L99" s="207"/>
      <c r="M99" s="233"/>
      <c r="N99" s="221"/>
      <c r="O99" s="224"/>
      <c r="P99" s="399"/>
      <c r="Q99" s="399"/>
      <c r="R99" s="205"/>
      <c r="S99" s="169"/>
      <c r="T99" s="205"/>
      <c r="U99" s="169"/>
      <c r="V99" s="169"/>
      <c r="W99" s="231" t="s">
        <v>218</v>
      </c>
      <c r="X99" s="168"/>
      <c r="Y99" s="168" t="s">
        <v>186</v>
      </c>
      <c r="Z99" s="168"/>
      <c r="AA99" s="168"/>
      <c r="AB99" s="168"/>
      <c r="AC99" s="168"/>
      <c r="AD99" s="162">
        <f t="shared" si="52"/>
        <v>1</v>
      </c>
      <c r="AE99" s="162">
        <f t="shared" si="53"/>
        <v>1</v>
      </c>
      <c r="AF99" s="162">
        <f t="shared" si="54"/>
        <v>2022</v>
      </c>
      <c r="AG99" s="162">
        <f t="shared" si="55"/>
        <v>2022</v>
      </c>
      <c r="AH99" s="162">
        <f>IF(B99="Root",IF(J99="CLOSED",SUMIF(Entrenamientos!A:A,"&lt;="&amp;Mantenimiento!I99,Entrenamientos!L:L)-SUMIF(Entrenamientos!A:A,"&lt;="&amp;Mantenimiento!H99,Entrenamientos!L:L),""),"")</f>
        <v>0</v>
      </c>
      <c r="AI99" s="163" t="str">
        <f>IF(W99="YES",IF(COUNTIF($W$3:$W871,"YES")=0,SUMIF(Entrenamientos!A:A,"&lt;="&amp;Mantenimiento!H99,Entrenamientos!L:L),SUMIF(Entrenamientos!A:A,"&lt;="&amp;Mantenimiento!H99,Entrenamientos!L:L)-SUMIF($I:$I,"&lt;"&amp;(Mantenimiento!H99-1),$AI:$AI)),"")</f>
        <v/>
      </c>
      <c r="AJ99" s="163">
        <f t="shared" si="56"/>
        <v>0.16666666669577049</v>
      </c>
      <c r="AK99" s="163" t="str">
        <f t="shared" ca="1" si="57"/>
        <v/>
      </c>
      <c r="AL99" s="163" t="str">
        <f t="shared" si="58"/>
        <v/>
      </c>
      <c r="AM99" s="199">
        <f t="shared" si="59"/>
        <v>0.16666666669577049</v>
      </c>
      <c r="AN99" s="199" t="e">
        <f>IF($F99="MIP",IF(#REF!="X",$AJ99,""),"")</f>
        <v>#REF!</v>
      </c>
      <c r="AO99" s="199" t="str">
        <f t="shared" si="60"/>
        <v/>
      </c>
      <c r="AP99" s="199" t="str">
        <f t="shared" si="61"/>
        <v/>
      </c>
      <c r="AQ99" s="199" t="str">
        <f t="shared" si="62"/>
        <v/>
      </c>
      <c r="AR99" s="163" t="str">
        <f t="shared" si="63"/>
        <v/>
      </c>
    </row>
    <row r="100" spans="1:44" ht="30" x14ac:dyDescent="0.25">
      <c r="A100" s="165" t="s">
        <v>740</v>
      </c>
      <c r="B100" s="165" t="s">
        <v>163</v>
      </c>
      <c r="C100" s="165"/>
      <c r="D100" s="166" t="s">
        <v>143</v>
      </c>
      <c r="E100" s="166" t="s">
        <v>263</v>
      </c>
      <c r="F100" s="165" t="s">
        <v>220</v>
      </c>
      <c r="G100" s="165" t="s">
        <v>61</v>
      </c>
      <c r="H100" s="167">
        <v>44578.333333333336</v>
      </c>
      <c r="I100" s="167">
        <v>44578.340277777781</v>
      </c>
      <c r="J100" s="161" t="str">
        <f t="shared" si="51"/>
        <v>CLOSED</v>
      </c>
      <c r="K100" s="197" t="s">
        <v>747</v>
      </c>
      <c r="L100" s="207"/>
      <c r="M100" s="233"/>
      <c r="N100" s="221"/>
      <c r="O100" s="224"/>
      <c r="P100" s="399"/>
      <c r="Q100" s="399"/>
      <c r="R100" s="205"/>
      <c r="S100" s="169"/>
      <c r="T100" s="205"/>
      <c r="U100" s="169"/>
      <c r="V100" s="169"/>
      <c r="W100" s="231" t="s">
        <v>218</v>
      </c>
      <c r="X100" s="168"/>
      <c r="Y100" s="168" t="s">
        <v>186</v>
      </c>
      <c r="Z100" s="168"/>
      <c r="AA100" s="168"/>
      <c r="AB100" s="168"/>
      <c r="AC100" s="168"/>
      <c r="AD100" s="162">
        <f t="shared" si="52"/>
        <v>1</v>
      </c>
      <c r="AE100" s="162">
        <f t="shared" si="53"/>
        <v>1</v>
      </c>
      <c r="AF100" s="162">
        <f t="shared" si="54"/>
        <v>2022</v>
      </c>
      <c r="AG100" s="162">
        <f t="shared" si="55"/>
        <v>2022</v>
      </c>
      <c r="AH100" s="162">
        <f>IF(B100="Root",IF(J100="CLOSED",SUMIF(Entrenamientos!A:A,"&lt;="&amp;Mantenimiento!I100,Entrenamientos!L:L)-SUMIF(Entrenamientos!A:A,"&lt;="&amp;Mantenimiento!H100,Entrenamientos!L:L),""),"")</f>
        <v>0</v>
      </c>
      <c r="AI100" s="163" t="str">
        <f>IF(W100="YES",IF(COUNTIF($W$3:$W872,"YES")=0,SUMIF(Entrenamientos!A:A,"&lt;="&amp;Mantenimiento!H100,Entrenamientos!L:L),SUMIF(Entrenamientos!A:A,"&lt;="&amp;Mantenimiento!H100,Entrenamientos!L:L)-SUMIF($I:$I,"&lt;"&amp;(Mantenimiento!H100-1),$AI:$AI)),"")</f>
        <v/>
      </c>
      <c r="AJ100" s="163">
        <f t="shared" si="56"/>
        <v>0.16666666669577049</v>
      </c>
      <c r="AK100" s="163" t="str">
        <f t="shared" ca="1" si="57"/>
        <v/>
      </c>
      <c r="AL100" s="163" t="str">
        <f t="shared" si="58"/>
        <v/>
      </c>
      <c r="AM100" s="199">
        <f t="shared" si="59"/>
        <v>0.16666666669577049</v>
      </c>
      <c r="AN100" s="199" t="e">
        <f>IF($F100="MIP",IF(#REF!="X",$AJ100,""),"")</f>
        <v>#REF!</v>
      </c>
      <c r="AO100" s="199" t="str">
        <f t="shared" si="60"/>
        <v/>
      </c>
      <c r="AP100" s="199" t="str">
        <f t="shared" si="61"/>
        <v/>
      </c>
      <c r="AQ100" s="199" t="str">
        <f t="shared" si="62"/>
        <v/>
      </c>
      <c r="AR100" s="163" t="str">
        <f t="shared" si="63"/>
        <v/>
      </c>
    </row>
    <row r="101" spans="1:44" ht="30" x14ac:dyDescent="0.25">
      <c r="A101" s="165" t="s">
        <v>741</v>
      </c>
      <c r="B101" s="165" t="s">
        <v>163</v>
      </c>
      <c r="C101" s="165"/>
      <c r="D101" s="166" t="s">
        <v>143</v>
      </c>
      <c r="E101" s="166" t="s">
        <v>252</v>
      </c>
      <c r="F101" s="165" t="s">
        <v>220</v>
      </c>
      <c r="G101" s="165" t="s">
        <v>61</v>
      </c>
      <c r="H101" s="167">
        <v>44578.340277777781</v>
      </c>
      <c r="I101" s="167">
        <v>44578.347222222219</v>
      </c>
      <c r="J101" s="161" t="str">
        <f t="shared" si="51"/>
        <v>CLOSED</v>
      </c>
      <c r="K101" s="197" t="s">
        <v>748</v>
      </c>
      <c r="L101" s="207"/>
      <c r="M101" s="233"/>
      <c r="N101" s="221"/>
      <c r="O101" s="224"/>
      <c r="P101" s="399"/>
      <c r="Q101" s="399"/>
      <c r="R101" s="205"/>
      <c r="S101" s="169"/>
      <c r="T101" s="205"/>
      <c r="U101" s="169"/>
      <c r="V101" s="169"/>
      <c r="W101" s="231" t="s">
        <v>218</v>
      </c>
      <c r="X101" s="168"/>
      <c r="Y101" s="168" t="s">
        <v>186</v>
      </c>
      <c r="Z101" s="168"/>
      <c r="AA101" s="168"/>
      <c r="AB101" s="168"/>
      <c r="AC101" s="168"/>
      <c r="AD101" s="162">
        <f t="shared" si="52"/>
        <v>1</v>
      </c>
      <c r="AE101" s="162">
        <f t="shared" si="53"/>
        <v>1</v>
      </c>
      <c r="AF101" s="162">
        <f t="shared" si="54"/>
        <v>2022</v>
      </c>
      <c r="AG101" s="162">
        <f t="shared" si="55"/>
        <v>2022</v>
      </c>
      <c r="AH101" s="162">
        <f>IF(B101="Root",IF(J101="CLOSED",SUMIF(Entrenamientos!A:A,"&lt;="&amp;Mantenimiento!I101,Entrenamientos!L:L)-SUMIF(Entrenamientos!A:A,"&lt;="&amp;Mantenimiento!H101,Entrenamientos!L:L),""),"")</f>
        <v>0</v>
      </c>
      <c r="AI101" s="163" t="str">
        <f>IF(W101="YES",IF(COUNTIF($W$3:$W873,"YES")=0,SUMIF(Entrenamientos!A:A,"&lt;="&amp;Mantenimiento!H101,Entrenamientos!L:L),SUMIF(Entrenamientos!A:A,"&lt;="&amp;Mantenimiento!H101,Entrenamientos!L:L)-SUMIF($I:$I,"&lt;"&amp;(Mantenimiento!H101-1),$AI:$AI)),"")</f>
        <v/>
      </c>
      <c r="AJ101" s="163">
        <f t="shared" si="56"/>
        <v>0.16666666652114751</v>
      </c>
      <c r="AK101" s="163" t="str">
        <f t="shared" ca="1" si="57"/>
        <v/>
      </c>
      <c r="AL101" s="163" t="str">
        <f t="shared" si="58"/>
        <v/>
      </c>
      <c r="AM101" s="199">
        <f t="shared" si="59"/>
        <v>0.16666666652114751</v>
      </c>
      <c r="AN101" s="199" t="e">
        <f>IF($F101="MIP",IF(#REF!="X",$AJ101,""),"")</f>
        <v>#REF!</v>
      </c>
      <c r="AO101" s="199" t="str">
        <f t="shared" si="60"/>
        <v/>
      </c>
      <c r="AP101" s="199" t="str">
        <f t="shared" si="61"/>
        <v/>
      </c>
      <c r="AQ101" s="199" t="str">
        <f t="shared" si="62"/>
        <v/>
      </c>
      <c r="AR101" s="163" t="str">
        <f t="shared" si="63"/>
        <v/>
      </c>
    </row>
    <row r="102" spans="1:44" ht="30" x14ac:dyDescent="0.25">
      <c r="A102" s="165" t="s">
        <v>742</v>
      </c>
      <c r="B102" s="165" t="s">
        <v>163</v>
      </c>
      <c r="C102" s="165"/>
      <c r="D102" s="166" t="s">
        <v>143</v>
      </c>
      <c r="E102" s="166" t="s">
        <v>254</v>
      </c>
      <c r="F102" s="165" t="s">
        <v>220</v>
      </c>
      <c r="G102" s="165" t="s">
        <v>61</v>
      </c>
      <c r="H102" s="167">
        <v>44578.347222222219</v>
      </c>
      <c r="I102" s="167">
        <v>44578.354166666664</v>
      </c>
      <c r="J102" s="161" t="str">
        <f t="shared" si="51"/>
        <v>CLOSED</v>
      </c>
      <c r="K102" s="197" t="s">
        <v>749</v>
      </c>
      <c r="L102" s="207"/>
      <c r="M102" s="233"/>
      <c r="N102" s="221"/>
      <c r="O102" s="224"/>
      <c r="P102" s="399"/>
      <c r="Q102" s="399"/>
      <c r="R102" s="205"/>
      <c r="S102" s="169"/>
      <c r="T102" s="205"/>
      <c r="U102" s="169"/>
      <c r="V102" s="169"/>
      <c r="W102" s="231" t="s">
        <v>218</v>
      </c>
      <c r="X102" s="168"/>
      <c r="Y102" s="168" t="s">
        <v>186</v>
      </c>
      <c r="Z102" s="168"/>
      <c r="AA102" s="168"/>
      <c r="AB102" s="168"/>
      <c r="AC102" s="168"/>
      <c r="AD102" s="162">
        <f t="shared" si="52"/>
        <v>1</v>
      </c>
      <c r="AE102" s="162">
        <f t="shared" si="53"/>
        <v>1</v>
      </c>
      <c r="AF102" s="162">
        <f t="shared" si="54"/>
        <v>2022</v>
      </c>
      <c r="AG102" s="162">
        <f t="shared" si="55"/>
        <v>2022</v>
      </c>
      <c r="AH102" s="162">
        <f>IF(B102="Root",IF(J102="CLOSED",SUMIF(Entrenamientos!A:A,"&lt;="&amp;Mantenimiento!I102,Entrenamientos!L:L)-SUMIF(Entrenamientos!A:A,"&lt;="&amp;Mantenimiento!H102,Entrenamientos!L:L),""),"")</f>
        <v>0</v>
      </c>
      <c r="AI102" s="163" t="str">
        <f>IF(W102="YES",IF(COUNTIF($W$3:$W874,"YES")=0,SUMIF(Entrenamientos!A:A,"&lt;="&amp;Mantenimiento!H102,Entrenamientos!L:L),SUMIF(Entrenamientos!A:A,"&lt;="&amp;Mantenimiento!H102,Entrenamientos!L:L)-SUMIF($I:$I,"&lt;"&amp;(Mantenimiento!H102-1),$AI:$AI)),"")</f>
        <v/>
      </c>
      <c r="AJ102" s="163">
        <f t="shared" si="56"/>
        <v>0.16666666669577049</v>
      </c>
      <c r="AK102" s="163" t="str">
        <f t="shared" ca="1" si="57"/>
        <v/>
      </c>
      <c r="AL102" s="163" t="str">
        <f t="shared" si="58"/>
        <v/>
      </c>
      <c r="AM102" s="199">
        <f t="shared" si="59"/>
        <v>0.16666666669577049</v>
      </c>
      <c r="AN102" s="199" t="e">
        <f>IF($F102="MIP",IF(#REF!="X",$AJ102,""),"")</f>
        <v>#REF!</v>
      </c>
      <c r="AO102" s="199" t="str">
        <f t="shared" si="60"/>
        <v/>
      </c>
      <c r="AP102" s="199" t="str">
        <f t="shared" si="61"/>
        <v/>
      </c>
      <c r="AQ102" s="199" t="str">
        <f t="shared" si="62"/>
        <v/>
      </c>
      <c r="AR102" s="163" t="str">
        <f t="shared" si="63"/>
        <v/>
      </c>
    </row>
    <row r="103" spans="1:44" ht="30" x14ac:dyDescent="0.25">
      <c r="A103" s="165" t="s">
        <v>743</v>
      </c>
      <c r="B103" s="165" t="s">
        <v>163</v>
      </c>
      <c r="C103" s="165"/>
      <c r="D103" s="166" t="s">
        <v>143</v>
      </c>
      <c r="E103" s="166" t="s">
        <v>349</v>
      </c>
      <c r="F103" s="165" t="s">
        <v>220</v>
      </c>
      <c r="G103" s="165" t="s">
        <v>61</v>
      </c>
      <c r="H103" s="167">
        <v>44578.354166666664</v>
      </c>
      <c r="I103" s="167">
        <v>44578.361111111109</v>
      </c>
      <c r="J103" s="161" t="str">
        <f t="shared" si="51"/>
        <v>CLOSED</v>
      </c>
      <c r="K103" s="197" t="s">
        <v>750</v>
      </c>
      <c r="L103" s="207"/>
      <c r="M103" s="233"/>
      <c r="N103" s="221"/>
      <c r="O103" s="224"/>
      <c r="P103" s="399"/>
      <c r="Q103" s="399"/>
      <c r="R103" s="205"/>
      <c r="S103" s="169"/>
      <c r="T103" s="205"/>
      <c r="U103" s="169"/>
      <c r="V103" s="169"/>
      <c r="W103" s="231" t="s">
        <v>218</v>
      </c>
      <c r="X103" s="168"/>
      <c r="Y103" s="168" t="s">
        <v>186</v>
      </c>
      <c r="Z103" s="168"/>
      <c r="AA103" s="168"/>
      <c r="AB103" s="168"/>
      <c r="AC103" s="168"/>
      <c r="AD103" s="162">
        <f t="shared" si="52"/>
        <v>1</v>
      </c>
      <c r="AE103" s="162">
        <f t="shared" si="53"/>
        <v>1</v>
      </c>
      <c r="AF103" s="162">
        <f t="shared" si="54"/>
        <v>2022</v>
      </c>
      <c r="AG103" s="162">
        <f t="shared" si="55"/>
        <v>2022</v>
      </c>
      <c r="AH103" s="162">
        <f>IF(B103="Root",IF(J103="CLOSED",SUMIF(Entrenamientos!A:A,"&lt;="&amp;Mantenimiento!I103,Entrenamientos!L:L)-SUMIF(Entrenamientos!A:A,"&lt;="&amp;Mantenimiento!H103,Entrenamientos!L:L),""),"")</f>
        <v>0</v>
      </c>
      <c r="AI103" s="163" t="str">
        <f>IF(W103="YES",IF(COUNTIF($W$3:$W875,"YES")=0,SUMIF(Entrenamientos!A:A,"&lt;="&amp;Mantenimiento!H103,Entrenamientos!L:L),SUMIF(Entrenamientos!A:A,"&lt;="&amp;Mantenimiento!H103,Entrenamientos!L:L)-SUMIF($I:$I,"&lt;"&amp;(Mantenimiento!H103-1),$AI:$AI)),"")</f>
        <v/>
      </c>
      <c r="AJ103" s="163">
        <f t="shared" si="56"/>
        <v>0.16666666669577049</v>
      </c>
      <c r="AK103" s="163" t="str">
        <f t="shared" ca="1" si="57"/>
        <v/>
      </c>
      <c r="AL103" s="163" t="str">
        <f t="shared" si="58"/>
        <v/>
      </c>
      <c r="AM103" s="199">
        <f t="shared" si="59"/>
        <v>0.16666666669577049</v>
      </c>
      <c r="AN103" s="199" t="e">
        <f>IF($F103="MIP",IF(#REF!="X",$AJ103,""),"")</f>
        <v>#REF!</v>
      </c>
      <c r="AO103" s="199" t="str">
        <f t="shared" si="60"/>
        <v/>
      </c>
      <c r="AP103" s="199" t="str">
        <f t="shared" si="61"/>
        <v/>
      </c>
      <c r="AQ103" s="199" t="str">
        <f t="shared" si="62"/>
        <v/>
      </c>
      <c r="AR103" s="163" t="str">
        <f t="shared" si="63"/>
        <v/>
      </c>
    </row>
    <row r="104" spans="1:44" ht="30" x14ac:dyDescent="0.25">
      <c r="A104" s="165" t="s">
        <v>773</v>
      </c>
      <c r="B104" s="165" t="s">
        <v>163</v>
      </c>
      <c r="C104" s="165"/>
      <c r="D104" s="166" t="s">
        <v>143</v>
      </c>
      <c r="E104" s="166" t="s">
        <v>407</v>
      </c>
      <c r="F104" s="165" t="s">
        <v>220</v>
      </c>
      <c r="G104" s="165" t="s">
        <v>61</v>
      </c>
      <c r="H104" s="167">
        <v>44213.729166666664</v>
      </c>
      <c r="I104" s="167">
        <v>44213.770833333336</v>
      </c>
      <c r="J104" s="161" t="str">
        <f t="shared" si="51"/>
        <v>CLOSED</v>
      </c>
      <c r="K104" s="197" t="s">
        <v>775</v>
      </c>
      <c r="L104" s="207"/>
      <c r="M104" s="233"/>
      <c r="N104" s="221"/>
      <c r="O104" s="224"/>
      <c r="P104" s="399"/>
      <c r="Q104" s="399"/>
      <c r="R104" s="205"/>
      <c r="S104" s="169"/>
      <c r="T104" s="205"/>
      <c r="U104" s="169"/>
      <c r="V104" s="169"/>
      <c r="W104" s="231" t="s">
        <v>218</v>
      </c>
      <c r="X104" s="168" t="s">
        <v>186</v>
      </c>
      <c r="Y104" s="168"/>
      <c r="Z104" s="168"/>
      <c r="AA104" s="168"/>
      <c r="AB104" s="168"/>
      <c r="AC104" s="168"/>
      <c r="AD104" s="162">
        <f t="shared" si="52"/>
        <v>1</v>
      </c>
      <c r="AE104" s="162">
        <f t="shared" si="53"/>
        <v>1</v>
      </c>
      <c r="AF104" s="162">
        <f t="shared" si="54"/>
        <v>2021</v>
      </c>
      <c r="AG104" s="162">
        <f t="shared" si="55"/>
        <v>2021</v>
      </c>
      <c r="AH104" s="162"/>
      <c r="AI104" s="163"/>
      <c r="AJ104" s="163">
        <f t="shared" si="56"/>
        <v>1.000000000174623</v>
      </c>
      <c r="AK104" s="163" t="str">
        <f t="shared" ca="1" si="57"/>
        <v/>
      </c>
      <c r="AL104" s="163">
        <f t="shared" si="58"/>
        <v>1.000000000174623</v>
      </c>
      <c r="AM104" s="199"/>
      <c r="AN104" s="199"/>
      <c r="AO104" s="199" t="str">
        <f t="shared" si="60"/>
        <v/>
      </c>
      <c r="AP104" s="199" t="str">
        <f t="shared" si="61"/>
        <v/>
      </c>
      <c r="AQ104" s="199" t="str">
        <f t="shared" si="62"/>
        <v/>
      </c>
      <c r="AR104" s="163" t="str">
        <f t="shared" si="63"/>
        <v/>
      </c>
    </row>
    <row r="105" spans="1:44" x14ac:dyDescent="0.25">
      <c r="A105" s="165" t="s">
        <v>776</v>
      </c>
      <c r="B105" s="165" t="s">
        <v>163</v>
      </c>
      <c r="C105" s="165"/>
      <c r="D105" s="166" t="s">
        <v>143</v>
      </c>
      <c r="E105" s="166" t="s">
        <v>283</v>
      </c>
      <c r="F105" s="165" t="s">
        <v>220</v>
      </c>
      <c r="G105" s="165" t="s">
        <v>68</v>
      </c>
      <c r="H105" s="167">
        <v>44579.25</v>
      </c>
      <c r="I105" s="167">
        <v>44579.270833333336</v>
      </c>
      <c r="J105" s="161" t="str">
        <f t="shared" si="51"/>
        <v>CLOSED</v>
      </c>
      <c r="K105" s="197" t="s">
        <v>730</v>
      </c>
      <c r="L105" s="207"/>
      <c r="M105" s="233"/>
      <c r="N105" s="221"/>
      <c r="O105" s="224"/>
      <c r="P105" s="399"/>
      <c r="Q105" s="399"/>
      <c r="R105" s="205"/>
      <c r="S105" s="169"/>
      <c r="T105" s="205"/>
      <c r="U105" s="169"/>
      <c r="V105" s="169"/>
      <c r="W105" s="231" t="s">
        <v>218</v>
      </c>
      <c r="X105" s="168"/>
      <c r="Y105" s="168" t="s">
        <v>186</v>
      </c>
      <c r="Z105" s="168"/>
      <c r="AA105" s="168"/>
      <c r="AB105" s="168"/>
      <c r="AC105" s="168"/>
      <c r="AD105" s="162">
        <f t="shared" si="52"/>
        <v>1</v>
      </c>
      <c r="AE105" s="162">
        <f t="shared" si="53"/>
        <v>1</v>
      </c>
      <c r="AF105" s="162">
        <f t="shared" si="54"/>
        <v>2022</v>
      </c>
      <c r="AG105" s="162">
        <f t="shared" si="55"/>
        <v>2022</v>
      </c>
      <c r="AH105" s="162">
        <f>IF(B105="Root",IF(J105="CLOSED",SUMIF(Entrenamientos!A:A,"&lt;="&amp;Mantenimiento!I105,Entrenamientos!L:L)-SUMIF(Entrenamientos!A:A,"&lt;="&amp;Mantenimiento!H105,Entrenamientos!L:L),""),"")</f>
        <v>0</v>
      </c>
      <c r="AI105" s="163" t="str">
        <f>IF(W105="YES",IF(COUNTIF($W$3:$W877,"YES")=0,SUMIF(Entrenamientos!A:A,"&lt;="&amp;Mantenimiento!H105,Entrenamientos!L:L),SUMIF(Entrenamientos!A:A,"&lt;="&amp;Mantenimiento!H105,Entrenamientos!L:L)-SUMIF($I:$I,"&lt;"&amp;(Mantenimiento!H105-1),$AI:$AI)),"")</f>
        <v/>
      </c>
      <c r="AJ105" s="163">
        <f t="shared" si="56"/>
        <v>0.50000000008731149</v>
      </c>
      <c r="AK105" s="163" t="str">
        <f t="shared" ca="1" si="57"/>
        <v/>
      </c>
      <c r="AL105" s="163" t="str">
        <f t="shared" si="58"/>
        <v/>
      </c>
      <c r="AM105" s="199">
        <f>IF($F105="MIP",IF(Y105="X",$AJ105,""),"")</f>
        <v>0.50000000008731149</v>
      </c>
      <c r="AN105" s="199" t="e">
        <f>IF($F105="MIP",IF(#REF!="X",$AJ105,""),"")</f>
        <v>#REF!</v>
      </c>
      <c r="AO105" s="199" t="str">
        <f t="shared" si="60"/>
        <v/>
      </c>
      <c r="AP105" s="199" t="str">
        <f t="shared" si="61"/>
        <v/>
      </c>
      <c r="AQ105" s="199" t="str">
        <f t="shared" si="62"/>
        <v/>
      </c>
      <c r="AR105" s="163" t="str">
        <f t="shared" si="63"/>
        <v/>
      </c>
    </row>
    <row r="106" spans="1:44" ht="30" x14ac:dyDescent="0.25">
      <c r="A106" s="165" t="s">
        <v>777</v>
      </c>
      <c r="B106" s="165" t="s">
        <v>163</v>
      </c>
      <c r="C106" s="165"/>
      <c r="D106" s="166" t="s">
        <v>143</v>
      </c>
      <c r="E106" s="166" t="s">
        <v>284</v>
      </c>
      <c r="F106" s="165" t="s">
        <v>220</v>
      </c>
      <c r="G106" s="165" t="s">
        <v>61</v>
      </c>
      <c r="H106" s="167">
        <v>44579.270833333336</v>
      </c>
      <c r="I106" s="167">
        <v>44579.291666666664</v>
      </c>
      <c r="J106" s="161" t="str">
        <f t="shared" si="51"/>
        <v>CLOSED</v>
      </c>
      <c r="K106" s="197" t="s">
        <v>731</v>
      </c>
      <c r="L106" s="207"/>
      <c r="M106" s="233"/>
      <c r="N106" s="221"/>
      <c r="O106" s="224"/>
      <c r="P106" s="399"/>
      <c r="Q106" s="399"/>
      <c r="R106" s="205"/>
      <c r="S106" s="169"/>
      <c r="T106" s="205"/>
      <c r="U106" s="169"/>
      <c r="V106" s="169"/>
      <c r="W106" s="231" t="s">
        <v>218</v>
      </c>
      <c r="X106" s="168"/>
      <c r="Y106" s="168" t="s">
        <v>186</v>
      </c>
      <c r="Z106" s="168"/>
      <c r="AA106" s="168"/>
      <c r="AB106" s="168"/>
      <c r="AC106" s="168"/>
      <c r="AD106" s="162">
        <f t="shared" si="52"/>
        <v>1</v>
      </c>
      <c r="AE106" s="162">
        <f t="shared" si="53"/>
        <v>1</v>
      </c>
      <c r="AF106" s="162">
        <f t="shared" si="54"/>
        <v>2022</v>
      </c>
      <c r="AG106" s="162">
        <f t="shared" si="55"/>
        <v>2022</v>
      </c>
      <c r="AH106" s="162">
        <f>IF(B106="Root",IF(J106="CLOSED",SUMIF(Entrenamientos!A:A,"&lt;="&amp;Mantenimiento!I106,Entrenamientos!L:L)-SUMIF(Entrenamientos!A:A,"&lt;="&amp;Mantenimiento!H106,Entrenamientos!L:L),""),"")</f>
        <v>0</v>
      </c>
      <c r="AI106" s="163" t="str">
        <f>IF(W106="YES",IF(COUNTIF($W$3:$W878,"YES")=0,SUMIF(Entrenamientos!A:A,"&lt;="&amp;Mantenimiento!H106,Entrenamientos!L:L),SUMIF(Entrenamientos!A:A,"&lt;="&amp;Mantenimiento!H106,Entrenamientos!L:L)-SUMIF($I:$I,"&lt;"&amp;(Mantenimiento!H106-1),$AI:$AI)),"")</f>
        <v/>
      </c>
      <c r="AJ106" s="163">
        <f t="shared" si="56"/>
        <v>0.49999999991268851</v>
      </c>
      <c r="AK106" s="163" t="str">
        <f t="shared" ca="1" si="57"/>
        <v/>
      </c>
      <c r="AL106" s="163" t="str">
        <f t="shared" si="58"/>
        <v/>
      </c>
      <c r="AM106" s="199">
        <f>IF($F106="MIP",IF(Y106="X",$AJ106,""),"")</f>
        <v>0.49999999991268851</v>
      </c>
      <c r="AN106" s="199" t="e">
        <f>IF($F106="MIP",IF(#REF!="X",$AJ106,""),"")</f>
        <v>#REF!</v>
      </c>
      <c r="AO106" s="199" t="str">
        <f t="shared" si="60"/>
        <v/>
      </c>
      <c r="AP106" s="199" t="str">
        <f t="shared" si="61"/>
        <v/>
      </c>
      <c r="AQ106" s="199" t="str">
        <f t="shared" si="62"/>
        <v/>
      </c>
      <c r="AR106" s="163" t="str">
        <f t="shared" si="63"/>
        <v/>
      </c>
    </row>
    <row r="107" spans="1:44" ht="30" x14ac:dyDescent="0.25">
      <c r="A107" s="165" t="s">
        <v>779</v>
      </c>
      <c r="B107" s="165" t="s">
        <v>163</v>
      </c>
      <c r="C107" s="165"/>
      <c r="D107" s="166" t="s">
        <v>143</v>
      </c>
      <c r="E107" s="166" t="s">
        <v>407</v>
      </c>
      <c r="F107" s="165" t="s">
        <v>220</v>
      </c>
      <c r="G107" s="165" t="s">
        <v>61</v>
      </c>
      <c r="H107" s="167">
        <v>44214.520833333336</v>
      </c>
      <c r="I107" s="167">
        <v>44214.5625</v>
      </c>
      <c r="J107" s="161" t="str">
        <f t="shared" si="51"/>
        <v>CLOSED</v>
      </c>
      <c r="K107" s="197" t="s">
        <v>775</v>
      </c>
      <c r="L107" s="207"/>
      <c r="M107" s="233"/>
      <c r="N107" s="221"/>
      <c r="O107" s="224"/>
      <c r="P107" s="399"/>
      <c r="Q107" s="399"/>
      <c r="R107" s="205"/>
      <c r="S107" s="169"/>
      <c r="T107" s="205"/>
      <c r="U107" s="169"/>
      <c r="V107" s="169"/>
      <c r="W107" s="231" t="s">
        <v>218</v>
      </c>
      <c r="X107" s="168" t="s">
        <v>186</v>
      </c>
      <c r="Y107" s="168"/>
      <c r="Z107" s="168"/>
      <c r="AA107" s="168"/>
      <c r="AB107" s="168"/>
      <c r="AC107" s="168"/>
      <c r="AD107" s="162"/>
      <c r="AE107" s="162"/>
      <c r="AF107" s="162"/>
      <c r="AG107" s="162"/>
      <c r="AH107" s="162"/>
      <c r="AI107" s="163"/>
      <c r="AJ107" s="163"/>
      <c r="AK107" s="163"/>
      <c r="AL107" s="163"/>
      <c r="AM107" s="199"/>
      <c r="AN107" s="199"/>
      <c r="AO107" s="199"/>
      <c r="AP107" s="199"/>
      <c r="AQ107" s="199"/>
      <c r="AR107" s="163"/>
    </row>
    <row r="108" spans="1:44" x14ac:dyDescent="0.25">
      <c r="A108" s="165" t="s">
        <v>784</v>
      </c>
      <c r="B108" s="165" t="s">
        <v>163</v>
      </c>
      <c r="C108" s="165"/>
      <c r="D108" s="166" t="s">
        <v>143</v>
      </c>
      <c r="E108" s="166" t="s">
        <v>283</v>
      </c>
      <c r="F108" s="165" t="s">
        <v>220</v>
      </c>
      <c r="G108" s="165" t="s">
        <v>68</v>
      </c>
      <c r="H108" s="167">
        <v>44580.458333333336</v>
      </c>
      <c r="I108" s="167">
        <v>44580.479166666664</v>
      </c>
      <c r="J108" s="161" t="str">
        <f>IF(A108="","",IF(OR(I108="",H108="")=TRUE,"OPEN","CLOSED"))</f>
        <v>CLOSED</v>
      </c>
      <c r="K108" s="197" t="s">
        <v>730</v>
      </c>
      <c r="L108" s="207"/>
      <c r="M108" s="233"/>
      <c r="N108" s="221"/>
      <c r="O108" s="224"/>
      <c r="P108" s="399"/>
      <c r="Q108" s="399"/>
      <c r="R108" s="205"/>
      <c r="S108" s="169"/>
      <c r="T108" s="205"/>
      <c r="U108" s="169"/>
      <c r="V108" s="169"/>
      <c r="W108" s="231" t="s">
        <v>218</v>
      </c>
      <c r="X108" s="168"/>
      <c r="Y108" s="168" t="s">
        <v>186</v>
      </c>
      <c r="Z108" s="168"/>
      <c r="AA108" s="168"/>
      <c r="AB108" s="168"/>
      <c r="AC108" s="168"/>
      <c r="AD108" s="162">
        <f>IF(H108="","",MONTH(H108))</f>
        <v>1</v>
      </c>
      <c r="AE108" s="162">
        <f>IF(I108="","",MONTH(I108))</f>
        <v>1</v>
      </c>
      <c r="AF108" s="162">
        <f>IF(H108="","",YEAR(H108))</f>
        <v>2022</v>
      </c>
      <c r="AG108" s="162">
        <f>IF(I108="","",YEAR(I108))</f>
        <v>2022</v>
      </c>
      <c r="AH108" s="162">
        <f>IF(B108="Root",IF(J108="CLOSED",SUMIF(Entrenamientos!A:A,"&lt;="&amp;Mantenimiento!I108,Entrenamientos!L:L)-SUMIF(Entrenamientos!A:A,"&lt;="&amp;Mantenimiento!H108,Entrenamientos!L:L),""),"")</f>
        <v>0</v>
      </c>
      <c r="AI108" s="163" t="str">
        <f>IF(W108="YES",IF(COUNTIF($W$3:$W880,"YES")=0,SUMIF(Entrenamientos!A:A,"&lt;="&amp;Mantenimiento!H108,Entrenamientos!L:L),SUMIF(Entrenamientos!A:A,"&lt;="&amp;Mantenimiento!H108,Entrenamientos!L:L)-SUMIF($I:$I,"&lt;"&amp;(Mantenimiento!H108-1),$AI:$AI)),"")</f>
        <v/>
      </c>
      <c r="AJ108" s="163">
        <f>IF(LEFT(F108,3)="AWP","",IF(I108="","",($I108-$H108)/$AS$1))</f>
        <v>0.49999999991268851</v>
      </c>
      <c r="AK108" s="163" t="str">
        <f ca="1">IF(LEFT(F108,3)="AWP",IF(I108="",(TODAY()-H108)/$AS$1,(I108-H108)/$AS$1),"")</f>
        <v/>
      </c>
      <c r="AL108" s="163" t="str">
        <f>IF($F108="MIP",IF(X108="X",$AJ108,""),"")</f>
        <v/>
      </c>
      <c r="AM108" s="199">
        <f>IF($F108="MIP",IF(Y108="X",$AJ108,""),"")</f>
        <v>0.49999999991268851</v>
      </c>
      <c r="AN108" s="199" t="e">
        <f>IF($F108="MIP",IF(#REF!="X",$AJ108,""),"")</f>
        <v>#REF!</v>
      </c>
      <c r="AO108" s="199" t="str">
        <f t="shared" ref="AO108:AR109" si="64">IF($F108="MIP",IF(Z108="X",$AJ108,""),"")</f>
        <v/>
      </c>
      <c r="AP108" s="199" t="str">
        <f t="shared" si="64"/>
        <v/>
      </c>
      <c r="AQ108" s="199" t="str">
        <f t="shared" si="64"/>
        <v/>
      </c>
      <c r="AR108" s="163" t="str">
        <f t="shared" si="64"/>
        <v/>
      </c>
    </row>
    <row r="109" spans="1:44" ht="30" x14ac:dyDescent="0.25">
      <c r="A109" s="165" t="s">
        <v>785</v>
      </c>
      <c r="B109" s="165" t="s">
        <v>163</v>
      </c>
      <c r="C109" s="165"/>
      <c r="D109" s="166" t="s">
        <v>143</v>
      </c>
      <c r="E109" s="166" t="s">
        <v>284</v>
      </c>
      <c r="F109" s="165" t="s">
        <v>220</v>
      </c>
      <c r="G109" s="165" t="s">
        <v>61</v>
      </c>
      <c r="H109" s="167">
        <v>44580.479166666664</v>
      </c>
      <c r="I109" s="167">
        <v>44580.5</v>
      </c>
      <c r="J109" s="161" t="str">
        <f>IF(A109="","",IF(OR(I109="",H109="")=TRUE,"OPEN","CLOSED"))</f>
        <v>CLOSED</v>
      </c>
      <c r="K109" s="197" t="s">
        <v>731</v>
      </c>
      <c r="L109" s="207"/>
      <c r="M109" s="233"/>
      <c r="N109" s="221"/>
      <c r="O109" s="224"/>
      <c r="P109" s="399"/>
      <c r="Q109" s="399"/>
      <c r="R109" s="205"/>
      <c r="S109" s="169"/>
      <c r="T109" s="205"/>
      <c r="U109" s="169"/>
      <c r="V109" s="169"/>
      <c r="W109" s="231" t="s">
        <v>218</v>
      </c>
      <c r="X109" s="168"/>
      <c r="Y109" s="168" t="s">
        <v>186</v>
      </c>
      <c r="Z109" s="168"/>
      <c r="AA109" s="168"/>
      <c r="AB109" s="168"/>
      <c r="AC109" s="168"/>
      <c r="AD109" s="162">
        <f>IF(H109="","",MONTH(H109))</f>
        <v>1</v>
      </c>
      <c r="AE109" s="162">
        <f>IF(I109="","",MONTH(I109))</f>
        <v>1</v>
      </c>
      <c r="AF109" s="162">
        <f>IF(H109="","",YEAR(H109))</f>
        <v>2022</v>
      </c>
      <c r="AG109" s="162">
        <f>IF(I109="","",YEAR(I109))</f>
        <v>2022</v>
      </c>
      <c r="AH109" s="162">
        <f>IF(B109="Root",IF(J109="CLOSED",SUMIF(Entrenamientos!A:A,"&lt;="&amp;Mantenimiento!I109,Entrenamientos!L:L)-SUMIF(Entrenamientos!A:A,"&lt;="&amp;Mantenimiento!H109,Entrenamientos!L:L),""),"")</f>
        <v>0</v>
      </c>
      <c r="AI109" s="163" t="str">
        <f>IF(W109="YES",IF(COUNTIF($W$3:$W881,"YES")=0,SUMIF(Entrenamientos!A:A,"&lt;="&amp;Mantenimiento!H109,Entrenamientos!L:L),SUMIF(Entrenamientos!A:A,"&lt;="&amp;Mantenimiento!H109,Entrenamientos!L:L)-SUMIF($I:$I,"&lt;"&amp;(Mantenimiento!H109-1),$AI:$AI)),"")</f>
        <v/>
      </c>
      <c r="AJ109" s="163">
        <f>IF(LEFT(F109,3)="AWP","",IF(I109="","",($I109-$H109)/$AS$1))</f>
        <v>0.50000000008731149</v>
      </c>
      <c r="AK109" s="163" t="str">
        <f ca="1">IF(LEFT(F109,3)="AWP",IF(I109="",(TODAY()-H109)/$AS$1,(I109-H109)/$AS$1),"")</f>
        <v/>
      </c>
      <c r="AL109" s="163" t="str">
        <f>IF($F109="MIP",IF(X109="X",$AJ109,""),"")</f>
        <v/>
      </c>
      <c r="AM109" s="199">
        <f>IF($F109="MIP",IF(Y109="X",$AJ109,""),"")</f>
        <v>0.50000000008731149</v>
      </c>
      <c r="AN109" s="199" t="e">
        <f>IF($F109="MIP",IF(#REF!="X",$AJ109,""),"")</f>
        <v>#REF!</v>
      </c>
      <c r="AO109" s="199" t="str">
        <f t="shared" si="64"/>
        <v/>
      </c>
      <c r="AP109" s="199" t="str">
        <f t="shared" si="64"/>
        <v/>
      </c>
      <c r="AQ109" s="199" t="str">
        <f t="shared" si="64"/>
        <v/>
      </c>
      <c r="AR109" s="163" t="str">
        <f t="shared" si="64"/>
        <v/>
      </c>
    </row>
    <row r="110" spans="1:44" ht="30" x14ac:dyDescent="0.25">
      <c r="A110" s="165" t="s">
        <v>786</v>
      </c>
      <c r="B110" s="165" t="s">
        <v>163</v>
      </c>
      <c r="C110" s="165"/>
      <c r="D110" s="166" t="s">
        <v>143</v>
      </c>
      <c r="E110" s="166" t="s">
        <v>407</v>
      </c>
      <c r="F110" s="165" t="s">
        <v>220</v>
      </c>
      <c r="G110" s="165" t="s">
        <v>61</v>
      </c>
      <c r="H110" s="167">
        <v>44580.8125</v>
      </c>
      <c r="I110" s="167">
        <v>44215.854166666664</v>
      </c>
      <c r="J110" s="161" t="str">
        <f t="shared" si="51"/>
        <v>CLOSED</v>
      </c>
      <c r="K110" s="197" t="s">
        <v>775</v>
      </c>
      <c r="L110" s="207"/>
      <c r="M110" s="233"/>
      <c r="N110" s="221"/>
      <c r="O110" s="224"/>
      <c r="P110" s="399"/>
      <c r="Q110" s="399"/>
      <c r="R110" s="205"/>
      <c r="S110" s="169"/>
      <c r="T110" s="205"/>
      <c r="U110" s="169"/>
      <c r="V110" s="169"/>
      <c r="W110" s="231" t="s">
        <v>218</v>
      </c>
      <c r="X110" s="168" t="s">
        <v>186</v>
      </c>
      <c r="Y110" s="168"/>
      <c r="Z110" s="168"/>
      <c r="AA110" s="168"/>
      <c r="AB110" s="168"/>
      <c r="AC110" s="168"/>
      <c r="AD110" s="162"/>
      <c r="AE110" s="162"/>
      <c r="AF110" s="162"/>
      <c r="AG110" s="162"/>
      <c r="AH110" s="162"/>
      <c r="AI110" s="163"/>
      <c r="AJ110" s="163"/>
      <c r="AK110" s="163"/>
      <c r="AL110" s="163"/>
      <c r="AM110" s="199"/>
      <c r="AN110" s="199"/>
      <c r="AO110" s="199"/>
      <c r="AP110" s="199"/>
      <c r="AQ110" s="199"/>
      <c r="AR110" s="163"/>
    </row>
    <row r="111" spans="1:44" x14ac:dyDescent="0.25">
      <c r="A111" s="165" t="s">
        <v>793</v>
      </c>
      <c r="B111" s="165" t="s">
        <v>163</v>
      </c>
      <c r="C111" s="165"/>
      <c r="D111" s="166" t="s">
        <v>143</v>
      </c>
      <c r="E111" s="166" t="s">
        <v>283</v>
      </c>
      <c r="F111" s="165" t="s">
        <v>220</v>
      </c>
      <c r="G111" s="165" t="s">
        <v>68</v>
      </c>
      <c r="H111" s="167">
        <v>44216.416666666664</v>
      </c>
      <c r="I111" s="167">
        <v>44216.4375</v>
      </c>
      <c r="J111" s="161" t="str">
        <f t="shared" si="51"/>
        <v>CLOSED</v>
      </c>
      <c r="K111" s="197" t="s">
        <v>730</v>
      </c>
      <c r="L111" s="207"/>
      <c r="M111" s="233"/>
      <c r="N111" s="221"/>
      <c r="O111" s="224"/>
      <c r="P111" s="399"/>
      <c r="Q111" s="399"/>
      <c r="R111" s="205"/>
      <c r="S111" s="169"/>
      <c r="T111" s="205"/>
      <c r="U111" s="169"/>
      <c r="V111" s="169"/>
      <c r="W111" s="231" t="s">
        <v>218</v>
      </c>
      <c r="X111" s="168"/>
      <c r="Y111" s="168" t="s">
        <v>186</v>
      </c>
      <c r="Z111" s="168"/>
      <c r="AA111" s="168"/>
      <c r="AB111" s="168"/>
      <c r="AC111" s="168"/>
      <c r="AD111" s="162"/>
      <c r="AE111" s="162"/>
      <c r="AF111" s="162"/>
      <c r="AG111" s="162"/>
      <c r="AH111" s="162"/>
      <c r="AI111" s="163"/>
      <c r="AJ111" s="163"/>
      <c r="AK111" s="163"/>
      <c r="AL111" s="163"/>
      <c r="AM111" s="199"/>
      <c r="AN111" s="199"/>
      <c r="AO111" s="199"/>
      <c r="AP111" s="199"/>
      <c r="AQ111" s="199"/>
      <c r="AR111" s="163"/>
    </row>
    <row r="112" spans="1:44" ht="30" x14ac:dyDescent="0.25">
      <c r="A112" s="165" t="s">
        <v>794</v>
      </c>
      <c r="B112" s="165" t="s">
        <v>163</v>
      </c>
      <c r="C112" s="165"/>
      <c r="D112" s="166" t="s">
        <v>143</v>
      </c>
      <c r="E112" s="166" t="s">
        <v>284</v>
      </c>
      <c r="F112" s="165" t="s">
        <v>220</v>
      </c>
      <c r="G112" s="165" t="s">
        <v>61</v>
      </c>
      <c r="H112" s="167">
        <v>44216.4375</v>
      </c>
      <c r="I112" s="167">
        <v>44216.458333333336</v>
      </c>
      <c r="J112" s="161" t="str">
        <f t="shared" si="51"/>
        <v>CLOSED</v>
      </c>
      <c r="K112" s="197" t="s">
        <v>731</v>
      </c>
      <c r="L112" s="207"/>
      <c r="M112" s="233"/>
      <c r="N112" s="221"/>
      <c r="O112" s="224"/>
      <c r="P112" s="399"/>
      <c r="Q112" s="399"/>
      <c r="R112" s="205"/>
      <c r="S112" s="169"/>
      <c r="T112" s="205"/>
      <c r="U112" s="169"/>
      <c r="V112" s="169"/>
      <c r="W112" s="231" t="s">
        <v>218</v>
      </c>
      <c r="X112" s="168"/>
      <c r="Y112" s="168" t="s">
        <v>186</v>
      </c>
      <c r="Z112" s="168"/>
      <c r="AA112" s="168"/>
      <c r="AB112" s="168"/>
      <c r="AC112" s="168"/>
      <c r="AD112" s="162"/>
      <c r="AE112" s="162"/>
      <c r="AF112" s="162"/>
      <c r="AG112" s="162"/>
      <c r="AH112" s="162"/>
      <c r="AI112" s="163"/>
      <c r="AJ112" s="163"/>
      <c r="AK112" s="163"/>
      <c r="AL112" s="163"/>
      <c r="AM112" s="199"/>
      <c r="AN112" s="199"/>
      <c r="AO112" s="199"/>
      <c r="AP112" s="199"/>
      <c r="AQ112" s="199"/>
      <c r="AR112" s="163"/>
    </row>
    <row r="113" spans="1:44" ht="30" x14ac:dyDescent="0.25">
      <c r="A113" s="165" t="s">
        <v>795</v>
      </c>
      <c r="B113" s="165" t="s">
        <v>163</v>
      </c>
      <c r="C113" s="165"/>
      <c r="D113" s="166" t="s">
        <v>143</v>
      </c>
      <c r="E113" s="166" t="s">
        <v>407</v>
      </c>
      <c r="F113" s="165" t="s">
        <v>220</v>
      </c>
      <c r="G113" s="165" t="s">
        <v>61</v>
      </c>
      <c r="H113" s="167">
        <v>44216.798611111109</v>
      </c>
      <c r="I113" s="167">
        <v>44216.840277777781</v>
      </c>
      <c r="J113" s="161" t="str">
        <f t="shared" si="51"/>
        <v>CLOSED</v>
      </c>
      <c r="K113" s="197" t="s">
        <v>775</v>
      </c>
      <c r="L113" s="207"/>
      <c r="M113" s="233"/>
      <c r="N113" s="221"/>
      <c r="O113" s="224"/>
      <c r="P113" s="399"/>
      <c r="Q113" s="399"/>
      <c r="R113" s="205"/>
      <c r="S113" s="169"/>
      <c r="T113" s="205"/>
      <c r="U113" s="169"/>
      <c r="V113" s="169"/>
      <c r="W113" s="231" t="s">
        <v>218</v>
      </c>
      <c r="X113" s="168" t="s">
        <v>186</v>
      </c>
      <c r="Y113" s="168"/>
      <c r="Z113" s="168"/>
      <c r="AA113" s="168"/>
      <c r="AB113" s="168"/>
      <c r="AC113" s="168"/>
      <c r="AD113" s="162"/>
      <c r="AE113" s="162"/>
      <c r="AF113" s="162"/>
      <c r="AG113" s="162"/>
      <c r="AH113" s="162"/>
      <c r="AI113" s="163"/>
      <c r="AJ113" s="163"/>
      <c r="AK113" s="163"/>
      <c r="AL113" s="163"/>
      <c r="AM113" s="199"/>
      <c r="AN113" s="199"/>
      <c r="AO113" s="199"/>
      <c r="AP113" s="199"/>
      <c r="AQ113" s="199"/>
      <c r="AR113" s="163"/>
    </row>
    <row r="114" spans="1:44" x14ac:dyDescent="0.25">
      <c r="A114" s="165" t="s">
        <v>796</v>
      </c>
      <c r="B114" s="165" t="s">
        <v>163</v>
      </c>
      <c r="C114" s="165"/>
      <c r="D114" s="166" t="s">
        <v>143</v>
      </c>
      <c r="E114" s="166" t="s">
        <v>283</v>
      </c>
      <c r="F114" s="165" t="s">
        <v>220</v>
      </c>
      <c r="G114" s="165" t="s">
        <v>68</v>
      </c>
      <c r="H114" s="167">
        <v>44582.25</v>
      </c>
      <c r="I114" s="167">
        <v>44582.270833333336</v>
      </c>
      <c r="J114" s="161" t="str">
        <f>IF(A114="","",IF(OR(I114="",H114="")=TRUE,"OPEN","CLOSED"))</f>
        <v>CLOSED</v>
      </c>
      <c r="K114" s="197" t="s">
        <v>730</v>
      </c>
      <c r="L114" s="207"/>
      <c r="M114" s="233"/>
      <c r="N114" s="221"/>
      <c r="O114" s="224"/>
      <c r="P114" s="399"/>
      <c r="Q114" s="399"/>
      <c r="R114" s="205"/>
      <c r="S114" s="169"/>
      <c r="T114" s="205"/>
      <c r="U114" s="169"/>
      <c r="V114" s="169"/>
      <c r="W114" s="231" t="s">
        <v>218</v>
      </c>
      <c r="X114" s="168"/>
      <c r="Y114" s="168" t="s">
        <v>186</v>
      </c>
      <c r="Z114" s="168"/>
      <c r="AA114" s="168"/>
      <c r="AB114" s="168"/>
      <c r="AC114" s="168"/>
      <c r="AD114" s="162"/>
      <c r="AE114" s="162"/>
      <c r="AF114" s="162"/>
      <c r="AG114" s="162"/>
      <c r="AH114" s="162"/>
      <c r="AI114" s="163"/>
      <c r="AJ114" s="163"/>
      <c r="AK114" s="163"/>
      <c r="AL114" s="163"/>
      <c r="AM114" s="199"/>
      <c r="AN114" s="199"/>
      <c r="AO114" s="199"/>
      <c r="AP114" s="199"/>
      <c r="AQ114" s="199"/>
      <c r="AR114" s="163"/>
    </row>
    <row r="115" spans="1:44" ht="30" x14ac:dyDescent="0.25">
      <c r="A115" s="165" t="s">
        <v>797</v>
      </c>
      <c r="B115" s="165" t="s">
        <v>163</v>
      </c>
      <c r="C115" s="165"/>
      <c r="D115" s="166" t="s">
        <v>143</v>
      </c>
      <c r="E115" s="166" t="s">
        <v>284</v>
      </c>
      <c r="F115" s="165" t="s">
        <v>220</v>
      </c>
      <c r="G115" s="165" t="s">
        <v>61</v>
      </c>
      <c r="H115" s="167">
        <v>44582.270833333336</v>
      </c>
      <c r="I115" s="167">
        <v>44582.291666666664</v>
      </c>
      <c r="J115" s="161" t="str">
        <f>IF(A115="","",IF(OR(I115="",H115="")=TRUE,"OPEN","CLOSED"))</f>
        <v>CLOSED</v>
      </c>
      <c r="K115" s="197" t="s">
        <v>731</v>
      </c>
      <c r="L115" s="207"/>
      <c r="M115" s="233"/>
      <c r="N115" s="221"/>
      <c r="O115" s="224"/>
      <c r="P115" s="399"/>
      <c r="Q115" s="399"/>
      <c r="R115" s="205"/>
      <c r="S115" s="169"/>
      <c r="T115" s="205"/>
      <c r="U115" s="169"/>
      <c r="V115" s="169"/>
      <c r="W115" s="231" t="s">
        <v>218</v>
      </c>
      <c r="X115" s="168"/>
      <c r="Y115" s="168" t="s">
        <v>186</v>
      </c>
      <c r="Z115" s="168"/>
      <c r="AA115" s="168"/>
      <c r="AB115" s="168"/>
      <c r="AC115" s="168"/>
      <c r="AD115" s="162"/>
      <c r="AE115" s="162"/>
      <c r="AF115" s="162"/>
      <c r="AG115" s="162"/>
      <c r="AH115" s="162"/>
      <c r="AI115" s="163"/>
      <c r="AJ115" s="163"/>
      <c r="AK115" s="163"/>
      <c r="AL115" s="163"/>
      <c r="AM115" s="199"/>
      <c r="AN115" s="199"/>
      <c r="AO115" s="199"/>
      <c r="AP115" s="199"/>
      <c r="AQ115" s="199"/>
      <c r="AR115" s="163"/>
    </row>
    <row r="116" spans="1:44" ht="30" x14ac:dyDescent="0.25">
      <c r="A116" s="165" t="s">
        <v>804</v>
      </c>
      <c r="B116" s="165" t="s">
        <v>163</v>
      </c>
      <c r="C116" s="165"/>
      <c r="D116" s="166" t="s">
        <v>143</v>
      </c>
      <c r="E116" s="166" t="s">
        <v>407</v>
      </c>
      <c r="F116" s="165" t="s">
        <v>220</v>
      </c>
      <c r="G116" s="165" t="s">
        <v>61</v>
      </c>
      <c r="H116" s="167">
        <v>44582.8125</v>
      </c>
      <c r="I116" s="167">
        <v>44582.854166666664</v>
      </c>
      <c r="J116" s="161" t="str">
        <f t="shared" si="51"/>
        <v>CLOSED</v>
      </c>
      <c r="K116" s="197" t="s">
        <v>775</v>
      </c>
      <c r="L116" s="207"/>
      <c r="M116" s="233"/>
      <c r="N116" s="221"/>
      <c r="O116" s="224"/>
      <c r="P116" s="399"/>
      <c r="Q116" s="399"/>
      <c r="R116" s="205"/>
      <c r="S116" s="169"/>
      <c r="T116" s="205"/>
      <c r="U116" s="169"/>
      <c r="V116" s="169"/>
      <c r="W116" s="231" t="s">
        <v>218</v>
      </c>
      <c r="X116" s="168" t="s">
        <v>186</v>
      </c>
      <c r="Y116" s="168"/>
      <c r="Z116" s="168"/>
      <c r="AA116" s="168"/>
      <c r="AB116" s="168"/>
      <c r="AC116" s="168"/>
      <c r="AD116" s="162"/>
      <c r="AE116" s="162"/>
      <c r="AF116" s="162"/>
      <c r="AG116" s="162"/>
      <c r="AH116" s="162"/>
      <c r="AI116" s="163"/>
      <c r="AJ116" s="163"/>
      <c r="AK116" s="163"/>
      <c r="AL116" s="163"/>
      <c r="AM116" s="199"/>
      <c r="AN116" s="199"/>
      <c r="AO116" s="199"/>
      <c r="AP116" s="199"/>
      <c r="AQ116" s="199"/>
      <c r="AR116" s="163"/>
    </row>
    <row r="117" spans="1:44" x14ac:dyDescent="0.25">
      <c r="A117" s="165" t="s">
        <v>805</v>
      </c>
      <c r="B117" s="165" t="s">
        <v>163</v>
      </c>
      <c r="C117" s="165"/>
      <c r="D117" s="166" t="s">
        <v>143</v>
      </c>
      <c r="E117" s="166" t="s">
        <v>283</v>
      </c>
      <c r="F117" s="165" t="s">
        <v>220</v>
      </c>
      <c r="G117" s="165" t="s">
        <v>68</v>
      </c>
      <c r="H117" s="167">
        <v>44583.458333333336</v>
      </c>
      <c r="I117" s="167">
        <v>44583.5</v>
      </c>
      <c r="J117" s="161" t="str">
        <f t="shared" si="51"/>
        <v>CLOSED</v>
      </c>
      <c r="K117" s="197" t="s">
        <v>730</v>
      </c>
      <c r="L117" s="207"/>
      <c r="M117" s="233"/>
      <c r="N117" s="221"/>
      <c r="O117" s="224"/>
      <c r="P117" s="399"/>
      <c r="Q117" s="399"/>
      <c r="R117" s="205"/>
      <c r="S117" s="169"/>
      <c r="T117" s="205"/>
      <c r="U117" s="169"/>
      <c r="V117" s="169"/>
      <c r="W117" s="231" t="s">
        <v>218</v>
      </c>
      <c r="X117" s="168" t="s">
        <v>186</v>
      </c>
      <c r="Y117" s="168"/>
      <c r="Z117" s="168"/>
      <c r="AA117" s="168"/>
      <c r="AB117" s="168"/>
      <c r="AC117" s="168"/>
      <c r="AD117" s="162"/>
      <c r="AE117" s="162"/>
      <c r="AF117" s="162"/>
      <c r="AG117" s="162"/>
      <c r="AH117" s="162"/>
      <c r="AI117" s="163"/>
      <c r="AJ117" s="163"/>
      <c r="AK117" s="163"/>
      <c r="AL117" s="163"/>
      <c r="AM117" s="199"/>
      <c r="AN117" s="199"/>
      <c r="AO117" s="199"/>
      <c r="AP117" s="199"/>
      <c r="AQ117" s="199"/>
      <c r="AR117" s="163"/>
    </row>
    <row r="118" spans="1:44" ht="30" x14ac:dyDescent="0.25">
      <c r="A118" s="165" t="s">
        <v>806</v>
      </c>
      <c r="B118" s="165" t="s">
        <v>163</v>
      </c>
      <c r="C118" s="165"/>
      <c r="D118" s="166" t="s">
        <v>143</v>
      </c>
      <c r="E118" s="166" t="s">
        <v>284</v>
      </c>
      <c r="F118" s="165" t="s">
        <v>220</v>
      </c>
      <c r="G118" s="165" t="s">
        <v>61</v>
      </c>
      <c r="H118" s="167">
        <v>44583.5</v>
      </c>
      <c r="I118" s="167">
        <v>44583.541666666664</v>
      </c>
      <c r="J118" s="161" t="str">
        <f t="shared" si="51"/>
        <v>CLOSED</v>
      </c>
      <c r="K118" s="197" t="s">
        <v>731</v>
      </c>
      <c r="L118" s="207"/>
      <c r="M118" s="233"/>
      <c r="N118" s="221"/>
      <c r="O118" s="224"/>
      <c r="P118" s="399"/>
      <c r="Q118" s="399"/>
      <c r="R118" s="205"/>
      <c r="S118" s="169"/>
      <c r="T118" s="205"/>
      <c r="U118" s="169"/>
      <c r="V118" s="169"/>
      <c r="W118" s="231" t="s">
        <v>218</v>
      </c>
      <c r="X118" s="168" t="s">
        <v>186</v>
      </c>
      <c r="Y118" s="168"/>
      <c r="Z118" s="168"/>
      <c r="AA118" s="168"/>
      <c r="AB118" s="168"/>
      <c r="AC118" s="168"/>
      <c r="AD118" s="162"/>
      <c r="AE118" s="162"/>
      <c r="AF118" s="162"/>
      <c r="AG118" s="162"/>
      <c r="AH118" s="162"/>
      <c r="AI118" s="163"/>
      <c r="AJ118" s="163"/>
      <c r="AK118" s="163"/>
      <c r="AL118" s="163"/>
      <c r="AM118" s="199"/>
      <c r="AN118" s="199"/>
      <c r="AO118" s="199"/>
      <c r="AP118" s="199"/>
      <c r="AQ118" s="199"/>
      <c r="AR118" s="163"/>
    </row>
    <row r="119" spans="1:44" ht="30" x14ac:dyDescent="0.25">
      <c r="A119" s="165" t="s">
        <v>807</v>
      </c>
      <c r="B119" s="165" t="s">
        <v>163</v>
      </c>
      <c r="C119" s="165"/>
      <c r="D119" s="166" t="s">
        <v>143</v>
      </c>
      <c r="E119" s="166" t="s">
        <v>407</v>
      </c>
      <c r="F119" s="165" t="s">
        <v>220</v>
      </c>
      <c r="G119" s="165" t="s">
        <v>61</v>
      </c>
      <c r="H119" s="167">
        <v>44583.729166666664</v>
      </c>
      <c r="I119" s="167">
        <v>44583.770833333336</v>
      </c>
      <c r="J119" s="161" t="str">
        <f t="shared" si="51"/>
        <v>CLOSED</v>
      </c>
      <c r="K119" s="197" t="s">
        <v>775</v>
      </c>
      <c r="L119" s="207"/>
      <c r="M119" s="233"/>
      <c r="N119" s="221"/>
      <c r="O119" s="224"/>
      <c r="P119" s="399"/>
      <c r="Q119" s="399"/>
      <c r="R119" s="205"/>
      <c r="S119" s="169"/>
      <c r="T119" s="205"/>
      <c r="U119" s="169"/>
      <c r="V119" s="169"/>
      <c r="W119" s="231" t="s">
        <v>218</v>
      </c>
      <c r="X119" s="168" t="s">
        <v>186</v>
      </c>
      <c r="Y119" s="168"/>
      <c r="Z119" s="168"/>
      <c r="AA119" s="168"/>
      <c r="AB119" s="168"/>
      <c r="AC119" s="168"/>
      <c r="AD119" s="162"/>
      <c r="AE119" s="162"/>
      <c r="AF119" s="162"/>
      <c r="AG119" s="162"/>
      <c r="AH119" s="162"/>
      <c r="AI119" s="163"/>
      <c r="AJ119" s="163"/>
      <c r="AK119" s="163"/>
      <c r="AL119" s="163"/>
      <c r="AM119" s="199"/>
      <c r="AN119" s="199"/>
      <c r="AO119" s="199"/>
      <c r="AP119" s="199"/>
      <c r="AQ119" s="199"/>
      <c r="AR119" s="163"/>
    </row>
    <row r="120" spans="1:44" x14ac:dyDescent="0.25">
      <c r="A120" s="165" t="s">
        <v>808</v>
      </c>
      <c r="B120" s="165" t="s">
        <v>163</v>
      </c>
      <c r="C120" s="165"/>
      <c r="D120" s="166" t="s">
        <v>144</v>
      </c>
      <c r="E120" s="166" t="s">
        <v>809</v>
      </c>
      <c r="F120" s="165" t="s">
        <v>220</v>
      </c>
      <c r="G120" s="165" t="s">
        <v>63</v>
      </c>
      <c r="H120" s="167">
        <v>44583.770833333336</v>
      </c>
      <c r="I120" s="167">
        <v>44583.791666666664</v>
      </c>
      <c r="J120" s="161" t="str">
        <f t="shared" si="51"/>
        <v>CLOSED</v>
      </c>
      <c r="K120" s="197" t="s">
        <v>810</v>
      </c>
      <c r="L120" s="207"/>
      <c r="M120" s="233"/>
      <c r="N120" s="221"/>
      <c r="O120" s="224"/>
      <c r="P120" s="399"/>
      <c r="Q120" s="399"/>
      <c r="R120" s="205"/>
      <c r="S120" s="169"/>
      <c r="T120" s="205"/>
      <c r="U120" s="169"/>
      <c r="V120" s="169"/>
      <c r="W120" s="231" t="s">
        <v>218</v>
      </c>
      <c r="X120" s="168" t="s">
        <v>186</v>
      </c>
      <c r="Y120" s="168"/>
      <c r="Z120" s="168"/>
      <c r="AA120" s="168"/>
      <c r="AB120" s="168"/>
      <c r="AC120" s="168"/>
      <c r="AD120" s="162"/>
      <c r="AE120" s="162"/>
      <c r="AF120" s="162"/>
      <c r="AG120" s="162"/>
      <c r="AH120" s="162"/>
      <c r="AI120" s="163"/>
      <c r="AJ120" s="163"/>
      <c r="AK120" s="163"/>
      <c r="AL120" s="163"/>
      <c r="AM120" s="199"/>
      <c r="AN120" s="199"/>
      <c r="AO120" s="199"/>
      <c r="AP120" s="199"/>
      <c r="AQ120" s="199"/>
      <c r="AR120" s="163"/>
    </row>
    <row r="121" spans="1:44" ht="30" x14ac:dyDescent="0.25">
      <c r="A121" s="165" t="s">
        <v>813</v>
      </c>
      <c r="B121" s="165" t="s">
        <v>163</v>
      </c>
      <c r="C121" s="165"/>
      <c r="D121" s="166" t="s">
        <v>143</v>
      </c>
      <c r="E121" s="166" t="s">
        <v>244</v>
      </c>
      <c r="F121" s="165" t="s">
        <v>220</v>
      </c>
      <c r="G121" s="165" t="s">
        <v>61</v>
      </c>
      <c r="H121" s="167">
        <v>44585.083333333336</v>
      </c>
      <c r="I121" s="167">
        <v>44585.097222222219</v>
      </c>
      <c r="J121" s="161" t="str">
        <f t="shared" ref="J121:J126" si="65">IF(A121="","",IF(OR(I121="",H121="")=TRUE,"OPEN","CLOSED"))</f>
        <v>CLOSED</v>
      </c>
      <c r="K121" s="197" t="s">
        <v>744</v>
      </c>
      <c r="L121" s="207"/>
      <c r="M121" s="233"/>
      <c r="N121" s="221"/>
      <c r="O121" s="224"/>
      <c r="P121" s="399"/>
      <c r="Q121" s="399"/>
      <c r="R121" s="205"/>
      <c r="S121" s="169"/>
      <c r="T121" s="205"/>
      <c r="U121" s="169"/>
      <c r="V121" s="169"/>
      <c r="W121" s="231" t="s">
        <v>218</v>
      </c>
      <c r="X121" s="168"/>
      <c r="Y121" s="168"/>
      <c r="Z121" s="168" t="s">
        <v>186</v>
      </c>
      <c r="AA121" s="168"/>
      <c r="AB121" s="168"/>
      <c r="AC121" s="168"/>
      <c r="AD121" s="162">
        <f t="shared" ref="AD121:AE123" si="66">IF(H121="","",MONTH(H121))</f>
        <v>1</v>
      </c>
      <c r="AE121" s="162">
        <f t="shared" si="66"/>
        <v>1</v>
      </c>
      <c r="AF121" s="162">
        <f t="shared" ref="AF121:AG123" si="67">IF(H121="","",YEAR(H121))</f>
        <v>2022</v>
      </c>
      <c r="AG121" s="162">
        <f t="shared" si="67"/>
        <v>2022</v>
      </c>
      <c r="AH121" s="162">
        <f>IF(B121="Root",IF(J121="CLOSED",SUMIF(Entrenamientos!A:A,"&lt;="&amp;Mantenimiento!I121,Entrenamientos!L:L)-SUMIF(Entrenamientos!A:A,"&lt;="&amp;Mantenimiento!H121,Entrenamientos!L:L),""),"")</f>
        <v>0</v>
      </c>
      <c r="AI121" s="163" t="str">
        <f>IF(W121="YES",IF(COUNTIF($W$3:$W893,"YES")=0,SUMIF(Entrenamientos!A:A,"&lt;="&amp;Mantenimiento!H121,Entrenamientos!L:L),SUMIF(Entrenamientos!A:A,"&lt;="&amp;Mantenimiento!H121,Entrenamientos!L:L)-SUMIF($I:$I,"&lt;"&amp;(Mantenimiento!H121-1),$AI:$AI)),"")</f>
        <v/>
      </c>
      <c r="AJ121" s="163">
        <f>IF(LEFT(F121,3)="AWP","",IF(I121="","",($I121-$H121)/$AS$1))</f>
        <v>0.33333333321691799</v>
      </c>
      <c r="AK121" s="163" t="str">
        <f ca="1">IF(LEFT(F121,3)="AWP",IF(I121="",(TODAY()-H121)/$AS$1,(I121-H121)/$AS$1),"")</f>
        <v/>
      </c>
      <c r="AL121" s="163" t="str">
        <f t="shared" ref="AL121:AM123" si="68">IF($F121="MIP",IF(X121="X",$AJ121,""),"")</f>
        <v/>
      </c>
      <c r="AM121" s="199" t="str">
        <f t="shared" si="68"/>
        <v/>
      </c>
      <c r="AN121" s="199" t="e">
        <f>IF($F121="MIP",IF(#REF!="X",$AJ121,""),"")</f>
        <v>#REF!</v>
      </c>
      <c r="AO121" s="199">
        <f t="shared" ref="AO121:AR123" si="69">IF($F121="MIP",IF(Z121="X",$AJ121,""),"")</f>
        <v>0.33333333321691799</v>
      </c>
      <c r="AP121" s="199" t="str">
        <f t="shared" si="69"/>
        <v/>
      </c>
      <c r="AQ121" s="199" t="str">
        <f t="shared" si="69"/>
        <v/>
      </c>
      <c r="AR121" s="163" t="str">
        <f t="shared" si="69"/>
        <v/>
      </c>
    </row>
    <row r="122" spans="1:44" ht="30" x14ac:dyDescent="0.25">
      <c r="A122" s="165" t="s">
        <v>814</v>
      </c>
      <c r="B122" s="165" t="s">
        <v>163</v>
      </c>
      <c r="C122" s="165"/>
      <c r="D122" s="166" t="s">
        <v>143</v>
      </c>
      <c r="E122" s="166" t="s">
        <v>246</v>
      </c>
      <c r="F122" s="165" t="s">
        <v>220</v>
      </c>
      <c r="G122" s="165" t="s">
        <v>61</v>
      </c>
      <c r="H122" s="167">
        <v>44585.097222222219</v>
      </c>
      <c r="I122" s="167">
        <v>44585.111111111109</v>
      </c>
      <c r="J122" s="161" t="str">
        <f t="shared" si="65"/>
        <v>CLOSED</v>
      </c>
      <c r="K122" s="197" t="s">
        <v>745</v>
      </c>
      <c r="L122" s="207"/>
      <c r="M122" s="233"/>
      <c r="N122" s="221"/>
      <c r="O122" s="224"/>
      <c r="P122" s="399"/>
      <c r="Q122" s="399"/>
      <c r="R122" s="205"/>
      <c r="S122" s="169"/>
      <c r="T122" s="205"/>
      <c r="U122" s="169"/>
      <c r="V122" s="169"/>
      <c r="W122" s="231" t="s">
        <v>218</v>
      </c>
      <c r="X122" s="168"/>
      <c r="Y122" s="168"/>
      <c r="Z122" s="168" t="s">
        <v>186</v>
      </c>
      <c r="AA122" s="168"/>
      <c r="AB122" s="168"/>
      <c r="AC122" s="168"/>
      <c r="AD122" s="162">
        <f t="shared" si="66"/>
        <v>1</v>
      </c>
      <c r="AE122" s="162">
        <f t="shared" si="66"/>
        <v>1</v>
      </c>
      <c r="AF122" s="162">
        <f t="shared" si="67"/>
        <v>2022</v>
      </c>
      <c r="AG122" s="162">
        <f t="shared" si="67"/>
        <v>2022</v>
      </c>
      <c r="AH122" s="162">
        <f>IF(B122="Root",IF(J122="CLOSED",SUMIF(Entrenamientos!A:A,"&lt;="&amp;Mantenimiento!I122,Entrenamientos!L:L)-SUMIF(Entrenamientos!A:A,"&lt;="&amp;Mantenimiento!H122,Entrenamientos!L:L),""),"")</f>
        <v>0</v>
      </c>
      <c r="AI122" s="163" t="str">
        <f>IF(W122="YES",IF(COUNTIF($W$3:$W894,"YES")=0,SUMIF(Entrenamientos!A:A,"&lt;="&amp;Mantenimiento!H122,Entrenamientos!L:L),SUMIF(Entrenamientos!A:A,"&lt;="&amp;Mantenimiento!H122,Entrenamientos!L:L)-SUMIF($I:$I,"&lt;"&amp;(Mantenimiento!H122-1),$AI:$AI)),"")</f>
        <v/>
      </c>
      <c r="AJ122" s="163">
        <f>IF(LEFT(F122,3)="AWP","",IF(I122="","",($I122-$H122)/$AS$1))</f>
        <v>0.33333333339154098</v>
      </c>
      <c r="AK122" s="163" t="str">
        <f ca="1">IF(LEFT(F122,3)="AWP",IF(I122="",(TODAY()-H122)/$AS$1,(I122-H122)/$AS$1),"")</f>
        <v/>
      </c>
      <c r="AL122" s="163" t="str">
        <f t="shared" si="68"/>
        <v/>
      </c>
      <c r="AM122" s="199" t="str">
        <f t="shared" si="68"/>
        <v/>
      </c>
      <c r="AN122" s="199" t="e">
        <f>IF($F122="MIP",IF(#REF!="X",$AJ122,""),"")</f>
        <v>#REF!</v>
      </c>
      <c r="AO122" s="199">
        <f t="shared" si="69"/>
        <v>0.33333333339154098</v>
      </c>
      <c r="AP122" s="199" t="str">
        <f t="shared" si="69"/>
        <v/>
      </c>
      <c r="AQ122" s="199" t="str">
        <f t="shared" si="69"/>
        <v/>
      </c>
      <c r="AR122" s="163" t="str">
        <f t="shared" si="69"/>
        <v/>
      </c>
    </row>
    <row r="123" spans="1:44" ht="30" x14ac:dyDescent="0.25">
      <c r="A123" s="165" t="s">
        <v>815</v>
      </c>
      <c r="B123" s="165" t="s">
        <v>163</v>
      </c>
      <c r="C123" s="165"/>
      <c r="D123" s="166" t="s">
        <v>143</v>
      </c>
      <c r="E123" s="166" t="s">
        <v>251</v>
      </c>
      <c r="F123" s="165" t="s">
        <v>220</v>
      </c>
      <c r="G123" s="165" t="s">
        <v>61</v>
      </c>
      <c r="H123" s="167">
        <v>44585.111111111109</v>
      </c>
      <c r="I123" s="167">
        <v>44585.125</v>
      </c>
      <c r="J123" s="161" t="str">
        <f t="shared" si="65"/>
        <v>CLOSED</v>
      </c>
      <c r="K123" s="197" t="s">
        <v>746</v>
      </c>
      <c r="L123" s="207"/>
      <c r="M123" s="233"/>
      <c r="N123" s="221"/>
      <c r="O123" s="224"/>
      <c r="P123" s="399"/>
      <c r="Q123" s="399"/>
      <c r="R123" s="205"/>
      <c r="S123" s="169"/>
      <c r="T123" s="205"/>
      <c r="U123" s="169"/>
      <c r="V123" s="169"/>
      <c r="W123" s="231" t="s">
        <v>218</v>
      </c>
      <c r="X123" s="168"/>
      <c r="Y123" s="168"/>
      <c r="Z123" s="168" t="s">
        <v>186</v>
      </c>
      <c r="AA123" s="168"/>
      <c r="AB123" s="168"/>
      <c r="AC123" s="168"/>
      <c r="AD123" s="162">
        <f t="shared" si="66"/>
        <v>1</v>
      </c>
      <c r="AE123" s="162">
        <f t="shared" si="66"/>
        <v>1</v>
      </c>
      <c r="AF123" s="162">
        <f t="shared" si="67"/>
        <v>2022</v>
      </c>
      <c r="AG123" s="162">
        <f t="shared" si="67"/>
        <v>2022</v>
      </c>
      <c r="AH123" s="162">
        <f>IF(B123="Root",IF(J123="CLOSED",SUMIF(Entrenamientos!A:A,"&lt;="&amp;Mantenimiento!I123,Entrenamientos!L:L)-SUMIF(Entrenamientos!A:A,"&lt;="&amp;Mantenimiento!H123,Entrenamientos!L:L),""),"")</f>
        <v>0</v>
      </c>
      <c r="AI123" s="163" t="str">
        <f>IF(W123="YES",IF(COUNTIF($W$3:$W895,"YES")=0,SUMIF(Entrenamientos!A:A,"&lt;="&amp;Mantenimiento!H123,Entrenamientos!L:L),SUMIF(Entrenamientos!A:A,"&lt;="&amp;Mantenimiento!H123,Entrenamientos!L:L)-SUMIF($I:$I,"&lt;"&amp;(Mantenimiento!H123-1),$AI:$AI)),"")</f>
        <v/>
      </c>
      <c r="AJ123" s="163">
        <f>IF(LEFT(F123,3)="AWP","",IF(I123="","",($I123-$H123)/$AS$1))</f>
        <v>0.33333333339154098</v>
      </c>
      <c r="AK123" s="163" t="str">
        <f ca="1">IF(LEFT(F123,3)="AWP",IF(I123="",(TODAY()-H123)/$AS$1,(I123-H123)/$AS$1),"")</f>
        <v/>
      </c>
      <c r="AL123" s="163" t="str">
        <f t="shared" si="68"/>
        <v/>
      </c>
      <c r="AM123" s="199" t="str">
        <f t="shared" si="68"/>
        <v/>
      </c>
      <c r="AN123" s="199" t="e">
        <f>IF($F123="MIP",IF(#REF!="X",$AJ123,""),"")</f>
        <v>#REF!</v>
      </c>
      <c r="AO123" s="199">
        <f t="shared" si="69"/>
        <v>0.33333333339154098</v>
      </c>
      <c r="AP123" s="199" t="str">
        <f t="shared" si="69"/>
        <v/>
      </c>
      <c r="AQ123" s="199" t="str">
        <f t="shared" si="69"/>
        <v/>
      </c>
      <c r="AR123" s="163" t="str">
        <f t="shared" si="69"/>
        <v/>
      </c>
    </row>
    <row r="124" spans="1:44" x14ac:dyDescent="0.25">
      <c r="A124" s="165" t="s">
        <v>816</v>
      </c>
      <c r="B124" s="165" t="s">
        <v>163</v>
      </c>
      <c r="C124" s="165"/>
      <c r="D124" s="166" t="s">
        <v>143</v>
      </c>
      <c r="E124" s="166" t="s">
        <v>283</v>
      </c>
      <c r="F124" s="165" t="s">
        <v>220</v>
      </c>
      <c r="G124" s="165" t="s">
        <v>68</v>
      </c>
      <c r="H124" s="167">
        <v>44585.125</v>
      </c>
      <c r="I124" s="167">
        <v>44585.145833333336</v>
      </c>
      <c r="J124" s="161" t="str">
        <f t="shared" si="65"/>
        <v>CLOSED</v>
      </c>
      <c r="K124" s="197" t="s">
        <v>730</v>
      </c>
      <c r="L124" s="207"/>
      <c r="M124" s="233"/>
      <c r="N124" s="221"/>
      <c r="O124" s="224"/>
      <c r="P124" s="399"/>
      <c r="Q124" s="399"/>
      <c r="R124" s="205"/>
      <c r="S124" s="169"/>
      <c r="T124" s="205"/>
      <c r="U124" s="169"/>
      <c r="V124" s="169"/>
      <c r="W124" s="231" t="s">
        <v>218</v>
      </c>
      <c r="X124" s="168"/>
      <c r="Y124" s="168"/>
      <c r="Z124" s="168" t="s">
        <v>186</v>
      </c>
      <c r="AA124" s="168"/>
      <c r="AB124" s="168"/>
      <c r="AC124" s="168"/>
      <c r="AD124" s="162"/>
      <c r="AE124" s="162"/>
      <c r="AF124" s="162"/>
      <c r="AG124" s="162"/>
      <c r="AH124" s="162"/>
      <c r="AI124" s="163"/>
      <c r="AJ124" s="163"/>
      <c r="AK124" s="163"/>
      <c r="AL124" s="163"/>
      <c r="AM124" s="199"/>
      <c r="AN124" s="199"/>
      <c r="AO124" s="199"/>
      <c r="AP124" s="199"/>
      <c r="AQ124" s="199"/>
      <c r="AR124" s="163"/>
    </row>
    <row r="125" spans="1:44" ht="30" x14ac:dyDescent="0.25">
      <c r="A125" s="165" t="s">
        <v>817</v>
      </c>
      <c r="B125" s="165" t="s">
        <v>163</v>
      </c>
      <c r="C125" s="165"/>
      <c r="D125" s="166" t="s">
        <v>143</v>
      </c>
      <c r="E125" s="166" t="s">
        <v>284</v>
      </c>
      <c r="F125" s="165" t="s">
        <v>220</v>
      </c>
      <c r="G125" s="165" t="s">
        <v>61</v>
      </c>
      <c r="H125" s="167">
        <v>44585.145833333336</v>
      </c>
      <c r="I125" s="167">
        <v>44585.166666666664</v>
      </c>
      <c r="J125" s="161" t="str">
        <f t="shared" si="65"/>
        <v>CLOSED</v>
      </c>
      <c r="K125" s="197" t="s">
        <v>731</v>
      </c>
      <c r="L125" s="207"/>
      <c r="M125" s="233"/>
      <c r="N125" s="221"/>
      <c r="O125" s="224"/>
      <c r="P125" s="399"/>
      <c r="Q125" s="399"/>
      <c r="R125" s="205"/>
      <c r="S125" s="169"/>
      <c r="T125" s="205"/>
      <c r="U125" s="169"/>
      <c r="V125" s="169"/>
      <c r="W125" s="231" t="s">
        <v>218</v>
      </c>
      <c r="X125" s="168"/>
      <c r="Y125" s="168"/>
      <c r="Z125" s="168" t="s">
        <v>186</v>
      </c>
      <c r="AA125" s="168"/>
      <c r="AB125" s="168"/>
      <c r="AC125" s="168"/>
      <c r="AD125" s="162"/>
      <c r="AE125" s="162"/>
      <c r="AF125" s="162"/>
      <c r="AG125" s="162"/>
      <c r="AH125" s="162"/>
      <c r="AI125" s="163"/>
      <c r="AJ125" s="163"/>
      <c r="AK125" s="163"/>
      <c r="AL125" s="163"/>
      <c r="AM125" s="199"/>
      <c r="AN125" s="199"/>
      <c r="AO125" s="199"/>
      <c r="AP125" s="199"/>
      <c r="AQ125" s="199"/>
      <c r="AR125" s="163"/>
    </row>
    <row r="126" spans="1:44" ht="30" x14ac:dyDescent="0.25">
      <c r="A126" s="165" t="s">
        <v>818</v>
      </c>
      <c r="B126" s="165" t="s">
        <v>163</v>
      </c>
      <c r="C126" s="165"/>
      <c r="D126" s="166" t="s">
        <v>143</v>
      </c>
      <c r="E126" s="166" t="s">
        <v>407</v>
      </c>
      <c r="F126" s="165" t="s">
        <v>220</v>
      </c>
      <c r="G126" s="165" t="s">
        <v>61</v>
      </c>
      <c r="H126" s="167">
        <v>44585.875</v>
      </c>
      <c r="I126" s="167">
        <v>44585.895833333336</v>
      </c>
      <c r="J126" s="161" t="str">
        <f t="shared" si="65"/>
        <v>CLOSED</v>
      </c>
      <c r="K126" s="197" t="s">
        <v>775</v>
      </c>
      <c r="L126" s="207"/>
      <c r="M126" s="233"/>
      <c r="N126" s="221"/>
      <c r="O126" s="224"/>
      <c r="P126" s="399"/>
      <c r="Q126" s="399"/>
      <c r="R126" s="205"/>
      <c r="S126" s="169"/>
      <c r="T126" s="205"/>
      <c r="U126" s="169"/>
      <c r="V126" s="169"/>
      <c r="W126" s="231" t="s">
        <v>218</v>
      </c>
      <c r="X126" s="168"/>
      <c r="Y126" s="168" t="s">
        <v>186</v>
      </c>
      <c r="Z126" s="168"/>
      <c r="AA126" s="168"/>
      <c r="AB126" s="168"/>
      <c r="AC126" s="168"/>
      <c r="AD126" s="162"/>
      <c r="AE126" s="162"/>
      <c r="AF126" s="162"/>
      <c r="AG126" s="162"/>
      <c r="AH126" s="162"/>
      <c r="AI126" s="163"/>
      <c r="AJ126" s="163"/>
      <c r="AK126" s="163"/>
      <c r="AL126" s="163"/>
      <c r="AM126" s="199"/>
      <c r="AN126" s="199"/>
      <c r="AO126" s="199"/>
      <c r="AP126" s="199"/>
      <c r="AQ126" s="199"/>
      <c r="AR126" s="163"/>
    </row>
    <row r="127" spans="1:44" x14ac:dyDescent="0.25">
      <c r="A127" s="165" t="s">
        <v>835</v>
      </c>
      <c r="B127" s="165" t="s">
        <v>163</v>
      </c>
      <c r="C127" s="165"/>
      <c r="D127" s="166" t="s">
        <v>143</v>
      </c>
      <c r="E127" s="166" t="s">
        <v>283</v>
      </c>
      <c r="F127" s="165" t="s">
        <v>220</v>
      </c>
      <c r="G127" s="165" t="s">
        <v>68</v>
      </c>
      <c r="H127" s="167">
        <v>44586.125</v>
      </c>
      <c r="I127" s="167">
        <v>44586.145833333336</v>
      </c>
      <c r="J127" s="161" t="str">
        <f t="shared" ref="J127:J134" si="70">IF(A127="","",IF(OR(I127="",H127="")=TRUE,"OPEN","CLOSED"))</f>
        <v>CLOSED</v>
      </c>
      <c r="K127" s="197" t="s">
        <v>730</v>
      </c>
      <c r="L127" s="207"/>
      <c r="M127" s="233"/>
      <c r="N127" s="221"/>
      <c r="O127" s="224"/>
      <c r="P127" s="399"/>
      <c r="Q127" s="399"/>
      <c r="R127" s="205"/>
      <c r="S127" s="169"/>
      <c r="T127" s="205"/>
      <c r="U127" s="169"/>
      <c r="V127" s="169"/>
      <c r="W127" s="231" t="s">
        <v>218</v>
      </c>
      <c r="X127" s="168"/>
      <c r="Y127" s="168"/>
      <c r="Z127" s="168" t="s">
        <v>186</v>
      </c>
      <c r="AA127" s="168"/>
      <c r="AB127" s="168"/>
      <c r="AC127" s="168"/>
      <c r="AD127" s="162"/>
      <c r="AE127" s="162"/>
      <c r="AF127" s="162"/>
      <c r="AG127" s="162"/>
      <c r="AH127" s="162"/>
      <c r="AI127" s="163"/>
      <c r="AJ127" s="163"/>
      <c r="AK127" s="163"/>
      <c r="AL127" s="163"/>
      <c r="AM127" s="199"/>
      <c r="AN127" s="199"/>
      <c r="AO127" s="199"/>
      <c r="AP127" s="199"/>
      <c r="AQ127" s="199"/>
      <c r="AR127" s="163"/>
    </row>
    <row r="128" spans="1:44" ht="30" x14ac:dyDescent="0.25">
      <c r="A128" s="165" t="s">
        <v>836</v>
      </c>
      <c r="B128" s="165" t="s">
        <v>163</v>
      </c>
      <c r="C128" s="165"/>
      <c r="D128" s="166" t="s">
        <v>143</v>
      </c>
      <c r="E128" s="166" t="s">
        <v>284</v>
      </c>
      <c r="F128" s="165" t="s">
        <v>220</v>
      </c>
      <c r="G128" s="165" t="s">
        <v>61</v>
      </c>
      <c r="H128" s="167">
        <v>44586.145833333336</v>
      </c>
      <c r="I128" s="167">
        <v>44586.166666666664</v>
      </c>
      <c r="J128" s="161" t="str">
        <f t="shared" si="70"/>
        <v>CLOSED</v>
      </c>
      <c r="K128" s="197" t="s">
        <v>731</v>
      </c>
      <c r="L128" s="207"/>
      <c r="M128" s="233"/>
      <c r="N128" s="221"/>
      <c r="O128" s="224"/>
      <c r="P128" s="399"/>
      <c r="Q128" s="399"/>
      <c r="R128" s="205"/>
      <c r="S128" s="169"/>
      <c r="T128" s="205"/>
      <c r="U128" s="169"/>
      <c r="V128" s="169"/>
      <c r="W128" s="231" t="s">
        <v>218</v>
      </c>
      <c r="X128" s="168"/>
      <c r="Y128" s="168"/>
      <c r="Z128" s="168" t="s">
        <v>186</v>
      </c>
      <c r="AA128" s="168"/>
      <c r="AB128" s="168"/>
      <c r="AC128" s="168"/>
      <c r="AD128" s="162"/>
      <c r="AE128" s="162"/>
      <c r="AF128" s="162"/>
      <c r="AG128" s="162"/>
      <c r="AH128" s="162"/>
      <c r="AI128" s="163"/>
      <c r="AJ128" s="163"/>
      <c r="AK128" s="163"/>
      <c r="AL128" s="163"/>
      <c r="AM128" s="199"/>
      <c r="AN128" s="199"/>
      <c r="AO128" s="199"/>
      <c r="AP128" s="199"/>
      <c r="AQ128" s="199"/>
      <c r="AR128" s="163"/>
    </row>
    <row r="129" spans="1:44" ht="30" x14ac:dyDescent="0.25">
      <c r="A129" s="165" t="s">
        <v>837</v>
      </c>
      <c r="B129" s="165" t="s">
        <v>163</v>
      </c>
      <c r="C129" s="165"/>
      <c r="D129" s="166" t="s">
        <v>143</v>
      </c>
      <c r="E129" s="166" t="s">
        <v>407</v>
      </c>
      <c r="F129" s="165" t="s">
        <v>220</v>
      </c>
      <c r="G129" s="165" t="s">
        <v>61</v>
      </c>
      <c r="H129" s="167">
        <v>44586.875</v>
      </c>
      <c r="I129" s="167">
        <v>44586.895833333336</v>
      </c>
      <c r="J129" s="161" t="str">
        <f t="shared" si="70"/>
        <v>CLOSED</v>
      </c>
      <c r="K129" s="197" t="s">
        <v>775</v>
      </c>
      <c r="L129" s="207"/>
      <c r="M129" s="233"/>
      <c r="N129" s="221"/>
      <c r="O129" s="224"/>
      <c r="P129" s="399"/>
      <c r="Q129" s="399"/>
      <c r="R129" s="205"/>
      <c r="S129" s="169"/>
      <c r="T129" s="205"/>
      <c r="U129" s="169"/>
      <c r="V129" s="169"/>
      <c r="W129" s="231" t="s">
        <v>218</v>
      </c>
      <c r="X129" s="168"/>
      <c r="Y129" s="168" t="s">
        <v>186</v>
      </c>
      <c r="Z129" s="168"/>
      <c r="AA129" s="168"/>
      <c r="AB129" s="168"/>
      <c r="AC129" s="168"/>
      <c r="AD129" s="162"/>
      <c r="AE129" s="162"/>
      <c r="AF129" s="162"/>
      <c r="AG129" s="162"/>
      <c r="AH129" s="162"/>
      <c r="AI129" s="163"/>
      <c r="AJ129" s="163"/>
      <c r="AK129" s="163"/>
      <c r="AL129" s="163"/>
      <c r="AM129" s="199"/>
      <c r="AN129" s="199"/>
      <c r="AO129" s="199"/>
      <c r="AP129" s="199"/>
      <c r="AQ129" s="199"/>
      <c r="AR129" s="163"/>
    </row>
    <row r="130" spans="1:44" x14ac:dyDescent="0.25">
      <c r="A130" s="165" t="s">
        <v>843</v>
      </c>
      <c r="B130" s="165" t="s">
        <v>163</v>
      </c>
      <c r="C130" s="165"/>
      <c r="D130" s="166" t="s">
        <v>143</v>
      </c>
      <c r="E130" s="166" t="s">
        <v>247</v>
      </c>
      <c r="F130" s="165" t="s">
        <v>220</v>
      </c>
      <c r="G130" s="165" t="s">
        <v>66</v>
      </c>
      <c r="H130" s="167">
        <v>44587.333333333336</v>
      </c>
      <c r="I130" s="167">
        <v>44587.354166666664</v>
      </c>
      <c r="J130" s="161" t="str">
        <f t="shared" si="70"/>
        <v>CLOSED</v>
      </c>
      <c r="K130" s="197" t="s">
        <v>744</v>
      </c>
      <c r="L130" s="207"/>
      <c r="M130" s="233"/>
      <c r="N130" s="221"/>
      <c r="O130" s="224"/>
      <c r="P130" s="399"/>
      <c r="Q130" s="399"/>
      <c r="R130" s="205"/>
      <c r="S130" s="169"/>
      <c r="T130" s="205"/>
      <c r="U130" s="169"/>
      <c r="V130" s="169"/>
      <c r="W130" s="231" t="s">
        <v>218</v>
      </c>
      <c r="X130" s="168"/>
      <c r="Y130" s="168"/>
      <c r="Z130" s="168" t="s">
        <v>186</v>
      </c>
      <c r="AA130" s="168"/>
      <c r="AB130" s="168"/>
      <c r="AC130" s="168"/>
      <c r="AD130" s="162">
        <f t="shared" ref="AD130:AE137" si="71">IF(H130="","",MONTH(H130))</f>
        <v>1</v>
      </c>
      <c r="AE130" s="162">
        <f t="shared" si="71"/>
        <v>1</v>
      </c>
      <c r="AF130" s="162">
        <f t="shared" ref="AF130:AG137" si="72">IF(H130="","",YEAR(H130))</f>
        <v>2022</v>
      </c>
      <c r="AG130" s="162">
        <f t="shared" si="72"/>
        <v>2022</v>
      </c>
      <c r="AH130" s="162">
        <f>IF(B130="Root",IF(J130="CLOSED",SUMIF(Entrenamientos!A:A,"&lt;="&amp;Mantenimiento!I130,Entrenamientos!L:L)-SUMIF(Entrenamientos!A:A,"&lt;="&amp;Mantenimiento!H130,Entrenamientos!L:L),""),"")</f>
        <v>0</v>
      </c>
      <c r="AI130" s="163" t="str">
        <f>IF(W130="YES",IF(COUNTIF($W$3:$W902,"YES")=0,SUMIF(Entrenamientos!A:A,"&lt;="&amp;Mantenimiento!H130,Entrenamientos!L:L),SUMIF(Entrenamientos!A:A,"&lt;="&amp;Mantenimiento!H130,Entrenamientos!L:L)-SUMIF($I:$I,"&lt;"&amp;(Mantenimiento!H130-1),$AI:$AI)),"")</f>
        <v/>
      </c>
      <c r="AJ130" s="163">
        <f t="shared" ref="AJ130:AJ137" si="73">IF(LEFT(F130,3)="AWP","",IF(I130="","",($I130-$H130)/$AS$1))</f>
        <v>0.49999999991268851</v>
      </c>
      <c r="AK130" s="163" t="str">
        <f t="shared" ref="AK130:AK137" ca="1" si="74">IF(LEFT(F130,3)="AWP",IF(I130="",(TODAY()-H130)/$AS$1,(I130-H130)/$AS$1),"")</f>
        <v/>
      </c>
      <c r="AL130" s="163" t="str">
        <f t="shared" ref="AL130:AM137" si="75">IF($F130="MIP",IF(X130="X",$AJ130,""),"")</f>
        <v/>
      </c>
      <c r="AM130" s="199" t="str">
        <f t="shared" si="75"/>
        <v/>
      </c>
      <c r="AN130" s="199" t="e">
        <f>IF($F130="MIP",IF(#REF!="X",$AJ130,""),"")</f>
        <v>#REF!</v>
      </c>
      <c r="AO130" s="199">
        <f t="shared" ref="AO130:AR137" si="76">IF($F130="MIP",IF(Z130="X",$AJ130,""),"")</f>
        <v>0.49999999991268851</v>
      </c>
      <c r="AP130" s="199" t="str">
        <f t="shared" si="76"/>
        <v/>
      </c>
      <c r="AQ130" s="199" t="str">
        <f t="shared" si="76"/>
        <v/>
      </c>
      <c r="AR130" s="163" t="str">
        <f t="shared" si="76"/>
        <v/>
      </c>
    </row>
    <row r="131" spans="1:44" x14ac:dyDescent="0.25">
      <c r="A131" s="165" t="s">
        <v>844</v>
      </c>
      <c r="B131" s="165" t="s">
        <v>163</v>
      </c>
      <c r="C131" s="165"/>
      <c r="D131" s="166" t="s">
        <v>143</v>
      </c>
      <c r="E131" s="166" t="s">
        <v>248</v>
      </c>
      <c r="F131" s="165" t="s">
        <v>220</v>
      </c>
      <c r="G131" s="165" t="s">
        <v>66</v>
      </c>
      <c r="H131" s="167">
        <v>44587.354166666664</v>
      </c>
      <c r="I131" s="167">
        <v>44587.375</v>
      </c>
      <c r="J131" s="161" t="str">
        <f t="shared" si="70"/>
        <v>CLOSED</v>
      </c>
      <c r="K131" s="197" t="s">
        <v>746</v>
      </c>
      <c r="L131" s="207"/>
      <c r="M131" s="233"/>
      <c r="N131" s="221"/>
      <c r="O131" s="224"/>
      <c r="P131" s="399"/>
      <c r="Q131" s="399"/>
      <c r="R131" s="205"/>
      <c r="S131" s="169"/>
      <c r="T131" s="205"/>
      <c r="U131" s="169"/>
      <c r="V131" s="169"/>
      <c r="W131" s="231" t="s">
        <v>218</v>
      </c>
      <c r="X131" s="168"/>
      <c r="Y131" s="168"/>
      <c r="Z131" s="168" t="s">
        <v>186</v>
      </c>
      <c r="AA131" s="168"/>
      <c r="AB131" s="168"/>
      <c r="AC131" s="168"/>
      <c r="AD131" s="162">
        <f t="shared" si="71"/>
        <v>1</v>
      </c>
      <c r="AE131" s="162">
        <f t="shared" si="71"/>
        <v>1</v>
      </c>
      <c r="AF131" s="162">
        <f t="shared" si="72"/>
        <v>2022</v>
      </c>
      <c r="AG131" s="162">
        <f t="shared" si="72"/>
        <v>2022</v>
      </c>
      <c r="AH131" s="162">
        <f>IF(B131="Root",IF(J131="CLOSED",SUMIF(Entrenamientos!A:A,"&lt;="&amp;Mantenimiento!I131,Entrenamientos!L:L)-SUMIF(Entrenamientos!A:A,"&lt;="&amp;Mantenimiento!H131,Entrenamientos!L:L),""),"")</f>
        <v>0</v>
      </c>
      <c r="AI131" s="163" t="str">
        <f>IF(W131="YES",IF(COUNTIF($W$3:$W903,"YES")=0,SUMIF(Entrenamientos!A:A,"&lt;="&amp;Mantenimiento!H131,Entrenamientos!L:L),SUMIF(Entrenamientos!A:A,"&lt;="&amp;Mantenimiento!H131,Entrenamientos!L:L)-SUMIF($I:$I,"&lt;"&amp;(Mantenimiento!H131-1),$AI:$AI)),"")</f>
        <v/>
      </c>
      <c r="AJ131" s="163">
        <f t="shared" si="73"/>
        <v>0.50000000008731149</v>
      </c>
      <c r="AK131" s="163" t="str">
        <f t="shared" ca="1" si="74"/>
        <v/>
      </c>
      <c r="AL131" s="163" t="str">
        <f t="shared" si="75"/>
        <v/>
      </c>
      <c r="AM131" s="199" t="str">
        <f t="shared" si="75"/>
        <v/>
      </c>
      <c r="AN131" s="199" t="e">
        <f>IF($F131="MIP",IF(#REF!="X",$AJ131,""),"")</f>
        <v>#REF!</v>
      </c>
      <c r="AO131" s="199">
        <f t="shared" si="76"/>
        <v>0.50000000008731149</v>
      </c>
      <c r="AP131" s="199" t="str">
        <f t="shared" si="76"/>
        <v/>
      </c>
      <c r="AQ131" s="199" t="str">
        <f t="shared" si="76"/>
        <v/>
      </c>
      <c r="AR131" s="163" t="str">
        <f t="shared" si="76"/>
        <v/>
      </c>
    </row>
    <row r="132" spans="1:44" x14ac:dyDescent="0.25">
      <c r="A132" s="165" t="s">
        <v>845</v>
      </c>
      <c r="B132" s="165" t="s">
        <v>163</v>
      </c>
      <c r="C132" s="165"/>
      <c r="D132" s="166" t="s">
        <v>143</v>
      </c>
      <c r="E132" s="166" t="s">
        <v>249</v>
      </c>
      <c r="F132" s="165" t="s">
        <v>220</v>
      </c>
      <c r="G132" s="165" t="s">
        <v>66</v>
      </c>
      <c r="H132" s="167">
        <v>44587.374999884261</v>
      </c>
      <c r="I132" s="167">
        <v>44587.395833391201</v>
      </c>
      <c r="J132" s="161" t="str">
        <f t="shared" si="70"/>
        <v>CLOSED</v>
      </c>
      <c r="K132" s="197" t="s">
        <v>367</v>
      </c>
      <c r="L132" s="207"/>
      <c r="M132" s="233"/>
      <c r="N132" s="221"/>
      <c r="O132" s="224"/>
      <c r="P132" s="399"/>
      <c r="Q132" s="399"/>
      <c r="R132" s="205"/>
      <c r="S132" s="169"/>
      <c r="T132" s="205"/>
      <c r="U132" s="169"/>
      <c r="V132" s="169"/>
      <c r="W132" s="231" t="s">
        <v>218</v>
      </c>
      <c r="X132" s="168"/>
      <c r="Y132" s="168"/>
      <c r="Z132" s="168" t="s">
        <v>186</v>
      </c>
      <c r="AA132" s="168"/>
      <c r="AB132" s="168"/>
      <c r="AC132" s="168"/>
      <c r="AD132" s="162">
        <f t="shared" si="71"/>
        <v>1</v>
      </c>
      <c r="AE132" s="162">
        <f t="shared" si="71"/>
        <v>1</v>
      </c>
      <c r="AF132" s="162">
        <f t="shared" si="72"/>
        <v>2022</v>
      </c>
      <c r="AG132" s="162">
        <f t="shared" si="72"/>
        <v>2022</v>
      </c>
      <c r="AH132" s="162">
        <f>IF(B132="Root",IF(J132="CLOSED",SUMIF(Entrenamientos!A:A,"&lt;="&amp;Mantenimiento!I132,Entrenamientos!L:L)-SUMIF(Entrenamientos!A:A,"&lt;="&amp;Mantenimiento!H132,Entrenamientos!L:L),""),"")</f>
        <v>0</v>
      </c>
      <c r="AI132" s="163" t="str">
        <f>IF(W132="YES",IF(COUNTIF($W$3:$W904,"YES")=0,SUMIF(Entrenamientos!A:A,"&lt;="&amp;Mantenimiento!H132,Entrenamientos!L:L),SUMIF(Entrenamientos!A:A,"&lt;="&amp;Mantenimiento!H132,Entrenamientos!L:L)-SUMIF($I:$I,"&lt;"&amp;(Mantenimiento!H132-1),$AI:$AI)),"")</f>
        <v/>
      </c>
      <c r="AJ132" s="163">
        <f t="shared" si="73"/>
        <v>0.5000041665916799</v>
      </c>
      <c r="AK132" s="163" t="str">
        <f t="shared" ca="1" si="74"/>
        <v/>
      </c>
      <c r="AL132" s="163" t="str">
        <f t="shared" si="75"/>
        <v/>
      </c>
      <c r="AM132" s="199" t="str">
        <f t="shared" si="75"/>
        <v/>
      </c>
      <c r="AN132" s="199" t="e">
        <f>IF($F132="MIP",IF(#REF!="X",$AJ132,""),"")</f>
        <v>#REF!</v>
      </c>
      <c r="AO132" s="199">
        <f t="shared" si="76"/>
        <v>0.5000041665916799</v>
      </c>
      <c r="AP132" s="199" t="str">
        <f t="shared" si="76"/>
        <v/>
      </c>
      <c r="AQ132" s="199" t="str">
        <f t="shared" si="76"/>
        <v/>
      </c>
      <c r="AR132" s="163" t="str">
        <f t="shared" si="76"/>
        <v/>
      </c>
    </row>
    <row r="133" spans="1:44" x14ac:dyDescent="0.25">
      <c r="A133" s="165" t="s">
        <v>846</v>
      </c>
      <c r="B133" s="165" t="s">
        <v>163</v>
      </c>
      <c r="C133" s="165"/>
      <c r="D133" s="166" t="s">
        <v>143</v>
      </c>
      <c r="E133" s="166" t="s">
        <v>266</v>
      </c>
      <c r="F133" s="165" t="s">
        <v>220</v>
      </c>
      <c r="G133" s="165" t="s">
        <v>68</v>
      </c>
      <c r="H133" s="167">
        <v>44587.395833159724</v>
      </c>
      <c r="I133" s="167">
        <v>44587.41666678241</v>
      </c>
      <c r="J133" s="161" t="str">
        <f t="shared" si="70"/>
        <v>CLOSED</v>
      </c>
      <c r="K133" s="197" t="s">
        <v>859</v>
      </c>
      <c r="L133" s="207"/>
      <c r="M133" s="233"/>
      <c r="N133" s="221"/>
      <c r="O133" s="224"/>
      <c r="P133" s="399"/>
      <c r="Q133" s="399"/>
      <c r="R133" s="205"/>
      <c r="S133" s="169"/>
      <c r="T133" s="205"/>
      <c r="U133" s="169"/>
      <c r="V133" s="169"/>
      <c r="W133" s="231" t="s">
        <v>218</v>
      </c>
      <c r="X133" s="168"/>
      <c r="Y133" s="168"/>
      <c r="Z133" s="168" t="s">
        <v>186</v>
      </c>
      <c r="AA133" s="168"/>
      <c r="AB133" s="168"/>
      <c r="AC133" s="168"/>
      <c r="AD133" s="162">
        <f t="shared" si="71"/>
        <v>1</v>
      </c>
      <c r="AE133" s="162">
        <f t="shared" si="71"/>
        <v>1</v>
      </c>
      <c r="AF133" s="162">
        <f t="shared" si="72"/>
        <v>2022</v>
      </c>
      <c r="AG133" s="162">
        <f t="shared" si="72"/>
        <v>2022</v>
      </c>
      <c r="AH133" s="162">
        <f>IF(B133="Root",IF(J133="CLOSED",SUMIF(Entrenamientos!A:A,"&lt;="&amp;Mantenimiento!I133,Entrenamientos!L:L)-SUMIF(Entrenamientos!A:A,"&lt;="&amp;Mantenimiento!H133,Entrenamientos!L:L),""),"")</f>
        <v>0</v>
      </c>
      <c r="AI133" s="163" t="str">
        <f>IF(W133="YES",IF(COUNTIF($W$3:$W905,"YES")=0,SUMIF(Entrenamientos!A:A,"&lt;="&amp;Mantenimiento!H133,Entrenamientos!L:L),SUMIF(Entrenamientos!A:A,"&lt;="&amp;Mantenimiento!H133,Entrenamientos!L:L)-SUMIF($I:$I,"&lt;"&amp;(Mantenimiento!H133-1),$AI:$AI)),"")</f>
        <v/>
      </c>
      <c r="AJ133" s="163">
        <f t="shared" si="73"/>
        <v>0.50000694449408956</v>
      </c>
      <c r="AK133" s="163" t="str">
        <f t="shared" ca="1" si="74"/>
        <v/>
      </c>
      <c r="AL133" s="163" t="str">
        <f t="shared" si="75"/>
        <v/>
      </c>
      <c r="AM133" s="199" t="str">
        <f t="shared" si="75"/>
        <v/>
      </c>
      <c r="AN133" s="199" t="e">
        <f>IF($F133="MIP",IF(#REF!="X",$AJ133,""),"")</f>
        <v>#REF!</v>
      </c>
      <c r="AO133" s="199">
        <f t="shared" si="76"/>
        <v>0.50000694449408956</v>
      </c>
      <c r="AP133" s="199" t="str">
        <f t="shared" si="76"/>
        <v/>
      </c>
      <c r="AQ133" s="199" t="str">
        <f t="shared" si="76"/>
        <v/>
      </c>
      <c r="AR133" s="163" t="str">
        <f t="shared" si="76"/>
        <v/>
      </c>
    </row>
    <row r="134" spans="1:44" x14ac:dyDescent="0.25">
      <c r="A134" s="165" t="s">
        <v>847</v>
      </c>
      <c r="B134" s="165" t="s">
        <v>163</v>
      </c>
      <c r="C134" s="165"/>
      <c r="D134" s="166" t="s">
        <v>143</v>
      </c>
      <c r="E134" s="166" t="s">
        <v>252</v>
      </c>
      <c r="F134" s="165" t="s">
        <v>220</v>
      </c>
      <c r="G134" s="165" t="s">
        <v>63</v>
      </c>
      <c r="H134" s="167">
        <v>44587.416666435187</v>
      </c>
      <c r="I134" s="167">
        <v>44587.437500173612</v>
      </c>
      <c r="J134" s="161" t="str">
        <f t="shared" si="70"/>
        <v>CLOSED</v>
      </c>
      <c r="K134" s="197" t="s">
        <v>748</v>
      </c>
      <c r="L134" s="207"/>
      <c r="M134" s="233"/>
      <c r="N134" s="221"/>
      <c r="O134" s="224"/>
      <c r="P134" s="399"/>
      <c r="Q134" s="399"/>
      <c r="R134" s="205"/>
      <c r="S134" s="169"/>
      <c r="T134" s="205"/>
      <c r="U134" s="169"/>
      <c r="V134" s="169"/>
      <c r="W134" s="231" t="s">
        <v>218</v>
      </c>
      <c r="X134" s="168"/>
      <c r="Y134" s="168"/>
      <c r="Z134" s="168" t="s">
        <v>186</v>
      </c>
      <c r="AA134" s="168"/>
      <c r="AB134" s="168"/>
      <c r="AC134" s="168"/>
      <c r="AD134" s="162">
        <f t="shared" si="71"/>
        <v>1</v>
      </c>
      <c r="AE134" s="162">
        <f t="shared" si="71"/>
        <v>1</v>
      </c>
      <c r="AF134" s="162">
        <f t="shared" si="72"/>
        <v>2022</v>
      </c>
      <c r="AG134" s="162">
        <f t="shared" si="72"/>
        <v>2022</v>
      </c>
      <c r="AH134" s="162">
        <f>IF(B134="Root",IF(J134="CLOSED",SUMIF(Entrenamientos!A:A,"&lt;="&amp;Mantenimiento!I134,Entrenamientos!L:L)-SUMIF(Entrenamientos!A:A,"&lt;="&amp;Mantenimiento!H134,Entrenamientos!L:L),""),"")</f>
        <v>0</v>
      </c>
      <c r="AI134" s="163" t="str">
        <f>IF(W134="YES",IF(COUNTIF($W$3:$W906,"YES")=0,SUMIF(Entrenamientos!A:A,"&lt;="&amp;Mantenimiento!H134,Entrenamientos!L:L),SUMIF(Entrenamientos!A:A,"&lt;="&amp;Mantenimiento!H134,Entrenamientos!L:L)-SUMIF($I:$I,"&lt;"&amp;(Mantenimiento!H134-1),$AI:$AI)),"")</f>
        <v/>
      </c>
      <c r="AJ134" s="163">
        <f t="shared" si="73"/>
        <v>0.50000972222187612</v>
      </c>
      <c r="AK134" s="163" t="str">
        <f t="shared" ca="1" si="74"/>
        <v/>
      </c>
      <c r="AL134" s="163" t="str">
        <f t="shared" si="75"/>
        <v/>
      </c>
      <c r="AM134" s="199" t="str">
        <f t="shared" si="75"/>
        <v/>
      </c>
      <c r="AN134" s="199" t="e">
        <f>IF($F134="MIP",IF(#REF!="X",$AJ134,""),"")</f>
        <v>#REF!</v>
      </c>
      <c r="AO134" s="199">
        <f t="shared" si="76"/>
        <v>0.50000972222187612</v>
      </c>
      <c r="AP134" s="199" t="str">
        <f t="shared" si="76"/>
        <v/>
      </c>
      <c r="AQ134" s="199" t="str">
        <f t="shared" si="76"/>
        <v/>
      </c>
      <c r="AR134" s="163" t="str">
        <f t="shared" si="76"/>
        <v/>
      </c>
    </row>
    <row r="135" spans="1:44" x14ac:dyDescent="0.25">
      <c r="A135" s="165" t="s">
        <v>848</v>
      </c>
      <c r="B135" s="165" t="s">
        <v>163</v>
      </c>
      <c r="C135" s="165"/>
      <c r="D135" s="166" t="s">
        <v>143</v>
      </c>
      <c r="E135" s="166" t="s">
        <v>253</v>
      </c>
      <c r="F135" s="165" t="s">
        <v>220</v>
      </c>
      <c r="G135" s="165" t="s">
        <v>64</v>
      </c>
      <c r="H135" s="167">
        <v>44587.43749971065</v>
      </c>
      <c r="I135" s="167">
        <v>44587.458333564813</v>
      </c>
      <c r="J135" s="161" t="str">
        <f t="shared" ref="J135:J142" si="77">IF(A135="","",IF(OR(I135="",H135="")=TRUE,"OPEN","CLOSED"))</f>
        <v>CLOSED</v>
      </c>
      <c r="K135" s="166" t="s">
        <v>860</v>
      </c>
      <c r="L135" s="207"/>
      <c r="M135" s="233"/>
      <c r="N135" s="221"/>
      <c r="O135" s="224"/>
      <c r="P135" s="399"/>
      <c r="Q135" s="399"/>
      <c r="R135" s="205"/>
      <c r="S135" s="169"/>
      <c r="T135" s="205"/>
      <c r="U135" s="169"/>
      <c r="V135" s="169"/>
      <c r="W135" s="231" t="s">
        <v>218</v>
      </c>
      <c r="X135" s="168"/>
      <c r="Y135" s="168"/>
      <c r="Z135" s="168" t="s">
        <v>186</v>
      </c>
      <c r="AA135" s="168"/>
      <c r="AB135" s="168"/>
      <c r="AC135" s="168"/>
      <c r="AD135" s="162">
        <f t="shared" si="71"/>
        <v>1</v>
      </c>
      <c r="AE135" s="162">
        <f t="shared" si="71"/>
        <v>1</v>
      </c>
      <c r="AF135" s="162">
        <f t="shared" si="72"/>
        <v>2022</v>
      </c>
      <c r="AG135" s="162">
        <f t="shared" si="72"/>
        <v>2022</v>
      </c>
      <c r="AH135" s="162">
        <f>IF(B135="Root",IF(J135="CLOSED",SUMIF(Entrenamientos!A:A,"&lt;="&amp;Mantenimiento!I135,Entrenamientos!L:L)-SUMIF(Entrenamientos!A:A,"&lt;="&amp;Mantenimiento!H135,Entrenamientos!L:L),""),"")</f>
        <v>0</v>
      </c>
      <c r="AI135" s="163" t="str">
        <f>IF(W135="YES",IF(COUNTIF($W$3:$W907,"YES")=0,SUMIF(Entrenamientos!A:A,"&lt;="&amp;Mantenimiento!H135,Entrenamientos!L:L),SUMIF(Entrenamientos!A:A,"&lt;="&amp;Mantenimiento!H135,Entrenamientos!L:L)-SUMIF($I:$I,"&lt;"&amp;(Mantenimiento!H135-1),$AI:$AI)),"")</f>
        <v/>
      </c>
      <c r="AJ135" s="163">
        <f t="shared" si="73"/>
        <v>0.50001249994966279</v>
      </c>
      <c r="AK135" s="163" t="str">
        <f t="shared" ca="1" si="74"/>
        <v/>
      </c>
      <c r="AL135" s="163" t="str">
        <f t="shared" si="75"/>
        <v/>
      </c>
      <c r="AM135" s="199" t="str">
        <f t="shared" si="75"/>
        <v/>
      </c>
      <c r="AN135" s="199" t="e">
        <f>IF($F135="MIP",IF(#REF!="X",$AJ135,""),"")</f>
        <v>#REF!</v>
      </c>
      <c r="AO135" s="199">
        <f t="shared" si="76"/>
        <v>0.50001249994966279</v>
      </c>
      <c r="AP135" s="199" t="str">
        <f t="shared" si="76"/>
        <v/>
      </c>
      <c r="AQ135" s="199" t="str">
        <f t="shared" si="76"/>
        <v/>
      </c>
      <c r="AR135" s="163" t="str">
        <f t="shared" si="76"/>
        <v/>
      </c>
    </row>
    <row r="136" spans="1:44" x14ac:dyDescent="0.25">
      <c r="A136" s="165" t="s">
        <v>849</v>
      </c>
      <c r="B136" s="165" t="s">
        <v>163</v>
      </c>
      <c r="C136" s="165"/>
      <c r="D136" s="166" t="s">
        <v>143</v>
      </c>
      <c r="E136" s="166" t="s">
        <v>254</v>
      </c>
      <c r="F136" s="165" t="s">
        <v>220</v>
      </c>
      <c r="G136" s="165" t="s">
        <v>69</v>
      </c>
      <c r="H136" s="167">
        <v>44587.458332986113</v>
      </c>
      <c r="I136" s="167">
        <v>44587.479166956022</v>
      </c>
      <c r="J136" s="161" t="str">
        <f t="shared" si="77"/>
        <v>CLOSED</v>
      </c>
      <c r="K136" s="197" t="s">
        <v>749</v>
      </c>
      <c r="L136" s="207"/>
      <c r="M136" s="233"/>
      <c r="N136" s="221"/>
      <c r="O136" s="224"/>
      <c r="P136" s="399"/>
      <c r="Q136" s="399"/>
      <c r="R136" s="205"/>
      <c r="S136" s="169"/>
      <c r="T136" s="205"/>
      <c r="U136" s="169"/>
      <c r="V136" s="169"/>
      <c r="W136" s="231" t="s">
        <v>218</v>
      </c>
      <c r="X136" s="168"/>
      <c r="Y136" s="168"/>
      <c r="Z136" s="168" t="s">
        <v>186</v>
      </c>
      <c r="AA136" s="168"/>
      <c r="AB136" s="168"/>
      <c r="AC136" s="168"/>
      <c r="AD136" s="162">
        <f t="shared" si="71"/>
        <v>1</v>
      </c>
      <c r="AE136" s="162">
        <f t="shared" si="71"/>
        <v>1</v>
      </c>
      <c r="AF136" s="162">
        <f t="shared" si="72"/>
        <v>2022</v>
      </c>
      <c r="AG136" s="162">
        <f t="shared" si="72"/>
        <v>2022</v>
      </c>
      <c r="AH136" s="162">
        <f>IF(B136="Root",IF(J136="CLOSED",SUMIF(Entrenamientos!A:A,"&lt;="&amp;Mantenimiento!I136,Entrenamientos!L:L)-SUMIF(Entrenamientos!A:A,"&lt;="&amp;Mantenimiento!H136,Entrenamientos!L:L),""),"")</f>
        <v>0</v>
      </c>
      <c r="AI136" s="163" t="str">
        <f>IF(W136="YES",IF(COUNTIF($W$3:$W908,"YES")=0,SUMIF(Entrenamientos!A:A,"&lt;="&amp;Mantenimiento!H136,Entrenamientos!L:L),SUMIF(Entrenamientos!A:A,"&lt;="&amp;Mantenimiento!H136,Entrenamientos!L:L)-SUMIF($I:$I,"&lt;"&amp;(Mantenimiento!H136-1),$AI:$AI)),"")</f>
        <v/>
      </c>
      <c r="AJ136" s="163">
        <f t="shared" si="73"/>
        <v>0.50001527785207234</v>
      </c>
      <c r="AK136" s="163" t="str">
        <f t="shared" ca="1" si="74"/>
        <v/>
      </c>
      <c r="AL136" s="163" t="str">
        <f t="shared" si="75"/>
        <v/>
      </c>
      <c r="AM136" s="199" t="str">
        <f t="shared" si="75"/>
        <v/>
      </c>
      <c r="AN136" s="199" t="e">
        <f>IF($F136="MIP",IF(#REF!="X",$AJ136,""),"")</f>
        <v>#REF!</v>
      </c>
      <c r="AO136" s="199">
        <f t="shared" si="76"/>
        <v>0.50001527785207234</v>
      </c>
      <c r="AP136" s="199" t="str">
        <f t="shared" si="76"/>
        <v/>
      </c>
      <c r="AQ136" s="199" t="str">
        <f t="shared" si="76"/>
        <v/>
      </c>
      <c r="AR136" s="163" t="str">
        <f t="shared" si="76"/>
        <v/>
      </c>
    </row>
    <row r="137" spans="1:44" x14ac:dyDescent="0.25">
      <c r="A137" s="165" t="s">
        <v>850</v>
      </c>
      <c r="B137" s="165" t="s">
        <v>163</v>
      </c>
      <c r="C137" s="165"/>
      <c r="D137" s="166" t="s">
        <v>143</v>
      </c>
      <c r="E137" s="166" t="s">
        <v>320</v>
      </c>
      <c r="F137" s="165" t="s">
        <v>220</v>
      </c>
      <c r="G137" s="165" t="s">
        <v>66</v>
      </c>
      <c r="H137" s="167">
        <v>44587.458332986113</v>
      </c>
      <c r="I137" s="167">
        <v>44587.479166956022</v>
      </c>
      <c r="J137" s="161" t="str">
        <f>IF(A137="","",IF(OR(I137="",H137="")=TRUE,"OPEN","CLOSED"))</f>
        <v>CLOSED</v>
      </c>
      <c r="K137" s="197" t="s">
        <v>861</v>
      </c>
      <c r="L137" s="207"/>
      <c r="M137" s="233"/>
      <c r="N137" s="221"/>
      <c r="O137" s="224"/>
      <c r="P137" s="399"/>
      <c r="Q137" s="399"/>
      <c r="R137" s="205"/>
      <c r="S137" s="169"/>
      <c r="T137" s="205"/>
      <c r="U137" s="169"/>
      <c r="V137" s="169"/>
      <c r="W137" s="231" t="s">
        <v>218</v>
      </c>
      <c r="X137" s="168"/>
      <c r="Y137" s="168"/>
      <c r="Z137" s="168" t="s">
        <v>186</v>
      </c>
      <c r="AA137" s="168"/>
      <c r="AB137" s="168"/>
      <c r="AC137" s="168"/>
      <c r="AD137" s="162">
        <f t="shared" si="71"/>
        <v>1</v>
      </c>
      <c r="AE137" s="162">
        <f t="shared" si="71"/>
        <v>1</v>
      </c>
      <c r="AF137" s="162">
        <f t="shared" si="72"/>
        <v>2022</v>
      </c>
      <c r="AG137" s="162">
        <f t="shared" si="72"/>
        <v>2022</v>
      </c>
      <c r="AH137" s="162">
        <f>IF(B137="Root",IF(J137="CLOSED",SUMIF(Entrenamientos!A:A,"&lt;="&amp;Mantenimiento!I137,Entrenamientos!L:L)-SUMIF(Entrenamientos!A:A,"&lt;="&amp;Mantenimiento!H137,Entrenamientos!L:L),""),"")</f>
        <v>0</v>
      </c>
      <c r="AI137" s="163" t="str">
        <f>IF(W137="YES",IF(COUNTIF($W$3:$W909,"YES")=0,SUMIF(Entrenamientos!A:A,"&lt;="&amp;Mantenimiento!H137,Entrenamientos!L:L),SUMIF(Entrenamientos!A:A,"&lt;="&amp;Mantenimiento!H137,Entrenamientos!L:L)-SUMIF($I:$I,"&lt;"&amp;(Mantenimiento!H137-1),$AI:$AI)),"")</f>
        <v/>
      </c>
      <c r="AJ137" s="163">
        <f t="shared" si="73"/>
        <v>0.50001527785207234</v>
      </c>
      <c r="AK137" s="163" t="str">
        <f t="shared" ca="1" si="74"/>
        <v/>
      </c>
      <c r="AL137" s="163" t="str">
        <f t="shared" si="75"/>
        <v/>
      </c>
      <c r="AM137" s="199" t="str">
        <f t="shared" si="75"/>
        <v/>
      </c>
      <c r="AN137" s="199" t="e">
        <f>IF($F137="MIP",IF(#REF!="X",$AJ137,""),"")</f>
        <v>#REF!</v>
      </c>
      <c r="AO137" s="199">
        <f t="shared" si="76"/>
        <v>0.50001527785207234</v>
      </c>
      <c r="AP137" s="199" t="str">
        <f t="shared" si="76"/>
        <v/>
      </c>
      <c r="AQ137" s="199" t="str">
        <f t="shared" si="76"/>
        <v/>
      </c>
      <c r="AR137" s="163" t="str">
        <f t="shared" si="76"/>
        <v/>
      </c>
    </row>
    <row r="138" spans="1:44" x14ac:dyDescent="0.25">
      <c r="A138" s="165" t="s">
        <v>851</v>
      </c>
      <c r="B138" s="165" t="s">
        <v>163</v>
      </c>
      <c r="C138" s="165"/>
      <c r="D138" s="166" t="s">
        <v>143</v>
      </c>
      <c r="E138" s="166" t="s">
        <v>283</v>
      </c>
      <c r="F138" s="165" t="s">
        <v>220</v>
      </c>
      <c r="G138" s="165" t="s">
        <v>68</v>
      </c>
      <c r="H138" s="167">
        <v>44587.479166261575</v>
      </c>
      <c r="I138" s="167">
        <v>44587.500000347223</v>
      </c>
      <c r="J138" s="161" t="str">
        <f t="shared" si="77"/>
        <v>CLOSED</v>
      </c>
      <c r="K138" s="197" t="s">
        <v>730</v>
      </c>
      <c r="L138" s="207"/>
      <c r="M138" s="233"/>
      <c r="N138" s="221"/>
      <c r="O138" s="224"/>
      <c r="P138" s="399"/>
      <c r="Q138" s="399"/>
      <c r="R138" s="205"/>
      <c r="S138" s="169"/>
      <c r="T138" s="205"/>
      <c r="U138" s="169"/>
      <c r="V138" s="169"/>
      <c r="W138" s="231" t="s">
        <v>218</v>
      </c>
      <c r="X138" s="168"/>
      <c r="Y138" s="168"/>
      <c r="Z138" s="168" t="s">
        <v>186</v>
      </c>
      <c r="AA138" s="168"/>
      <c r="AB138" s="168"/>
      <c r="AC138" s="168"/>
      <c r="AD138" s="162"/>
      <c r="AE138" s="162"/>
      <c r="AF138" s="162"/>
      <c r="AG138" s="162"/>
      <c r="AH138" s="162"/>
      <c r="AI138" s="163"/>
      <c r="AJ138" s="163"/>
      <c r="AK138" s="163"/>
      <c r="AL138" s="163"/>
      <c r="AM138" s="199"/>
      <c r="AN138" s="199"/>
      <c r="AO138" s="199"/>
      <c r="AP138" s="199"/>
      <c r="AQ138" s="199"/>
      <c r="AR138" s="163"/>
    </row>
    <row r="139" spans="1:44" ht="30" x14ac:dyDescent="0.25">
      <c r="A139" s="165" t="s">
        <v>852</v>
      </c>
      <c r="B139" s="165" t="s">
        <v>163</v>
      </c>
      <c r="C139" s="165"/>
      <c r="D139" s="166" t="s">
        <v>143</v>
      </c>
      <c r="E139" s="166" t="s">
        <v>284</v>
      </c>
      <c r="F139" s="165" t="s">
        <v>220</v>
      </c>
      <c r="G139" s="165" t="s">
        <v>61</v>
      </c>
      <c r="H139" s="167">
        <v>44587.499999537038</v>
      </c>
      <c r="I139" s="167">
        <v>44587.520833738425</v>
      </c>
      <c r="J139" s="161" t="str">
        <f t="shared" si="77"/>
        <v>CLOSED</v>
      </c>
      <c r="K139" s="197" t="s">
        <v>731</v>
      </c>
      <c r="L139" s="207"/>
      <c r="M139" s="233"/>
      <c r="N139" s="221"/>
      <c r="O139" s="224"/>
      <c r="P139" s="399"/>
      <c r="Q139" s="399"/>
      <c r="R139" s="205"/>
      <c r="S139" s="169"/>
      <c r="T139" s="205"/>
      <c r="U139" s="169"/>
      <c r="V139" s="169"/>
      <c r="W139" s="231" t="s">
        <v>218</v>
      </c>
      <c r="X139" s="168"/>
      <c r="Y139" s="168"/>
      <c r="Z139" s="168" t="s">
        <v>186</v>
      </c>
      <c r="AA139" s="168"/>
      <c r="AB139" s="168"/>
      <c r="AC139" s="168"/>
      <c r="AD139" s="162"/>
      <c r="AE139" s="162"/>
      <c r="AF139" s="162"/>
      <c r="AG139" s="162"/>
      <c r="AH139" s="162"/>
      <c r="AI139" s="163"/>
      <c r="AJ139" s="163"/>
      <c r="AK139" s="163"/>
      <c r="AL139" s="163"/>
      <c r="AM139" s="199"/>
      <c r="AN139" s="199"/>
      <c r="AO139" s="199"/>
      <c r="AP139" s="199"/>
      <c r="AQ139" s="199"/>
      <c r="AR139" s="163"/>
    </row>
    <row r="140" spans="1:44" ht="30" x14ac:dyDescent="0.25">
      <c r="A140" s="165" t="s">
        <v>853</v>
      </c>
      <c r="B140" s="165" t="s">
        <v>163</v>
      </c>
      <c r="C140" s="165"/>
      <c r="D140" s="166" t="s">
        <v>143</v>
      </c>
      <c r="E140" s="166" t="s">
        <v>407</v>
      </c>
      <c r="F140" s="165" t="s">
        <v>220</v>
      </c>
      <c r="G140" s="165" t="s">
        <v>61</v>
      </c>
      <c r="H140" s="167">
        <v>44588</v>
      </c>
      <c r="I140" s="167">
        <v>44588.020833333336</v>
      </c>
      <c r="J140" s="161" t="str">
        <f t="shared" si="77"/>
        <v>CLOSED</v>
      </c>
      <c r="K140" s="197" t="s">
        <v>775</v>
      </c>
      <c r="L140" s="207"/>
      <c r="M140" s="233"/>
      <c r="N140" s="221"/>
      <c r="O140" s="224"/>
      <c r="P140" s="399"/>
      <c r="Q140" s="399"/>
      <c r="R140" s="205"/>
      <c r="S140" s="169"/>
      <c r="T140" s="205"/>
      <c r="U140" s="169"/>
      <c r="V140" s="169"/>
      <c r="W140" s="231" t="s">
        <v>218</v>
      </c>
      <c r="X140" s="168"/>
      <c r="Y140" s="168" t="s">
        <v>186</v>
      </c>
      <c r="Z140" s="168"/>
      <c r="AA140" s="168"/>
      <c r="AB140" s="168"/>
      <c r="AC140" s="168"/>
      <c r="AD140" s="162"/>
      <c r="AE140" s="162"/>
      <c r="AF140" s="162"/>
      <c r="AG140" s="162"/>
      <c r="AH140" s="162"/>
      <c r="AI140" s="163"/>
      <c r="AJ140" s="163"/>
      <c r="AK140" s="163"/>
      <c r="AL140" s="163"/>
      <c r="AM140" s="199"/>
      <c r="AN140" s="199"/>
      <c r="AO140" s="199"/>
      <c r="AP140" s="199"/>
      <c r="AQ140" s="199"/>
      <c r="AR140" s="163"/>
    </row>
    <row r="141" spans="1:44" x14ac:dyDescent="0.25">
      <c r="A141" s="165" t="s">
        <v>856</v>
      </c>
      <c r="B141" s="165" t="s">
        <v>163</v>
      </c>
      <c r="C141" s="165"/>
      <c r="D141" s="166" t="s">
        <v>144</v>
      </c>
      <c r="E141" s="166" t="s">
        <v>864</v>
      </c>
      <c r="F141" s="165" t="s">
        <v>220</v>
      </c>
      <c r="G141" s="165" t="s">
        <v>62</v>
      </c>
      <c r="H141" s="167">
        <v>44588.333333333336</v>
      </c>
      <c r="I141" s="167">
        <v>44588.347222222219</v>
      </c>
      <c r="J141" s="161" t="str">
        <f t="shared" si="77"/>
        <v>CLOSED</v>
      </c>
      <c r="K141" s="166" t="s">
        <v>865</v>
      </c>
      <c r="L141" s="207"/>
      <c r="M141" s="233" t="s">
        <v>866</v>
      </c>
      <c r="N141" s="221" t="s">
        <v>867</v>
      </c>
      <c r="O141" s="224">
        <v>2</v>
      </c>
      <c r="P141" s="399"/>
      <c r="Q141" s="399"/>
      <c r="R141" s="205"/>
      <c r="S141" s="169"/>
      <c r="T141" s="205"/>
      <c r="U141" s="169"/>
      <c r="V141" s="169"/>
      <c r="W141" s="231" t="s">
        <v>218</v>
      </c>
      <c r="X141" s="168"/>
      <c r="Y141" s="168"/>
      <c r="Z141" s="168" t="s">
        <v>186</v>
      </c>
      <c r="AA141" s="168"/>
      <c r="AB141" s="168"/>
      <c r="AC141" s="168"/>
      <c r="AD141" s="162"/>
      <c r="AE141" s="162"/>
      <c r="AF141" s="162"/>
      <c r="AG141" s="162"/>
      <c r="AH141" s="162"/>
      <c r="AI141" s="163"/>
      <c r="AJ141" s="163"/>
      <c r="AK141" s="163"/>
      <c r="AL141" s="163"/>
      <c r="AM141" s="199"/>
      <c r="AN141" s="199"/>
      <c r="AO141" s="199"/>
      <c r="AP141" s="199"/>
      <c r="AQ141" s="199"/>
      <c r="AR141" s="163"/>
    </row>
    <row r="142" spans="1:44" x14ac:dyDescent="0.25">
      <c r="A142" s="165" t="s">
        <v>857</v>
      </c>
      <c r="B142" s="165" t="s">
        <v>163</v>
      </c>
      <c r="C142" s="165"/>
      <c r="D142" s="166" t="s">
        <v>143</v>
      </c>
      <c r="E142" s="166" t="s">
        <v>257</v>
      </c>
      <c r="F142" s="165" t="s">
        <v>220</v>
      </c>
      <c r="G142" s="165" t="s">
        <v>60</v>
      </c>
      <c r="H142" s="167">
        <v>44588.333333333336</v>
      </c>
      <c r="I142" s="167">
        <v>44588.5</v>
      </c>
      <c r="J142" s="161" t="str">
        <f t="shared" si="77"/>
        <v>CLOSED</v>
      </c>
      <c r="K142" s="166" t="s">
        <v>862</v>
      </c>
      <c r="L142" s="207"/>
      <c r="M142" s="233"/>
      <c r="N142" s="221"/>
      <c r="O142" s="224"/>
      <c r="P142" s="399"/>
      <c r="Q142" s="399"/>
      <c r="R142" s="205"/>
      <c r="S142" s="169"/>
      <c r="T142" s="205"/>
      <c r="U142" s="169"/>
      <c r="V142" s="169"/>
      <c r="W142" s="231" t="s">
        <v>218</v>
      </c>
      <c r="X142" s="168"/>
      <c r="Y142" s="168"/>
      <c r="Z142" s="168" t="s">
        <v>186</v>
      </c>
      <c r="AA142" s="168"/>
      <c r="AB142" s="168"/>
      <c r="AC142" s="168"/>
      <c r="AD142" s="162">
        <f>IF(H142="","",MONTH(H142))</f>
        <v>1</v>
      </c>
      <c r="AE142" s="162">
        <f>IF(I142="","",MONTH(I142))</f>
        <v>1</v>
      </c>
      <c r="AF142" s="162">
        <f>IF(H142="","",YEAR(H142))</f>
        <v>2022</v>
      </c>
      <c r="AG142" s="162">
        <f>IF(I142="","",YEAR(I142))</f>
        <v>2022</v>
      </c>
      <c r="AH142" s="162">
        <f>IF(B142="Root",IF(J142="CLOSED",SUMIF(Entrenamientos!A:A,"&lt;="&amp;Mantenimiento!I142,Entrenamientos!L:L)-SUMIF(Entrenamientos!A:A,"&lt;="&amp;Mantenimiento!H142,Entrenamientos!L:L),""),"")</f>
        <v>0</v>
      </c>
      <c r="AI142" s="163" t="str">
        <f>IF(W142="YES",IF(COUNTIF($W$3:$W913,"YES")=0,SUMIF(Entrenamientos!A:A,"&lt;="&amp;Mantenimiento!H142,Entrenamientos!L:L),SUMIF(Entrenamientos!A:A,"&lt;="&amp;Mantenimiento!H142,Entrenamientos!L:L)-SUMIF($I:$I,"&lt;"&amp;(Mantenimiento!H142-1),$AI:$AI)),"")</f>
        <v/>
      </c>
      <c r="AJ142" s="163">
        <f>IF(LEFT(F142,3)="AWP","",IF(I142="","",($I142-$H142)/$AS$1))</f>
        <v>4.000000000174623</v>
      </c>
      <c r="AK142" s="163" t="str">
        <f ca="1">IF(LEFT(F142,3)="AWP",IF(I142="",(TODAY()-H142)/$AS$1,(I142-H142)/$AS$1),"")</f>
        <v/>
      </c>
      <c r="AL142" s="163" t="str">
        <f>IF($F142="MIP",IF(X142="X",$AJ142,""),"")</f>
        <v/>
      </c>
      <c r="AM142" s="199" t="str">
        <f>IF($F142="MIP",IF(Y142="X",$AJ142,""),"")</f>
        <v/>
      </c>
      <c r="AN142" s="199" t="e">
        <f>IF($F142="MIP",IF(#REF!="X",$AJ142,""),"")</f>
        <v>#REF!</v>
      </c>
      <c r="AO142" s="199">
        <f>IF($F142="MIP",IF(Z142="X",$AJ142,""),"")</f>
        <v>4.000000000174623</v>
      </c>
      <c r="AP142" s="199" t="str">
        <f>IF($F142="MIP",IF(AA142="X",$AJ142,""),"")</f>
        <v/>
      </c>
      <c r="AQ142" s="199" t="str">
        <f>IF($F142="MIP",IF(AB142="X",$AJ142,""),"")</f>
        <v/>
      </c>
      <c r="AR142" s="163" t="str">
        <f>IF($F142="MIP",IF(AC142="X",$AJ142,""),"")</f>
        <v/>
      </c>
    </row>
    <row r="143" spans="1:44" x14ac:dyDescent="0.25">
      <c r="A143" s="165" t="s">
        <v>858</v>
      </c>
      <c r="B143" s="165" t="s">
        <v>163</v>
      </c>
      <c r="C143" s="165"/>
      <c r="D143" s="166" t="s">
        <v>143</v>
      </c>
      <c r="E143" s="166" t="s">
        <v>283</v>
      </c>
      <c r="F143" s="165" t="s">
        <v>220</v>
      </c>
      <c r="G143" s="165" t="s">
        <v>68</v>
      </c>
      <c r="H143" s="167">
        <v>44588.5</v>
      </c>
      <c r="I143" s="167">
        <v>44588.520833333336</v>
      </c>
      <c r="J143" s="161" t="str">
        <f t="shared" ref="J143:J188" si="78">IF(A143="","",IF(OR(I143="",H143="")=TRUE,"OPEN","CLOSED"))</f>
        <v>CLOSED</v>
      </c>
      <c r="K143" s="197" t="s">
        <v>730</v>
      </c>
      <c r="L143" s="207"/>
      <c r="M143" s="233"/>
      <c r="N143" s="221"/>
      <c r="O143" s="224"/>
      <c r="P143" s="399"/>
      <c r="Q143" s="399"/>
      <c r="R143" s="205"/>
      <c r="S143" s="169"/>
      <c r="T143" s="205"/>
      <c r="U143" s="169"/>
      <c r="V143" s="169"/>
      <c r="W143" s="231" t="s">
        <v>218</v>
      </c>
      <c r="X143" s="168"/>
      <c r="Y143" s="168"/>
      <c r="Z143" s="168" t="s">
        <v>186</v>
      </c>
      <c r="AA143" s="168"/>
      <c r="AB143" s="168"/>
      <c r="AC143" s="168"/>
      <c r="AD143" s="162"/>
      <c r="AE143" s="162"/>
      <c r="AF143" s="162"/>
      <c r="AG143" s="162"/>
      <c r="AH143" s="162"/>
      <c r="AI143" s="163"/>
      <c r="AJ143" s="163"/>
      <c r="AK143" s="163"/>
      <c r="AL143" s="163"/>
      <c r="AM143" s="199"/>
      <c r="AN143" s="199"/>
      <c r="AO143" s="199"/>
      <c r="AP143" s="199"/>
      <c r="AQ143" s="199"/>
      <c r="AR143" s="163"/>
    </row>
    <row r="144" spans="1:44" ht="30" x14ac:dyDescent="0.25">
      <c r="A144" s="165" t="s">
        <v>863</v>
      </c>
      <c r="B144" s="165" t="s">
        <v>163</v>
      </c>
      <c r="C144" s="165"/>
      <c r="D144" s="166" t="s">
        <v>143</v>
      </c>
      <c r="E144" s="166" t="s">
        <v>284</v>
      </c>
      <c r="F144" s="165" t="s">
        <v>220</v>
      </c>
      <c r="G144" s="165" t="s">
        <v>61</v>
      </c>
      <c r="H144" s="167">
        <v>44588.520833333336</v>
      </c>
      <c r="I144" s="167">
        <v>44588.541666666664</v>
      </c>
      <c r="J144" s="161" t="str">
        <f t="shared" si="78"/>
        <v>CLOSED</v>
      </c>
      <c r="K144" s="197" t="s">
        <v>731</v>
      </c>
      <c r="L144" s="207"/>
      <c r="M144" s="233"/>
      <c r="N144" s="221"/>
      <c r="O144" s="224"/>
      <c r="P144" s="399"/>
      <c r="Q144" s="399"/>
      <c r="R144" s="205"/>
      <c r="S144" s="169"/>
      <c r="T144" s="205"/>
      <c r="U144" s="169"/>
      <c r="V144" s="169"/>
      <c r="W144" s="231" t="s">
        <v>218</v>
      </c>
      <c r="X144" s="168"/>
      <c r="Y144" s="168"/>
      <c r="Z144" s="168" t="s">
        <v>186</v>
      </c>
      <c r="AA144" s="168"/>
      <c r="AB144" s="168"/>
      <c r="AC144" s="168"/>
      <c r="AD144" s="162"/>
      <c r="AE144" s="162"/>
      <c r="AF144" s="162"/>
      <c r="AG144" s="162"/>
      <c r="AH144" s="162"/>
      <c r="AI144" s="163"/>
      <c r="AJ144" s="163"/>
      <c r="AK144" s="163"/>
      <c r="AL144" s="163"/>
      <c r="AM144" s="199"/>
      <c r="AN144" s="199"/>
      <c r="AO144" s="199"/>
      <c r="AP144" s="199"/>
      <c r="AQ144" s="199"/>
      <c r="AR144" s="163"/>
    </row>
    <row r="145" spans="1:44" ht="30" x14ac:dyDescent="0.25">
      <c r="A145" s="165" t="s">
        <v>868</v>
      </c>
      <c r="B145" s="165" t="s">
        <v>163</v>
      </c>
      <c r="C145" s="165"/>
      <c r="D145" s="166" t="s">
        <v>143</v>
      </c>
      <c r="E145" s="166" t="s">
        <v>407</v>
      </c>
      <c r="F145" s="165" t="s">
        <v>220</v>
      </c>
      <c r="G145" s="165" t="s">
        <v>61</v>
      </c>
      <c r="H145" s="167">
        <v>44589.020833333336</v>
      </c>
      <c r="I145" s="167">
        <v>44589.041666666664</v>
      </c>
      <c r="J145" s="161" t="str">
        <f t="shared" si="78"/>
        <v>CLOSED</v>
      </c>
      <c r="K145" s="197" t="s">
        <v>775</v>
      </c>
      <c r="L145" s="207"/>
      <c r="M145" s="233"/>
      <c r="N145" s="221"/>
      <c r="O145" s="224"/>
      <c r="P145" s="399"/>
      <c r="Q145" s="399"/>
      <c r="R145" s="205"/>
      <c r="S145" s="169"/>
      <c r="T145" s="205"/>
      <c r="U145" s="169"/>
      <c r="V145" s="169"/>
      <c r="W145" s="231" t="s">
        <v>218</v>
      </c>
      <c r="X145" s="168"/>
      <c r="Y145" s="168" t="s">
        <v>186</v>
      </c>
      <c r="Z145" s="168"/>
      <c r="AA145" s="168"/>
      <c r="AB145" s="168"/>
      <c r="AC145" s="168"/>
      <c r="AD145" s="162"/>
      <c r="AE145" s="162"/>
      <c r="AF145" s="162"/>
      <c r="AG145" s="162"/>
      <c r="AH145" s="162"/>
      <c r="AI145" s="163"/>
      <c r="AJ145" s="163"/>
      <c r="AK145" s="163"/>
      <c r="AL145" s="163"/>
      <c r="AM145" s="199"/>
      <c r="AN145" s="199"/>
      <c r="AO145" s="199"/>
      <c r="AP145" s="199"/>
      <c r="AQ145" s="199"/>
      <c r="AR145" s="163"/>
    </row>
    <row r="146" spans="1:44" x14ac:dyDescent="0.25">
      <c r="A146" s="165" t="s">
        <v>870</v>
      </c>
      <c r="B146" s="165" t="s">
        <v>163</v>
      </c>
      <c r="C146" s="165"/>
      <c r="D146" s="166" t="s">
        <v>143</v>
      </c>
      <c r="E146" s="166" t="s">
        <v>275</v>
      </c>
      <c r="F146" s="165" t="s">
        <v>220</v>
      </c>
      <c r="G146" s="165" t="s">
        <v>66</v>
      </c>
      <c r="H146" s="167">
        <v>44589.333333333336</v>
      </c>
      <c r="I146" s="167">
        <v>44589.375</v>
      </c>
      <c r="J146" s="161" t="str">
        <f t="shared" si="78"/>
        <v>CLOSED</v>
      </c>
      <c r="K146" s="166" t="s">
        <v>871</v>
      </c>
      <c r="L146" s="207"/>
      <c r="M146" s="233"/>
      <c r="N146" s="221"/>
      <c r="O146" s="224"/>
      <c r="P146" s="399"/>
      <c r="Q146" s="399"/>
      <c r="R146" s="205"/>
      <c r="S146" s="169"/>
      <c r="T146" s="205"/>
      <c r="U146" s="169"/>
      <c r="V146" s="169"/>
      <c r="W146" s="231" t="s">
        <v>218</v>
      </c>
      <c r="X146" s="168"/>
      <c r="Y146" s="168"/>
      <c r="Z146" s="168" t="s">
        <v>186</v>
      </c>
      <c r="AA146" s="168"/>
      <c r="AB146" s="168"/>
      <c r="AC146" s="168"/>
      <c r="AD146" s="162">
        <f t="shared" ref="AD146:AE148" si="79">IF(H146="","",MONTH(H146))</f>
        <v>1</v>
      </c>
      <c r="AE146" s="162">
        <f t="shared" si="79"/>
        <v>1</v>
      </c>
      <c r="AF146" s="162">
        <f t="shared" ref="AF146:AG148" si="80">IF(H146="","",YEAR(H146))</f>
        <v>2022</v>
      </c>
      <c r="AG146" s="162">
        <f t="shared" si="80"/>
        <v>2022</v>
      </c>
      <c r="AH146" s="162">
        <f>IF(B146="Root",IF(J146="CLOSED",SUMIF(Entrenamientos!A:A,"&lt;="&amp;Mantenimiento!I146,Entrenamientos!L:L)-SUMIF(Entrenamientos!A:A,"&lt;="&amp;Mantenimiento!H146,Entrenamientos!L:L),""),"")</f>
        <v>0</v>
      </c>
      <c r="AI146" s="163" t="str">
        <f>IF(W146="YES",IF(COUNTIF($W$3:$W917,"YES")=0,SUMIF(Entrenamientos!A:A,"&lt;="&amp;Mantenimiento!H146,Entrenamientos!L:L),SUMIF(Entrenamientos!A:A,"&lt;="&amp;Mantenimiento!H146,Entrenamientos!L:L)-SUMIF($I:$I,"&lt;"&amp;(Mantenimiento!H146-1),$AI:$AI)),"")</f>
        <v/>
      </c>
      <c r="AJ146" s="163">
        <f>IF(LEFT(F146,3)="AWP","",IF(I146="","",($I146-$H146)/$AS$1))</f>
        <v>1</v>
      </c>
      <c r="AK146" s="163" t="str">
        <f ca="1">IF(LEFT(F146,3)="AWP",IF(I146="",(TODAY()-H146)/$AS$1,(I146-H146)/$AS$1),"")</f>
        <v/>
      </c>
      <c r="AL146" s="163" t="str">
        <f t="shared" ref="AL146:AM148" si="81">IF($F146="MIP",IF(X146="X",$AJ146,""),"")</f>
        <v/>
      </c>
      <c r="AM146" s="199" t="str">
        <f t="shared" si="81"/>
        <v/>
      </c>
      <c r="AN146" s="199" t="e">
        <f>IF($F146="MIP",IF(#REF!="X",$AJ146,""),"")</f>
        <v>#REF!</v>
      </c>
      <c r="AO146" s="199">
        <f t="shared" ref="AO146:AR148" si="82">IF($F146="MIP",IF(Z146="X",$AJ146,""),"")</f>
        <v>1</v>
      </c>
      <c r="AP146" s="199" t="str">
        <f t="shared" si="82"/>
        <v/>
      </c>
      <c r="AQ146" s="199" t="str">
        <f t="shared" si="82"/>
        <v/>
      </c>
      <c r="AR146" s="163" t="str">
        <f t="shared" si="82"/>
        <v/>
      </c>
    </row>
    <row r="147" spans="1:44" x14ac:dyDescent="0.25">
      <c r="A147" s="165" t="s">
        <v>872</v>
      </c>
      <c r="B147" s="165" t="s">
        <v>163</v>
      </c>
      <c r="C147" s="165"/>
      <c r="D147" s="166" t="s">
        <v>143</v>
      </c>
      <c r="E147" s="166" t="s">
        <v>408</v>
      </c>
      <c r="F147" s="165" t="s">
        <v>220</v>
      </c>
      <c r="G147" s="165" t="s">
        <v>66</v>
      </c>
      <c r="H147" s="167">
        <v>44589.375</v>
      </c>
      <c r="I147" s="167">
        <v>44589.395833333336</v>
      </c>
      <c r="J147" s="161" t="str">
        <f t="shared" si="78"/>
        <v>CLOSED</v>
      </c>
      <c r="K147" s="166" t="s">
        <v>874</v>
      </c>
      <c r="L147" s="207"/>
      <c r="M147" s="233"/>
      <c r="N147" s="221"/>
      <c r="O147" s="224"/>
      <c r="P147" s="399"/>
      <c r="Q147" s="399"/>
      <c r="R147" s="205"/>
      <c r="S147" s="169"/>
      <c r="T147" s="205"/>
      <c r="U147" s="169"/>
      <c r="V147" s="169"/>
      <c r="W147" s="231" t="s">
        <v>218</v>
      </c>
      <c r="X147" s="168"/>
      <c r="Y147" s="168"/>
      <c r="Z147" s="168" t="s">
        <v>186</v>
      </c>
      <c r="AA147" s="168"/>
      <c r="AB147" s="168"/>
      <c r="AC147" s="168"/>
      <c r="AD147" s="162">
        <f t="shared" si="79"/>
        <v>1</v>
      </c>
      <c r="AE147" s="162">
        <f t="shared" si="79"/>
        <v>1</v>
      </c>
      <c r="AF147" s="162">
        <f t="shared" si="80"/>
        <v>2022</v>
      </c>
      <c r="AG147" s="162">
        <f t="shared" si="80"/>
        <v>2022</v>
      </c>
      <c r="AH147" s="162">
        <f>IF(B147="Root",IF(J147="CLOSED",SUMIF(Entrenamientos!A:A,"&lt;="&amp;Mantenimiento!I147,Entrenamientos!L:L)-SUMIF(Entrenamientos!A:A,"&lt;="&amp;Mantenimiento!H147,Entrenamientos!L:L),""),"")</f>
        <v>0</v>
      </c>
      <c r="AI147" s="163" t="str">
        <f>IF(W147="YES",IF(COUNTIF($W$3:$W918,"YES")=0,SUMIF(Entrenamientos!A:A,"&lt;="&amp;Mantenimiento!H147,Entrenamientos!L:L),SUMIF(Entrenamientos!A:A,"&lt;="&amp;Mantenimiento!H147,Entrenamientos!L:L)-SUMIF($I:$I,"&lt;"&amp;(Mantenimiento!H147-1),$AI:$AI)),"")</f>
        <v/>
      </c>
      <c r="AJ147" s="163">
        <f>IF(LEFT(F147,3)="AWP","",IF(I147="","",($I147-$H147)/$AS$1))</f>
        <v>0.50000000008731149</v>
      </c>
      <c r="AK147" s="163" t="str">
        <f ca="1">IF(LEFT(F147,3)="AWP",IF(I147="",(TODAY()-H147)/$AS$1,(I147-H147)/$AS$1),"")</f>
        <v/>
      </c>
      <c r="AL147" s="163" t="str">
        <f t="shared" si="81"/>
        <v/>
      </c>
      <c r="AM147" s="199" t="str">
        <f t="shared" si="81"/>
        <v/>
      </c>
      <c r="AN147" s="199" t="e">
        <f>IF($F147="MIP",IF(#REF!="X",$AJ147,""),"")</f>
        <v>#REF!</v>
      </c>
      <c r="AO147" s="199">
        <f t="shared" si="82"/>
        <v>0.50000000008731149</v>
      </c>
      <c r="AP147" s="199" t="str">
        <f t="shared" si="82"/>
        <v/>
      </c>
      <c r="AQ147" s="199" t="str">
        <f t="shared" si="82"/>
        <v/>
      </c>
      <c r="AR147" s="163" t="str">
        <f t="shared" si="82"/>
        <v/>
      </c>
    </row>
    <row r="148" spans="1:44" x14ac:dyDescent="0.25">
      <c r="A148" s="165" t="s">
        <v>873</v>
      </c>
      <c r="B148" s="165" t="s">
        <v>163</v>
      </c>
      <c r="C148" s="165"/>
      <c r="D148" s="166" t="s">
        <v>143</v>
      </c>
      <c r="E148" s="166" t="s">
        <v>409</v>
      </c>
      <c r="F148" s="165" t="s">
        <v>220</v>
      </c>
      <c r="G148" s="165" t="s">
        <v>66</v>
      </c>
      <c r="H148" s="167">
        <v>44589.395833333336</v>
      </c>
      <c r="I148" s="167">
        <v>44589.416666666664</v>
      </c>
      <c r="J148" s="161" t="str">
        <f t="shared" si="78"/>
        <v>CLOSED</v>
      </c>
      <c r="K148" s="166" t="s">
        <v>875</v>
      </c>
      <c r="L148" s="207"/>
      <c r="M148" s="233"/>
      <c r="N148" s="221"/>
      <c r="O148" s="224"/>
      <c r="P148" s="399"/>
      <c r="Q148" s="399"/>
      <c r="R148" s="205"/>
      <c r="S148" s="169"/>
      <c r="T148" s="205"/>
      <c r="U148" s="169"/>
      <c r="V148" s="169"/>
      <c r="W148" s="231" t="s">
        <v>218</v>
      </c>
      <c r="X148" s="168"/>
      <c r="Y148" s="168"/>
      <c r="Z148" s="168" t="s">
        <v>186</v>
      </c>
      <c r="AA148" s="168"/>
      <c r="AB148" s="168"/>
      <c r="AC148" s="168"/>
      <c r="AD148" s="162">
        <f t="shared" si="79"/>
        <v>1</v>
      </c>
      <c r="AE148" s="162">
        <f t="shared" si="79"/>
        <v>1</v>
      </c>
      <c r="AF148" s="162">
        <f t="shared" si="80"/>
        <v>2022</v>
      </c>
      <c r="AG148" s="162">
        <f t="shared" si="80"/>
        <v>2022</v>
      </c>
      <c r="AH148" s="162">
        <f>IF(B148="Root",IF(J148="CLOSED",SUMIF(Entrenamientos!A:A,"&lt;="&amp;Mantenimiento!I148,Entrenamientos!L:L)-SUMIF(Entrenamientos!A:A,"&lt;="&amp;Mantenimiento!H148,Entrenamientos!L:L),""),"")</f>
        <v>0</v>
      </c>
      <c r="AI148" s="163" t="str">
        <f>IF(W148="YES",IF(COUNTIF($W$3:$W919,"YES")=0,SUMIF(Entrenamientos!A:A,"&lt;="&amp;Mantenimiento!H148,Entrenamientos!L:L),SUMIF(Entrenamientos!A:A,"&lt;="&amp;Mantenimiento!H148,Entrenamientos!L:L)-SUMIF($I:$I,"&lt;"&amp;(Mantenimiento!H148-1),$AI:$AI)),"")</f>
        <v/>
      </c>
      <c r="AJ148" s="163">
        <f>IF(LEFT(F148,3)="AWP","",IF(I148="","",($I148-$H148)/$AS$1))</f>
        <v>0.49999999991268851</v>
      </c>
      <c r="AK148" s="163" t="str">
        <f ca="1">IF(LEFT(F148,3)="AWP",IF(I148="",(TODAY()-H148)/$AS$1,(I148-H148)/$AS$1),"")</f>
        <v/>
      </c>
      <c r="AL148" s="163" t="str">
        <f t="shared" si="81"/>
        <v/>
      </c>
      <c r="AM148" s="199" t="str">
        <f t="shared" si="81"/>
        <v/>
      </c>
      <c r="AN148" s="199" t="e">
        <f>IF($F148="MIP",IF(#REF!="X",$AJ148,""),"")</f>
        <v>#REF!</v>
      </c>
      <c r="AO148" s="199">
        <f t="shared" si="82"/>
        <v>0.49999999991268851</v>
      </c>
      <c r="AP148" s="199" t="str">
        <f t="shared" si="82"/>
        <v/>
      </c>
      <c r="AQ148" s="199" t="str">
        <f t="shared" si="82"/>
        <v/>
      </c>
      <c r="AR148" s="163" t="str">
        <f t="shared" si="82"/>
        <v/>
      </c>
    </row>
    <row r="149" spans="1:44" x14ac:dyDescent="0.25">
      <c r="A149" s="165" t="s">
        <v>876</v>
      </c>
      <c r="B149" s="165" t="s">
        <v>163</v>
      </c>
      <c r="C149" s="165"/>
      <c r="D149" s="166" t="s">
        <v>143</v>
      </c>
      <c r="E149" s="166" t="s">
        <v>283</v>
      </c>
      <c r="F149" s="165" t="s">
        <v>220</v>
      </c>
      <c r="G149" s="165" t="s">
        <v>68</v>
      </c>
      <c r="H149" s="167">
        <v>44589.25</v>
      </c>
      <c r="I149" s="167">
        <v>44589.270833333336</v>
      </c>
      <c r="J149" s="161" t="str">
        <f t="shared" si="78"/>
        <v>CLOSED</v>
      </c>
      <c r="K149" s="197" t="s">
        <v>730</v>
      </c>
      <c r="L149" s="207"/>
      <c r="M149" s="233"/>
      <c r="N149" s="221"/>
      <c r="O149" s="224"/>
      <c r="P149" s="399"/>
      <c r="Q149" s="399"/>
      <c r="R149" s="205"/>
      <c r="S149" s="169"/>
      <c r="T149" s="205"/>
      <c r="U149" s="169"/>
      <c r="V149" s="169"/>
      <c r="W149" s="231" t="s">
        <v>218</v>
      </c>
      <c r="X149" s="168"/>
      <c r="Y149" s="168"/>
      <c r="Z149" s="168" t="s">
        <v>186</v>
      </c>
      <c r="AA149" s="168"/>
      <c r="AB149" s="168"/>
      <c r="AC149" s="168"/>
      <c r="AD149" s="162"/>
      <c r="AE149" s="162"/>
      <c r="AF149" s="162"/>
      <c r="AG149" s="162"/>
      <c r="AH149" s="162"/>
      <c r="AI149" s="163"/>
      <c r="AJ149" s="163"/>
      <c r="AK149" s="163"/>
      <c r="AL149" s="163"/>
      <c r="AM149" s="199"/>
      <c r="AN149" s="199"/>
      <c r="AO149" s="199"/>
      <c r="AP149" s="199"/>
      <c r="AQ149" s="199"/>
      <c r="AR149" s="163"/>
    </row>
    <row r="150" spans="1:44" ht="30" x14ac:dyDescent="0.25">
      <c r="A150" s="165" t="s">
        <v>877</v>
      </c>
      <c r="B150" s="165" t="s">
        <v>163</v>
      </c>
      <c r="C150" s="165"/>
      <c r="D150" s="166" t="s">
        <v>143</v>
      </c>
      <c r="E150" s="166" t="s">
        <v>284</v>
      </c>
      <c r="F150" s="165" t="s">
        <v>220</v>
      </c>
      <c r="G150" s="165" t="s">
        <v>61</v>
      </c>
      <c r="H150" s="167">
        <v>44589.270833333336</v>
      </c>
      <c r="I150" s="167">
        <v>44589.291666666664</v>
      </c>
      <c r="J150" s="161" t="str">
        <f t="shared" si="78"/>
        <v>CLOSED</v>
      </c>
      <c r="K150" s="197" t="s">
        <v>731</v>
      </c>
      <c r="L150" s="207"/>
      <c r="M150" s="233"/>
      <c r="N150" s="221"/>
      <c r="O150" s="224"/>
      <c r="P150" s="399"/>
      <c r="Q150" s="399"/>
      <c r="R150" s="205"/>
      <c r="S150" s="169"/>
      <c r="T150" s="205"/>
      <c r="U150" s="169"/>
      <c r="V150" s="169"/>
      <c r="W150" s="231" t="s">
        <v>218</v>
      </c>
      <c r="X150" s="168"/>
      <c r="Y150" s="168"/>
      <c r="Z150" s="168" t="s">
        <v>186</v>
      </c>
      <c r="AA150" s="168"/>
      <c r="AB150" s="168"/>
      <c r="AC150" s="168"/>
      <c r="AD150" s="162"/>
      <c r="AE150" s="162"/>
      <c r="AF150" s="162"/>
      <c r="AG150" s="162"/>
      <c r="AH150" s="162"/>
      <c r="AI150" s="163"/>
      <c r="AJ150" s="163"/>
      <c r="AK150" s="163"/>
      <c r="AL150" s="163"/>
      <c r="AM150" s="199"/>
      <c r="AN150" s="199"/>
      <c r="AO150" s="199"/>
      <c r="AP150" s="199"/>
      <c r="AQ150" s="199"/>
      <c r="AR150" s="163"/>
    </row>
    <row r="151" spans="1:44" ht="30" x14ac:dyDescent="0.25">
      <c r="A151" s="165" t="s">
        <v>878</v>
      </c>
      <c r="B151" s="165" t="s">
        <v>163</v>
      </c>
      <c r="C151" s="165"/>
      <c r="D151" s="166" t="s">
        <v>143</v>
      </c>
      <c r="E151" s="166" t="s">
        <v>407</v>
      </c>
      <c r="F151" s="165" t="s">
        <v>220</v>
      </c>
      <c r="G151" s="165" t="s">
        <v>61</v>
      </c>
      <c r="H151" s="167">
        <v>44590.020833333336</v>
      </c>
      <c r="I151" s="167">
        <v>44590.041666666664</v>
      </c>
      <c r="J151" s="161" t="str">
        <f t="shared" si="78"/>
        <v>CLOSED</v>
      </c>
      <c r="K151" s="197" t="s">
        <v>775</v>
      </c>
      <c r="L151" s="207"/>
      <c r="M151" s="233"/>
      <c r="N151" s="221"/>
      <c r="O151" s="224"/>
      <c r="P151" s="399"/>
      <c r="Q151" s="399"/>
      <c r="R151" s="205"/>
      <c r="S151" s="169"/>
      <c r="T151" s="205"/>
      <c r="U151" s="169"/>
      <c r="V151" s="169"/>
      <c r="W151" s="231" t="s">
        <v>218</v>
      </c>
      <c r="X151" s="168"/>
      <c r="Y151" s="168" t="s">
        <v>186</v>
      </c>
      <c r="Z151" s="168"/>
      <c r="AA151" s="168"/>
      <c r="AB151" s="168"/>
      <c r="AC151" s="168"/>
      <c r="AD151" s="162"/>
      <c r="AE151" s="162"/>
      <c r="AF151" s="162"/>
      <c r="AG151" s="162"/>
      <c r="AH151" s="162"/>
      <c r="AI151" s="163"/>
      <c r="AJ151" s="163"/>
      <c r="AK151" s="163"/>
      <c r="AL151" s="163"/>
      <c r="AM151" s="199"/>
      <c r="AN151" s="199"/>
      <c r="AO151" s="199"/>
      <c r="AP151" s="199"/>
      <c r="AQ151" s="199"/>
      <c r="AR151" s="163"/>
    </row>
    <row r="152" spans="1:44" x14ac:dyDescent="0.25">
      <c r="A152" s="165" t="s">
        <v>880</v>
      </c>
      <c r="B152" s="165" t="s">
        <v>163</v>
      </c>
      <c r="C152" s="165"/>
      <c r="D152" s="166" t="s">
        <v>143</v>
      </c>
      <c r="E152" s="166" t="s">
        <v>283</v>
      </c>
      <c r="F152" s="165" t="s">
        <v>220</v>
      </c>
      <c r="G152" s="165" t="s">
        <v>68</v>
      </c>
      <c r="H152" s="167">
        <v>44590.458333333336</v>
      </c>
      <c r="I152" s="167">
        <v>44590.479166666664</v>
      </c>
      <c r="J152" s="161" t="str">
        <f t="shared" si="78"/>
        <v>CLOSED</v>
      </c>
      <c r="K152" s="197" t="s">
        <v>730</v>
      </c>
      <c r="L152" s="207"/>
      <c r="M152" s="233"/>
      <c r="N152" s="221"/>
      <c r="O152" s="224"/>
      <c r="P152" s="399"/>
      <c r="Q152" s="399"/>
      <c r="R152" s="205"/>
      <c r="S152" s="169"/>
      <c r="T152" s="205"/>
      <c r="U152" s="169"/>
      <c r="V152" s="169"/>
      <c r="W152" s="231" t="s">
        <v>218</v>
      </c>
      <c r="X152" s="168"/>
      <c r="Y152" s="168"/>
      <c r="Z152" s="168" t="s">
        <v>186</v>
      </c>
      <c r="AA152" s="168"/>
      <c r="AB152" s="168"/>
      <c r="AC152" s="168"/>
      <c r="AD152" s="162"/>
      <c r="AE152" s="162"/>
      <c r="AF152" s="162"/>
      <c r="AG152" s="162"/>
      <c r="AH152" s="162"/>
      <c r="AI152" s="163"/>
      <c r="AJ152" s="163"/>
      <c r="AK152" s="163"/>
      <c r="AL152" s="163"/>
      <c r="AM152" s="199"/>
      <c r="AN152" s="199"/>
      <c r="AO152" s="199"/>
      <c r="AP152" s="199"/>
      <c r="AQ152" s="199"/>
      <c r="AR152" s="163"/>
    </row>
    <row r="153" spans="1:44" ht="30" x14ac:dyDescent="0.25">
      <c r="A153" s="165" t="s">
        <v>881</v>
      </c>
      <c r="B153" s="165" t="s">
        <v>163</v>
      </c>
      <c r="C153" s="165"/>
      <c r="D153" s="166" t="s">
        <v>143</v>
      </c>
      <c r="E153" s="166" t="s">
        <v>284</v>
      </c>
      <c r="F153" s="165" t="s">
        <v>220</v>
      </c>
      <c r="G153" s="165" t="s">
        <v>61</v>
      </c>
      <c r="H153" s="167">
        <v>44590.479166666664</v>
      </c>
      <c r="I153" s="167">
        <v>44590.5</v>
      </c>
      <c r="J153" s="161" t="str">
        <f t="shared" si="78"/>
        <v>CLOSED</v>
      </c>
      <c r="K153" s="197" t="s">
        <v>731</v>
      </c>
      <c r="L153" s="207"/>
      <c r="M153" s="233"/>
      <c r="N153" s="221"/>
      <c r="O153" s="224"/>
      <c r="P153" s="399"/>
      <c r="Q153" s="399"/>
      <c r="R153" s="205"/>
      <c r="S153" s="169"/>
      <c r="T153" s="205"/>
      <c r="U153" s="169"/>
      <c r="V153" s="169"/>
      <c r="W153" s="231" t="s">
        <v>218</v>
      </c>
      <c r="X153" s="168"/>
      <c r="Y153" s="168"/>
      <c r="Z153" s="168" t="s">
        <v>186</v>
      </c>
      <c r="AA153" s="168"/>
      <c r="AB153" s="168"/>
      <c r="AC153" s="168"/>
      <c r="AD153" s="162"/>
      <c r="AE153" s="162"/>
      <c r="AF153" s="162"/>
      <c r="AG153" s="162"/>
      <c r="AH153" s="162"/>
      <c r="AI153" s="163"/>
      <c r="AJ153" s="163"/>
      <c r="AK153" s="163"/>
      <c r="AL153" s="163"/>
      <c r="AM153" s="199"/>
      <c r="AN153" s="199"/>
      <c r="AO153" s="199"/>
      <c r="AP153" s="199"/>
      <c r="AQ153" s="199"/>
      <c r="AR153" s="163"/>
    </row>
    <row r="154" spans="1:44" ht="30" x14ac:dyDescent="0.25">
      <c r="A154" s="165" t="s">
        <v>882</v>
      </c>
      <c r="B154" s="165" t="s">
        <v>163</v>
      </c>
      <c r="C154" s="165"/>
      <c r="D154" s="166" t="s">
        <v>143</v>
      </c>
      <c r="E154" s="166" t="s">
        <v>407</v>
      </c>
      <c r="F154" s="165" t="s">
        <v>220</v>
      </c>
      <c r="G154" s="165" t="s">
        <v>61</v>
      </c>
      <c r="H154" s="167">
        <v>44590.763888888891</v>
      </c>
      <c r="I154" s="167">
        <v>44590.784722222219</v>
      </c>
      <c r="J154" s="161" t="str">
        <f t="shared" si="78"/>
        <v>CLOSED</v>
      </c>
      <c r="K154" s="197" t="s">
        <v>775</v>
      </c>
      <c r="L154" s="207"/>
      <c r="M154" s="233"/>
      <c r="N154" s="221"/>
      <c r="O154" s="224"/>
      <c r="P154" s="399"/>
      <c r="Q154" s="399"/>
      <c r="R154" s="205"/>
      <c r="S154" s="169"/>
      <c r="T154" s="205"/>
      <c r="U154" s="169"/>
      <c r="V154" s="169"/>
      <c r="W154" s="231" t="s">
        <v>218</v>
      </c>
      <c r="X154" s="168"/>
      <c r="Y154" s="168"/>
      <c r="Z154" s="168" t="s">
        <v>186</v>
      </c>
      <c r="AA154" s="168"/>
      <c r="AB154" s="168"/>
      <c r="AC154" s="168"/>
      <c r="AD154" s="162"/>
      <c r="AE154" s="162"/>
      <c r="AF154" s="162"/>
      <c r="AG154" s="162"/>
      <c r="AH154" s="162"/>
      <c r="AI154" s="163"/>
      <c r="AJ154" s="163"/>
      <c r="AK154" s="163"/>
      <c r="AL154" s="163"/>
      <c r="AM154" s="199"/>
      <c r="AN154" s="199"/>
      <c r="AO154" s="199"/>
      <c r="AP154" s="199"/>
      <c r="AQ154" s="199"/>
      <c r="AR154" s="163"/>
    </row>
    <row r="155" spans="1:44" x14ac:dyDescent="0.25">
      <c r="A155" s="165" t="s">
        <v>887</v>
      </c>
      <c r="B155" s="165" t="s">
        <v>163</v>
      </c>
      <c r="C155" s="165"/>
      <c r="D155" s="166" t="s">
        <v>143</v>
      </c>
      <c r="E155" s="166" t="s">
        <v>254</v>
      </c>
      <c r="F155" s="165" t="s">
        <v>220</v>
      </c>
      <c r="G155" s="165" t="s">
        <v>69</v>
      </c>
      <c r="H155" s="167">
        <v>44592.229166666664</v>
      </c>
      <c r="I155" s="167">
        <v>44592.236111111109</v>
      </c>
      <c r="J155" s="161" t="str">
        <f t="shared" si="78"/>
        <v>CLOSED</v>
      </c>
      <c r="K155" s="197" t="s">
        <v>893</v>
      </c>
      <c r="L155" s="207"/>
      <c r="M155" s="233"/>
      <c r="N155" s="221"/>
      <c r="O155" s="224"/>
      <c r="P155" s="399"/>
      <c r="Q155" s="399"/>
      <c r="R155" s="205"/>
      <c r="S155" s="169"/>
      <c r="T155" s="205"/>
      <c r="U155" s="169"/>
      <c r="V155" s="169"/>
      <c r="W155" s="231"/>
      <c r="X155" s="168"/>
      <c r="Y155" s="168"/>
      <c r="Z155" s="168"/>
      <c r="AA155" s="168"/>
      <c r="AB155" s="168"/>
      <c r="AC155" s="168"/>
      <c r="AD155" s="162"/>
      <c r="AE155" s="162"/>
      <c r="AF155" s="162"/>
      <c r="AG155" s="162"/>
      <c r="AH155" s="162"/>
      <c r="AI155" s="163"/>
      <c r="AJ155" s="163"/>
      <c r="AK155" s="163"/>
      <c r="AL155" s="163"/>
      <c r="AM155" s="199"/>
      <c r="AN155" s="199"/>
      <c r="AO155" s="199"/>
      <c r="AP155" s="199"/>
      <c r="AQ155" s="199"/>
      <c r="AR155" s="163"/>
    </row>
    <row r="156" spans="1:44" x14ac:dyDescent="0.25">
      <c r="A156" s="165" t="s">
        <v>888</v>
      </c>
      <c r="B156" s="165" t="s">
        <v>163</v>
      </c>
      <c r="C156" s="165"/>
      <c r="D156" s="166" t="s">
        <v>143</v>
      </c>
      <c r="E156" s="166" t="s">
        <v>283</v>
      </c>
      <c r="F156" s="165" t="s">
        <v>220</v>
      </c>
      <c r="G156" s="165" t="s">
        <v>68</v>
      </c>
      <c r="H156" s="167">
        <v>44592.236111111109</v>
      </c>
      <c r="I156" s="167">
        <v>44592.25</v>
      </c>
      <c r="J156" s="161" t="str">
        <f t="shared" si="78"/>
        <v>CLOSED</v>
      </c>
      <c r="K156" s="197" t="s">
        <v>730</v>
      </c>
      <c r="L156" s="207"/>
      <c r="M156" s="233"/>
      <c r="N156" s="221"/>
      <c r="O156" s="224"/>
      <c r="P156" s="399"/>
      <c r="Q156" s="399"/>
      <c r="R156" s="205"/>
      <c r="S156" s="169"/>
      <c r="T156" s="205"/>
      <c r="U156" s="169"/>
      <c r="V156" s="169"/>
      <c r="W156" s="231" t="s">
        <v>218</v>
      </c>
      <c r="X156" s="168" t="s">
        <v>186</v>
      </c>
      <c r="Y156" s="168"/>
      <c r="Z156" s="168"/>
      <c r="AA156" s="168"/>
      <c r="AB156" s="168"/>
      <c r="AC156" s="168"/>
      <c r="AD156" s="162"/>
      <c r="AE156" s="162"/>
      <c r="AF156" s="162"/>
      <c r="AG156" s="162"/>
      <c r="AH156" s="162"/>
      <c r="AI156" s="163"/>
      <c r="AJ156" s="163"/>
      <c r="AK156" s="163"/>
      <c r="AL156" s="163"/>
      <c r="AM156" s="199"/>
      <c r="AN156" s="199"/>
      <c r="AO156" s="199"/>
      <c r="AP156" s="199"/>
      <c r="AQ156" s="199"/>
      <c r="AR156" s="163"/>
    </row>
    <row r="157" spans="1:44" ht="30" x14ac:dyDescent="0.25">
      <c r="A157" s="165" t="s">
        <v>889</v>
      </c>
      <c r="B157" s="165" t="s">
        <v>163</v>
      </c>
      <c r="C157" s="165"/>
      <c r="D157" s="166" t="s">
        <v>143</v>
      </c>
      <c r="E157" s="166" t="s">
        <v>284</v>
      </c>
      <c r="F157" s="165" t="s">
        <v>220</v>
      </c>
      <c r="G157" s="165" t="s">
        <v>61</v>
      </c>
      <c r="H157" s="167">
        <v>44592.25</v>
      </c>
      <c r="I157" s="167">
        <v>44592.270833333336</v>
      </c>
      <c r="J157" s="161" t="str">
        <f t="shared" si="78"/>
        <v>CLOSED</v>
      </c>
      <c r="K157" s="197" t="s">
        <v>731</v>
      </c>
      <c r="L157" s="207"/>
      <c r="M157" s="233"/>
      <c r="N157" s="221"/>
      <c r="O157" s="224"/>
      <c r="P157" s="399"/>
      <c r="Q157" s="399"/>
      <c r="R157" s="205"/>
      <c r="S157" s="169"/>
      <c r="T157" s="205"/>
      <c r="U157" s="169"/>
      <c r="V157" s="169"/>
      <c r="W157" s="231" t="s">
        <v>218</v>
      </c>
      <c r="X157" s="168" t="s">
        <v>186</v>
      </c>
      <c r="Y157" s="168"/>
      <c r="Z157" s="168"/>
      <c r="AA157" s="168"/>
      <c r="AB157" s="168"/>
      <c r="AC157" s="168"/>
      <c r="AD157" s="162"/>
      <c r="AE157" s="162"/>
      <c r="AF157" s="162"/>
      <c r="AG157" s="162"/>
      <c r="AH157" s="162"/>
      <c r="AI157" s="163"/>
      <c r="AJ157" s="163"/>
      <c r="AK157" s="163"/>
      <c r="AL157" s="163"/>
      <c r="AM157" s="199"/>
      <c r="AN157" s="199"/>
      <c r="AO157" s="199"/>
      <c r="AP157" s="199"/>
      <c r="AQ157" s="199"/>
      <c r="AR157" s="163"/>
    </row>
    <row r="158" spans="1:44" x14ac:dyDescent="0.25">
      <c r="A158" s="165" t="s">
        <v>890</v>
      </c>
      <c r="B158" s="165" t="s">
        <v>163</v>
      </c>
      <c r="C158" s="165"/>
      <c r="D158" s="166" t="s">
        <v>143</v>
      </c>
      <c r="E158" s="166" t="s">
        <v>252</v>
      </c>
      <c r="F158" s="165" t="s">
        <v>220</v>
      </c>
      <c r="G158" s="165" t="s">
        <v>63</v>
      </c>
      <c r="H158" s="167">
        <v>44592.270833333336</v>
      </c>
      <c r="I158" s="167">
        <v>44592.277777777781</v>
      </c>
      <c r="J158" s="161" t="str">
        <f t="shared" si="78"/>
        <v>CLOSED</v>
      </c>
      <c r="K158" s="197" t="s">
        <v>893</v>
      </c>
      <c r="L158" s="207"/>
      <c r="M158" s="233"/>
      <c r="N158" s="221"/>
      <c r="O158" s="224"/>
      <c r="P158" s="399"/>
      <c r="Q158" s="399"/>
      <c r="R158" s="205"/>
      <c r="S158" s="169"/>
      <c r="T158" s="205"/>
      <c r="U158" s="169"/>
      <c r="V158" s="169"/>
      <c r="W158" s="231" t="s">
        <v>218</v>
      </c>
      <c r="X158" s="168" t="s">
        <v>186</v>
      </c>
      <c r="Y158" s="168"/>
      <c r="Z158" s="168"/>
      <c r="AA158" s="168"/>
      <c r="AB158" s="168"/>
      <c r="AC158" s="168"/>
      <c r="AD158" s="162"/>
      <c r="AE158" s="162"/>
      <c r="AF158" s="162"/>
      <c r="AG158" s="162"/>
      <c r="AH158" s="162"/>
      <c r="AI158" s="163"/>
      <c r="AJ158" s="163"/>
      <c r="AK158" s="163"/>
      <c r="AL158" s="163"/>
      <c r="AM158" s="199"/>
      <c r="AN158" s="199"/>
      <c r="AO158" s="199"/>
      <c r="AP158" s="199"/>
      <c r="AQ158" s="199"/>
      <c r="AR158" s="163"/>
    </row>
    <row r="159" spans="1:44" x14ac:dyDescent="0.25">
      <c r="A159" s="165" t="s">
        <v>891</v>
      </c>
      <c r="B159" s="165" t="s">
        <v>163</v>
      </c>
      <c r="C159" s="165"/>
      <c r="D159" s="166" t="s">
        <v>143</v>
      </c>
      <c r="E159" s="166" t="s">
        <v>249</v>
      </c>
      <c r="F159" s="165" t="s">
        <v>220</v>
      </c>
      <c r="G159" s="165" t="s">
        <v>66</v>
      </c>
      <c r="H159" s="167">
        <v>44592.277777777781</v>
      </c>
      <c r="I159" s="167">
        <v>44592.291666666664</v>
      </c>
      <c r="J159" s="161" t="str">
        <f t="shared" si="78"/>
        <v>CLOSED</v>
      </c>
      <c r="K159" s="197" t="s">
        <v>893</v>
      </c>
      <c r="L159" s="207"/>
      <c r="M159" s="233"/>
      <c r="N159" s="221"/>
      <c r="O159" s="224"/>
      <c r="P159" s="399"/>
      <c r="Q159" s="399"/>
      <c r="R159" s="205"/>
      <c r="S159" s="169"/>
      <c r="T159" s="205"/>
      <c r="U159" s="169"/>
      <c r="V159" s="169"/>
      <c r="W159" s="231" t="s">
        <v>218</v>
      </c>
      <c r="X159" s="168" t="s">
        <v>186</v>
      </c>
      <c r="Y159" s="168"/>
      <c r="Z159" s="168"/>
      <c r="AA159" s="168"/>
      <c r="AB159" s="168"/>
      <c r="AC159" s="168"/>
      <c r="AD159" s="162"/>
      <c r="AE159" s="162"/>
      <c r="AF159" s="162"/>
      <c r="AG159" s="162"/>
      <c r="AH159" s="162"/>
      <c r="AI159" s="163"/>
      <c r="AJ159" s="163"/>
      <c r="AK159" s="163"/>
      <c r="AL159" s="163"/>
      <c r="AM159" s="199"/>
      <c r="AN159" s="199"/>
      <c r="AO159" s="199"/>
      <c r="AP159" s="199"/>
      <c r="AQ159" s="199"/>
      <c r="AR159" s="163"/>
    </row>
    <row r="160" spans="1:44" x14ac:dyDescent="0.25">
      <c r="A160" s="165" t="s">
        <v>892</v>
      </c>
      <c r="B160" s="165" t="s">
        <v>163</v>
      </c>
      <c r="C160" s="165"/>
      <c r="D160" s="166" t="s">
        <v>143</v>
      </c>
      <c r="E160" s="166" t="s">
        <v>248</v>
      </c>
      <c r="F160" s="165" t="s">
        <v>220</v>
      </c>
      <c r="G160" s="165" t="s">
        <v>66</v>
      </c>
      <c r="H160" s="167">
        <v>44592.21875</v>
      </c>
      <c r="I160" s="167">
        <v>44592.229166666664</v>
      </c>
      <c r="J160" s="161" t="str">
        <f t="shared" si="78"/>
        <v>CLOSED</v>
      </c>
      <c r="K160" s="197" t="s">
        <v>893</v>
      </c>
      <c r="L160" s="207"/>
      <c r="M160" s="233"/>
      <c r="N160" s="221"/>
      <c r="O160" s="224"/>
      <c r="P160" s="399"/>
      <c r="Q160" s="399"/>
      <c r="R160" s="205"/>
      <c r="S160" s="169"/>
      <c r="T160" s="205"/>
      <c r="U160" s="169"/>
      <c r="V160" s="169"/>
      <c r="W160" s="231" t="s">
        <v>218</v>
      </c>
      <c r="X160" s="168" t="s">
        <v>186</v>
      </c>
      <c r="Y160" s="168"/>
      <c r="Z160" s="168"/>
      <c r="AA160" s="168"/>
      <c r="AB160" s="168"/>
      <c r="AC160" s="168"/>
      <c r="AD160" s="162"/>
      <c r="AE160" s="162"/>
      <c r="AF160" s="162"/>
      <c r="AG160" s="162"/>
      <c r="AH160" s="162"/>
      <c r="AI160" s="163"/>
      <c r="AJ160" s="163"/>
      <c r="AK160" s="163"/>
      <c r="AL160" s="163"/>
      <c r="AM160" s="199"/>
      <c r="AN160" s="199"/>
      <c r="AO160" s="199"/>
      <c r="AP160" s="199"/>
      <c r="AQ160" s="199"/>
      <c r="AR160" s="163"/>
    </row>
    <row r="161" spans="1:44" ht="30" x14ac:dyDescent="0.25">
      <c r="A161" s="165" t="s">
        <v>897</v>
      </c>
      <c r="B161" s="165" t="s">
        <v>163</v>
      </c>
      <c r="C161" s="165"/>
      <c r="D161" s="166" t="s">
        <v>143</v>
      </c>
      <c r="E161" s="166" t="s">
        <v>407</v>
      </c>
      <c r="F161" s="165" t="s">
        <v>220</v>
      </c>
      <c r="G161" s="165" t="s">
        <v>61</v>
      </c>
      <c r="H161" s="167">
        <v>44592.75</v>
      </c>
      <c r="I161" s="167">
        <v>44592.770833333336</v>
      </c>
      <c r="J161" s="161" t="str">
        <f t="shared" si="78"/>
        <v>CLOSED</v>
      </c>
      <c r="K161" s="197" t="s">
        <v>775</v>
      </c>
      <c r="L161" s="207"/>
      <c r="M161" s="233"/>
      <c r="N161" s="221"/>
      <c r="O161" s="224"/>
      <c r="P161" s="399"/>
      <c r="Q161" s="399"/>
      <c r="R161" s="205"/>
      <c r="S161" s="169"/>
      <c r="T161" s="205"/>
      <c r="U161" s="169"/>
      <c r="V161" s="169"/>
      <c r="W161" s="231" t="s">
        <v>218</v>
      </c>
      <c r="X161" s="168"/>
      <c r="Y161" s="168"/>
      <c r="Z161" s="168" t="s">
        <v>186</v>
      </c>
      <c r="AA161" s="168"/>
      <c r="AB161" s="168"/>
      <c r="AC161" s="168"/>
      <c r="AD161" s="162"/>
      <c r="AE161" s="162"/>
      <c r="AF161" s="162"/>
      <c r="AG161" s="162"/>
      <c r="AH161" s="162"/>
      <c r="AI161" s="163"/>
      <c r="AJ161" s="163"/>
      <c r="AK161" s="163"/>
      <c r="AL161" s="163"/>
      <c r="AM161" s="199"/>
      <c r="AN161" s="199"/>
      <c r="AO161" s="199"/>
      <c r="AP161" s="199"/>
      <c r="AQ161" s="199"/>
      <c r="AR161" s="163"/>
    </row>
    <row r="162" spans="1:44" x14ac:dyDescent="0.25">
      <c r="A162" s="165" t="s">
        <v>901</v>
      </c>
      <c r="B162" s="165" t="s">
        <v>163</v>
      </c>
      <c r="C162" s="165"/>
      <c r="D162" s="166" t="s">
        <v>143</v>
      </c>
      <c r="E162" s="166" t="s">
        <v>283</v>
      </c>
      <c r="F162" s="165" t="s">
        <v>220</v>
      </c>
      <c r="G162" s="165" t="s">
        <v>68</v>
      </c>
      <c r="H162" s="167">
        <v>44593.270833333336</v>
      </c>
      <c r="I162" s="167">
        <v>44593.291666666664</v>
      </c>
      <c r="J162" s="161" t="str">
        <f t="shared" si="78"/>
        <v>CLOSED</v>
      </c>
      <c r="K162" s="197" t="s">
        <v>730</v>
      </c>
      <c r="L162" s="207"/>
      <c r="M162" s="233"/>
      <c r="N162" s="221"/>
      <c r="O162" s="224"/>
      <c r="P162" s="399"/>
      <c r="Q162" s="399"/>
      <c r="R162" s="205"/>
      <c r="S162" s="169"/>
      <c r="T162" s="205"/>
      <c r="U162" s="169"/>
      <c r="V162" s="169"/>
      <c r="W162" s="231" t="s">
        <v>218</v>
      </c>
      <c r="X162" s="168"/>
      <c r="Y162" s="168"/>
      <c r="Z162" s="168"/>
      <c r="AA162" s="168"/>
      <c r="AB162" s="168"/>
      <c r="AC162" s="168"/>
      <c r="AD162" s="162"/>
      <c r="AE162" s="162"/>
      <c r="AF162" s="162"/>
      <c r="AG162" s="162"/>
      <c r="AH162" s="162"/>
      <c r="AI162" s="163"/>
      <c r="AJ162" s="163"/>
      <c r="AK162" s="163"/>
      <c r="AL162" s="163"/>
      <c r="AM162" s="199"/>
      <c r="AN162" s="199"/>
      <c r="AO162" s="199"/>
      <c r="AP162" s="199"/>
      <c r="AQ162" s="199"/>
      <c r="AR162" s="163"/>
    </row>
    <row r="163" spans="1:44" ht="30" x14ac:dyDescent="0.25">
      <c r="A163" s="165" t="s">
        <v>902</v>
      </c>
      <c r="B163" s="165" t="s">
        <v>163</v>
      </c>
      <c r="C163" s="165"/>
      <c r="D163" s="166" t="s">
        <v>143</v>
      </c>
      <c r="E163" s="166" t="s">
        <v>284</v>
      </c>
      <c r="F163" s="165" t="s">
        <v>220</v>
      </c>
      <c r="G163" s="165" t="s">
        <v>61</v>
      </c>
      <c r="H163" s="167">
        <v>44593.291666666664</v>
      </c>
      <c r="I163" s="167">
        <v>44593.3125</v>
      </c>
      <c r="J163" s="161" t="str">
        <f t="shared" si="78"/>
        <v>CLOSED</v>
      </c>
      <c r="K163" s="197" t="s">
        <v>731</v>
      </c>
      <c r="L163" s="207"/>
      <c r="M163" s="233"/>
      <c r="N163" s="221"/>
      <c r="O163" s="224"/>
      <c r="P163" s="399"/>
      <c r="Q163" s="399"/>
      <c r="R163" s="205"/>
      <c r="S163" s="169"/>
      <c r="T163" s="205"/>
      <c r="U163" s="169"/>
      <c r="V163" s="169"/>
      <c r="W163" s="231" t="s">
        <v>218</v>
      </c>
      <c r="X163" s="168"/>
      <c r="Y163" s="168"/>
      <c r="Z163" s="168"/>
      <c r="AA163" s="168"/>
      <c r="AB163" s="168"/>
      <c r="AC163" s="168"/>
      <c r="AD163" s="162"/>
      <c r="AE163" s="162"/>
      <c r="AF163" s="162"/>
      <c r="AG163" s="162"/>
      <c r="AH163" s="162"/>
      <c r="AI163" s="163"/>
      <c r="AJ163" s="163"/>
      <c r="AK163" s="163"/>
      <c r="AL163" s="163"/>
      <c r="AM163" s="199"/>
      <c r="AN163" s="199"/>
      <c r="AO163" s="199"/>
      <c r="AP163" s="199"/>
      <c r="AQ163" s="199"/>
      <c r="AR163" s="163"/>
    </row>
    <row r="164" spans="1:44" x14ac:dyDescent="0.25">
      <c r="A164" s="165" t="s">
        <v>903</v>
      </c>
      <c r="B164" s="165" t="s">
        <v>163</v>
      </c>
      <c r="C164" s="165"/>
      <c r="D164" s="166" t="s">
        <v>143</v>
      </c>
      <c r="E164" s="166" t="s">
        <v>247</v>
      </c>
      <c r="F164" s="165" t="s">
        <v>220</v>
      </c>
      <c r="G164" s="165" t="s">
        <v>66</v>
      </c>
      <c r="H164" s="167">
        <v>44593.5625</v>
      </c>
      <c r="I164" s="167">
        <v>44593.572916666664</v>
      </c>
      <c r="J164" s="161" t="str">
        <f t="shared" si="78"/>
        <v>CLOSED</v>
      </c>
      <c r="K164" s="197" t="s">
        <v>893</v>
      </c>
      <c r="L164" s="207"/>
      <c r="M164" s="233"/>
      <c r="N164" s="221"/>
      <c r="O164" s="224"/>
      <c r="P164" s="399"/>
      <c r="Q164" s="399"/>
      <c r="R164" s="205"/>
      <c r="S164" s="169"/>
      <c r="T164" s="205"/>
      <c r="U164" s="169"/>
      <c r="V164" s="169"/>
      <c r="W164" s="231" t="s">
        <v>218</v>
      </c>
      <c r="X164" s="168"/>
      <c r="Y164" s="168"/>
      <c r="Z164" s="168"/>
      <c r="AA164" s="168"/>
      <c r="AB164" s="168"/>
      <c r="AC164" s="168"/>
      <c r="AD164" s="162"/>
      <c r="AE164" s="162"/>
      <c r="AF164" s="162"/>
      <c r="AG164" s="162"/>
      <c r="AH164" s="162"/>
      <c r="AI164" s="163"/>
      <c r="AJ164" s="163"/>
      <c r="AK164" s="163"/>
      <c r="AL164" s="163"/>
      <c r="AM164" s="199"/>
      <c r="AN164" s="199"/>
      <c r="AO164" s="199"/>
      <c r="AP164" s="199"/>
      <c r="AQ164" s="199"/>
      <c r="AR164" s="163"/>
    </row>
    <row r="165" spans="1:44" x14ac:dyDescent="0.25">
      <c r="A165" s="165" t="s">
        <v>904</v>
      </c>
      <c r="B165" s="165" t="s">
        <v>163</v>
      </c>
      <c r="C165" s="165"/>
      <c r="D165" s="166" t="s">
        <v>143</v>
      </c>
      <c r="E165" s="166" t="s">
        <v>262</v>
      </c>
      <c r="F165" s="165" t="s">
        <v>220</v>
      </c>
      <c r="G165" s="165" t="s">
        <v>66</v>
      </c>
      <c r="H165" s="167">
        <v>44593.572916666664</v>
      </c>
      <c r="I165" s="167">
        <v>44593.583333333336</v>
      </c>
      <c r="J165" s="161" t="str">
        <f t="shared" si="78"/>
        <v>CLOSED</v>
      </c>
      <c r="K165" s="197" t="s">
        <v>905</v>
      </c>
      <c r="L165" s="207"/>
      <c r="M165" s="233"/>
      <c r="N165" s="221"/>
      <c r="O165" s="224"/>
      <c r="P165" s="399"/>
      <c r="Q165" s="399"/>
      <c r="R165" s="205"/>
      <c r="S165" s="169"/>
      <c r="T165" s="205"/>
      <c r="U165" s="169"/>
      <c r="V165" s="169"/>
      <c r="W165" s="231" t="s">
        <v>218</v>
      </c>
      <c r="X165" s="168"/>
      <c r="Y165" s="168"/>
      <c r="Z165" s="168"/>
      <c r="AA165" s="168"/>
      <c r="AB165" s="168"/>
      <c r="AC165" s="168"/>
      <c r="AD165" s="162"/>
      <c r="AE165" s="162"/>
      <c r="AF165" s="162"/>
      <c r="AG165" s="162"/>
      <c r="AH165" s="162"/>
      <c r="AI165" s="163"/>
      <c r="AJ165" s="163"/>
      <c r="AK165" s="163"/>
      <c r="AL165" s="163"/>
      <c r="AM165" s="199"/>
      <c r="AN165" s="199"/>
      <c r="AO165" s="199"/>
      <c r="AP165" s="199"/>
      <c r="AQ165" s="199"/>
      <c r="AR165" s="163"/>
    </row>
    <row r="166" spans="1:44" ht="30" x14ac:dyDescent="0.25">
      <c r="A166" s="165" t="s">
        <v>914</v>
      </c>
      <c r="B166" s="165" t="s">
        <v>163</v>
      </c>
      <c r="C166" s="165"/>
      <c r="D166" s="166" t="s">
        <v>143</v>
      </c>
      <c r="E166" s="166" t="s">
        <v>407</v>
      </c>
      <c r="F166" s="165" t="s">
        <v>220</v>
      </c>
      <c r="G166" s="165" t="s">
        <v>61</v>
      </c>
      <c r="H166" s="167">
        <v>44593.75</v>
      </c>
      <c r="I166" s="167">
        <v>44593.770833333336</v>
      </c>
      <c r="J166" s="161" t="str">
        <f t="shared" si="78"/>
        <v>CLOSED</v>
      </c>
      <c r="K166" s="197" t="s">
        <v>775</v>
      </c>
      <c r="L166" s="207"/>
      <c r="M166" s="233"/>
      <c r="N166" s="221"/>
      <c r="O166" s="224"/>
      <c r="P166" s="399"/>
      <c r="Q166" s="399"/>
      <c r="R166" s="205"/>
      <c r="S166" s="169"/>
      <c r="T166" s="205"/>
      <c r="U166" s="169"/>
      <c r="V166" s="169"/>
      <c r="W166" s="231" t="s">
        <v>218</v>
      </c>
      <c r="X166" s="168"/>
      <c r="Y166" s="168"/>
      <c r="Z166" s="168" t="s">
        <v>186</v>
      </c>
      <c r="AA166" s="168"/>
      <c r="AB166" s="168"/>
      <c r="AC166" s="168"/>
      <c r="AD166" s="162"/>
      <c r="AE166" s="162"/>
      <c r="AF166" s="162"/>
      <c r="AG166" s="162"/>
      <c r="AH166" s="162"/>
      <c r="AI166" s="163"/>
      <c r="AJ166" s="163"/>
      <c r="AK166" s="163"/>
      <c r="AL166" s="163"/>
      <c r="AM166" s="199"/>
      <c r="AN166" s="199"/>
      <c r="AO166" s="199"/>
      <c r="AP166" s="199"/>
      <c r="AQ166" s="199"/>
      <c r="AR166" s="163"/>
    </row>
    <row r="167" spans="1:44" x14ac:dyDescent="0.25">
      <c r="A167" s="165" t="s">
        <v>915</v>
      </c>
      <c r="B167" s="165" t="s">
        <v>163</v>
      </c>
      <c r="C167" s="165"/>
      <c r="D167" s="166" t="s">
        <v>143</v>
      </c>
      <c r="E167" s="166" t="s">
        <v>283</v>
      </c>
      <c r="F167" s="165" t="s">
        <v>220</v>
      </c>
      <c r="G167" s="165" t="s">
        <v>68</v>
      </c>
      <c r="H167" s="167">
        <v>44594.270833333336</v>
      </c>
      <c r="I167" s="167">
        <v>44594.291666666664</v>
      </c>
      <c r="J167" s="161" t="str">
        <f t="shared" si="78"/>
        <v>CLOSED</v>
      </c>
      <c r="K167" s="197" t="s">
        <v>730</v>
      </c>
      <c r="L167" s="207"/>
      <c r="M167" s="233"/>
      <c r="N167" s="221"/>
      <c r="O167" s="224"/>
      <c r="P167" s="399"/>
      <c r="Q167" s="399"/>
      <c r="R167" s="205"/>
      <c r="S167" s="169"/>
      <c r="T167" s="205"/>
      <c r="U167" s="169"/>
      <c r="V167" s="169"/>
      <c r="W167" s="231" t="s">
        <v>218</v>
      </c>
      <c r="X167" s="168"/>
      <c r="Y167" s="168" t="s">
        <v>186</v>
      </c>
      <c r="Z167" s="168"/>
      <c r="AA167" s="168"/>
      <c r="AB167" s="168"/>
      <c r="AC167" s="168"/>
      <c r="AD167" s="162"/>
      <c r="AE167" s="162"/>
      <c r="AF167" s="162"/>
      <c r="AG167" s="162"/>
      <c r="AH167" s="162"/>
      <c r="AI167" s="163"/>
      <c r="AJ167" s="163"/>
      <c r="AK167" s="163"/>
      <c r="AL167" s="163"/>
      <c r="AM167" s="199"/>
      <c r="AN167" s="199"/>
      <c r="AO167" s="199"/>
      <c r="AP167" s="199"/>
      <c r="AQ167" s="199"/>
      <c r="AR167" s="163"/>
    </row>
    <row r="168" spans="1:44" ht="30" x14ac:dyDescent="0.25">
      <c r="A168" s="165" t="s">
        <v>916</v>
      </c>
      <c r="B168" s="165" t="s">
        <v>163</v>
      </c>
      <c r="C168" s="165"/>
      <c r="D168" s="166" t="s">
        <v>143</v>
      </c>
      <c r="E168" s="166" t="s">
        <v>284</v>
      </c>
      <c r="F168" s="165" t="s">
        <v>220</v>
      </c>
      <c r="G168" s="165" t="s">
        <v>61</v>
      </c>
      <c r="H168" s="167">
        <v>44594.291666666664</v>
      </c>
      <c r="I168" s="167">
        <v>44594.3125</v>
      </c>
      <c r="J168" s="161" t="str">
        <f t="shared" si="78"/>
        <v>CLOSED</v>
      </c>
      <c r="K168" s="197" t="s">
        <v>731</v>
      </c>
      <c r="L168" s="207"/>
      <c r="M168" s="233"/>
      <c r="N168" s="221"/>
      <c r="O168" s="224"/>
      <c r="P168" s="399"/>
      <c r="Q168" s="399"/>
      <c r="R168" s="205"/>
      <c r="S168" s="169"/>
      <c r="T168" s="205"/>
      <c r="U168" s="169"/>
      <c r="V168" s="169"/>
      <c r="W168" s="231" t="s">
        <v>218</v>
      </c>
      <c r="X168" s="168"/>
      <c r="Y168" s="168" t="s">
        <v>186</v>
      </c>
      <c r="Z168" s="168"/>
      <c r="AA168" s="168"/>
      <c r="AB168" s="168"/>
      <c r="AC168" s="168"/>
      <c r="AD168" s="162"/>
      <c r="AE168" s="162"/>
      <c r="AF168" s="162"/>
      <c r="AG168" s="162"/>
      <c r="AH168" s="162"/>
      <c r="AI168" s="163"/>
      <c r="AJ168" s="163"/>
      <c r="AK168" s="163"/>
      <c r="AL168" s="163"/>
      <c r="AM168" s="199"/>
      <c r="AN168" s="199"/>
      <c r="AO168" s="199"/>
      <c r="AP168" s="199"/>
      <c r="AQ168" s="199"/>
      <c r="AR168" s="163"/>
    </row>
    <row r="169" spans="1:44" ht="30" x14ac:dyDescent="0.25">
      <c r="A169" s="165" t="s">
        <v>917</v>
      </c>
      <c r="B169" s="165" t="s">
        <v>163</v>
      </c>
      <c r="C169" s="165"/>
      <c r="D169" s="166" t="s">
        <v>143</v>
      </c>
      <c r="E169" s="166" t="s">
        <v>407</v>
      </c>
      <c r="F169" s="165" t="s">
        <v>220</v>
      </c>
      <c r="G169" s="165" t="s">
        <v>61</v>
      </c>
      <c r="H169" s="167">
        <v>44594.791666666664</v>
      </c>
      <c r="I169" s="167">
        <v>44594.8125</v>
      </c>
      <c r="J169" s="161" t="str">
        <f t="shared" si="78"/>
        <v>CLOSED</v>
      </c>
      <c r="K169" s="197" t="s">
        <v>775</v>
      </c>
      <c r="L169" s="207"/>
      <c r="M169" s="233"/>
      <c r="N169" s="221"/>
      <c r="O169" s="224"/>
      <c r="P169" s="399"/>
      <c r="Q169" s="399"/>
      <c r="R169" s="205"/>
      <c r="S169" s="169"/>
      <c r="T169" s="205"/>
      <c r="U169" s="169"/>
      <c r="V169" s="169"/>
      <c r="W169" s="231" t="s">
        <v>218</v>
      </c>
      <c r="X169" s="168"/>
      <c r="Y169" s="168"/>
      <c r="Z169" s="168" t="s">
        <v>186</v>
      </c>
      <c r="AA169" s="168"/>
      <c r="AB169" s="168"/>
      <c r="AC169" s="168"/>
      <c r="AD169" s="162"/>
      <c r="AE169" s="162"/>
      <c r="AF169" s="162"/>
      <c r="AG169" s="162"/>
      <c r="AH169" s="162"/>
      <c r="AI169" s="163"/>
      <c r="AJ169" s="163"/>
      <c r="AK169" s="163"/>
      <c r="AL169" s="163"/>
      <c r="AM169" s="199"/>
      <c r="AN169" s="199"/>
      <c r="AO169" s="199"/>
      <c r="AP169" s="199"/>
      <c r="AQ169" s="199"/>
      <c r="AR169" s="163"/>
    </row>
    <row r="170" spans="1:44" x14ac:dyDescent="0.25">
      <c r="A170" s="165" t="s">
        <v>918</v>
      </c>
      <c r="B170" s="165" t="s">
        <v>163</v>
      </c>
      <c r="C170" s="165"/>
      <c r="D170" s="166" t="s">
        <v>143</v>
      </c>
      <c r="E170" s="166" t="s">
        <v>283</v>
      </c>
      <c r="F170" s="165" t="s">
        <v>220</v>
      </c>
      <c r="G170" s="165" t="s">
        <v>68</v>
      </c>
      <c r="H170" s="167">
        <v>44595.270833333336</v>
      </c>
      <c r="I170" s="167">
        <v>44595.291666666664</v>
      </c>
      <c r="J170" s="161" t="str">
        <f t="shared" si="78"/>
        <v>CLOSED</v>
      </c>
      <c r="K170" s="197" t="s">
        <v>730</v>
      </c>
      <c r="L170" s="207"/>
      <c r="M170" s="233"/>
      <c r="N170" s="221"/>
      <c r="O170" s="224"/>
      <c r="P170" s="399"/>
      <c r="Q170" s="399"/>
      <c r="R170" s="205"/>
      <c r="S170" s="169"/>
      <c r="T170" s="205"/>
      <c r="U170" s="169"/>
      <c r="V170" s="169"/>
      <c r="W170" s="231" t="s">
        <v>218</v>
      </c>
      <c r="X170" s="168"/>
      <c r="Y170" s="168" t="s">
        <v>186</v>
      </c>
      <c r="Z170" s="168"/>
      <c r="AA170" s="168"/>
      <c r="AB170" s="168"/>
      <c r="AC170" s="168"/>
      <c r="AD170" s="162"/>
      <c r="AE170" s="162"/>
      <c r="AF170" s="162"/>
      <c r="AG170" s="162"/>
      <c r="AH170" s="162"/>
      <c r="AI170" s="163"/>
      <c r="AJ170" s="163"/>
      <c r="AK170" s="163"/>
      <c r="AL170" s="163"/>
      <c r="AM170" s="199"/>
      <c r="AN170" s="199"/>
      <c r="AO170" s="199"/>
      <c r="AP170" s="199"/>
      <c r="AQ170" s="199"/>
      <c r="AR170" s="163"/>
    </row>
    <row r="171" spans="1:44" ht="30" x14ac:dyDescent="0.25">
      <c r="A171" s="165" t="s">
        <v>919</v>
      </c>
      <c r="B171" s="165" t="s">
        <v>163</v>
      </c>
      <c r="C171" s="165"/>
      <c r="D171" s="166" t="s">
        <v>143</v>
      </c>
      <c r="E171" s="166" t="s">
        <v>284</v>
      </c>
      <c r="F171" s="165" t="s">
        <v>220</v>
      </c>
      <c r="G171" s="165" t="s">
        <v>61</v>
      </c>
      <c r="H171" s="167">
        <v>44595.291666666664</v>
      </c>
      <c r="I171" s="167">
        <v>44595.3125</v>
      </c>
      <c r="J171" s="161" t="str">
        <f t="shared" si="78"/>
        <v>CLOSED</v>
      </c>
      <c r="K171" s="197" t="s">
        <v>731</v>
      </c>
      <c r="L171" s="207"/>
      <c r="M171" s="233"/>
      <c r="N171" s="221"/>
      <c r="O171" s="224"/>
      <c r="P171" s="399"/>
      <c r="Q171" s="399"/>
      <c r="R171" s="205"/>
      <c r="S171" s="169"/>
      <c r="T171" s="205"/>
      <c r="U171" s="169"/>
      <c r="V171" s="169"/>
      <c r="W171" s="231" t="s">
        <v>218</v>
      </c>
      <c r="X171" s="168"/>
      <c r="Y171" s="168" t="s">
        <v>186</v>
      </c>
      <c r="Z171" s="168"/>
      <c r="AA171" s="168"/>
      <c r="AB171" s="168"/>
      <c r="AC171" s="168"/>
      <c r="AD171" s="162"/>
      <c r="AE171" s="162"/>
      <c r="AF171" s="162"/>
      <c r="AG171" s="162"/>
      <c r="AH171" s="162"/>
      <c r="AI171" s="163"/>
      <c r="AJ171" s="163"/>
      <c r="AK171" s="163"/>
      <c r="AL171" s="163"/>
      <c r="AM171" s="199"/>
      <c r="AN171" s="199"/>
      <c r="AO171" s="199"/>
      <c r="AP171" s="199"/>
      <c r="AQ171" s="199"/>
      <c r="AR171" s="163"/>
    </row>
    <row r="172" spans="1:44" ht="30" x14ac:dyDescent="0.25">
      <c r="A172" s="165" t="s">
        <v>922</v>
      </c>
      <c r="B172" s="165" t="s">
        <v>163</v>
      </c>
      <c r="C172" s="165"/>
      <c r="D172" s="166" t="s">
        <v>143</v>
      </c>
      <c r="E172" s="166" t="s">
        <v>407</v>
      </c>
      <c r="F172" s="165" t="s">
        <v>220</v>
      </c>
      <c r="G172" s="165" t="s">
        <v>61</v>
      </c>
      <c r="H172" s="167">
        <v>44595.638888888891</v>
      </c>
      <c r="I172" s="167">
        <v>44595.659722222219</v>
      </c>
      <c r="J172" s="161" t="str">
        <f t="shared" si="78"/>
        <v>CLOSED</v>
      </c>
      <c r="K172" s="197" t="s">
        <v>775</v>
      </c>
      <c r="L172" s="207"/>
      <c r="M172" s="233"/>
      <c r="N172" s="221"/>
      <c r="O172" s="224"/>
      <c r="P172" s="399"/>
      <c r="Q172" s="399"/>
      <c r="R172" s="205"/>
      <c r="S172" s="169"/>
      <c r="T172" s="205"/>
      <c r="U172" s="169"/>
      <c r="V172" s="169"/>
      <c r="W172" s="231" t="s">
        <v>218</v>
      </c>
      <c r="X172" s="168"/>
      <c r="Y172" s="168"/>
      <c r="Z172" s="168" t="s">
        <v>186</v>
      </c>
      <c r="AA172" s="168"/>
      <c r="AB172" s="168"/>
      <c r="AC172" s="168"/>
      <c r="AD172" s="162"/>
      <c r="AE172" s="162"/>
      <c r="AF172" s="162"/>
      <c r="AG172" s="162"/>
      <c r="AH172" s="162"/>
      <c r="AI172" s="163"/>
      <c r="AJ172" s="163"/>
      <c r="AK172" s="163"/>
      <c r="AL172" s="163"/>
      <c r="AM172" s="199"/>
      <c r="AN172" s="199"/>
      <c r="AO172" s="199"/>
      <c r="AP172" s="199"/>
      <c r="AQ172" s="199"/>
      <c r="AR172" s="163"/>
    </row>
    <row r="173" spans="1:44" x14ac:dyDescent="0.25">
      <c r="A173" s="165" t="s">
        <v>923</v>
      </c>
      <c r="B173" s="165" t="s">
        <v>163</v>
      </c>
      <c r="C173" s="165"/>
      <c r="D173" s="166" t="s">
        <v>143</v>
      </c>
      <c r="E173" s="166" t="s">
        <v>283</v>
      </c>
      <c r="F173" s="165" t="s">
        <v>220</v>
      </c>
      <c r="G173" s="165" t="s">
        <v>68</v>
      </c>
      <c r="H173" s="167">
        <v>44596.270833333336</v>
      </c>
      <c r="I173" s="167">
        <v>44596.291666666664</v>
      </c>
      <c r="J173" s="161" t="str">
        <f t="shared" si="78"/>
        <v>CLOSED</v>
      </c>
      <c r="K173" s="197" t="s">
        <v>730</v>
      </c>
      <c r="L173" s="207"/>
      <c r="M173" s="233"/>
      <c r="N173" s="221"/>
      <c r="O173" s="224"/>
      <c r="P173" s="399"/>
      <c r="Q173" s="399"/>
      <c r="R173" s="205"/>
      <c r="S173" s="169"/>
      <c r="T173" s="205"/>
      <c r="U173" s="169"/>
      <c r="V173" s="169"/>
      <c r="W173" s="231" t="s">
        <v>218</v>
      </c>
      <c r="X173" s="168"/>
      <c r="Y173" s="168" t="s">
        <v>186</v>
      </c>
      <c r="Z173" s="168"/>
      <c r="AA173" s="168"/>
      <c r="AB173" s="168"/>
      <c r="AC173" s="168"/>
      <c r="AD173" s="162"/>
      <c r="AE173" s="162"/>
      <c r="AF173" s="162"/>
      <c r="AG173" s="162"/>
      <c r="AH173" s="162"/>
      <c r="AI173" s="163"/>
      <c r="AJ173" s="163"/>
      <c r="AK173" s="163"/>
      <c r="AL173" s="163"/>
      <c r="AM173" s="199"/>
      <c r="AN173" s="199"/>
      <c r="AO173" s="199"/>
      <c r="AP173" s="199"/>
      <c r="AQ173" s="199"/>
      <c r="AR173" s="163"/>
    </row>
    <row r="174" spans="1:44" ht="30" x14ac:dyDescent="0.25">
      <c r="A174" s="165" t="s">
        <v>924</v>
      </c>
      <c r="B174" s="165" t="s">
        <v>163</v>
      </c>
      <c r="C174" s="165"/>
      <c r="D174" s="166" t="s">
        <v>143</v>
      </c>
      <c r="E174" s="166" t="s">
        <v>284</v>
      </c>
      <c r="F174" s="165" t="s">
        <v>220</v>
      </c>
      <c r="G174" s="165" t="s">
        <v>61</v>
      </c>
      <c r="H174" s="167">
        <v>44596.291666666664</v>
      </c>
      <c r="I174" s="167">
        <v>44596.3125</v>
      </c>
      <c r="J174" s="161" t="str">
        <f t="shared" si="78"/>
        <v>CLOSED</v>
      </c>
      <c r="K174" s="197" t="s">
        <v>731</v>
      </c>
      <c r="L174" s="207"/>
      <c r="M174" s="233"/>
      <c r="N174" s="221"/>
      <c r="O174" s="224"/>
      <c r="P174" s="399"/>
      <c r="Q174" s="399"/>
      <c r="R174" s="205"/>
      <c r="S174" s="169"/>
      <c r="T174" s="205"/>
      <c r="U174" s="169"/>
      <c r="V174" s="169"/>
      <c r="W174" s="231" t="s">
        <v>218</v>
      </c>
      <c r="X174" s="168"/>
      <c r="Y174" s="168" t="s">
        <v>186</v>
      </c>
      <c r="Z174" s="168"/>
      <c r="AA174" s="168"/>
      <c r="AB174" s="168"/>
      <c r="AC174" s="168"/>
      <c r="AD174" s="162"/>
      <c r="AE174" s="162"/>
      <c r="AF174" s="162"/>
      <c r="AG174" s="162"/>
      <c r="AH174" s="162"/>
      <c r="AI174" s="163"/>
      <c r="AJ174" s="163"/>
      <c r="AK174" s="163"/>
      <c r="AL174" s="163"/>
      <c r="AM174" s="199"/>
      <c r="AN174" s="199"/>
      <c r="AO174" s="199"/>
      <c r="AP174" s="199"/>
      <c r="AQ174" s="199"/>
      <c r="AR174" s="163"/>
    </row>
    <row r="175" spans="1:44" ht="30" x14ac:dyDescent="0.25">
      <c r="A175" s="165" t="s">
        <v>925</v>
      </c>
      <c r="B175" s="165" t="s">
        <v>163</v>
      </c>
      <c r="C175" s="165"/>
      <c r="D175" s="166" t="s">
        <v>143</v>
      </c>
      <c r="E175" s="166" t="s">
        <v>407</v>
      </c>
      <c r="F175" s="165" t="s">
        <v>220</v>
      </c>
      <c r="G175" s="165" t="s">
        <v>61</v>
      </c>
      <c r="H175" s="167">
        <v>44596.881944444445</v>
      </c>
      <c r="I175" s="167">
        <v>44596.902777777781</v>
      </c>
      <c r="J175" s="161" t="str">
        <f t="shared" si="78"/>
        <v>CLOSED</v>
      </c>
      <c r="K175" s="197" t="s">
        <v>775</v>
      </c>
      <c r="L175" s="207"/>
      <c r="M175" s="233"/>
      <c r="N175" s="221"/>
      <c r="O175" s="224"/>
      <c r="P175" s="399"/>
      <c r="Q175" s="399"/>
      <c r="R175" s="205"/>
      <c r="S175" s="169"/>
      <c r="T175" s="205"/>
      <c r="U175" s="169"/>
      <c r="V175" s="169"/>
      <c r="W175" s="231" t="s">
        <v>218</v>
      </c>
      <c r="X175" s="168"/>
      <c r="Y175" s="168"/>
      <c r="Z175" s="168" t="s">
        <v>186</v>
      </c>
      <c r="AA175" s="168"/>
      <c r="AB175" s="168"/>
      <c r="AC175" s="168"/>
      <c r="AD175" s="162"/>
      <c r="AE175" s="162"/>
      <c r="AF175" s="162"/>
      <c r="AG175" s="162"/>
      <c r="AH175" s="162"/>
      <c r="AI175" s="163"/>
      <c r="AJ175" s="163"/>
      <c r="AK175" s="163"/>
      <c r="AL175" s="163"/>
      <c r="AM175" s="199"/>
      <c r="AN175" s="199"/>
      <c r="AO175" s="199"/>
      <c r="AP175" s="199"/>
      <c r="AQ175" s="199"/>
      <c r="AR175" s="163"/>
    </row>
    <row r="176" spans="1:44" x14ac:dyDescent="0.25">
      <c r="A176" s="165" t="s">
        <v>928</v>
      </c>
      <c r="B176" s="165" t="s">
        <v>163</v>
      </c>
      <c r="C176" s="165"/>
      <c r="D176" s="166" t="s">
        <v>143</v>
      </c>
      <c r="E176" s="166" t="s">
        <v>283</v>
      </c>
      <c r="F176" s="165" t="s">
        <v>220</v>
      </c>
      <c r="G176" s="165" t="s">
        <v>68</v>
      </c>
      <c r="H176" s="167">
        <v>44597.5</v>
      </c>
      <c r="I176" s="167">
        <v>44597.520833333336</v>
      </c>
      <c r="J176" s="161" t="str">
        <f t="shared" si="78"/>
        <v>CLOSED</v>
      </c>
      <c r="K176" s="197" t="s">
        <v>730</v>
      </c>
      <c r="L176" s="207"/>
      <c r="M176" s="233"/>
      <c r="N176" s="221"/>
      <c r="O176" s="224"/>
      <c r="P176" s="399"/>
      <c r="Q176" s="399"/>
      <c r="R176" s="205"/>
      <c r="S176" s="169"/>
      <c r="T176" s="205"/>
      <c r="U176" s="169"/>
      <c r="V176" s="169"/>
      <c r="W176" s="231" t="s">
        <v>218</v>
      </c>
      <c r="X176" s="168"/>
      <c r="Y176" s="168" t="s">
        <v>186</v>
      </c>
      <c r="Z176" s="168"/>
      <c r="AA176" s="168"/>
      <c r="AB176" s="168"/>
      <c r="AC176" s="168"/>
      <c r="AD176" s="162"/>
      <c r="AE176" s="162"/>
      <c r="AF176" s="162"/>
      <c r="AG176" s="162"/>
      <c r="AH176" s="162"/>
      <c r="AI176" s="163"/>
      <c r="AJ176" s="163"/>
      <c r="AK176" s="163"/>
      <c r="AL176" s="163"/>
      <c r="AM176" s="199"/>
      <c r="AN176" s="199"/>
      <c r="AO176" s="199"/>
      <c r="AP176" s="199"/>
      <c r="AQ176" s="199"/>
      <c r="AR176" s="163"/>
    </row>
    <row r="177" spans="1:44" ht="30" x14ac:dyDescent="0.25">
      <c r="A177" s="165" t="s">
        <v>929</v>
      </c>
      <c r="B177" s="165" t="s">
        <v>163</v>
      </c>
      <c r="C177" s="165"/>
      <c r="D177" s="166" t="s">
        <v>143</v>
      </c>
      <c r="E177" s="166" t="s">
        <v>284</v>
      </c>
      <c r="F177" s="165" t="s">
        <v>220</v>
      </c>
      <c r="G177" s="165" t="s">
        <v>61</v>
      </c>
      <c r="H177" s="167">
        <v>44597.520833333336</v>
      </c>
      <c r="I177" s="167">
        <v>44597.541666666664</v>
      </c>
      <c r="J177" s="161" t="str">
        <f t="shared" si="78"/>
        <v>CLOSED</v>
      </c>
      <c r="K177" s="197" t="s">
        <v>731</v>
      </c>
      <c r="L177" s="207"/>
      <c r="M177" s="233"/>
      <c r="N177" s="221"/>
      <c r="O177" s="224"/>
      <c r="P177" s="399"/>
      <c r="Q177" s="399"/>
      <c r="R177" s="205"/>
      <c r="S177" s="169"/>
      <c r="T177" s="205"/>
      <c r="U177" s="169"/>
      <c r="V177" s="169"/>
      <c r="W177" s="231" t="s">
        <v>218</v>
      </c>
      <c r="X177" s="168"/>
      <c r="Y177" s="168" t="s">
        <v>186</v>
      </c>
      <c r="Z177" s="168"/>
      <c r="AA177" s="168"/>
      <c r="AB177" s="168"/>
      <c r="AC177" s="168"/>
      <c r="AD177" s="162"/>
      <c r="AE177" s="162"/>
      <c r="AF177" s="162"/>
      <c r="AG177" s="162"/>
      <c r="AH177" s="162"/>
      <c r="AI177" s="163"/>
      <c r="AJ177" s="163"/>
      <c r="AK177" s="163"/>
      <c r="AL177" s="163"/>
      <c r="AM177" s="199"/>
      <c r="AN177" s="199"/>
      <c r="AO177" s="199"/>
      <c r="AP177" s="199"/>
      <c r="AQ177" s="199"/>
      <c r="AR177" s="163"/>
    </row>
    <row r="178" spans="1:44" ht="30" x14ac:dyDescent="0.25">
      <c r="A178" s="165" t="s">
        <v>930</v>
      </c>
      <c r="B178" s="165" t="s">
        <v>163</v>
      </c>
      <c r="C178" s="165"/>
      <c r="D178" s="166" t="s">
        <v>143</v>
      </c>
      <c r="E178" s="166" t="s">
        <v>407</v>
      </c>
      <c r="F178" s="165" t="s">
        <v>220</v>
      </c>
      <c r="G178" s="165" t="s">
        <v>61</v>
      </c>
      <c r="H178" s="167">
        <v>44597.756944444445</v>
      </c>
      <c r="I178" s="167">
        <v>44597.777777777781</v>
      </c>
      <c r="J178" s="161" t="str">
        <f t="shared" si="78"/>
        <v>CLOSED</v>
      </c>
      <c r="K178" s="197" t="s">
        <v>775</v>
      </c>
      <c r="L178" s="207"/>
      <c r="M178" s="233"/>
      <c r="N178" s="221"/>
      <c r="O178" s="224"/>
      <c r="P178" s="399"/>
      <c r="Q178" s="399"/>
      <c r="R178" s="205"/>
      <c r="S178" s="169"/>
      <c r="T178" s="205"/>
      <c r="U178" s="169"/>
      <c r="V178" s="169"/>
      <c r="W178" s="231" t="s">
        <v>218</v>
      </c>
      <c r="X178" s="168"/>
      <c r="Y178" s="168" t="s">
        <v>186</v>
      </c>
      <c r="Z178" s="168"/>
      <c r="AA178" s="168"/>
      <c r="AB178" s="168"/>
      <c r="AC178" s="168"/>
      <c r="AD178" s="162"/>
      <c r="AE178" s="162"/>
      <c r="AF178" s="162"/>
      <c r="AG178" s="162"/>
      <c r="AH178" s="162"/>
      <c r="AI178" s="163"/>
      <c r="AJ178" s="163"/>
      <c r="AK178" s="163"/>
      <c r="AL178" s="163"/>
      <c r="AM178" s="199"/>
      <c r="AN178" s="199"/>
      <c r="AO178" s="199"/>
      <c r="AP178" s="199"/>
      <c r="AQ178" s="199"/>
      <c r="AR178" s="163"/>
    </row>
    <row r="179" spans="1:44" x14ac:dyDescent="0.25">
      <c r="A179" s="165" t="s">
        <v>935</v>
      </c>
      <c r="B179" s="165" t="s">
        <v>163</v>
      </c>
      <c r="C179" s="165"/>
      <c r="D179" s="166" t="s">
        <v>143</v>
      </c>
      <c r="E179" s="166" t="s">
        <v>283</v>
      </c>
      <c r="F179" s="165" t="s">
        <v>220</v>
      </c>
      <c r="G179" s="165" t="s">
        <v>68</v>
      </c>
      <c r="H179" s="167">
        <v>44599.333333333336</v>
      </c>
      <c r="I179" s="167">
        <v>44599.354166666664</v>
      </c>
      <c r="J179" s="161" t="str">
        <f t="shared" si="78"/>
        <v>CLOSED</v>
      </c>
      <c r="K179" s="197" t="s">
        <v>730</v>
      </c>
      <c r="L179" s="207"/>
      <c r="M179" s="233"/>
      <c r="N179" s="221"/>
      <c r="O179" s="224"/>
      <c r="P179" s="399"/>
      <c r="Q179" s="399"/>
      <c r="R179" s="205"/>
      <c r="S179" s="169"/>
      <c r="T179" s="205"/>
      <c r="U179" s="169"/>
      <c r="V179" s="169"/>
      <c r="W179" s="231" t="s">
        <v>218</v>
      </c>
      <c r="X179" s="168" t="s">
        <v>186</v>
      </c>
      <c r="Y179" s="168" t="s">
        <v>186</v>
      </c>
      <c r="Z179" s="168" t="s">
        <v>186</v>
      </c>
      <c r="AA179" s="168"/>
      <c r="AB179" s="168"/>
      <c r="AC179" s="168"/>
      <c r="AD179" s="162"/>
      <c r="AE179" s="162"/>
      <c r="AF179" s="162"/>
      <c r="AG179" s="162"/>
      <c r="AH179" s="162"/>
      <c r="AI179" s="163"/>
      <c r="AJ179" s="163"/>
      <c r="AK179" s="163"/>
      <c r="AL179" s="163"/>
      <c r="AM179" s="199"/>
      <c r="AN179" s="199"/>
      <c r="AO179" s="199"/>
      <c r="AP179" s="199"/>
      <c r="AQ179" s="199"/>
      <c r="AR179" s="163"/>
    </row>
    <row r="180" spans="1:44" ht="30" x14ac:dyDescent="0.25">
      <c r="A180" s="165" t="s">
        <v>936</v>
      </c>
      <c r="B180" s="165" t="s">
        <v>163</v>
      </c>
      <c r="C180" s="165"/>
      <c r="D180" s="166" t="s">
        <v>143</v>
      </c>
      <c r="E180" s="166" t="s">
        <v>284</v>
      </c>
      <c r="F180" s="165" t="s">
        <v>220</v>
      </c>
      <c r="G180" s="165" t="s">
        <v>61</v>
      </c>
      <c r="H180" s="167">
        <v>44599.354166666664</v>
      </c>
      <c r="I180" s="167">
        <v>44599.375</v>
      </c>
      <c r="J180" s="161" t="str">
        <f t="shared" si="78"/>
        <v>CLOSED</v>
      </c>
      <c r="K180" s="197" t="s">
        <v>731</v>
      </c>
      <c r="L180" s="207"/>
      <c r="M180" s="233"/>
      <c r="N180" s="221"/>
      <c r="O180" s="224"/>
      <c r="P180" s="399"/>
      <c r="Q180" s="399"/>
      <c r="R180" s="205"/>
      <c r="S180" s="169"/>
      <c r="T180" s="205"/>
      <c r="U180" s="169"/>
      <c r="V180" s="169"/>
      <c r="W180" s="231" t="s">
        <v>218</v>
      </c>
      <c r="X180" s="168" t="s">
        <v>186</v>
      </c>
      <c r="Y180" s="168" t="s">
        <v>186</v>
      </c>
      <c r="Z180" s="168" t="s">
        <v>186</v>
      </c>
      <c r="AA180" s="168"/>
      <c r="AB180" s="168"/>
      <c r="AC180" s="168"/>
      <c r="AD180" s="162"/>
      <c r="AE180" s="162"/>
      <c r="AF180" s="162"/>
      <c r="AG180" s="162"/>
      <c r="AH180" s="162"/>
      <c r="AI180" s="163"/>
      <c r="AJ180" s="163"/>
      <c r="AK180" s="163"/>
      <c r="AL180" s="163"/>
      <c r="AM180" s="199"/>
      <c r="AN180" s="199"/>
      <c r="AO180" s="199"/>
      <c r="AP180" s="199"/>
      <c r="AQ180" s="199"/>
      <c r="AR180" s="163"/>
    </row>
    <row r="181" spans="1:44" ht="30" x14ac:dyDescent="0.25">
      <c r="A181" s="165" t="s">
        <v>937</v>
      </c>
      <c r="B181" s="165" t="s">
        <v>163</v>
      </c>
      <c r="C181" s="165"/>
      <c r="D181" s="166" t="s">
        <v>143</v>
      </c>
      <c r="E181" s="166"/>
      <c r="F181" s="165" t="s">
        <v>220</v>
      </c>
      <c r="G181" s="165" t="s">
        <v>61</v>
      </c>
      <c r="H181" s="167">
        <v>44599.354166666664</v>
      </c>
      <c r="I181" s="167">
        <v>44599.375</v>
      </c>
      <c r="J181" s="161" t="str">
        <f t="shared" si="78"/>
        <v>CLOSED</v>
      </c>
      <c r="K181" s="197"/>
      <c r="L181" s="207"/>
      <c r="M181" s="233"/>
      <c r="N181" s="221"/>
      <c r="O181" s="224"/>
      <c r="P181" s="399"/>
      <c r="Q181" s="399"/>
      <c r="R181" s="205"/>
      <c r="S181" s="169"/>
      <c r="T181" s="205"/>
      <c r="U181" s="169"/>
      <c r="V181" s="169"/>
      <c r="W181" s="231" t="s">
        <v>218</v>
      </c>
      <c r="X181" s="168"/>
      <c r="Y181" s="168" t="s">
        <v>186</v>
      </c>
      <c r="Z181" s="168"/>
      <c r="AA181" s="168"/>
      <c r="AB181" s="168"/>
      <c r="AC181" s="168"/>
      <c r="AD181" s="162"/>
      <c r="AE181" s="162"/>
      <c r="AF181" s="162"/>
      <c r="AG181" s="162"/>
      <c r="AH181" s="162"/>
      <c r="AI181" s="163"/>
      <c r="AJ181" s="163"/>
      <c r="AK181" s="163"/>
      <c r="AL181" s="163"/>
      <c r="AM181" s="199"/>
      <c r="AN181" s="199"/>
      <c r="AO181" s="199"/>
      <c r="AP181" s="199"/>
      <c r="AQ181" s="199"/>
      <c r="AR181" s="163"/>
    </row>
    <row r="182" spans="1:44" ht="30" x14ac:dyDescent="0.25">
      <c r="A182" s="165" t="s">
        <v>941</v>
      </c>
      <c r="B182" s="165" t="s">
        <v>163</v>
      </c>
      <c r="C182" s="165"/>
      <c r="D182" s="166" t="s">
        <v>143</v>
      </c>
      <c r="E182" s="166" t="s">
        <v>407</v>
      </c>
      <c r="F182" s="165" t="s">
        <v>220</v>
      </c>
      <c r="G182" s="165" t="s">
        <v>61</v>
      </c>
      <c r="H182" s="167">
        <v>44599.791666666664</v>
      </c>
      <c r="I182" s="167">
        <v>44599.833333333336</v>
      </c>
      <c r="J182" s="161" t="str">
        <f t="shared" si="78"/>
        <v>CLOSED</v>
      </c>
      <c r="K182" s="197" t="s">
        <v>775</v>
      </c>
      <c r="L182" s="207"/>
      <c r="M182" s="233"/>
      <c r="N182" s="221"/>
      <c r="O182" s="224"/>
      <c r="P182" s="399"/>
      <c r="Q182" s="399"/>
      <c r="R182" s="205"/>
      <c r="S182" s="169"/>
      <c r="T182" s="205"/>
      <c r="U182" s="169"/>
      <c r="V182" s="169"/>
      <c r="W182" s="231" t="s">
        <v>218</v>
      </c>
      <c r="X182" s="168" t="s">
        <v>186</v>
      </c>
      <c r="Y182" s="168"/>
      <c r="Z182" s="168"/>
      <c r="AA182" s="168"/>
      <c r="AB182" s="168"/>
      <c r="AC182" s="168"/>
      <c r="AD182" s="162"/>
      <c r="AE182" s="162"/>
      <c r="AF182" s="162"/>
      <c r="AG182" s="162"/>
      <c r="AH182" s="162"/>
      <c r="AI182" s="163"/>
      <c r="AJ182" s="163"/>
      <c r="AK182" s="163"/>
      <c r="AL182" s="163"/>
      <c r="AM182" s="199"/>
      <c r="AN182" s="199"/>
      <c r="AO182" s="199"/>
      <c r="AP182" s="199"/>
      <c r="AQ182" s="199"/>
      <c r="AR182" s="163"/>
    </row>
    <row r="183" spans="1:44" x14ac:dyDescent="0.25">
      <c r="A183" s="165" t="s">
        <v>947</v>
      </c>
      <c r="B183" s="165" t="s">
        <v>163</v>
      </c>
      <c r="C183" s="165"/>
      <c r="D183" s="166" t="s">
        <v>143</v>
      </c>
      <c r="E183" s="166" t="s">
        <v>244</v>
      </c>
      <c r="F183" s="165" t="s">
        <v>220</v>
      </c>
      <c r="G183" s="165" t="s">
        <v>65</v>
      </c>
      <c r="H183" s="167">
        <v>44600.333333333336</v>
      </c>
      <c r="I183" s="167">
        <v>44600.340277777781</v>
      </c>
      <c r="J183" s="161" t="str">
        <f t="shared" si="78"/>
        <v>CLOSED</v>
      </c>
      <c r="K183" s="197" t="s">
        <v>960</v>
      </c>
      <c r="L183" s="207"/>
      <c r="M183" s="233"/>
      <c r="N183" s="221"/>
      <c r="O183" s="224"/>
      <c r="P183" s="399"/>
      <c r="Q183" s="399"/>
      <c r="R183" s="205"/>
      <c r="S183" s="169"/>
      <c r="T183" s="205"/>
      <c r="U183" s="169"/>
      <c r="V183" s="169"/>
      <c r="W183" s="231" t="s">
        <v>218</v>
      </c>
      <c r="X183" s="168"/>
      <c r="Y183" s="168" t="s">
        <v>186</v>
      </c>
      <c r="Z183" s="168" t="s">
        <v>186</v>
      </c>
      <c r="AA183" s="168"/>
      <c r="AB183" s="168"/>
      <c r="AC183" s="168"/>
      <c r="AD183" s="162"/>
      <c r="AE183" s="162"/>
      <c r="AF183" s="162"/>
      <c r="AG183" s="162"/>
      <c r="AH183" s="162"/>
      <c r="AI183" s="163"/>
      <c r="AJ183" s="163"/>
      <c r="AK183" s="163"/>
      <c r="AL183" s="163"/>
      <c r="AM183" s="199"/>
      <c r="AN183" s="199"/>
      <c r="AO183" s="199"/>
      <c r="AP183" s="199"/>
      <c r="AQ183" s="199"/>
      <c r="AR183" s="163"/>
    </row>
    <row r="184" spans="1:44" x14ac:dyDescent="0.25">
      <c r="A184" s="165" t="s">
        <v>948</v>
      </c>
      <c r="B184" s="165" t="s">
        <v>163</v>
      </c>
      <c r="C184" s="165"/>
      <c r="D184" s="166" t="s">
        <v>143</v>
      </c>
      <c r="E184" s="166" t="s">
        <v>246</v>
      </c>
      <c r="F184" s="165" t="s">
        <v>220</v>
      </c>
      <c r="G184" s="165" t="s">
        <v>68</v>
      </c>
      <c r="H184" s="167">
        <v>44600.340277777781</v>
      </c>
      <c r="I184" s="167">
        <v>44600.347222222219</v>
      </c>
      <c r="J184" s="161" t="str">
        <f t="shared" si="78"/>
        <v>CLOSED</v>
      </c>
      <c r="K184" s="197" t="s">
        <v>961</v>
      </c>
      <c r="L184" s="207"/>
      <c r="M184" s="233"/>
      <c r="N184" s="221"/>
      <c r="O184" s="224"/>
      <c r="P184" s="399"/>
      <c r="Q184" s="399"/>
      <c r="R184" s="205"/>
      <c r="S184" s="169"/>
      <c r="T184" s="205"/>
      <c r="U184" s="169"/>
      <c r="V184" s="169"/>
      <c r="W184" s="231" t="s">
        <v>218</v>
      </c>
      <c r="X184" s="168"/>
      <c r="Y184" s="168" t="s">
        <v>186</v>
      </c>
      <c r="Z184" s="168" t="s">
        <v>186</v>
      </c>
      <c r="AA184" s="168"/>
      <c r="AB184" s="168"/>
      <c r="AC184" s="168"/>
      <c r="AD184" s="162"/>
      <c r="AE184" s="162"/>
      <c r="AF184" s="162"/>
      <c r="AG184" s="162"/>
      <c r="AH184" s="162"/>
      <c r="AI184" s="163"/>
      <c r="AJ184" s="163"/>
      <c r="AK184" s="163"/>
      <c r="AL184" s="163"/>
      <c r="AM184" s="199"/>
      <c r="AN184" s="199"/>
      <c r="AO184" s="199"/>
      <c r="AP184" s="199"/>
      <c r="AQ184" s="199"/>
      <c r="AR184" s="163"/>
    </row>
    <row r="185" spans="1:44" x14ac:dyDescent="0.25">
      <c r="A185" s="165" t="s">
        <v>949</v>
      </c>
      <c r="B185" s="165" t="s">
        <v>163</v>
      </c>
      <c r="C185" s="165"/>
      <c r="D185" s="166" t="s">
        <v>143</v>
      </c>
      <c r="E185" s="166" t="s">
        <v>260</v>
      </c>
      <c r="F185" s="165" t="s">
        <v>220</v>
      </c>
      <c r="G185" s="165" t="s">
        <v>68</v>
      </c>
      <c r="H185" s="167">
        <v>44600.347222222219</v>
      </c>
      <c r="I185" s="167">
        <v>44600.354166550926</v>
      </c>
      <c r="J185" s="161" t="str">
        <f t="shared" si="78"/>
        <v>CLOSED</v>
      </c>
      <c r="K185" s="197" t="s">
        <v>962</v>
      </c>
      <c r="L185" s="207"/>
      <c r="M185" s="233"/>
      <c r="N185" s="221"/>
      <c r="O185" s="224"/>
      <c r="P185" s="399"/>
      <c r="Q185" s="399"/>
      <c r="R185" s="205"/>
      <c r="S185" s="169"/>
      <c r="T185" s="205"/>
      <c r="U185" s="169"/>
      <c r="V185" s="169"/>
      <c r="W185" s="231" t="s">
        <v>218</v>
      </c>
      <c r="X185" s="168"/>
      <c r="Y185" s="168" t="s">
        <v>186</v>
      </c>
      <c r="Z185" s="168" t="s">
        <v>186</v>
      </c>
      <c r="AA185" s="168"/>
      <c r="AB185" s="168"/>
      <c r="AC185" s="168"/>
      <c r="AD185" s="162"/>
      <c r="AE185" s="162"/>
      <c r="AF185" s="162"/>
      <c r="AG185" s="162"/>
      <c r="AH185" s="162"/>
      <c r="AI185" s="163"/>
      <c r="AJ185" s="163"/>
      <c r="AK185" s="163"/>
      <c r="AL185" s="163"/>
      <c r="AM185" s="199"/>
      <c r="AN185" s="199"/>
      <c r="AO185" s="199"/>
      <c r="AP185" s="199"/>
      <c r="AQ185" s="199"/>
      <c r="AR185" s="163"/>
    </row>
    <row r="186" spans="1:44" x14ac:dyDescent="0.25">
      <c r="A186" s="165" t="s">
        <v>950</v>
      </c>
      <c r="B186" s="165" t="s">
        <v>163</v>
      </c>
      <c r="C186" s="165"/>
      <c r="D186" s="166" t="s">
        <v>143</v>
      </c>
      <c r="E186" s="166" t="s">
        <v>247</v>
      </c>
      <c r="F186" s="165" t="s">
        <v>220</v>
      </c>
      <c r="G186" s="165" t="s">
        <v>66</v>
      </c>
      <c r="H186" s="167">
        <v>44600.354166666664</v>
      </c>
      <c r="I186" s="167">
        <v>44600.361110937498</v>
      </c>
      <c r="J186" s="161" t="str">
        <f t="shared" si="78"/>
        <v>CLOSED</v>
      </c>
      <c r="K186" s="197" t="s">
        <v>744</v>
      </c>
      <c r="L186" s="207"/>
      <c r="M186" s="233"/>
      <c r="N186" s="221"/>
      <c r="O186" s="224"/>
      <c r="P186" s="399"/>
      <c r="Q186" s="399"/>
      <c r="R186" s="205"/>
      <c r="S186" s="169"/>
      <c r="T186" s="205"/>
      <c r="U186" s="169"/>
      <c r="V186" s="169"/>
      <c r="W186" s="231" t="s">
        <v>218</v>
      </c>
      <c r="X186" s="168"/>
      <c r="Y186" s="168" t="s">
        <v>186</v>
      </c>
      <c r="Z186" s="168" t="s">
        <v>186</v>
      </c>
      <c r="AA186" s="168"/>
      <c r="AB186" s="168"/>
      <c r="AC186" s="168"/>
      <c r="AD186" s="162"/>
      <c r="AE186" s="162"/>
      <c r="AF186" s="162"/>
      <c r="AG186" s="162"/>
      <c r="AH186" s="162"/>
      <c r="AI186" s="163"/>
      <c r="AJ186" s="163"/>
      <c r="AK186" s="163"/>
      <c r="AL186" s="163"/>
      <c r="AM186" s="199"/>
      <c r="AN186" s="199"/>
      <c r="AO186" s="199"/>
      <c r="AP186" s="199"/>
      <c r="AQ186" s="199"/>
      <c r="AR186" s="163"/>
    </row>
    <row r="187" spans="1:44" x14ac:dyDescent="0.25">
      <c r="A187" s="165" t="s">
        <v>951</v>
      </c>
      <c r="B187" s="165" t="s">
        <v>163</v>
      </c>
      <c r="C187" s="165"/>
      <c r="D187" s="166" t="s">
        <v>143</v>
      </c>
      <c r="E187" s="166" t="s">
        <v>248</v>
      </c>
      <c r="F187" s="165" t="s">
        <v>220</v>
      </c>
      <c r="G187" s="165" t="s">
        <v>66</v>
      </c>
      <c r="H187" s="167">
        <v>44600.361111111109</v>
      </c>
      <c r="I187" s="167">
        <v>44600.368055324077</v>
      </c>
      <c r="J187" s="161" t="str">
        <f t="shared" si="78"/>
        <v>CLOSED</v>
      </c>
      <c r="K187" s="197" t="s">
        <v>746</v>
      </c>
      <c r="L187" s="207"/>
      <c r="M187" s="233"/>
      <c r="N187" s="221"/>
      <c r="O187" s="224"/>
      <c r="P187" s="399"/>
      <c r="Q187" s="399"/>
      <c r="R187" s="205"/>
      <c r="S187" s="169"/>
      <c r="T187" s="205"/>
      <c r="U187" s="169"/>
      <c r="V187" s="169"/>
      <c r="W187" s="231" t="s">
        <v>218</v>
      </c>
      <c r="X187" s="168"/>
      <c r="Y187" s="168" t="s">
        <v>186</v>
      </c>
      <c r="Z187" s="168" t="s">
        <v>186</v>
      </c>
      <c r="AA187" s="168"/>
      <c r="AB187" s="168"/>
      <c r="AC187" s="168"/>
      <c r="AD187" s="162"/>
      <c r="AE187" s="162"/>
      <c r="AF187" s="162"/>
      <c r="AG187" s="162"/>
      <c r="AH187" s="162"/>
      <c r="AI187" s="163"/>
      <c r="AJ187" s="163"/>
      <c r="AK187" s="163"/>
      <c r="AL187" s="163"/>
      <c r="AM187" s="199"/>
      <c r="AN187" s="199"/>
      <c r="AO187" s="199"/>
      <c r="AP187" s="199"/>
      <c r="AQ187" s="199"/>
      <c r="AR187" s="163"/>
    </row>
    <row r="188" spans="1:44" x14ac:dyDescent="0.25">
      <c r="A188" s="165" t="s">
        <v>952</v>
      </c>
      <c r="B188" s="165" t="s">
        <v>163</v>
      </c>
      <c r="C188" s="165"/>
      <c r="D188" s="166" t="s">
        <v>143</v>
      </c>
      <c r="E188" s="166" t="s">
        <v>251</v>
      </c>
      <c r="F188" s="165" t="s">
        <v>220</v>
      </c>
      <c r="G188" s="165" t="s">
        <v>68</v>
      </c>
      <c r="H188" s="167">
        <v>44600.368055555555</v>
      </c>
      <c r="I188" s="167">
        <v>44600.37499971065</v>
      </c>
      <c r="J188" s="161" t="str">
        <f t="shared" si="78"/>
        <v>CLOSED</v>
      </c>
      <c r="K188" s="197" t="s">
        <v>963</v>
      </c>
      <c r="L188" s="207"/>
      <c r="M188" s="233"/>
      <c r="N188" s="221"/>
      <c r="O188" s="224"/>
      <c r="P188" s="399"/>
      <c r="Q188" s="399"/>
      <c r="R188" s="205"/>
      <c r="S188" s="169"/>
      <c r="T188" s="205"/>
      <c r="U188" s="169"/>
      <c r="V188" s="169"/>
      <c r="W188" s="231" t="s">
        <v>218</v>
      </c>
      <c r="X188" s="168"/>
      <c r="Y188" s="168" t="s">
        <v>186</v>
      </c>
      <c r="Z188" s="168" t="s">
        <v>186</v>
      </c>
      <c r="AA188" s="168"/>
      <c r="AB188" s="168"/>
      <c r="AC188" s="168"/>
      <c r="AD188" s="162"/>
      <c r="AE188" s="162"/>
      <c r="AF188" s="162"/>
      <c r="AG188" s="162"/>
      <c r="AH188" s="162"/>
      <c r="AI188" s="163"/>
      <c r="AJ188" s="163"/>
      <c r="AK188" s="163"/>
      <c r="AL188" s="163"/>
      <c r="AM188" s="199"/>
      <c r="AN188" s="199"/>
      <c r="AO188" s="199"/>
      <c r="AP188" s="199"/>
      <c r="AQ188" s="199"/>
      <c r="AR188" s="163"/>
    </row>
    <row r="189" spans="1:44" x14ac:dyDescent="0.25">
      <c r="A189" s="165" t="s">
        <v>953</v>
      </c>
      <c r="B189" s="165" t="s">
        <v>163</v>
      </c>
      <c r="C189" s="165"/>
      <c r="D189" s="166" t="s">
        <v>143</v>
      </c>
      <c r="E189" s="166" t="s">
        <v>254</v>
      </c>
      <c r="F189" s="165" t="s">
        <v>220</v>
      </c>
      <c r="G189" s="165" t="s">
        <v>69</v>
      </c>
      <c r="H189" s="167">
        <v>44600.375</v>
      </c>
      <c r="I189" s="167">
        <v>44600.381944097222</v>
      </c>
      <c r="J189" s="161" t="str">
        <f t="shared" ref="J189:J194" si="83">IF(A189="","",IF(OR(I189="",H189="")=TRUE,"OPEN","CLOSED"))</f>
        <v>CLOSED</v>
      </c>
      <c r="K189" s="197" t="s">
        <v>749</v>
      </c>
      <c r="L189" s="207"/>
      <c r="M189" s="233"/>
      <c r="N189" s="221"/>
      <c r="O189" s="224"/>
      <c r="P189" s="399"/>
      <c r="Q189" s="399"/>
      <c r="R189" s="205"/>
      <c r="S189" s="169"/>
      <c r="T189" s="205"/>
      <c r="U189" s="169"/>
      <c r="V189" s="169"/>
      <c r="W189" s="231" t="s">
        <v>218</v>
      </c>
      <c r="X189" s="168"/>
      <c r="Y189" s="168" t="s">
        <v>186</v>
      </c>
      <c r="Z189" s="168" t="s">
        <v>186</v>
      </c>
      <c r="AA189" s="168"/>
      <c r="AB189" s="168"/>
      <c r="AC189" s="168"/>
      <c r="AD189" s="162"/>
      <c r="AE189" s="162"/>
      <c r="AF189" s="162"/>
      <c r="AG189" s="162"/>
      <c r="AH189" s="162"/>
      <c r="AI189" s="163"/>
      <c r="AJ189" s="163"/>
      <c r="AK189" s="163"/>
      <c r="AL189" s="163"/>
      <c r="AM189" s="199"/>
      <c r="AN189" s="199"/>
      <c r="AO189" s="199"/>
      <c r="AP189" s="199"/>
      <c r="AQ189" s="199"/>
      <c r="AR189" s="163"/>
    </row>
    <row r="190" spans="1:44" x14ac:dyDescent="0.25">
      <c r="A190" s="165" t="s">
        <v>954</v>
      </c>
      <c r="B190" s="165" t="s">
        <v>163</v>
      </c>
      <c r="C190" s="165"/>
      <c r="D190" s="166" t="s">
        <v>143</v>
      </c>
      <c r="E190" s="166" t="s">
        <v>273</v>
      </c>
      <c r="F190" s="165" t="s">
        <v>220</v>
      </c>
      <c r="G190" s="165" t="s">
        <v>68</v>
      </c>
      <c r="H190" s="167">
        <v>44600.381944444445</v>
      </c>
      <c r="I190" s="167">
        <v>44600.388888483794</v>
      </c>
      <c r="J190" s="161" t="str">
        <f t="shared" si="83"/>
        <v>CLOSED</v>
      </c>
      <c r="K190" s="197" t="s">
        <v>964</v>
      </c>
      <c r="L190" s="207"/>
      <c r="M190" s="233"/>
      <c r="N190" s="221"/>
      <c r="O190" s="224"/>
      <c r="P190" s="399"/>
      <c r="Q190" s="399"/>
      <c r="R190" s="205"/>
      <c r="S190" s="169"/>
      <c r="T190" s="205"/>
      <c r="U190" s="169"/>
      <c r="V190" s="169"/>
      <c r="W190" s="231" t="s">
        <v>218</v>
      </c>
      <c r="X190" s="168"/>
      <c r="Y190" s="168" t="s">
        <v>186</v>
      </c>
      <c r="Z190" s="168" t="s">
        <v>186</v>
      </c>
      <c r="AA190" s="168"/>
      <c r="AB190" s="168"/>
      <c r="AC190" s="168"/>
      <c r="AD190" s="162"/>
      <c r="AE190" s="162"/>
      <c r="AF190" s="162"/>
      <c r="AG190" s="162"/>
      <c r="AH190" s="162"/>
      <c r="AI190" s="163"/>
      <c r="AJ190" s="163"/>
      <c r="AK190" s="163"/>
      <c r="AL190" s="163"/>
      <c r="AM190" s="199"/>
      <c r="AN190" s="199"/>
      <c r="AO190" s="199"/>
      <c r="AP190" s="199"/>
      <c r="AQ190" s="199"/>
      <c r="AR190" s="163"/>
    </row>
    <row r="191" spans="1:44" x14ac:dyDescent="0.25">
      <c r="A191" s="165" t="s">
        <v>955</v>
      </c>
      <c r="B191" s="165" t="s">
        <v>163</v>
      </c>
      <c r="C191" s="165"/>
      <c r="D191" s="166" t="s">
        <v>143</v>
      </c>
      <c r="E191" s="166" t="s">
        <v>274</v>
      </c>
      <c r="F191" s="165" t="s">
        <v>220</v>
      </c>
      <c r="G191" s="165" t="s">
        <v>64</v>
      </c>
      <c r="H191" s="167">
        <v>44600.388888888891</v>
      </c>
      <c r="I191" s="167">
        <v>44600.395832870374</v>
      </c>
      <c r="J191" s="161" t="str">
        <f t="shared" si="83"/>
        <v>CLOSED</v>
      </c>
      <c r="K191" s="197" t="s">
        <v>965</v>
      </c>
      <c r="L191" s="207"/>
      <c r="M191" s="233"/>
      <c r="N191" s="221"/>
      <c r="O191" s="224"/>
      <c r="P191" s="399"/>
      <c r="Q191" s="399"/>
      <c r="R191" s="205"/>
      <c r="S191" s="169"/>
      <c r="T191" s="205"/>
      <c r="U191" s="169"/>
      <c r="V191" s="169"/>
      <c r="W191" s="231" t="s">
        <v>218</v>
      </c>
      <c r="X191" s="168"/>
      <c r="Y191" s="168" t="s">
        <v>186</v>
      </c>
      <c r="Z191" s="168" t="s">
        <v>186</v>
      </c>
      <c r="AA191" s="168"/>
      <c r="AB191" s="168"/>
      <c r="AC191" s="168"/>
      <c r="AD191" s="162"/>
      <c r="AE191" s="162"/>
      <c r="AF191" s="162"/>
      <c r="AG191" s="162"/>
      <c r="AH191" s="162"/>
      <c r="AI191" s="163"/>
      <c r="AJ191" s="163"/>
      <c r="AK191" s="163"/>
      <c r="AL191" s="163"/>
      <c r="AM191" s="199"/>
      <c r="AN191" s="199"/>
      <c r="AO191" s="199"/>
      <c r="AP191" s="199"/>
      <c r="AQ191" s="199"/>
      <c r="AR191" s="163"/>
    </row>
    <row r="192" spans="1:44" x14ac:dyDescent="0.25">
      <c r="A192" s="165" t="s">
        <v>956</v>
      </c>
      <c r="B192" s="165" t="s">
        <v>163</v>
      </c>
      <c r="C192" s="165"/>
      <c r="D192" s="166" t="s">
        <v>143</v>
      </c>
      <c r="E192" s="166" t="s">
        <v>256</v>
      </c>
      <c r="F192" s="165" t="s">
        <v>220</v>
      </c>
      <c r="G192" s="165" t="s">
        <v>64</v>
      </c>
      <c r="H192" s="167">
        <v>44600.395833333336</v>
      </c>
      <c r="I192" s="167">
        <v>44638.416666666664</v>
      </c>
      <c r="J192" s="161" t="str">
        <f t="shared" si="83"/>
        <v>CLOSED</v>
      </c>
      <c r="K192" s="197" t="s">
        <v>966</v>
      </c>
      <c r="L192" s="207"/>
      <c r="M192" s="233"/>
      <c r="N192" s="221"/>
      <c r="O192" s="224"/>
      <c r="P192" s="399"/>
      <c r="Q192" s="399"/>
      <c r="R192" s="205"/>
      <c r="S192" s="169"/>
      <c r="T192" s="205"/>
      <c r="U192" s="169"/>
      <c r="V192" s="169"/>
      <c r="W192" s="231" t="s">
        <v>218</v>
      </c>
      <c r="X192" s="168"/>
      <c r="Y192" s="168" t="s">
        <v>186</v>
      </c>
      <c r="Z192" s="168" t="s">
        <v>186</v>
      </c>
      <c r="AA192" s="168"/>
      <c r="AB192" s="168"/>
      <c r="AC192" s="168"/>
      <c r="AD192" s="162"/>
      <c r="AE192" s="162"/>
      <c r="AF192" s="162"/>
      <c r="AG192" s="162"/>
      <c r="AH192" s="162"/>
      <c r="AI192" s="163"/>
      <c r="AJ192" s="163"/>
      <c r="AK192" s="163"/>
      <c r="AL192" s="163"/>
      <c r="AM192" s="199"/>
      <c r="AN192" s="199"/>
      <c r="AO192" s="199"/>
      <c r="AP192" s="199"/>
      <c r="AQ192" s="199"/>
      <c r="AR192" s="163"/>
    </row>
    <row r="193" spans="1:44" ht="30" x14ac:dyDescent="0.25">
      <c r="A193" s="165" t="s">
        <v>956</v>
      </c>
      <c r="B193" s="165" t="s">
        <v>164</v>
      </c>
      <c r="C193" s="165"/>
      <c r="D193" s="166" t="s">
        <v>144</v>
      </c>
      <c r="E193" s="166" t="s">
        <v>1127</v>
      </c>
      <c r="F193" s="165" t="s">
        <v>220</v>
      </c>
      <c r="G193" s="165" t="s">
        <v>64</v>
      </c>
      <c r="H193" s="167">
        <v>44600.395833333336</v>
      </c>
      <c r="I193" s="167">
        <v>44638.416666666664</v>
      </c>
      <c r="J193" s="161" t="str">
        <f>IF(A193="","",IF(OR(I193="",H193="")=TRUE,"OPEN","CLOSED"))</f>
        <v>CLOSED</v>
      </c>
      <c r="K193" s="197" t="s">
        <v>1128</v>
      </c>
      <c r="L193" s="207"/>
      <c r="M193" s="233" t="s">
        <v>1130</v>
      </c>
      <c r="N193" s="233" t="s">
        <v>1129</v>
      </c>
      <c r="O193" s="224">
        <v>1</v>
      </c>
      <c r="P193" s="399"/>
      <c r="Q193" s="399"/>
      <c r="R193" s="205"/>
      <c r="S193" s="169"/>
      <c r="T193" s="205"/>
      <c r="U193" s="169"/>
      <c r="V193" s="169"/>
      <c r="W193" s="231" t="s">
        <v>218</v>
      </c>
      <c r="X193" s="168" t="s">
        <v>186</v>
      </c>
      <c r="Y193" s="168" t="s">
        <v>186</v>
      </c>
      <c r="Z193" s="168" t="s">
        <v>186</v>
      </c>
      <c r="AA193" s="168"/>
      <c r="AB193" s="168"/>
      <c r="AC193" s="168"/>
      <c r="AD193" s="162"/>
      <c r="AE193" s="162"/>
      <c r="AF193" s="162"/>
      <c r="AG193" s="162"/>
      <c r="AH193" s="162"/>
      <c r="AI193" s="163"/>
      <c r="AJ193" s="163"/>
      <c r="AK193" s="163"/>
      <c r="AL193" s="163"/>
      <c r="AM193" s="199"/>
      <c r="AN193" s="199"/>
      <c r="AO193" s="199"/>
      <c r="AP193" s="199"/>
      <c r="AQ193" s="199"/>
      <c r="AR193" s="163"/>
    </row>
    <row r="194" spans="1:44" x14ac:dyDescent="0.25">
      <c r="A194" s="165" t="s">
        <v>957</v>
      </c>
      <c r="B194" s="165" t="s">
        <v>163</v>
      </c>
      <c r="C194" s="165"/>
      <c r="D194" s="166" t="s">
        <v>143</v>
      </c>
      <c r="E194" s="166" t="s">
        <v>320</v>
      </c>
      <c r="F194" s="165" t="s">
        <v>220</v>
      </c>
      <c r="G194" s="165" t="s">
        <v>66</v>
      </c>
      <c r="H194" s="167">
        <v>44600.402777777781</v>
      </c>
      <c r="I194" s="167">
        <v>44600.409721643518</v>
      </c>
      <c r="J194" s="161" t="str">
        <f t="shared" si="83"/>
        <v>CLOSED</v>
      </c>
      <c r="K194" s="197" t="s">
        <v>967</v>
      </c>
      <c r="L194" s="207"/>
      <c r="M194" s="233"/>
      <c r="N194" s="221"/>
      <c r="O194" s="224"/>
      <c r="P194" s="399"/>
      <c r="Q194" s="399"/>
      <c r="R194" s="205"/>
      <c r="S194" s="169"/>
      <c r="T194" s="205"/>
      <c r="U194" s="169"/>
      <c r="V194" s="169"/>
      <c r="W194" s="231" t="s">
        <v>218</v>
      </c>
      <c r="X194" s="168"/>
      <c r="Y194" s="168" t="s">
        <v>186</v>
      </c>
      <c r="Z194" s="168" t="s">
        <v>186</v>
      </c>
      <c r="AA194" s="168"/>
      <c r="AB194" s="168"/>
      <c r="AC194" s="168"/>
      <c r="AD194" s="162"/>
      <c r="AE194" s="162"/>
      <c r="AF194" s="162"/>
      <c r="AG194" s="162"/>
      <c r="AH194" s="162"/>
      <c r="AI194" s="163"/>
      <c r="AJ194" s="163"/>
      <c r="AK194" s="163"/>
      <c r="AL194" s="163"/>
      <c r="AM194" s="199"/>
      <c r="AN194" s="199"/>
      <c r="AO194" s="199"/>
      <c r="AP194" s="199"/>
      <c r="AQ194" s="199"/>
      <c r="AR194" s="163"/>
    </row>
    <row r="195" spans="1:44" x14ac:dyDescent="0.25">
      <c r="A195" s="165" t="s">
        <v>958</v>
      </c>
      <c r="B195" s="165" t="s">
        <v>163</v>
      </c>
      <c r="C195" s="165"/>
      <c r="D195" s="166" t="s">
        <v>143</v>
      </c>
      <c r="E195" s="166" t="s">
        <v>321</v>
      </c>
      <c r="F195" s="165" t="s">
        <v>220</v>
      </c>
      <c r="G195" s="165" t="s">
        <v>66</v>
      </c>
      <c r="H195" s="167">
        <v>44600.409722222219</v>
      </c>
      <c r="I195" s="167">
        <v>44600.416666030091</v>
      </c>
      <c r="J195" s="161" t="str">
        <f t="shared" ref="J195:J236" si="84">IF(A195="","",IF(OR(I195="",H195="")=TRUE,"OPEN","CLOSED"))</f>
        <v>CLOSED</v>
      </c>
      <c r="K195" s="197" t="s">
        <v>968</v>
      </c>
      <c r="L195" s="207"/>
      <c r="M195" s="233"/>
      <c r="N195" s="221"/>
      <c r="O195" s="224"/>
      <c r="P195" s="399"/>
      <c r="Q195" s="399"/>
      <c r="R195" s="205"/>
      <c r="S195" s="169"/>
      <c r="T195" s="205"/>
      <c r="U195" s="169"/>
      <c r="V195" s="169"/>
      <c r="W195" s="231" t="s">
        <v>218</v>
      </c>
      <c r="X195" s="168"/>
      <c r="Y195" s="168" t="s">
        <v>186</v>
      </c>
      <c r="Z195" s="168" t="s">
        <v>186</v>
      </c>
      <c r="AA195" s="168"/>
      <c r="AB195" s="168"/>
      <c r="AC195" s="168"/>
      <c r="AD195" s="162"/>
      <c r="AE195" s="162"/>
      <c r="AF195" s="162"/>
      <c r="AG195" s="162"/>
      <c r="AH195" s="162"/>
      <c r="AI195" s="163"/>
      <c r="AJ195" s="163"/>
      <c r="AK195" s="163"/>
      <c r="AL195" s="163"/>
      <c r="AM195" s="199"/>
      <c r="AN195" s="199"/>
      <c r="AO195" s="199"/>
      <c r="AP195" s="199"/>
      <c r="AQ195" s="199"/>
      <c r="AR195" s="163"/>
    </row>
    <row r="196" spans="1:44" x14ac:dyDescent="0.25">
      <c r="A196" s="165" t="s">
        <v>959</v>
      </c>
      <c r="B196" s="165" t="s">
        <v>163</v>
      </c>
      <c r="C196" s="165"/>
      <c r="D196" s="166" t="s">
        <v>143</v>
      </c>
      <c r="E196" s="166" t="s">
        <v>257</v>
      </c>
      <c r="F196" s="165" t="s">
        <v>220</v>
      </c>
      <c r="G196" s="165" t="s">
        <v>60</v>
      </c>
      <c r="H196" s="167">
        <v>44600.416666666664</v>
      </c>
      <c r="I196" s="167">
        <v>44600.42361041667</v>
      </c>
      <c r="J196" s="161" t="str">
        <f t="shared" si="84"/>
        <v>CLOSED</v>
      </c>
      <c r="K196" s="197" t="s">
        <v>969</v>
      </c>
      <c r="L196" s="207"/>
      <c r="M196" s="233"/>
      <c r="N196" s="221"/>
      <c r="O196" s="224"/>
      <c r="P196" s="399"/>
      <c r="Q196" s="399"/>
      <c r="R196" s="205"/>
      <c r="S196" s="169"/>
      <c r="T196" s="205"/>
      <c r="U196" s="169"/>
      <c r="V196" s="169"/>
      <c r="W196" s="231" t="s">
        <v>218</v>
      </c>
      <c r="X196" s="168"/>
      <c r="Y196" s="168" t="s">
        <v>186</v>
      </c>
      <c r="Z196" s="168" t="s">
        <v>186</v>
      </c>
      <c r="AA196" s="168"/>
      <c r="AB196" s="168"/>
      <c r="AC196" s="168"/>
      <c r="AD196" s="162"/>
      <c r="AE196" s="162"/>
      <c r="AF196" s="162"/>
      <c r="AG196" s="162"/>
      <c r="AH196" s="162"/>
      <c r="AI196" s="163"/>
      <c r="AJ196" s="163"/>
      <c r="AK196" s="163"/>
      <c r="AL196" s="163"/>
      <c r="AM196" s="199"/>
      <c r="AN196" s="199"/>
      <c r="AO196" s="199"/>
      <c r="AP196" s="199"/>
      <c r="AQ196" s="199"/>
      <c r="AR196" s="163"/>
    </row>
    <row r="197" spans="1:44" x14ac:dyDescent="0.25">
      <c r="A197" s="165" t="s">
        <v>944</v>
      </c>
      <c r="B197" s="165" t="s">
        <v>163</v>
      </c>
      <c r="C197" s="165"/>
      <c r="D197" s="166" t="s">
        <v>143</v>
      </c>
      <c r="E197" s="166" t="s">
        <v>283</v>
      </c>
      <c r="F197" s="165" t="s">
        <v>220</v>
      </c>
      <c r="G197" s="165" t="s">
        <v>68</v>
      </c>
      <c r="H197" s="167">
        <v>44601.25</v>
      </c>
      <c r="I197" s="167">
        <v>44601.270833333336</v>
      </c>
      <c r="J197" s="161" t="str">
        <f t="shared" si="84"/>
        <v>CLOSED</v>
      </c>
      <c r="K197" s="197"/>
      <c r="L197" s="207"/>
      <c r="M197" s="233"/>
      <c r="N197" s="221"/>
      <c r="O197" s="224"/>
      <c r="P197" s="399"/>
      <c r="Q197" s="399"/>
      <c r="R197" s="205"/>
      <c r="S197" s="169"/>
      <c r="T197" s="205"/>
      <c r="U197" s="169"/>
      <c r="V197" s="169"/>
      <c r="W197" s="231"/>
      <c r="X197" s="168"/>
      <c r="Y197" s="168" t="s">
        <v>186</v>
      </c>
      <c r="Z197" s="168"/>
      <c r="AA197" s="168"/>
      <c r="AB197" s="168"/>
      <c r="AC197" s="168"/>
      <c r="AD197" s="162"/>
      <c r="AE197" s="162"/>
      <c r="AF197" s="162"/>
      <c r="AG197" s="162"/>
      <c r="AH197" s="162"/>
      <c r="AI197" s="163"/>
      <c r="AJ197" s="163"/>
      <c r="AK197" s="163"/>
      <c r="AL197" s="163"/>
      <c r="AM197" s="199"/>
      <c r="AN197" s="199"/>
      <c r="AO197" s="199"/>
      <c r="AP197" s="199"/>
      <c r="AQ197" s="199"/>
      <c r="AR197" s="163"/>
    </row>
    <row r="198" spans="1:44" ht="30" x14ac:dyDescent="0.25">
      <c r="A198" s="165" t="s">
        <v>945</v>
      </c>
      <c r="B198" s="165" t="s">
        <v>163</v>
      </c>
      <c r="C198" s="165"/>
      <c r="D198" s="166" t="s">
        <v>143</v>
      </c>
      <c r="E198" s="166" t="s">
        <v>284</v>
      </c>
      <c r="F198" s="165" t="s">
        <v>220</v>
      </c>
      <c r="G198" s="165" t="s">
        <v>61</v>
      </c>
      <c r="H198" s="167">
        <v>44601.270833333336</v>
      </c>
      <c r="I198" s="167">
        <v>44601.291666666664</v>
      </c>
      <c r="J198" s="161" t="str">
        <f t="shared" si="84"/>
        <v>CLOSED</v>
      </c>
      <c r="K198" s="197"/>
      <c r="L198" s="207"/>
      <c r="M198" s="233"/>
      <c r="N198" s="221"/>
      <c r="O198" s="224"/>
      <c r="P198" s="399"/>
      <c r="Q198" s="399"/>
      <c r="R198" s="205"/>
      <c r="S198" s="169"/>
      <c r="T198" s="205"/>
      <c r="U198" s="169"/>
      <c r="V198" s="169"/>
      <c r="W198" s="231"/>
      <c r="X198" s="168"/>
      <c r="Y198" s="168" t="s">
        <v>186</v>
      </c>
      <c r="Z198" s="168"/>
      <c r="AA198" s="168"/>
      <c r="AB198" s="168"/>
      <c r="AC198" s="168"/>
      <c r="AD198" s="162"/>
      <c r="AE198" s="162"/>
      <c r="AF198" s="162"/>
      <c r="AG198" s="162"/>
      <c r="AH198" s="162"/>
      <c r="AI198" s="163"/>
      <c r="AJ198" s="163"/>
      <c r="AK198" s="163"/>
      <c r="AL198" s="163"/>
      <c r="AM198" s="199"/>
      <c r="AN198" s="199"/>
      <c r="AO198" s="199"/>
      <c r="AP198" s="199"/>
      <c r="AQ198" s="199"/>
      <c r="AR198" s="163"/>
    </row>
    <row r="199" spans="1:44" ht="30" x14ac:dyDescent="0.25">
      <c r="A199" s="165" t="s">
        <v>946</v>
      </c>
      <c r="B199" s="165" t="s">
        <v>163</v>
      </c>
      <c r="C199" s="165"/>
      <c r="D199" s="166" t="s">
        <v>143</v>
      </c>
      <c r="E199" s="166" t="s">
        <v>407</v>
      </c>
      <c r="F199" s="165" t="s">
        <v>220</v>
      </c>
      <c r="G199" s="165" t="s">
        <v>61</v>
      </c>
      <c r="H199" s="167">
        <v>44601.541666666664</v>
      </c>
      <c r="I199" s="167">
        <v>44601.583333333336</v>
      </c>
      <c r="J199" s="161" t="str">
        <f t="shared" si="84"/>
        <v>CLOSED</v>
      </c>
      <c r="K199" s="197" t="s">
        <v>775</v>
      </c>
      <c r="L199" s="207"/>
      <c r="M199" s="233"/>
      <c r="N199" s="221"/>
      <c r="O199" s="224"/>
      <c r="P199" s="399"/>
      <c r="Q199" s="399"/>
      <c r="R199" s="205"/>
      <c r="S199" s="169"/>
      <c r="T199" s="205"/>
      <c r="U199" s="169"/>
      <c r="V199" s="169"/>
      <c r="W199" s="231" t="s">
        <v>218</v>
      </c>
      <c r="X199" s="168" t="s">
        <v>186</v>
      </c>
      <c r="Y199" s="168"/>
      <c r="Z199" s="168"/>
      <c r="AA199" s="168"/>
      <c r="AB199" s="168"/>
      <c r="AC199" s="168"/>
      <c r="AD199" s="162"/>
      <c r="AE199" s="162"/>
      <c r="AF199" s="162"/>
      <c r="AG199" s="162"/>
      <c r="AH199" s="162"/>
      <c r="AI199" s="163"/>
      <c r="AJ199" s="163"/>
      <c r="AK199" s="163"/>
      <c r="AL199" s="163"/>
      <c r="AM199" s="199"/>
      <c r="AN199" s="199"/>
      <c r="AO199" s="199"/>
      <c r="AP199" s="199"/>
      <c r="AQ199" s="199"/>
      <c r="AR199" s="163"/>
    </row>
    <row r="200" spans="1:44" x14ac:dyDescent="0.25">
      <c r="A200" s="165" t="s">
        <v>970</v>
      </c>
      <c r="B200" s="165" t="s">
        <v>163</v>
      </c>
      <c r="C200" s="165"/>
      <c r="D200" s="166" t="s">
        <v>143</v>
      </c>
      <c r="E200" s="166" t="s">
        <v>283</v>
      </c>
      <c r="F200" s="165" t="s">
        <v>220</v>
      </c>
      <c r="G200" s="165" t="s">
        <v>68</v>
      </c>
      <c r="H200" s="167">
        <v>44604.291666666664</v>
      </c>
      <c r="I200" s="167">
        <v>44604.3125</v>
      </c>
      <c r="J200" s="161" t="str">
        <f t="shared" si="84"/>
        <v>CLOSED</v>
      </c>
      <c r="K200" s="197" t="s">
        <v>730</v>
      </c>
      <c r="L200" s="207"/>
      <c r="M200" s="233"/>
      <c r="N200" s="221"/>
      <c r="O200" s="224"/>
      <c r="P200" s="399"/>
      <c r="Q200" s="399"/>
      <c r="R200" s="205"/>
      <c r="S200" s="169"/>
      <c r="T200" s="205"/>
      <c r="U200" s="169"/>
      <c r="V200" s="169"/>
      <c r="W200" s="231"/>
      <c r="X200" s="168"/>
      <c r="Y200" s="168" t="s">
        <v>186</v>
      </c>
      <c r="Z200" s="168"/>
      <c r="AA200" s="168"/>
      <c r="AB200" s="168"/>
      <c r="AC200" s="168"/>
      <c r="AD200" s="162"/>
      <c r="AE200" s="162"/>
      <c r="AF200" s="162"/>
      <c r="AG200" s="162"/>
      <c r="AH200" s="162"/>
      <c r="AI200" s="163"/>
      <c r="AJ200" s="163"/>
      <c r="AK200" s="163"/>
      <c r="AL200" s="163"/>
      <c r="AM200" s="199"/>
      <c r="AN200" s="199"/>
      <c r="AO200" s="199"/>
      <c r="AP200" s="199"/>
      <c r="AQ200" s="199"/>
      <c r="AR200" s="163"/>
    </row>
    <row r="201" spans="1:44" ht="30" x14ac:dyDescent="0.25">
      <c r="A201" s="165" t="s">
        <v>971</v>
      </c>
      <c r="B201" s="165" t="s">
        <v>163</v>
      </c>
      <c r="C201" s="165"/>
      <c r="D201" s="166" t="s">
        <v>143</v>
      </c>
      <c r="E201" s="166" t="s">
        <v>284</v>
      </c>
      <c r="F201" s="165" t="s">
        <v>220</v>
      </c>
      <c r="G201" s="165" t="s">
        <v>61</v>
      </c>
      <c r="H201" s="167">
        <v>44604.3125</v>
      </c>
      <c r="I201" s="167">
        <v>44604.333333333336</v>
      </c>
      <c r="J201" s="161" t="str">
        <f t="shared" si="84"/>
        <v>CLOSED</v>
      </c>
      <c r="K201" s="197" t="s">
        <v>731</v>
      </c>
      <c r="L201" s="207"/>
      <c r="M201" s="233"/>
      <c r="N201" s="221"/>
      <c r="O201" s="224"/>
      <c r="P201" s="399"/>
      <c r="Q201" s="399"/>
      <c r="R201" s="205"/>
      <c r="S201" s="169"/>
      <c r="T201" s="205"/>
      <c r="U201" s="169"/>
      <c r="V201" s="169"/>
      <c r="W201" s="231"/>
      <c r="X201" s="168"/>
      <c r="Y201" s="168" t="s">
        <v>186</v>
      </c>
      <c r="Z201" s="168"/>
      <c r="AA201" s="168"/>
      <c r="AB201" s="168"/>
      <c r="AC201" s="168"/>
      <c r="AD201" s="162"/>
      <c r="AE201" s="162"/>
      <c r="AF201" s="162"/>
      <c r="AG201" s="162"/>
      <c r="AH201" s="162"/>
      <c r="AI201" s="163"/>
      <c r="AJ201" s="163"/>
      <c r="AK201" s="163"/>
      <c r="AL201" s="163"/>
      <c r="AM201" s="199"/>
      <c r="AN201" s="199"/>
      <c r="AO201" s="199"/>
      <c r="AP201" s="199"/>
      <c r="AQ201" s="199"/>
      <c r="AR201" s="163"/>
    </row>
    <row r="202" spans="1:44" ht="30" x14ac:dyDescent="0.25">
      <c r="A202" s="165" t="s">
        <v>972</v>
      </c>
      <c r="B202" s="165" t="s">
        <v>163</v>
      </c>
      <c r="C202" s="165"/>
      <c r="D202" s="166" t="s">
        <v>143</v>
      </c>
      <c r="E202" s="166" t="s">
        <v>407</v>
      </c>
      <c r="F202" s="165" t="s">
        <v>220</v>
      </c>
      <c r="G202" s="165" t="s">
        <v>61</v>
      </c>
      <c r="H202" s="167">
        <v>44604.506944444445</v>
      </c>
      <c r="I202" s="167">
        <v>44601.541666666664</v>
      </c>
      <c r="J202" s="161" t="str">
        <f t="shared" si="84"/>
        <v>CLOSED</v>
      </c>
      <c r="K202" s="197" t="s">
        <v>775</v>
      </c>
      <c r="L202" s="207"/>
      <c r="M202" s="233"/>
      <c r="N202" s="221"/>
      <c r="O202" s="224"/>
      <c r="P202" s="399"/>
      <c r="Q202" s="399"/>
      <c r="R202" s="205"/>
      <c r="S202" s="169"/>
      <c r="T202" s="205"/>
      <c r="U202" s="169"/>
      <c r="V202" s="169"/>
      <c r="W202" s="231" t="s">
        <v>218</v>
      </c>
      <c r="X202" s="168" t="s">
        <v>186</v>
      </c>
      <c r="Y202" s="168"/>
      <c r="Z202" s="168"/>
      <c r="AA202" s="168"/>
      <c r="AB202" s="168"/>
      <c r="AC202" s="168"/>
      <c r="AD202" s="162"/>
      <c r="AE202" s="162"/>
      <c r="AF202" s="162"/>
      <c r="AG202" s="162"/>
      <c r="AH202" s="162"/>
      <c r="AI202" s="163"/>
      <c r="AJ202" s="163"/>
      <c r="AK202" s="163"/>
      <c r="AL202" s="163"/>
      <c r="AM202" s="199"/>
      <c r="AN202" s="199"/>
      <c r="AO202" s="199"/>
      <c r="AP202" s="199"/>
      <c r="AQ202" s="199"/>
      <c r="AR202" s="163"/>
    </row>
    <row r="203" spans="1:44" x14ac:dyDescent="0.25">
      <c r="A203" s="165" t="s">
        <v>975</v>
      </c>
      <c r="B203" s="165" t="s">
        <v>163</v>
      </c>
      <c r="C203" s="165"/>
      <c r="D203" s="166" t="s">
        <v>143</v>
      </c>
      <c r="E203" s="166" t="s">
        <v>283</v>
      </c>
      <c r="F203" s="165" t="s">
        <v>220</v>
      </c>
      <c r="G203" s="165" t="s">
        <v>68</v>
      </c>
      <c r="H203" s="167">
        <v>44606.260416666664</v>
      </c>
      <c r="I203" s="167">
        <v>44606.270833333336</v>
      </c>
      <c r="J203" s="161" t="str">
        <f t="shared" si="84"/>
        <v>CLOSED</v>
      </c>
      <c r="K203" s="197" t="s">
        <v>730</v>
      </c>
      <c r="L203" s="207"/>
      <c r="M203" s="233"/>
      <c r="N203" s="221"/>
      <c r="O203" s="224"/>
      <c r="P203" s="399"/>
      <c r="Q203" s="399"/>
      <c r="R203" s="205"/>
      <c r="S203" s="169"/>
      <c r="T203" s="205"/>
      <c r="U203" s="169"/>
      <c r="V203" s="169"/>
      <c r="W203" s="231" t="s">
        <v>218</v>
      </c>
      <c r="X203" s="168" t="s">
        <v>186</v>
      </c>
      <c r="Y203" s="168"/>
      <c r="Z203" s="168"/>
      <c r="AA203" s="168"/>
      <c r="AB203" s="168"/>
      <c r="AC203" s="168"/>
      <c r="AD203" s="162"/>
      <c r="AE203" s="162"/>
      <c r="AF203" s="162"/>
      <c r="AG203" s="162"/>
      <c r="AH203" s="162"/>
      <c r="AI203" s="163"/>
      <c r="AJ203" s="163"/>
      <c r="AK203" s="163"/>
      <c r="AL203" s="163"/>
      <c r="AM203" s="199"/>
      <c r="AN203" s="199"/>
      <c r="AO203" s="199"/>
      <c r="AP203" s="199"/>
      <c r="AQ203" s="199"/>
      <c r="AR203" s="163"/>
    </row>
    <row r="204" spans="1:44" ht="30" x14ac:dyDescent="0.25">
      <c r="A204" s="165" t="s">
        <v>976</v>
      </c>
      <c r="B204" s="165" t="s">
        <v>163</v>
      </c>
      <c r="C204" s="165"/>
      <c r="D204" s="166" t="s">
        <v>143</v>
      </c>
      <c r="E204" s="166" t="s">
        <v>284</v>
      </c>
      <c r="F204" s="165" t="s">
        <v>220</v>
      </c>
      <c r="G204" s="165" t="s">
        <v>61</v>
      </c>
      <c r="H204" s="167">
        <v>44606.270833333336</v>
      </c>
      <c r="I204" s="167">
        <v>44606.28125</v>
      </c>
      <c r="J204" s="161" t="str">
        <f t="shared" si="84"/>
        <v>CLOSED</v>
      </c>
      <c r="K204" s="197" t="s">
        <v>731</v>
      </c>
      <c r="L204" s="207"/>
      <c r="M204" s="233"/>
      <c r="N204" s="221"/>
      <c r="O204" s="224"/>
      <c r="P204" s="399"/>
      <c r="Q204" s="399"/>
      <c r="R204" s="205"/>
      <c r="S204" s="169"/>
      <c r="T204" s="205"/>
      <c r="U204" s="169"/>
      <c r="V204" s="169"/>
      <c r="W204" s="231" t="s">
        <v>218</v>
      </c>
      <c r="X204" s="168" t="s">
        <v>186</v>
      </c>
      <c r="Y204" s="168"/>
      <c r="Z204" s="168"/>
      <c r="AA204" s="168"/>
      <c r="AB204" s="168"/>
      <c r="AC204" s="168"/>
      <c r="AD204" s="162"/>
      <c r="AE204" s="162"/>
      <c r="AF204" s="162"/>
      <c r="AG204" s="162"/>
      <c r="AH204" s="162"/>
      <c r="AI204" s="163"/>
      <c r="AJ204" s="163"/>
      <c r="AK204" s="163"/>
      <c r="AL204" s="163"/>
      <c r="AM204" s="199"/>
      <c r="AN204" s="199"/>
      <c r="AO204" s="199"/>
      <c r="AP204" s="199"/>
      <c r="AQ204" s="199"/>
      <c r="AR204" s="163"/>
    </row>
    <row r="205" spans="1:44" x14ac:dyDescent="0.25">
      <c r="A205" s="165" t="s">
        <v>977</v>
      </c>
      <c r="B205" s="165" t="s">
        <v>163</v>
      </c>
      <c r="C205" s="165"/>
      <c r="D205" s="166" t="s">
        <v>143</v>
      </c>
      <c r="E205" s="166" t="s">
        <v>254</v>
      </c>
      <c r="F205" s="165" t="s">
        <v>220</v>
      </c>
      <c r="G205" s="165" t="s">
        <v>69</v>
      </c>
      <c r="H205" s="167">
        <v>44606.25</v>
      </c>
      <c r="I205" s="167">
        <v>44606.260416666664</v>
      </c>
      <c r="J205" s="161" t="str">
        <f t="shared" si="84"/>
        <v>CLOSED</v>
      </c>
      <c r="K205" s="197" t="s">
        <v>981</v>
      </c>
      <c r="L205" s="207"/>
      <c r="M205" s="233"/>
      <c r="N205" s="221"/>
      <c r="O205" s="224"/>
      <c r="P205" s="399"/>
      <c r="Q205" s="399"/>
      <c r="R205" s="205"/>
      <c r="S205" s="169"/>
      <c r="T205" s="205"/>
      <c r="U205" s="169"/>
      <c r="V205" s="169"/>
      <c r="W205" s="231" t="s">
        <v>218</v>
      </c>
      <c r="X205" s="168" t="s">
        <v>186</v>
      </c>
      <c r="Y205" s="168"/>
      <c r="Z205" s="168"/>
      <c r="AA205" s="168"/>
      <c r="AB205" s="168"/>
      <c r="AC205" s="168"/>
      <c r="AD205" s="162"/>
      <c r="AE205" s="162"/>
      <c r="AF205" s="162"/>
      <c r="AG205" s="162"/>
      <c r="AH205" s="162"/>
      <c r="AI205" s="163"/>
      <c r="AJ205" s="163"/>
      <c r="AK205" s="163"/>
      <c r="AL205" s="163"/>
      <c r="AM205" s="199"/>
      <c r="AN205" s="199"/>
      <c r="AO205" s="199"/>
      <c r="AP205" s="199"/>
      <c r="AQ205" s="199"/>
      <c r="AR205" s="163"/>
    </row>
    <row r="206" spans="1:44" x14ac:dyDescent="0.25">
      <c r="A206" s="165" t="s">
        <v>978</v>
      </c>
      <c r="B206" s="165" t="s">
        <v>163</v>
      </c>
      <c r="C206" s="165"/>
      <c r="D206" s="166" t="s">
        <v>143</v>
      </c>
      <c r="E206" s="166" t="s">
        <v>252</v>
      </c>
      <c r="F206" s="165" t="s">
        <v>220</v>
      </c>
      <c r="G206" s="165" t="s">
        <v>63</v>
      </c>
      <c r="H206" s="167">
        <v>44606.260416666664</v>
      </c>
      <c r="I206" s="167">
        <v>44606.28125</v>
      </c>
      <c r="J206" s="161" t="str">
        <f t="shared" si="84"/>
        <v>CLOSED</v>
      </c>
      <c r="K206" s="197" t="s">
        <v>982</v>
      </c>
      <c r="L206" s="207"/>
      <c r="M206" s="233"/>
      <c r="N206" s="221"/>
      <c r="O206" s="224"/>
      <c r="P206" s="399"/>
      <c r="Q206" s="399"/>
      <c r="R206" s="205"/>
      <c r="S206" s="169"/>
      <c r="T206" s="205"/>
      <c r="U206" s="169"/>
      <c r="V206" s="169"/>
      <c r="W206" s="231" t="s">
        <v>218</v>
      </c>
      <c r="X206" s="168" t="s">
        <v>186</v>
      </c>
      <c r="Y206" s="168"/>
      <c r="Z206" s="168"/>
      <c r="AA206" s="168"/>
      <c r="AB206" s="168"/>
      <c r="AC206" s="168"/>
      <c r="AD206" s="162"/>
      <c r="AE206" s="162"/>
      <c r="AF206" s="162"/>
      <c r="AG206" s="162"/>
      <c r="AH206" s="162"/>
      <c r="AI206" s="163"/>
      <c r="AJ206" s="163"/>
      <c r="AK206" s="163"/>
      <c r="AL206" s="163"/>
      <c r="AM206" s="199"/>
      <c r="AN206" s="199"/>
      <c r="AO206" s="199"/>
      <c r="AP206" s="199"/>
      <c r="AQ206" s="199"/>
      <c r="AR206" s="163"/>
    </row>
    <row r="207" spans="1:44" x14ac:dyDescent="0.25">
      <c r="A207" s="165" t="s">
        <v>979</v>
      </c>
      <c r="B207" s="165" t="s">
        <v>163</v>
      </c>
      <c r="C207" s="165"/>
      <c r="D207" s="166" t="s">
        <v>143</v>
      </c>
      <c r="E207" s="166" t="s">
        <v>249</v>
      </c>
      <c r="F207" s="165" t="s">
        <v>220</v>
      </c>
      <c r="G207" s="165" t="s">
        <v>66</v>
      </c>
      <c r="H207" s="167">
        <v>44606.28125</v>
      </c>
      <c r="I207" s="167">
        <v>44606.298611111109</v>
      </c>
      <c r="J207" s="161" t="str">
        <f t="shared" si="84"/>
        <v>CLOSED</v>
      </c>
      <c r="K207" s="197" t="s">
        <v>983</v>
      </c>
      <c r="L207" s="207"/>
      <c r="M207" s="233"/>
      <c r="N207" s="221"/>
      <c r="O207" s="224"/>
      <c r="P207" s="399"/>
      <c r="Q207" s="399"/>
      <c r="R207" s="205"/>
      <c r="S207" s="169"/>
      <c r="T207" s="205"/>
      <c r="U207" s="169"/>
      <c r="V207" s="169"/>
      <c r="W207" s="231" t="s">
        <v>218</v>
      </c>
      <c r="X207" s="168" t="s">
        <v>186</v>
      </c>
      <c r="Y207" s="168"/>
      <c r="Z207" s="168"/>
      <c r="AA207" s="168"/>
      <c r="AB207" s="168"/>
      <c r="AC207" s="168"/>
      <c r="AD207" s="162"/>
      <c r="AE207" s="162"/>
      <c r="AF207" s="162"/>
      <c r="AG207" s="162"/>
      <c r="AH207" s="162"/>
      <c r="AI207" s="163"/>
      <c r="AJ207" s="163"/>
      <c r="AK207" s="163"/>
      <c r="AL207" s="163"/>
      <c r="AM207" s="199"/>
      <c r="AN207" s="199"/>
      <c r="AO207" s="199"/>
      <c r="AP207" s="199"/>
      <c r="AQ207" s="199"/>
      <c r="AR207" s="163"/>
    </row>
    <row r="208" spans="1:44" x14ac:dyDescent="0.25">
      <c r="A208" s="165" t="s">
        <v>980</v>
      </c>
      <c r="B208" s="165" t="s">
        <v>163</v>
      </c>
      <c r="C208" s="165"/>
      <c r="D208" s="166" t="s">
        <v>143</v>
      </c>
      <c r="E208" s="166" t="s">
        <v>248</v>
      </c>
      <c r="F208" s="165" t="s">
        <v>220</v>
      </c>
      <c r="G208" s="165" t="s">
        <v>66</v>
      </c>
      <c r="H208" s="167">
        <v>44606.298611111109</v>
      </c>
      <c r="I208" s="167">
        <v>44606.3125</v>
      </c>
      <c r="J208" s="161" t="str">
        <f t="shared" si="84"/>
        <v>CLOSED</v>
      </c>
      <c r="K208" s="197" t="s">
        <v>984</v>
      </c>
      <c r="L208" s="207"/>
      <c r="M208" s="233"/>
      <c r="N208" s="221"/>
      <c r="O208" s="224"/>
      <c r="P208" s="399"/>
      <c r="Q208" s="399"/>
      <c r="R208" s="205"/>
      <c r="S208" s="169"/>
      <c r="T208" s="205"/>
      <c r="U208" s="169"/>
      <c r="V208" s="169"/>
      <c r="W208" s="231" t="s">
        <v>218</v>
      </c>
      <c r="X208" s="168" t="s">
        <v>186</v>
      </c>
      <c r="Y208" s="168"/>
      <c r="Z208" s="168"/>
      <c r="AA208" s="168"/>
      <c r="AB208" s="168"/>
      <c r="AC208" s="168"/>
      <c r="AD208" s="162"/>
      <c r="AE208" s="162"/>
      <c r="AF208" s="162"/>
      <c r="AG208" s="162"/>
      <c r="AH208" s="162"/>
      <c r="AI208" s="163"/>
      <c r="AJ208" s="163"/>
      <c r="AK208" s="163"/>
      <c r="AL208" s="163"/>
      <c r="AM208" s="199"/>
      <c r="AN208" s="199"/>
      <c r="AO208" s="199"/>
      <c r="AP208" s="199"/>
      <c r="AQ208" s="199"/>
      <c r="AR208" s="163"/>
    </row>
    <row r="209" spans="1:44" ht="30" x14ac:dyDescent="0.25">
      <c r="A209" s="165" t="s">
        <v>985</v>
      </c>
      <c r="B209" s="165" t="s">
        <v>163</v>
      </c>
      <c r="C209" s="165"/>
      <c r="D209" s="166" t="s">
        <v>143</v>
      </c>
      <c r="E209" s="166" t="s">
        <v>407</v>
      </c>
      <c r="F209" s="165" t="s">
        <v>220</v>
      </c>
      <c r="G209" s="165" t="s">
        <v>61</v>
      </c>
      <c r="H209" s="167">
        <v>44606.916666666664</v>
      </c>
      <c r="I209" s="167">
        <v>44606.9375</v>
      </c>
      <c r="J209" s="161" t="str">
        <f t="shared" si="84"/>
        <v>CLOSED</v>
      </c>
      <c r="K209" s="197" t="s">
        <v>775</v>
      </c>
      <c r="L209" s="207"/>
      <c r="M209" s="233"/>
      <c r="N209" s="221"/>
      <c r="O209" s="224"/>
      <c r="P209" s="399"/>
      <c r="Q209" s="399"/>
      <c r="R209" s="205"/>
      <c r="S209" s="169"/>
      <c r="T209" s="205"/>
      <c r="U209" s="169"/>
      <c r="V209" s="169"/>
      <c r="W209" s="231" t="s">
        <v>218</v>
      </c>
      <c r="X209" s="168"/>
      <c r="Y209" s="168" t="s">
        <v>186</v>
      </c>
      <c r="Z209" s="168"/>
      <c r="AA209" s="168"/>
      <c r="AB209" s="168"/>
      <c r="AC209" s="168"/>
      <c r="AD209" s="162"/>
      <c r="AE209" s="162"/>
      <c r="AF209" s="162"/>
      <c r="AG209" s="162"/>
      <c r="AH209" s="162"/>
      <c r="AI209" s="163"/>
      <c r="AJ209" s="163"/>
      <c r="AK209" s="163"/>
      <c r="AL209" s="163"/>
      <c r="AM209" s="199"/>
      <c r="AN209" s="199"/>
      <c r="AO209" s="199"/>
      <c r="AP209" s="199"/>
      <c r="AQ209" s="199"/>
      <c r="AR209" s="163"/>
    </row>
    <row r="210" spans="1:44" x14ac:dyDescent="0.25">
      <c r="A210" s="165" t="s">
        <v>991</v>
      </c>
      <c r="B210" s="165" t="s">
        <v>163</v>
      </c>
      <c r="C210" s="165"/>
      <c r="D210" s="166" t="s">
        <v>143</v>
      </c>
      <c r="E210" s="166" t="s">
        <v>283</v>
      </c>
      <c r="F210" s="165" t="s">
        <v>220</v>
      </c>
      <c r="G210" s="165" t="s">
        <v>68</v>
      </c>
      <c r="H210" s="167">
        <v>44607.180555555555</v>
      </c>
      <c r="I210" s="167">
        <v>44607.197916666664</v>
      </c>
      <c r="J210" s="161" t="str">
        <f t="shared" si="84"/>
        <v>CLOSED</v>
      </c>
      <c r="K210" s="197" t="s">
        <v>730</v>
      </c>
      <c r="L210" s="207"/>
      <c r="M210" s="233"/>
      <c r="N210" s="221"/>
      <c r="O210" s="224"/>
      <c r="P210" s="399"/>
      <c r="Q210" s="399"/>
      <c r="R210" s="205"/>
      <c r="S210" s="169"/>
      <c r="T210" s="205"/>
      <c r="U210" s="169"/>
      <c r="V210" s="169"/>
      <c r="W210" s="231" t="s">
        <v>218</v>
      </c>
      <c r="X210" s="168" t="s">
        <v>186</v>
      </c>
      <c r="Y210" s="168"/>
      <c r="Z210" s="168"/>
      <c r="AA210" s="168"/>
      <c r="AB210" s="168"/>
      <c r="AC210" s="168"/>
      <c r="AD210" s="162"/>
      <c r="AE210" s="162"/>
      <c r="AF210" s="162"/>
      <c r="AG210" s="162"/>
      <c r="AH210" s="162"/>
      <c r="AI210" s="163"/>
      <c r="AJ210" s="163"/>
      <c r="AK210" s="163"/>
      <c r="AL210" s="163"/>
      <c r="AM210" s="199"/>
      <c r="AN210" s="199"/>
      <c r="AO210" s="199"/>
      <c r="AP210" s="199"/>
      <c r="AQ210" s="199"/>
      <c r="AR210" s="163"/>
    </row>
    <row r="211" spans="1:44" ht="30" x14ac:dyDescent="0.25">
      <c r="A211" s="165" t="s">
        <v>992</v>
      </c>
      <c r="B211" s="165" t="s">
        <v>163</v>
      </c>
      <c r="C211" s="165"/>
      <c r="D211" s="166" t="s">
        <v>143</v>
      </c>
      <c r="E211" s="166" t="s">
        <v>284</v>
      </c>
      <c r="F211" s="165" t="s">
        <v>220</v>
      </c>
      <c r="G211" s="165" t="s">
        <v>61</v>
      </c>
      <c r="H211" s="167">
        <v>44607.197916666664</v>
      </c>
      <c r="I211" s="167">
        <v>44607.21875</v>
      </c>
      <c r="J211" s="161" t="str">
        <f t="shared" si="84"/>
        <v>CLOSED</v>
      </c>
      <c r="K211" s="197" t="s">
        <v>731</v>
      </c>
      <c r="L211" s="207"/>
      <c r="M211" s="233"/>
      <c r="N211" s="221"/>
      <c r="O211" s="224"/>
      <c r="P211" s="399"/>
      <c r="Q211" s="399"/>
      <c r="R211" s="205"/>
      <c r="S211" s="169"/>
      <c r="T211" s="205"/>
      <c r="U211" s="169"/>
      <c r="V211" s="169"/>
      <c r="W211" s="231" t="s">
        <v>218</v>
      </c>
      <c r="X211" s="168" t="s">
        <v>186</v>
      </c>
      <c r="Y211" s="168"/>
      <c r="Z211" s="168"/>
      <c r="AA211" s="168"/>
      <c r="AB211" s="168"/>
      <c r="AC211" s="168"/>
      <c r="AD211" s="162"/>
      <c r="AE211" s="162"/>
      <c r="AF211" s="162"/>
      <c r="AG211" s="162"/>
      <c r="AH211" s="162"/>
      <c r="AI211" s="163"/>
      <c r="AJ211" s="163"/>
      <c r="AK211" s="163"/>
      <c r="AL211" s="163"/>
      <c r="AM211" s="199"/>
      <c r="AN211" s="199"/>
      <c r="AO211" s="199"/>
      <c r="AP211" s="199"/>
      <c r="AQ211" s="199"/>
      <c r="AR211" s="163"/>
    </row>
    <row r="212" spans="1:44" ht="30" x14ac:dyDescent="0.25">
      <c r="A212" s="165" t="s">
        <v>993</v>
      </c>
      <c r="B212" s="165" t="s">
        <v>163</v>
      </c>
      <c r="C212" s="165"/>
      <c r="D212" s="166" t="s">
        <v>143</v>
      </c>
      <c r="E212" s="166" t="s">
        <v>407</v>
      </c>
      <c r="F212" s="165" t="s">
        <v>220</v>
      </c>
      <c r="G212" s="165" t="s">
        <v>61</v>
      </c>
      <c r="H212" s="167">
        <v>44607.944444444445</v>
      </c>
      <c r="I212" s="167">
        <v>44607.965277777781</v>
      </c>
      <c r="J212" s="161" t="str">
        <f t="shared" si="84"/>
        <v>CLOSED</v>
      </c>
      <c r="K212" s="197" t="s">
        <v>775</v>
      </c>
      <c r="L212" s="207"/>
      <c r="M212" s="233"/>
      <c r="N212" s="221"/>
      <c r="O212" s="224"/>
      <c r="P212" s="399"/>
      <c r="Q212" s="399"/>
      <c r="R212" s="205"/>
      <c r="S212" s="169"/>
      <c r="T212" s="205"/>
      <c r="U212" s="169"/>
      <c r="V212" s="169"/>
      <c r="W212" s="231" t="s">
        <v>218</v>
      </c>
      <c r="X212" s="168"/>
      <c r="Y212" s="168" t="s">
        <v>186</v>
      </c>
      <c r="Z212" s="168"/>
      <c r="AA212" s="168"/>
      <c r="AB212" s="168"/>
      <c r="AC212" s="168"/>
      <c r="AD212" s="162"/>
      <c r="AE212" s="162"/>
      <c r="AF212" s="162"/>
      <c r="AG212" s="162"/>
      <c r="AH212" s="162"/>
      <c r="AI212" s="163"/>
      <c r="AJ212" s="163"/>
      <c r="AK212" s="163"/>
      <c r="AL212" s="163"/>
      <c r="AM212" s="199"/>
      <c r="AN212" s="199"/>
      <c r="AO212" s="199"/>
      <c r="AP212" s="199"/>
      <c r="AQ212" s="199"/>
      <c r="AR212" s="163"/>
    </row>
    <row r="213" spans="1:44" x14ac:dyDescent="0.25">
      <c r="A213" s="165" t="s">
        <v>1003</v>
      </c>
      <c r="B213" s="165" t="s">
        <v>163</v>
      </c>
      <c r="C213" s="165"/>
      <c r="D213" s="166" t="s">
        <v>143</v>
      </c>
      <c r="E213" s="166" t="s">
        <v>283</v>
      </c>
      <c r="F213" s="165" t="s">
        <v>220</v>
      </c>
      <c r="G213" s="165" t="s">
        <v>68</v>
      </c>
      <c r="H213" s="167">
        <v>44608.208333333336</v>
      </c>
      <c r="I213" s="167">
        <v>44608.229166666664</v>
      </c>
      <c r="J213" s="161" t="str">
        <f t="shared" si="84"/>
        <v>CLOSED</v>
      </c>
      <c r="K213" s="197" t="s">
        <v>730</v>
      </c>
      <c r="L213" s="207"/>
      <c r="M213" s="233"/>
      <c r="N213" s="221"/>
      <c r="O213" s="224"/>
      <c r="P213" s="399"/>
      <c r="Q213" s="399"/>
      <c r="R213" s="205"/>
      <c r="S213" s="169"/>
      <c r="T213" s="205"/>
      <c r="U213" s="169"/>
      <c r="V213" s="169"/>
      <c r="W213" s="231" t="s">
        <v>218</v>
      </c>
      <c r="X213" s="168" t="s">
        <v>186</v>
      </c>
      <c r="Y213" s="168"/>
      <c r="Z213" s="168"/>
      <c r="AA213" s="168"/>
      <c r="AB213" s="168"/>
      <c r="AC213" s="168"/>
      <c r="AD213" s="162"/>
      <c r="AE213" s="162"/>
      <c r="AF213" s="162"/>
      <c r="AG213" s="162"/>
      <c r="AH213" s="162"/>
      <c r="AI213" s="163"/>
      <c r="AJ213" s="163"/>
      <c r="AK213" s="163"/>
      <c r="AL213" s="163"/>
      <c r="AM213" s="199"/>
      <c r="AN213" s="199"/>
      <c r="AO213" s="199"/>
      <c r="AP213" s="199"/>
      <c r="AQ213" s="199"/>
      <c r="AR213" s="163"/>
    </row>
    <row r="214" spans="1:44" ht="30" x14ac:dyDescent="0.25">
      <c r="A214" s="165" t="s">
        <v>1004</v>
      </c>
      <c r="B214" s="165" t="s">
        <v>163</v>
      </c>
      <c r="C214" s="165"/>
      <c r="D214" s="166" t="s">
        <v>143</v>
      </c>
      <c r="E214" s="166" t="s">
        <v>284</v>
      </c>
      <c r="F214" s="165" t="s">
        <v>220</v>
      </c>
      <c r="G214" s="165" t="s">
        <v>61</v>
      </c>
      <c r="H214" s="167">
        <v>44608.229166666664</v>
      </c>
      <c r="I214" s="167">
        <v>44608.25</v>
      </c>
      <c r="J214" s="161" t="str">
        <f t="shared" si="84"/>
        <v>CLOSED</v>
      </c>
      <c r="K214" s="197" t="s">
        <v>731</v>
      </c>
      <c r="L214" s="207"/>
      <c r="M214" s="233"/>
      <c r="N214" s="221"/>
      <c r="O214" s="224"/>
      <c r="P214" s="399"/>
      <c r="Q214" s="399"/>
      <c r="R214" s="205"/>
      <c r="S214" s="169"/>
      <c r="T214" s="205"/>
      <c r="U214" s="169"/>
      <c r="V214" s="169"/>
      <c r="W214" s="231" t="s">
        <v>218</v>
      </c>
      <c r="X214" s="168" t="s">
        <v>186</v>
      </c>
      <c r="Y214" s="168"/>
      <c r="Z214" s="168"/>
      <c r="AA214" s="168"/>
      <c r="AB214" s="168"/>
      <c r="AC214" s="168"/>
      <c r="AD214" s="162"/>
      <c r="AE214" s="162"/>
      <c r="AF214" s="162"/>
      <c r="AG214" s="162"/>
      <c r="AH214" s="162"/>
      <c r="AI214" s="163"/>
      <c r="AJ214" s="163"/>
      <c r="AK214" s="163"/>
      <c r="AL214" s="163"/>
      <c r="AM214" s="199"/>
      <c r="AN214" s="199"/>
      <c r="AO214" s="199"/>
      <c r="AP214" s="199"/>
      <c r="AQ214" s="199"/>
      <c r="AR214" s="163"/>
    </row>
    <row r="215" spans="1:44" ht="30" x14ac:dyDescent="0.25">
      <c r="A215" s="165" t="s">
        <v>1005</v>
      </c>
      <c r="B215" s="165" t="s">
        <v>163</v>
      </c>
      <c r="C215" s="165"/>
      <c r="D215" s="166" t="s">
        <v>143</v>
      </c>
      <c r="E215" s="166" t="s">
        <v>407</v>
      </c>
      <c r="F215" s="165" t="s">
        <v>220</v>
      </c>
      <c r="G215" s="165" t="s">
        <v>61</v>
      </c>
      <c r="H215" s="167">
        <v>44608.875</v>
      </c>
      <c r="I215" s="167">
        <v>44608.895833333336</v>
      </c>
      <c r="J215" s="161" t="str">
        <f t="shared" si="84"/>
        <v>CLOSED</v>
      </c>
      <c r="K215" s="197" t="s">
        <v>775</v>
      </c>
      <c r="L215" s="207"/>
      <c r="M215" s="233"/>
      <c r="N215" s="221"/>
      <c r="O215" s="224"/>
      <c r="P215" s="399"/>
      <c r="Q215" s="399"/>
      <c r="R215" s="205"/>
      <c r="S215" s="169"/>
      <c r="T215" s="205"/>
      <c r="U215" s="169"/>
      <c r="V215" s="169"/>
      <c r="W215" s="231" t="s">
        <v>218</v>
      </c>
      <c r="X215" s="168"/>
      <c r="Y215" s="168" t="s">
        <v>186</v>
      </c>
      <c r="Z215" s="168"/>
      <c r="AA215" s="168"/>
      <c r="AB215" s="168"/>
      <c r="AC215" s="168"/>
      <c r="AD215" s="162"/>
      <c r="AE215" s="162"/>
      <c r="AF215" s="162"/>
      <c r="AG215" s="162"/>
      <c r="AH215" s="162"/>
      <c r="AI215" s="163"/>
      <c r="AJ215" s="163"/>
      <c r="AK215" s="163"/>
      <c r="AL215" s="163"/>
      <c r="AM215" s="199"/>
      <c r="AN215" s="199"/>
      <c r="AO215" s="199"/>
      <c r="AP215" s="199"/>
      <c r="AQ215" s="199"/>
      <c r="AR215" s="163"/>
    </row>
    <row r="216" spans="1:44" x14ac:dyDescent="0.25">
      <c r="A216" s="165" t="s">
        <v>1008</v>
      </c>
      <c r="B216" s="165" t="s">
        <v>163</v>
      </c>
      <c r="C216" s="165"/>
      <c r="D216" s="166" t="s">
        <v>143</v>
      </c>
      <c r="E216" s="166" t="s">
        <v>283</v>
      </c>
      <c r="F216" s="165" t="s">
        <v>220</v>
      </c>
      <c r="G216" s="165" t="s">
        <v>68</v>
      </c>
      <c r="H216" s="167">
        <v>44609.166666666664</v>
      </c>
      <c r="I216" s="167">
        <v>44609.1875</v>
      </c>
      <c r="J216" s="161" t="str">
        <f t="shared" si="84"/>
        <v>CLOSED</v>
      </c>
      <c r="K216" s="197" t="s">
        <v>730</v>
      </c>
      <c r="L216" s="207"/>
      <c r="M216" s="233"/>
      <c r="N216" s="221"/>
      <c r="O216" s="224"/>
      <c r="P216" s="399"/>
      <c r="Q216" s="399"/>
      <c r="R216" s="205"/>
      <c r="S216" s="169"/>
      <c r="T216" s="205"/>
      <c r="U216" s="169"/>
      <c r="V216" s="169"/>
      <c r="W216" s="231" t="s">
        <v>218</v>
      </c>
      <c r="X216" s="168" t="s">
        <v>186</v>
      </c>
      <c r="Y216" s="168"/>
      <c r="Z216" s="168"/>
      <c r="AA216" s="168"/>
      <c r="AB216" s="168"/>
      <c r="AC216" s="168"/>
      <c r="AD216" s="162"/>
      <c r="AE216" s="162"/>
      <c r="AF216" s="162"/>
      <c r="AG216" s="162"/>
      <c r="AH216" s="162"/>
      <c r="AI216" s="163"/>
      <c r="AJ216" s="163"/>
      <c r="AK216" s="163"/>
      <c r="AL216" s="163"/>
      <c r="AM216" s="199"/>
      <c r="AN216" s="199"/>
      <c r="AO216" s="199"/>
      <c r="AP216" s="199"/>
      <c r="AQ216" s="199"/>
      <c r="AR216" s="163"/>
    </row>
    <row r="217" spans="1:44" ht="30" x14ac:dyDescent="0.25">
      <c r="A217" s="165" t="s">
        <v>1009</v>
      </c>
      <c r="B217" s="165" t="s">
        <v>163</v>
      </c>
      <c r="C217" s="165"/>
      <c r="D217" s="166" t="s">
        <v>143</v>
      </c>
      <c r="E217" s="166" t="s">
        <v>284</v>
      </c>
      <c r="F217" s="165" t="s">
        <v>220</v>
      </c>
      <c r="G217" s="165" t="s">
        <v>61</v>
      </c>
      <c r="H217" s="167">
        <v>44609.1875</v>
      </c>
      <c r="I217" s="167">
        <v>44609.208333333336</v>
      </c>
      <c r="J217" s="161" t="str">
        <f t="shared" si="84"/>
        <v>CLOSED</v>
      </c>
      <c r="K217" s="197" t="s">
        <v>731</v>
      </c>
      <c r="L217" s="207"/>
      <c r="M217" s="233"/>
      <c r="N217" s="221"/>
      <c r="O217" s="224"/>
      <c r="P217" s="399"/>
      <c r="Q217" s="399"/>
      <c r="R217" s="205"/>
      <c r="S217" s="169"/>
      <c r="T217" s="205"/>
      <c r="U217" s="169"/>
      <c r="V217" s="169"/>
      <c r="W217" s="231" t="s">
        <v>218</v>
      </c>
      <c r="X217" s="168" t="s">
        <v>186</v>
      </c>
      <c r="Y217" s="168"/>
      <c r="Z217" s="168"/>
      <c r="AA217" s="168"/>
      <c r="AB217" s="168"/>
      <c r="AC217" s="168"/>
      <c r="AD217" s="162"/>
      <c r="AE217" s="162"/>
      <c r="AF217" s="162"/>
      <c r="AG217" s="162"/>
      <c r="AH217" s="162"/>
      <c r="AI217" s="163"/>
      <c r="AJ217" s="163"/>
      <c r="AK217" s="163"/>
      <c r="AL217" s="163"/>
      <c r="AM217" s="199"/>
      <c r="AN217" s="199"/>
      <c r="AO217" s="199"/>
      <c r="AP217" s="199"/>
      <c r="AQ217" s="199"/>
      <c r="AR217" s="163"/>
    </row>
    <row r="218" spans="1:44" ht="30" x14ac:dyDescent="0.25">
      <c r="A218" s="165" t="s">
        <v>1010</v>
      </c>
      <c r="B218" s="165" t="s">
        <v>163</v>
      </c>
      <c r="C218" s="165"/>
      <c r="D218" s="166" t="s">
        <v>143</v>
      </c>
      <c r="E218" s="166" t="s">
        <v>407</v>
      </c>
      <c r="F218" s="165" t="s">
        <v>220</v>
      </c>
      <c r="G218" s="165" t="s">
        <v>61</v>
      </c>
      <c r="H218" s="167">
        <v>44609.819444444445</v>
      </c>
      <c r="I218" s="167">
        <v>44609.840277777781</v>
      </c>
      <c r="J218" s="161" t="str">
        <f t="shared" si="84"/>
        <v>CLOSED</v>
      </c>
      <c r="K218" s="197" t="s">
        <v>775</v>
      </c>
      <c r="L218" s="207"/>
      <c r="M218" s="233"/>
      <c r="N218" s="221"/>
      <c r="O218" s="224"/>
      <c r="P218" s="399"/>
      <c r="Q218" s="399"/>
      <c r="R218" s="205"/>
      <c r="S218" s="169"/>
      <c r="T218" s="205"/>
      <c r="U218" s="169"/>
      <c r="V218" s="169"/>
      <c r="W218" s="231" t="s">
        <v>218</v>
      </c>
      <c r="X218" s="168"/>
      <c r="Y218" s="168" t="s">
        <v>186</v>
      </c>
      <c r="Z218" s="168"/>
      <c r="AA218" s="168"/>
      <c r="AB218" s="168"/>
      <c r="AC218" s="168"/>
      <c r="AD218" s="162"/>
      <c r="AE218" s="162"/>
      <c r="AF218" s="162"/>
      <c r="AG218" s="162"/>
      <c r="AH218" s="162"/>
      <c r="AI218" s="163"/>
      <c r="AJ218" s="163"/>
      <c r="AK218" s="163"/>
      <c r="AL218" s="163"/>
      <c r="AM218" s="199"/>
      <c r="AN218" s="199"/>
      <c r="AO218" s="199"/>
      <c r="AP218" s="199"/>
      <c r="AQ218" s="199"/>
      <c r="AR218" s="163"/>
    </row>
    <row r="219" spans="1:44" x14ac:dyDescent="0.25">
      <c r="A219" s="165" t="s">
        <v>1015</v>
      </c>
      <c r="B219" s="165" t="s">
        <v>163</v>
      </c>
      <c r="C219" s="165"/>
      <c r="D219" s="166" t="s">
        <v>143</v>
      </c>
      <c r="E219" s="166" t="s">
        <v>283</v>
      </c>
      <c r="F219" s="165" t="s">
        <v>220</v>
      </c>
      <c r="G219" s="165" t="s">
        <v>68</v>
      </c>
      <c r="H219" s="167">
        <v>44610.208333333336</v>
      </c>
      <c r="I219" s="167">
        <v>44610.229166666664</v>
      </c>
      <c r="J219" s="161" t="str">
        <f t="shared" si="84"/>
        <v>CLOSED</v>
      </c>
      <c r="K219" s="197" t="s">
        <v>730</v>
      </c>
      <c r="L219" s="207"/>
      <c r="M219" s="233"/>
      <c r="N219" s="221"/>
      <c r="O219" s="224"/>
      <c r="P219" s="399"/>
      <c r="Q219" s="399"/>
      <c r="R219" s="205"/>
      <c r="S219" s="169"/>
      <c r="T219" s="205"/>
      <c r="U219" s="169"/>
      <c r="V219" s="169"/>
      <c r="W219" s="231" t="s">
        <v>218</v>
      </c>
      <c r="X219" s="168" t="s">
        <v>186</v>
      </c>
      <c r="Y219" s="168"/>
      <c r="Z219" s="168"/>
      <c r="AA219" s="168"/>
      <c r="AB219" s="168"/>
      <c r="AC219" s="168"/>
      <c r="AD219" s="162"/>
      <c r="AE219" s="162"/>
      <c r="AF219" s="162"/>
      <c r="AG219" s="162"/>
      <c r="AH219" s="162"/>
      <c r="AI219" s="163"/>
      <c r="AJ219" s="163"/>
      <c r="AK219" s="163"/>
      <c r="AL219" s="163"/>
      <c r="AM219" s="199"/>
      <c r="AN219" s="199"/>
      <c r="AO219" s="199"/>
      <c r="AP219" s="199"/>
      <c r="AQ219" s="199"/>
      <c r="AR219" s="163"/>
    </row>
    <row r="220" spans="1:44" ht="30" x14ac:dyDescent="0.25">
      <c r="A220" s="165" t="s">
        <v>1016</v>
      </c>
      <c r="B220" s="165" t="s">
        <v>163</v>
      </c>
      <c r="C220" s="165"/>
      <c r="D220" s="166" t="s">
        <v>143</v>
      </c>
      <c r="E220" s="166" t="s">
        <v>284</v>
      </c>
      <c r="F220" s="165" t="s">
        <v>220</v>
      </c>
      <c r="G220" s="165" t="s">
        <v>61</v>
      </c>
      <c r="H220" s="167">
        <v>44610.229166666664</v>
      </c>
      <c r="I220" s="167">
        <v>44610.25</v>
      </c>
      <c r="J220" s="161" t="str">
        <f t="shared" si="84"/>
        <v>CLOSED</v>
      </c>
      <c r="K220" s="197" t="s">
        <v>731</v>
      </c>
      <c r="L220" s="207"/>
      <c r="M220" s="233"/>
      <c r="N220" s="221"/>
      <c r="O220" s="224"/>
      <c r="P220" s="399"/>
      <c r="Q220" s="399"/>
      <c r="R220" s="205"/>
      <c r="S220" s="169"/>
      <c r="T220" s="205"/>
      <c r="U220" s="169"/>
      <c r="V220" s="169"/>
      <c r="W220" s="231" t="s">
        <v>218</v>
      </c>
      <c r="X220" s="168" t="s">
        <v>186</v>
      </c>
      <c r="Y220" s="168"/>
      <c r="Z220" s="168"/>
      <c r="AA220" s="168"/>
      <c r="AB220" s="168"/>
      <c r="AC220" s="168"/>
      <c r="AD220" s="162"/>
      <c r="AE220" s="162"/>
      <c r="AF220" s="162"/>
      <c r="AG220" s="162"/>
      <c r="AH220" s="162"/>
      <c r="AI220" s="163"/>
      <c r="AJ220" s="163"/>
      <c r="AK220" s="163"/>
      <c r="AL220" s="163"/>
      <c r="AM220" s="199"/>
      <c r="AN220" s="199"/>
      <c r="AO220" s="199"/>
      <c r="AP220" s="199"/>
      <c r="AQ220" s="199"/>
      <c r="AR220" s="163"/>
    </row>
    <row r="221" spans="1:44" ht="30" x14ac:dyDescent="0.25">
      <c r="A221" s="165" t="s">
        <v>1017</v>
      </c>
      <c r="B221" s="165" t="s">
        <v>163</v>
      </c>
      <c r="C221" s="165"/>
      <c r="D221" s="166" t="s">
        <v>143</v>
      </c>
      <c r="E221" s="166" t="s">
        <v>407</v>
      </c>
      <c r="F221" s="165" t="s">
        <v>220</v>
      </c>
      <c r="G221" s="165" t="s">
        <v>61</v>
      </c>
      <c r="H221" s="167">
        <v>44610.854166666664</v>
      </c>
      <c r="I221" s="167">
        <v>44610.875</v>
      </c>
      <c r="J221" s="161" t="str">
        <f t="shared" si="84"/>
        <v>CLOSED</v>
      </c>
      <c r="K221" s="197" t="s">
        <v>775</v>
      </c>
      <c r="L221" s="207"/>
      <c r="M221" s="233"/>
      <c r="N221" s="221"/>
      <c r="O221" s="224"/>
      <c r="P221" s="399"/>
      <c r="Q221" s="399"/>
      <c r="R221" s="205"/>
      <c r="S221" s="169"/>
      <c r="T221" s="205"/>
      <c r="U221" s="169"/>
      <c r="V221" s="169"/>
      <c r="W221" s="231" t="s">
        <v>218</v>
      </c>
      <c r="X221" s="168"/>
      <c r="Y221" s="168" t="s">
        <v>186</v>
      </c>
      <c r="Z221" s="168"/>
      <c r="AA221" s="168"/>
      <c r="AB221" s="168"/>
      <c r="AC221" s="168"/>
      <c r="AD221" s="162"/>
      <c r="AE221" s="162"/>
      <c r="AF221" s="162"/>
      <c r="AG221" s="162"/>
      <c r="AH221" s="162"/>
      <c r="AI221" s="163"/>
      <c r="AJ221" s="163"/>
      <c r="AK221" s="163"/>
      <c r="AL221" s="163"/>
      <c r="AM221" s="199"/>
      <c r="AN221" s="199"/>
      <c r="AO221" s="199"/>
      <c r="AP221" s="199"/>
      <c r="AQ221" s="199"/>
      <c r="AR221" s="163"/>
    </row>
    <row r="222" spans="1:44" x14ac:dyDescent="0.25">
      <c r="A222" s="165" t="s">
        <v>1028</v>
      </c>
      <c r="B222" s="165" t="s">
        <v>163</v>
      </c>
      <c r="C222" s="165"/>
      <c r="D222" s="166" t="s">
        <v>143</v>
      </c>
      <c r="E222" s="166" t="s">
        <v>244</v>
      </c>
      <c r="F222" s="165" t="s">
        <v>220</v>
      </c>
      <c r="G222" s="165" t="s">
        <v>65</v>
      </c>
      <c r="H222" s="167">
        <v>44614.333333333336</v>
      </c>
      <c r="I222" s="167">
        <v>44614.354166666664</v>
      </c>
      <c r="J222" s="161" t="str">
        <f t="shared" si="84"/>
        <v>CLOSED</v>
      </c>
      <c r="K222" s="197" t="s">
        <v>960</v>
      </c>
      <c r="L222" s="207"/>
      <c r="M222" s="233"/>
      <c r="N222" s="221"/>
      <c r="O222" s="224"/>
      <c r="P222" s="399"/>
      <c r="Q222" s="399"/>
      <c r="R222" s="205"/>
      <c r="S222" s="169"/>
      <c r="T222" s="205"/>
      <c r="U222" s="169"/>
      <c r="V222" s="169"/>
      <c r="W222" s="231" t="s">
        <v>218</v>
      </c>
      <c r="X222" s="168" t="s">
        <v>186</v>
      </c>
      <c r="Y222" s="168" t="s">
        <v>186</v>
      </c>
      <c r="Z222" s="168" t="s">
        <v>186</v>
      </c>
      <c r="AA222" s="168"/>
      <c r="AB222" s="168"/>
      <c r="AC222" s="168"/>
      <c r="AD222" s="162"/>
      <c r="AE222" s="162"/>
      <c r="AF222" s="162"/>
      <c r="AG222" s="162"/>
      <c r="AH222" s="162"/>
      <c r="AI222" s="163"/>
      <c r="AJ222" s="163"/>
      <c r="AK222" s="163"/>
      <c r="AL222" s="163"/>
      <c r="AM222" s="199"/>
      <c r="AN222" s="199"/>
      <c r="AO222" s="199"/>
      <c r="AP222" s="199"/>
      <c r="AQ222" s="199"/>
      <c r="AR222" s="163"/>
    </row>
    <row r="223" spans="1:44" x14ac:dyDescent="0.25">
      <c r="A223" s="165" t="s">
        <v>1029</v>
      </c>
      <c r="B223" s="165" t="s">
        <v>163</v>
      </c>
      <c r="C223" s="165"/>
      <c r="D223" s="166" t="s">
        <v>143</v>
      </c>
      <c r="E223" s="166" t="s">
        <v>246</v>
      </c>
      <c r="F223" s="165" t="s">
        <v>220</v>
      </c>
      <c r="G223" s="165" t="s">
        <v>68</v>
      </c>
      <c r="H223" s="167">
        <v>44614.354166666664</v>
      </c>
      <c r="I223" s="167">
        <v>44614.375</v>
      </c>
      <c r="J223" s="161" t="str">
        <f t="shared" si="84"/>
        <v>CLOSED</v>
      </c>
      <c r="K223" s="197" t="s">
        <v>961</v>
      </c>
      <c r="L223" s="207"/>
      <c r="M223" s="233"/>
      <c r="N223" s="221"/>
      <c r="O223" s="224"/>
      <c r="P223" s="399"/>
      <c r="Q223" s="399"/>
      <c r="R223" s="205"/>
      <c r="S223" s="169"/>
      <c r="T223" s="205"/>
      <c r="U223" s="169"/>
      <c r="V223" s="169"/>
      <c r="W223" s="231" t="s">
        <v>218</v>
      </c>
      <c r="X223" s="168" t="s">
        <v>186</v>
      </c>
      <c r="Y223" s="168" t="s">
        <v>186</v>
      </c>
      <c r="Z223" s="168" t="s">
        <v>186</v>
      </c>
      <c r="AA223" s="168"/>
      <c r="AB223" s="168"/>
      <c r="AC223" s="168"/>
      <c r="AD223" s="162"/>
      <c r="AE223" s="162"/>
      <c r="AF223" s="162"/>
      <c r="AG223" s="162"/>
      <c r="AH223" s="162"/>
      <c r="AI223" s="163"/>
      <c r="AJ223" s="163"/>
      <c r="AK223" s="163"/>
      <c r="AL223" s="163"/>
      <c r="AM223" s="199"/>
      <c r="AN223" s="199"/>
      <c r="AO223" s="199"/>
      <c r="AP223" s="199"/>
      <c r="AQ223" s="199"/>
      <c r="AR223" s="163"/>
    </row>
    <row r="224" spans="1:44" x14ac:dyDescent="0.25">
      <c r="A224" s="165" t="s">
        <v>1030</v>
      </c>
      <c r="B224" s="165" t="s">
        <v>163</v>
      </c>
      <c r="C224" s="165"/>
      <c r="D224" s="166" t="s">
        <v>143</v>
      </c>
      <c r="E224" s="166" t="s">
        <v>247</v>
      </c>
      <c r="F224" s="165" t="s">
        <v>220</v>
      </c>
      <c r="G224" s="165" t="s">
        <v>66</v>
      </c>
      <c r="H224" s="167">
        <v>44614.374999884261</v>
      </c>
      <c r="I224" s="167">
        <v>44614.395833391201</v>
      </c>
      <c r="J224" s="161" t="str">
        <f t="shared" si="84"/>
        <v>CLOSED</v>
      </c>
      <c r="K224" s="197" t="s">
        <v>744</v>
      </c>
      <c r="L224" s="207"/>
      <c r="M224" s="233"/>
      <c r="N224" s="221"/>
      <c r="O224" s="224"/>
      <c r="P224" s="399"/>
      <c r="Q224" s="399"/>
      <c r="R224" s="205"/>
      <c r="S224" s="169"/>
      <c r="T224" s="205"/>
      <c r="U224" s="169"/>
      <c r="V224" s="169"/>
      <c r="W224" s="231" t="s">
        <v>218</v>
      </c>
      <c r="X224" s="168" t="s">
        <v>186</v>
      </c>
      <c r="Y224" s="168" t="s">
        <v>186</v>
      </c>
      <c r="Z224" s="168" t="s">
        <v>186</v>
      </c>
      <c r="AA224" s="168"/>
      <c r="AB224" s="168"/>
      <c r="AC224" s="168"/>
      <c r="AD224" s="162"/>
      <c r="AE224" s="162"/>
      <c r="AF224" s="162"/>
      <c r="AG224" s="162"/>
      <c r="AH224" s="162"/>
      <c r="AI224" s="163"/>
      <c r="AJ224" s="163"/>
      <c r="AK224" s="163"/>
      <c r="AL224" s="163"/>
      <c r="AM224" s="199"/>
      <c r="AN224" s="199"/>
      <c r="AO224" s="199"/>
      <c r="AP224" s="199"/>
      <c r="AQ224" s="199"/>
      <c r="AR224" s="163"/>
    </row>
    <row r="225" spans="1:44" ht="30" x14ac:dyDescent="0.25">
      <c r="A225" s="165" t="s">
        <v>1031</v>
      </c>
      <c r="B225" s="165" t="s">
        <v>163</v>
      </c>
      <c r="C225" s="165"/>
      <c r="D225" s="166" t="s">
        <v>143</v>
      </c>
      <c r="E225" s="166" t="s">
        <v>261</v>
      </c>
      <c r="F225" s="165" t="s">
        <v>220</v>
      </c>
      <c r="G225" s="165" t="s">
        <v>61</v>
      </c>
      <c r="H225" s="167">
        <v>44614.395833159724</v>
      </c>
      <c r="I225" s="167">
        <v>44614.41666678241</v>
      </c>
      <c r="J225" s="161" t="str">
        <f t="shared" si="84"/>
        <v>CLOSED</v>
      </c>
      <c r="K225" s="197" t="s">
        <v>745</v>
      </c>
      <c r="L225" s="207"/>
      <c r="M225" s="233"/>
      <c r="N225" s="221"/>
      <c r="O225" s="224"/>
      <c r="P225" s="399"/>
      <c r="Q225" s="399"/>
      <c r="R225" s="205"/>
      <c r="S225" s="169"/>
      <c r="T225" s="205"/>
      <c r="U225" s="169"/>
      <c r="V225" s="169"/>
      <c r="W225" s="231" t="s">
        <v>218</v>
      </c>
      <c r="X225" s="168" t="s">
        <v>186</v>
      </c>
      <c r="Y225" s="168" t="s">
        <v>186</v>
      </c>
      <c r="Z225" s="168" t="s">
        <v>186</v>
      </c>
      <c r="AA225" s="168"/>
      <c r="AB225" s="168"/>
      <c r="AC225" s="168"/>
      <c r="AD225" s="162">
        <f>IF(H225="","",MONTH(H225))</f>
        <v>2</v>
      </c>
      <c r="AE225" s="162">
        <f>IF(I225="","",MONTH(I225))</f>
        <v>2</v>
      </c>
      <c r="AF225" s="162">
        <f>IF(H225="","",YEAR(H225))</f>
        <v>2022</v>
      </c>
      <c r="AG225" s="162">
        <f>IF(I225="","",YEAR(I225))</f>
        <v>2022</v>
      </c>
      <c r="AH225" s="162">
        <f>IF(B225="Root",IF(J225="CLOSED",SUMIF(Entrenamientos!A:A,"&lt;="&amp;Mantenimiento!I225,Entrenamientos!L:L)-SUMIF(Entrenamientos!A:A,"&lt;="&amp;Mantenimiento!H225,Entrenamientos!L:L),""),"")</f>
        <v>0</v>
      </c>
      <c r="AI225" s="163" t="str">
        <f>IF(W225="YES",IF(COUNTIF($W$3:$W997,"YES")=0,SUMIF(Entrenamientos!A:A,"&lt;="&amp;Mantenimiento!H225,Entrenamientos!L:L),SUMIF(Entrenamientos!A:A,"&lt;="&amp;Mantenimiento!H225,Entrenamientos!L:L)-SUMIF($I:$I,"&lt;"&amp;(Mantenimiento!H225-1),$AI:$AI)),"")</f>
        <v/>
      </c>
      <c r="AJ225" s="163">
        <f>IF(LEFT(F225,3)="AWP","",IF(I225="","",($I225-$H225)/$AS$1))</f>
        <v>0.50000694449408956</v>
      </c>
      <c r="AK225" s="163" t="str">
        <f ca="1">IF(LEFT(F225,3)="AWP",IF(I225="",(TODAY()-H225)/$AS$1,(I225-H225)/$AS$1),"")</f>
        <v/>
      </c>
      <c r="AL225" s="163">
        <f>IF($F225="MIP",IF(X225="X",$AJ225,""),"")</f>
        <v>0.50000694449408956</v>
      </c>
      <c r="AM225" s="199">
        <f>IF($F225="MIP",IF(Y225="X",$AJ225,""),"")</f>
        <v>0.50000694449408956</v>
      </c>
      <c r="AN225" s="199" t="e">
        <f>IF($F225="MIP",IF(#REF!="X",$AJ225,""),"")</f>
        <v>#REF!</v>
      </c>
      <c r="AO225" s="199">
        <f>IF($F225="MIP",IF(Z225="X",$AJ225,""),"")</f>
        <v>0.50000694449408956</v>
      </c>
      <c r="AP225" s="199" t="str">
        <f>IF($F225="MIP",IF(AA225="X",$AJ225,""),"")</f>
        <v/>
      </c>
      <c r="AQ225" s="199" t="str">
        <f>IF($F225="MIP",IF(AB225="X",$AJ225,""),"")</f>
        <v/>
      </c>
      <c r="AR225" s="163" t="str">
        <f>IF($F225="MIP",IF(AC225="X",$AJ225,""),"")</f>
        <v/>
      </c>
    </row>
    <row r="226" spans="1:44" x14ac:dyDescent="0.25">
      <c r="A226" s="165" t="s">
        <v>1032</v>
      </c>
      <c r="B226" s="165" t="s">
        <v>163</v>
      </c>
      <c r="C226" s="165"/>
      <c r="D226" s="166" t="s">
        <v>143</v>
      </c>
      <c r="E226" s="166" t="s">
        <v>248</v>
      </c>
      <c r="F226" s="165" t="s">
        <v>220</v>
      </c>
      <c r="G226" s="165" t="s">
        <v>66</v>
      </c>
      <c r="H226" s="167">
        <v>44614.416666435187</v>
      </c>
      <c r="I226" s="167">
        <v>44614.437500173612</v>
      </c>
      <c r="J226" s="161" t="str">
        <f t="shared" si="84"/>
        <v>CLOSED</v>
      </c>
      <c r="K226" s="197" t="s">
        <v>893</v>
      </c>
      <c r="L226" s="207"/>
      <c r="M226" s="233"/>
      <c r="N226" s="221"/>
      <c r="O226" s="224"/>
      <c r="P226" s="399"/>
      <c r="Q226" s="399"/>
      <c r="R226" s="205"/>
      <c r="S226" s="169"/>
      <c r="T226" s="205"/>
      <c r="U226" s="169"/>
      <c r="V226" s="169"/>
      <c r="W226" s="231" t="s">
        <v>218</v>
      </c>
      <c r="X226" s="168" t="s">
        <v>186</v>
      </c>
      <c r="Y226" s="168" t="s">
        <v>186</v>
      </c>
      <c r="Z226" s="168" t="s">
        <v>186</v>
      </c>
      <c r="AA226" s="168"/>
      <c r="AB226" s="168"/>
      <c r="AC226" s="168"/>
      <c r="AD226" s="162"/>
      <c r="AE226" s="162"/>
      <c r="AF226" s="162"/>
      <c r="AG226" s="162"/>
      <c r="AH226" s="162"/>
      <c r="AI226" s="163"/>
      <c r="AJ226" s="163"/>
      <c r="AK226" s="163"/>
      <c r="AL226" s="163"/>
      <c r="AM226" s="199"/>
      <c r="AN226" s="199"/>
      <c r="AO226" s="199"/>
      <c r="AP226" s="199"/>
      <c r="AQ226" s="199"/>
      <c r="AR226" s="163"/>
    </row>
    <row r="227" spans="1:44" ht="30" x14ac:dyDescent="0.25">
      <c r="A227" s="165" t="s">
        <v>1033</v>
      </c>
      <c r="B227" s="165" t="s">
        <v>163</v>
      </c>
      <c r="C227" s="165"/>
      <c r="D227" s="166" t="s">
        <v>143</v>
      </c>
      <c r="E227" s="166" t="s">
        <v>263</v>
      </c>
      <c r="F227" s="165" t="s">
        <v>220</v>
      </c>
      <c r="G227" s="165" t="s">
        <v>61</v>
      </c>
      <c r="H227" s="167">
        <v>44614.43749971065</v>
      </c>
      <c r="I227" s="167">
        <v>44614.458333564813</v>
      </c>
      <c r="J227" s="161" t="str">
        <f t="shared" si="84"/>
        <v>CLOSED</v>
      </c>
      <c r="K227" s="197" t="s">
        <v>747</v>
      </c>
      <c r="L227" s="207"/>
      <c r="M227" s="233"/>
      <c r="N227" s="221"/>
      <c r="O227" s="224"/>
      <c r="P227" s="399"/>
      <c r="Q227" s="399"/>
      <c r="R227" s="205"/>
      <c r="S227" s="169"/>
      <c r="T227" s="205"/>
      <c r="U227" s="169"/>
      <c r="V227" s="169"/>
      <c r="W227" s="231" t="s">
        <v>218</v>
      </c>
      <c r="X227" s="168" t="s">
        <v>186</v>
      </c>
      <c r="Y227" s="168" t="s">
        <v>186</v>
      </c>
      <c r="Z227" s="168" t="s">
        <v>186</v>
      </c>
      <c r="AA227" s="168"/>
      <c r="AB227" s="168"/>
      <c r="AC227" s="168"/>
      <c r="AD227" s="162">
        <f>IF(H227="","",MONTH(H227))</f>
        <v>2</v>
      </c>
      <c r="AE227" s="162">
        <f>IF(I227="","",MONTH(I227))</f>
        <v>2</v>
      </c>
      <c r="AF227" s="162">
        <f>IF(H227="","",YEAR(H227))</f>
        <v>2022</v>
      </c>
      <c r="AG227" s="162">
        <f>IF(I227="","",YEAR(I227))</f>
        <v>2022</v>
      </c>
      <c r="AH227" s="162">
        <f>IF(B227="Root",IF(J227="CLOSED",SUMIF(Entrenamientos!A:A,"&lt;="&amp;Mantenimiento!I227,Entrenamientos!L:L)-SUMIF(Entrenamientos!A:A,"&lt;="&amp;Mantenimiento!H227,Entrenamientos!L:L),""),"")</f>
        <v>0</v>
      </c>
      <c r="AI227" s="163" t="str">
        <f>IF(W227="YES",IF(COUNTIF($W$3:$W999,"YES")=0,SUMIF(Entrenamientos!A:A,"&lt;="&amp;Mantenimiento!H227,Entrenamientos!L:L),SUMIF(Entrenamientos!A:A,"&lt;="&amp;Mantenimiento!H227,Entrenamientos!L:L)-SUMIF($I:$I,"&lt;"&amp;(Mantenimiento!H227-1),$AI:$AI)),"")</f>
        <v/>
      </c>
      <c r="AJ227" s="163">
        <f>IF(LEFT(F227,3)="AWP","",IF(I227="","",($I227-$H227)/$AS$1))</f>
        <v>0.50001249994966279</v>
      </c>
      <c r="AK227" s="163" t="str">
        <f ca="1">IF(LEFT(F227,3)="AWP",IF(I227="",(TODAY()-H227)/$AS$1,(I227-H227)/$AS$1),"")</f>
        <v/>
      </c>
      <c r="AL227" s="163">
        <f>IF($F227="MIP",IF(X227="X",$AJ227,""),"")</f>
        <v>0.50001249994966279</v>
      </c>
      <c r="AM227" s="199">
        <f>IF($F227="MIP",IF(Y227="X",$AJ227,""),"")</f>
        <v>0.50001249994966279</v>
      </c>
      <c r="AN227" s="199" t="e">
        <f>IF($F227="MIP",IF(#REF!="X",$AJ227,""),"")</f>
        <v>#REF!</v>
      </c>
      <c r="AO227" s="199">
        <f>IF($F227="MIP",IF(Z227="X",$AJ227,""),"")</f>
        <v>0.50001249994966279</v>
      </c>
      <c r="AP227" s="199" t="str">
        <f>IF($F227="MIP",IF(AA227="X",$AJ227,""),"")</f>
        <v/>
      </c>
      <c r="AQ227" s="199" t="str">
        <f>IF($F227="MIP",IF(AB227="X",$AJ227,""),"")</f>
        <v/>
      </c>
      <c r="AR227" s="163" t="str">
        <f>IF($F227="MIP",IF(AC227="X",$AJ227,""),"")</f>
        <v/>
      </c>
    </row>
    <row r="228" spans="1:44" x14ac:dyDescent="0.25">
      <c r="A228" s="165" t="s">
        <v>1034</v>
      </c>
      <c r="B228" s="165" t="s">
        <v>163</v>
      </c>
      <c r="C228" s="165"/>
      <c r="D228" s="166" t="s">
        <v>143</v>
      </c>
      <c r="E228" s="166" t="s">
        <v>251</v>
      </c>
      <c r="F228" s="165" t="s">
        <v>220</v>
      </c>
      <c r="G228" s="165" t="s">
        <v>68</v>
      </c>
      <c r="H228" s="167">
        <v>44614.458332986113</v>
      </c>
      <c r="I228" s="167">
        <v>44614.479166956022</v>
      </c>
      <c r="J228" s="161" t="str">
        <f t="shared" si="84"/>
        <v>CLOSED</v>
      </c>
      <c r="K228" s="197" t="s">
        <v>963</v>
      </c>
      <c r="L228" s="207"/>
      <c r="M228" s="233"/>
      <c r="N228" s="221"/>
      <c r="O228" s="224"/>
      <c r="P228" s="399"/>
      <c r="Q228" s="399"/>
      <c r="R228" s="205"/>
      <c r="S228" s="169"/>
      <c r="T228" s="205"/>
      <c r="U228" s="169"/>
      <c r="V228" s="169"/>
      <c r="W228" s="231" t="s">
        <v>218</v>
      </c>
      <c r="X228" s="168" t="s">
        <v>186</v>
      </c>
      <c r="Y228" s="168" t="s">
        <v>186</v>
      </c>
      <c r="Z228" s="168" t="s">
        <v>186</v>
      </c>
      <c r="AA228" s="168"/>
      <c r="AB228" s="168"/>
      <c r="AC228" s="168"/>
      <c r="AD228" s="162"/>
      <c r="AE228" s="162"/>
      <c r="AF228" s="162"/>
      <c r="AG228" s="162"/>
      <c r="AH228" s="162"/>
      <c r="AI228" s="163"/>
      <c r="AJ228" s="163"/>
      <c r="AK228" s="163"/>
      <c r="AL228" s="163"/>
      <c r="AM228" s="199"/>
      <c r="AN228" s="199"/>
      <c r="AO228" s="199"/>
      <c r="AP228" s="199"/>
      <c r="AQ228" s="199"/>
      <c r="AR228" s="163"/>
    </row>
    <row r="229" spans="1:44" x14ac:dyDescent="0.25">
      <c r="A229" s="165" t="s">
        <v>1035</v>
      </c>
      <c r="B229" s="165" t="s">
        <v>163</v>
      </c>
      <c r="C229" s="165"/>
      <c r="D229" s="166" t="s">
        <v>143</v>
      </c>
      <c r="E229" s="166" t="s">
        <v>252</v>
      </c>
      <c r="F229" s="165" t="s">
        <v>220</v>
      </c>
      <c r="G229" s="165" t="s">
        <v>63</v>
      </c>
      <c r="H229" s="167">
        <v>44614.479166261575</v>
      </c>
      <c r="I229" s="167">
        <v>44614.500000347223</v>
      </c>
      <c r="J229" s="161" t="str">
        <f t="shared" si="84"/>
        <v>CLOSED</v>
      </c>
      <c r="K229" s="197" t="s">
        <v>748</v>
      </c>
      <c r="L229" s="207"/>
      <c r="M229" s="233"/>
      <c r="N229" s="221"/>
      <c r="O229" s="224"/>
      <c r="P229" s="399"/>
      <c r="Q229" s="399"/>
      <c r="R229" s="205"/>
      <c r="S229" s="169"/>
      <c r="T229" s="205"/>
      <c r="U229" s="169"/>
      <c r="V229" s="169"/>
      <c r="W229" s="231" t="s">
        <v>218</v>
      </c>
      <c r="X229" s="168" t="s">
        <v>186</v>
      </c>
      <c r="Y229" s="168" t="s">
        <v>186</v>
      </c>
      <c r="Z229" s="168" t="s">
        <v>186</v>
      </c>
      <c r="AA229" s="168"/>
      <c r="AB229" s="168"/>
      <c r="AC229" s="168"/>
      <c r="AD229" s="162">
        <f t="shared" ref="AD229:AE231" si="85">IF(H229="","",MONTH(H229))</f>
        <v>2</v>
      </c>
      <c r="AE229" s="162">
        <f t="shared" si="85"/>
        <v>2</v>
      </c>
      <c r="AF229" s="162">
        <f t="shared" ref="AF229:AG231" si="86">IF(H229="","",YEAR(H229))</f>
        <v>2022</v>
      </c>
      <c r="AG229" s="162">
        <f t="shared" si="86"/>
        <v>2022</v>
      </c>
      <c r="AH229" s="162">
        <f>IF(B229="Root",IF(J229="CLOSED",SUMIF(Entrenamientos!A:A,"&lt;="&amp;Mantenimiento!I229,Entrenamientos!L:L)-SUMIF(Entrenamientos!A:A,"&lt;="&amp;Mantenimiento!H229,Entrenamientos!L:L),""),"")</f>
        <v>0</v>
      </c>
      <c r="AI229" s="163" t="str">
        <f>IF(W229="YES",IF(COUNTIF($W$3:$W1001,"YES")=0,SUMIF(Entrenamientos!A:A,"&lt;="&amp;Mantenimiento!H229,Entrenamientos!L:L),SUMIF(Entrenamientos!A:A,"&lt;="&amp;Mantenimiento!H229,Entrenamientos!L:L)-SUMIF($I:$I,"&lt;"&amp;(Mantenimiento!H229-1),$AI:$AI)),"")</f>
        <v/>
      </c>
      <c r="AJ229" s="163">
        <f>IF(LEFT(F229,3)="AWP","",IF(I229="","",($I229-$H229)/$AS$1))</f>
        <v>0.5000180555798589</v>
      </c>
      <c r="AK229" s="163" t="str">
        <f ca="1">IF(LEFT(F229,3)="AWP",IF(I229="",(TODAY()-H229)/$AS$1,(I229-H229)/$AS$1),"")</f>
        <v/>
      </c>
      <c r="AL229" s="163">
        <f t="shared" ref="AL229:AM231" si="87">IF($F229="MIP",IF(X229="X",$AJ229,""),"")</f>
        <v>0.5000180555798589</v>
      </c>
      <c r="AM229" s="199">
        <f t="shared" si="87"/>
        <v>0.5000180555798589</v>
      </c>
      <c r="AN229" s="199" t="e">
        <f>IF($F229="MIP",IF(#REF!="X",$AJ229,""),"")</f>
        <v>#REF!</v>
      </c>
      <c r="AO229" s="199">
        <f t="shared" ref="AO229:AR231" si="88">IF($F229="MIP",IF(Z229="X",$AJ229,""),"")</f>
        <v>0.5000180555798589</v>
      </c>
      <c r="AP229" s="199" t="str">
        <f t="shared" si="88"/>
        <v/>
      </c>
      <c r="AQ229" s="199" t="str">
        <f t="shared" si="88"/>
        <v/>
      </c>
      <c r="AR229" s="163" t="str">
        <f t="shared" si="88"/>
        <v/>
      </c>
    </row>
    <row r="230" spans="1:44" ht="30" x14ac:dyDescent="0.25">
      <c r="A230" s="165" t="s">
        <v>1036</v>
      </c>
      <c r="B230" s="165" t="s">
        <v>163</v>
      </c>
      <c r="C230" s="165"/>
      <c r="D230" s="166" t="s">
        <v>143</v>
      </c>
      <c r="E230" s="166" t="s">
        <v>269</v>
      </c>
      <c r="F230" s="165" t="s">
        <v>220</v>
      </c>
      <c r="G230" s="165" t="s">
        <v>61</v>
      </c>
      <c r="H230" s="167">
        <v>44614.499999537038</v>
      </c>
      <c r="I230" s="167">
        <v>44614.520833738425</v>
      </c>
      <c r="J230" s="161" t="str">
        <f t="shared" si="84"/>
        <v>CLOSED</v>
      </c>
      <c r="K230" s="197" t="s">
        <v>748</v>
      </c>
      <c r="L230" s="207"/>
      <c r="M230" s="233"/>
      <c r="N230" s="221"/>
      <c r="O230" s="224"/>
      <c r="P230" s="399"/>
      <c r="Q230" s="399"/>
      <c r="R230" s="205"/>
      <c r="S230" s="169"/>
      <c r="T230" s="205"/>
      <c r="U230" s="169"/>
      <c r="V230" s="169"/>
      <c r="W230" s="231" t="s">
        <v>218</v>
      </c>
      <c r="X230" s="168" t="s">
        <v>186</v>
      </c>
      <c r="Y230" s="168" t="s">
        <v>186</v>
      </c>
      <c r="Z230" s="168" t="s">
        <v>186</v>
      </c>
      <c r="AA230" s="168"/>
      <c r="AB230" s="168"/>
      <c r="AC230" s="168"/>
      <c r="AD230" s="162">
        <f t="shared" si="85"/>
        <v>2</v>
      </c>
      <c r="AE230" s="162">
        <f t="shared" si="85"/>
        <v>2</v>
      </c>
      <c r="AF230" s="162">
        <f t="shared" si="86"/>
        <v>2022</v>
      </c>
      <c r="AG230" s="162">
        <f t="shared" si="86"/>
        <v>2022</v>
      </c>
      <c r="AH230" s="162">
        <f>IF(B230="Root",IF(J230="CLOSED",SUMIF(Entrenamientos!A:A,"&lt;="&amp;Mantenimiento!I230,Entrenamientos!L:L)-SUMIF(Entrenamientos!A:A,"&lt;="&amp;Mantenimiento!H230,Entrenamientos!L:L),""),"")</f>
        <v>0</v>
      </c>
      <c r="AI230" s="163" t="str">
        <f>IF(W230="YES",IF(COUNTIF($W$3:$W1002,"YES")=0,SUMIF(Entrenamientos!A:A,"&lt;="&amp;Mantenimiento!H230,Entrenamientos!L:L),SUMIF(Entrenamientos!A:A,"&lt;="&amp;Mantenimiento!H230,Entrenamientos!L:L)-SUMIF($I:$I,"&lt;"&amp;(Mantenimiento!H230-1),$AI:$AI)),"")</f>
        <v/>
      </c>
      <c r="AJ230" s="163">
        <f>IF(LEFT(F230,3)="AWP","",IF(I230="","",($I230-$H230)/$AS$1))</f>
        <v>0.50002083330764557</v>
      </c>
      <c r="AK230" s="163" t="str">
        <f ca="1">IF(LEFT(F230,3)="AWP",IF(I230="",(TODAY()-H230)/$AS$1,(I230-H230)/$AS$1),"")</f>
        <v/>
      </c>
      <c r="AL230" s="163">
        <f t="shared" si="87"/>
        <v>0.50002083330764557</v>
      </c>
      <c r="AM230" s="199">
        <f t="shared" si="87"/>
        <v>0.50002083330764557</v>
      </c>
      <c r="AN230" s="199" t="e">
        <f>IF($F230="MIP",IF(#REF!="X",$AJ230,""),"")</f>
        <v>#REF!</v>
      </c>
      <c r="AO230" s="199">
        <f t="shared" si="88"/>
        <v>0.50002083330764557</v>
      </c>
      <c r="AP230" s="199" t="str">
        <f t="shared" si="88"/>
        <v/>
      </c>
      <c r="AQ230" s="199" t="str">
        <f t="shared" si="88"/>
        <v/>
      </c>
      <c r="AR230" s="163" t="str">
        <f t="shared" si="88"/>
        <v/>
      </c>
    </row>
    <row r="231" spans="1:44" ht="30" x14ac:dyDescent="0.25">
      <c r="A231" s="165" t="s">
        <v>1037</v>
      </c>
      <c r="B231" s="165" t="s">
        <v>163</v>
      </c>
      <c r="C231" s="165"/>
      <c r="D231" s="166" t="s">
        <v>143</v>
      </c>
      <c r="E231" s="166" t="s">
        <v>272</v>
      </c>
      <c r="F231" s="165" t="s">
        <v>220</v>
      </c>
      <c r="G231" s="165" t="s">
        <v>61</v>
      </c>
      <c r="H231" s="167">
        <v>44614.520832812501</v>
      </c>
      <c r="I231" s="167">
        <v>44614.541667129626</v>
      </c>
      <c r="J231" s="161" t="str">
        <f t="shared" si="84"/>
        <v>CLOSED</v>
      </c>
      <c r="K231" s="197" t="s">
        <v>748</v>
      </c>
      <c r="L231" s="207"/>
      <c r="M231" s="233"/>
      <c r="N231" s="221"/>
      <c r="O231" s="224"/>
      <c r="P231" s="399"/>
      <c r="Q231" s="399"/>
      <c r="R231" s="205"/>
      <c r="S231" s="169"/>
      <c r="T231" s="205"/>
      <c r="U231" s="169"/>
      <c r="V231" s="169"/>
      <c r="W231" s="231" t="s">
        <v>218</v>
      </c>
      <c r="X231" s="168" t="s">
        <v>186</v>
      </c>
      <c r="Y231" s="168" t="s">
        <v>186</v>
      </c>
      <c r="Z231" s="168" t="s">
        <v>186</v>
      </c>
      <c r="AA231" s="168"/>
      <c r="AB231" s="168"/>
      <c r="AC231" s="168"/>
      <c r="AD231" s="162">
        <f t="shared" si="85"/>
        <v>2</v>
      </c>
      <c r="AE231" s="162">
        <f t="shared" si="85"/>
        <v>2</v>
      </c>
      <c r="AF231" s="162">
        <f t="shared" si="86"/>
        <v>2022</v>
      </c>
      <c r="AG231" s="162">
        <f t="shared" si="86"/>
        <v>2022</v>
      </c>
      <c r="AH231" s="162">
        <f>IF(B231="Root",IF(J231="CLOSED",SUMIF(Entrenamientos!A:A,"&lt;="&amp;Mantenimiento!I231,Entrenamientos!L:L)-SUMIF(Entrenamientos!A:A,"&lt;="&amp;Mantenimiento!H231,Entrenamientos!L:L),""),"")</f>
        <v>0</v>
      </c>
      <c r="AI231" s="163" t="str">
        <f>IF(W231="YES",IF(COUNTIF($W$3:$W1003,"YES")=0,SUMIF(Entrenamientos!A:A,"&lt;="&amp;Mantenimiento!H231,Entrenamientos!L:L),SUMIF(Entrenamientos!A:A,"&lt;="&amp;Mantenimiento!H231,Entrenamientos!L:L)-SUMIF($I:$I,"&lt;"&amp;(Mantenimiento!H231-1),$AI:$AI)),"")</f>
        <v/>
      </c>
      <c r="AJ231" s="163">
        <f>IF(LEFT(F231,3)="AWP","",IF(I231="","",($I231-$H231)/$AS$1))</f>
        <v>0.50002361103543214</v>
      </c>
      <c r="AK231" s="163" t="str">
        <f ca="1">IF(LEFT(F231,3)="AWP",IF(I231="",(TODAY()-H231)/$AS$1,(I231-H231)/$AS$1),"")</f>
        <v/>
      </c>
      <c r="AL231" s="163">
        <f t="shared" si="87"/>
        <v>0.50002361103543214</v>
      </c>
      <c r="AM231" s="199">
        <f t="shared" si="87"/>
        <v>0.50002361103543214</v>
      </c>
      <c r="AN231" s="199" t="e">
        <f>IF($F231="MIP",IF(#REF!="X",$AJ231,""),"")</f>
        <v>#REF!</v>
      </c>
      <c r="AO231" s="199">
        <f t="shared" si="88"/>
        <v>0.50002361103543214</v>
      </c>
      <c r="AP231" s="199" t="str">
        <f t="shared" si="88"/>
        <v/>
      </c>
      <c r="AQ231" s="199" t="str">
        <f t="shared" si="88"/>
        <v/>
      </c>
      <c r="AR231" s="163" t="str">
        <f t="shared" si="88"/>
        <v/>
      </c>
    </row>
    <row r="232" spans="1:44" x14ac:dyDescent="0.25">
      <c r="A232" s="165" t="s">
        <v>1038</v>
      </c>
      <c r="B232" s="165" t="s">
        <v>163</v>
      </c>
      <c r="C232" s="165"/>
      <c r="D232" s="166" t="s">
        <v>143</v>
      </c>
      <c r="E232" s="166" t="s">
        <v>266</v>
      </c>
      <c r="F232" s="165" t="s">
        <v>220</v>
      </c>
      <c r="G232" s="165" t="s">
        <v>68</v>
      </c>
      <c r="H232" s="167">
        <v>44614.541666087964</v>
      </c>
      <c r="I232" s="167">
        <v>44614.562500520835</v>
      </c>
      <c r="J232" s="161" t="str">
        <f t="shared" si="84"/>
        <v>CLOSED</v>
      </c>
      <c r="K232" s="197" t="s">
        <v>963</v>
      </c>
      <c r="L232" s="207"/>
      <c r="M232" s="233"/>
      <c r="N232" s="221"/>
      <c r="O232" s="224"/>
      <c r="P232" s="399"/>
      <c r="Q232" s="399"/>
      <c r="R232" s="205"/>
      <c r="S232" s="169"/>
      <c r="T232" s="205"/>
      <c r="U232" s="169"/>
      <c r="V232" s="169"/>
      <c r="W232" s="231" t="s">
        <v>218</v>
      </c>
      <c r="X232" s="168" t="s">
        <v>186</v>
      </c>
      <c r="Y232" s="168" t="s">
        <v>186</v>
      </c>
      <c r="Z232" s="168" t="s">
        <v>186</v>
      </c>
      <c r="AA232" s="168"/>
      <c r="AB232" s="168"/>
      <c r="AC232" s="168"/>
      <c r="AD232" s="162"/>
      <c r="AE232" s="162"/>
      <c r="AF232" s="162"/>
      <c r="AG232" s="162"/>
      <c r="AH232" s="162"/>
      <c r="AI232" s="163"/>
      <c r="AJ232" s="163"/>
      <c r="AK232" s="163"/>
      <c r="AL232" s="163"/>
      <c r="AM232" s="199"/>
      <c r="AN232" s="199"/>
      <c r="AO232" s="199"/>
      <c r="AP232" s="199"/>
      <c r="AQ232" s="199"/>
      <c r="AR232" s="163"/>
    </row>
    <row r="233" spans="1:44" ht="30" x14ac:dyDescent="0.25">
      <c r="A233" s="165" t="s">
        <v>1039</v>
      </c>
      <c r="B233" s="165" t="s">
        <v>163</v>
      </c>
      <c r="C233" s="165"/>
      <c r="D233" s="166" t="s">
        <v>143</v>
      </c>
      <c r="E233" s="166" t="s">
        <v>253</v>
      </c>
      <c r="F233" s="165" t="s">
        <v>220</v>
      </c>
      <c r="G233" s="165" t="s">
        <v>61</v>
      </c>
      <c r="H233" s="167">
        <v>44614.562499363426</v>
      </c>
      <c r="I233" s="167">
        <v>44614.583333912036</v>
      </c>
      <c r="J233" s="161" t="str">
        <f t="shared" si="84"/>
        <v>CLOSED</v>
      </c>
      <c r="K233" s="197" t="s">
        <v>748</v>
      </c>
      <c r="L233" s="207"/>
      <c r="M233" s="233"/>
      <c r="N233" s="221"/>
      <c r="O233" s="224"/>
      <c r="P233" s="399"/>
      <c r="Q233" s="399"/>
      <c r="R233" s="205"/>
      <c r="S233" s="169"/>
      <c r="T233" s="205"/>
      <c r="U233" s="169"/>
      <c r="V233" s="169"/>
      <c r="W233" s="231" t="s">
        <v>218</v>
      </c>
      <c r="X233" s="168" t="s">
        <v>186</v>
      </c>
      <c r="Y233" s="168" t="s">
        <v>186</v>
      </c>
      <c r="Z233" s="168" t="s">
        <v>186</v>
      </c>
      <c r="AA233" s="168"/>
      <c r="AB233" s="168"/>
      <c r="AC233" s="168"/>
      <c r="AD233" s="162">
        <f>IF(H233="","",MONTH(H233))</f>
        <v>2</v>
      </c>
      <c r="AE233" s="162">
        <f>IF(I233="","",MONTH(I233))</f>
        <v>2</v>
      </c>
      <c r="AF233" s="162">
        <f>IF(H233="","",YEAR(H233))</f>
        <v>2022</v>
      </c>
      <c r="AG233" s="162">
        <f>IF(I233="","",YEAR(I233))</f>
        <v>2022</v>
      </c>
      <c r="AH233" s="162">
        <f>IF(B233="Root",IF(J233="CLOSED",SUMIF(Entrenamientos!A:A,"&lt;="&amp;Mantenimiento!I233,Entrenamientos!L:L)-SUMIF(Entrenamientos!A:A,"&lt;="&amp;Mantenimiento!H233,Entrenamientos!L:L),""),"")</f>
        <v>0</v>
      </c>
      <c r="AI233" s="163" t="str">
        <f>IF(W233="YES",IF(COUNTIF($W$3:$W1005,"YES")=0,SUMIF(Entrenamientos!A:A,"&lt;="&amp;Mantenimiento!H233,Entrenamientos!L:L),SUMIF(Entrenamientos!A:A,"&lt;="&amp;Mantenimiento!H233,Entrenamientos!L:L)-SUMIF($I:$I,"&lt;"&amp;(Mantenimiento!H233-1),$AI:$AI)),"")</f>
        <v/>
      </c>
      <c r="AJ233" s="163">
        <f>IF(LEFT(F233,3)="AWP","",IF(I233="","",($I233-$H233)/$AS$1))</f>
        <v>0.50002916666562836</v>
      </c>
      <c r="AK233" s="163" t="str">
        <f ca="1">IF(LEFT(F233,3)="AWP",IF(I233="",(TODAY()-H233)/$AS$1,(I233-H233)/$AS$1),"")</f>
        <v/>
      </c>
      <c r="AL233" s="163">
        <f>IF($F233="MIP",IF(X233="X",$AJ233,""),"")</f>
        <v>0.50002916666562836</v>
      </c>
      <c r="AM233" s="199">
        <f>IF($F233="MIP",IF(Y233="X",$AJ233,""),"")</f>
        <v>0.50002916666562836</v>
      </c>
      <c r="AN233" s="199" t="e">
        <f>IF($F233="MIP",IF(#REF!="X",$AJ233,""),"")</f>
        <v>#REF!</v>
      </c>
      <c r="AO233" s="199">
        <f>IF($F233="MIP",IF(Z233="X",$AJ233,""),"")</f>
        <v>0.50002916666562836</v>
      </c>
      <c r="AP233" s="199" t="str">
        <f>IF($F233="MIP",IF(AA233="X",$AJ233,""),"")</f>
        <v/>
      </c>
      <c r="AQ233" s="199" t="str">
        <f>IF($F233="MIP",IF(AB233="X",$AJ233,""),"")</f>
        <v/>
      </c>
      <c r="AR233" s="163" t="str">
        <f>IF($F233="MIP",IF(AC233="X",$AJ233,""),"")</f>
        <v/>
      </c>
    </row>
    <row r="234" spans="1:44" x14ac:dyDescent="0.25">
      <c r="A234" s="165" t="s">
        <v>1040</v>
      </c>
      <c r="B234" s="165" t="s">
        <v>163</v>
      </c>
      <c r="C234" s="165"/>
      <c r="D234" s="166" t="s">
        <v>143</v>
      </c>
      <c r="E234" s="166" t="s">
        <v>254</v>
      </c>
      <c r="F234" s="165" t="s">
        <v>220</v>
      </c>
      <c r="G234" s="165" t="s">
        <v>69</v>
      </c>
      <c r="H234" s="167">
        <v>44614.583332638889</v>
      </c>
      <c r="I234" s="167">
        <v>44614.604167303238</v>
      </c>
      <c r="J234" s="161" t="str">
        <f t="shared" si="84"/>
        <v>CLOSED</v>
      </c>
      <c r="K234" s="197" t="s">
        <v>981</v>
      </c>
      <c r="L234" s="207"/>
      <c r="M234" s="233"/>
      <c r="N234" s="221"/>
      <c r="O234" s="224"/>
      <c r="P234" s="399"/>
      <c r="Q234" s="399"/>
      <c r="R234" s="205"/>
      <c r="S234" s="169"/>
      <c r="T234" s="205"/>
      <c r="U234" s="169"/>
      <c r="V234" s="169"/>
      <c r="W234" s="231" t="s">
        <v>218</v>
      </c>
      <c r="X234" s="168" t="s">
        <v>186</v>
      </c>
      <c r="Y234" s="168" t="s">
        <v>186</v>
      </c>
      <c r="Z234" s="168" t="s">
        <v>186</v>
      </c>
      <c r="AA234" s="168"/>
      <c r="AB234" s="168"/>
      <c r="AC234" s="168"/>
      <c r="AD234" s="162"/>
      <c r="AE234" s="162"/>
      <c r="AF234" s="162"/>
      <c r="AG234" s="162"/>
      <c r="AH234" s="162"/>
      <c r="AI234" s="163"/>
      <c r="AJ234" s="163"/>
      <c r="AK234" s="163"/>
      <c r="AL234" s="163"/>
      <c r="AM234" s="199"/>
      <c r="AN234" s="199"/>
      <c r="AO234" s="199"/>
      <c r="AP234" s="199"/>
      <c r="AQ234" s="199"/>
      <c r="AR234" s="163"/>
    </row>
    <row r="235" spans="1:44" x14ac:dyDescent="0.25">
      <c r="A235" s="165" t="s">
        <v>1041</v>
      </c>
      <c r="B235" s="165" t="s">
        <v>163</v>
      </c>
      <c r="C235" s="165"/>
      <c r="D235" s="166" t="s">
        <v>143</v>
      </c>
      <c r="E235" s="166" t="s">
        <v>249</v>
      </c>
      <c r="F235" s="165" t="s">
        <v>220</v>
      </c>
      <c r="G235" s="165" t="s">
        <v>66</v>
      </c>
      <c r="H235" s="167">
        <v>44617.333333333336</v>
      </c>
      <c r="I235" s="167">
        <v>44617.354166666664</v>
      </c>
      <c r="J235" s="161" t="str">
        <f t="shared" si="84"/>
        <v>CLOSED</v>
      </c>
      <c r="K235" s="197" t="s">
        <v>367</v>
      </c>
      <c r="L235" s="207"/>
      <c r="M235" s="233"/>
      <c r="N235" s="221"/>
      <c r="O235" s="224"/>
      <c r="P235" s="399"/>
      <c r="Q235" s="399"/>
      <c r="R235" s="205"/>
      <c r="S235" s="169"/>
      <c r="T235" s="205"/>
      <c r="U235" s="169"/>
      <c r="V235" s="169"/>
      <c r="W235" s="231" t="s">
        <v>218</v>
      </c>
      <c r="X235" s="168" t="s">
        <v>186</v>
      </c>
      <c r="Y235" s="168" t="s">
        <v>186</v>
      </c>
      <c r="Z235" s="168" t="s">
        <v>186</v>
      </c>
      <c r="AA235" s="168"/>
      <c r="AB235" s="168"/>
      <c r="AC235" s="168"/>
      <c r="AD235" s="162">
        <f t="shared" ref="AD235:AE237" si="89">IF(H235="","",MONTH(H235))</f>
        <v>2</v>
      </c>
      <c r="AE235" s="162">
        <f t="shared" si="89"/>
        <v>2</v>
      </c>
      <c r="AF235" s="162">
        <f t="shared" ref="AF235:AG237" si="90">IF(H235="","",YEAR(H235))</f>
        <v>2022</v>
      </c>
      <c r="AG235" s="162">
        <f t="shared" si="90"/>
        <v>2022</v>
      </c>
      <c r="AH235" s="162">
        <f>IF(B235="Root",IF(J235="CLOSED",SUMIF(Entrenamientos!A:A,"&lt;="&amp;Mantenimiento!I235,Entrenamientos!L:L)-SUMIF(Entrenamientos!A:A,"&lt;="&amp;Mantenimiento!H235,Entrenamientos!L:L),""),"")</f>
        <v>0</v>
      </c>
      <c r="AI235" s="163" t="str">
        <f>IF(W235="YES",IF(COUNTIF($W$3:$W1007,"YES")=0,SUMIF(Entrenamientos!A:A,"&lt;="&amp;Mantenimiento!H235,Entrenamientos!L:L),SUMIF(Entrenamientos!A:A,"&lt;="&amp;Mantenimiento!H235,Entrenamientos!L:L)-SUMIF($I:$I,"&lt;"&amp;(Mantenimiento!H235-1),$AI:$AI)),"")</f>
        <v/>
      </c>
      <c r="AJ235" s="163">
        <f>IF(LEFT(F235,3)="AWP","",IF(I235="","",($I235-$H235)/$AS$1))</f>
        <v>0.49999999991268851</v>
      </c>
      <c r="AK235" s="163" t="str">
        <f ca="1">IF(LEFT(F235,3)="AWP",IF(I235="",(TODAY()-H235)/$AS$1,(I235-H235)/$AS$1),"")</f>
        <v/>
      </c>
      <c r="AL235" s="163">
        <f t="shared" ref="AL235:AM237" si="91">IF($F235="MIP",IF(X235="X",$AJ235,""),"")</f>
        <v>0.49999999991268851</v>
      </c>
      <c r="AM235" s="199">
        <f t="shared" si="91"/>
        <v>0.49999999991268851</v>
      </c>
      <c r="AN235" s="199" t="e">
        <f>IF($F235="MIP",IF(#REF!="X",$AJ235,""),"")</f>
        <v>#REF!</v>
      </c>
      <c r="AO235" s="199">
        <f t="shared" ref="AO235:AR237" si="92">IF($F235="MIP",IF(Z235="X",$AJ235,""),"")</f>
        <v>0.49999999991268851</v>
      </c>
      <c r="AP235" s="199" t="str">
        <f t="shared" si="92"/>
        <v/>
      </c>
      <c r="AQ235" s="199" t="str">
        <f t="shared" si="92"/>
        <v/>
      </c>
      <c r="AR235" s="163" t="str">
        <f t="shared" si="92"/>
        <v/>
      </c>
    </row>
    <row r="236" spans="1:44" x14ac:dyDescent="0.25">
      <c r="A236" s="165" t="s">
        <v>1042</v>
      </c>
      <c r="B236" s="165" t="s">
        <v>163</v>
      </c>
      <c r="C236" s="165"/>
      <c r="D236" s="166" t="s">
        <v>143</v>
      </c>
      <c r="E236" s="166" t="s">
        <v>264</v>
      </c>
      <c r="F236" s="165" t="s">
        <v>220</v>
      </c>
      <c r="G236" s="165" t="s">
        <v>66</v>
      </c>
      <c r="H236" s="167">
        <v>44617.354166666664</v>
      </c>
      <c r="I236" s="167">
        <v>44617.375</v>
      </c>
      <c r="J236" s="161" t="str">
        <f t="shared" si="84"/>
        <v>CLOSED</v>
      </c>
      <c r="K236" s="197" t="s">
        <v>367</v>
      </c>
      <c r="L236" s="207"/>
      <c r="M236" s="233"/>
      <c r="N236" s="221"/>
      <c r="O236" s="224"/>
      <c r="P236" s="399"/>
      <c r="Q236" s="399"/>
      <c r="R236" s="205"/>
      <c r="S236" s="169"/>
      <c r="T236" s="205"/>
      <c r="U236" s="169"/>
      <c r="V236" s="169"/>
      <c r="W236" s="231" t="s">
        <v>218</v>
      </c>
      <c r="X236" s="168" t="s">
        <v>186</v>
      </c>
      <c r="Y236" s="168" t="s">
        <v>186</v>
      </c>
      <c r="Z236" s="168" t="s">
        <v>186</v>
      </c>
      <c r="AA236" s="168"/>
      <c r="AB236" s="168"/>
      <c r="AC236" s="168"/>
      <c r="AD236" s="162">
        <f t="shared" si="89"/>
        <v>2</v>
      </c>
      <c r="AE236" s="162">
        <f t="shared" si="89"/>
        <v>2</v>
      </c>
      <c r="AF236" s="162">
        <f t="shared" si="90"/>
        <v>2022</v>
      </c>
      <c r="AG236" s="162">
        <f t="shared" si="90"/>
        <v>2022</v>
      </c>
      <c r="AH236" s="162">
        <f>IF(B236="Root",IF(J236="CLOSED",SUMIF(Entrenamientos!A:A,"&lt;="&amp;Mantenimiento!I236,Entrenamientos!L:L)-SUMIF(Entrenamientos!A:A,"&lt;="&amp;Mantenimiento!H236,Entrenamientos!L:L),""),"")</f>
        <v>0</v>
      </c>
      <c r="AI236" s="163" t="str">
        <f>IF(W236="YES",IF(COUNTIF($W$3:$W1008,"YES")=0,SUMIF(Entrenamientos!A:A,"&lt;="&amp;Mantenimiento!H236,Entrenamientos!L:L),SUMIF(Entrenamientos!A:A,"&lt;="&amp;Mantenimiento!H236,Entrenamientos!L:L)-SUMIF($I:$I,"&lt;"&amp;(Mantenimiento!H236-1),$AI:$AI)),"")</f>
        <v/>
      </c>
      <c r="AJ236" s="163">
        <f>IF(LEFT(F236,3)="AWP","",IF(I236="","",($I236-$H236)/$AS$1))</f>
        <v>0.50000000008731149</v>
      </c>
      <c r="AK236" s="163" t="str">
        <f ca="1">IF(LEFT(F236,3)="AWP",IF(I236="",(TODAY()-H236)/$AS$1,(I236-H236)/$AS$1),"")</f>
        <v/>
      </c>
      <c r="AL236" s="163">
        <f t="shared" si="91"/>
        <v>0.50000000008731149</v>
      </c>
      <c r="AM236" s="199">
        <f t="shared" si="91"/>
        <v>0.50000000008731149</v>
      </c>
      <c r="AN236" s="199" t="e">
        <f>IF($F236="MIP",IF(#REF!="X",$AJ236,""),"")</f>
        <v>#REF!</v>
      </c>
      <c r="AO236" s="199">
        <f t="shared" si="92"/>
        <v>0.50000000008731149</v>
      </c>
      <c r="AP236" s="199" t="str">
        <f t="shared" si="92"/>
        <v/>
      </c>
      <c r="AQ236" s="199" t="str">
        <f t="shared" si="92"/>
        <v/>
      </c>
      <c r="AR236" s="163" t="str">
        <f t="shared" si="92"/>
        <v/>
      </c>
    </row>
    <row r="237" spans="1:44" x14ac:dyDescent="0.25">
      <c r="A237" s="165" t="s">
        <v>1043</v>
      </c>
      <c r="B237" s="165" t="s">
        <v>163</v>
      </c>
      <c r="C237" s="165"/>
      <c r="D237" s="166" t="s">
        <v>143</v>
      </c>
      <c r="E237" s="166" t="s">
        <v>265</v>
      </c>
      <c r="F237" s="165" t="s">
        <v>220</v>
      </c>
      <c r="G237" s="165" t="s">
        <v>66</v>
      </c>
      <c r="H237" s="167">
        <v>44617.374999884261</v>
      </c>
      <c r="I237" s="167">
        <v>44617.395833391201</v>
      </c>
      <c r="J237" s="161" t="str">
        <f t="shared" ref="J237:J246" si="93">IF(A237="","",IF(OR(I237="",H237="")=TRUE,"OPEN","CLOSED"))</f>
        <v>CLOSED</v>
      </c>
      <c r="K237" s="197" t="s">
        <v>367</v>
      </c>
      <c r="L237" s="207"/>
      <c r="M237" s="233"/>
      <c r="N237" s="221"/>
      <c r="O237" s="224"/>
      <c r="P237" s="399"/>
      <c r="Q237" s="399"/>
      <c r="R237" s="205"/>
      <c r="S237" s="169"/>
      <c r="T237" s="205"/>
      <c r="U237" s="169"/>
      <c r="V237" s="169"/>
      <c r="W237" s="231" t="s">
        <v>218</v>
      </c>
      <c r="X237" s="168" t="s">
        <v>186</v>
      </c>
      <c r="Y237" s="168" t="s">
        <v>186</v>
      </c>
      <c r="Z237" s="168" t="s">
        <v>186</v>
      </c>
      <c r="AA237" s="168"/>
      <c r="AB237" s="168"/>
      <c r="AC237" s="168"/>
      <c r="AD237" s="162">
        <f t="shared" si="89"/>
        <v>2</v>
      </c>
      <c r="AE237" s="162">
        <f t="shared" si="89"/>
        <v>2</v>
      </c>
      <c r="AF237" s="162">
        <f t="shared" si="90"/>
        <v>2022</v>
      </c>
      <c r="AG237" s="162">
        <f t="shared" si="90"/>
        <v>2022</v>
      </c>
      <c r="AH237" s="162">
        <f>IF(B237="Root",IF(J237="CLOSED",SUMIF(Entrenamientos!A:A,"&lt;="&amp;Mantenimiento!I237,Entrenamientos!L:L)-SUMIF(Entrenamientos!A:A,"&lt;="&amp;Mantenimiento!H237,Entrenamientos!L:L),""),"")</f>
        <v>0</v>
      </c>
      <c r="AI237" s="163" t="str">
        <f>IF(W237="YES",IF(COUNTIF($W$3:$W1009,"YES")=0,SUMIF(Entrenamientos!A:A,"&lt;="&amp;Mantenimiento!H237,Entrenamientos!L:L),SUMIF(Entrenamientos!A:A,"&lt;="&amp;Mantenimiento!H237,Entrenamientos!L:L)-SUMIF($I:$I,"&lt;"&amp;(Mantenimiento!H237-1),$AI:$AI)),"")</f>
        <v/>
      </c>
      <c r="AJ237" s="163">
        <f>IF(LEFT(F237,3)="AWP","",IF(I237="","",($I237-$H237)/$AS$1))</f>
        <v>0.5000041665916799</v>
      </c>
      <c r="AK237" s="163" t="str">
        <f ca="1">IF(LEFT(F237,3)="AWP",IF(I237="",(TODAY()-H237)/$AS$1,(I237-H237)/$AS$1),"")</f>
        <v/>
      </c>
      <c r="AL237" s="163">
        <f t="shared" si="91"/>
        <v>0.5000041665916799</v>
      </c>
      <c r="AM237" s="199">
        <f t="shared" si="91"/>
        <v>0.5000041665916799</v>
      </c>
      <c r="AN237" s="199" t="e">
        <f>IF($F237="MIP",IF(#REF!="X",$AJ237,""),"")</f>
        <v>#REF!</v>
      </c>
      <c r="AO237" s="199">
        <f t="shared" si="92"/>
        <v>0.5000041665916799</v>
      </c>
      <c r="AP237" s="199" t="str">
        <f t="shared" si="92"/>
        <v/>
      </c>
      <c r="AQ237" s="199" t="str">
        <f t="shared" si="92"/>
        <v/>
      </c>
      <c r="AR237" s="163" t="str">
        <f t="shared" si="92"/>
        <v/>
      </c>
    </row>
    <row r="238" spans="1:44" x14ac:dyDescent="0.25">
      <c r="A238" s="165" t="s">
        <v>1044</v>
      </c>
      <c r="B238" s="165" t="s">
        <v>163</v>
      </c>
      <c r="C238" s="165"/>
      <c r="D238" s="166" t="s">
        <v>143</v>
      </c>
      <c r="E238" s="166" t="s">
        <v>348</v>
      </c>
      <c r="F238" s="165" t="s">
        <v>220</v>
      </c>
      <c r="G238" s="165" t="s">
        <v>69</v>
      </c>
      <c r="H238" s="167">
        <v>44617.395833159724</v>
      </c>
      <c r="I238" s="167">
        <v>44617.41666678241</v>
      </c>
      <c r="J238" s="161" t="str">
        <f t="shared" si="93"/>
        <v>CLOSED</v>
      </c>
      <c r="K238" s="197" t="s">
        <v>981</v>
      </c>
      <c r="L238" s="207"/>
      <c r="M238" s="233"/>
      <c r="N238" s="221"/>
      <c r="O238" s="224"/>
      <c r="P238" s="399"/>
      <c r="Q238" s="399"/>
      <c r="R238" s="205"/>
      <c r="S238" s="169"/>
      <c r="T238" s="205"/>
      <c r="U238" s="169"/>
      <c r="V238" s="169"/>
      <c r="W238" s="231" t="s">
        <v>218</v>
      </c>
      <c r="X238" s="168" t="s">
        <v>186</v>
      </c>
      <c r="Y238" s="168" t="s">
        <v>186</v>
      </c>
      <c r="Z238" s="168" t="s">
        <v>186</v>
      </c>
      <c r="AA238" s="168"/>
      <c r="AB238" s="168"/>
      <c r="AC238" s="168"/>
      <c r="AD238" s="162"/>
      <c r="AE238" s="162"/>
      <c r="AF238" s="162"/>
      <c r="AG238" s="162"/>
      <c r="AH238" s="162"/>
      <c r="AI238" s="163"/>
      <c r="AJ238" s="163"/>
      <c r="AK238" s="163"/>
      <c r="AL238" s="163"/>
      <c r="AM238" s="199"/>
      <c r="AN238" s="199"/>
      <c r="AO238" s="199"/>
      <c r="AP238" s="199"/>
      <c r="AQ238" s="199"/>
      <c r="AR238" s="163"/>
    </row>
    <row r="239" spans="1:44" x14ac:dyDescent="0.25">
      <c r="A239" s="165" t="s">
        <v>1045</v>
      </c>
      <c r="B239" s="165" t="s">
        <v>163</v>
      </c>
      <c r="C239" s="165"/>
      <c r="D239" s="166" t="s">
        <v>143</v>
      </c>
      <c r="E239" s="166" t="s">
        <v>320</v>
      </c>
      <c r="F239" s="165" t="s">
        <v>220</v>
      </c>
      <c r="G239" s="165" t="s">
        <v>66</v>
      </c>
      <c r="H239" s="167">
        <v>44617.416666435187</v>
      </c>
      <c r="I239" s="167">
        <v>44617.437500173612</v>
      </c>
      <c r="J239" s="161" t="str">
        <f t="shared" si="93"/>
        <v>CLOSED</v>
      </c>
      <c r="K239" s="197" t="s">
        <v>967</v>
      </c>
      <c r="L239" s="207"/>
      <c r="M239" s="233"/>
      <c r="N239" s="221"/>
      <c r="O239" s="224"/>
      <c r="P239" s="399"/>
      <c r="Q239" s="399"/>
      <c r="R239" s="205"/>
      <c r="S239" s="169"/>
      <c r="T239" s="205"/>
      <c r="U239" s="169"/>
      <c r="V239" s="169"/>
      <c r="W239" s="231" t="s">
        <v>218</v>
      </c>
      <c r="X239" s="168" t="s">
        <v>186</v>
      </c>
      <c r="Y239" s="168" t="s">
        <v>186</v>
      </c>
      <c r="Z239" s="168" t="s">
        <v>186</v>
      </c>
      <c r="AA239" s="168"/>
      <c r="AB239" s="168"/>
      <c r="AC239" s="168"/>
      <c r="AD239" s="162"/>
      <c r="AE239" s="162"/>
      <c r="AF239" s="162"/>
      <c r="AG239" s="162"/>
      <c r="AH239" s="162"/>
      <c r="AI239" s="163"/>
      <c r="AJ239" s="163"/>
      <c r="AK239" s="163"/>
      <c r="AL239" s="163"/>
      <c r="AM239" s="199"/>
      <c r="AN239" s="199"/>
      <c r="AO239" s="199"/>
      <c r="AP239" s="199"/>
      <c r="AQ239" s="199"/>
      <c r="AR239" s="163"/>
    </row>
    <row r="240" spans="1:44" x14ac:dyDescent="0.25">
      <c r="A240" s="165" t="s">
        <v>1046</v>
      </c>
      <c r="B240" s="165" t="s">
        <v>163</v>
      </c>
      <c r="C240" s="165"/>
      <c r="D240" s="166" t="s">
        <v>143</v>
      </c>
      <c r="E240" s="166" t="s">
        <v>408</v>
      </c>
      <c r="F240" s="165" t="s">
        <v>220</v>
      </c>
      <c r="G240" s="165" t="s">
        <v>66</v>
      </c>
      <c r="H240" s="167">
        <v>44617.43749971065</v>
      </c>
      <c r="I240" s="167">
        <v>44617.458333564813</v>
      </c>
      <c r="J240" s="161" t="str">
        <f t="shared" si="93"/>
        <v>CLOSED</v>
      </c>
      <c r="K240" s="166" t="s">
        <v>874</v>
      </c>
      <c r="L240" s="207"/>
      <c r="M240" s="233"/>
      <c r="N240" s="221"/>
      <c r="O240" s="224"/>
      <c r="P240" s="399"/>
      <c r="Q240" s="399"/>
      <c r="R240" s="205"/>
      <c r="S240" s="169"/>
      <c r="T240" s="205"/>
      <c r="U240" s="169"/>
      <c r="V240" s="169"/>
      <c r="W240" s="231" t="s">
        <v>218</v>
      </c>
      <c r="X240" s="168" t="s">
        <v>186</v>
      </c>
      <c r="Y240" s="168" t="s">
        <v>186</v>
      </c>
      <c r="Z240" s="168" t="s">
        <v>186</v>
      </c>
      <c r="AA240" s="168"/>
      <c r="AB240" s="168"/>
      <c r="AC240" s="168"/>
      <c r="AD240" s="162">
        <f t="shared" ref="AD240:AE244" si="94">IF(H240="","",MONTH(H240))</f>
        <v>2</v>
      </c>
      <c r="AE240" s="162">
        <f t="shared" si="94"/>
        <v>2</v>
      </c>
      <c r="AF240" s="162">
        <f t="shared" ref="AF240:AG244" si="95">IF(H240="","",YEAR(H240))</f>
        <v>2022</v>
      </c>
      <c r="AG240" s="162">
        <f t="shared" si="95"/>
        <v>2022</v>
      </c>
      <c r="AH240" s="162">
        <f>IF(B240="Root",IF(J240="CLOSED",SUMIF(Entrenamientos!A:A,"&lt;="&amp;Mantenimiento!I240,Entrenamientos!L:L)-SUMIF(Entrenamientos!A:A,"&lt;="&amp;Mantenimiento!H240,Entrenamientos!L:L),""),"")</f>
        <v>0</v>
      </c>
      <c r="AI240" s="163" t="str">
        <f>IF(W240="YES",IF(COUNTIF($W$3:$W1011,"YES")=0,SUMIF(Entrenamientos!A:A,"&lt;="&amp;Mantenimiento!H240,Entrenamientos!L:L),SUMIF(Entrenamientos!A:A,"&lt;="&amp;Mantenimiento!H240,Entrenamientos!L:L)-SUMIF($I:$I,"&lt;"&amp;(Mantenimiento!H240-1),$AI:$AI)),"")</f>
        <v/>
      </c>
      <c r="AJ240" s="163">
        <f>IF(LEFT(F240,3)="AWP","",IF(I240="","",($I240-$H240)/$AS$1))</f>
        <v>0.50001249994966279</v>
      </c>
      <c r="AK240" s="163" t="str">
        <f ca="1">IF(LEFT(F240,3)="AWP",IF(I240="",(TODAY()-H240)/$AS$1,(I240-H240)/$AS$1),"")</f>
        <v/>
      </c>
      <c r="AL240" s="163">
        <f t="shared" ref="AL240:AM244" si="96">IF($F240="MIP",IF(X240="X",$AJ240,""),"")</f>
        <v>0.50001249994966279</v>
      </c>
      <c r="AM240" s="199">
        <f t="shared" si="96"/>
        <v>0.50001249994966279</v>
      </c>
      <c r="AN240" s="199" t="e">
        <f>IF($F240="MIP",IF(#REF!="X",$AJ240,""),"")</f>
        <v>#REF!</v>
      </c>
      <c r="AO240" s="199">
        <f t="shared" ref="AO240:AR244" si="97">IF($F240="MIP",IF(Z240="X",$AJ240,""),"")</f>
        <v>0.50001249994966279</v>
      </c>
      <c r="AP240" s="199" t="str">
        <f t="shared" si="97"/>
        <v/>
      </c>
      <c r="AQ240" s="199" t="str">
        <f t="shared" si="97"/>
        <v/>
      </c>
      <c r="AR240" s="163" t="str">
        <f t="shared" si="97"/>
        <v/>
      </c>
    </row>
    <row r="241" spans="1:44" x14ac:dyDescent="0.25">
      <c r="A241" s="165" t="s">
        <v>1047</v>
      </c>
      <c r="B241" s="165" t="s">
        <v>163</v>
      </c>
      <c r="C241" s="165"/>
      <c r="D241" s="166" t="s">
        <v>143</v>
      </c>
      <c r="E241" s="166" t="s">
        <v>409</v>
      </c>
      <c r="F241" s="165" t="s">
        <v>220</v>
      </c>
      <c r="G241" s="165" t="s">
        <v>66</v>
      </c>
      <c r="H241" s="167">
        <v>44617.458332986113</v>
      </c>
      <c r="I241" s="167">
        <v>44617.479166956022</v>
      </c>
      <c r="J241" s="161" t="str">
        <f t="shared" si="93"/>
        <v>CLOSED</v>
      </c>
      <c r="K241" s="166" t="s">
        <v>875</v>
      </c>
      <c r="L241" s="207"/>
      <c r="M241" s="233"/>
      <c r="N241" s="221"/>
      <c r="O241" s="224"/>
      <c r="P241" s="399"/>
      <c r="Q241" s="399"/>
      <c r="R241" s="205"/>
      <c r="S241" s="169"/>
      <c r="T241" s="205"/>
      <c r="U241" s="169"/>
      <c r="V241" s="169"/>
      <c r="W241" s="231" t="s">
        <v>218</v>
      </c>
      <c r="X241" s="168" t="s">
        <v>186</v>
      </c>
      <c r="Y241" s="168" t="s">
        <v>186</v>
      </c>
      <c r="Z241" s="168" t="s">
        <v>186</v>
      </c>
      <c r="AA241" s="168"/>
      <c r="AB241" s="168"/>
      <c r="AC241" s="168"/>
      <c r="AD241" s="162">
        <f t="shared" si="94"/>
        <v>2</v>
      </c>
      <c r="AE241" s="162">
        <f t="shared" si="94"/>
        <v>2</v>
      </c>
      <c r="AF241" s="162">
        <f t="shared" si="95"/>
        <v>2022</v>
      </c>
      <c r="AG241" s="162">
        <f t="shared" si="95"/>
        <v>2022</v>
      </c>
      <c r="AH241" s="162">
        <f>IF(B241="Root",IF(J241="CLOSED",SUMIF(Entrenamientos!A:A,"&lt;="&amp;Mantenimiento!I241,Entrenamientos!L:L)-SUMIF(Entrenamientos!A:A,"&lt;="&amp;Mantenimiento!H241,Entrenamientos!L:L),""),"")</f>
        <v>0</v>
      </c>
      <c r="AI241" s="163" t="str">
        <f>IF(W241="YES",IF(COUNTIF($W$3:$W1012,"YES")=0,SUMIF(Entrenamientos!A:A,"&lt;="&amp;Mantenimiento!H241,Entrenamientos!L:L),SUMIF(Entrenamientos!A:A,"&lt;="&amp;Mantenimiento!H241,Entrenamientos!L:L)-SUMIF($I:$I,"&lt;"&amp;(Mantenimiento!H241-1),$AI:$AI)),"")</f>
        <v/>
      </c>
      <c r="AJ241" s="163">
        <f>IF(LEFT(F241,3)="AWP","",IF(I241="","",($I241-$H241)/$AS$1))</f>
        <v>0.50001527785207234</v>
      </c>
      <c r="AK241" s="163" t="str">
        <f ca="1">IF(LEFT(F241,3)="AWP",IF(I241="",(TODAY()-H241)/$AS$1,(I241-H241)/$AS$1),"")</f>
        <v/>
      </c>
      <c r="AL241" s="163">
        <f t="shared" si="96"/>
        <v>0.50001527785207234</v>
      </c>
      <c r="AM241" s="199">
        <f t="shared" si="96"/>
        <v>0.50001527785207234</v>
      </c>
      <c r="AN241" s="199" t="e">
        <f>IF($F241="MIP",IF(#REF!="X",$AJ241,""),"")</f>
        <v>#REF!</v>
      </c>
      <c r="AO241" s="199">
        <f t="shared" si="97"/>
        <v>0.50001527785207234</v>
      </c>
      <c r="AP241" s="199" t="str">
        <f t="shared" si="97"/>
        <v/>
      </c>
      <c r="AQ241" s="199" t="str">
        <f t="shared" si="97"/>
        <v/>
      </c>
      <c r="AR241" s="163" t="str">
        <f t="shared" si="97"/>
        <v/>
      </c>
    </row>
    <row r="242" spans="1:44" x14ac:dyDescent="0.25">
      <c r="A242" s="165" t="s">
        <v>1050</v>
      </c>
      <c r="B242" s="165" t="s">
        <v>163</v>
      </c>
      <c r="C242" s="165"/>
      <c r="D242" s="166" t="s">
        <v>143</v>
      </c>
      <c r="E242" s="166" t="s">
        <v>249</v>
      </c>
      <c r="F242" s="165" t="s">
        <v>220</v>
      </c>
      <c r="G242" s="165" t="s">
        <v>66</v>
      </c>
      <c r="H242" s="167">
        <v>44621.333333333336</v>
      </c>
      <c r="I242" s="167">
        <v>44621.354166666664</v>
      </c>
      <c r="J242" s="161" t="str">
        <f t="shared" si="93"/>
        <v>CLOSED</v>
      </c>
      <c r="K242" s="197" t="s">
        <v>367</v>
      </c>
      <c r="L242" s="207"/>
      <c r="M242" s="233"/>
      <c r="N242" s="221"/>
      <c r="O242" s="224"/>
      <c r="P242" s="399"/>
      <c r="Q242" s="399"/>
      <c r="R242" s="205"/>
      <c r="S242" s="169"/>
      <c r="T242" s="205"/>
      <c r="U242" s="169"/>
      <c r="V242" s="169"/>
      <c r="W242" s="231" t="s">
        <v>218</v>
      </c>
      <c r="X242" s="168" t="s">
        <v>186</v>
      </c>
      <c r="Y242" s="168" t="s">
        <v>186</v>
      </c>
      <c r="Z242" s="168" t="s">
        <v>186</v>
      </c>
      <c r="AA242" s="168"/>
      <c r="AB242" s="168"/>
      <c r="AC242" s="168"/>
      <c r="AD242" s="162">
        <f t="shared" si="94"/>
        <v>3</v>
      </c>
      <c r="AE242" s="162">
        <f t="shared" si="94"/>
        <v>3</v>
      </c>
      <c r="AF242" s="162">
        <f t="shared" si="95"/>
        <v>2022</v>
      </c>
      <c r="AG242" s="162">
        <f t="shared" si="95"/>
        <v>2022</v>
      </c>
      <c r="AH242" s="162">
        <f>IF(B242="Root",IF(J242="CLOSED",SUMIF(Entrenamientos!A:A,"&lt;="&amp;Mantenimiento!I242,Entrenamientos!L:L)-SUMIF(Entrenamientos!A:A,"&lt;="&amp;Mantenimiento!H242,Entrenamientos!L:L),""),"")</f>
        <v>0</v>
      </c>
      <c r="AI242" s="163" t="str">
        <f>IF(W242="YES",IF(COUNTIF($W$3:$W1014,"YES")=0,SUMIF(Entrenamientos!A:A,"&lt;="&amp;Mantenimiento!H242,Entrenamientos!L:L),SUMIF(Entrenamientos!A:A,"&lt;="&amp;Mantenimiento!H242,Entrenamientos!L:L)-SUMIF($I:$I,"&lt;"&amp;(Mantenimiento!H242-1),$AI:$AI)),"")</f>
        <v/>
      </c>
      <c r="AJ242" s="163">
        <f>IF(LEFT(F242,3)="AWP","",IF(I242="","",($I242-$H242)/$AS$1))</f>
        <v>0.49999999991268851</v>
      </c>
      <c r="AK242" s="163" t="str">
        <f ca="1">IF(LEFT(F242,3)="AWP",IF(I242="",(TODAY()-H242)/$AS$1,(I242-H242)/$AS$1),"")</f>
        <v/>
      </c>
      <c r="AL242" s="163">
        <f t="shared" si="96"/>
        <v>0.49999999991268851</v>
      </c>
      <c r="AM242" s="199">
        <f t="shared" si="96"/>
        <v>0.49999999991268851</v>
      </c>
      <c r="AN242" s="199" t="e">
        <f>IF($F242="MIP",IF(#REF!="X",$AJ242,""),"")</f>
        <v>#REF!</v>
      </c>
      <c r="AO242" s="199">
        <f t="shared" si="97"/>
        <v>0.49999999991268851</v>
      </c>
      <c r="AP242" s="199" t="str">
        <f t="shared" si="97"/>
        <v/>
      </c>
      <c r="AQ242" s="199" t="str">
        <f t="shared" si="97"/>
        <v/>
      </c>
      <c r="AR242" s="163" t="str">
        <f t="shared" si="97"/>
        <v/>
      </c>
    </row>
    <row r="243" spans="1:44" x14ac:dyDescent="0.25">
      <c r="A243" s="165" t="s">
        <v>1051</v>
      </c>
      <c r="B243" s="165" t="s">
        <v>163</v>
      </c>
      <c r="C243" s="165"/>
      <c r="D243" s="166" t="s">
        <v>143</v>
      </c>
      <c r="E243" s="166" t="s">
        <v>416</v>
      </c>
      <c r="F243" s="165" t="s">
        <v>220</v>
      </c>
      <c r="G243" s="165" t="s">
        <v>66</v>
      </c>
      <c r="H243" s="167">
        <v>44621.354166666664</v>
      </c>
      <c r="I243" s="167">
        <v>44621.375</v>
      </c>
      <c r="J243" s="161" t="str">
        <f t="shared" si="93"/>
        <v>CLOSED</v>
      </c>
      <c r="K243" s="197" t="s">
        <v>453</v>
      </c>
      <c r="L243" s="207"/>
      <c r="M243" s="233"/>
      <c r="N243" s="221"/>
      <c r="O243" s="224"/>
      <c r="P243" s="399"/>
      <c r="Q243" s="399"/>
      <c r="R243" s="205"/>
      <c r="S243" s="169"/>
      <c r="T243" s="205"/>
      <c r="U243" s="169"/>
      <c r="V243" s="169"/>
      <c r="W243" s="231" t="s">
        <v>218</v>
      </c>
      <c r="X243" s="168" t="s">
        <v>186</v>
      </c>
      <c r="Y243" s="168" t="s">
        <v>186</v>
      </c>
      <c r="Z243" s="168" t="s">
        <v>186</v>
      </c>
      <c r="AA243" s="168"/>
      <c r="AB243" s="168"/>
      <c r="AC243" s="168"/>
      <c r="AD243" s="162">
        <f t="shared" si="94"/>
        <v>3</v>
      </c>
      <c r="AE243" s="162">
        <f t="shared" si="94"/>
        <v>3</v>
      </c>
      <c r="AF243" s="162">
        <f t="shared" si="95"/>
        <v>2022</v>
      </c>
      <c r="AG243" s="162">
        <f t="shared" si="95"/>
        <v>2022</v>
      </c>
      <c r="AH243" s="162">
        <f>IF(B243="Root",IF(J243="CLOSED",SUMIF(Entrenamientos!A:A,"&lt;="&amp;Mantenimiento!I243,Entrenamientos!L:L)-SUMIF(Entrenamientos!A:A,"&lt;="&amp;Mantenimiento!H243,Entrenamientos!L:L),""),"")</f>
        <v>0</v>
      </c>
      <c r="AI243" s="163" t="str">
        <f>IF(W243="YES",IF(COUNTIF($W$3:$W1014,"YES")=0,SUMIF(Entrenamientos!A:A,"&lt;="&amp;Mantenimiento!H243,Entrenamientos!L:L),SUMIF(Entrenamientos!A:A,"&lt;="&amp;Mantenimiento!H243,Entrenamientos!L:L)-SUMIF($I:$I,"&lt;"&amp;(Mantenimiento!H243-1),$AI:$AI)),"")</f>
        <v/>
      </c>
      <c r="AJ243" s="163">
        <f>IF(LEFT(F243,3)="AWP","",IF(I243="","",($I243-$H243)/$AS$1))</f>
        <v>0.50000000008731149</v>
      </c>
      <c r="AK243" s="163" t="str">
        <f ca="1">IF(LEFT(F243,3)="AWP",IF(I243="",(TODAY()-H243)/$AS$1,(I243-H243)/$AS$1),"")</f>
        <v/>
      </c>
      <c r="AL243" s="163">
        <f t="shared" si="96"/>
        <v>0.50000000008731149</v>
      </c>
      <c r="AM243" s="199">
        <f t="shared" si="96"/>
        <v>0.50000000008731149</v>
      </c>
      <c r="AN243" s="199" t="e">
        <f>IF($F243="MIP",IF(#REF!="X",$AJ243,""),"")</f>
        <v>#REF!</v>
      </c>
      <c r="AO243" s="199">
        <f t="shared" si="97"/>
        <v>0.50000000008731149</v>
      </c>
      <c r="AP243" s="199" t="str">
        <f t="shared" si="97"/>
        <v/>
      </c>
      <c r="AQ243" s="199" t="str">
        <f t="shared" si="97"/>
        <v/>
      </c>
      <c r="AR243" s="163" t="str">
        <f t="shared" si="97"/>
        <v/>
      </c>
    </row>
    <row r="244" spans="1:44" x14ac:dyDescent="0.25">
      <c r="A244" s="165" t="s">
        <v>1052</v>
      </c>
      <c r="B244" s="165" t="s">
        <v>163</v>
      </c>
      <c r="C244" s="165"/>
      <c r="D244" s="166" t="s">
        <v>143</v>
      </c>
      <c r="E244" s="166" t="s">
        <v>408</v>
      </c>
      <c r="F244" s="165" t="s">
        <v>220</v>
      </c>
      <c r="G244" s="165" t="s">
        <v>66</v>
      </c>
      <c r="H244" s="167">
        <v>44621.375</v>
      </c>
      <c r="I244" s="167">
        <v>44621.395833333336</v>
      </c>
      <c r="J244" s="161" t="str">
        <f>IF(A244="","",IF(OR(I244="",H244="")=TRUE,"OPEN","CLOSED"))</f>
        <v>CLOSED</v>
      </c>
      <c r="K244" s="197" t="s">
        <v>454</v>
      </c>
      <c r="L244" s="207"/>
      <c r="M244" s="233"/>
      <c r="N244" s="221"/>
      <c r="O244" s="224"/>
      <c r="P244" s="399"/>
      <c r="Q244" s="399"/>
      <c r="R244" s="205"/>
      <c r="S244" s="169"/>
      <c r="T244" s="205"/>
      <c r="U244" s="169"/>
      <c r="V244" s="169"/>
      <c r="W244" s="231" t="s">
        <v>218</v>
      </c>
      <c r="X244" s="168" t="s">
        <v>186</v>
      </c>
      <c r="Y244" s="168" t="s">
        <v>186</v>
      </c>
      <c r="Z244" s="168" t="s">
        <v>186</v>
      </c>
      <c r="AA244" s="168"/>
      <c r="AB244" s="168"/>
      <c r="AC244" s="168"/>
      <c r="AD244" s="162">
        <f t="shared" si="94"/>
        <v>3</v>
      </c>
      <c r="AE244" s="162">
        <f t="shared" si="94"/>
        <v>3</v>
      </c>
      <c r="AF244" s="162">
        <f t="shared" si="95"/>
        <v>2022</v>
      </c>
      <c r="AG244" s="162">
        <f t="shared" si="95"/>
        <v>2022</v>
      </c>
      <c r="AH244" s="162">
        <f>IF(B244="Root",IF(J244="CLOSED",SUMIF(Entrenamientos!A:A,"&lt;="&amp;Mantenimiento!I244,Entrenamientos!L:L)-SUMIF(Entrenamientos!A:A,"&lt;="&amp;Mantenimiento!H244,Entrenamientos!L:L),""),"")</f>
        <v>0</v>
      </c>
      <c r="AI244" s="163" t="str">
        <f>IF(W244="YES",IF(COUNTIF($W$3:$W1015,"YES")=0,SUMIF(Entrenamientos!A:A,"&lt;="&amp;Mantenimiento!H244,Entrenamientos!L:L),SUMIF(Entrenamientos!A:A,"&lt;="&amp;Mantenimiento!H244,Entrenamientos!L:L)-SUMIF($I:$I,"&lt;"&amp;(Mantenimiento!H244-1),$AI:$AI)),"")</f>
        <v/>
      </c>
      <c r="AJ244" s="163">
        <f>IF(LEFT(F244,3)="AWP","",IF(I244="","",($I244-$H244)/$AS$1))</f>
        <v>0.50000000008731149</v>
      </c>
      <c r="AK244" s="163" t="str">
        <f ca="1">IF(LEFT(F244,3)="AWP",IF(I244="",(TODAY()-H244)/$AS$1,(I244-H244)/$AS$1),"")</f>
        <v/>
      </c>
      <c r="AL244" s="163">
        <f t="shared" si="96"/>
        <v>0.50000000008731149</v>
      </c>
      <c r="AM244" s="199">
        <f t="shared" si="96"/>
        <v>0.50000000008731149</v>
      </c>
      <c r="AN244" s="199" t="e">
        <f>IF($F244="MIP",IF(#REF!="X",$AJ244,""),"")</f>
        <v>#REF!</v>
      </c>
      <c r="AO244" s="199">
        <f t="shared" si="97"/>
        <v>0.50000000008731149</v>
      </c>
      <c r="AP244" s="199" t="str">
        <f t="shared" si="97"/>
        <v/>
      </c>
      <c r="AQ244" s="199" t="str">
        <f t="shared" si="97"/>
        <v/>
      </c>
      <c r="AR244" s="163" t="str">
        <f t="shared" si="97"/>
        <v/>
      </c>
    </row>
    <row r="245" spans="1:44" x14ac:dyDescent="0.25">
      <c r="A245" s="165" t="s">
        <v>1048</v>
      </c>
      <c r="B245" s="165" t="s">
        <v>163</v>
      </c>
      <c r="C245" s="165"/>
      <c r="D245" s="166" t="s">
        <v>143</v>
      </c>
      <c r="E245" s="166" t="s">
        <v>244</v>
      </c>
      <c r="F245" s="165" t="s">
        <v>220</v>
      </c>
      <c r="G245" s="165" t="s">
        <v>65</v>
      </c>
      <c r="H245" s="167">
        <v>44622.333333333336</v>
      </c>
      <c r="I245" s="167">
        <v>44622.354166666664</v>
      </c>
      <c r="J245" s="161" t="str">
        <f t="shared" si="93"/>
        <v>CLOSED</v>
      </c>
      <c r="K245" s="197" t="s">
        <v>960</v>
      </c>
      <c r="L245" s="207"/>
      <c r="M245" s="233"/>
      <c r="N245" s="221"/>
      <c r="O245" s="224"/>
      <c r="P245" s="399"/>
      <c r="Q245" s="399"/>
      <c r="R245" s="205"/>
      <c r="S245" s="169"/>
      <c r="T245" s="205"/>
      <c r="U245" s="169"/>
      <c r="V245" s="169"/>
      <c r="W245" s="231" t="s">
        <v>218</v>
      </c>
      <c r="X245" s="168" t="s">
        <v>186</v>
      </c>
      <c r="Y245" s="168" t="s">
        <v>186</v>
      </c>
      <c r="Z245" s="168" t="s">
        <v>186</v>
      </c>
      <c r="AA245" s="168"/>
      <c r="AB245" s="168"/>
      <c r="AC245" s="168"/>
      <c r="AD245" s="162"/>
      <c r="AE245" s="162"/>
      <c r="AF245" s="162"/>
      <c r="AG245" s="162"/>
      <c r="AH245" s="162"/>
      <c r="AI245" s="163"/>
      <c r="AJ245" s="163"/>
      <c r="AK245" s="163"/>
      <c r="AL245" s="163"/>
      <c r="AM245" s="199"/>
      <c r="AN245" s="199"/>
      <c r="AO245" s="199"/>
      <c r="AP245" s="199"/>
      <c r="AQ245" s="199"/>
      <c r="AR245" s="163"/>
    </row>
    <row r="246" spans="1:44" x14ac:dyDescent="0.25">
      <c r="A246" s="165" t="s">
        <v>1049</v>
      </c>
      <c r="B246" s="165" t="s">
        <v>163</v>
      </c>
      <c r="C246" s="165"/>
      <c r="D246" s="166" t="s">
        <v>143</v>
      </c>
      <c r="E246" s="166" t="s">
        <v>246</v>
      </c>
      <c r="F246" s="165" t="s">
        <v>220</v>
      </c>
      <c r="G246" s="165" t="s">
        <v>68</v>
      </c>
      <c r="H246" s="167">
        <v>44622.354166666664</v>
      </c>
      <c r="I246" s="167">
        <v>44622.375</v>
      </c>
      <c r="J246" s="161" t="str">
        <f t="shared" si="93"/>
        <v>CLOSED</v>
      </c>
      <c r="K246" s="197" t="s">
        <v>961</v>
      </c>
      <c r="L246" s="207"/>
      <c r="M246" s="233"/>
      <c r="N246" s="221"/>
      <c r="O246" s="224"/>
      <c r="P246" s="399"/>
      <c r="Q246" s="399"/>
      <c r="R246" s="205"/>
      <c r="S246" s="169"/>
      <c r="T246" s="205"/>
      <c r="U246" s="169"/>
      <c r="V246" s="169"/>
      <c r="W246" s="231" t="s">
        <v>218</v>
      </c>
      <c r="X246" s="168" t="s">
        <v>186</v>
      </c>
      <c r="Y246" s="168" t="s">
        <v>186</v>
      </c>
      <c r="Z246" s="168" t="s">
        <v>186</v>
      </c>
      <c r="AA246" s="168"/>
      <c r="AB246" s="168"/>
      <c r="AC246" s="168"/>
      <c r="AD246" s="162"/>
      <c r="AE246" s="162"/>
      <c r="AF246" s="162"/>
      <c r="AG246" s="162"/>
      <c r="AH246" s="162"/>
      <c r="AI246" s="163"/>
      <c r="AJ246" s="163"/>
      <c r="AK246" s="163"/>
      <c r="AL246" s="163"/>
      <c r="AM246" s="199"/>
      <c r="AN246" s="199"/>
      <c r="AO246" s="199"/>
      <c r="AP246" s="199"/>
      <c r="AQ246" s="199"/>
      <c r="AR246" s="163"/>
    </row>
    <row r="247" spans="1:44" x14ac:dyDescent="0.25">
      <c r="A247" s="165" t="s">
        <v>1053</v>
      </c>
      <c r="B247" s="165" t="s">
        <v>163</v>
      </c>
      <c r="C247" s="165"/>
      <c r="D247" s="166" t="s">
        <v>143</v>
      </c>
      <c r="E247" s="166" t="s">
        <v>245</v>
      </c>
      <c r="F247" s="165" t="s">
        <v>220</v>
      </c>
      <c r="G247" s="165" t="s">
        <v>65</v>
      </c>
      <c r="H247" s="167">
        <v>44622.333333333336</v>
      </c>
      <c r="I247" s="167">
        <v>44622.354166666664</v>
      </c>
      <c r="J247" s="161" t="str">
        <f t="shared" ref="J247:J253" si="98">IF(A247="","",IF(OR(I247="",H247="")=TRUE,"OPEN","CLOSED"))</f>
        <v>CLOSED</v>
      </c>
      <c r="K247" s="197" t="s">
        <v>1060</v>
      </c>
      <c r="L247" s="207"/>
      <c r="M247" s="233"/>
      <c r="N247" s="221"/>
      <c r="O247" s="224"/>
      <c r="P247" s="399"/>
      <c r="Q247" s="399"/>
      <c r="R247" s="205"/>
      <c r="S247" s="169"/>
      <c r="T247" s="205"/>
      <c r="U247" s="169"/>
      <c r="V247" s="169"/>
      <c r="W247" s="231" t="s">
        <v>218</v>
      </c>
      <c r="X247" s="168" t="s">
        <v>186</v>
      </c>
      <c r="Y247" s="168" t="s">
        <v>186</v>
      </c>
      <c r="Z247" s="168" t="s">
        <v>186</v>
      </c>
      <c r="AA247" s="168"/>
      <c r="AB247" s="168"/>
      <c r="AC247" s="168"/>
      <c r="AD247" s="162"/>
      <c r="AE247" s="162"/>
      <c r="AF247" s="162"/>
      <c r="AG247" s="162"/>
      <c r="AH247" s="162"/>
      <c r="AI247" s="163"/>
      <c r="AJ247" s="163"/>
      <c r="AK247" s="163"/>
      <c r="AL247" s="163"/>
      <c r="AM247" s="199"/>
      <c r="AN247" s="199"/>
      <c r="AO247" s="199"/>
      <c r="AP247" s="199"/>
      <c r="AQ247" s="199"/>
      <c r="AR247" s="163"/>
    </row>
    <row r="248" spans="1:44" x14ac:dyDescent="0.25">
      <c r="A248" s="165" t="s">
        <v>1054</v>
      </c>
      <c r="B248" s="165" t="s">
        <v>163</v>
      </c>
      <c r="C248" s="165"/>
      <c r="D248" s="166" t="s">
        <v>143</v>
      </c>
      <c r="E248" s="166" t="s">
        <v>247</v>
      </c>
      <c r="F248" s="165" t="s">
        <v>220</v>
      </c>
      <c r="G248" s="165" t="s">
        <v>68</v>
      </c>
      <c r="H248" s="167">
        <v>44622.354166666664</v>
      </c>
      <c r="I248" s="167">
        <v>44622.375</v>
      </c>
      <c r="J248" s="161" t="str">
        <f t="shared" si="98"/>
        <v>CLOSED</v>
      </c>
      <c r="K248" s="197" t="s">
        <v>744</v>
      </c>
      <c r="L248" s="207"/>
      <c r="M248" s="233"/>
      <c r="N248" s="221"/>
      <c r="O248" s="224"/>
      <c r="P248" s="399"/>
      <c r="Q248" s="399"/>
      <c r="R248" s="205"/>
      <c r="S248" s="169"/>
      <c r="T248" s="205"/>
      <c r="U248" s="169"/>
      <c r="V248" s="169"/>
      <c r="W248" s="231" t="s">
        <v>218</v>
      </c>
      <c r="X248" s="168" t="s">
        <v>186</v>
      </c>
      <c r="Y248" s="168" t="s">
        <v>186</v>
      </c>
      <c r="Z248" s="168" t="s">
        <v>186</v>
      </c>
      <c r="AA248" s="168"/>
      <c r="AB248" s="168"/>
      <c r="AC248" s="168"/>
      <c r="AD248" s="162"/>
      <c r="AE248" s="162"/>
      <c r="AF248" s="162"/>
      <c r="AG248" s="162"/>
      <c r="AH248" s="162"/>
      <c r="AI248" s="163"/>
      <c r="AJ248" s="163"/>
      <c r="AK248" s="163"/>
      <c r="AL248" s="163"/>
      <c r="AM248" s="199"/>
      <c r="AN248" s="199"/>
      <c r="AO248" s="199"/>
      <c r="AP248" s="199"/>
      <c r="AQ248" s="199"/>
      <c r="AR248" s="163"/>
    </row>
    <row r="249" spans="1:44" x14ac:dyDescent="0.25">
      <c r="A249" s="165" t="s">
        <v>1055</v>
      </c>
      <c r="B249" s="165" t="s">
        <v>163</v>
      </c>
      <c r="C249" s="165"/>
      <c r="D249" s="166" t="s">
        <v>143</v>
      </c>
      <c r="E249" s="166" t="s">
        <v>248</v>
      </c>
      <c r="F249" s="165" t="s">
        <v>220</v>
      </c>
      <c r="G249" s="165" t="s">
        <v>65</v>
      </c>
      <c r="H249" s="167">
        <v>44622.333333333336</v>
      </c>
      <c r="I249" s="167">
        <v>44622.354166666664</v>
      </c>
      <c r="J249" s="161" t="str">
        <f t="shared" si="98"/>
        <v>CLOSED</v>
      </c>
      <c r="K249" s="197" t="s">
        <v>746</v>
      </c>
      <c r="L249" s="207"/>
      <c r="M249" s="233"/>
      <c r="N249" s="221"/>
      <c r="O249" s="224"/>
      <c r="P249" s="399"/>
      <c r="Q249" s="399"/>
      <c r="R249" s="205"/>
      <c r="S249" s="169"/>
      <c r="T249" s="205"/>
      <c r="U249" s="169"/>
      <c r="V249" s="169"/>
      <c r="W249" s="231" t="s">
        <v>218</v>
      </c>
      <c r="X249" s="168" t="s">
        <v>186</v>
      </c>
      <c r="Y249" s="168" t="s">
        <v>186</v>
      </c>
      <c r="Z249" s="168" t="s">
        <v>186</v>
      </c>
      <c r="AA249" s="168"/>
      <c r="AB249" s="168"/>
      <c r="AC249" s="168"/>
      <c r="AD249" s="162"/>
      <c r="AE249" s="162"/>
      <c r="AF249" s="162"/>
      <c r="AG249" s="162"/>
      <c r="AH249" s="162"/>
      <c r="AI249" s="163"/>
      <c r="AJ249" s="163"/>
      <c r="AK249" s="163"/>
      <c r="AL249" s="163"/>
      <c r="AM249" s="199"/>
      <c r="AN249" s="199"/>
      <c r="AO249" s="199"/>
      <c r="AP249" s="199"/>
      <c r="AQ249" s="199"/>
      <c r="AR249" s="163"/>
    </row>
    <row r="250" spans="1:44" x14ac:dyDescent="0.25">
      <c r="A250" s="165" t="s">
        <v>1056</v>
      </c>
      <c r="B250" s="165" t="s">
        <v>163</v>
      </c>
      <c r="C250" s="165"/>
      <c r="D250" s="166" t="s">
        <v>143</v>
      </c>
      <c r="E250" s="166" t="s">
        <v>251</v>
      </c>
      <c r="F250" s="165" t="s">
        <v>220</v>
      </c>
      <c r="G250" s="165" t="s">
        <v>68</v>
      </c>
      <c r="H250" s="167">
        <v>44622.354166666664</v>
      </c>
      <c r="I250" s="167">
        <v>44622.375</v>
      </c>
      <c r="J250" s="161" t="str">
        <f t="shared" si="98"/>
        <v>CLOSED</v>
      </c>
      <c r="K250" s="197" t="s">
        <v>963</v>
      </c>
      <c r="L250" s="207"/>
      <c r="M250" s="233"/>
      <c r="N250" s="221"/>
      <c r="O250" s="224"/>
      <c r="P250" s="399"/>
      <c r="Q250" s="399"/>
      <c r="R250" s="205"/>
      <c r="S250" s="169"/>
      <c r="T250" s="205"/>
      <c r="U250" s="169"/>
      <c r="V250" s="169"/>
      <c r="W250" s="231" t="s">
        <v>218</v>
      </c>
      <c r="X250" s="168" t="s">
        <v>186</v>
      </c>
      <c r="Y250" s="168" t="s">
        <v>186</v>
      </c>
      <c r="Z250" s="168" t="s">
        <v>186</v>
      </c>
      <c r="AA250" s="168"/>
      <c r="AB250" s="168"/>
      <c r="AC250" s="168"/>
      <c r="AD250" s="162"/>
      <c r="AE250" s="162"/>
      <c r="AF250" s="162"/>
      <c r="AG250" s="162"/>
      <c r="AH250" s="162"/>
      <c r="AI250" s="163"/>
      <c r="AJ250" s="163"/>
      <c r="AK250" s="163"/>
      <c r="AL250" s="163"/>
      <c r="AM250" s="199"/>
      <c r="AN250" s="199"/>
      <c r="AO250" s="199"/>
      <c r="AP250" s="199"/>
      <c r="AQ250" s="199"/>
      <c r="AR250" s="163"/>
    </row>
    <row r="251" spans="1:44" x14ac:dyDescent="0.25">
      <c r="A251" s="165" t="s">
        <v>1057</v>
      </c>
      <c r="B251" s="165" t="s">
        <v>163</v>
      </c>
      <c r="C251" s="165"/>
      <c r="D251" s="166" t="s">
        <v>143</v>
      </c>
      <c r="E251" s="166" t="s">
        <v>252</v>
      </c>
      <c r="F251" s="165" t="s">
        <v>220</v>
      </c>
      <c r="G251" s="165" t="s">
        <v>65</v>
      </c>
      <c r="H251" s="167">
        <v>44622.333333333336</v>
      </c>
      <c r="I251" s="167">
        <v>44622.354166666664</v>
      </c>
      <c r="J251" s="161" t="str">
        <f t="shared" si="98"/>
        <v>CLOSED</v>
      </c>
      <c r="K251" s="197" t="s">
        <v>748</v>
      </c>
      <c r="L251" s="207"/>
      <c r="M251" s="233"/>
      <c r="N251" s="221"/>
      <c r="O251" s="224"/>
      <c r="P251" s="399"/>
      <c r="Q251" s="399"/>
      <c r="R251" s="205"/>
      <c r="S251" s="169"/>
      <c r="T251" s="205"/>
      <c r="U251" s="169"/>
      <c r="V251" s="169"/>
      <c r="W251" s="231" t="s">
        <v>218</v>
      </c>
      <c r="X251" s="168" t="s">
        <v>186</v>
      </c>
      <c r="Y251" s="168" t="s">
        <v>186</v>
      </c>
      <c r="Z251" s="168" t="s">
        <v>186</v>
      </c>
      <c r="AA251" s="168"/>
      <c r="AB251" s="168"/>
      <c r="AC251" s="168"/>
      <c r="AD251" s="162"/>
      <c r="AE251" s="162"/>
      <c r="AF251" s="162"/>
      <c r="AG251" s="162"/>
      <c r="AH251" s="162"/>
      <c r="AI251" s="163"/>
      <c r="AJ251" s="163"/>
      <c r="AK251" s="163"/>
      <c r="AL251" s="163"/>
      <c r="AM251" s="199"/>
      <c r="AN251" s="199"/>
      <c r="AO251" s="199"/>
      <c r="AP251" s="199"/>
      <c r="AQ251" s="199"/>
      <c r="AR251" s="163"/>
    </row>
    <row r="252" spans="1:44" x14ac:dyDescent="0.25">
      <c r="A252" s="165" t="s">
        <v>1058</v>
      </c>
      <c r="B252" s="165" t="s">
        <v>163</v>
      </c>
      <c r="C252" s="165"/>
      <c r="D252" s="166" t="s">
        <v>143</v>
      </c>
      <c r="E252" s="166" t="s">
        <v>320</v>
      </c>
      <c r="F252" s="165" t="s">
        <v>220</v>
      </c>
      <c r="G252" s="165" t="s">
        <v>68</v>
      </c>
      <c r="H252" s="167">
        <v>44622.354166666664</v>
      </c>
      <c r="I252" s="167">
        <v>44622.375</v>
      </c>
      <c r="J252" s="161" t="str">
        <f t="shared" si="98"/>
        <v>CLOSED</v>
      </c>
      <c r="K252" s="197" t="s">
        <v>967</v>
      </c>
      <c r="L252" s="207"/>
      <c r="M252" s="233"/>
      <c r="N252" s="221"/>
      <c r="O252" s="224"/>
      <c r="P252" s="399"/>
      <c r="Q252" s="399"/>
      <c r="R252" s="205"/>
      <c r="S252" s="169"/>
      <c r="T252" s="205"/>
      <c r="U252" s="169"/>
      <c r="V252" s="169"/>
      <c r="W252" s="231" t="s">
        <v>218</v>
      </c>
      <c r="X252" s="168" t="s">
        <v>186</v>
      </c>
      <c r="Y252" s="168" t="s">
        <v>186</v>
      </c>
      <c r="Z252" s="168" t="s">
        <v>186</v>
      </c>
      <c r="AA252" s="168"/>
      <c r="AB252" s="168"/>
      <c r="AC252" s="168"/>
      <c r="AD252" s="162"/>
      <c r="AE252" s="162"/>
      <c r="AF252" s="162"/>
      <c r="AG252" s="162"/>
      <c r="AH252" s="162"/>
      <c r="AI252" s="163"/>
      <c r="AJ252" s="163"/>
      <c r="AK252" s="163"/>
      <c r="AL252" s="163"/>
      <c r="AM252" s="199"/>
      <c r="AN252" s="199"/>
      <c r="AO252" s="199"/>
      <c r="AP252" s="199"/>
      <c r="AQ252" s="199"/>
      <c r="AR252" s="163"/>
    </row>
    <row r="253" spans="1:44" x14ac:dyDescent="0.25">
      <c r="A253" s="165" t="s">
        <v>1059</v>
      </c>
      <c r="B253" s="165" t="s">
        <v>163</v>
      </c>
      <c r="C253" s="165"/>
      <c r="D253" s="166" t="s">
        <v>143</v>
      </c>
      <c r="E253" s="166" t="s">
        <v>254</v>
      </c>
      <c r="F253" s="165" t="s">
        <v>220</v>
      </c>
      <c r="G253" s="165" t="s">
        <v>65</v>
      </c>
      <c r="H253" s="167">
        <v>44622.333333333336</v>
      </c>
      <c r="I253" s="167">
        <v>44622.354166666664</v>
      </c>
      <c r="J253" s="161" t="str">
        <f t="shared" si="98"/>
        <v>CLOSED</v>
      </c>
      <c r="K253" s="197" t="s">
        <v>749</v>
      </c>
      <c r="L253" s="207"/>
      <c r="M253" s="233"/>
      <c r="N253" s="221"/>
      <c r="O253" s="224"/>
      <c r="P253" s="399"/>
      <c r="Q253" s="399"/>
      <c r="R253" s="205"/>
      <c r="S253" s="169"/>
      <c r="T253" s="205"/>
      <c r="U253" s="169"/>
      <c r="V253" s="169"/>
      <c r="W253" s="231" t="s">
        <v>218</v>
      </c>
      <c r="X253" s="168" t="s">
        <v>186</v>
      </c>
      <c r="Y253" s="168" t="s">
        <v>186</v>
      </c>
      <c r="Z253" s="168" t="s">
        <v>186</v>
      </c>
      <c r="AA253" s="168"/>
      <c r="AB253" s="168"/>
      <c r="AC253" s="168"/>
      <c r="AD253" s="162"/>
      <c r="AE253" s="162"/>
      <c r="AF253" s="162"/>
      <c r="AG253" s="162"/>
      <c r="AH253" s="162"/>
      <c r="AI253" s="163"/>
      <c r="AJ253" s="163"/>
      <c r="AK253" s="163"/>
      <c r="AL253" s="163"/>
      <c r="AM253" s="199"/>
      <c r="AN253" s="199"/>
      <c r="AO253" s="199"/>
      <c r="AP253" s="199"/>
      <c r="AQ253" s="199"/>
      <c r="AR253" s="163"/>
    </row>
    <row r="254" spans="1:44" ht="45" x14ac:dyDescent="0.25">
      <c r="A254" s="165" t="s">
        <v>1114</v>
      </c>
      <c r="B254" s="165" t="s">
        <v>163</v>
      </c>
      <c r="C254" s="165"/>
      <c r="D254" s="166" t="s">
        <v>143</v>
      </c>
      <c r="E254" s="166" t="s">
        <v>255</v>
      </c>
      <c r="F254" s="165" t="s">
        <v>220</v>
      </c>
      <c r="G254" s="165" t="s">
        <v>65</v>
      </c>
      <c r="H254" s="167">
        <v>44622.583333333336</v>
      </c>
      <c r="I254" s="167">
        <v>44622.75</v>
      </c>
      <c r="J254" s="161" t="str">
        <f t="shared" ref="J254:J262" si="99">IF(A254="","",IF(OR(I254="",H254="")=TRUE,"OPEN","CLOSED"))</f>
        <v>CLOSED</v>
      </c>
      <c r="K254" s="197" t="s">
        <v>1115</v>
      </c>
      <c r="L254" s="207"/>
      <c r="M254" s="233"/>
      <c r="N254" s="221"/>
      <c r="O254" s="224"/>
      <c r="P254" s="399"/>
      <c r="Q254" s="399"/>
      <c r="R254" s="205"/>
      <c r="S254" s="169"/>
      <c r="T254" s="205"/>
      <c r="U254" s="169"/>
      <c r="V254" s="169"/>
      <c r="W254" s="231" t="s">
        <v>218</v>
      </c>
      <c r="X254" s="168"/>
      <c r="Y254" s="168"/>
      <c r="Z254" s="168" t="s">
        <v>186</v>
      </c>
      <c r="AA254" s="168"/>
      <c r="AB254" s="168"/>
      <c r="AC254" s="168"/>
      <c r="AD254" s="162"/>
      <c r="AE254" s="162"/>
      <c r="AF254" s="162"/>
      <c r="AG254" s="162"/>
      <c r="AH254" s="162"/>
      <c r="AI254" s="163"/>
      <c r="AJ254" s="163"/>
      <c r="AK254" s="163"/>
      <c r="AL254" s="163"/>
      <c r="AM254" s="199"/>
      <c r="AN254" s="199"/>
      <c r="AO254" s="199"/>
      <c r="AP254" s="199"/>
      <c r="AQ254" s="199"/>
      <c r="AR254" s="163"/>
    </row>
    <row r="255" spans="1:44" x14ac:dyDescent="0.25">
      <c r="A255" s="165" t="s">
        <v>2002</v>
      </c>
      <c r="B255" s="165" t="s">
        <v>163</v>
      </c>
      <c r="C255" s="165"/>
      <c r="D255" s="166" t="s">
        <v>143</v>
      </c>
      <c r="E255" s="166" t="s">
        <v>255</v>
      </c>
      <c r="F255" s="165" t="s">
        <v>220</v>
      </c>
      <c r="G255" s="165" t="s">
        <v>65</v>
      </c>
      <c r="H255" s="167">
        <v>44624.458333333336</v>
      </c>
      <c r="I255" s="167">
        <v>44624.708333333336</v>
      </c>
      <c r="J255" s="161" t="str">
        <f>IF(A255="","",IF(OR(I255="",H255="")=TRUE,"OPEN","CLOSED"))</f>
        <v>CLOSED</v>
      </c>
      <c r="K255" s="197" t="s">
        <v>2003</v>
      </c>
      <c r="L255" s="207"/>
      <c r="M255" s="233"/>
      <c r="N255" s="221"/>
      <c r="O255" s="224"/>
      <c r="P255" s="399"/>
      <c r="Q255" s="399"/>
      <c r="R255" s="205"/>
      <c r="S255" s="169"/>
      <c r="T255" s="205"/>
      <c r="U255" s="169"/>
      <c r="V255" s="169"/>
      <c r="W255" s="231" t="s">
        <v>218</v>
      </c>
      <c r="X255" s="168"/>
      <c r="Y255" s="168"/>
      <c r="Z255" s="168" t="s">
        <v>186</v>
      </c>
      <c r="AA255" s="168"/>
      <c r="AB255" s="168"/>
      <c r="AC255" s="168"/>
      <c r="AD255" s="162"/>
      <c r="AE255" s="162"/>
      <c r="AF255" s="162"/>
      <c r="AG255" s="162"/>
      <c r="AH255" s="162"/>
      <c r="AI255" s="163"/>
      <c r="AJ255" s="163"/>
      <c r="AK255" s="163"/>
      <c r="AL255" s="163"/>
      <c r="AM255" s="199"/>
      <c r="AN255" s="199"/>
      <c r="AO255" s="199"/>
      <c r="AP255" s="199"/>
      <c r="AQ255" s="199"/>
      <c r="AR255" s="163"/>
    </row>
    <row r="256" spans="1:44" x14ac:dyDescent="0.25">
      <c r="A256" s="165" t="s">
        <v>1061</v>
      </c>
      <c r="B256" s="165" t="s">
        <v>163</v>
      </c>
      <c r="C256" s="165"/>
      <c r="D256" s="166" t="s">
        <v>143</v>
      </c>
      <c r="E256" s="166" t="s">
        <v>246</v>
      </c>
      <c r="F256" s="165" t="s">
        <v>220</v>
      </c>
      <c r="G256" s="165" t="s">
        <v>68</v>
      </c>
      <c r="H256" s="167">
        <v>44627.263888888891</v>
      </c>
      <c r="I256" s="167">
        <v>44627.277777777781</v>
      </c>
      <c r="J256" s="161" t="str">
        <f t="shared" si="99"/>
        <v>CLOSED</v>
      </c>
      <c r="K256" s="197" t="s">
        <v>961</v>
      </c>
      <c r="L256" s="207"/>
      <c r="M256" s="233"/>
      <c r="N256" s="221"/>
      <c r="O256" s="224"/>
      <c r="P256" s="399"/>
      <c r="Q256" s="399"/>
      <c r="R256" s="205"/>
      <c r="S256" s="169"/>
      <c r="T256" s="205"/>
      <c r="U256" s="169"/>
      <c r="V256" s="169"/>
      <c r="W256" s="231" t="s">
        <v>218</v>
      </c>
      <c r="X256" s="168"/>
      <c r="Y256" s="168"/>
      <c r="Z256" s="168" t="s">
        <v>186</v>
      </c>
      <c r="AA256" s="168"/>
      <c r="AB256" s="168"/>
      <c r="AC256" s="168"/>
      <c r="AD256" s="162"/>
      <c r="AE256" s="162"/>
      <c r="AF256" s="162"/>
      <c r="AG256" s="162"/>
      <c r="AH256" s="162"/>
      <c r="AI256" s="163"/>
      <c r="AJ256" s="163"/>
      <c r="AK256" s="163"/>
      <c r="AL256" s="163"/>
      <c r="AM256" s="199"/>
      <c r="AN256" s="199"/>
      <c r="AO256" s="199"/>
      <c r="AP256" s="199"/>
      <c r="AQ256" s="199"/>
      <c r="AR256" s="163"/>
    </row>
    <row r="257" spans="1:44" x14ac:dyDescent="0.25">
      <c r="A257" s="165" t="s">
        <v>1062</v>
      </c>
      <c r="B257" s="165" t="s">
        <v>163</v>
      </c>
      <c r="C257" s="165"/>
      <c r="D257" s="166" t="s">
        <v>143</v>
      </c>
      <c r="E257" s="166" t="s">
        <v>260</v>
      </c>
      <c r="F257" s="165" t="s">
        <v>220</v>
      </c>
      <c r="G257" s="165" t="s">
        <v>68</v>
      </c>
      <c r="H257" s="167">
        <v>44627.277777777781</v>
      </c>
      <c r="I257" s="167">
        <v>44627.291666666664</v>
      </c>
      <c r="J257" s="161" t="str">
        <f t="shared" si="99"/>
        <v>CLOSED</v>
      </c>
      <c r="K257" s="197" t="s">
        <v>962</v>
      </c>
      <c r="L257" s="207"/>
      <c r="M257" s="233"/>
      <c r="N257" s="221"/>
      <c r="O257" s="224"/>
      <c r="P257" s="399"/>
      <c r="Q257" s="399"/>
      <c r="R257" s="205"/>
      <c r="S257" s="169"/>
      <c r="T257" s="205"/>
      <c r="U257" s="169"/>
      <c r="V257" s="169"/>
      <c r="W257" s="231" t="s">
        <v>218</v>
      </c>
      <c r="X257" s="168"/>
      <c r="Y257" s="168"/>
      <c r="Z257" s="168" t="s">
        <v>186</v>
      </c>
      <c r="AA257" s="168"/>
      <c r="AB257" s="168"/>
      <c r="AC257" s="168"/>
      <c r="AD257" s="162"/>
      <c r="AE257" s="162"/>
      <c r="AF257" s="162"/>
      <c r="AG257" s="162"/>
      <c r="AH257" s="162"/>
      <c r="AI257" s="163"/>
      <c r="AJ257" s="163"/>
      <c r="AK257" s="163"/>
      <c r="AL257" s="163"/>
      <c r="AM257" s="199"/>
      <c r="AN257" s="199"/>
      <c r="AO257" s="199"/>
      <c r="AP257" s="199"/>
      <c r="AQ257" s="199"/>
      <c r="AR257" s="163"/>
    </row>
    <row r="258" spans="1:44" x14ac:dyDescent="0.25">
      <c r="A258" s="165" t="s">
        <v>1063</v>
      </c>
      <c r="B258" s="165" t="s">
        <v>163</v>
      </c>
      <c r="C258" s="165"/>
      <c r="D258" s="166" t="s">
        <v>143</v>
      </c>
      <c r="E258" s="166" t="s">
        <v>247</v>
      </c>
      <c r="F258" s="165" t="s">
        <v>220</v>
      </c>
      <c r="G258" s="165" t="s">
        <v>66</v>
      </c>
      <c r="H258" s="167">
        <v>44627.291666666664</v>
      </c>
      <c r="I258" s="167">
        <v>44627.305555555555</v>
      </c>
      <c r="J258" s="161" t="str">
        <f t="shared" si="99"/>
        <v>CLOSED</v>
      </c>
      <c r="K258" s="197" t="s">
        <v>744</v>
      </c>
      <c r="L258" s="207"/>
      <c r="M258" s="233"/>
      <c r="N258" s="221"/>
      <c r="O258" s="224"/>
      <c r="P258" s="399"/>
      <c r="Q258" s="399"/>
      <c r="R258" s="205"/>
      <c r="S258" s="169"/>
      <c r="T258" s="205"/>
      <c r="U258" s="169"/>
      <c r="V258" s="169"/>
      <c r="W258" s="231" t="s">
        <v>218</v>
      </c>
      <c r="X258" s="168"/>
      <c r="Y258" s="168"/>
      <c r="Z258" s="168" t="s">
        <v>186</v>
      </c>
      <c r="AA258" s="168"/>
      <c r="AB258" s="168"/>
      <c r="AC258" s="168"/>
      <c r="AD258" s="162"/>
      <c r="AE258" s="162"/>
      <c r="AF258" s="162"/>
      <c r="AG258" s="162"/>
      <c r="AH258" s="162"/>
      <c r="AI258" s="163"/>
      <c r="AJ258" s="163"/>
      <c r="AK258" s="163"/>
      <c r="AL258" s="163"/>
      <c r="AM258" s="199"/>
      <c r="AN258" s="199"/>
      <c r="AO258" s="199"/>
      <c r="AP258" s="199"/>
      <c r="AQ258" s="199"/>
      <c r="AR258" s="163"/>
    </row>
    <row r="259" spans="1:44" x14ac:dyDescent="0.25">
      <c r="A259" s="165" t="s">
        <v>1064</v>
      </c>
      <c r="B259" s="165" t="s">
        <v>163</v>
      </c>
      <c r="C259" s="165"/>
      <c r="D259" s="166" t="s">
        <v>143</v>
      </c>
      <c r="E259" s="166" t="s">
        <v>248</v>
      </c>
      <c r="F259" s="165" t="s">
        <v>220</v>
      </c>
      <c r="G259" s="165" t="s">
        <v>66</v>
      </c>
      <c r="H259" s="167">
        <v>44627.305555555555</v>
      </c>
      <c r="I259" s="167">
        <v>44627.319444444445</v>
      </c>
      <c r="J259" s="161" t="str">
        <f t="shared" si="99"/>
        <v>CLOSED</v>
      </c>
      <c r="K259" s="197" t="s">
        <v>746</v>
      </c>
      <c r="L259" s="207"/>
      <c r="M259" s="233"/>
      <c r="N259" s="221"/>
      <c r="O259" s="224"/>
      <c r="P259" s="399"/>
      <c r="Q259" s="399"/>
      <c r="R259" s="205"/>
      <c r="S259" s="169"/>
      <c r="T259" s="205"/>
      <c r="U259" s="169"/>
      <c r="V259" s="169"/>
      <c r="W259" s="231" t="s">
        <v>218</v>
      </c>
      <c r="X259" s="168"/>
      <c r="Y259" s="168"/>
      <c r="Z259" s="168" t="s">
        <v>186</v>
      </c>
      <c r="AA259" s="168"/>
      <c r="AB259" s="168"/>
      <c r="AC259" s="168"/>
      <c r="AD259" s="162"/>
      <c r="AE259" s="162"/>
      <c r="AF259" s="162"/>
      <c r="AG259" s="162"/>
      <c r="AH259" s="162"/>
      <c r="AI259" s="163"/>
      <c r="AJ259" s="163"/>
      <c r="AK259" s="163"/>
      <c r="AL259" s="163"/>
      <c r="AM259" s="199"/>
      <c r="AN259" s="199"/>
      <c r="AO259" s="199"/>
      <c r="AP259" s="199"/>
      <c r="AQ259" s="199"/>
      <c r="AR259" s="163"/>
    </row>
    <row r="260" spans="1:44" x14ac:dyDescent="0.25">
      <c r="A260" s="165" t="s">
        <v>1065</v>
      </c>
      <c r="B260" s="165" t="s">
        <v>163</v>
      </c>
      <c r="C260" s="165"/>
      <c r="D260" s="166" t="s">
        <v>143</v>
      </c>
      <c r="E260" s="166" t="s">
        <v>251</v>
      </c>
      <c r="F260" s="165" t="s">
        <v>220</v>
      </c>
      <c r="G260" s="165" t="s">
        <v>68</v>
      </c>
      <c r="H260" s="167">
        <v>44627.319444444445</v>
      </c>
      <c r="I260" s="167">
        <v>44627.333333333336</v>
      </c>
      <c r="J260" s="161" t="str">
        <f t="shared" si="99"/>
        <v>CLOSED</v>
      </c>
      <c r="K260" s="197" t="s">
        <v>963</v>
      </c>
      <c r="L260" s="207"/>
      <c r="M260" s="233"/>
      <c r="N260" s="221"/>
      <c r="O260" s="224"/>
      <c r="P260" s="399"/>
      <c r="Q260" s="399"/>
      <c r="R260" s="205"/>
      <c r="S260" s="169"/>
      <c r="T260" s="205"/>
      <c r="U260" s="169"/>
      <c r="V260" s="169"/>
      <c r="W260" s="231" t="s">
        <v>218</v>
      </c>
      <c r="X260" s="168"/>
      <c r="Y260" s="168"/>
      <c r="Z260" s="168" t="s">
        <v>186</v>
      </c>
      <c r="AA260" s="168"/>
      <c r="AB260" s="168"/>
      <c r="AC260" s="168"/>
      <c r="AD260" s="162"/>
      <c r="AE260" s="162"/>
      <c r="AF260" s="162"/>
      <c r="AG260" s="162"/>
      <c r="AH260" s="162"/>
      <c r="AI260" s="163"/>
      <c r="AJ260" s="163"/>
      <c r="AK260" s="163"/>
      <c r="AL260" s="163"/>
      <c r="AM260" s="199"/>
      <c r="AN260" s="199"/>
      <c r="AO260" s="199"/>
      <c r="AP260" s="199"/>
      <c r="AQ260" s="199"/>
      <c r="AR260" s="163"/>
    </row>
    <row r="261" spans="1:44" x14ac:dyDescent="0.25">
      <c r="A261" s="165" t="s">
        <v>1066</v>
      </c>
      <c r="B261" s="165" t="s">
        <v>163</v>
      </c>
      <c r="C261" s="165"/>
      <c r="D261" s="166" t="s">
        <v>143</v>
      </c>
      <c r="E261" s="166" t="s">
        <v>249</v>
      </c>
      <c r="F261" s="165" t="s">
        <v>220</v>
      </c>
      <c r="G261" s="165" t="s">
        <v>66</v>
      </c>
      <c r="H261" s="167">
        <v>44627.333333333336</v>
      </c>
      <c r="I261" s="167">
        <v>44627.347222222219</v>
      </c>
      <c r="J261" s="161" t="str">
        <f t="shared" si="99"/>
        <v>CLOSED</v>
      </c>
      <c r="K261" s="197" t="s">
        <v>983</v>
      </c>
      <c r="L261" s="207"/>
      <c r="M261" s="233"/>
      <c r="N261" s="221"/>
      <c r="O261" s="224"/>
      <c r="P261" s="399"/>
      <c r="Q261" s="399"/>
      <c r="R261" s="205"/>
      <c r="S261" s="169"/>
      <c r="T261" s="205"/>
      <c r="U261" s="169"/>
      <c r="V261" s="169"/>
      <c r="W261" s="231" t="s">
        <v>218</v>
      </c>
      <c r="X261" s="168"/>
      <c r="Y261" s="168"/>
      <c r="Z261" s="168" t="s">
        <v>186</v>
      </c>
      <c r="AA261" s="168"/>
      <c r="AB261" s="168"/>
      <c r="AC261" s="168"/>
      <c r="AD261" s="162"/>
      <c r="AE261" s="162"/>
      <c r="AF261" s="162"/>
      <c r="AG261" s="162"/>
      <c r="AH261" s="162"/>
      <c r="AI261" s="163"/>
      <c r="AJ261" s="163"/>
      <c r="AK261" s="163"/>
      <c r="AL261" s="163"/>
      <c r="AM261" s="199"/>
      <c r="AN261" s="199"/>
      <c r="AO261" s="199"/>
      <c r="AP261" s="199"/>
      <c r="AQ261" s="199"/>
      <c r="AR261" s="163"/>
    </row>
    <row r="262" spans="1:44" x14ac:dyDescent="0.25">
      <c r="A262" s="165" t="s">
        <v>1067</v>
      </c>
      <c r="B262" s="165" t="s">
        <v>163</v>
      </c>
      <c r="C262" s="165"/>
      <c r="D262" s="166" t="s">
        <v>143</v>
      </c>
      <c r="E262" s="166" t="s">
        <v>252</v>
      </c>
      <c r="F262" s="165" t="s">
        <v>220</v>
      </c>
      <c r="G262" s="165" t="s">
        <v>65</v>
      </c>
      <c r="H262" s="167">
        <v>44627.347222222219</v>
      </c>
      <c r="I262" s="167">
        <v>44627.361111111109</v>
      </c>
      <c r="J262" s="161" t="str">
        <f t="shared" si="99"/>
        <v>CLOSED</v>
      </c>
      <c r="K262" s="197" t="s">
        <v>748</v>
      </c>
      <c r="L262" s="207"/>
      <c r="M262" s="233"/>
      <c r="N262" s="221"/>
      <c r="O262" s="224"/>
      <c r="P262" s="399"/>
      <c r="Q262" s="399"/>
      <c r="R262" s="205"/>
      <c r="S262" s="169"/>
      <c r="T262" s="205"/>
      <c r="U262" s="169"/>
      <c r="V262" s="169"/>
      <c r="W262" s="231" t="s">
        <v>218</v>
      </c>
      <c r="X262" s="168"/>
      <c r="Y262" s="168"/>
      <c r="Z262" s="168" t="s">
        <v>186</v>
      </c>
      <c r="AA262" s="168"/>
      <c r="AB262" s="168"/>
      <c r="AC262" s="168"/>
      <c r="AD262" s="162"/>
      <c r="AE262" s="162"/>
      <c r="AF262" s="162"/>
      <c r="AG262" s="162"/>
      <c r="AH262" s="162"/>
      <c r="AI262" s="163"/>
      <c r="AJ262" s="163"/>
      <c r="AK262" s="163"/>
      <c r="AL262" s="163"/>
      <c r="AM262" s="199"/>
      <c r="AN262" s="199"/>
      <c r="AO262" s="199"/>
      <c r="AP262" s="199"/>
      <c r="AQ262" s="199"/>
      <c r="AR262" s="163"/>
    </row>
    <row r="263" spans="1:44" x14ac:dyDescent="0.25">
      <c r="A263" s="165" t="s">
        <v>1068</v>
      </c>
      <c r="B263" s="165" t="s">
        <v>163</v>
      </c>
      <c r="C263" s="165"/>
      <c r="D263" s="166" t="s">
        <v>143</v>
      </c>
      <c r="E263" s="166" t="s">
        <v>254</v>
      </c>
      <c r="F263" s="165" t="s">
        <v>220</v>
      </c>
      <c r="G263" s="165" t="s">
        <v>65</v>
      </c>
      <c r="H263" s="167">
        <v>44627.361111111109</v>
      </c>
      <c r="I263" s="167">
        <v>44627.375</v>
      </c>
      <c r="J263" s="161" t="str">
        <f t="shared" ref="J263:J272" si="100">IF(A263="","",IF(OR(I263="",H263="")=TRUE,"OPEN","CLOSED"))</f>
        <v>CLOSED</v>
      </c>
      <c r="K263" s="197" t="s">
        <v>749</v>
      </c>
      <c r="L263" s="207"/>
      <c r="M263" s="233"/>
      <c r="N263" s="221"/>
      <c r="O263" s="224"/>
      <c r="P263" s="399"/>
      <c r="Q263" s="399"/>
      <c r="R263" s="205"/>
      <c r="S263" s="169"/>
      <c r="T263" s="205"/>
      <c r="U263" s="169"/>
      <c r="V263" s="169"/>
      <c r="W263" s="231" t="s">
        <v>218</v>
      </c>
      <c r="X263" s="168"/>
      <c r="Y263" s="168"/>
      <c r="Z263" s="168" t="s">
        <v>186</v>
      </c>
      <c r="AA263" s="168"/>
      <c r="AB263" s="168"/>
      <c r="AC263" s="168"/>
      <c r="AD263" s="162"/>
      <c r="AE263" s="162"/>
      <c r="AF263" s="162"/>
      <c r="AG263" s="162"/>
      <c r="AH263" s="162"/>
      <c r="AI263" s="163"/>
      <c r="AJ263" s="163"/>
      <c r="AK263" s="163"/>
      <c r="AL263" s="163"/>
      <c r="AM263" s="199"/>
      <c r="AN263" s="199"/>
      <c r="AO263" s="199"/>
      <c r="AP263" s="199"/>
      <c r="AQ263" s="199"/>
      <c r="AR263" s="163"/>
    </row>
    <row r="264" spans="1:44" x14ac:dyDescent="0.25">
      <c r="A264" s="165" t="s">
        <v>1069</v>
      </c>
      <c r="B264" s="165" t="s">
        <v>163</v>
      </c>
      <c r="C264" s="165"/>
      <c r="D264" s="166" t="s">
        <v>143</v>
      </c>
      <c r="E264" s="166" t="s">
        <v>256</v>
      </c>
      <c r="F264" s="165" t="s">
        <v>220</v>
      </c>
      <c r="G264" s="165" t="s">
        <v>64</v>
      </c>
      <c r="H264" s="167">
        <v>44627.375</v>
      </c>
      <c r="I264" s="167">
        <v>44627.388888888891</v>
      </c>
      <c r="J264" s="161" t="str">
        <f t="shared" si="100"/>
        <v>CLOSED</v>
      </c>
      <c r="K264" s="197" t="s">
        <v>966</v>
      </c>
      <c r="L264" s="207"/>
      <c r="M264" s="233"/>
      <c r="N264" s="221"/>
      <c r="O264" s="224"/>
      <c r="P264" s="399"/>
      <c r="Q264" s="399"/>
      <c r="R264" s="205"/>
      <c r="S264" s="169"/>
      <c r="T264" s="205"/>
      <c r="U264" s="169"/>
      <c r="V264" s="169"/>
      <c r="W264" s="231" t="s">
        <v>218</v>
      </c>
      <c r="X264" s="168"/>
      <c r="Y264" s="168"/>
      <c r="Z264" s="168" t="s">
        <v>186</v>
      </c>
      <c r="AA264" s="168"/>
      <c r="AB264" s="168"/>
      <c r="AC264" s="168"/>
      <c r="AD264" s="162"/>
      <c r="AE264" s="162"/>
      <c r="AF264" s="162"/>
      <c r="AG264" s="162"/>
      <c r="AH264" s="162"/>
      <c r="AI264" s="163"/>
      <c r="AJ264" s="163"/>
      <c r="AK264" s="163"/>
      <c r="AL264" s="163"/>
      <c r="AM264" s="199"/>
      <c r="AN264" s="199"/>
      <c r="AO264" s="199"/>
      <c r="AP264" s="199"/>
      <c r="AQ264" s="199"/>
      <c r="AR264" s="163"/>
    </row>
    <row r="265" spans="1:44" ht="30" x14ac:dyDescent="0.25">
      <c r="A265" s="165" t="s">
        <v>1070</v>
      </c>
      <c r="B265" s="165" t="s">
        <v>164</v>
      </c>
      <c r="C265" s="165"/>
      <c r="D265" s="166" t="s">
        <v>143</v>
      </c>
      <c r="E265" s="166" t="s">
        <v>1131</v>
      </c>
      <c r="F265" s="165" t="s">
        <v>220</v>
      </c>
      <c r="G265" s="165" t="s">
        <v>64</v>
      </c>
      <c r="H265" s="167">
        <v>44627.388888888891</v>
      </c>
      <c r="I265" s="167">
        <v>44641.666666666664</v>
      </c>
      <c r="J265" s="161" t="str">
        <f t="shared" si="100"/>
        <v>CLOSED</v>
      </c>
      <c r="K265" s="197" t="s">
        <v>1128</v>
      </c>
      <c r="L265" s="207"/>
      <c r="M265" s="233" t="s">
        <v>1132</v>
      </c>
      <c r="N265" s="233"/>
      <c r="O265" s="224">
        <v>1</v>
      </c>
      <c r="P265" s="399" t="s">
        <v>1133</v>
      </c>
      <c r="Q265" s="399" t="s">
        <v>1133</v>
      </c>
      <c r="R265" s="205"/>
      <c r="S265" s="169"/>
      <c r="T265" s="205"/>
      <c r="U265" s="169"/>
      <c r="V265" s="169"/>
      <c r="W265" s="231" t="s">
        <v>218</v>
      </c>
      <c r="X265" s="168" t="s">
        <v>186</v>
      </c>
      <c r="Y265" s="168" t="s">
        <v>186</v>
      </c>
      <c r="Z265" s="168" t="s">
        <v>186</v>
      </c>
      <c r="AA265" s="168"/>
      <c r="AB265" s="168"/>
      <c r="AC265" s="168"/>
      <c r="AD265" s="162"/>
      <c r="AE265" s="162"/>
      <c r="AF265" s="162"/>
      <c r="AG265" s="162"/>
      <c r="AH265" s="162"/>
      <c r="AI265" s="163"/>
      <c r="AJ265" s="163"/>
      <c r="AK265" s="163"/>
      <c r="AL265" s="163"/>
      <c r="AM265" s="199"/>
      <c r="AN265" s="199"/>
      <c r="AO265" s="199"/>
      <c r="AP265" s="199"/>
      <c r="AQ265" s="199"/>
      <c r="AR265" s="163"/>
    </row>
    <row r="266" spans="1:44" x14ac:dyDescent="0.25">
      <c r="A266" s="165" t="s">
        <v>1071</v>
      </c>
      <c r="B266" s="165" t="s">
        <v>163</v>
      </c>
      <c r="C266" s="165"/>
      <c r="D266" s="166" t="s">
        <v>143</v>
      </c>
      <c r="E266" s="166" t="s">
        <v>320</v>
      </c>
      <c r="F266" s="165" t="s">
        <v>220</v>
      </c>
      <c r="G266" s="165" t="s">
        <v>66</v>
      </c>
      <c r="H266" s="167">
        <v>44627.388888888891</v>
      </c>
      <c r="I266" s="167">
        <v>44627.402777777781</v>
      </c>
      <c r="J266" s="161" t="str">
        <f t="shared" si="100"/>
        <v>CLOSED</v>
      </c>
      <c r="K266" s="197" t="s">
        <v>967</v>
      </c>
      <c r="L266" s="207"/>
      <c r="M266" s="233"/>
      <c r="N266" s="221"/>
      <c r="O266" s="224"/>
      <c r="P266" s="399"/>
      <c r="Q266" s="399"/>
      <c r="R266" s="205"/>
      <c r="S266" s="169"/>
      <c r="T266" s="205"/>
      <c r="U266" s="169"/>
      <c r="V266" s="169"/>
      <c r="W266" s="231" t="s">
        <v>218</v>
      </c>
      <c r="X266" s="168"/>
      <c r="Y266" s="168"/>
      <c r="Z266" s="168" t="s">
        <v>186</v>
      </c>
      <c r="AA266" s="168"/>
      <c r="AB266" s="168"/>
      <c r="AC266" s="168"/>
      <c r="AD266" s="162"/>
      <c r="AE266" s="162"/>
      <c r="AF266" s="162"/>
      <c r="AG266" s="162"/>
      <c r="AH266" s="162"/>
      <c r="AI266" s="163"/>
      <c r="AJ266" s="163"/>
      <c r="AK266" s="163"/>
      <c r="AL266" s="163"/>
      <c r="AM266" s="199"/>
      <c r="AN266" s="199"/>
      <c r="AO266" s="199"/>
      <c r="AP266" s="199"/>
      <c r="AQ266" s="199"/>
      <c r="AR266" s="163"/>
    </row>
    <row r="267" spans="1:44" x14ac:dyDescent="0.25">
      <c r="A267" s="165" t="s">
        <v>1072</v>
      </c>
      <c r="B267" s="165" t="s">
        <v>163</v>
      </c>
      <c r="C267" s="165"/>
      <c r="D267" s="166" t="s">
        <v>143</v>
      </c>
      <c r="E267" s="166" t="s">
        <v>321</v>
      </c>
      <c r="F267" s="165" t="s">
        <v>220</v>
      </c>
      <c r="G267" s="165" t="s">
        <v>66</v>
      </c>
      <c r="H267" s="167">
        <v>44627.402777777781</v>
      </c>
      <c r="I267" s="167">
        <v>44627.416666666664</v>
      </c>
      <c r="J267" s="161" t="str">
        <f t="shared" si="100"/>
        <v>CLOSED</v>
      </c>
      <c r="K267" s="197" t="s">
        <v>968</v>
      </c>
      <c r="L267" s="207"/>
      <c r="M267" s="233"/>
      <c r="N267" s="221"/>
      <c r="O267" s="224"/>
      <c r="P267" s="399"/>
      <c r="Q267" s="399"/>
      <c r="R267" s="205"/>
      <c r="S267" s="169"/>
      <c r="T267" s="205"/>
      <c r="U267" s="169"/>
      <c r="V267" s="169"/>
      <c r="W267" s="231" t="s">
        <v>218</v>
      </c>
      <c r="X267" s="168"/>
      <c r="Y267" s="168"/>
      <c r="Z267" s="168" t="s">
        <v>186</v>
      </c>
      <c r="AA267" s="168"/>
      <c r="AB267" s="168"/>
      <c r="AC267" s="168"/>
      <c r="AD267" s="162"/>
      <c r="AE267" s="162"/>
      <c r="AF267" s="162"/>
      <c r="AG267" s="162"/>
      <c r="AH267" s="162"/>
      <c r="AI267" s="163"/>
      <c r="AJ267" s="163"/>
      <c r="AK267" s="163"/>
      <c r="AL267" s="163"/>
      <c r="AM267" s="199"/>
      <c r="AN267" s="199"/>
      <c r="AO267" s="199"/>
      <c r="AP267" s="199"/>
      <c r="AQ267" s="199"/>
      <c r="AR267" s="163"/>
    </row>
    <row r="268" spans="1:44" x14ac:dyDescent="0.25">
      <c r="A268" s="165" t="s">
        <v>1073</v>
      </c>
      <c r="B268" s="165" t="s">
        <v>163</v>
      </c>
      <c r="C268" s="165"/>
      <c r="D268" s="166" t="s">
        <v>143</v>
      </c>
      <c r="E268" s="166" t="s">
        <v>257</v>
      </c>
      <c r="F268" s="165" t="s">
        <v>220</v>
      </c>
      <c r="G268" s="165" t="s">
        <v>60</v>
      </c>
      <c r="H268" s="167">
        <v>44627.416666666664</v>
      </c>
      <c r="I268" s="167">
        <v>44627.430555555555</v>
      </c>
      <c r="J268" s="161" t="str">
        <f t="shared" si="100"/>
        <v>CLOSED</v>
      </c>
      <c r="K268" s="197" t="s">
        <v>969</v>
      </c>
      <c r="L268" s="207"/>
      <c r="M268" s="233"/>
      <c r="N268" s="221"/>
      <c r="O268" s="224"/>
      <c r="P268" s="399"/>
      <c r="Q268" s="399"/>
      <c r="R268" s="205"/>
      <c r="S268" s="169"/>
      <c r="T268" s="205"/>
      <c r="U268" s="169"/>
      <c r="V268" s="169"/>
      <c r="W268" s="231" t="s">
        <v>218</v>
      </c>
      <c r="X268" s="168"/>
      <c r="Y268" s="168"/>
      <c r="Z268" s="168" t="s">
        <v>186</v>
      </c>
      <c r="AA268" s="168"/>
      <c r="AB268" s="168"/>
      <c r="AC268" s="168"/>
      <c r="AD268" s="162"/>
      <c r="AE268" s="162"/>
      <c r="AF268" s="162"/>
      <c r="AG268" s="162"/>
      <c r="AH268" s="162"/>
      <c r="AI268" s="163"/>
      <c r="AJ268" s="163"/>
      <c r="AK268" s="163"/>
      <c r="AL268" s="163"/>
      <c r="AM268" s="199"/>
      <c r="AN268" s="199"/>
      <c r="AO268" s="199"/>
      <c r="AP268" s="199"/>
      <c r="AQ268" s="199"/>
      <c r="AR268" s="163"/>
    </row>
    <row r="269" spans="1:44" x14ac:dyDescent="0.25">
      <c r="A269" s="165" t="s">
        <v>1074</v>
      </c>
      <c r="B269" s="165" t="s">
        <v>163</v>
      </c>
      <c r="C269" s="165"/>
      <c r="D269" s="166" t="s">
        <v>143</v>
      </c>
      <c r="E269" s="166" t="s">
        <v>283</v>
      </c>
      <c r="F269" s="165" t="s">
        <v>220</v>
      </c>
      <c r="G269" s="165" t="s">
        <v>68</v>
      </c>
      <c r="H269" s="167">
        <v>44627.541666666664</v>
      </c>
      <c r="I269" s="167">
        <v>44627.5625</v>
      </c>
      <c r="J269" s="161" t="str">
        <f t="shared" si="100"/>
        <v>CLOSED</v>
      </c>
      <c r="K269" s="197" t="s">
        <v>730</v>
      </c>
      <c r="L269" s="207"/>
      <c r="M269" s="233"/>
      <c r="N269" s="221"/>
      <c r="O269" s="224"/>
      <c r="P269" s="399"/>
      <c r="Q269" s="399"/>
      <c r="R269" s="205"/>
      <c r="S269" s="169"/>
      <c r="T269" s="205"/>
      <c r="U269" s="169"/>
      <c r="V269" s="169"/>
      <c r="W269" s="231" t="s">
        <v>218</v>
      </c>
      <c r="X269" s="168"/>
      <c r="Y269" s="168"/>
      <c r="Z269" s="168" t="s">
        <v>186</v>
      </c>
      <c r="AA269" s="168"/>
      <c r="AB269" s="168"/>
      <c r="AC269" s="168"/>
      <c r="AD269" s="162"/>
      <c r="AE269" s="162"/>
      <c r="AF269" s="162"/>
      <c r="AG269" s="162"/>
      <c r="AH269" s="162"/>
      <c r="AI269" s="163"/>
      <c r="AJ269" s="163"/>
      <c r="AK269" s="163"/>
      <c r="AL269" s="163"/>
      <c r="AM269" s="199"/>
      <c r="AN269" s="199"/>
      <c r="AO269" s="199"/>
      <c r="AP269" s="199"/>
      <c r="AQ269" s="199"/>
      <c r="AR269" s="163"/>
    </row>
    <row r="270" spans="1:44" ht="30" x14ac:dyDescent="0.25">
      <c r="A270" s="165" t="s">
        <v>1081</v>
      </c>
      <c r="B270" s="165" t="s">
        <v>163</v>
      </c>
      <c r="C270" s="165"/>
      <c r="D270" s="166" t="s">
        <v>143</v>
      </c>
      <c r="E270" s="166" t="s">
        <v>284</v>
      </c>
      <c r="F270" s="165" t="s">
        <v>220</v>
      </c>
      <c r="G270" s="165" t="s">
        <v>61</v>
      </c>
      <c r="H270" s="167">
        <v>44627.5625</v>
      </c>
      <c r="I270" s="167">
        <v>44627.583333333336</v>
      </c>
      <c r="J270" s="161" t="str">
        <f t="shared" si="100"/>
        <v>CLOSED</v>
      </c>
      <c r="K270" s="197" t="s">
        <v>731</v>
      </c>
      <c r="L270" s="207"/>
      <c r="M270" s="233"/>
      <c r="N270" s="221"/>
      <c r="O270" s="224"/>
      <c r="P270" s="399"/>
      <c r="Q270" s="399"/>
      <c r="R270" s="205"/>
      <c r="S270" s="169"/>
      <c r="T270" s="205"/>
      <c r="U270" s="169"/>
      <c r="V270" s="169"/>
      <c r="W270" s="231" t="s">
        <v>218</v>
      </c>
      <c r="X270" s="168"/>
      <c r="Y270" s="168"/>
      <c r="Z270" s="168" t="s">
        <v>186</v>
      </c>
      <c r="AA270" s="168"/>
      <c r="AB270" s="168"/>
      <c r="AC270" s="168"/>
      <c r="AD270" s="162"/>
      <c r="AE270" s="162"/>
      <c r="AF270" s="162"/>
      <c r="AG270" s="162"/>
      <c r="AH270" s="162"/>
      <c r="AI270" s="163"/>
      <c r="AJ270" s="163"/>
      <c r="AK270" s="163"/>
      <c r="AL270" s="163"/>
      <c r="AM270" s="199"/>
      <c r="AN270" s="199"/>
      <c r="AO270" s="199"/>
      <c r="AP270" s="199"/>
      <c r="AQ270" s="199"/>
      <c r="AR270" s="163"/>
    </row>
    <row r="271" spans="1:44" ht="30" x14ac:dyDescent="0.25">
      <c r="A271" s="165" t="s">
        <v>1123</v>
      </c>
      <c r="B271" s="165" t="s">
        <v>163</v>
      </c>
      <c r="C271" s="165"/>
      <c r="D271" s="166" t="s">
        <v>143</v>
      </c>
      <c r="E271" s="166" t="s">
        <v>407</v>
      </c>
      <c r="F271" s="165" t="s">
        <v>220</v>
      </c>
      <c r="G271" s="165" t="s">
        <v>61</v>
      </c>
      <c r="H271" s="167">
        <v>44627.916666666664</v>
      </c>
      <c r="I271" s="167">
        <v>44627.9375</v>
      </c>
      <c r="J271" s="161" t="str">
        <f t="shared" si="100"/>
        <v>CLOSED</v>
      </c>
      <c r="K271" s="197" t="s">
        <v>775</v>
      </c>
      <c r="L271" s="207"/>
      <c r="M271" s="233"/>
      <c r="N271" s="221"/>
      <c r="O271" s="224"/>
      <c r="P271" s="399"/>
      <c r="Q271" s="399"/>
      <c r="R271" s="205"/>
      <c r="S271" s="169"/>
      <c r="T271" s="205"/>
      <c r="U271" s="169"/>
      <c r="V271" s="169"/>
      <c r="W271" s="231" t="s">
        <v>218</v>
      </c>
      <c r="X271" s="168"/>
      <c r="Y271" s="168" t="s">
        <v>186</v>
      </c>
      <c r="Z271" s="168"/>
      <c r="AA271" s="168"/>
      <c r="AB271" s="168"/>
      <c r="AC271" s="168"/>
      <c r="AD271" s="162"/>
      <c r="AE271" s="162"/>
      <c r="AF271" s="162"/>
      <c r="AG271" s="162"/>
      <c r="AH271" s="162"/>
      <c r="AI271" s="163"/>
      <c r="AJ271" s="163"/>
      <c r="AK271" s="163"/>
      <c r="AL271" s="163"/>
      <c r="AM271" s="199"/>
      <c r="AN271" s="199"/>
      <c r="AO271" s="199"/>
      <c r="AP271" s="199"/>
      <c r="AQ271" s="199"/>
      <c r="AR271" s="163"/>
    </row>
    <row r="272" spans="1:44" x14ac:dyDescent="0.25">
      <c r="A272" s="165" t="s">
        <v>1082</v>
      </c>
      <c r="B272" s="165" t="s">
        <v>163</v>
      </c>
      <c r="C272" s="165"/>
      <c r="D272" s="166" t="s">
        <v>143</v>
      </c>
      <c r="E272" s="166" t="s">
        <v>273</v>
      </c>
      <c r="F272" s="165" t="s">
        <v>220</v>
      </c>
      <c r="G272" s="165" t="s">
        <v>68</v>
      </c>
      <c r="H272" s="167">
        <v>44628.25</v>
      </c>
      <c r="I272" s="167">
        <v>44628.270833333336</v>
      </c>
      <c r="J272" s="161" t="str">
        <f t="shared" si="100"/>
        <v>CLOSED</v>
      </c>
      <c r="K272" s="197" t="s">
        <v>964</v>
      </c>
      <c r="L272" s="207"/>
      <c r="M272" s="233"/>
      <c r="N272" s="221"/>
      <c r="O272" s="224"/>
      <c r="P272" s="399"/>
      <c r="Q272" s="399"/>
      <c r="R272" s="205"/>
      <c r="S272" s="169"/>
      <c r="T272" s="205"/>
      <c r="U272" s="169"/>
      <c r="V272" s="169"/>
      <c r="W272" s="231" t="s">
        <v>218</v>
      </c>
      <c r="X272" s="168"/>
      <c r="Y272" s="168"/>
      <c r="Z272" s="168" t="s">
        <v>186</v>
      </c>
      <c r="AA272" s="168"/>
      <c r="AB272" s="168"/>
      <c r="AC272" s="168"/>
      <c r="AD272" s="162"/>
      <c r="AE272" s="162"/>
      <c r="AF272" s="162"/>
      <c r="AG272" s="162"/>
      <c r="AH272" s="162"/>
      <c r="AI272" s="163"/>
      <c r="AJ272" s="163"/>
      <c r="AK272" s="163"/>
      <c r="AL272" s="163"/>
      <c r="AM272" s="199"/>
      <c r="AN272" s="199"/>
      <c r="AO272" s="199"/>
      <c r="AP272" s="199"/>
      <c r="AQ272" s="199"/>
      <c r="AR272" s="163"/>
    </row>
    <row r="273" spans="1:44" x14ac:dyDescent="0.25">
      <c r="A273" s="165" t="s">
        <v>1083</v>
      </c>
      <c r="B273" s="165" t="s">
        <v>163</v>
      </c>
      <c r="C273" s="165"/>
      <c r="D273" s="166" t="s">
        <v>143</v>
      </c>
      <c r="E273" s="166" t="s">
        <v>283</v>
      </c>
      <c r="F273" s="165" t="s">
        <v>220</v>
      </c>
      <c r="G273" s="165" t="s">
        <v>68</v>
      </c>
      <c r="H273" s="167">
        <v>44628.291666666664</v>
      </c>
      <c r="I273" s="167">
        <v>44628.3125</v>
      </c>
      <c r="J273" s="161" t="str">
        <f t="shared" ref="J273:J299" si="101">IF(A273="","",IF(OR(I273="",H273="")=TRUE,"OPEN","CLOSED"))</f>
        <v>CLOSED</v>
      </c>
      <c r="K273" s="197" t="s">
        <v>730</v>
      </c>
      <c r="L273" s="207"/>
      <c r="M273" s="233"/>
      <c r="N273" s="221"/>
      <c r="O273" s="224"/>
      <c r="P273" s="399"/>
      <c r="Q273" s="399"/>
      <c r="R273" s="205"/>
      <c r="S273" s="169"/>
      <c r="T273" s="205"/>
      <c r="U273" s="169"/>
      <c r="V273" s="169"/>
      <c r="W273" s="231" t="s">
        <v>218</v>
      </c>
      <c r="X273" s="168"/>
      <c r="Y273" s="168"/>
      <c r="Z273" s="168" t="s">
        <v>186</v>
      </c>
      <c r="AA273" s="168"/>
      <c r="AB273" s="168"/>
      <c r="AC273" s="168"/>
      <c r="AD273" s="162"/>
      <c r="AE273" s="162"/>
      <c r="AF273" s="162"/>
      <c r="AG273" s="162"/>
      <c r="AH273" s="162"/>
      <c r="AI273" s="163"/>
      <c r="AJ273" s="163"/>
      <c r="AK273" s="163"/>
      <c r="AL273" s="163"/>
      <c r="AM273" s="199"/>
      <c r="AN273" s="199"/>
      <c r="AO273" s="199"/>
      <c r="AP273" s="199"/>
      <c r="AQ273" s="199"/>
      <c r="AR273" s="163"/>
    </row>
    <row r="274" spans="1:44" ht="30" x14ac:dyDescent="0.25">
      <c r="A274" s="165" t="s">
        <v>1084</v>
      </c>
      <c r="B274" s="165" t="s">
        <v>163</v>
      </c>
      <c r="C274" s="165"/>
      <c r="D274" s="166" t="s">
        <v>143</v>
      </c>
      <c r="E274" s="166" t="s">
        <v>284</v>
      </c>
      <c r="F274" s="165" t="s">
        <v>220</v>
      </c>
      <c r="G274" s="165" t="s">
        <v>61</v>
      </c>
      <c r="H274" s="167">
        <v>44628.3125</v>
      </c>
      <c r="I274" s="167">
        <v>44628.333333333336</v>
      </c>
      <c r="J274" s="161" t="str">
        <f t="shared" si="101"/>
        <v>CLOSED</v>
      </c>
      <c r="K274" s="197" t="s">
        <v>731</v>
      </c>
      <c r="L274" s="207"/>
      <c r="M274" s="233"/>
      <c r="N274" s="221"/>
      <c r="O274" s="224"/>
      <c r="P274" s="399"/>
      <c r="Q274" s="399"/>
      <c r="R274" s="205"/>
      <c r="S274" s="169"/>
      <c r="T274" s="205"/>
      <c r="U274" s="169"/>
      <c r="V274" s="169"/>
      <c r="W274" s="231" t="s">
        <v>218</v>
      </c>
      <c r="X274" s="168"/>
      <c r="Y274" s="168"/>
      <c r="Z274" s="168" t="s">
        <v>186</v>
      </c>
      <c r="AA274" s="168"/>
      <c r="AB274" s="168"/>
      <c r="AC274" s="168"/>
      <c r="AD274" s="162"/>
      <c r="AE274" s="162"/>
      <c r="AF274" s="162"/>
      <c r="AG274" s="162"/>
      <c r="AH274" s="162"/>
      <c r="AI274" s="163"/>
      <c r="AJ274" s="163"/>
      <c r="AK274" s="163"/>
      <c r="AL274" s="163"/>
      <c r="AM274" s="199"/>
      <c r="AN274" s="199"/>
      <c r="AO274" s="199"/>
      <c r="AP274" s="199"/>
      <c r="AQ274" s="199"/>
      <c r="AR274" s="163"/>
    </row>
    <row r="275" spans="1:44" ht="30" x14ac:dyDescent="0.25">
      <c r="A275" s="165" t="s">
        <v>1085</v>
      </c>
      <c r="B275" s="165" t="s">
        <v>163</v>
      </c>
      <c r="C275" s="165"/>
      <c r="D275" s="166" t="s">
        <v>143</v>
      </c>
      <c r="E275" s="166" t="s">
        <v>407</v>
      </c>
      <c r="F275" s="165" t="s">
        <v>220</v>
      </c>
      <c r="G275" s="165" t="s">
        <v>61</v>
      </c>
      <c r="H275" s="167">
        <v>44628.666666666664</v>
      </c>
      <c r="I275" s="167">
        <v>44628.6875</v>
      </c>
      <c r="J275" s="161" t="str">
        <f t="shared" si="101"/>
        <v>CLOSED</v>
      </c>
      <c r="K275" s="197" t="s">
        <v>775</v>
      </c>
      <c r="L275" s="207"/>
      <c r="M275" s="233"/>
      <c r="N275" s="221"/>
      <c r="O275" s="224"/>
      <c r="P275" s="399"/>
      <c r="Q275" s="399"/>
      <c r="R275" s="205"/>
      <c r="S275" s="169"/>
      <c r="T275" s="205"/>
      <c r="U275" s="169"/>
      <c r="V275" s="169"/>
      <c r="W275" s="231" t="s">
        <v>218</v>
      </c>
      <c r="X275" s="168"/>
      <c r="Y275" s="168" t="s">
        <v>186</v>
      </c>
      <c r="Z275" s="168"/>
      <c r="AA275" s="168"/>
      <c r="AB275" s="168"/>
      <c r="AC275" s="168"/>
      <c r="AD275" s="162"/>
      <c r="AE275" s="162"/>
      <c r="AF275" s="162"/>
      <c r="AG275" s="162"/>
      <c r="AH275" s="162"/>
      <c r="AI275" s="163"/>
      <c r="AJ275" s="163"/>
      <c r="AK275" s="163"/>
      <c r="AL275" s="163"/>
      <c r="AM275" s="199"/>
      <c r="AN275" s="199"/>
      <c r="AO275" s="199"/>
      <c r="AP275" s="199"/>
      <c r="AQ275" s="199"/>
      <c r="AR275" s="163"/>
    </row>
    <row r="276" spans="1:44" x14ac:dyDescent="0.25">
      <c r="A276" s="165" t="s">
        <v>1086</v>
      </c>
      <c r="B276" s="165" t="s">
        <v>163</v>
      </c>
      <c r="C276" s="165"/>
      <c r="D276" s="166" t="s">
        <v>143</v>
      </c>
      <c r="E276" s="166" t="s">
        <v>283</v>
      </c>
      <c r="F276" s="165" t="s">
        <v>220</v>
      </c>
      <c r="G276" s="165" t="s">
        <v>68</v>
      </c>
      <c r="H276" s="167">
        <v>44629.291666666664</v>
      </c>
      <c r="I276" s="167">
        <v>44629.3125</v>
      </c>
      <c r="J276" s="161" t="str">
        <f t="shared" si="101"/>
        <v>CLOSED</v>
      </c>
      <c r="K276" s="197" t="s">
        <v>730</v>
      </c>
      <c r="L276" s="207"/>
      <c r="M276" s="233"/>
      <c r="N276" s="221"/>
      <c r="O276" s="224"/>
      <c r="P276" s="399"/>
      <c r="Q276" s="399"/>
      <c r="R276" s="205"/>
      <c r="S276" s="169"/>
      <c r="T276" s="205"/>
      <c r="U276" s="169"/>
      <c r="V276" s="169"/>
      <c r="W276" s="231" t="s">
        <v>218</v>
      </c>
      <c r="X276" s="168"/>
      <c r="Y276" s="168"/>
      <c r="Z276" s="168" t="s">
        <v>186</v>
      </c>
      <c r="AA276" s="168"/>
      <c r="AB276" s="168"/>
      <c r="AC276" s="168"/>
      <c r="AD276" s="162"/>
      <c r="AE276" s="162"/>
      <c r="AF276" s="162"/>
      <c r="AG276" s="162"/>
      <c r="AH276" s="162"/>
      <c r="AI276" s="163"/>
      <c r="AJ276" s="163"/>
      <c r="AK276" s="163"/>
      <c r="AL276" s="163"/>
      <c r="AM276" s="199"/>
      <c r="AN276" s="199"/>
      <c r="AO276" s="199"/>
      <c r="AP276" s="199"/>
      <c r="AQ276" s="199"/>
      <c r="AR276" s="163"/>
    </row>
    <row r="277" spans="1:44" ht="30" x14ac:dyDescent="0.25">
      <c r="A277" s="165" t="s">
        <v>1087</v>
      </c>
      <c r="B277" s="165" t="s">
        <v>163</v>
      </c>
      <c r="C277" s="165"/>
      <c r="D277" s="166" t="s">
        <v>143</v>
      </c>
      <c r="E277" s="166" t="s">
        <v>284</v>
      </c>
      <c r="F277" s="165" t="s">
        <v>220</v>
      </c>
      <c r="G277" s="165" t="s">
        <v>61</v>
      </c>
      <c r="H277" s="167">
        <v>44629.3125</v>
      </c>
      <c r="I277" s="167">
        <v>44629.333333333336</v>
      </c>
      <c r="J277" s="161" t="str">
        <f t="shared" si="101"/>
        <v>CLOSED</v>
      </c>
      <c r="K277" s="197" t="s">
        <v>731</v>
      </c>
      <c r="L277" s="207"/>
      <c r="M277" s="233"/>
      <c r="N277" s="221"/>
      <c r="O277" s="224"/>
      <c r="P277" s="399"/>
      <c r="Q277" s="399"/>
      <c r="R277" s="205"/>
      <c r="S277" s="169"/>
      <c r="T277" s="205"/>
      <c r="U277" s="169"/>
      <c r="V277" s="169"/>
      <c r="W277" s="231" t="s">
        <v>218</v>
      </c>
      <c r="X277" s="168"/>
      <c r="Y277" s="168"/>
      <c r="Z277" s="168" t="s">
        <v>186</v>
      </c>
      <c r="AA277" s="168"/>
      <c r="AB277" s="168"/>
      <c r="AC277" s="168"/>
      <c r="AD277" s="162"/>
      <c r="AE277" s="162"/>
      <c r="AF277" s="162"/>
      <c r="AG277" s="162"/>
      <c r="AH277" s="162"/>
      <c r="AI277" s="163"/>
      <c r="AJ277" s="163"/>
      <c r="AK277" s="163"/>
      <c r="AL277" s="163"/>
      <c r="AM277" s="199"/>
      <c r="AN277" s="199"/>
      <c r="AO277" s="199"/>
      <c r="AP277" s="199"/>
      <c r="AQ277" s="199"/>
      <c r="AR277" s="163"/>
    </row>
    <row r="278" spans="1:44" ht="30" x14ac:dyDescent="0.25">
      <c r="A278" s="165" t="s">
        <v>1088</v>
      </c>
      <c r="B278" s="165" t="s">
        <v>163</v>
      </c>
      <c r="C278" s="165"/>
      <c r="D278" s="166" t="s">
        <v>143</v>
      </c>
      <c r="E278" s="166" t="s">
        <v>407</v>
      </c>
      <c r="F278" s="165" t="s">
        <v>220</v>
      </c>
      <c r="G278" s="165" t="s">
        <v>61</v>
      </c>
      <c r="H278" s="167">
        <v>44629.75</v>
      </c>
      <c r="I278" s="167">
        <v>44629.770833333336</v>
      </c>
      <c r="J278" s="161" t="str">
        <f t="shared" si="101"/>
        <v>CLOSED</v>
      </c>
      <c r="K278" s="197" t="s">
        <v>775</v>
      </c>
      <c r="L278" s="207"/>
      <c r="M278" s="233"/>
      <c r="N278" s="221"/>
      <c r="O278" s="224"/>
      <c r="P278" s="399"/>
      <c r="Q278" s="399"/>
      <c r="R278" s="205"/>
      <c r="S278" s="169"/>
      <c r="T278" s="205"/>
      <c r="U278" s="169"/>
      <c r="V278" s="169"/>
      <c r="W278" s="231" t="s">
        <v>218</v>
      </c>
      <c r="X278" s="168"/>
      <c r="Y278" s="168" t="s">
        <v>186</v>
      </c>
      <c r="Z278" s="168"/>
      <c r="AA278" s="168"/>
      <c r="AB278" s="168"/>
      <c r="AC278" s="168"/>
      <c r="AD278" s="162"/>
      <c r="AE278" s="162"/>
      <c r="AF278" s="162"/>
      <c r="AG278" s="162"/>
      <c r="AH278" s="162"/>
      <c r="AI278" s="163"/>
      <c r="AJ278" s="163"/>
      <c r="AK278" s="163"/>
      <c r="AL278" s="163"/>
      <c r="AM278" s="199"/>
      <c r="AN278" s="199"/>
      <c r="AO278" s="199"/>
      <c r="AP278" s="199"/>
      <c r="AQ278" s="199"/>
      <c r="AR278" s="163"/>
    </row>
    <row r="279" spans="1:44" x14ac:dyDescent="0.25">
      <c r="A279" s="165" t="s">
        <v>1089</v>
      </c>
      <c r="B279" s="165" t="s">
        <v>163</v>
      </c>
      <c r="C279" s="165"/>
      <c r="D279" s="166" t="s">
        <v>143</v>
      </c>
      <c r="E279" s="166" t="s">
        <v>408</v>
      </c>
      <c r="F279" s="165" t="s">
        <v>220</v>
      </c>
      <c r="G279" s="165" t="s">
        <v>66</v>
      </c>
      <c r="H279" s="167">
        <v>44630.166666666664</v>
      </c>
      <c r="I279" s="167">
        <v>44630.1875</v>
      </c>
      <c r="J279" s="161" t="str">
        <f t="shared" si="101"/>
        <v>CLOSED</v>
      </c>
      <c r="K279" s="166" t="s">
        <v>874</v>
      </c>
      <c r="L279" s="207"/>
      <c r="M279" s="233"/>
      <c r="N279" s="221"/>
      <c r="O279" s="224"/>
      <c r="P279" s="399"/>
      <c r="Q279" s="399"/>
      <c r="R279" s="205"/>
      <c r="S279" s="169"/>
      <c r="T279" s="205"/>
      <c r="U279" s="169"/>
      <c r="V279" s="169"/>
      <c r="W279" s="231" t="s">
        <v>218</v>
      </c>
      <c r="X279" s="168"/>
      <c r="Y279" s="168"/>
      <c r="Z279" s="168" t="s">
        <v>186</v>
      </c>
      <c r="AA279" s="168"/>
      <c r="AB279" s="168"/>
      <c r="AC279" s="168"/>
      <c r="AD279" s="162">
        <f>IF(H279="","",MONTH(H279))</f>
        <v>3</v>
      </c>
      <c r="AE279" s="162">
        <f>IF(I279="","",MONTH(I279))</f>
        <v>3</v>
      </c>
      <c r="AF279" s="162">
        <f>IF(H279="","",YEAR(H279))</f>
        <v>2022</v>
      </c>
      <c r="AG279" s="162">
        <f>IF(I279="","",YEAR(I279))</f>
        <v>2022</v>
      </c>
      <c r="AH279" s="162">
        <f>IF(B279="Root",IF(J279="CLOSED",SUMIF(Entrenamientos!A:A,"&lt;="&amp;Mantenimiento!I279,Entrenamientos!L:L)-SUMIF(Entrenamientos!A:A,"&lt;="&amp;Mantenimiento!H279,Entrenamientos!L:L),""),"")</f>
        <v>0</v>
      </c>
      <c r="AI279" s="163" t="str">
        <f>IF(W279="YES",IF(COUNTIF($W$3:$W1048,"YES")=0,SUMIF(Entrenamientos!A:A,"&lt;="&amp;Mantenimiento!H279,Entrenamientos!L:L),SUMIF(Entrenamientos!A:A,"&lt;="&amp;Mantenimiento!H279,Entrenamientos!L:L)-SUMIF($I:$I,"&lt;"&amp;(Mantenimiento!H279-1),$AI:$AI)),"")</f>
        <v/>
      </c>
      <c r="AJ279" s="163">
        <f>IF(LEFT(F279,3)="AWP","",IF(I279="","",($I279-$H279)/$AS$1))</f>
        <v>0.50000000008731149</v>
      </c>
      <c r="AK279" s="163" t="str">
        <f ca="1">IF(LEFT(F279,3)="AWP",IF(I279="",(TODAY()-H279)/$AS$1,(I279-H279)/$AS$1),"")</f>
        <v/>
      </c>
      <c r="AL279" s="163" t="str">
        <f>IF($F279="MIP",IF(X279="X",$AJ279,""),"")</f>
        <v/>
      </c>
      <c r="AM279" s="199" t="str">
        <f>IF($F279="MIP",IF(Y279="X",$AJ279,""),"")</f>
        <v/>
      </c>
      <c r="AN279" s="199" t="e">
        <f>IF($F279="MIP",IF(#REF!="X",$AJ279,""),"")</f>
        <v>#REF!</v>
      </c>
      <c r="AO279" s="199">
        <f t="shared" ref="AO279:AR280" si="102">IF($F279="MIP",IF(Z279="X",$AJ279,""),"")</f>
        <v>0.50000000008731149</v>
      </c>
      <c r="AP279" s="199" t="str">
        <f t="shared" si="102"/>
        <v/>
      </c>
      <c r="AQ279" s="199" t="str">
        <f t="shared" si="102"/>
        <v/>
      </c>
      <c r="AR279" s="163" t="str">
        <f t="shared" si="102"/>
        <v/>
      </c>
    </row>
    <row r="280" spans="1:44" x14ac:dyDescent="0.25">
      <c r="A280" s="165" t="s">
        <v>1090</v>
      </c>
      <c r="B280" s="165" t="s">
        <v>163</v>
      </c>
      <c r="C280" s="165"/>
      <c r="D280" s="166" t="s">
        <v>143</v>
      </c>
      <c r="E280" s="166" t="s">
        <v>409</v>
      </c>
      <c r="F280" s="165" t="s">
        <v>220</v>
      </c>
      <c r="G280" s="165" t="s">
        <v>66</v>
      </c>
      <c r="H280" s="167">
        <v>44630.1875</v>
      </c>
      <c r="I280" s="167">
        <v>44630.208333333336</v>
      </c>
      <c r="J280" s="161" t="str">
        <f t="shared" si="101"/>
        <v>CLOSED</v>
      </c>
      <c r="K280" s="166" t="s">
        <v>875</v>
      </c>
      <c r="L280" s="207"/>
      <c r="M280" s="233"/>
      <c r="N280" s="221"/>
      <c r="O280" s="224"/>
      <c r="P280" s="399"/>
      <c r="Q280" s="399"/>
      <c r="R280" s="205"/>
      <c r="S280" s="169"/>
      <c r="T280" s="205"/>
      <c r="U280" s="169"/>
      <c r="V280" s="169"/>
      <c r="W280" s="231" t="s">
        <v>218</v>
      </c>
      <c r="X280" s="168"/>
      <c r="Y280" s="168"/>
      <c r="Z280" s="168" t="s">
        <v>186</v>
      </c>
      <c r="AA280" s="168"/>
      <c r="AB280" s="168"/>
      <c r="AC280" s="168"/>
      <c r="AD280" s="162">
        <f>IF(H280="","",MONTH(H280))</f>
        <v>3</v>
      </c>
      <c r="AE280" s="162">
        <f>IF(I280="","",MONTH(I280))</f>
        <v>3</v>
      </c>
      <c r="AF280" s="162">
        <f>IF(H280="","",YEAR(H280))</f>
        <v>2022</v>
      </c>
      <c r="AG280" s="162">
        <f>IF(I280="","",YEAR(I280))</f>
        <v>2022</v>
      </c>
      <c r="AH280" s="162">
        <f>IF(B280="Root",IF(J280="CLOSED",SUMIF(Entrenamientos!A:A,"&lt;="&amp;Mantenimiento!I280,Entrenamientos!L:L)-SUMIF(Entrenamientos!A:A,"&lt;="&amp;Mantenimiento!H280,Entrenamientos!L:L),""),"")</f>
        <v>0</v>
      </c>
      <c r="AI280" s="163" t="str">
        <f>IF(W280="YES",IF(COUNTIF($W$3:$W1049,"YES")=0,SUMIF(Entrenamientos!A:A,"&lt;="&amp;Mantenimiento!H280,Entrenamientos!L:L),SUMIF(Entrenamientos!A:A,"&lt;="&amp;Mantenimiento!H280,Entrenamientos!L:L)-SUMIF($I:$I,"&lt;"&amp;(Mantenimiento!H280-1),$AI:$AI)),"")</f>
        <v/>
      </c>
      <c r="AJ280" s="163">
        <f>IF(LEFT(F280,3)="AWP","",IF(I280="","",($I280-$H280)/$AS$1))</f>
        <v>0.50000000008731149</v>
      </c>
      <c r="AK280" s="163" t="str">
        <f ca="1">IF(LEFT(F280,3)="AWP",IF(I280="",(TODAY()-H280)/$AS$1,(I280-H280)/$AS$1),"")</f>
        <v/>
      </c>
      <c r="AL280" s="163" t="str">
        <f>IF($F280="MIP",IF(X280="X",$AJ280,""),"")</f>
        <v/>
      </c>
      <c r="AM280" s="199" t="str">
        <f>IF($F280="MIP",IF(Y280="X",$AJ280,""),"")</f>
        <v/>
      </c>
      <c r="AN280" s="199" t="e">
        <f>IF($F280="MIP",IF(#REF!="X",$AJ280,""),"")</f>
        <v>#REF!</v>
      </c>
      <c r="AO280" s="199">
        <f t="shared" si="102"/>
        <v>0.50000000008731149</v>
      </c>
      <c r="AP280" s="199" t="str">
        <f t="shared" si="102"/>
        <v/>
      </c>
      <c r="AQ280" s="199" t="str">
        <f t="shared" si="102"/>
        <v/>
      </c>
      <c r="AR280" s="163" t="str">
        <f t="shared" si="102"/>
        <v/>
      </c>
    </row>
    <row r="281" spans="1:44" x14ac:dyDescent="0.25">
      <c r="A281" s="165" t="s">
        <v>1091</v>
      </c>
      <c r="B281" s="165" t="s">
        <v>163</v>
      </c>
      <c r="C281" s="165"/>
      <c r="D281" s="166" t="s">
        <v>143</v>
      </c>
      <c r="E281" s="166" t="s">
        <v>283</v>
      </c>
      <c r="F281" s="165" t="s">
        <v>220</v>
      </c>
      <c r="G281" s="165" t="s">
        <v>68</v>
      </c>
      <c r="H281" s="167">
        <v>44630.208333391201</v>
      </c>
      <c r="I281" s="167">
        <v>44630.229166666664</v>
      </c>
      <c r="J281" s="161" t="str">
        <f t="shared" si="101"/>
        <v>CLOSED</v>
      </c>
      <c r="K281" s="197" t="s">
        <v>730</v>
      </c>
      <c r="L281" s="207"/>
      <c r="M281" s="233"/>
      <c r="N281" s="221"/>
      <c r="O281" s="224"/>
      <c r="P281" s="399"/>
      <c r="Q281" s="399"/>
      <c r="R281" s="205"/>
      <c r="S281" s="169"/>
      <c r="T281" s="205"/>
      <c r="U281" s="169"/>
      <c r="V281" s="169"/>
      <c r="W281" s="231" t="s">
        <v>218</v>
      </c>
      <c r="X281" s="168"/>
      <c r="Y281" s="168"/>
      <c r="Z281" s="168" t="s">
        <v>186</v>
      </c>
      <c r="AA281" s="168"/>
      <c r="AB281" s="168"/>
      <c r="AC281" s="168"/>
      <c r="AD281" s="162"/>
      <c r="AE281" s="162"/>
      <c r="AF281" s="162"/>
      <c r="AG281" s="162"/>
      <c r="AH281" s="162"/>
      <c r="AI281" s="163"/>
      <c r="AJ281" s="163"/>
      <c r="AK281" s="163"/>
      <c r="AL281" s="163"/>
      <c r="AM281" s="199"/>
      <c r="AN281" s="199"/>
      <c r="AO281" s="199"/>
      <c r="AP281" s="199"/>
      <c r="AQ281" s="199"/>
      <c r="AR281" s="163"/>
    </row>
    <row r="282" spans="1:44" ht="30" x14ac:dyDescent="0.25">
      <c r="A282" s="165" t="s">
        <v>1092</v>
      </c>
      <c r="B282" s="165" t="s">
        <v>163</v>
      </c>
      <c r="C282" s="165"/>
      <c r="D282" s="166" t="s">
        <v>143</v>
      </c>
      <c r="E282" s="166" t="s">
        <v>284</v>
      </c>
      <c r="F282" s="165" t="s">
        <v>220</v>
      </c>
      <c r="G282" s="165" t="s">
        <v>61</v>
      </c>
      <c r="H282" s="167">
        <v>44630.22916678241</v>
      </c>
      <c r="I282" s="167">
        <v>44630.25</v>
      </c>
      <c r="J282" s="161" t="str">
        <f t="shared" si="101"/>
        <v>CLOSED</v>
      </c>
      <c r="K282" s="197" t="s">
        <v>731</v>
      </c>
      <c r="L282" s="207"/>
      <c r="M282" s="233"/>
      <c r="N282" s="221"/>
      <c r="O282" s="224"/>
      <c r="P282" s="399"/>
      <c r="Q282" s="399"/>
      <c r="R282" s="205"/>
      <c r="S282" s="169"/>
      <c r="T282" s="205"/>
      <c r="U282" s="169"/>
      <c r="V282" s="169"/>
      <c r="W282" s="231" t="s">
        <v>218</v>
      </c>
      <c r="X282" s="168"/>
      <c r="Y282" s="168"/>
      <c r="Z282" s="168" t="s">
        <v>186</v>
      </c>
      <c r="AA282" s="168"/>
      <c r="AB282" s="168"/>
      <c r="AC282" s="168"/>
      <c r="AD282" s="162"/>
      <c r="AE282" s="162"/>
      <c r="AF282" s="162"/>
      <c r="AG282" s="162"/>
      <c r="AH282" s="162"/>
      <c r="AI282" s="163"/>
      <c r="AJ282" s="163"/>
      <c r="AK282" s="163"/>
      <c r="AL282" s="163"/>
      <c r="AM282" s="199"/>
      <c r="AN282" s="199"/>
      <c r="AO282" s="199"/>
      <c r="AP282" s="199"/>
      <c r="AQ282" s="199"/>
      <c r="AR282" s="163"/>
    </row>
    <row r="283" spans="1:44" ht="30" x14ac:dyDescent="0.25">
      <c r="A283" s="165" t="s">
        <v>1093</v>
      </c>
      <c r="B283" s="165" t="s">
        <v>163</v>
      </c>
      <c r="C283" s="165"/>
      <c r="D283" s="166" t="s">
        <v>143</v>
      </c>
      <c r="E283" s="166" t="s">
        <v>407</v>
      </c>
      <c r="F283" s="165" t="s">
        <v>220</v>
      </c>
      <c r="G283" s="165" t="s">
        <v>61</v>
      </c>
      <c r="H283" s="167">
        <v>44630.541666666664</v>
      </c>
      <c r="I283" s="167">
        <v>44630.5625</v>
      </c>
      <c r="J283" s="161" t="str">
        <f t="shared" si="101"/>
        <v>CLOSED</v>
      </c>
      <c r="K283" s="197" t="s">
        <v>775</v>
      </c>
      <c r="L283" s="207"/>
      <c r="M283" s="233"/>
      <c r="N283" s="221"/>
      <c r="O283" s="224"/>
      <c r="P283" s="399"/>
      <c r="Q283" s="399"/>
      <c r="R283" s="205"/>
      <c r="S283" s="169"/>
      <c r="T283" s="205"/>
      <c r="U283" s="169"/>
      <c r="V283" s="169"/>
      <c r="W283" s="231" t="s">
        <v>218</v>
      </c>
      <c r="X283" s="168"/>
      <c r="Y283" s="168" t="s">
        <v>186</v>
      </c>
      <c r="Z283" s="168"/>
      <c r="AA283" s="168"/>
      <c r="AB283" s="168"/>
      <c r="AC283" s="168"/>
      <c r="AD283" s="162"/>
      <c r="AE283" s="162"/>
      <c r="AF283" s="162"/>
      <c r="AG283" s="162"/>
      <c r="AH283" s="162"/>
      <c r="AI283" s="163"/>
      <c r="AJ283" s="163"/>
      <c r="AK283" s="163"/>
      <c r="AL283" s="163"/>
      <c r="AM283" s="199"/>
      <c r="AN283" s="199"/>
      <c r="AO283" s="199"/>
      <c r="AP283" s="199"/>
      <c r="AQ283" s="199"/>
      <c r="AR283" s="163"/>
    </row>
    <row r="284" spans="1:44" x14ac:dyDescent="0.25">
      <c r="A284" s="165" t="s">
        <v>1095</v>
      </c>
      <c r="B284" s="165" t="s">
        <v>163</v>
      </c>
      <c r="C284" s="165"/>
      <c r="D284" s="166" t="s">
        <v>143</v>
      </c>
      <c r="E284" s="166" t="s">
        <v>283</v>
      </c>
      <c r="F284" s="165" t="s">
        <v>220</v>
      </c>
      <c r="G284" s="165" t="s">
        <v>68</v>
      </c>
      <c r="H284" s="167">
        <v>44634.4375</v>
      </c>
      <c r="I284" s="167">
        <v>44634.458333333336</v>
      </c>
      <c r="J284" s="161" t="str">
        <f t="shared" si="101"/>
        <v>CLOSED</v>
      </c>
      <c r="K284" s="197" t="s">
        <v>730</v>
      </c>
      <c r="L284" s="207"/>
      <c r="M284" s="233"/>
      <c r="N284" s="221"/>
      <c r="O284" s="224"/>
      <c r="P284" s="399"/>
      <c r="Q284" s="399"/>
      <c r="R284" s="205"/>
      <c r="S284" s="169"/>
      <c r="T284" s="205"/>
      <c r="U284" s="169"/>
      <c r="V284" s="169"/>
      <c r="W284" s="231" t="s">
        <v>218</v>
      </c>
      <c r="X284" s="168" t="s">
        <v>186</v>
      </c>
      <c r="Y284" s="168"/>
      <c r="Z284" s="168"/>
      <c r="AA284" s="168"/>
      <c r="AB284" s="168"/>
      <c r="AC284" s="168"/>
      <c r="AD284" s="162"/>
      <c r="AE284" s="162"/>
      <c r="AF284" s="162"/>
      <c r="AG284" s="162"/>
      <c r="AH284" s="162"/>
      <c r="AI284" s="163"/>
      <c r="AJ284" s="163"/>
      <c r="AK284" s="163"/>
      <c r="AL284" s="163"/>
      <c r="AM284" s="199"/>
      <c r="AN284" s="199"/>
      <c r="AO284" s="199"/>
      <c r="AP284" s="199"/>
      <c r="AQ284" s="199"/>
      <c r="AR284" s="163"/>
    </row>
    <row r="285" spans="1:44" ht="30" x14ac:dyDescent="0.25">
      <c r="A285" s="165" t="s">
        <v>1096</v>
      </c>
      <c r="B285" s="165" t="s">
        <v>163</v>
      </c>
      <c r="C285" s="165"/>
      <c r="D285" s="166" t="s">
        <v>143</v>
      </c>
      <c r="E285" s="166" t="s">
        <v>284</v>
      </c>
      <c r="F285" s="165" t="s">
        <v>220</v>
      </c>
      <c r="G285" s="165" t="s">
        <v>61</v>
      </c>
      <c r="H285" s="167">
        <v>44634.458333333336</v>
      </c>
      <c r="I285" s="167">
        <v>44634.479166666664</v>
      </c>
      <c r="J285" s="161" t="str">
        <f t="shared" si="101"/>
        <v>CLOSED</v>
      </c>
      <c r="K285" s="197" t="s">
        <v>731</v>
      </c>
      <c r="L285" s="207"/>
      <c r="M285" s="207"/>
      <c r="N285" s="221"/>
      <c r="O285" s="224"/>
      <c r="P285" s="399"/>
      <c r="Q285" s="399"/>
      <c r="R285" s="205"/>
      <c r="S285" s="169"/>
      <c r="T285" s="205"/>
      <c r="U285" s="169"/>
      <c r="V285" s="169"/>
      <c r="W285" s="231" t="s">
        <v>218</v>
      </c>
      <c r="X285" s="168" t="s">
        <v>186</v>
      </c>
      <c r="Y285" s="168"/>
      <c r="Z285" s="168"/>
      <c r="AA285" s="168"/>
      <c r="AB285" s="168"/>
      <c r="AC285" s="168"/>
      <c r="AD285" s="162"/>
      <c r="AE285" s="162"/>
      <c r="AF285" s="162"/>
      <c r="AG285" s="162"/>
      <c r="AH285" s="162"/>
      <c r="AI285" s="163"/>
      <c r="AJ285" s="163"/>
      <c r="AK285" s="163"/>
      <c r="AL285" s="163"/>
      <c r="AM285" s="199"/>
      <c r="AN285" s="199"/>
      <c r="AO285" s="199"/>
      <c r="AP285" s="199"/>
      <c r="AQ285" s="199"/>
      <c r="AR285" s="163"/>
    </row>
    <row r="286" spans="1:44" x14ac:dyDescent="0.25">
      <c r="A286" s="165" t="s">
        <v>1097</v>
      </c>
      <c r="B286" s="165" t="s">
        <v>163</v>
      </c>
      <c r="C286" s="165"/>
      <c r="D286" s="166" t="s">
        <v>143</v>
      </c>
      <c r="E286" s="166" t="s">
        <v>252</v>
      </c>
      <c r="F286" s="165" t="s">
        <v>220</v>
      </c>
      <c r="G286" s="165" t="s">
        <v>63</v>
      </c>
      <c r="H286" s="167">
        <v>44634.486111111109</v>
      </c>
      <c r="I286" s="167">
        <v>44634.5</v>
      </c>
      <c r="J286" s="161" t="str">
        <f t="shared" si="101"/>
        <v>CLOSED</v>
      </c>
      <c r="K286" s="197" t="s">
        <v>748</v>
      </c>
      <c r="L286" s="207"/>
      <c r="M286" s="207"/>
      <c r="N286" s="221"/>
      <c r="O286" s="224"/>
      <c r="P286" s="399"/>
      <c r="Q286" s="399"/>
      <c r="R286" s="205"/>
      <c r="S286" s="169"/>
      <c r="T286" s="205"/>
      <c r="U286" s="169"/>
      <c r="V286" s="169"/>
      <c r="W286" s="231" t="s">
        <v>218</v>
      </c>
      <c r="X286" s="168" t="s">
        <v>186</v>
      </c>
      <c r="Y286" s="168"/>
      <c r="Z286" s="168"/>
      <c r="AA286" s="168"/>
      <c r="AB286" s="168"/>
      <c r="AC286" s="168"/>
      <c r="AD286" s="162"/>
      <c r="AE286" s="162"/>
      <c r="AF286" s="162"/>
      <c r="AG286" s="162"/>
      <c r="AH286" s="162"/>
      <c r="AI286" s="163"/>
      <c r="AJ286" s="163"/>
      <c r="AK286" s="163"/>
      <c r="AL286" s="163"/>
      <c r="AM286" s="199"/>
      <c r="AN286" s="199"/>
      <c r="AO286" s="199"/>
      <c r="AP286" s="199"/>
      <c r="AQ286" s="199"/>
      <c r="AR286" s="163"/>
    </row>
    <row r="287" spans="1:44" x14ac:dyDescent="0.25">
      <c r="A287" s="165" t="s">
        <v>1098</v>
      </c>
      <c r="B287" s="165" t="s">
        <v>163</v>
      </c>
      <c r="C287" s="165"/>
      <c r="D287" s="166" t="s">
        <v>144</v>
      </c>
      <c r="E287" s="166" t="s">
        <v>1100</v>
      </c>
      <c r="F287" s="165" t="s">
        <v>220</v>
      </c>
      <c r="G287" s="165" t="s">
        <v>63</v>
      </c>
      <c r="H287" s="167">
        <v>44634.5</v>
      </c>
      <c r="I287" s="167">
        <v>44634.506944444445</v>
      </c>
      <c r="J287" s="161" t="str">
        <f t="shared" si="101"/>
        <v>CLOSED</v>
      </c>
      <c r="K287" s="197" t="s">
        <v>1099</v>
      </c>
      <c r="L287" s="207"/>
      <c r="M287" s="207"/>
      <c r="N287" s="221"/>
      <c r="O287" s="224"/>
      <c r="P287" s="399"/>
      <c r="Q287" s="399"/>
      <c r="R287" s="205"/>
      <c r="S287" s="169"/>
      <c r="T287" s="205"/>
      <c r="U287" s="169"/>
      <c r="V287" s="169"/>
      <c r="W287" s="231" t="s">
        <v>218</v>
      </c>
      <c r="X287" s="168"/>
      <c r="Y287" s="168" t="s">
        <v>186</v>
      </c>
      <c r="Z287" s="168"/>
      <c r="AA287" s="168"/>
      <c r="AB287" s="168"/>
      <c r="AC287" s="168"/>
      <c r="AD287" s="162"/>
      <c r="AE287" s="162"/>
      <c r="AF287" s="162"/>
      <c r="AG287" s="162"/>
      <c r="AH287" s="162"/>
      <c r="AI287" s="163"/>
      <c r="AJ287" s="163"/>
      <c r="AK287" s="163"/>
      <c r="AL287" s="163"/>
      <c r="AM287" s="199"/>
      <c r="AN287" s="199"/>
      <c r="AO287" s="199"/>
      <c r="AP287" s="199"/>
      <c r="AQ287" s="199"/>
      <c r="AR287" s="163"/>
    </row>
    <row r="288" spans="1:44" ht="30" x14ac:dyDescent="0.25">
      <c r="A288" s="165" t="s">
        <v>1101</v>
      </c>
      <c r="B288" s="165" t="s">
        <v>163</v>
      </c>
      <c r="C288" s="165"/>
      <c r="D288" s="166" t="s">
        <v>143</v>
      </c>
      <c r="E288" s="166" t="s">
        <v>407</v>
      </c>
      <c r="F288" s="165" t="s">
        <v>220</v>
      </c>
      <c r="G288" s="165" t="s">
        <v>61</v>
      </c>
      <c r="H288" s="167">
        <v>44634.916666666664</v>
      </c>
      <c r="I288" s="167">
        <v>44634.9375</v>
      </c>
      <c r="J288" s="161" t="str">
        <f t="shared" si="101"/>
        <v>CLOSED</v>
      </c>
      <c r="K288" s="197" t="s">
        <v>775</v>
      </c>
      <c r="L288" s="207"/>
      <c r="M288" s="233"/>
      <c r="N288" s="221"/>
      <c r="O288" s="224"/>
      <c r="P288" s="399"/>
      <c r="Q288" s="399"/>
      <c r="R288" s="205"/>
      <c r="S288" s="169"/>
      <c r="T288" s="205"/>
      <c r="U288" s="169"/>
      <c r="V288" s="169"/>
      <c r="W288" s="231" t="s">
        <v>218</v>
      </c>
      <c r="X288" s="168"/>
      <c r="Y288" s="168"/>
      <c r="Z288" s="168" t="s">
        <v>186</v>
      </c>
      <c r="AA288" s="168"/>
      <c r="AB288" s="168"/>
      <c r="AC288" s="168"/>
      <c r="AD288" s="162"/>
      <c r="AE288" s="162"/>
      <c r="AF288" s="162"/>
      <c r="AG288" s="162"/>
      <c r="AH288" s="162"/>
      <c r="AI288" s="163"/>
      <c r="AJ288" s="163"/>
      <c r="AK288" s="163"/>
      <c r="AL288" s="163"/>
      <c r="AM288" s="199"/>
      <c r="AN288" s="199"/>
      <c r="AO288" s="199"/>
      <c r="AP288" s="199"/>
      <c r="AQ288" s="199"/>
      <c r="AR288" s="163"/>
    </row>
    <row r="289" spans="1:44" x14ac:dyDescent="0.25">
      <c r="A289" s="165" t="s">
        <v>1110</v>
      </c>
      <c r="B289" s="165" t="s">
        <v>163</v>
      </c>
      <c r="C289" s="165"/>
      <c r="D289" s="166" t="s">
        <v>143</v>
      </c>
      <c r="E289" s="166" t="s">
        <v>283</v>
      </c>
      <c r="F289" s="165" t="s">
        <v>220</v>
      </c>
      <c r="G289" s="165" t="s">
        <v>68</v>
      </c>
      <c r="H289" s="167">
        <v>44635.291666666664</v>
      </c>
      <c r="I289" s="167">
        <v>44635.3125</v>
      </c>
      <c r="J289" s="161" t="str">
        <f t="shared" si="101"/>
        <v>CLOSED</v>
      </c>
      <c r="K289" s="197" t="s">
        <v>730</v>
      </c>
      <c r="L289" s="207"/>
      <c r="M289" s="233"/>
      <c r="N289" s="221"/>
      <c r="O289" s="224"/>
      <c r="P289" s="399"/>
      <c r="Q289" s="399"/>
      <c r="R289" s="205"/>
      <c r="S289" s="169"/>
      <c r="T289" s="205"/>
      <c r="U289" s="169"/>
      <c r="V289" s="169"/>
      <c r="W289" s="231" t="s">
        <v>218</v>
      </c>
      <c r="X289" s="168" t="s">
        <v>186</v>
      </c>
      <c r="Y289" s="168"/>
      <c r="Z289" s="168"/>
      <c r="AA289" s="168"/>
      <c r="AB289" s="168"/>
      <c r="AC289" s="168"/>
      <c r="AD289" s="162"/>
      <c r="AE289" s="162"/>
      <c r="AF289" s="162"/>
      <c r="AG289" s="162"/>
      <c r="AH289" s="162"/>
      <c r="AI289" s="163"/>
      <c r="AJ289" s="163"/>
      <c r="AK289" s="163"/>
      <c r="AL289" s="163"/>
      <c r="AM289" s="199"/>
      <c r="AN289" s="199"/>
      <c r="AO289" s="199"/>
      <c r="AP289" s="199"/>
      <c r="AQ289" s="199"/>
      <c r="AR289" s="163"/>
    </row>
    <row r="290" spans="1:44" ht="30" x14ac:dyDescent="0.25">
      <c r="A290" s="165" t="s">
        <v>1111</v>
      </c>
      <c r="B290" s="165" t="s">
        <v>163</v>
      </c>
      <c r="C290" s="165"/>
      <c r="D290" s="166" t="s">
        <v>143</v>
      </c>
      <c r="E290" s="166" t="s">
        <v>284</v>
      </c>
      <c r="F290" s="165" t="s">
        <v>220</v>
      </c>
      <c r="G290" s="165" t="s">
        <v>61</v>
      </c>
      <c r="H290" s="167">
        <v>44635.3125</v>
      </c>
      <c r="I290" s="167">
        <v>44635.333333333336</v>
      </c>
      <c r="J290" s="161" t="str">
        <f t="shared" si="101"/>
        <v>CLOSED</v>
      </c>
      <c r="K290" s="197" t="s">
        <v>731</v>
      </c>
      <c r="L290" s="207"/>
      <c r="M290" s="207"/>
      <c r="N290" s="221"/>
      <c r="O290" s="224"/>
      <c r="P290" s="399"/>
      <c r="Q290" s="399"/>
      <c r="R290" s="205"/>
      <c r="S290" s="169"/>
      <c r="T290" s="205"/>
      <c r="U290" s="169"/>
      <c r="V290" s="169"/>
      <c r="W290" s="231" t="s">
        <v>218</v>
      </c>
      <c r="X290" s="168" t="s">
        <v>186</v>
      </c>
      <c r="Y290" s="168"/>
      <c r="Z290" s="168"/>
      <c r="AA290" s="168"/>
      <c r="AB290" s="168"/>
      <c r="AC290" s="168"/>
      <c r="AD290" s="162"/>
      <c r="AE290" s="162"/>
      <c r="AF290" s="162"/>
      <c r="AG290" s="162"/>
      <c r="AH290" s="162"/>
      <c r="AI290" s="163"/>
      <c r="AJ290" s="163"/>
      <c r="AK290" s="163"/>
      <c r="AL290" s="163"/>
      <c r="AM290" s="199"/>
      <c r="AN290" s="199"/>
      <c r="AO290" s="199"/>
      <c r="AP290" s="199"/>
      <c r="AQ290" s="199"/>
      <c r="AR290" s="163"/>
    </row>
    <row r="291" spans="1:44" x14ac:dyDescent="0.25">
      <c r="A291" s="165" t="s">
        <v>1112</v>
      </c>
      <c r="B291" s="165" t="s">
        <v>163</v>
      </c>
      <c r="C291" s="165"/>
      <c r="D291" s="166" t="s">
        <v>144</v>
      </c>
      <c r="E291" s="166" t="s">
        <v>1113</v>
      </c>
      <c r="F291" s="165" t="s">
        <v>220</v>
      </c>
      <c r="G291" s="165" t="s">
        <v>63</v>
      </c>
      <c r="H291" s="167">
        <v>44635.666666666664</v>
      </c>
      <c r="I291" s="167"/>
      <c r="J291" s="161" t="str">
        <f t="shared" si="101"/>
        <v>OPEN</v>
      </c>
      <c r="K291" s="197"/>
      <c r="L291" s="207"/>
      <c r="M291" s="207"/>
      <c r="N291" s="221"/>
      <c r="O291" s="224"/>
      <c r="P291" s="399"/>
      <c r="Q291" s="399"/>
      <c r="R291" s="205"/>
      <c r="S291" s="169"/>
      <c r="T291" s="205"/>
      <c r="U291" s="169"/>
      <c r="V291" s="169"/>
      <c r="W291" s="231" t="s">
        <v>218</v>
      </c>
      <c r="X291" s="168"/>
      <c r="Y291" s="168"/>
      <c r="Z291" s="168" t="s">
        <v>186</v>
      </c>
      <c r="AA291" s="168"/>
      <c r="AB291" s="168"/>
      <c r="AC291" s="168"/>
      <c r="AD291" s="162"/>
      <c r="AE291" s="162"/>
      <c r="AF291" s="162"/>
      <c r="AG291" s="162"/>
      <c r="AH291" s="162"/>
      <c r="AI291" s="163"/>
      <c r="AJ291" s="163"/>
      <c r="AK291" s="163"/>
      <c r="AL291" s="163"/>
      <c r="AM291" s="199"/>
      <c r="AN291" s="199"/>
      <c r="AO291" s="199"/>
      <c r="AP291" s="199"/>
      <c r="AQ291" s="199"/>
      <c r="AR291" s="163"/>
    </row>
    <row r="292" spans="1:44" ht="30" x14ac:dyDescent="0.25">
      <c r="A292" s="165" t="s">
        <v>1116</v>
      </c>
      <c r="B292" s="165" t="s">
        <v>163</v>
      </c>
      <c r="C292" s="165"/>
      <c r="D292" s="166" t="s">
        <v>143</v>
      </c>
      <c r="E292" s="166" t="s">
        <v>407</v>
      </c>
      <c r="F292" s="165" t="s">
        <v>220</v>
      </c>
      <c r="G292" s="165" t="s">
        <v>61</v>
      </c>
      <c r="H292" s="167">
        <v>44635.75</v>
      </c>
      <c r="I292" s="167">
        <v>44635.770833333336</v>
      </c>
      <c r="J292" s="161" t="str">
        <f t="shared" si="101"/>
        <v>CLOSED</v>
      </c>
      <c r="K292" s="197" t="s">
        <v>775</v>
      </c>
      <c r="L292" s="207"/>
      <c r="M292" s="233"/>
      <c r="N292" s="221"/>
      <c r="O292" s="224"/>
      <c r="P292" s="399"/>
      <c r="Q292" s="399"/>
      <c r="R292" s="205"/>
      <c r="S292" s="169"/>
      <c r="T292" s="205"/>
      <c r="U292" s="169"/>
      <c r="V292" s="169"/>
      <c r="W292" s="231" t="s">
        <v>218</v>
      </c>
      <c r="X292" s="168"/>
      <c r="Y292" s="168"/>
      <c r="Z292" s="168" t="s">
        <v>186</v>
      </c>
      <c r="AA292" s="168"/>
      <c r="AB292" s="168"/>
      <c r="AC292" s="168"/>
      <c r="AD292" s="162"/>
      <c r="AE292" s="162"/>
      <c r="AF292" s="162"/>
      <c r="AG292" s="162"/>
      <c r="AH292" s="162"/>
      <c r="AI292" s="163"/>
      <c r="AJ292" s="163"/>
      <c r="AK292" s="163"/>
      <c r="AL292" s="163"/>
      <c r="AM292" s="199"/>
      <c r="AN292" s="199"/>
      <c r="AO292" s="199"/>
      <c r="AP292" s="199"/>
      <c r="AQ292" s="199"/>
      <c r="AR292" s="163"/>
    </row>
    <row r="293" spans="1:44" x14ac:dyDescent="0.25">
      <c r="A293" s="165" t="s">
        <v>1117</v>
      </c>
      <c r="B293" s="165" t="s">
        <v>163</v>
      </c>
      <c r="C293" s="165"/>
      <c r="D293" s="166" t="s">
        <v>143</v>
      </c>
      <c r="E293" s="166" t="s">
        <v>283</v>
      </c>
      <c r="F293" s="165" t="s">
        <v>220</v>
      </c>
      <c r="G293" s="165" t="s">
        <v>68</v>
      </c>
      <c r="H293" s="167">
        <v>44636.291666666664</v>
      </c>
      <c r="I293" s="167">
        <v>44636.3125</v>
      </c>
      <c r="J293" s="161" t="str">
        <f t="shared" si="101"/>
        <v>CLOSED</v>
      </c>
      <c r="K293" s="197" t="s">
        <v>730</v>
      </c>
      <c r="L293" s="207"/>
      <c r="M293" s="233"/>
      <c r="N293" s="221"/>
      <c r="O293" s="224"/>
      <c r="P293" s="399"/>
      <c r="Q293" s="399"/>
      <c r="R293" s="205"/>
      <c r="S293" s="169"/>
      <c r="T293" s="205"/>
      <c r="U293" s="169"/>
      <c r="V293" s="169"/>
      <c r="W293" s="231" t="s">
        <v>218</v>
      </c>
      <c r="X293" s="168" t="s">
        <v>186</v>
      </c>
      <c r="Y293" s="168"/>
      <c r="Z293" s="168"/>
      <c r="AA293" s="168"/>
      <c r="AB293" s="168"/>
      <c r="AC293" s="168"/>
      <c r="AD293" s="162"/>
      <c r="AE293" s="162"/>
      <c r="AF293" s="162"/>
      <c r="AG293" s="162"/>
      <c r="AH293" s="162"/>
      <c r="AI293" s="163"/>
      <c r="AJ293" s="163"/>
      <c r="AK293" s="163"/>
      <c r="AL293" s="163"/>
      <c r="AM293" s="199"/>
      <c r="AN293" s="199"/>
      <c r="AO293" s="199"/>
      <c r="AP293" s="199"/>
      <c r="AQ293" s="199"/>
      <c r="AR293" s="163"/>
    </row>
    <row r="294" spans="1:44" ht="30" x14ac:dyDescent="0.25">
      <c r="A294" s="165" t="s">
        <v>1118</v>
      </c>
      <c r="B294" s="165" t="s">
        <v>163</v>
      </c>
      <c r="C294" s="165"/>
      <c r="D294" s="166" t="s">
        <v>143</v>
      </c>
      <c r="E294" s="166" t="s">
        <v>284</v>
      </c>
      <c r="F294" s="165" t="s">
        <v>220</v>
      </c>
      <c r="G294" s="165" t="s">
        <v>61</v>
      </c>
      <c r="H294" s="167">
        <v>44636.3125</v>
      </c>
      <c r="I294" s="167">
        <v>44636.333333333336</v>
      </c>
      <c r="J294" s="161" t="str">
        <f t="shared" si="101"/>
        <v>CLOSED</v>
      </c>
      <c r="K294" s="197" t="s">
        <v>731</v>
      </c>
      <c r="L294" s="207"/>
      <c r="M294" s="207"/>
      <c r="N294" s="221"/>
      <c r="O294" s="224"/>
      <c r="P294" s="399"/>
      <c r="Q294" s="399"/>
      <c r="R294" s="205"/>
      <c r="S294" s="169"/>
      <c r="T294" s="205"/>
      <c r="U294" s="169"/>
      <c r="V294" s="169"/>
      <c r="W294" s="231" t="s">
        <v>218</v>
      </c>
      <c r="X294" s="168" t="s">
        <v>186</v>
      </c>
      <c r="Y294" s="168"/>
      <c r="Z294" s="168"/>
      <c r="AA294" s="168"/>
      <c r="AB294" s="168"/>
      <c r="AC294" s="168"/>
      <c r="AD294" s="162"/>
      <c r="AE294" s="162"/>
      <c r="AF294" s="162"/>
      <c r="AG294" s="162"/>
      <c r="AH294" s="162"/>
      <c r="AI294" s="163"/>
      <c r="AJ294" s="163"/>
      <c r="AK294" s="163"/>
      <c r="AL294" s="163"/>
      <c r="AM294" s="199"/>
      <c r="AN294" s="199"/>
      <c r="AO294" s="199"/>
      <c r="AP294" s="199"/>
      <c r="AQ294" s="199"/>
      <c r="AR294" s="163"/>
    </row>
    <row r="295" spans="1:44" ht="30" x14ac:dyDescent="0.25">
      <c r="A295" s="165" t="s">
        <v>1119</v>
      </c>
      <c r="B295" s="165" t="s">
        <v>163</v>
      </c>
      <c r="C295" s="165"/>
      <c r="D295" s="166" t="s">
        <v>143</v>
      </c>
      <c r="E295" s="166" t="s">
        <v>407</v>
      </c>
      <c r="F295" s="165" t="s">
        <v>220</v>
      </c>
      <c r="G295" s="165" t="s">
        <v>61</v>
      </c>
      <c r="H295" s="167">
        <v>44636.708333333336</v>
      </c>
      <c r="I295" s="167">
        <v>44636.729166666664</v>
      </c>
      <c r="J295" s="161" t="str">
        <f t="shared" si="101"/>
        <v>CLOSED</v>
      </c>
      <c r="K295" s="197" t="s">
        <v>775</v>
      </c>
      <c r="L295" s="207"/>
      <c r="M295" s="233"/>
      <c r="N295" s="221"/>
      <c r="O295" s="224"/>
      <c r="P295" s="399"/>
      <c r="Q295" s="399"/>
      <c r="R295" s="205"/>
      <c r="S295" s="169"/>
      <c r="T295" s="205"/>
      <c r="U295" s="169"/>
      <c r="V295" s="169"/>
      <c r="W295" s="231" t="s">
        <v>218</v>
      </c>
      <c r="X295" s="168"/>
      <c r="Y295" s="168"/>
      <c r="Z295" s="168" t="s">
        <v>186</v>
      </c>
      <c r="AA295" s="168"/>
      <c r="AB295" s="168"/>
      <c r="AC295" s="168"/>
      <c r="AD295" s="162"/>
      <c r="AE295" s="162"/>
      <c r="AF295" s="162"/>
      <c r="AG295" s="162"/>
      <c r="AH295" s="162"/>
      <c r="AI295" s="163"/>
      <c r="AJ295" s="163"/>
      <c r="AK295" s="163"/>
      <c r="AL295" s="163"/>
      <c r="AM295" s="199"/>
      <c r="AN295" s="199"/>
      <c r="AO295" s="199"/>
      <c r="AP295" s="199"/>
      <c r="AQ295" s="199"/>
      <c r="AR295" s="163"/>
    </row>
    <row r="296" spans="1:44" x14ac:dyDescent="0.25">
      <c r="A296" s="165" t="s">
        <v>1120</v>
      </c>
      <c r="B296" s="165" t="s">
        <v>163</v>
      </c>
      <c r="C296" s="165"/>
      <c r="D296" s="166" t="s">
        <v>143</v>
      </c>
      <c r="E296" s="166" t="s">
        <v>283</v>
      </c>
      <c r="F296" s="165" t="s">
        <v>220</v>
      </c>
      <c r="G296" s="165" t="s">
        <v>68</v>
      </c>
      <c r="H296" s="167">
        <v>44637.291666666664</v>
      </c>
      <c r="I296" s="167">
        <v>44637.3125</v>
      </c>
      <c r="J296" s="161" t="str">
        <f t="shared" si="101"/>
        <v>CLOSED</v>
      </c>
      <c r="K296" s="197" t="s">
        <v>730</v>
      </c>
      <c r="L296" s="207"/>
      <c r="M296" s="233"/>
      <c r="N296" s="221"/>
      <c r="O296" s="224"/>
      <c r="P296" s="399"/>
      <c r="Q296" s="399"/>
      <c r="R296" s="205"/>
      <c r="S296" s="169"/>
      <c r="T296" s="205"/>
      <c r="U296" s="169"/>
      <c r="V296" s="169"/>
      <c r="W296" s="231" t="s">
        <v>218</v>
      </c>
      <c r="X296" s="168" t="s">
        <v>186</v>
      </c>
      <c r="Y296" s="168"/>
      <c r="Z296" s="168"/>
      <c r="AA296" s="168"/>
      <c r="AB296" s="168"/>
      <c r="AC296" s="168"/>
      <c r="AD296" s="162"/>
      <c r="AE296" s="162"/>
      <c r="AF296" s="162"/>
      <c r="AG296" s="162"/>
      <c r="AH296" s="162"/>
      <c r="AI296" s="163"/>
      <c r="AJ296" s="163"/>
      <c r="AK296" s="163"/>
      <c r="AL296" s="163"/>
      <c r="AM296" s="199"/>
      <c r="AN296" s="199"/>
      <c r="AO296" s="199"/>
      <c r="AP296" s="199"/>
      <c r="AQ296" s="199"/>
      <c r="AR296" s="163"/>
    </row>
    <row r="297" spans="1:44" ht="30" x14ac:dyDescent="0.25">
      <c r="A297" s="165" t="s">
        <v>1121</v>
      </c>
      <c r="B297" s="165" t="s">
        <v>163</v>
      </c>
      <c r="C297" s="165"/>
      <c r="D297" s="166" t="s">
        <v>143</v>
      </c>
      <c r="E297" s="166" t="s">
        <v>284</v>
      </c>
      <c r="F297" s="165" t="s">
        <v>220</v>
      </c>
      <c r="G297" s="165" t="s">
        <v>61</v>
      </c>
      <c r="H297" s="167">
        <v>44637.3125</v>
      </c>
      <c r="I297" s="167">
        <v>44637.333333333336</v>
      </c>
      <c r="J297" s="161" t="str">
        <f t="shared" si="101"/>
        <v>CLOSED</v>
      </c>
      <c r="K297" s="197" t="s">
        <v>731</v>
      </c>
      <c r="L297" s="207"/>
      <c r="M297" s="207"/>
      <c r="N297" s="221"/>
      <c r="O297" s="224"/>
      <c r="P297" s="399"/>
      <c r="Q297" s="399"/>
      <c r="R297" s="205"/>
      <c r="S297" s="169"/>
      <c r="T297" s="205"/>
      <c r="U297" s="169"/>
      <c r="V297" s="169"/>
      <c r="W297" s="231" t="s">
        <v>218</v>
      </c>
      <c r="X297" s="168" t="s">
        <v>186</v>
      </c>
      <c r="Y297" s="168"/>
      <c r="Z297" s="168"/>
      <c r="AA297" s="168"/>
      <c r="AB297" s="168"/>
      <c r="AC297" s="168"/>
      <c r="AD297" s="162"/>
      <c r="AE297" s="162"/>
      <c r="AF297" s="162"/>
      <c r="AG297" s="162"/>
      <c r="AH297" s="162"/>
      <c r="AI297" s="163"/>
      <c r="AJ297" s="163"/>
      <c r="AK297" s="163"/>
      <c r="AL297" s="163"/>
      <c r="AM297" s="199"/>
      <c r="AN297" s="199"/>
      <c r="AO297" s="199"/>
      <c r="AP297" s="199"/>
      <c r="AQ297" s="199"/>
      <c r="AR297" s="163"/>
    </row>
    <row r="298" spans="1:44" ht="30" x14ac:dyDescent="0.25">
      <c r="A298" s="165" t="s">
        <v>1122</v>
      </c>
      <c r="B298" s="165" t="s">
        <v>163</v>
      </c>
      <c r="C298" s="165"/>
      <c r="D298" s="166" t="s">
        <v>143</v>
      </c>
      <c r="E298" s="166" t="s">
        <v>407</v>
      </c>
      <c r="F298" s="165" t="s">
        <v>220</v>
      </c>
      <c r="G298" s="165" t="s">
        <v>61</v>
      </c>
      <c r="H298" s="167">
        <v>44637.708333333336</v>
      </c>
      <c r="I298" s="167">
        <v>44637.729166666664</v>
      </c>
      <c r="J298" s="161" t="str">
        <f t="shared" si="101"/>
        <v>CLOSED</v>
      </c>
      <c r="K298" s="197" t="s">
        <v>775</v>
      </c>
      <c r="L298" s="207"/>
      <c r="M298" s="233"/>
      <c r="N298" s="221"/>
      <c r="O298" s="224"/>
      <c r="P298" s="399"/>
      <c r="Q298" s="399"/>
      <c r="R298" s="205"/>
      <c r="S298" s="169"/>
      <c r="T298" s="205"/>
      <c r="U298" s="169"/>
      <c r="V298" s="169"/>
      <c r="W298" s="231" t="s">
        <v>218</v>
      </c>
      <c r="X298" s="168"/>
      <c r="Y298" s="168"/>
      <c r="Z298" s="168" t="s">
        <v>186</v>
      </c>
      <c r="AA298" s="168"/>
      <c r="AB298" s="168"/>
      <c r="AC298" s="168"/>
      <c r="AD298" s="162"/>
      <c r="AE298" s="162"/>
      <c r="AF298" s="162"/>
      <c r="AG298" s="162"/>
      <c r="AH298" s="162"/>
      <c r="AI298" s="163"/>
      <c r="AJ298" s="163"/>
      <c r="AK298" s="163"/>
      <c r="AL298" s="163"/>
      <c r="AM298" s="199"/>
      <c r="AN298" s="199"/>
      <c r="AO298" s="199"/>
      <c r="AP298" s="199"/>
      <c r="AQ298" s="199"/>
      <c r="AR298" s="163"/>
    </row>
    <row r="299" spans="1:44" x14ac:dyDescent="0.25">
      <c r="A299" s="165" t="s">
        <v>1124</v>
      </c>
      <c r="B299" s="165" t="s">
        <v>163</v>
      </c>
      <c r="C299" s="165"/>
      <c r="D299" s="166" t="s">
        <v>144</v>
      </c>
      <c r="E299" s="166" t="s">
        <v>1125</v>
      </c>
      <c r="F299" s="165" t="s">
        <v>220</v>
      </c>
      <c r="G299" s="165" t="s">
        <v>66</v>
      </c>
      <c r="H299" s="167">
        <v>44645.385416666664</v>
      </c>
      <c r="I299" s="167">
        <v>44645.666666666664</v>
      </c>
      <c r="J299" s="161" t="str">
        <f t="shared" si="101"/>
        <v>CLOSED</v>
      </c>
      <c r="K299" s="197"/>
      <c r="L299" s="207"/>
      <c r="M299" s="233"/>
      <c r="N299" s="221"/>
      <c r="O299" s="224"/>
      <c r="P299" s="399"/>
      <c r="Q299" s="399"/>
      <c r="R299" s="205"/>
      <c r="S299" s="169"/>
      <c r="T299" s="205"/>
      <c r="U299" s="169"/>
      <c r="V299" s="169"/>
      <c r="W299" s="231" t="s">
        <v>218</v>
      </c>
      <c r="X299" s="168" t="s">
        <v>186</v>
      </c>
      <c r="Y299" s="168" t="s">
        <v>186</v>
      </c>
      <c r="Z299" s="168" t="s">
        <v>186</v>
      </c>
      <c r="AA299" s="168"/>
      <c r="AB299" s="168"/>
      <c r="AC299" s="168"/>
      <c r="AD299" s="162"/>
      <c r="AE299" s="162"/>
      <c r="AF299" s="162"/>
      <c r="AG299" s="162"/>
      <c r="AH299" s="162"/>
      <c r="AI299" s="163"/>
      <c r="AJ299" s="163"/>
      <c r="AK299" s="163"/>
      <c r="AL299" s="163"/>
      <c r="AM299" s="199"/>
      <c r="AN299" s="199"/>
      <c r="AO299" s="199"/>
      <c r="AP299" s="199"/>
      <c r="AQ299" s="199"/>
      <c r="AR299" s="163"/>
    </row>
    <row r="300" spans="1:44" ht="30" x14ac:dyDescent="0.25">
      <c r="A300" s="165" t="s">
        <v>1124</v>
      </c>
      <c r="B300" s="165" t="s">
        <v>164</v>
      </c>
      <c r="C300" s="165"/>
      <c r="D300" s="166" t="s">
        <v>144</v>
      </c>
      <c r="E300" s="166" t="s">
        <v>1125</v>
      </c>
      <c r="F300" s="165" t="s">
        <v>220</v>
      </c>
      <c r="G300" s="165" t="s">
        <v>66</v>
      </c>
      <c r="H300" s="167">
        <v>44645.385416666664</v>
      </c>
      <c r="I300" s="167">
        <v>44645.666666666664</v>
      </c>
      <c r="J300" s="161" t="str">
        <f t="shared" ref="J300:J307" si="103">IF(A300="","",IF(OR(I300="",H300="")=TRUE,"OPEN","CLOSED"))</f>
        <v>CLOSED</v>
      </c>
      <c r="K300" s="197" t="s">
        <v>1126</v>
      </c>
      <c r="L300" s="207"/>
      <c r="M300" s="233"/>
      <c r="N300" s="221"/>
      <c r="O300" s="224"/>
      <c r="P300" s="399"/>
      <c r="Q300" s="399"/>
      <c r="R300" s="205"/>
      <c r="S300" s="169"/>
      <c r="T300" s="205"/>
      <c r="U300" s="169"/>
      <c r="V300" s="169"/>
      <c r="W300" s="231" t="s">
        <v>218</v>
      </c>
      <c r="X300" s="168" t="s">
        <v>186</v>
      </c>
      <c r="Y300" s="168" t="s">
        <v>186</v>
      </c>
      <c r="Z300" s="168" t="s">
        <v>186</v>
      </c>
      <c r="AA300" s="168"/>
      <c r="AB300" s="168"/>
      <c r="AC300" s="168"/>
      <c r="AD300" s="162"/>
      <c r="AE300" s="162"/>
      <c r="AF300" s="162"/>
      <c r="AG300" s="162"/>
      <c r="AH300" s="162"/>
      <c r="AI300" s="163"/>
      <c r="AJ300" s="163"/>
      <c r="AK300" s="163"/>
      <c r="AL300" s="163"/>
      <c r="AM300" s="199"/>
      <c r="AN300" s="199"/>
      <c r="AO300" s="199"/>
      <c r="AP300" s="199"/>
      <c r="AQ300" s="199"/>
      <c r="AR300" s="163"/>
    </row>
    <row r="301" spans="1:44" x14ac:dyDescent="0.25">
      <c r="A301" s="165" t="s">
        <v>1146</v>
      </c>
      <c r="B301" s="165" t="s">
        <v>163</v>
      </c>
      <c r="C301" s="165"/>
      <c r="D301" s="166" t="s">
        <v>143</v>
      </c>
      <c r="E301" s="166" t="s">
        <v>244</v>
      </c>
      <c r="F301" s="165" t="s">
        <v>220</v>
      </c>
      <c r="G301" s="165" t="s">
        <v>65</v>
      </c>
      <c r="H301" s="167">
        <v>44648.333333333336</v>
      </c>
      <c r="I301" s="167">
        <v>44648.354166666664</v>
      </c>
      <c r="J301" s="161" t="str">
        <f t="shared" si="103"/>
        <v>CLOSED</v>
      </c>
      <c r="K301" s="197" t="s">
        <v>960</v>
      </c>
      <c r="L301" s="207"/>
      <c r="M301" s="233"/>
      <c r="N301" s="221"/>
      <c r="O301" s="224"/>
      <c r="P301" s="399"/>
      <c r="Q301" s="399"/>
      <c r="R301" s="205"/>
      <c r="S301" s="169"/>
      <c r="T301" s="205"/>
      <c r="U301" s="169"/>
      <c r="V301" s="169"/>
      <c r="W301" s="231" t="s">
        <v>218</v>
      </c>
      <c r="X301" s="168"/>
      <c r="Y301" s="168"/>
      <c r="Z301" s="168" t="s">
        <v>186</v>
      </c>
      <c r="AA301" s="168"/>
      <c r="AB301" s="168"/>
      <c r="AC301" s="168"/>
      <c r="AD301" s="162"/>
      <c r="AE301" s="162"/>
      <c r="AF301" s="162"/>
      <c r="AG301" s="162"/>
      <c r="AH301" s="162"/>
      <c r="AI301" s="163"/>
      <c r="AJ301" s="163"/>
      <c r="AK301" s="163"/>
      <c r="AL301" s="163"/>
      <c r="AM301" s="199"/>
      <c r="AN301" s="199"/>
      <c r="AO301" s="199"/>
      <c r="AP301" s="199"/>
      <c r="AQ301" s="199"/>
      <c r="AR301" s="163"/>
    </row>
    <row r="302" spans="1:44" x14ac:dyDescent="0.25">
      <c r="A302" s="165" t="s">
        <v>1147</v>
      </c>
      <c r="B302" s="165" t="s">
        <v>163</v>
      </c>
      <c r="C302" s="165"/>
      <c r="D302" s="166" t="s">
        <v>143</v>
      </c>
      <c r="E302" s="166" t="s">
        <v>246</v>
      </c>
      <c r="F302" s="165" t="s">
        <v>220</v>
      </c>
      <c r="G302" s="165" t="s">
        <v>68</v>
      </c>
      <c r="H302" s="167">
        <v>44648.354166666664</v>
      </c>
      <c r="I302" s="167">
        <v>44648.375</v>
      </c>
      <c r="J302" s="161" t="str">
        <f t="shared" si="103"/>
        <v>CLOSED</v>
      </c>
      <c r="K302" s="197" t="s">
        <v>961</v>
      </c>
      <c r="L302" s="207"/>
      <c r="M302" s="233"/>
      <c r="N302" s="221"/>
      <c r="O302" s="224"/>
      <c r="P302" s="399"/>
      <c r="Q302" s="399"/>
      <c r="R302" s="205"/>
      <c r="S302" s="169"/>
      <c r="T302" s="205"/>
      <c r="U302" s="169"/>
      <c r="V302" s="169"/>
      <c r="W302" s="231" t="s">
        <v>218</v>
      </c>
      <c r="X302" s="168"/>
      <c r="Y302" s="168"/>
      <c r="Z302" s="168" t="s">
        <v>186</v>
      </c>
      <c r="AA302" s="168"/>
      <c r="AB302" s="168"/>
      <c r="AC302" s="168"/>
      <c r="AD302" s="162"/>
      <c r="AE302" s="162"/>
      <c r="AF302" s="162"/>
      <c r="AG302" s="162"/>
      <c r="AH302" s="162"/>
      <c r="AI302" s="163"/>
      <c r="AJ302" s="163"/>
      <c r="AK302" s="163"/>
      <c r="AL302" s="163"/>
      <c r="AM302" s="199"/>
      <c r="AN302" s="199"/>
      <c r="AO302" s="199"/>
      <c r="AP302" s="199"/>
      <c r="AQ302" s="199"/>
      <c r="AR302" s="163"/>
    </row>
    <row r="303" spans="1:44" x14ac:dyDescent="0.25">
      <c r="A303" s="165" t="s">
        <v>1148</v>
      </c>
      <c r="B303" s="165" t="s">
        <v>163</v>
      </c>
      <c r="C303" s="165"/>
      <c r="D303" s="166" t="s">
        <v>143</v>
      </c>
      <c r="E303" s="166" t="s">
        <v>248</v>
      </c>
      <c r="F303" s="165" t="s">
        <v>220</v>
      </c>
      <c r="G303" s="165" t="s">
        <v>66</v>
      </c>
      <c r="H303" s="167">
        <v>44648.374999884261</v>
      </c>
      <c r="I303" s="167">
        <v>44648.395833391201</v>
      </c>
      <c r="J303" s="161" t="str">
        <f t="shared" si="103"/>
        <v>CLOSED</v>
      </c>
      <c r="K303" s="197" t="s">
        <v>746</v>
      </c>
      <c r="L303" s="207"/>
      <c r="M303" s="233"/>
      <c r="N303" s="221"/>
      <c r="O303" s="224"/>
      <c r="P303" s="399"/>
      <c r="Q303" s="399"/>
      <c r="R303" s="205"/>
      <c r="S303" s="169"/>
      <c r="T303" s="205"/>
      <c r="U303" s="169"/>
      <c r="V303" s="169"/>
      <c r="W303" s="231" t="s">
        <v>218</v>
      </c>
      <c r="X303" s="168"/>
      <c r="Y303" s="168"/>
      <c r="Z303" s="168" t="s">
        <v>186</v>
      </c>
      <c r="AA303" s="168"/>
      <c r="AB303" s="168"/>
      <c r="AC303" s="168"/>
      <c r="AD303" s="162"/>
      <c r="AE303" s="162"/>
      <c r="AF303" s="162"/>
      <c r="AG303" s="162"/>
      <c r="AH303" s="162"/>
      <c r="AI303" s="163"/>
      <c r="AJ303" s="163"/>
      <c r="AK303" s="163"/>
      <c r="AL303" s="163"/>
      <c r="AM303" s="199"/>
      <c r="AN303" s="199"/>
      <c r="AO303" s="199"/>
      <c r="AP303" s="199"/>
      <c r="AQ303" s="199"/>
      <c r="AR303" s="163"/>
    </row>
    <row r="304" spans="1:44" x14ac:dyDescent="0.25">
      <c r="A304" s="165" t="s">
        <v>1149</v>
      </c>
      <c r="B304" s="165" t="s">
        <v>163</v>
      </c>
      <c r="C304" s="165"/>
      <c r="D304" s="166" t="s">
        <v>143</v>
      </c>
      <c r="E304" s="166" t="s">
        <v>251</v>
      </c>
      <c r="F304" s="165" t="s">
        <v>220</v>
      </c>
      <c r="G304" s="165" t="s">
        <v>68</v>
      </c>
      <c r="H304" s="167">
        <v>44648.395833159724</v>
      </c>
      <c r="I304" s="167">
        <v>44648.41666678241</v>
      </c>
      <c r="J304" s="161" t="str">
        <f t="shared" si="103"/>
        <v>CLOSED</v>
      </c>
      <c r="K304" s="197" t="s">
        <v>963</v>
      </c>
      <c r="L304" s="207"/>
      <c r="M304" s="233"/>
      <c r="N304" s="221"/>
      <c r="O304" s="224"/>
      <c r="P304" s="399"/>
      <c r="Q304" s="399"/>
      <c r="R304" s="205"/>
      <c r="S304" s="169"/>
      <c r="T304" s="205"/>
      <c r="U304" s="169"/>
      <c r="V304" s="169"/>
      <c r="W304" s="231" t="s">
        <v>218</v>
      </c>
      <c r="X304" s="168"/>
      <c r="Y304" s="168"/>
      <c r="Z304" s="168" t="s">
        <v>186</v>
      </c>
      <c r="AA304" s="168"/>
      <c r="AB304" s="168"/>
      <c r="AC304" s="168"/>
      <c r="AD304" s="162"/>
      <c r="AE304" s="162"/>
      <c r="AF304" s="162"/>
      <c r="AG304" s="162"/>
      <c r="AH304" s="162"/>
      <c r="AI304" s="163"/>
      <c r="AJ304" s="163"/>
      <c r="AK304" s="163"/>
      <c r="AL304" s="163"/>
      <c r="AM304" s="199"/>
      <c r="AN304" s="199"/>
      <c r="AO304" s="199"/>
      <c r="AP304" s="199"/>
      <c r="AQ304" s="199"/>
      <c r="AR304" s="163"/>
    </row>
    <row r="305" spans="1:44" x14ac:dyDescent="0.25">
      <c r="A305" s="165" t="s">
        <v>1150</v>
      </c>
      <c r="B305" s="165" t="s">
        <v>163</v>
      </c>
      <c r="C305" s="165"/>
      <c r="D305" s="166" t="s">
        <v>143</v>
      </c>
      <c r="E305" s="166" t="s">
        <v>252</v>
      </c>
      <c r="F305" s="165" t="s">
        <v>220</v>
      </c>
      <c r="G305" s="165" t="s">
        <v>65</v>
      </c>
      <c r="H305" s="167">
        <v>44648.416666435187</v>
      </c>
      <c r="I305" s="167">
        <v>44648.437500173612</v>
      </c>
      <c r="J305" s="161" t="str">
        <f t="shared" si="103"/>
        <v>CLOSED</v>
      </c>
      <c r="K305" s="197" t="s">
        <v>748</v>
      </c>
      <c r="L305" s="207"/>
      <c r="M305" s="233"/>
      <c r="N305" s="221"/>
      <c r="O305" s="224"/>
      <c r="P305" s="399"/>
      <c r="Q305" s="399"/>
      <c r="R305" s="205"/>
      <c r="S305" s="169"/>
      <c r="T305" s="205"/>
      <c r="U305" s="169"/>
      <c r="V305" s="169"/>
      <c r="W305" s="231" t="s">
        <v>218</v>
      </c>
      <c r="X305" s="168"/>
      <c r="Y305" s="168"/>
      <c r="Z305" s="168" t="s">
        <v>186</v>
      </c>
      <c r="AA305" s="168"/>
      <c r="AB305" s="168"/>
      <c r="AC305" s="168"/>
      <c r="AD305" s="162"/>
      <c r="AE305" s="162"/>
      <c r="AF305" s="162"/>
      <c r="AG305" s="162"/>
      <c r="AH305" s="162"/>
      <c r="AI305" s="163"/>
      <c r="AJ305" s="163"/>
      <c r="AK305" s="163"/>
      <c r="AL305" s="163"/>
      <c r="AM305" s="199"/>
      <c r="AN305" s="199"/>
      <c r="AO305" s="199"/>
      <c r="AP305" s="199"/>
      <c r="AQ305" s="199"/>
      <c r="AR305" s="163"/>
    </row>
    <row r="306" spans="1:44" x14ac:dyDescent="0.25">
      <c r="A306" s="165" t="s">
        <v>1151</v>
      </c>
      <c r="B306" s="165" t="s">
        <v>163</v>
      </c>
      <c r="C306" s="165"/>
      <c r="D306" s="166" t="s">
        <v>143</v>
      </c>
      <c r="E306" s="166" t="s">
        <v>254</v>
      </c>
      <c r="F306" s="165" t="s">
        <v>220</v>
      </c>
      <c r="G306" s="165" t="s">
        <v>65</v>
      </c>
      <c r="H306" s="167">
        <v>44648.43749971065</v>
      </c>
      <c r="I306" s="167">
        <v>44648.458333564813</v>
      </c>
      <c r="J306" s="161" t="str">
        <f t="shared" si="103"/>
        <v>CLOSED</v>
      </c>
      <c r="K306" s="197" t="s">
        <v>749</v>
      </c>
      <c r="L306" s="207"/>
      <c r="M306" s="233"/>
      <c r="N306" s="221"/>
      <c r="O306" s="224"/>
      <c r="P306" s="399"/>
      <c r="Q306" s="399"/>
      <c r="R306" s="205"/>
      <c r="S306" s="169"/>
      <c r="T306" s="205"/>
      <c r="U306" s="169"/>
      <c r="V306" s="169"/>
      <c r="W306" s="231" t="s">
        <v>218</v>
      </c>
      <c r="X306" s="168"/>
      <c r="Y306" s="168"/>
      <c r="Z306" s="168" t="s">
        <v>186</v>
      </c>
      <c r="AA306" s="168"/>
      <c r="AB306" s="168"/>
      <c r="AC306" s="168"/>
      <c r="AD306" s="162"/>
      <c r="AE306" s="162"/>
      <c r="AF306" s="162"/>
      <c r="AG306" s="162"/>
      <c r="AH306" s="162"/>
      <c r="AI306" s="163"/>
      <c r="AJ306" s="163"/>
      <c r="AK306" s="163"/>
      <c r="AL306" s="163"/>
      <c r="AM306" s="199"/>
      <c r="AN306" s="199"/>
      <c r="AO306" s="199"/>
      <c r="AP306" s="199"/>
      <c r="AQ306" s="199"/>
      <c r="AR306" s="163"/>
    </row>
    <row r="307" spans="1:44" x14ac:dyDescent="0.25">
      <c r="A307" s="165" t="s">
        <v>1152</v>
      </c>
      <c r="B307" s="165" t="s">
        <v>163</v>
      </c>
      <c r="C307" s="165"/>
      <c r="D307" s="166" t="s">
        <v>143</v>
      </c>
      <c r="E307" s="166" t="s">
        <v>320</v>
      </c>
      <c r="F307" s="165" t="s">
        <v>220</v>
      </c>
      <c r="G307" s="165" t="s">
        <v>66</v>
      </c>
      <c r="H307" s="167">
        <v>44648.458332986113</v>
      </c>
      <c r="I307" s="167">
        <v>44648.479166956022</v>
      </c>
      <c r="J307" s="161" t="str">
        <f t="shared" si="103"/>
        <v>CLOSED</v>
      </c>
      <c r="K307" s="197" t="s">
        <v>967</v>
      </c>
      <c r="L307" s="207"/>
      <c r="M307" s="233"/>
      <c r="N307" s="221"/>
      <c r="O307" s="224"/>
      <c r="P307" s="399"/>
      <c r="Q307" s="399"/>
      <c r="R307" s="205"/>
      <c r="S307" s="169"/>
      <c r="T307" s="205"/>
      <c r="U307" s="169"/>
      <c r="V307" s="169"/>
      <c r="W307" s="231" t="s">
        <v>218</v>
      </c>
      <c r="X307" s="168"/>
      <c r="Y307" s="168"/>
      <c r="Z307" s="168" t="s">
        <v>186</v>
      </c>
      <c r="AA307" s="168"/>
      <c r="AB307" s="168"/>
      <c r="AC307" s="168"/>
      <c r="AD307" s="162"/>
      <c r="AE307" s="162"/>
      <c r="AF307" s="162"/>
      <c r="AG307" s="162"/>
      <c r="AH307" s="162"/>
      <c r="AI307" s="163"/>
      <c r="AJ307" s="163"/>
      <c r="AK307" s="163"/>
      <c r="AL307" s="163"/>
      <c r="AM307" s="199"/>
      <c r="AN307" s="199"/>
      <c r="AO307" s="199"/>
      <c r="AP307" s="199"/>
      <c r="AQ307" s="199"/>
      <c r="AR307" s="163"/>
    </row>
    <row r="308" spans="1:44" x14ac:dyDescent="0.25">
      <c r="A308" s="165" t="s">
        <v>1153</v>
      </c>
      <c r="B308" s="165" t="s">
        <v>163</v>
      </c>
      <c r="C308" s="165"/>
      <c r="D308" s="166" t="s">
        <v>143</v>
      </c>
      <c r="E308" s="166" t="s">
        <v>320</v>
      </c>
      <c r="F308" s="165" t="s">
        <v>220</v>
      </c>
      <c r="G308" s="165" t="s">
        <v>66</v>
      </c>
      <c r="H308" s="167">
        <v>44649.333333333336</v>
      </c>
      <c r="I308" s="167">
        <v>44649.354166666664</v>
      </c>
      <c r="J308" s="161" t="str">
        <f t="shared" ref="J308:J313" si="104">IF(A308="","",IF(OR(I308="",H308="")=TRUE,"OPEN","CLOSED"))</f>
        <v>CLOSED</v>
      </c>
      <c r="K308" s="197" t="s">
        <v>967</v>
      </c>
      <c r="L308" s="207"/>
      <c r="M308" s="233"/>
      <c r="N308" s="221"/>
      <c r="O308" s="224"/>
      <c r="P308" s="399"/>
      <c r="Q308" s="399"/>
      <c r="R308" s="205"/>
      <c r="S308" s="169"/>
      <c r="T308" s="205"/>
      <c r="U308" s="169"/>
      <c r="V308" s="169"/>
      <c r="W308" s="231" t="s">
        <v>218</v>
      </c>
      <c r="X308" s="168"/>
      <c r="Y308" s="168"/>
      <c r="Z308" s="168" t="s">
        <v>186</v>
      </c>
      <c r="AA308" s="168"/>
      <c r="AB308" s="168"/>
      <c r="AC308" s="168"/>
      <c r="AD308" s="162"/>
      <c r="AE308" s="162"/>
      <c r="AF308" s="162"/>
      <c r="AG308" s="162"/>
      <c r="AH308" s="162"/>
      <c r="AI308" s="163"/>
      <c r="AJ308" s="163"/>
      <c r="AK308" s="163"/>
      <c r="AL308" s="163"/>
      <c r="AM308" s="199"/>
      <c r="AN308" s="199"/>
      <c r="AO308" s="199"/>
      <c r="AP308" s="199"/>
      <c r="AQ308" s="199"/>
      <c r="AR308" s="163"/>
    </row>
    <row r="309" spans="1:44" x14ac:dyDescent="0.25">
      <c r="A309" s="165" t="s">
        <v>1154</v>
      </c>
      <c r="B309" s="165" t="s">
        <v>163</v>
      </c>
      <c r="C309" s="165"/>
      <c r="D309" s="166" t="s">
        <v>143</v>
      </c>
      <c r="E309" s="166" t="s">
        <v>408</v>
      </c>
      <c r="F309" s="165" t="s">
        <v>220</v>
      </c>
      <c r="G309" s="165" t="s">
        <v>66</v>
      </c>
      <c r="H309" s="167">
        <v>44651.333333333336</v>
      </c>
      <c r="I309" s="167">
        <v>44651.354166666664</v>
      </c>
      <c r="J309" s="161" t="str">
        <f t="shared" si="104"/>
        <v>CLOSED</v>
      </c>
      <c r="K309" s="166" t="s">
        <v>874</v>
      </c>
      <c r="L309" s="207"/>
      <c r="M309" s="233"/>
      <c r="N309" s="221"/>
      <c r="O309" s="224"/>
      <c r="P309" s="399"/>
      <c r="Q309" s="399"/>
      <c r="R309" s="205"/>
      <c r="S309" s="169"/>
      <c r="T309" s="205"/>
      <c r="U309" s="169"/>
      <c r="V309" s="169"/>
      <c r="W309" s="231" t="s">
        <v>218</v>
      </c>
      <c r="X309" s="168"/>
      <c r="Y309" s="168"/>
      <c r="Z309" s="168" t="s">
        <v>186</v>
      </c>
      <c r="AA309" s="168"/>
      <c r="AB309" s="168"/>
      <c r="AC309" s="168"/>
      <c r="AD309" s="162">
        <f t="shared" ref="AD309:AE311" si="105">IF(H309="","",MONTH(H309))</f>
        <v>3</v>
      </c>
      <c r="AE309" s="162">
        <f t="shared" si="105"/>
        <v>3</v>
      </c>
      <c r="AF309" s="162">
        <f t="shared" ref="AF309:AG311" si="106">IF(H309="","",YEAR(H309))</f>
        <v>2022</v>
      </c>
      <c r="AG309" s="162">
        <f t="shared" si="106"/>
        <v>2022</v>
      </c>
      <c r="AH309" s="162">
        <f>IF(B309="Root",IF(J309="CLOSED",SUMIF(Entrenamientos!A:A,"&lt;="&amp;Mantenimiento!I309,Entrenamientos!L:L)-SUMIF(Entrenamientos!A:A,"&lt;="&amp;Mantenimiento!H309,Entrenamientos!L:L),""),"")</f>
        <v>0</v>
      </c>
      <c r="AI309" s="163" t="str">
        <f>IF(W309="YES",IF(COUNTIF($W$3:$W1080,"YES")=0,SUMIF(Entrenamientos!A:A,"&lt;="&amp;Mantenimiento!H309,Entrenamientos!L:L),SUMIF(Entrenamientos!A:A,"&lt;="&amp;Mantenimiento!H309,Entrenamientos!L:L)-SUMIF($I:$I,"&lt;"&amp;(Mantenimiento!H309-1),$AI:$AI)),"")</f>
        <v/>
      </c>
      <c r="AJ309" s="163">
        <f>IF(LEFT(F309,3)="AWP","",IF(I309="","",($I309-$H309)/$AS$1))</f>
        <v>0.49999999991268851</v>
      </c>
      <c r="AK309" s="163" t="str">
        <f ca="1">IF(LEFT(F309,3)="AWP",IF(I309="",(TODAY()-H309)/$AS$1,(I309-H309)/$AS$1),"")</f>
        <v/>
      </c>
      <c r="AL309" s="163" t="str">
        <f t="shared" ref="AL309:AM311" si="107">IF($F309="MIP",IF(X309="X",$AJ309,""),"")</f>
        <v/>
      </c>
      <c r="AM309" s="199" t="str">
        <f t="shared" si="107"/>
        <v/>
      </c>
      <c r="AN309" s="199" t="e">
        <f>IF($F309="MIP",IF(#REF!="X",$AJ309,""),"")</f>
        <v>#REF!</v>
      </c>
      <c r="AO309" s="199">
        <f t="shared" ref="AO309:AR311" si="108">IF($F309="MIP",IF(Z309="X",$AJ309,""),"")</f>
        <v>0.49999999991268851</v>
      </c>
      <c r="AP309" s="199" t="str">
        <f t="shared" si="108"/>
        <v/>
      </c>
      <c r="AQ309" s="199" t="str">
        <f t="shared" si="108"/>
        <v/>
      </c>
      <c r="AR309" s="163" t="str">
        <f t="shared" si="108"/>
        <v/>
      </c>
    </row>
    <row r="310" spans="1:44" ht="30" x14ac:dyDescent="0.25">
      <c r="A310" s="165" t="s">
        <v>1155</v>
      </c>
      <c r="B310" s="165" t="s">
        <v>163</v>
      </c>
      <c r="C310" s="165"/>
      <c r="D310" s="166" t="s">
        <v>144</v>
      </c>
      <c r="E310" s="166" t="s">
        <v>1137</v>
      </c>
      <c r="F310" s="165" t="s">
        <v>220</v>
      </c>
      <c r="G310" s="165" t="s">
        <v>61</v>
      </c>
      <c r="H310" s="167">
        <v>44651.354166666664</v>
      </c>
      <c r="I310" s="167">
        <v>44651.361111111109</v>
      </c>
      <c r="J310" s="161" t="str">
        <f t="shared" si="104"/>
        <v>CLOSED</v>
      </c>
      <c r="K310" s="166" t="s">
        <v>1134</v>
      </c>
      <c r="L310" s="207"/>
      <c r="M310" s="233" t="s">
        <v>1135</v>
      </c>
      <c r="N310" s="221" t="s">
        <v>1136</v>
      </c>
      <c r="O310" s="224">
        <v>4</v>
      </c>
      <c r="P310" s="399"/>
      <c r="Q310" s="399"/>
      <c r="R310" s="205"/>
      <c r="S310" s="169"/>
      <c r="T310" s="205"/>
      <c r="U310" s="169"/>
      <c r="V310" s="169"/>
      <c r="W310" s="231" t="s">
        <v>218</v>
      </c>
      <c r="X310" s="168"/>
      <c r="Y310" s="168"/>
      <c r="Z310" s="168" t="s">
        <v>186</v>
      </c>
      <c r="AA310" s="168"/>
      <c r="AB310" s="168"/>
      <c r="AC310" s="168"/>
      <c r="AD310" s="162">
        <f t="shared" si="105"/>
        <v>3</v>
      </c>
      <c r="AE310" s="162">
        <f t="shared" si="105"/>
        <v>3</v>
      </c>
      <c r="AF310" s="162">
        <f t="shared" si="106"/>
        <v>2022</v>
      </c>
      <c r="AG310" s="162">
        <f t="shared" si="106"/>
        <v>2022</v>
      </c>
      <c r="AH310" s="162" t="e">
        <f>IF(B310="Root",IF(J310="CLOSED",SUMIF([3]Entrenamientos!A:A,"&lt;="&amp;[3]Mantenimiento!I310,[3]Entrenamientos!L:L)-SUMIF([3]Entrenamientos!A:A,"&lt;="&amp;[3]Mantenimiento!H310,[3]Entrenamientos!L:L),""),"")</f>
        <v>#VALUE!</v>
      </c>
      <c r="AI310" s="163" t="str">
        <f>IF(W310="YES",IF(COUNTIF($W$3:$W310,"YES")=0,SUMIF([3]Entrenamientos!A:A,"&lt;="&amp;[3]Mantenimiento!H310,[3]Entrenamientos!L:L),SUMIF([3]Entrenamientos!A:A,"&lt;="&amp;[3]Mantenimiento!H310,[3]Entrenamientos!L:L)-SUMIF($I:$I,"&lt;"&amp;([3]Mantenimiento!H310-1),$AI:$AI)),"")</f>
        <v/>
      </c>
      <c r="AJ310" s="163">
        <f>IF(LEFT(F310,3)="AWP","",IF(I310="","",($I310-$H310)/$AS$1))</f>
        <v>0.16666666669577049</v>
      </c>
      <c r="AK310" s="163" t="str">
        <f ca="1">IF(LEFT(F310,3)="AWP",IF(I310="",(TODAY()-H310)/$AS$1,(I310-H310)/$AS$1),"")</f>
        <v/>
      </c>
      <c r="AL310" s="163" t="str">
        <f t="shared" si="107"/>
        <v/>
      </c>
      <c r="AM310" s="199" t="str">
        <f t="shared" si="107"/>
        <v/>
      </c>
      <c r="AN310" s="199" t="e">
        <f>IF($F310="MIP",IF(#REF!="X",$AJ310,""),"")</f>
        <v>#REF!</v>
      </c>
      <c r="AO310" s="199">
        <f t="shared" si="108"/>
        <v>0.16666666669577049</v>
      </c>
      <c r="AP310" s="199" t="str">
        <f t="shared" si="108"/>
        <v/>
      </c>
      <c r="AQ310" s="199" t="str">
        <f t="shared" si="108"/>
        <v/>
      </c>
      <c r="AR310" s="163" t="str">
        <f t="shared" si="108"/>
        <v/>
      </c>
    </row>
    <row r="311" spans="1:44" ht="30" x14ac:dyDescent="0.25">
      <c r="A311" s="165" t="s">
        <v>1156</v>
      </c>
      <c r="B311" s="165" t="s">
        <v>163</v>
      </c>
      <c r="C311" s="165"/>
      <c r="D311" s="166" t="s">
        <v>144</v>
      </c>
      <c r="E311" s="166" t="s">
        <v>1139</v>
      </c>
      <c r="F311" s="165" t="s">
        <v>220</v>
      </c>
      <c r="G311" s="165" t="s">
        <v>61</v>
      </c>
      <c r="H311" s="167">
        <v>44651.361111111109</v>
      </c>
      <c r="I311" s="167">
        <v>44651.375</v>
      </c>
      <c r="J311" s="161" t="str">
        <f>IF(A311="","",IF(OR(I311="",H311="")=TRUE,"OPEN","CLOSED"))</f>
        <v>CLOSED</v>
      </c>
      <c r="K311" s="197" t="s">
        <v>1138</v>
      </c>
      <c r="L311" s="207"/>
      <c r="M311" s="233" t="s">
        <v>1135</v>
      </c>
      <c r="N311" s="221" t="s">
        <v>1136</v>
      </c>
      <c r="O311" s="224">
        <v>2</v>
      </c>
      <c r="P311" s="399"/>
      <c r="Q311" s="399"/>
      <c r="R311" s="205"/>
      <c r="S311" s="169"/>
      <c r="T311" s="205"/>
      <c r="U311" s="169"/>
      <c r="V311" s="169"/>
      <c r="W311" s="231" t="s">
        <v>218</v>
      </c>
      <c r="X311" s="168"/>
      <c r="Y311" s="168"/>
      <c r="Z311" s="168" t="s">
        <v>186</v>
      </c>
      <c r="AA311" s="168"/>
      <c r="AB311" s="168"/>
      <c r="AC311" s="168"/>
      <c r="AD311" s="162">
        <f t="shared" si="105"/>
        <v>3</v>
      </c>
      <c r="AE311" s="162">
        <f t="shared" si="105"/>
        <v>3</v>
      </c>
      <c r="AF311" s="162">
        <f t="shared" si="106"/>
        <v>2022</v>
      </c>
      <c r="AG311" s="162">
        <f t="shared" si="106"/>
        <v>2022</v>
      </c>
      <c r="AH311" s="162" t="e">
        <f>IF(B311="Root",IF(J311="CLOSED",SUMIF([3]Entrenamientos!A:A,"&lt;="&amp;[3]Mantenimiento!I311,[3]Entrenamientos!L:L)-SUMIF([3]Entrenamientos!A:A,"&lt;="&amp;[3]Mantenimiento!H311,[3]Entrenamientos!L:L),""),"")</f>
        <v>#VALUE!</v>
      </c>
      <c r="AI311" s="163" t="str">
        <f>IF(W311="YES",IF(COUNTIF($W$3:$W311,"YES")=0,SUMIF([3]Entrenamientos!A:A,"&lt;="&amp;[3]Mantenimiento!H311,[3]Entrenamientos!L:L),SUMIF([3]Entrenamientos!A:A,"&lt;="&amp;[3]Mantenimiento!H311,[3]Entrenamientos!L:L)-SUMIF($I:$I,"&lt;"&amp;([3]Mantenimiento!H311-1),$AI:$AI)),"")</f>
        <v/>
      </c>
      <c r="AJ311" s="163">
        <f>IF(LEFT(F311,3)="AWP","",IF(I311="","",($I311-$H311)/$AS$1))</f>
        <v>0.33333333339154098</v>
      </c>
      <c r="AK311" s="163" t="str">
        <f ca="1">IF(LEFT(F311,3)="AWP",IF(I311="",(TODAY()-H311)/$AS$1,(I311-H311)/$AS$1),"")</f>
        <v/>
      </c>
      <c r="AL311" s="163" t="str">
        <f t="shared" si="107"/>
        <v/>
      </c>
      <c r="AM311" s="199" t="str">
        <f t="shared" si="107"/>
        <v/>
      </c>
      <c r="AN311" s="199" t="e">
        <f>IF($F311="MIP",IF(#REF!="X",$AJ311,""),"")</f>
        <v>#REF!</v>
      </c>
      <c r="AO311" s="199">
        <f t="shared" si="108"/>
        <v>0.33333333339154098</v>
      </c>
      <c r="AP311" s="199" t="str">
        <f t="shared" si="108"/>
        <v/>
      </c>
      <c r="AQ311" s="199" t="str">
        <f t="shared" si="108"/>
        <v/>
      </c>
      <c r="AR311" s="163" t="str">
        <f t="shared" si="108"/>
        <v/>
      </c>
    </row>
    <row r="312" spans="1:44" x14ac:dyDescent="0.25">
      <c r="A312" s="165" t="s">
        <v>1157</v>
      </c>
      <c r="B312" s="165" t="s">
        <v>163</v>
      </c>
      <c r="C312" s="165"/>
      <c r="D312" s="166" t="s">
        <v>143</v>
      </c>
      <c r="E312" s="166" t="s">
        <v>283</v>
      </c>
      <c r="F312" s="165" t="s">
        <v>220</v>
      </c>
      <c r="G312" s="165" t="s">
        <v>68</v>
      </c>
      <c r="H312" s="167">
        <v>44651.375</v>
      </c>
      <c r="I312" s="167">
        <v>44651.395833333336</v>
      </c>
      <c r="J312" s="161" t="str">
        <f t="shared" si="104"/>
        <v>CLOSED</v>
      </c>
      <c r="K312" s="197" t="s">
        <v>730</v>
      </c>
      <c r="L312" s="207"/>
      <c r="M312" s="233"/>
      <c r="N312" s="221"/>
      <c r="O312" s="224"/>
      <c r="P312" s="399"/>
      <c r="Q312" s="399"/>
      <c r="R312" s="205"/>
      <c r="S312" s="169"/>
      <c r="T312" s="205"/>
      <c r="U312" s="169"/>
      <c r="V312" s="169"/>
      <c r="W312" s="231" t="s">
        <v>218</v>
      </c>
      <c r="X312" s="168"/>
      <c r="Y312" s="168"/>
      <c r="Z312" s="168" t="s">
        <v>186</v>
      </c>
      <c r="AA312" s="168"/>
      <c r="AB312" s="168"/>
      <c r="AC312" s="168"/>
      <c r="AD312" s="162"/>
      <c r="AE312" s="162"/>
      <c r="AF312" s="162"/>
      <c r="AG312" s="162"/>
      <c r="AH312" s="162"/>
      <c r="AI312" s="163"/>
      <c r="AJ312" s="163"/>
      <c r="AK312" s="163"/>
      <c r="AL312" s="163"/>
      <c r="AM312" s="199"/>
      <c r="AN312" s="199"/>
      <c r="AO312" s="199"/>
      <c r="AP312" s="199"/>
      <c r="AQ312" s="199"/>
      <c r="AR312" s="163"/>
    </row>
    <row r="313" spans="1:44" ht="30" x14ac:dyDescent="0.25">
      <c r="A313" s="165" t="s">
        <v>1158</v>
      </c>
      <c r="B313" s="165" t="s">
        <v>163</v>
      </c>
      <c r="C313" s="165"/>
      <c r="D313" s="166" t="s">
        <v>143</v>
      </c>
      <c r="E313" s="166" t="s">
        <v>284</v>
      </c>
      <c r="F313" s="165" t="s">
        <v>220</v>
      </c>
      <c r="G313" s="165" t="s">
        <v>61</v>
      </c>
      <c r="H313" s="167">
        <v>44651.395833333336</v>
      </c>
      <c r="I313" s="167">
        <v>44651.416666666664</v>
      </c>
      <c r="J313" s="161" t="str">
        <f t="shared" si="104"/>
        <v>CLOSED</v>
      </c>
      <c r="K313" s="197" t="s">
        <v>731</v>
      </c>
      <c r="L313" s="207"/>
      <c r="M313" s="207"/>
      <c r="N313" s="221"/>
      <c r="O313" s="224"/>
      <c r="P313" s="399"/>
      <c r="Q313" s="399"/>
      <c r="R313" s="205"/>
      <c r="S313" s="169"/>
      <c r="T313" s="205"/>
      <c r="U313" s="169"/>
      <c r="V313" s="169"/>
      <c r="W313" s="231" t="s">
        <v>218</v>
      </c>
      <c r="X313" s="168"/>
      <c r="Y313" s="168"/>
      <c r="Z313" s="168" t="s">
        <v>186</v>
      </c>
      <c r="AA313" s="168"/>
      <c r="AB313" s="168"/>
      <c r="AC313" s="168"/>
      <c r="AD313" s="162"/>
      <c r="AE313" s="162"/>
      <c r="AF313" s="162"/>
      <c r="AG313" s="162"/>
      <c r="AH313" s="162"/>
      <c r="AI313" s="163"/>
      <c r="AJ313" s="163"/>
      <c r="AK313" s="163"/>
      <c r="AL313" s="163"/>
      <c r="AM313" s="199"/>
      <c r="AN313" s="199"/>
      <c r="AO313" s="199"/>
      <c r="AP313" s="199"/>
      <c r="AQ313" s="199"/>
      <c r="AR313" s="163"/>
    </row>
    <row r="314" spans="1:44" ht="30" x14ac:dyDescent="0.25">
      <c r="A314" s="165" t="s">
        <v>1159</v>
      </c>
      <c r="B314" s="165" t="s">
        <v>163</v>
      </c>
      <c r="C314" s="165"/>
      <c r="D314" s="166" t="s">
        <v>144</v>
      </c>
      <c r="E314" s="166" t="s">
        <v>1140</v>
      </c>
      <c r="F314" s="165" t="s">
        <v>220</v>
      </c>
      <c r="G314" s="165" t="s">
        <v>61</v>
      </c>
      <c r="H314" s="167">
        <v>44651.541666666664</v>
      </c>
      <c r="I314" s="167">
        <v>44651.548611111109</v>
      </c>
      <c r="J314" s="161" t="str">
        <f>IF(A314="","",IF(OR(I314="",H314="")=TRUE,"OPEN","CLOSED"))</f>
        <v>CLOSED</v>
      </c>
      <c r="K314" s="197" t="s">
        <v>1141</v>
      </c>
      <c r="L314" s="207"/>
      <c r="M314" s="233" t="s">
        <v>1135</v>
      </c>
      <c r="N314" s="221" t="s">
        <v>1136</v>
      </c>
      <c r="O314" s="224">
        <v>2</v>
      </c>
      <c r="P314" s="399"/>
      <c r="Q314" s="399"/>
      <c r="R314" s="205"/>
      <c r="S314" s="169"/>
      <c r="T314" s="205"/>
      <c r="U314" s="169"/>
      <c r="V314" s="169"/>
      <c r="W314" s="231" t="s">
        <v>218</v>
      </c>
      <c r="X314" s="168"/>
      <c r="Y314" s="168"/>
      <c r="Z314" s="168" t="s">
        <v>186</v>
      </c>
      <c r="AA314" s="168"/>
      <c r="AB314" s="168"/>
      <c r="AC314" s="168"/>
      <c r="AD314" s="162">
        <f>IF(H314="","",MONTH(H314))</f>
        <v>3</v>
      </c>
      <c r="AE314" s="162">
        <f>IF(I314="","",MONTH(I314))</f>
        <v>3</v>
      </c>
      <c r="AF314" s="162">
        <f>IF(H314="","",YEAR(H314))</f>
        <v>2022</v>
      </c>
      <c r="AG314" s="162">
        <f>IF(I314="","",YEAR(I314))</f>
        <v>2022</v>
      </c>
      <c r="AH314" s="162" t="e">
        <f>IF(B314="Root",IF(J314="CLOSED",SUMIF([3]Entrenamientos!A:A,"&lt;="&amp;[3]Mantenimiento!I314,[3]Entrenamientos!L:L)-SUMIF([3]Entrenamientos!A:A,"&lt;="&amp;[3]Mantenimiento!H314,[3]Entrenamientos!L:L),""),"")</f>
        <v>#VALUE!</v>
      </c>
      <c r="AI314" s="163" t="str">
        <f>IF(W314="YES",IF(COUNTIF($W$3:$W314,"YES")=0,SUMIF([3]Entrenamientos!A:A,"&lt;="&amp;[3]Mantenimiento!H314,[3]Entrenamientos!L:L),SUMIF([3]Entrenamientos!A:A,"&lt;="&amp;[3]Mantenimiento!H314,[3]Entrenamientos!L:L)-SUMIF($I:$I,"&lt;"&amp;([3]Mantenimiento!H314-1),$AI:$AI)),"")</f>
        <v/>
      </c>
      <c r="AJ314" s="163">
        <f>IF(LEFT(F314,3)="AWP","",IF(I314="","",($I314-$H314)/$AS$1))</f>
        <v>0.16666666669577049</v>
      </c>
      <c r="AK314" s="163" t="str">
        <f ca="1">IF(LEFT(F314,3)="AWP",IF(I314="",(TODAY()-H314)/$AS$1,(I314-H314)/$AS$1),"")</f>
        <v/>
      </c>
      <c r="AL314" s="163" t="str">
        <f>IF($F314="MIP",IF(X314="X",$AJ314,""),"")</f>
        <v/>
      </c>
      <c r="AM314" s="199" t="str">
        <f>IF($F314="MIP",IF(Y314="X",$AJ314,""),"")</f>
        <v/>
      </c>
      <c r="AN314" s="199" t="e">
        <f>IF($F314="MIP",IF(#REF!="X",$AJ314,""),"")</f>
        <v>#REF!</v>
      </c>
      <c r="AO314" s="199">
        <f>IF($F314="MIP",IF(Z314="X",$AJ314,""),"")</f>
        <v>0.16666666669577049</v>
      </c>
      <c r="AP314" s="199" t="str">
        <f>IF($F314="MIP",IF(AA314="X",$AJ314,""),"")</f>
        <v/>
      </c>
      <c r="AQ314" s="199" t="str">
        <f>IF($F314="MIP",IF(AB314="X",$AJ314,""),"")</f>
        <v/>
      </c>
      <c r="AR314" s="163" t="str">
        <f>IF($F314="MIP",IF(AC314="X",$AJ314,""),"")</f>
        <v/>
      </c>
    </row>
    <row r="315" spans="1:44" ht="30" x14ac:dyDescent="0.25">
      <c r="A315" s="165" t="s">
        <v>1160</v>
      </c>
      <c r="B315" s="165" t="s">
        <v>163</v>
      </c>
      <c r="C315" s="165"/>
      <c r="D315" s="166" t="s">
        <v>143</v>
      </c>
      <c r="E315" s="166" t="s">
        <v>407</v>
      </c>
      <c r="F315" s="165" t="s">
        <v>220</v>
      </c>
      <c r="G315" s="165" t="s">
        <v>61</v>
      </c>
      <c r="H315" s="167">
        <v>44651.722222222219</v>
      </c>
      <c r="I315" s="167">
        <v>44651.756944444445</v>
      </c>
      <c r="J315" s="161" t="str">
        <f>IF(A315="","",IF(OR(I315="",H315="")=TRUE,"OPEN","CLOSED"))</f>
        <v>CLOSED</v>
      </c>
      <c r="K315" s="197" t="s">
        <v>775</v>
      </c>
      <c r="L315" s="207"/>
      <c r="M315" s="233"/>
      <c r="N315" s="221"/>
      <c r="O315" s="224"/>
      <c r="P315" s="399"/>
      <c r="Q315" s="399"/>
      <c r="R315" s="205"/>
      <c r="S315" s="169"/>
      <c r="T315" s="205"/>
      <c r="U315" s="169"/>
      <c r="V315" s="169"/>
      <c r="W315" s="231" t="s">
        <v>218</v>
      </c>
      <c r="X315" s="168"/>
      <c r="Y315" s="168" t="s">
        <v>186</v>
      </c>
      <c r="Z315" s="168"/>
      <c r="AA315" s="168"/>
      <c r="AB315" s="168"/>
      <c r="AC315" s="168"/>
      <c r="AD315" s="162"/>
      <c r="AE315" s="162"/>
      <c r="AF315" s="162"/>
      <c r="AG315" s="162"/>
      <c r="AH315" s="162"/>
      <c r="AI315" s="163"/>
      <c r="AJ315" s="163"/>
      <c r="AK315" s="163"/>
      <c r="AL315" s="163"/>
      <c r="AM315" s="199"/>
      <c r="AN315" s="199"/>
      <c r="AO315" s="199"/>
      <c r="AP315" s="199"/>
      <c r="AQ315" s="199"/>
      <c r="AR315" s="163"/>
    </row>
    <row r="316" spans="1:44" x14ac:dyDescent="0.25">
      <c r="A316" s="165" t="s">
        <v>1161</v>
      </c>
      <c r="B316" s="165" t="s">
        <v>163</v>
      </c>
      <c r="C316" s="165"/>
      <c r="D316" s="166" t="s">
        <v>143</v>
      </c>
      <c r="E316" s="166" t="s">
        <v>283</v>
      </c>
      <c r="F316" s="165" t="s">
        <v>220</v>
      </c>
      <c r="G316" s="165" t="s">
        <v>68</v>
      </c>
      <c r="H316" s="167">
        <v>44652.208333333336</v>
      </c>
      <c r="I316" s="167">
        <v>44652.229166666664</v>
      </c>
      <c r="J316" s="161" t="str">
        <f>IF(A316="","",IF(OR(I316="",H316="")=TRUE,"OPEN","CLOSED"))</f>
        <v>CLOSED</v>
      </c>
      <c r="K316" s="197" t="s">
        <v>730</v>
      </c>
      <c r="L316" s="207"/>
      <c r="M316" s="233"/>
      <c r="N316" s="221"/>
      <c r="O316" s="224"/>
      <c r="P316" s="399"/>
      <c r="Q316" s="399"/>
      <c r="R316" s="205"/>
      <c r="S316" s="169"/>
      <c r="T316" s="205"/>
      <c r="U316" s="169"/>
      <c r="V316" s="169"/>
      <c r="W316" s="231" t="s">
        <v>218</v>
      </c>
      <c r="X316" s="168"/>
      <c r="Y316" s="168"/>
      <c r="Z316" s="168" t="s">
        <v>186</v>
      </c>
      <c r="AA316" s="168"/>
      <c r="AB316" s="168"/>
      <c r="AC316" s="168"/>
      <c r="AD316" s="162"/>
      <c r="AE316" s="162"/>
      <c r="AF316" s="162"/>
      <c r="AG316" s="162"/>
      <c r="AH316" s="162"/>
      <c r="AI316" s="163"/>
      <c r="AJ316" s="163"/>
      <c r="AK316" s="163"/>
      <c r="AL316" s="163"/>
      <c r="AM316" s="199"/>
      <c r="AN316" s="199"/>
      <c r="AO316" s="199"/>
      <c r="AP316" s="199"/>
      <c r="AQ316" s="199"/>
      <c r="AR316" s="163"/>
    </row>
    <row r="317" spans="1:44" ht="30" x14ac:dyDescent="0.25">
      <c r="A317" s="165" t="s">
        <v>1162</v>
      </c>
      <c r="B317" s="165" t="s">
        <v>163</v>
      </c>
      <c r="C317" s="165"/>
      <c r="D317" s="166" t="s">
        <v>143</v>
      </c>
      <c r="E317" s="166" t="s">
        <v>284</v>
      </c>
      <c r="F317" s="165" t="s">
        <v>220</v>
      </c>
      <c r="G317" s="165" t="s">
        <v>61</v>
      </c>
      <c r="H317" s="167">
        <v>44652.229166666664</v>
      </c>
      <c r="I317" s="167">
        <v>44652.25</v>
      </c>
      <c r="J317" s="161" t="str">
        <f>IF(A317="","",IF(OR(I317="",H317="")=TRUE,"OPEN","CLOSED"))</f>
        <v>CLOSED</v>
      </c>
      <c r="K317" s="197" t="s">
        <v>731</v>
      </c>
      <c r="L317" s="207"/>
      <c r="M317" s="207"/>
      <c r="N317" s="221"/>
      <c r="O317" s="224"/>
      <c r="P317" s="399"/>
      <c r="Q317" s="399"/>
      <c r="R317" s="205"/>
      <c r="S317" s="169"/>
      <c r="T317" s="205"/>
      <c r="U317" s="169"/>
      <c r="V317" s="169"/>
      <c r="W317" s="231" t="s">
        <v>218</v>
      </c>
      <c r="X317" s="168"/>
      <c r="Y317" s="168"/>
      <c r="Z317" s="168" t="s">
        <v>186</v>
      </c>
      <c r="AA317" s="168"/>
      <c r="AB317" s="168"/>
      <c r="AC317" s="168"/>
      <c r="AD317" s="162"/>
      <c r="AE317" s="162"/>
      <c r="AF317" s="162"/>
      <c r="AG317" s="162"/>
      <c r="AH317" s="162"/>
      <c r="AI317" s="163"/>
      <c r="AJ317" s="163"/>
      <c r="AK317" s="163"/>
      <c r="AL317" s="163"/>
      <c r="AM317" s="199"/>
      <c r="AN317" s="199"/>
      <c r="AO317" s="199"/>
      <c r="AP317" s="199"/>
      <c r="AQ317" s="199"/>
      <c r="AR317" s="163"/>
    </row>
    <row r="318" spans="1:44" x14ac:dyDescent="0.25">
      <c r="A318" s="165" t="s">
        <v>1163</v>
      </c>
      <c r="B318" s="165" t="s">
        <v>163</v>
      </c>
      <c r="C318" s="165"/>
      <c r="D318" s="166" t="s">
        <v>144</v>
      </c>
      <c r="E318" s="166" t="s">
        <v>1144</v>
      </c>
      <c r="F318" s="165" t="s">
        <v>220</v>
      </c>
      <c r="G318" s="165" t="s">
        <v>62</v>
      </c>
      <c r="H318" s="167">
        <v>44652.541666666664</v>
      </c>
      <c r="I318" s="167">
        <v>44652.555555555555</v>
      </c>
      <c r="J318" s="161" t="s">
        <v>1142</v>
      </c>
      <c r="K318" s="197" t="s">
        <v>1143</v>
      </c>
      <c r="L318" s="207"/>
      <c r="M318" s="233" t="s">
        <v>573</v>
      </c>
      <c r="N318" s="221" t="s">
        <v>1145</v>
      </c>
      <c r="O318" s="224">
        <v>1</v>
      </c>
      <c r="P318" s="399">
        <v>4080</v>
      </c>
      <c r="Q318" s="399">
        <v>4078</v>
      </c>
      <c r="R318" s="205"/>
      <c r="S318" s="169"/>
      <c r="T318" s="205"/>
      <c r="U318" s="169"/>
      <c r="V318" s="169"/>
      <c r="W318" s="231" t="s">
        <v>218</v>
      </c>
      <c r="X318" s="168" t="s">
        <v>186</v>
      </c>
      <c r="Y318" s="168"/>
      <c r="Z318" s="168"/>
      <c r="AA318" s="168"/>
      <c r="AB318" s="168"/>
      <c r="AC318" s="168"/>
      <c r="AD318" s="162"/>
      <c r="AE318" s="162"/>
      <c r="AF318" s="162"/>
      <c r="AG318" s="162"/>
      <c r="AH318" s="162"/>
      <c r="AI318" s="163"/>
      <c r="AJ318" s="163"/>
      <c r="AK318" s="163"/>
      <c r="AL318" s="163"/>
      <c r="AM318" s="199"/>
      <c r="AN318" s="199"/>
      <c r="AO318" s="199"/>
      <c r="AP318" s="199"/>
      <c r="AQ318" s="199"/>
      <c r="AR318" s="163"/>
    </row>
    <row r="319" spans="1:44" ht="30" x14ac:dyDescent="0.25">
      <c r="A319" s="165" t="s">
        <v>1164</v>
      </c>
      <c r="B319" s="165" t="s">
        <v>163</v>
      </c>
      <c r="C319" s="165"/>
      <c r="D319" s="166" t="s">
        <v>143</v>
      </c>
      <c r="E319" s="166" t="s">
        <v>407</v>
      </c>
      <c r="F319" s="165" t="s">
        <v>220</v>
      </c>
      <c r="G319" s="165" t="s">
        <v>61</v>
      </c>
      <c r="H319" s="167">
        <v>44652.8125</v>
      </c>
      <c r="I319" s="167">
        <v>44652.833333333336</v>
      </c>
      <c r="J319" s="161" t="str">
        <f>IF(A319="","",IF(OR(I319="",H319="")=TRUE,"OPEN","CLOSED"))</f>
        <v>CLOSED</v>
      </c>
      <c r="K319" s="197" t="s">
        <v>775</v>
      </c>
      <c r="L319" s="207"/>
      <c r="M319" s="233"/>
      <c r="N319" s="221"/>
      <c r="O319" s="224"/>
      <c r="P319" s="399"/>
      <c r="Q319" s="399"/>
      <c r="R319" s="205"/>
      <c r="S319" s="169"/>
      <c r="T319" s="205"/>
      <c r="U319" s="169"/>
      <c r="V319" s="169"/>
      <c r="W319" s="231" t="s">
        <v>218</v>
      </c>
      <c r="X319" s="168"/>
      <c r="Y319" s="168" t="s">
        <v>186</v>
      </c>
      <c r="Z319" s="168"/>
      <c r="AA319" s="168"/>
      <c r="AB319" s="168"/>
      <c r="AC319" s="168"/>
      <c r="AD319" s="162"/>
      <c r="AE319" s="162"/>
      <c r="AF319" s="162"/>
      <c r="AG319" s="162"/>
      <c r="AH319" s="162"/>
      <c r="AI319" s="163"/>
      <c r="AJ319" s="163"/>
      <c r="AK319" s="163"/>
      <c r="AL319" s="163"/>
      <c r="AM319" s="199"/>
      <c r="AN319" s="199"/>
      <c r="AO319" s="199"/>
      <c r="AP319" s="199"/>
      <c r="AQ319" s="199"/>
      <c r="AR319" s="163"/>
    </row>
    <row r="320" spans="1:44" x14ac:dyDescent="0.25">
      <c r="A320" s="165" t="s">
        <v>1174</v>
      </c>
      <c r="B320" s="165" t="s">
        <v>163</v>
      </c>
      <c r="C320" s="165"/>
      <c r="D320" s="166" t="s">
        <v>143</v>
      </c>
      <c r="E320" s="166" t="s">
        <v>283</v>
      </c>
      <c r="F320" s="165" t="s">
        <v>220</v>
      </c>
      <c r="G320" s="165" t="s">
        <v>68</v>
      </c>
      <c r="H320" s="167">
        <v>44653.25</v>
      </c>
      <c r="I320" s="167">
        <v>44653.270833333336</v>
      </c>
      <c r="J320" s="161" t="str">
        <f>IF(A320="","",IF(OR(I320="",H320="")=TRUE,"OPEN","CLOSED"))</f>
        <v>CLOSED</v>
      </c>
      <c r="K320" s="197" t="s">
        <v>730</v>
      </c>
      <c r="L320" s="207"/>
      <c r="M320" s="233"/>
      <c r="N320" s="221"/>
      <c r="O320" s="224"/>
      <c r="P320" s="399"/>
      <c r="Q320" s="399"/>
      <c r="R320" s="205"/>
      <c r="S320" s="169"/>
      <c r="T320" s="205"/>
      <c r="U320" s="169"/>
      <c r="V320" s="169"/>
      <c r="W320" s="231" t="s">
        <v>218</v>
      </c>
      <c r="X320" s="168"/>
      <c r="Y320" s="168"/>
      <c r="Z320" s="168" t="s">
        <v>186</v>
      </c>
      <c r="AA320" s="168"/>
      <c r="AB320" s="168"/>
      <c r="AC320" s="168"/>
      <c r="AD320" s="162"/>
      <c r="AE320" s="162"/>
      <c r="AF320" s="162"/>
      <c r="AG320" s="162"/>
      <c r="AH320" s="162"/>
      <c r="AI320" s="163"/>
      <c r="AJ320" s="163"/>
      <c r="AK320" s="163"/>
      <c r="AL320" s="163"/>
      <c r="AM320" s="199"/>
      <c r="AN320" s="199"/>
      <c r="AO320" s="199"/>
      <c r="AP320" s="199"/>
      <c r="AQ320" s="199"/>
      <c r="AR320" s="163"/>
    </row>
    <row r="321" spans="1:44" ht="30" x14ac:dyDescent="0.25">
      <c r="A321" s="165" t="s">
        <v>1175</v>
      </c>
      <c r="B321" s="165" t="s">
        <v>163</v>
      </c>
      <c r="C321" s="165"/>
      <c r="D321" s="166" t="s">
        <v>143</v>
      </c>
      <c r="E321" s="166" t="s">
        <v>284</v>
      </c>
      <c r="F321" s="165" t="s">
        <v>220</v>
      </c>
      <c r="G321" s="165" t="s">
        <v>61</v>
      </c>
      <c r="H321" s="167">
        <v>44653.270833333336</v>
      </c>
      <c r="I321" s="167">
        <v>44653.291666666664</v>
      </c>
      <c r="J321" s="161" t="str">
        <f>IF(A321="","",IF(OR(I321="",H321="")=TRUE,"OPEN","CLOSED"))</f>
        <v>CLOSED</v>
      </c>
      <c r="K321" s="197" t="s">
        <v>731</v>
      </c>
      <c r="L321" s="207"/>
      <c r="M321" s="207"/>
      <c r="N321" s="221"/>
      <c r="O321" s="224"/>
      <c r="P321" s="399"/>
      <c r="Q321" s="399"/>
      <c r="R321" s="205"/>
      <c r="S321" s="169"/>
      <c r="T321" s="205"/>
      <c r="U321" s="169"/>
      <c r="V321" s="169"/>
      <c r="W321" s="231" t="s">
        <v>218</v>
      </c>
      <c r="X321" s="168"/>
      <c r="Y321" s="168"/>
      <c r="Z321" s="168" t="s">
        <v>186</v>
      </c>
      <c r="AA321" s="168"/>
      <c r="AB321" s="168"/>
      <c r="AC321" s="168"/>
      <c r="AD321" s="162"/>
      <c r="AE321" s="162"/>
      <c r="AF321" s="162"/>
      <c r="AG321" s="162"/>
      <c r="AH321" s="162"/>
      <c r="AI321" s="163"/>
      <c r="AJ321" s="163"/>
      <c r="AK321" s="163"/>
      <c r="AL321" s="163"/>
      <c r="AM321" s="199"/>
      <c r="AN321" s="199"/>
      <c r="AO321" s="199"/>
      <c r="AP321" s="199"/>
      <c r="AQ321" s="199"/>
      <c r="AR321" s="163"/>
    </row>
    <row r="322" spans="1:44" x14ac:dyDescent="0.25">
      <c r="A322" s="165" t="s">
        <v>1176</v>
      </c>
      <c r="B322" s="165" t="s">
        <v>163</v>
      </c>
      <c r="C322" s="165"/>
      <c r="D322" s="166" t="s">
        <v>143</v>
      </c>
      <c r="E322" s="166" t="s">
        <v>283</v>
      </c>
      <c r="F322" s="165" t="s">
        <v>220</v>
      </c>
      <c r="G322" s="165" t="s">
        <v>68</v>
      </c>
      <c r="H322" s="167">
        <v>44655.333333333336</v>
      </c>
      <c r="I322" s="167">
        <v>44655.354166666664</v>
      </c>
      <c r="J322" s="161" t="str">
        <f>IF(A322="","",IF(OR(I322="",H322="")=TRUE,"OPEN","CLOSED"))</f>
        <v>CLOSED</v>
      </c>
      <c r="K322" s="197"/>
      <c r="L322" s="207"/>
      <c r="M322" s="207"/>
      <c r="N322" s="221"/>
      <c r="O322" s="224"/>
      <c r="P322" s="399"/>
      <c r="Q322" s="399"/>
      <c r="R322" s="205"/>
      <c r="S322" s="169"/>
      <c r="T322" s="205"/>
      <c r="U322" s="169"/>
      <c r="V322" s="169"/>
      <c r="W322" s="231" t="s">
        <v>218</v>
      </c>
      <c r="X322" s="168"/>
      <c r="Y322" s="168"/>
      <c r="Z322" s="168" t="s">
        <v>186</v>
      </c>
      <c r="AA322" s="168"/>
      <c r="AB322" s="168"/>
      <c r="AC322" s="168"/>
      <c r="AD322" s="162"/>
      <c r="AE322" s="162"/>
      <c r="AF322" s="162"/>
      <c r="AG322" s="162"/>
      <c r="AH322" s="162"/>
      <c r="AI322" s="163"/>
      <c r="AJ322" s="163"/>
      <c r="AK322" s="163"/>
      <c r="AL322" s="163"/>
      <c r="AM322" s="199"/>
      <c r="AN322" s="199"/>
      <c r="AO322" s="199"/>
      <c r="AP322" s="199"/>
      <c r="AQ322" s="199"/>
      <c r="AR322" s="163"/>
    </row>
    <row r="323" spans="1:44" ht="30" x14ac:dyDescent="0.25">
      <c r="A323" s="165" t="s">
        <v>1177</v>
      </c>
      <c r="B323" s="165" t="s">
        <v>163</v>
      </c>
      <c r="C323" s="165"/>
      <c r="D323" s="166" t="s">
        <v>143</v>
      </c>
      <c r="E323" s="166" t="s">
        <v>284</v>
      </c>
      <c r="F323" s="165" t="s">
        <v>220</v>
      </c>
      <c r="G323" s="165" t="s">
        <v>61</v>
      </c>
      <c r="H323" s="167">
        <v>44655.354166666664</v>
      </c>
      <c r="I323" s="167">
        <v>44655.375</v>
      </c>
      <c r="J323" s="161" t="str">
        <f t="shared" ref="J323:J387" si="109">IF(A323="","",IF(OR(I323="",H323="")=TRUE,"OPEN","CLOSED"))</f>
        <v>CLOSED</v>
      </c>
      <c r="K323" s="197"/>
      <c r="L323" s="207"/>
      <c r="M323" s="207"/>
      <c r="N323" s="221"/>
      <c r="O323" s="224"/>
      <c r="P323" s="399"/>
      <c r="Q323" s="399"/>
      <c r="R323" s="205"/>
      <c r="S323" s="169"/>
      <c r="T323" s="205"/>
      <c r="U323" s="169"/>
      <c r="V323" s="169"/>
      <c r="W323" s="231" t="s">
        <v>218</v>
      </c>
      <c r="X323" s="168"/>
      <c r="Y323" s="168"/>
      <c r="Z323" s="168" t="s">
        <v>186</v>
      </c>
      <c r="AA323" s="168"/>
      <c r="AB323" s="168"/>
      <c r="AC323" s="168"/>
      <c r="AD323" s="162"/>
      <c r="AE323" s="162"/>
      <c r="AF323" s="162"/>
      <c r="AG323" s="162"/>
      <c r="AH323" s="162"/>
      <c r="AI323" s="163"/>
      <c r="AJ323" s="163"/>
      <c r="AK323" s="163"/>
      <c r="AL323" s="163"/>
      <c r="AM323" s="199"/>
      <c r="AN323" s="199"/>
      <c r="AO323" s="199"/>
      <c r="AP323" s="199"/>
      <c r="AQ323" s="199"/>
      <c r="AR323" s="163"/>
    </row>
    <row r="324" spans="1:44" x14ac:dyDescent="0.25">
      <c r="A324" s="165" t="s">
        <v>1178</v>
      </c>
      <c r="B324" s="165" t="s">
        <v>163</v>
      </c>
      <c r="C324" s="165"/>
      <c r="D324" s="166" t="s">
        <v>143</v>
      </c>
      <c r="E324" s="166" t="s">
        <v>252</v>
      </c>
      <c r="F324" s="165" t="s">
        <v>220</v>
      </c>
      <c r="G324" s="165" t="s">
        <v>63</v>
      </c>
      <c r="H324" s="167">
        <v>44655.375</v>
      </c>
      <c r="I324" s="167">
        <v>44655.385416666664</v>
      </c>
      <c r="J324" s="161" t="str">
        <f t="shared" si="109"/>
        <v>CLOSED</v>
      </c>
      <c r="K324" s="197"/>
      <c r="L324" s="207"/>
      <c r="M324" s="233"/>
      <c r="N324" s="221"/>
      <c r="O324" s="224"/>
      <c r="P324" s="399"/>
      <c r="Q324" s="399"/>
      <c r="R324" s="205"/>
      <c r="S324" s="169"/>
      <c r="T324" s="205"/>
      <c r="U324" s="169"/>
      <c r="V324" s="169"/>
      <c r="W324" s="231" t="s">
        <v>218</v>
      </c>
      <c r="X324" s="168" t="s">
        <v>186</v>
      </c>
      <c r="Y324" s="168"/>
      <c r="Z324" s="168"/>
      <c r="AA324" s="168"/>
      <c r="AB324" s="168"/>
      <c r="AC324" s="168"/>
      <c r="AD324" s="162"/>
      <c r="AE324" s="162"/>
      <c r="AF324" s="162"/>
      <c r="AG324" s="162"/>
      <c r="AH324" s="162"/>
      <c r="AI324" s="163"/>
      <c r="AJ324" s="163"/>
      <c r="AK324" s="163"/>
      <c r="AL324" s="163"/>
      <c r="AM324" s="199"/>
      <c r="AN324" s="199"/>
      <c r="AO324" s="199"/>
      <c r="AP324" s="199"/>
      <c r="AQ324" s="199"/>
      <c r="AR324" s="163"/>
    </row>
    <row r="325" spans="1:44" x14ac:dyDescent="0.25">
      <c r="A325" s="165" t="s">
        <v>1179</v>
      </c>
      <c r="B325" s="165" t="s">
        <v>163</v>
      </c>
      <c r="C325" s="165"/>
      <c r="D325" s="166" t="s">
        <v>143</v>
      </c>
      <c r="E325" s="166" t="s">
        <v>254</v>
      </c>
      <c r="F325" s="165" t="s">
        <v>220</v>
      </c>
      <c r="G325" s="165" t="s">
        <v>69</v>
      </c>
      <c r="H325" s="167">
        <v>44655.385416666664</v>
      </c>
      <c r="I325" s="167">
        <v>44655.40625</v>
      </c>
      <c r="J325" s="161" t="str">
        <f t="shared" si="109"/>
        <v>CLOSED</v>
      </c>
      <c r="K325" s="197"/>
      <c r="L325" s="207"/>
      <c r="M325" s="233"/>
      <c r="N325" s="221"/>
      <c r="O325" s="224"/>
      <c r="P325" s="399"/>
      <c r="Q325" s="399"/>
      <c r="R325" s="205"/>
      <c r="S325" s="169"/>
      <c r="T325" s="205"/>
      <c r="U325" s="169"/>
      <c r="V325" s="169"/>
      <c r="W325" s="231" t="s">
        <v>218</v>
      </c>
      <c r="X325" s="168" t="s">
        <v>186</v>
      </c>
      <c r="Y325" s="168"/>
      <c r="Z325" s="168"/>
      <c r="AA325" s="168"/>
      <c r="AB325" s="168"/>
      <c r="AC325" s="168"/>
      <c r="AD325" s="162"/>
      <c r="AE325" s="162"/>
      <c r="AF325" s="162"/>
      <c r="AG325" s="162"/>
      <c r="AH325" s="162"/>
      <c r="AI325" s="163"/>
      <c r="AJ325" s="163"/>
      <c r="AK325" s="163"/>
      <c r="AL325" s="163"/>
      <c r="AM325" s="199"/>
      <c r="AN325" s="199"/>
      <c r="AO325" s="199"/>
      <c r="AP325" s="199"/>
      <c r="AQ325" s="199"/>
      <c r="AR325" s="163"/>
    </row>
    <row r="326" spans="1:44" x14ac:dyDescent="0.25">
      <c r="A326" s="165" t="s">
        <v>1180</v>
      </c>
      <c r="B326" s="165" t="s">
        <v>163</v>
      </c>
      <c r="C326" s="165"/>
      <c r="D326" s="166" t="s">
        <v>143</v>
      </c>
      <c r="E326" s="166" t="s">
        <v>273</v>
      </c>
      <c r="F326" s="165" t="s">
        <v>220</v>
      </c>
      <c r="G326" s="165" t="s">
        <v>62</v>
      </c>
      <c r="H326" s="167">
        <v>44655.40625</v>
      </c>
      <c r="I326" s="167">
        <v>44655.416666666664</v>
      </c>
      <c r="J326" s="161" t="str">
        <f t="shared" si="109"/>
        <v>CLOSED</v>
      </c>
      <c r="K326" s="197"/>
      <c r="L326" s="207"/>
      <c r="M326" s="233"/>
      <c r="N326" s="221"/>
      <c r="O326" s="224"/>
      <c r="P326" s="399"/>
      <c r="Q326" s="399"/>
      <c r="R326" s="205"/>
      <c r="S326" s="169"/>
      <c r="T326" s="205"/>
      <c r="U326" s="169"/>
      <c r="V326" s="169"/>
      <c r="W326" s="231" t="s">
        <v>218</v>
      </c>
      <c r="X326" s="168" t="s">
        <v>186</v>
      </c>
      <c r="Y326" s="168"/>
      <c r="Z326" s="168"/>
      <c r="AA326" s="168"/>
      <c r="AB326" s="168"/>
      <c r="AC326" s="168"/>
      <c r="AD326" s="162"/>
      <c r="AE326" s="162"/>
      <c r="AF326" s="162"/>
      <c r="AG326" s="162"/>
      <c r="AH326" s="162"/>
      <c r="AI326" s="163"/>
      <c r="AJ326" s="163"/>
      <c r="AK326" s="163"/>
      <c r="AL326" s="163"/>
      <c r="AM326" s="199"/>
      <c r="AN326" s="199"/>
      <c r="AO326" s="199"/>
      <c r="AP326" s="199"/>
      <c r="AQ326" s="199"/>
      <c r="AR326" s="163"/>
    </row>
    <row r="327" spans="1:44" ht="30" x14ac:dyDescent="0.25">
      <c r="A327" s="165" t="s">
        <v>1194</v>
      </c>
      <c r="B327" s="165" t="s">
        <v>163</v>
      </c>
      <c r="C327" s="165"/>
      <c r="D327" s="166" t="s">
        <v>144</v>
      </c>
      <c r="E327" s="166" t="s">
        <v>1195</v>
      </c>
      <c r="F327" s="165" t="s">
        <v>220</v>
      </c>
      <c r="G327" s="165" t="s">
        <v>61</v>
      </c>
      <c r="H327" s="167">
        <v>44655.979166666664</v>
      </c>
      <c r="I327" s="167">
        <v>44656.083333333336</v>
      </c>
      <c r="J327" s="161" t="str">
        <f>IF(A327="","",IF(OR(I327="",H327="")=TRUE,"OPEN","CLOSED"))</f>
        <v>CLOSED</v>
      </c>
      <c r="K327" s="197" t="s">
        <v>1207</v>
      </c>
      <c r="L327" s="207"/>
      <c r="M327" s="233" t="s">
        <v>1196</v>
      </c>
      <c r="N327" s="221" t="s">
        <v>1136</v>
      </c>
      <c r="O327" s="224">
        <v>1</v>
      </c>
      <c r="P327" s="399"/>
      <c r="Q327" s="399">
        <v>421710</v>
      </c>
      <c r="R327" s="205"/>
      <c r="S327" s="169"/>
      <c r="T327" s="205"/>
      <c r="U327" s="169"/>
      <c r="V327" s="169"/>
      <c r="W327" s="231" t="s">
        <v>218</v>
      </c>
      <c r="X327" s="168"/>
      <c r="Y327" s="168"/>
      <c r="Z327" s="168" t="s">
        <v>186</v>
      </c>
      <c r="AA327" s="168"/>
      <c r="AB327" s="168"/>
      <c r="AC327" s="168"/>
      <c r="AD327" s="162">
        <f>IF(H327="","",MONTH(H327))</f>
        <v>4</v>
      </c>
      <c r="AE327" s="162">
        <f>IF(I327="","",MONTH(I327))</f>
        <v>4</v>
      </c>
      <c r="AF327" s="162">
        <f>IF(H327="","",YEAR(H327))</f>
        <v>2022</v>
      </c>
      <c r="AG327" s="162">
        <f>IF(I327="","",YEAR(I327))</f>
        <v>2022</v>
      </c>
      <c r="AH327" s="162" t="e">
        <f>IF(B327="Root",IF(J327="CLOSED",SUMIF([3]Entrenamientos!A:A,"&lt;="&amp;[3]Mantenimiento!I327,[3]Entrenamientos!L:L)-SUMIF([3]Entrenamientos!A:A,"&lt;="&amp;[3]Mantenimiento!H327,[3]Entrenamientos!L:L),""),"")</f>
        <v>#VALUE!</v>
      </c>
      <c r="AI327" s="163" t="str">
        <f>IF(W327="YES",IF(COUNTIF($W$3:$W327,"YES")=0,SUMIF([3]Entrenamientos!A:A,"&lt;="&amp;[3]Mantenimiento!H327,[3]Entrenamientos!L:L),SUMIF([3]Entrenamientos!A:A,"&lt;="&amp;[3]Mantenimiento!H327,[3]Entrenamientos!L:L)-SUMIF($I:$I,"&lt;"&amp;([3]Mantenimiento!H327-1),$AI:$AI)),"")</f>
        <v/>
      </c>
      <c r="AJ327" s="163">
        <f>IF(LEFT(F327,3)="AWP","",IF(I327="","",($I327-$H327)/$AS$1))</f>
        <v>2.5000000002619345</v>
      </c>
      <c r="AK327" s="163" t="str">
        <f ca="1">IF(LEFT(F327,3)="AWP",IF(I327="",(TODAY()-H327)/$AS$1,(I327-H327)/$AS$1),"")</f>
        <v/>
      </c>
      <c r="AL327" s="163" t="str">
        <f>IF($F327="MIP",IF(X327="X",$AJ327,""),"")</f>
        <v/>
      </c>
      <c r="AM327" s="199" t="str">
        <f>IF($F327="MIP",IF(Y327="X",$AJ327,""),"")</f>
        <v/>
      </c>
      <c r="AN327" s="199" t="e">
        <f>IF($F327="MIP",IF(#REF!="X",$AJ327,""),"")</f>
        <v>#REF!</v>
      </c>
      <c r="AO327" s="199">
        <f>IF($F327="MIP",IF(Z327="X",$AJ327,""),"")</f>
        <v>2.5000000002619345</v>
      </c>
      <c r="AP327" s="199" t="str">
        <f>IF($F327="MIP",IF(AA327="X",$AJ327,""),"")</f>
        <v/>
      </c>
      <c r="AQ327" s="199" t="str">
        <f>IF($F327="MIP",IF(AB327="X",$AJ327,""),"")</f>
        <v/>
      </c>
      <c r="AR327" s="163" t="str">
        <f>IF($F327="MIP",IF(AC327="X",$AJ327,""),"")</f>
        <v/>
      </c>
    </row>
    <row r="328" spans="1:44" ht="30" x14ac:dyDescent="0.25">
      <c r="A328" s="165" t="s">
        <v>1187</v>
      </c>
      <c r="B328" s="165" t="s">
        <v>163</v>
      </c>
      <c r="C328" s="165"/>
      <c r="D328" s="166" t="s">
        <v>143</v>
      </c>
      <c r="E328" s="166" t="s">
        <v>407</v>
      </c>
      <c r="F328" s="165" t="s">
        <v>220</v>
      </c>
      <c r="G328" s="165" t="s">
        <v>61</v>
      </c>
      <c r="H328" s="167">
        <v>44656.083333333336</v>
      </c>
      <c r="I328" s="167">
        <v>44656.125</v>
      </c>
      <c r="J328" s="161" t="str">
        <f t="shared" si="109"/>
        <v>CLOSED</v>
      </c>
      <c r="K328" s="197" t="s">
        <v>775</v>
      </c>
      <c r="L328" s="207"/>
      <c r="M328" s="233"/>
      <c r="N328" s="221"/>
      <c r="O328" s="224"/>
      <c r="P328" s="399"/>
      <c r="Q328" s="399"/>
      <c r="R328" s="205"/>
      <c r="S328" s="169"/>
      <c r="T328" s="205"/>
      <c r="U328" s="169"/>
      <c r="V328" s="169"/>
      <c r="W328" s="231" t="s">
        <v>218</v>
      </c>
      <c r="X328" s="168"/>
      <c r="Y328" s="168"/>
      <c r="Z328" s="168" t="s">
        <v>186</v>
      </c>
      <c r="AA328" s="168"/>
      <c r="AB328" s="168"/>
      <c r="AC328" s="168"/>
      <c r="AD328" s="162"/>
      <c r="AE328" s="162"/>
      <c r="AF328" s="162"/>
      <c r="AG328" s="162"/>
      <c r="AH328" s="162"/>
      <c r="AI328" s="163"/>
      <c r="AJ328" s="163"/>
      <c r="AK328" s="163"/>
      <c r="AL328" s="163"/>
      <c r="AM328" s="199"/>
      <c r="AN328" s="199"/>
      <c r="AO328" s="199"/>
      <c r="AP328" s="199"/>
      <c r="AQ328" s="199"/>
      <c r="AR328" s="163"/>
    </row>
    <row r="329" spans="1:44" x14ac:dyDescent="0.25">
      <c r="A329" s="165" t="s">
        <v>1188</v>
      </c>
      <c r="B329" s="165" t="s">
        <v>163</v>
      </c>
      <c r="C329" s="165"/>
      <c r="D329" s="166" t="s">
        <v>143</v>
      </c>
      <c r="E329" s="166" t="s">
        <v>257</v>
      </c>
      <c r="F329" s="165" t="s">
        <v>220</v>
      </c>
      <c r="G329" s="165" t="s">
        <v>60</v>
      </c>
      <c r="H329" s="167">
        <v>44656.229166666664</v>
      </c>
      <c r="I329" s="167">
        <v>44656.291666666664</v>
      </c>
      <c r="J329" s="161" t="str">
        <f>IF(A329="","",IF(OR(I329="",H329="")=TRUE,"OPEN","CLOSED"))</f>
        <v>CLOSED</v>
      </c>
      <c r="K329" s="197" t="s">
        <v>1208</v>
      </c>
      <c r="L329" s="207"/>
      <c r="M329" s="233"/>
      <c r="N329" s="221"/>
      <c r="O329" s="224"/>
      <c r="P329" s="399"/>
      <c r="Q329" s="399"/>
      <c r="R329" s="205"/>
      <c r="S329" s="169"/>
      <c r="T329" s="205"/>
      <c r="U329" s="169"/>
      <c r="V329" s="169"/>
      <c r="W329" s="231" t="s">
        <v>218</v>
      </c>
      <c r="X329" s="168" t="s">
        <v>186</v>
      </c>
      <c r="Y329" s="168"/>
      <c r="Z329" s="168"/>
      <c r="AA329" s="168"/>
      <c r="AB329" s="168"/>
      <c r="AC329" s="168"/>
      <c r="AD329" s="162"/>
      <c r="AE329" s="162"/>
      <c r="AF329" s="162"/>
      <c r="AG329" s="162"/>
      <c r="AH329" s="162"/>
      <c r="AI329" s="163"/>
      <c r="AJ329" s="163"/>
      <c r="AK329" s="163"/>
      <c r="AL329" s="163"/>
      <c r="AM329" s="199"/>
      <c r="AN329" s="199"/>
      <c r="AO329" s="199"/>
      <c r="AP329" s="199"/>
      <c r="AQ329" s="199"/>
      <c r="AR329" s="163"/>
    </row>
    <row r="330" spans="1:44" x14ac:dyDescent="0.25">
      <c r="A330" s="165" t="s">
        <v>1189</v>
      </c>
      <c r="B330" s="165" t="s">
        <v>163</v>
      </c>
      <c r="C330" s="165"/>
      <c r="D330" s="166" t="s">
        <v>143</v>
      </c>
      <c r="E330" s="166" t="s">
        <v>283</v>
      </c>
      <c r="F330" s="165" t="s">
        <v>220</v>
      </c>
      <c r="G330" s="165" t="s">
        <v>68</v>
      </c>
      <c r="H330" s="167">
        <v>44656.291666666664</v>
      </c>
      <c r="I330" s="167">
        <v>44656.302083333336</v>
      </c>
      <c r="J330" s="161" t="str">
        <f t="shared" si="109"/>
        <v>CLOSED</v>
      </c>
      <c r="K330" s="197" t="s">
        <v>730</v>
      </c>
      <c r="L330" s="207"/>
      <c r="M330" s="233"/>
      <c r="N330" s="221"/>
      <c r="O330" s="224"/>
      <c r="P330" s="399"/>
      <c r="Q330" s="399"/>
      <c r="R330" s="205"/>
      <c r="S330" s="169"/>
      <c r="T330" s="205"/>
      <c r="U330" s="169"/>
      <c r="V330" s="169"/>
      <c r="W330" s="231" t="s">
        <v>218</v>
      </c>
      <c r="X330" s="168" t="s">
        <v>186</v>
      </c>
      <c r="Y330" s="168"/>
      <c r="Z330" s="168"/>
      <c r="AA330" s="168"/>
      <c r="AB330" s="168"/>
      <c r="AC330" s="168"/>
      <c r="AD330" s="162"/>
      <c r="AE330" s="162"/>
      <c r="AF330" s="162"/>
      <c r="AG330" s="162"/>
      <c r="AH330" s="162"/>
      <c r="AI330" s="163"/>
      <c r="AJ330" s="163"/>
      <c r="AK330" s="163"/>
      <c r="AL330" s="163"/>
      <c r="AM330" s="199"/>
      <c r="AN330" s="199"/>
      <c r="AO330" s="199"/>
      <c r="AP330" s="199"/>
      <c r="AQ330" s="199"/>
      <c r="AR330" s="163"/>
    </row>
    <row r="331" spans="1:44" ht="30" x14ac:dyDescent="0.25">
      <c r="A331" s="165" t="s">
        <v>1190</v>
      </c>
      <c r="B331" s="165" t="s">
        <v>163</v>
      </c>
      <c r="C331" s="165"/>
      <c r="D331" s="166" t="s">
        <v>143</v>
      </c>
      <c r="E331" s="166" t="s">
        <v>284</v>
      </c>
      <c r="F331" s="165" t="s">
        <v>220</v>
      </c>
      <c r="G331" s="165" t="s">
        <v>61</v>
      </c>
      <c r="H331" s="167">
        <v>44656.302083333336</v>
      </c>
      <c r="I331" s="167">
        <v>44656.3125</v>
      </c>
      <c r="J331" s="161" t="str">
        <f t="shared" si="109"/>
        <v>CLOSED</v>
      </c>
      <c r="K331" s="197" t="s">
        <v>731</v>
      </c>
      <c r="L331" s="207"/>
      <c r="M331" s="233"/>
      <c r="N331" s="221"/>
      <c r="O331" s="224"/>
      <c r="P331" s="399"/>
      <c r="Q331" s="399"/>
      <c r="R331" s="205"/>
      <c r="S331" s="169"/>
      <c r="T331" s="205"/>
      <c r="U331" s="169"/>
      <c r="V331" s="169"/>
      <c r="W331" s="231" t="s">
        <v>218</v>
      </c>
      <c r="X331" s="168" t="s">
        <v>186</v>
      </c>
      <c r="Y331" s="168"/>
      <c r="Z331" s="168"/>
      <c r="AA331" s="168"/>
      <c r="AB331" s="168"/>
      <c r="AC331" s="168"/>
      <c r="AD331" s="162"/>
      <c r="AE331" s="162"/>
      <c r="AF331" s="162"/>
      <c r="AG331" s="162"/>
      <c r="AH331" s="162"/>
      <c r="AI331" s="163"/>
      <c r="AJ331" s="163"/>
      <c r="AK331" s="163"/>
      <c r="AL331" s="163"/>
      <c r="AM331" s="199"/>
      <c r="AN331" s="199"/>
      <c r="AO331" s="199"/>
      <c r="AP331" s="199"/>
      <c r="AQ331" s="199"/>
      <c r="AR331" s="163"/>
    </row>
    <row r="332" spans="1:44" x14ac:dyDescent="0.25">
      <c r="A332" s="165" t="s">
        <v>1191</v>
      </c>
      <c r="B332" s="165" t="s">
        <v>163</v>
      </c>
      <c r="C332" s="165"/>
      <c r="D332" s="166" t="s">
        <v>143</v>
      </c>
      <c r="E332" s="166" t="s">
        <v>274</v>
      </c>
      <c r="F332" s="165" t="s">
        <v>220</v>
      </c>
      <c r="G332" s="165" t="s">
        <v>63</v>
      </c>
      <c r="H332" s="167">
        <v>44656.309027777781</v>
      </c>
      <c r="I332" s="167">
        <v>44656.3125</v>
      </c>
      <c r="J332" s="161" t="str">
        <f t="shared" si="109"/>
        <v>CLOSED</v>
      </c>
      <c r="K332" s="197" t="s">
        <v>1209</v>
      </c>
      <c r="L332" s="207"/>
      <c r="M332" s="233"/>
      <c r="N332" s="221"/>
      <c r="O332" s="224"/>
      <c r="P332" s="399"/>
      <c r="Q332" s="399"/>
      <c r="R332" s="205"/>
      <c r="S332" s="169"/>
      <c r="T332" s="205"/>
      <c r="U332" s="169"/>
      <c r="V332" s="169"/>
      <c r="W332" s="231" t="s">
        <v>218</v>
      </c>
      <c r="X332" s="168" t="s">
        <v>186</v>
      </c>
      <c r="Y332" s="168"/>
      <c r="Z332" s="168"/>
      <c r="AA332" s="168"/>
      <c r="AB332" s="168"/>
      <c r="AC332" s="168"/>
      <c r="AD332" s="162"/>
      <c r="AE332" s="162"/>
      <c r="AF332" s="162"/>
      <c r="AG332" s="162"/>
      <c r="AH332" s="162"/>
      <c r="AI332" s="163"/>
      <c r="AJ332" s="163"/>
      <c r="AK332" s="163"/>
      <c r="AL332" s="163"/>
      <c r="AM332" s="199"/>
      <c r="AN332" s="199"/>
      <c r="AO332" s="199"/>
      <c r="AP332" s="199"/>
      <c r="AQ332" s="199"/>
      <c r="AR332" s="163"/>
    </row>
    <row r="333" spans="1:44" ht="30" x14ac:dyDescent="0.25">
      <c r="A333" s="165" t="s">
        <v>1197</v>
      </c>
      <c r="B333" s="165" t="s">
        <v>163</v>
      </c>
      <c r="C333" s="165"/>
      <c r="D333" s="166" t="s">
        <v>143</v>
      </c>
      <c r="E333" s="166" t="s">
        <v>407</v>
      </c>
      <c r="F333" s="165" t="s">
        <v>220</v>
      </c>
      <c r="G333" s="165" t="s">
        <v>61</v>
      </c>
      <c r="H333" s="167">
        <v>44656.6875</v>
      </c>
      <c r="I333" s="167">
        <v>44656.708333333336</v>
      </c>
      <c r="J333" s="161" t="str">
        <f>IF(A333="","",IF(OR(I333="",H333="")=TRUE,"OPEN","CLOSED"))</f>
        <v>CLOSED</v>
      </c>
      <c r="K333" s="197" t="s">
        <v>775</v>
      </c>
      <c r="L333" s="207"/>
      <c r="M333" s="233"/>
      <c r="N333" s="221"/>
      <c r="O333" s="224"/>
      <c r="P333" s="399"/>
      <c r="Q333" s="399"/>
      <c r="R333" s="205"/>
      <c r="S333" s="169"/>
      <c r="T333" s="205"/>
      <c r="U333" s="169"/>
      <c r="V333" s="169"/>
      <c r="W333" s="231" t="s">
        <v>218</v>
      </c>
      <c r="X333" s="168"/>
      <c r="Y333" s="168"/>
      <c r="Z333" s="168" t="s">
        <v>186</v>
      </c>
      <c r="AA333" s="168"/>
      <c r="AB333" s="168"/>
      <c r="AC333" s="168"/>
      <c r="AD333" s="162"/>
      <c r="AE333" s="162"/>
      <c r="AF333" s="162"/>
      <c r="AG333" s="162"/>
      <c r="AH333" s="162"/>
      <c r="AI333" s="163"/>
      <c r="AJ333" s="163"/>
      <c r="AK333" s="163"/>
      <c r="AL333" s="163"/>
      <c r="AM333" s="199"/>
      <c r="AN333" s="199"/>
      <c r="AO333" s="199"/>
      <c r="AP333" s="199"/>
      <c r="AQ333" s="199"/>
      <c r="AR333" s="163"/>
    </row>
    <row r="334" spans="1:44" x14ac:dyDescent="0.25">
      <c r="A334" s="165" t="s">
        <v>1200</v>
      </c>
      <c r="B334" s="165" t="s">
        <v>163</v>
      </c>
      <c r="C334" s="165"/>
      <c r="D334" s="166" t="s">
        <v>143</v>
      </c>
      <c r="E334" s="166" t="s">
        <v>283</v>
      </c>
      <c r="F334" s="165" t="s">
        <v>220</v>
      </c>
      <c r="G334" s="165" t="s">
        <v>68</v>
      </c>
      <c r="H334" s="167">
        <v>44657.229166666664</v>
      </c>
      <c r="I334" s="167">
        <v>44657.25</v>
      </c>
      <c r="J334" s="161" t="str">
        <f t="shared" si="109"/>
        <v>CLOSED</v>
      </c>
      <c r="K334" s="197" t="s">
        <v>730</v>
      </c>
      <c r="L334" s="207"/>
      <c r="M334" s="233"/>
      <c r="N334" s="221"/>
      <c r="O334" s="224"/>
      <c r="P334" s="399"/>
      <c r="Q334" s="399"/>
      <c r="R334" s="205"/>
      <c r="S334" s="169"/>
      <c r="T334" s="205"/>
      <c r="U334" s="169"/>
      <c r="V334" s="169"/>
      <c r="W334" s="231" t="s">
        <v>218</v>
      </c>
      <c r="X334" s="168" t="s">
        <v>186</v>
      </c>
      <c r="Y334" s="168"/>
      <c r="Z334" s="168"/>
      <c r="AA334" s="168"/>
      <c r="AB334" s="168"/>
      <c r="AC334" s="168"/>
      <c r="AD334" s="162"/>
      <c r="AE334" s="162"/>
      <c r="AF334" s="162"/>
      <c r="AG334" s="162"/>
      <c r="AH334" s="162"/>
      <c r="AI334" s="163"/>
      <c r="AJ334" s="163"/>
      <c r="AK334" s="163"/>
      <c r="AL334" s="163"/>
      <c r="AM334" s="199"/>
      <c r="AN334" s="199"/>
      <c r="AO334" s="199"/>
      <c r="AP334" s="199"/>
      <c r="AQ334" s="199"/>
      <c r="AR334" s="163"/>
    </row>
    <row r="335" spans="1:44" ht="30" x14ac:dyDescent="0.25">
      <c r="A335" s="165" t="s">
        <v>1201</v>
      </c>
      <c r="B335" s="165" t="s">
        <v>163</v>
      </c>
      <c r="C335" s="165"/>
      <c r="D335" s="166" t="s">
        <v>143</v>
      </c>
      <c r="E335" s="166" t="s">
        <v>284</v>
      </c>
      <c r="F335" s="165" t="s">
        <v>220</v>
      </c>
      <c r="G335" s="165" t="s">
        <v>61</v>
      </c>
      <c r="H335" s="167">
        <v>44657.25</v>
      </c>
      <c r="I335" s="167">
        <v>44657.270833333336</v>
      </c>
      <c r="J335" s="161" t="str">
        <f t="shared" si="109"/>
        <v>CLOSED</v>
      </c>
      <c r="K335" s="197" t="s">
        <v>731</v>
      </c>
      <c r="L335" s="207"/>
      <c r="M335" s="233"/>
      <c r="N335" s="221"/>
      <c r="O335" s="224"/>
      <c r="P335" s="399"/>
      <c r="Q335" s="399"/>
      <c r="R335" s="205"/>
      <c r="S335" s="169"/>
      <c r="T335" s="205"/>
      <c r="U335" s="169"/>
      <c r="V335" s="169"/>
      <c r="W335" s="231" t="s">
        <v>218</v>
      </c>
      <c r="X335" s="168" t="s">
        <v>186</v>
      </c>
      <c r="Y335" s="168"/>
      <c r="Z335" s="168"/>
      <c r="AA335" s="168"/>
      <c r="AB335" s="168"/>
      <c r="AC335" s="168"/>
      <c r="AD335" s="162"/>
      <c r="AE335" s="162"/>
      <c r="AF335" s="162"/>
      <c r="AG335" s="162"/>
      <c r="AH335" s="162"/>
      <c r="AI335" s="163"/>
      <c r="AJ335" s="163"/>
      <c r="AK335" s="163"/>
      <c r="AL335" s="163"/>
      <c r="AM335" s="199"/>
      <c r="AN335" s="199"/>
      <c r="AO335" s="199"/>
      <c r="AP335" s="199"/>
      <c r="AQ335" s="199"/>
      <c r="AR335" s="163"/>
    </row>
    <row r="336" spans="1:44" x14ac:dyDescent="0.25">
      <c r="A336" s="165" t="s">
        <v>1202</v>
      </c>
      <c r="B336" s="165" t="s">
        <v>163</v>
      </c>
      <c r="C336" s="165"/>
      <c r="D336" s="166" t="s">
        <v>143</v>
      </c>
      <c r="E336" s="166" t="s">
        <v>320</v>
      </c>
      <c r="F336" s="165" t="s">
        <v>220</v>
      </c>
      <c r="G336" s="165" t="s">
        <v>66</v>
      </c>
      <c r="H336" s="167">
        <v>44657.270833333336</v>
      </c>
      <c r="I336" s="167">
        <v>44657.28125</v>
      </c>
      <c r="J336" s="161" t="str">
        <f t="shared" si="109"/>
        <v>CLOSED</v>
      </c>
      <c r="K336" s="197" t="s">
        <v>1210</v>
      </c>
      <c r="L336" s="207"/>
      <c r="M336" s="233"/>
      <c r="N336" s="221"/>
      <c r="O336" s="224"/>
      <c r="P336" s="399"/>
      <c r="Q336" s="399"/>
      <c r="R336" s="205"/>
      <c r="S336" s="169"/>
      <c r="T336" s="205"/>
      <c r="U336" s="169"/>
      <c r="V336" s="169"/>
      <c r="W336" s="231" t="s">
        <v>218</v>
      </c>
      <c r="X336" s="168" t="s">
        <v>186</v>
      </c>
      <c r="Y336" s="168"/>
      <c r="Z336" s="168"/>
      <c r="AA336" s="168"/>
      <c r="AB336" s="168"/>
      <c r="AC336" s="168"/>
      <c r="AD336" s="162"/>
      <c r="AE336" s="162"/>
      <c r="AF336" s="162"/>
      <c r="AG336" s="162"/>
      <c r="AH336" s="162"/>
      <c r="AI336" s="163"/>
      <c r="AJ336" s="163"/>
      <c r="AK336" s="163"/>
      <c r="AL336" s="163"/>
      <c r="AM336" s="199"/>
      <c r="AN336" s="199"/>
      <c r="AO336" s="199"/>
      <c r="AP336" s="199"/>
      <c r="AQ336" s="199"/>
      <c r="AR336" s="163"/>
    </row>
    <row r="337" spans="1:44" x14ac:dyDescent="0.25">
      <c r="A337" s="165" t="s">
        <v>1203</v>
      </c>
      <c r="B337" s="165" t="s">
        <v>163</v>
      </c>
      <c r="C337" s="165"/>
      <c r="D337" s="166" t="s">
        <v>143</v>
      </c>
      <c r="E337" s="166" t="s">
        <v>321</v>
      </c>
      <c r="F337" s="165" t="s">
        <v>220</v>
      </c>
      <c r="G337" s="165" t="s">
        <v>66</v>
      </c>
      <c r="H337" s="167">
        <v>44657.288194444445</v>
      </c>
      <c r="I337" s="167">
        <v>44657.295138888891</v>
      </c>
      <c r="J337" s="161" t="str">
        <f t="shared" si="109"/>
        <v>CLOSED</v>
      </c>
      <c r="K337" s="197" t="s">
        <v>1209</v>
      </c>
      <c r="L337" s="207"/>
      <c r="M337" s="233"/>
      <c r="N337" s="221"/>
      <c r="O337" s="224"/>
      <c r="P337" s="399"/>
      <c r="Q337" s="399"/>
      <c r="R337" s="205"/>
      <c r="S337" s="169"/>
      <c r="T337" s="205"/>
      <c r="U337" s="169"/>
      <c r="V337" s="169"/>
      <c r="W337" s="231" t="s">
        <v>218</v>
      </c>
      <c r="X337" s="168" t="s">
        <v>186</v>
      </c>
      <c r="Y337" s="168"/>
      <c r="Z337" s="168"/>
      <c r="AA337" s="168"/>
      <c r="AB337" s="168"/>
      <c r="AC337" s="168"/>
      <c r="AD337" s="162"/>
      <c r="AE337" s="162"/>
      <c r="AF337" s="162"/>
      <c r="AG337" s="162"/>
      <c r="AH337" s="162"/>
      <c r="AI337" s="163"/>
      <c r="AJ337" s="163"/>
      <c r="AK337" s="163"/>
      <c r="AL337" s="163"/>
      <c r="AM337" s="199"/>
      <c r="AN337" s="199"/>
      <c r="AO337" s="199"/>
      <c r="AP337" s="199"/>
      <c r="AQ337" s="199"/>
      <c r="AR337" s="163"/>
    </row>
    <row r="338" spans="1:44" x14ac:dyDescent="0.25">
      <c r="A338" s="165" t="s">
        <v>1204</v>
      </c>
      <c r="B338" s="165" t="s">
        <v>163</v>
      </c>
      <c r="C338" s="165"/>
      <c r="D338" s="166" t="s">
        <v>143</v>
      </c>
      <c r="E338" s="166" t="s">
        <v>247</v>
      </c>
      <c r="F338" s="165" t="s">
        <v>220</v>
      </c>
      <c r="G338" s="165" t="s">
        <v>66</v>
      </c>
      <c r="H338" s="167">
        <v>44657.295138888891</v>
      </c>
      <c r="I338" s="167">
        <v>44657.302083333336</v>
      </c>
      <c r="J338" s="161" t="str">
        <f t="shared" si="109"/>
        <v>CLOSED</v>
      </c>
      <c r="K338" s="197" t="s">
        <v>1210</v>
      </c>
      <c r="L338" s="207"/>
      <c r="M338" s="233"/>
      <c r="N338" s="221"/>
      <c r="O338" s="224"/>
      <c r="P338" s="399"/>
      <c r="Q338" s="399"/>
      <c r="R338" s="205"/>
      <c r="S338" s="169"/>
      <c r="T338" s="205"/>
      <c r="U338" s="169"/>
      <c r="V338" s="169"/>
      <c r="W338" s="231" t="s">
        <v>218</v>
      </c>
      <c r="X338" s="168" t="s">
        <v>186</v>
      </c>
      <c r="Y338" s="168"/>
      <c r="Z338" s="168"/>
      <c r="AA338" s="168"/>
      <c r="AB338" s="168"/>
      <c r="AC338" s="168"/>
      <c r="AD338" s="162"/>
      <c r="AE338" s="162"/>
      <c r="AF338" s="162"/>
      <c r="AG338" s="162"/>
      <c r="AH338" s="162"/>
      <c r="AI338" s="163"/>
      <c r="AJ338" s="163"/>
      <c r="AK338" s="163"/>
      <c r="AL338" s="163"/>
      <c r="AM338" s="199"/>
      <c r="AN338" s="199"/>
      <c r="AO338" s="199"/>
      <c r="AP338" s="199"/>
      <c r="AQ338" s="199"/>
      <c r="AR338" s="163"/>
    </row>
    <row r="339" spans="1:44" x14ac:dyDescent="0.25">
      <c r="A339" s="165" t="s">
        <v>1205</v>
      </c>
      <c r="B339" s="165" t="s">
        <v>163</v>
      </c>
      <c r="C339" s="165"/>
      <c r="D339" s="166" t="s">
        <v>143</v>
      </c>
      <c r="E339" s="166" t="s">
        <v>248</v>
      </c>
      <c r="F339" s="165" t="s">
        <v>220</v>
      </c>
      <c r="G339" s="165" t="s">
        <v>66</v>
      </c>
      <c r="H339" s="167">
        <v>44657.302083333336</v>
      </c>
      <c r="I339" s="167">
        <v>44657.309027777781</v>
      </c>
      <c r="J339" s="161" t="str">
        <f t="shared" si="109"/>
        <v>CLOSED</v>
      </c>
      <c r="K339" s="197" t="s">
        <v>1210</v>
      </c>
      <c r="L339" s="207"/>
      <c r="M339" s="233"/>
      <c r="N339" s="221"/>
      <c r="O339" s="224"/>
      <c r="P339" s="399"/>
      <c r="Q339" s="399"/>
      <c r="R339" s="205"/>
      <c r="S339" s="169"/>
      <c r="T339" s="205"/>
      <c r="U339" s="169"/>
      <c r="V339" s="169"/>
      <c r="W339" s="231" t="s">
        <v>218</v>
      </c>
      <c r="X339" s="168" t="s">
        <v>186</v>
      </c>
      <c r="Y339" s="168"/>
      <c r="Z339" s="168"/>
      <c r="AA339" s="168"/>
      <c r="AB339" s="168"/>
      <c r="AC339" s="168"/>
      <c r="AD339" s="162"/>
      <c r="AE339" s="162"/>
      <c r="AF339" s="162"/>
      <c r="AG339" s="162"/>
      <c r="AH339" s="162"/>
      <c r="AI339" s="163"/>
      <c r="AJ339" s="163"/>
      <c r="AK339" s="163"/>
      <c r="AL339" s="163"/>
      <c r="AM339" s="199"/>
      <c r="AN339" s="199"/>
      <c r="AO339" s="199"/>
      <c r="AP339" s="199"/>
      <c r="AQ339" s="199"/>
      <c r="AR339" s="163"/>
    </row>
    <row r="340" spans="1:44" x14ac:dyDescent="0.25">
      <c r="A340" s="165" t="s">
        <v>1206</v>
      </c>
      <c r="B340" s="165" t="s">
        <v>163</v>
      </c>
      <c r="C340" s="165"/>
      <c r="D340" s="166" t="s">
        <v>143</v>
      </c>
      <c r="E340" s="166" t="s">
        <v>256</v>
      </c>
      <c r="F340" s="165" t="s">
        <v>220</v>
      </c>
      <c r="G340" s="165" t="s">
        <v>64</v>
      </c>
      <c r="H340" s="167">
        <v>44657.21875</v>
      </c>
      <c r="I340" s="167">
        <v>44657.229166666664</v>
      </c>
      <c r="J340" s="161" t="str">
        <f t="shared" si="109"/>
        <v>CLOSED</v>
      </c>
      <c r="K340" s="197" t="s">
        <v>1211</v>
      </c>
      <c r="L340" s="207"/>
      <c r="M340" s="233"/>
      <c r="N340" s="221"/>
      <c r="O340" s="224"/>
      <c r="P340" s="399"/>
      <c r="Q340" s="399"/>
      <c r="R340" s="205"/>
      <c r="S340" s="169"/>
      <c r="T340" s="205"/>
      <c r="U340" s="169"/>
      <c r="V340" s="169"/>
      <c r="W340" s="231" t="s">
        <v>218</v>
      </c>
      <c r="X340" s="168" t="s">
        <v>186</v>
      </c>
      <c r="Y340" s="168"/>
      <c r="Z340" s="168"/>
      <c r="AA340" s="168"/>
      <c r="AB340" s="168"/>
      <c r="AC340" s="168"/>
      <c r="AD340" s="162"/>
      <c r="AE340" s="162"/>
      <c r="AF340" s="162"/>
      <c r="AG340" s="162"/>
      <c r="AH340" s="162"/>
      <c r="AI340" s="163"/>
      <c r="AJ340" s="163"/>
      <c r="AK340" s="163"/>
      <c r="AL340" s="163"/>
      <c r="AM340" s="199"/>
      <c r="AN340" s="199"/>
      <c r="AO340" s="199"/>
      <c r="AP340" s="199"/>
      <c r="AQ340" s="199"/>
      <c r="AR340" s="163"/>
    </row>
    <row r="341" spans="1:44" ht="30" x14ac:dyDescent="0.25">
      <c r="A341" s="165" t="s">
        <v>1212</v>
      </c>
      <c r="B341" s="165" t="s">
        <v>163</v>
      </c>
      <c r="C341" s="165"/>
      <c r="D341" s="166" t="s">
        <v>143</v>
      </c>
      <c r="E341" s="166" t="s">
        <v>407</v>
      </c>
      <c r="F341" s="165" t="s">
        <v>220</v>
      </c>
      <c r="G341" s="165" t="s">
        <v>61</v>
      </c>
      <c r="H341" s="167">
        <v>44657.75</v>
      </c>
      <c r="I341" s="167">
        <v>44657.791666666664</v>
      </c>
      <c r="J341" s="161" t="str">
        <f t="shared" si="109"/>
        <v>CLOSED</v>
      </c>
      <c r="K341" s="197" t="s">
        <v>775</v>
      </c>
      <c r="L341" s="207"/>
      <c r="M341" s="233"/>
      <c r="N341" s="221"/>
      <c r="O341" s="224"/>
      <c r="P341" s="399"/>
      <c r="Q341" s="399"/>
      <c r="R341" s="205"/>
      <c r="S341" s="169"/>
      <c r="T341" s="205"/>
      <c r="U341" s="169"/>
      <c r="V341" s="169"/>
      <c r="W341" s="231" t="s">
        <v>218</v>
      </c>
      <c r="X341" s="168"/>
      <c r="Y341" s="168"/>
      <c r="Z341" s="168" t="s">
        <v>186</v>
      </c>
      <c r="AA341" s="168"/>
      <c r="AB341" s="168"/>
      <c r="AC341" s="168"/>
      <c r="AD341" s="162"/>
      <c r="AE341" s="162"/>
      <c r="AF341" s="162"/>
      <c r="AG341" s="162"/>
      <c r="AH341" s="162"/>
      <c r="AI341" s="163"/>
      <c r="AJ341" s="163"/>
      <c r="AK341" s="163"/>
      <c r="AL341" s="163"/>
      <c r="AM341" s="199"/>
      <c r="AN341" s="199"/>
      <c r="AO341" s="199"/>
      <c r="AP341" s="199"/>
      <c r="AQ341" s="199"/>
      <c r="AR341" s="163"/>
    </row>
    <row r="342" spans="1:44" x14ac:dyDescent="0.25">
      <c r="A342" s="165" t="s">
        <v>1213</v>
      </c>
      <c r="B342" s="165" t="s">
        <v>163</v>
      </c>
      <c r="C342" s="165"/>
      <c r="D342" s="166" t="s">
        <v>143</v>
      </c>
      <c r="E342" s="166" t="s">
        <v>283</v>
      </c>
      <c r="F342" s="165" t="s">
        <v>220</v>
      </c>
      <c r="G342" s="165" t="s">
        <v>68</v>
      </c>
      <c r="H342" s="167">
        <v>44658.208333333336</v>
      </c>
      <c r="I342" s="167">
        <v>44658.229166666664</v>
      </c>
      <c r="J342" s="161" t="str">
        <f t="shared" si="109"/>
        <v>CLOSED</v>
      </c>
      <c r="K342" s="197" t="s">
        <v>730</v>
      </c>
      <c r="L342" s="207"/>
      <c r="M342" s="233"/>
      <c r="N342" s="221"/>
      <c r="O342" s="224"/>
      <c r="P342" s="399"/>
      <c r="Q342" s="399"/>
      <c r="R342" s="205"/>
      <c r="S342" s="169"/>
      <c r="T342" s="205"/>
      <c r="U342" s="169"/>
      <c r="V342" s="169"/>
      <c r="W342" s="231" t="s">
        <v>218</v>
      </c>
      <c r="X342" s="168" t="s">
        <v>186</v>
      </c>
      <c r="Y342" s="168"/>
      <c r="Z342" s="168"/>
      <c r="AA342" s="168"/>
      <c r="AB342" s="168"/>
      <c r="AC342" s="168"/>
      <c r="AD342" s="162"/>
      <c r="AE342" s="162"/>
      <c r="AF342" s="162"/>
      <c r="AG342" s="162"/>
      <c r="AH342" s="162"/>
      <c r="AI342" s="163"/>
      <c r="AJ342" s="163"/>
      <c r="AK342" s="163"/>
      <c r="AL342" s="163"/>
      <c r="AM342" s="199"/>
      <c r="AN342" s="199"/>
      <c r="AO342" s="199"/>
      <c r="AP342" s="199"/>
      <c r="AQ342" s="199"/>
      <c r="AR342" s="163"/>
    </row>
    <row r="343" spans="1:44" ht="30" x14ac:dyDescent="0.25">
      <c r="A343" s="165" t="s">
        <v>1214</v>
      </c>
      <c r="B343" s="165" t="s">
        <v>163</v>
      </c>
      <c r="C343" s="165"/>
      <c r="D343" s="166" t="s">
        <v>143</v>
      </c>
      <c r="E343" s="166" t="s">
        <v>284</v>
      </c>
      <c r="F343" s="165" t="s">
        <v>220</v>
      </c>
      <c r="G343" s="165" t="s">
        <v>61</v>
      </c>
      <c r="H343" s="167">
        <v>44658.229166666664</v>
      </c>
      <c r="I343" s="167">
        <v>44658.25</v>
      </c>
      <c r="J343" s="161" t="str">
        <f t="shared" si="109"/>
        <v>CLOSED</v>
      </c>
      <c r="K343" s="197" t="s">
        <v>731</v>
      </c>
      <c r="L343" s="207"/>
      <c r="M343" s="233"/>
      <c r="N343" s="221"/>
      <c r="O343" s="224"/>
      <c r="P343" s="399"/>
      <c r="Q343" s="399"/>
      <c r="R343" s="205"/>
      <c r="S343" s="169"/>
      <c r="T343" s="205"/>
      <c r="U343" s="169"/>
      <c r="V343" s="169"/>
      <c r="W343" s="231" t="s">
        <v>218</v>
      </c>
      <c r="X343" s="168" t="s">
        <v>186</v>
      </c>
      <c r="Y343" s="168"/>
      <c r="Z343" s="168"/>
      <c r="AA343" s="168"/>
      <c r="AB343" s="168"/>
      <c r="AC343" s="168"/>
      <c r="AD343" s="162"/>
      <c r="AE343" s="162"/>
      <c r="AF343" s="162"/>
      <c r="AG343" s="162"/>
      <c r="AH343" s="162"/>
      <c r="AI343" s="163"/>
      <c r="AJ343" s="163"/>
      <c r="AK343" s="163"/>
      <c r="AL343" s="163"/>
      <c r="AM343" s="199"/>
      <c r="AN343" s="199"/>
      <c r="AO343" s="199"/>
      <c r="AP343" s="199"/>
      <c r="AQ343" s="199"/>
      <c r="AR343" s="163"/>
    </row>
    <row r="344" spans="1:44" x14ac:dyDescent="0.25">
      <c r="A344" s="165" t="s">
        <v>1215</v>
      </c>
      <c r="B344" s="165" t="s">
        <v>163</v>
      </c>
      <c r="C344" s="165"/>
      <c r="D344" s="166" t="s">
        <v>144</v>
      </c>
      <c r="E344" s="166" t="s">
        <v>1217</v>
      </c>
      <c r="F344" s="165" t="s">
        <v>220</v>
      </c>
      <c r="G344" s="165" t="s">
        <v>63</v>
      </c>
      <c r="H344" s="167">
        <v>44658.270833333336</v>
      </c>
      <c r="I344" s="167">
        <v>44658.28125</v>
      </c>
      <c r="J344" s="161" t="str">
        <f t="shared" si="109"/>
        <v>CLOSED</v>
      </c>
      <c r="K344" s="197" t="s">
        <v>810</v>
      </c>
      <c r="L344" s="207"/>
      <c r="M344" s="233"/>
      <c r="N344" s="221"/>
      <c r="O344" s="224"/>
      <c r="P344" s="399"/>
      <c r="Q344" s="399"/>
      <c r="R344" s="205"/>
      <c r="S344" s="169"/>
      <c r="T344" s="205"/>
      <c r="U344" s="169"/>
      <c r="V344" s="169"/>
      <c r="W344" s="231" t="s">
        <v>218</v>
      </c>
      <c r="X344" s="168" t="s">
        <v>186</v>
      </c>
      <c r="Y344" s="168"/>
      <c r="Z344" s="168"/>
      <c r="AA344" s="168"/>
      <c r="AB344" s="168"/>
      <c r="AC344" s="168"/>
      <c r="AD344" s="162"/>
      <c r="AE344" s="162"/>
      <c r="AF344" s="162"/>
      <c r="AG344" s="162"/>
      <c r="AH344" s="162"/>
      <c r="AI344" s="163"/>
      <c r="AJ344" s="163"/>
      <c r="AK344" s="163"/>
      <c r="AL344" s="163"/>
      <c r="AM344" s="199"/>
      <c r="AN344" s="199"/>
      <c r="AO344" s="199"/>
      <c r="AP344" s="199"/>
      <c r="AQ344" s="199"/>
      <c r="AR344" s="163"/>
    </row>
    <row r="345" spans="1:44" ht="30" x14ac:dyDescent="0.25">
      <c r="A345" s="165" t="s">
        <v>1215</v>
      </c>
      <c r="B345" s="165" t="s">
        <v>163</v>
      </c>
      <c r="C345" s="165"/>
      <c r="D345" s="166" t="s">
        <v>143</v>
      </c>
      <c r="E345" s="166" t="s">
        <v>407</v>
      </c>
      <c r="F345" s="165" t="s">
        <v>220</v>
      </c>
      <c r="G345" s="165" t="s">
        <v>61</v>
      </c>
      <c r="H345" s="167">
        <v>44658.75</v>
      </c>
      <c r="I345" s="167">
        <v>44658.791666666664</v>
      </c>
      <c r="J345" s="161" t="str">
        <f t="shared" si="109"/>
        <v>CLOSED</v>
      </c>
      <c r="K345" s="197" t="s">
        <v>775</v>
      </c>
      <c r="L345" s="207"/>
      <c r="M345" s="233"/>
      <c r="N345" s="221"/>
      <c r="O345" s="224"/>
      <c r="P345" s="399"/>
      <c r="Q345" s="399"/>
      <c r="R345" s="205"/>
      <c r="S345" s="169"/>
      <c r="T345" s="205"/>
      <c r="U345" s="169"/>
      <c r="V345" s="169"/>
      <c r="W345" s="231" t="s">
        <v>218</v>
      </c>
      <c r="X345" s="168"/>
      <c r="Y345" s="168"/>
      <c r="Z345" s="168" t="s">
        <v>186</v>
      </c>
      <c r="AA345" s="168"/>
      <c r="AB345" s="168"/>
      <c r="AC345" s="168"/>
      <c r="AD345" s="162"/>
      <c r="AE345" s="162"/>
      <c r="AF345" s="162"/>
      <c r="AG345" s="162"/>
      <c r="AH345" s="162"/>
      <c r="AI345" s="163"/>
      <c r="AJ345" s="163"/>
      <c r="AK345" s="163"/>
      <c r="AL345" s="163"/>
      <c r="AM345" s="199"/>
      <c r="AN345" s="199"/>
      <c r="AO345" s="199"/>
      <c r="AP345" s="199"/>
      <c r="AQ345" s="199"/>
      <c r="AR345" s="163"/>
    </row>
    <row r="346" spans="1:44" ht="15.75" customHeight="1" x14ac:dyDescent="0.25">
      <c r="A346" s="165" t="s">
        <v>1218</v>
      </c>
      <c r="B346" s="165" t="s">
        <v>163</v>
      </c>
      <c r="C346" s="165"/>
      <c r="D346" s="166" t="s">
        <v>143</v>
      </c>
      <c r="E346" s="166" t="s">
        <v>283</v>
      </c>
      <c r="F346" s="165" t="s">
        <v>220</v>
      </c>
      <c r="G346" s="165" t="s">
        <v>68</v>
      </c>
      <c r="H346" s="167">
        <v>44660.458333333336</v>
      </c>
      <c r="I346" s="167">
        <v>44660.479166666664</v>
      </c>
      <c r="J346" s="161" t="str">
        <f t="shared" si="109"/>
        <v>CLOSED</v>
      </c>
      <c r="K346" s="197" t="s">
        <v>730</v>
      </c>
      <c r="L346" s="207"/>
      <c r="M346" s="233"/>
      <c r="N346" s="221"/>
      <c r="O346" s="224"/>
      <c r="P346" s="399"/>
      <c r="Q346" s="399"/>
      <c r="R346" s="205"/>
      <c r="S346" s="169"/>
      <c r="T346" s="205"/>
      <c r="U346" s="169"/>
      <c r="V346" s="169"/>
      <c r="W346" s="231" t="s">
        <v>218</v>
      </c>
      <c r="X346" s="168"/>
      <c r="Y346" s="168" t="s">
        <v>186</v>
      </c>
      <c r="Z346" s="168"/>
      <c r="AA346" s="168"/>
      <c r="AB346" s="168"/>
      <c r="AC346" s="168"/>
      <c r="AD346" s="162"/>
      <c r="AE346" s="162"/>
      <c r="AF346" s="162"/>
      <c r="AG346" s="162"/>
      <c r="AH346" s="162"/>
      <c r="AI346" s="163"/>
      <c r="AJ346" s="163"/>
      <c r="AK346" s="163"/>
      <c r="AL346" s="163"/>
      <c r="AM346" s="199"/>
      <c r="AN346" s="199"/>
      <c r="AO346" s="199"/>
      <c r="AP346" s="199"/>
      <c r="AQ346" s="199"/>
      <c r="AR346" s="163"/>
    </row>
    <row r="347" spans="1:44" ht="30" x14ac:dyDescent="0.25">
      <c r="A347" s="165" t="s">
        <v>1219</v>
      </c>
      <c r="B347" s="165" t="s">
        <v>163</v>
      </c>
      <c r="C347" s="165"/>
      <c r="D347" s="166" t="s">
        <v>143</v>
      </c>
      <c r="E347" s="166" t="s">
        <v>284</v>
      </c>
      <c r="F347" s="165" t="s">
        <v>220</v>
      </c>
      <c r="G347" s="165" t="s">
        <v>61</v>
      </c>
      <c r="H347" s="167">
        <v>44660.479166666664</v>
      </c>
      <c r="I347" s="167">
        <v>44660.5</v>
      </c>
      <c r="J347" s="161" t="str">
        <f t="shared" si="109"/>
        <v>CLOSED</v>
      </c>
      <c r="K347" s="197" t="s">
        <v>731</v>
      </c>
      <c r="L347" s="207"/>
      <c r="M347" s="233"/>
      <c r="N347" s="221"/>
      <c r="O347" s="224"/>
      <c r="P347" s="399"/>
      <c r="Q347" s="399"/>
      <c r="R347" s="205"/>
      <c r="S347" s="169"/>
      <c r="T347" s="205"/>
      <c r="U347" s="169"/>
      <c r="V347" s="169"/>
      <c r="W347" s="231" t="s">
        <v>218</v>
      </c>
      <c r="X347" s="168"/>
      <c r="Y347" s="168" t="s">
        <v>186</v>
      </c>
      <c r="Z347" s="168"/>
      <c r="AA347" s="168"/>
      <c r="AB347" s="168"/>
      <c r="AC347" s="168"/>
      <c r="AD347" s="162"/>
      <c r="AE347" s="162"/>
      <c r="AF347" s="162"/>
      <c r="AG347" s="162"/>
      <c r="AH347" s="162"/>
      <c r="AI347" s="163"/>
      <c r="AJ347" s="163"/>
      <c r="AK347" s="163"/>
      <c r="AL347" s="163"/>
      <c r="AM347" s="199"/>
      <c r="AN347" s="199"/>
      <c r="AO347" s="199"/>
      <c r="AP347" s="199"/>
      <c r="AQ347" s="199"/>
      <c r="AR347" s="163"/>
    </row>
    <row r="348" spans="1:44" ht="30" x14ac:dyDescent="0.25">
      <c r="A348" s="165" t="s">
        <v>1220</v>
      </c>
      <c r="B348" s="165" t="s">
        <v>163</v>
      </c>
      <c r="C348" s="165"/>
      <c r="D348" s="166" t="s">
        <v>143</v>
      </c>
      <c r="E348" s="166" t="s">
        <v>407</v>
      </c>
      <c r="F348" s="165" t="s">
        <v>220</v>
      </c>
      <c r="G348" s="165" t="s">
        <v>61</v>
      </c>
      <c r="H348" s="167">
        <v>44660.798611111109</v>
      </c>
      <c r="I348" s="167">
        <v>44660.840277777781</v>
      </c>
      <c r="J348" s="161" t="str">
        <f t="shared" si="109"/>
        <v>CLOSED</v>
      </c>
      <c r="K348" s="197" t="s">
        <v>775</v>
      </c>
      <c r="L348" s="207"/>
      <c r="M348" s="233"/>
      <c r="N348" s="221"/>
      <c r="O348" s="224"/>
      <c r="P348" s="399"/>
      <c r="Q348" s="399"/>
      <c r="R348" s="205"/>
      <c r="S348" s="169"/>
      <c r="T348" s="205"/>
      <c r="U348" s="169"/>
      <c r="V348" s="169"/>
      <c r="W348" s="231" t="s">
        <v>218</v>
      </c>
      <c r="X348" s="168" t="s">
        <v>186</v>
      </c>
      <c r="Y348" s="168"/>
      <c r="Z348" s="168"/>
      <c r="AA348" s="168"/>
      <c r="AB348" s="168"/>
      <c r="AC348" s="168"/>
      <c r="AD348" s="162"/>
      <c r="AE348" s="162"/>
      <c r="AF348" s="162"/>
      <c r="AG348" s="162"/>
      <c r="AH348" s="162"/>
      <c r="AI348" s="163"/>
      <c r="AJ348" s="163"/>
      <c r="AK348" s="163"/>
      <c r="AL348" s="163"/>
      <c r="AM348" s="199"/>
      <c r="AN348" s="199"/>
      <c r="AO348" s="199"/>
      <c r="AP348" s="199"/>
      <c r="AQ348" s="199"/>
      <c r="AR348" s="163"/>
    </row>
    <row r="349" spans="1:44" ht="15.75" customHeight="1" x14ac:dyDescent="0.25">
      <c r="A349" s="165" t="s">
        <v>1229</v>
      </c>
      <c r="B349" s="165" t="s">
        <v>163</v>
      </c>
      <c r="C349" s="165"/>
      <c r="D349" s="166" t="s">
        <v>143</v>
      </c>
      <c r="E349" s="166" t="s">
        <v>283</v>
      </c>
      <c r="F349" s="165" t="s">
        <v>220</v>
      </c>
      <c r="G349" s="165" t="s">
        <v>68</v>
      </c>
      <c r="H349" s="167">
        <v>44661.291666666664</v>
      </c>
      <c r="I349" s="167">
        <v>44661.3125</v>
      </c>
      <c r="J349" s="161" t="str">
        <f t="shared" ref="J349:J358" si="110">IF(A349="","",IF(OR(I349="",H349="")=TRUE,"OPEN","CLOSED"))</f>
        <v>CLOSED</v>
      </c>
      <c r="K349" s="197" t="s">
        <v>730</v>
      </c>
      <c r="L349" s="207"/>
      <c r="M349" s="233"/>
      <c r="N349" s="221"/>
      <c r="O349" s="224"/>
      <c r="P349" s="399"/>
      <c r="Q349" s="399"/>
      <c r="R349" s="205"/>
      <c r="S349" s="169"/>
      <c r="T349" s="205"/>
      <c r="U349" s="169"/>
      <c r="V349" s="169"/>
      <c r="W349" s="231" t="s">
        <v>218</v>
      </c>
      <c r="X349" s="168"/>
      <c r="Y349" s="168" t="s">
        <v>186</v>
      </c>
      <c r="Z349" s="168"/>
      <c r="AA349" s="168"/>
      <c r="AB349" s="168"/>
      <c r="AC349" s="168"/>
      <c r="AD349" s="162"/>
      <c r="AE349" s="162"/>
      <c r="AF349" s="162"/>
      <c r="AG349" s="162"/>
      <c r="AH349" s="162"/>
      <c r="AI349" s="163"/>
      <c r="AJ349" s="163"/>
      <c r="AK349" s="163"/>
      <c r="AL349" s="163"/>
      <c r="AM349" s="199"/>
      <c r="AN349" s="199"/>
      <c r="AO349" s="199"/>
      <c r="AP349" s="199"/>
      <c r="AQ349" s="199"/>
      <c r="AR349" s="163"/>
    </row>
    <row r="350" spans="1:44" ht="30" x14ac:dyDescent="0.25">
      <c r="A350" s="165" t="s">
        <v>1230</v>
      </c>
      <c r="B350" s="165" t="s">
        <v>163</v>
      </c>
      <c r="C350" s="165"/>
      <c r="D350" s="166" t="s">
        <v>143</v>
      </c>
      <c r="E350" s="166" t="s">
        <v>284</v>
      </c>
      <c r="F350" s="165" t="s">
        <v>220</v>
      </c>
      <c r="G350" s="165" t="s">
        <v>61</v>
      </c>
      <c r="H350" s="167">
        <v>44661.3125</v>
      </c>
      <c r="I350" s="167">
        <v>44661.333333333336</v>
      </c>
      <c r="J350" s="161" t="str">
        <f t="shared" si="110"/>
        <v>CLOSED</v>
      </c>
      <c r="K350" s="197" t="s">
        <v>731</v>
      </c>
      <c r="L350" s="207"/>
      <c r="M350" s="233"/>
      <c r="N350" s="221"/>
      <c r="O350" s="224"/>
      <c r="P350" s="399"/>
      <c r="Q350" s="399"/>
      <c r="R350" s="205"/>
      <c r="S350" s="169"/>
      <c r="T350" s="205"/>
      <c r="U350" s="169"/>
      <c r="V350" s="169"/>
      <c r="W350" s="231" t="s">
        <v>218</v>
      </c>
      <c r="X350" s="168"/>
      <c r="Y350" s="168" t="s">
        <v>186</v>
      </c>
      <c r="Z350" s="168"/>
      <c r="AA350" s="168"/>
      <c r="AB350" s="168"/>
      <c r="AC350" s="168"/>
      <c r="AD350" s="162"/>
      <c r="AE350" s="162"/>
      <c r="AF350" s="162"/>
      <c r="AG350" s="162"/>
      <c r="AH350" s="162"/>
      <c r="AI350" s="163"/>
      <c r="AJ350" s="163"/>
      <c r="AK350" s="163"/>
      <c r="AL350" s="163"/>
      <c r="AM350" s="199"/>
      <c r="AN350" s="199"/>
      <c r="AO350" s="199"/>
      <c r="AP350" s="199"/>
      <c r="AQ350" s="199"/>
      <c r="AR350" s="163"/>
    </row>
    <row r="351" spans="1:44" ht="30" x14ac:dyDescent="0.25">
      <c r="A351" s="165" t="s">
        <v>1231</v>
      </c>
      <c r="B351" s="165" t="s">
        <v>163</v>
      </c>
      <c r="C351" s="165"/>
      <c r="D351" s="166" t="s">
        <v>143</v>
      </c>
      <c r="E351" s="166" t="s">
        <v>407</v>
      </c>
      <c r="F351" s="165" t="s">
        <v>220</v>
      </c>
      <c r="G351" s="165" t="s">
        <v>61</v>
      </c>
      <c r="H351" s="167">
        <v>44661.833333333336</v>
      </c>
      <c r="I351" s="167">
        <v>44661.875</v>
      </c>
      <c r="J351" s="161" t="str">
        <f t="shared" si="110"/>
        <v>CLOSED</v>
      </c>
      <c r="K351" s="197" t="s">
        <v>775</v>
      </c>
      <c r="L351" s="207"/>
      <c r="M351" s="233"/>
      <c r="N351" s="221"/>
      <c r="O351" s="224"/>
      <c r="P351" s="399"/>
      <c r="Q351" s="399"/>
      <c r="R351" s="205"/>
      <c r="S351" s="169"/>
      <c r="T351" s="205"/>
      <c r="U351" s="169"/>
      <c r="V351" s="169"/>
      <c r="W351" s="231" t="s">
        <v>218</v>
      </c>
      <c r="X351" s="168"/>
      <c r="Y351" s="168"/>
      <c r="Z351" s="168" t="s">
        <v>186</v>
      </c>
      <c r="AA351" s="168"/>
      <c r="AB351" s="168"/>
      <c r="AC351" s="168"/>
      <c r="AD351" s="162"/>
      <c r="AE351" s="162"/>
      <c r="AF351" s="162"/>
      <c r="AG351" s="162"/>
      <c r="AH351" s="162"/>
      <c r="AI351" s="163"/>
      <c r="AJ351" s="163"/>
      <c r="AK351" s="163"/>
      <c r="AL351" s="163"/>
      <c r="AM351" s="199"/>
      <c r="AN351" s="199"/>
      <c r="AO351" s="199"/>
      <c r="AP351" s="199"/>
      <c r="AQ351" s="199"/>
      <c r="AR351" s="163"/>
    </row>
    <row r="352" spans="1:44" x14ac:dyDescent="0.25">
      <c r="A352" s="165" t="s">
        <v>1232</v>
      </c>
      <c r="B352" s="165" t="s">
        <v>163</v>
      </c>
      <c r="C352" s="165"/>
      <c r="D352" s="166" t="s">
        <v>143</v>
      </c>
      <c r="E352" s="166" t="s">
        <v>244</v>
      </c>
      <c r="F352" s="165" t="s">
        <v>220</v>
      </c>
      <c r="G352" s="165" t="s">
        <v>65</v>
      </c>
      <c r="H352" s="167">
        <v>44662.208333333336</v>
      </c>
      <c r="I352" s="167">
        <v>44662.215277777781</v>
      </c>
      <c r="J352" s="161" t="str">
        <f t="shared" si="110"/>
        <v>CLOSED</v>
      </c>
      <c r="K352" s="197" t="s">
        <v>960</v>
      </c>
      <c r="L352" s="207"/>
      <c r="M352" s="233"/>
      <c r="N352" s="221"/>
      <c r="O352" s="224"/>
      <c r="P352" s="399"/>
      <c r="Q352" s="399"/>
      <c r="R352" s="205"/>
      <c r="S352" s="169"/>
      <c r="T352" s="205"/>
      <c r="U352" s="169"/>
      <c r="V352" s="169"/>
      <c r="W352" s="231" t="s">
        <v>218</v>
      </c>
      <c r="X352" s="168"/>
      <c r="Y352" s="168" t="s">
        <v>186</v>
      </c>
      <c r="Z352" s="168"/>
      <c r="AA352" s="168"/>
      <c r="AB352" s="168"/>
      <c r="AC352" s="168"/>
      <c r="AD352" s="162"/>
      <c r="AE352" s="162"/>
      <c r="AF352" s="162"/>
      <c r="AG352" s="162"/>
      <c r="AH352" s="162"/>
      <c r="AI352" s="163"/>
      <c r="AJ352" s="163"/>
      <c r="AK352" s="163"/>
      <c r="AL352" s="163"/>
      <c r="AM352" s="199"/>
      <c r="AN352" s="199"/>
      <c r="AO352" s="199"/>
      <c r="AP352" s="199"/>
      <c r="AQ352" s="199"/>
      <c r="AR352" s="163"/>
    </row>
    <row r="353" spans="1:44" x14ac:dyDescent="0.25">
      <c r="A353" s="165" t="s">
        <v>1233</v>
      </c>
      <c r="B353" s="165" t="s">
        <v>163</v>
      </c>
      <c r="C353" s="165"/>
      <c r="D353" s="166" t="s">
        <v>143</v>
      </c>
      <c r="E353" s="166" t="s">
        <v>246</v>
      </c>
      <c r="F353" s="165" t="s">
        <v>220</v>
      </c>
      <c r="G353" s="165" t="s">
        <v>68</v>
      </c>
      <c r="H353" s="167">
        <v>44662.215277777781</v>
      </c>
      <c r="I353" s="167">
        <v>44662.222222222219</v>
      </c>
      <c r="J353" s="161" t="str">
        <f t="shared" si="110"/>
        <v>CLOSED</v>
      </c>
      <c r="K353" s="197" t="s">
        <v>961</v>
      </c>
      <c r="L353" s="207"/>
      <c r="M353" s="233"/>
      <c r="N353" s="221"/>
      <c r="O353" s="224"/>
      <c r="P353" s="399"/>
      <c r="Q353" s="399"/>
      <c r="R353" s="205"/>
      <c r="S353" s="169"/>
      <c r="T353" s="205"/>
      <c r="U353" s="169"/>
      <c r="V353" s="169"/>
      <c r="W353" s="231" t="s">
        <v>218</v>
      </c>
      <c r="X353" s="168"/>
      <c r="Y353" s="168" t="s">
        <v>186</v>
      </c>
      <c r="Z353" s="168"/>
      <c r="AA353" s="168"/>
      <c r="AB353" s="168"/>
      <c r="AC353" s="168"/>
      <c r="AD353" s="162"/>
      <c r="AE353" s="162"/>
      <c r="AF353" s="162"/>
      <c r="AG353" s="162"/>
      <c r="AH353" s="162"/>
      <c r="AI353" s="163"/>
      <c r="AJ353" s="163"/>
      <c r="AK353" s="163"/>
      <c r="AL353" s="163"/>
      <c r="AM353" s="199"/>
      <c r="AN353" s="199"/>
      <c r="AO353" s="199"/>
      <c r="AP353" s="199"/>
      <c r="AQ353" s="199"/>
      <c r="AR353" s="163"/>
    </row>
    <row r="354" spans="1:44" x14ac:dyDescent="0.25">
      <c r="A354" s="165" t="s">
        <v>1234</v>
      </c>
      <c r="B354" s="165" t="s">
        <v>163</v>
      </c>
      <c r="C354" s="165"/>
      <c r="D354" s="166" t="s">
        <v>143</v>
      </c>
      <c r="E354" s="166" t="s">
        <v>251</v>
      </c>
      <c r="F354" s="165" t="s">
        <v>220</v>
      </c>
      <c r="G354" s="165" t="s">
        <v>68</v>
      </c>
      <c r="H354" s="167">
        <v>44662.222222222219</v>
      </c>
      <c r="I354" s="167">
        <v>44662.229166550926</v>
      </c>
      <c r="J354" s="161" t="str">
        <f t="shared" si="110"/>
        <v>CLOSED</v>
      </c>
      <c r="K354" s="197" t="s">
        <v>963</v>
      </c>
      <c r="L354" s="207"/>
      <c r="M354" s="233"/>
      <c r="N354" s="221"/>
      <c r="O354" s="224"/>
      <c r="P354" s="399"/>
      <c r="Q354" s="399"/>
      <c r="R354" s="205"/>
      <c r="S354" s="169"/>
      <c r="T354" s="205"/>
      <c r="U354" s="169"/>
      <c r="V354" s="169"/>
      <c r="W354" s="231" t="s">
        <v>218</v>
      </c>
      <c r="X354" s="168"/>
      <c r="Y354" s="168" t="s">
        <v>186</v>
      </c>
      <c r="Z354" s="168"/>
      <c r="AA354" s="168"/>
      <c r="AB354" s="168"/>
      <c r="AC354" s="168"/>
      <c r="AD354" s="162"/>
      <c r="AE354" s="162"/>
      <c r="AF354" s="162"/>
      <c r="AG354" s="162"/>
      <c r="AH354" s="162"/>
      <c r="AI354" s="163"/>
      <c r="AJ354" s="163"/>
      <c r="AK354" s="163"/>
      <c r="AL354" s="163"/>
      <c r="AM354" s="199"/>
      <c r="AN354" s="199"/>
      <c r="AO354" s="199"/>
      <c r="AP354" s="199"/>
      <c r="AQ354" s="199"/>
      <c r="AR354" s="163"/>
    </row>
    <row r="355" spans="1:44" x14ac:dyDescent="0.25">
      <c r="A355" s="165" t="s">
        <v>1235</v>
      </c>
      <c r="B355" s="165" t="s">
        <v>163</v>
      </c>
      <c r="C355" s="165"/>
      <c r="D355" s="166" t="s">
        <v>143</v>
      </c>
      <c r="E355" s="166" t="s">
        <v>252</v>
      </c>
      <c r="F355" s="165" t="s">
        <v>220</v>
      </c>
      <c r="G355" s="165" t="s">
        <v>63</v>
      </c>
      <c r="H355" s="167">
        <v>44662.229166666664</v>
      </c>
      <c r="I355" s="167">
        <v>44662.236110937498</v>
      </c>
      <c r="J355" s="161" t="str">
        <f t="shared" si="110"/>
        <v>CLOSED</v>
      </c>
      <c r="K355" s="197" t="s">
        <v>748</v>
      </c>
      <c r="L355" s="207"/>
      <c r="M355" s="233"/>
      <c r="N355" s="221"/>
      <c r="O355" s="224"/>
      <c r="P355" s="399"/>
      <c r="Q355" s="399"/>
      <c r="R355" s="205"/>
      <c r="S355" s="169"/>
      <c r="T355" s="205"/>
      <c r="U355" s="169"/>
      <c r="V355" s="169"/>
      <c r="W355" s="231" t="s">
        <v>218</v>
      </c>
      <c r="X355" s="168"/>
      <c r="Y355" s="168" t="s">
        <v>186</v>
      </c>
      <c r="Z355" s="168"/>
      <c r="AA355" s="168"/>
      <c r="AB355" s="168"/>
      <c r="AC355" s="168"/>
      <c r="AD355" s="162"/>
      <c r="AE355" s="162"/>
      <c r="AF355" s="162"/>
      <c r="AG355" s="162"/>
      <c r="AH355" s="162"/>
      <c r="AI355" s="163"/>
      <c r="AJ355" s="163"/>
      <c r="AK355" s="163"/>
      <c r="AL355" s="163"/>
      <c r="AM355" s="199"/>
      <c r="AN355" s="199"/>
      <c r="AO355" s="199"/>
      <c r="AP355" s="199"/>
      <c r="AQ355" s="199"/>
      <c r="AR355" s="163"/>
    </row>
    <row r="356" spans="1:44" x14ac:dyDescent="0.25">
      <c r="A356" s="165" t="s">
        <v>1236</v>
      </c>
      <c r="B356" s="165" t="s">
        <v>163</v>
      </c>
      <c r="C356" s="165"/>
      <c r="D356" s="166" t="s">
        <v>143</v>
      </c>
      <c r="E356" s="166" t="s">
        <v>254</v>
      </c>
      <c r="F356" s="165" t="s">
        <v>220</v>
      </c>
      <c r="G356" s="165" t="s">
        <v>69</v>
      </c>
      <c r="H356" s="167">
        <v>44662.236111111109</v>
      </c>
      <c r="I356" s="167">
        <v>44662.243055324077</v>
      </c>
      <c r="J356" s="161" t="str">
        <f t="shared" si="110"/>
        <v>CLOSED</v>
      </c>
      <c r="K356" s="197" t="s">
        <v>749</v>
      </c>
      <c r="L356" s="207"/>
      <c r="M356" s="233"/>
      <c r="N356" s="221"/>
      <c r="O356" s="224"/>
      <c r="P356" s="399"/>
      <c r="Q356" s="399"/>
      <c r="R356" s="205"/>
      <c r="S356" s="169"/>
      <c r="T356" s="205"/>
      <c r="U356" s="169"/>
      <c r="V356" s="169"/>
      <c r="W356" s="231" t="s">
        <v>218</v>
      </c>
      <c r="X356" s="168"/>
      <c r="Y356" s="168" t="s">
        <v>186</v>
      </c>
      <c r="Z356" s="168"/>
      <c r="AA356" s="168"/>
      <c r="AB356" s="168"/>
      <c r="AC356" s="168"/>
      <c r="AD356" s="162"/>
      <c r="AE356" s="162"/>
      <c r="AF356" s="162"/>
      <c r="AG356" s="162"/>
      <c r="AH356" s="162"/>
      <c r="AI356" s="163"/>
      <c r="AJ356" s="163"/>
      <c r="AK356" s="163"/>
      <c r="AL356" s="163"/>
      <c r="AM356" s="199"/>
      <c r="AN356" s="199"/>
      <c r="AO356" s="199"/>
      <c r="AP356" s="199"/>
      <c r="AQ356" s="199"/>
      <c r="AR356" s="163"/>
    </row>
    <row r="357" spans="1:44" ht="15.75" customHeight="1" x14ac:dyDescent="0.25">
      <c r="A357" s="165" t="s">
        <v>1237</v>
      </c>
      <c r="B357" s="165" t="s">
        <v>163</v>
      </c>
      <c r="C357" s="165"/>
      <c r="D357" s="166" t="s">
        <v>143</v>
      </c>
      <c r="E357" s="166" t="s">
        <v>283</v>
      </c>
      <c r="F357" s="165" t="s">
        <v>220</v>
      </c>
      <c r="G357" s="165" t="s">
        <v>68</v>
      </c>
      <c r="H357" s="167">
        <v>44662.25</v>
      </c>
      <c r="I357" s="167">
        <v>44662.270833333336</v>
      </c>
      <c r="J357" s="161" t="str">
        <f t="shared" si="110"/>
        <v>CLOSED</v>
      </c>
      <c r="K357" s="197" t="s">
        <v>730</v>
      </c>
      <c r="L357" s="207"/>
      <c r="M357" s="233"/>
      <c r="N357" s="221"/>
      <c r="O357" s="224"/>
      <c r="P357" s="399"/>
      <c r="Q357" s="399"/>
      <c r="R357" s="205"/>
      <c r="S357" s="169"/>
      <c r="T357" s="205"/>
      <c r="U357" s="169"/>
      <c r="V357" s="169"/>
      <c r="W357" s="231" t="s">
        <v>218</v>
      </c>
      <c r="X357" s="168"/>
      <c r="Y357" s="168" t="s">
        <v>186</v>
      </c>
      <c r="Z357" s="168"/>
      <c r="AA357" s="168"/>
      <c r="AB357" s="168"/>
      <c r="AC357" s="168"/>
      <c r="AD357" s="162"/>
      <c r="AE357" s="162"/>
      <c r="AF357" s="162"/>
      <c r="AG357" s="162"/>
      <c r="AH357" s="162"/>
      <c r="AI357" s="163"/>
      <c r="AJ357" s="163"/>
      <c r="AK357" s="163"/>
      <c r="AL357" s="163"/>
      <c r="AM357" s="199"/>
      <c r="AN357" s="199"/>
      <c r="AO357" s="199"/>
      <c r="AP357" s="199"/>
      <c r="AQ357" s="199"/>
      <c r="AR357" s="163"/>
    </row>
    <row r="358" spans="1:44" ht="30" x14ac:dyDescent="0.25">
      <c r="A358" s="165" t="s">
        <v>1238</v>
      </c>
      <c r="B358" s="165" t="s">
        <v>163</v>
      </c>
      <c r="C358" s="165"/>
      <c r="D358" s="166" t="s">
        <v>143</v>
      </c>
      <c r="E358" s="166" t="s">
        <v>284</v>
      </c>
      <c r="F358" s="165" t="s">
        <v>220</v>
      </c>
      <c r="G358" s="165" t="s">
        <v>61</v>
      </c>
      <c r="H358" s="167">
        <v>44662.270833333336</v>
      </c>
      <c r="I358" s="167">
        <v>44662.291666666664</v>
      </c>
      <c r="J358" s="161" t="str">
        <f t="shared" si="110"/>
        <v>CLOSED</v>
      </c>
      <c r="K358" s="197" t="s">
        <v>731</v>
      </c>
      <c r="L358" s="207"/>
      <c r="M358" s="233"/>
      <c r="N358" s="221"/>
      <c r="O358" s="224"/>
      <c r="P358" s="399"/>
      <c r="Q358" s="399"/>
      <c r="R358" s="205"/>
      <c r="S358" s="169"/>
      <c r="T358" s="205"/>
      <c r="U358" s="169"/>
      <c r="V358" s="169"/>
      <c r="W358" s="231" t="s">
        <v>218</v>
      </c>
      <c r="X358" s="168"/>
      <c r="Y358" s="168" t="s">
        <v>186</v>
      </c>
      <c r="Z358" s="168"/>
      <c r="AA358" s="168"/>
      <c r="AB358" s="168"/>
      <c r="AC358" s="168"/>
      <c r="AD358" s="162"/>
      <c r="AE358" s="162"/>
      <c r="AF358" s="162"/>
      <c r="AG358" s="162"/>
      <c r="AH358" s="162"/>
      <c r="AI358" s="163"/>
      <c r="AJ358" s="163"/>
      <c r="AK358" s="163"/>
      <c r="AL358" s="163"/>
      <c r="AM358" s="199"/>
      <c r="AN358" s="199"/>
      <c r="AO358" s="199"/>
      <c r="AP358" s="199"/>
      <c r="AQ358" s="199"/>
      <c r="AR358" s="163"/>
    </row>
    <row r="359" spans="1:44" ht="30" x14ac:dyDescent="0.25">
      <c r="A359" s="165" t="s">
        <v>1239</v>
      </c>
      <c r="B359" s="165" t="s">
        <v>163</v>
      </c>
      <c r="C359" s="165"/>
      <c r="D359" s="166" t="s">
        <v>143</v>
      </c>
      <c r="E359" s="166" t="s">
        <v>407</v>
      </c>
      <c r="F359" s="165" t="s">
        <v>220</v>
      </c>
      <c r="G359" s="165" t="s">
        <v>61</v>
      </c>
      <c r="H359" s="167">
        <v>44662.923611111109</v>
      </c>
      <c r="I359" s="167">
        <v>44662.958333333336</v>
      </c>
      <c r="J359" s="161" t="str">
        <f t="shared" si="109"/>
        <v>CLOSED</v>
      </c>
      <c r="K359" s="197" t="s">
        <v>775</v>
      </c>
      <c r="L359" s="207"/>
      <c r="M359" s="233"/>
      <c r="N359" s="221"/>
      <c r="O359" s="224"/>
      <c r="P359" s="399"/>
      <c r="Q359" s="399"/>
      <c r="R359" s="205"/>
      <c r="S359" s="169"/>
      <c r="T359" s="205"/>
      <c r="U359" s="169"/>
      <c r="V359" s="169"/>
      <c r="W359" s="231" t="s">
        <v>218</v>
      </c>
      <c r="X359" s="168"/>
      <c r="Y359" s="168"/>
      <c r="Z359" s="168"/>
      <c r="AA359" s="168"/>
      <c r="AB359" s="168"/>
      <c r="AC359" s="168"/>
      <c r="AD359" s="162"/>
      <c r="AE359" s="162"/>
      <c r="AF359" s="162"/>
      <c r="AG359" s="162"/>
      <c r="AH359" s="162"/>
      <c r="AI359" s="163"/>
      <c r="AJ359" s="163"/>
      <c r="AK359" s="163"/>
      <c r="AL359" s="163"/>
      <c r="AM359" s="199"/>
      <c r="AN359" s="199"/>
      <c r="AO359" s="199"/>
      <c r="AP359" s="199"/>
      <c r="AQ359" s="199"/>
      <c r="AR359" s="163"/>
    </row>
    <row r="360" spans="1:44" ht="15.75" customHeight="1" x14ac:dyDescent="0.25">
      <c r="A360" s="165" t="s">
        <v>1244</v>
      </c>
      <c r="B360" s="165" t="s">
        <v>163</v>
      </c>
      <c r="C360" s="165"/>
      <c r="D360" s="166" t="s">
        <v>143</v>
      </c>
      <c r="E360" s="166" t="s">
        <v>283</v>
      </c>
      <c r="F360" s="165" t="s">
        <v>220</v>
      </c>
      <c r="G360" s="165" t="s">
        <v>68</v>
      </c>
      <c r="H360" s="167">
        <v>44663.145833333336</v>
      </c>
      <c r="I360" s="167">
        <v>44663.166666666664</v>
      </c>
      <c r="J360" s="161" t="str">
        <f t="shared" si="109"/>
        <v>CLOSED</v>
      </c>
      <c r="K360" s="197" t="s">
        <v>730</v>
      </c>
      <c r="L360" s="207"/>
      <c r="M360" s="233"/>
      <c r="N360" s="221"/>
      <c r="O360" s="224"/>
      <c r="P360" s="399"/>
      <c r="Q360" s="399"/>
      <c r="R360" s="205"/>
      <c r="S360" s="169"/>
      <c r="T360" s="205"/>
      <c r="U360" s="169"/>
      <c r="V360" s="169"/>
      <c r="W360" s="231" t="s">
        <v>218</v>
      </c>
      <c r="X360" s="168"/>
      <c r="Y360" s="168" t="s">
        <v>186</v>
      </c>
      <c r="Z360" s="168"/>
      <c r="AA360" s="168"/>
      <c r="AB360" s="168"/>
      <c r="AC360" s="168"/>
      <c r="AD360" s="162"/>
      <c r="AE360" s="162"/>
      <c r="AF360" s="162"/>
      <c r="AG360" s="162"/>
      <c r="AH360" s="162"/>
      <c r="AI360" s="163"/>
      <c r="AJ360" s="163"/>
      <c r="AK360" s="163"/>
      <c r="AL360" s="163"/>
      <c r="AM360" s="199"/>
      <c r="AN360" s="199"/>
      <c r="AO360" s="199"/>
      <c r="AP360" s="199"/>
      <c r="AQ360" s="199"/>
      <c r="AR360" s="163"/>
    </row>
    <row r="361" spans="1:44" ht="30" x14ac:dyDescent="0.25">
      <c r="A361" s="165" t="s">
        <v>1245</v>
      </c>
      <c r="B361" s="165" t="s">
        <v>163</v>
      </c>
      <c r="C361" s="165"/>
      <c r="D361" s="166" t="s">
        <v>143</v>
      </c>
      <c r="E361" s="166" t="s">
        <v>284</v>
      </c>
      <c r="F361" s="165" t="s">
        <v>220</v>
      </c>
      <c r="G361" s="165" t="s">
        <v>61</v>
      </c>
      <c r="H361" s="167">
        <v>44663.166666666664</v>
      </c>
      <c r="I361" s="167">
        <v>44663.1875</v>
      </c>
      <c r="J361" s="161" t="str">
        <f t="shared" si="109"/>
        <v>CLOSED</v>
      </c>
      <c r="K361" s="197" t="s">
        <v>731</v>
      </c>
      <c r="L361" s="207"/>
      <c r="M361" s="233"/>
      <c r="N361" s="221"/>
      <c r="O361" s="224"/>
      <c r="P361" s="399"/>
      <c r="Q361" s="399"/>
      <c r="R361" s="205"/>
      <c r="S361" s="169"/>
      <c r="T361" s="205"/>
      <c r="U361" s="169"/>
      <c r="V361" s="169"/>
      <c r="W361" s="231" t="s">
        <v>218</v>
      </c>
      <c r="X361" s="168"/>
      <c r="Y361" s="168" t="s">
        <v>186</v>
      </c>
      <c r="Z361" s="168"/>
      <c r="AA361" s="168"/>
      <c r="AB361" s="168"/>
      <c r="AC361" s="168"/>
      <c r="AD361" s="162"/>
      <c r="AE361" s="162"/>
      <c r="AF361" s="162"/>
      <c r="AG361" s="162"/>
      <c r="AH361" s="162"/>
      <c r="AI361" s="163"/>
      <c r="AJ361" s="163"/>
      <c r="AK361" s="163"/>
      <c r="AL361" s="163"/>
      <c r="AM361" s="199"/>
      <c r="AN361" s="199"/>
      <c r="AO361" s="199"/>
      <c r="AP361" s="199"/>
      <c r="AQ361" s="199"/>
      <c r="AR361" s="163"/>
    </row>
    <row r="362" spans="1:44" ht="30" x14ac:dyDescent="0.25">
      <c r="A362" s="165" t="s">
        <v>1246</v>
      </c>
      <c r="B362" s="165" t="s">
        <v>163</v>
      </c>
      <c r="C362" s="165"/>
      <c r="D362" s="166" t="s">
        <v>143</v>
      </c>
      <c r="E362" s="166" t="s">
        <v>407</v>
      </c>
      <c r="F362" s="165" t="s">
        <v>220</v>
      </c>
      <c r="G362" s="165" t="s">
        <v>61</v>
      </c>
      <c r="H362" s="167">
        <v>44663.8125</v>
      </c>
      <c r="I362" s="167">
        <v>44663.854166666664</v>
      </c>
      <c r="J362" s="161" t="str">
        <f t="shared" si="109"/>
        <v>CLOSED</v>
      </c>
      <c r="K362" s="197" t="s">
        <v>775</v>
      </c>
      <c r="L362" s="207"/>
      <c r="M362" s="233"/>
      <c r="N362" s="221"/>
      <c r="O362" s="224"/>
      <c r="P362" s="399"/>
      <c r="Q362" s="399"/>
      <c r="R362" s="205"/>
      <c r="S362" s="169"/>
      <c r="T362" s="205"/>
      <c r="U362" s="169"/>
      <c r="V362" s="169"/>
      <c r="W362" s="231" t="s">
        <v>218</v>
      </c>
      <c r="X362" s="168" t="s">
        <v>186</v>
      </c>
      <c r="Y362" s="168"/>
      <c r="Z362" s="168"/>
      <c r="AA362" s="168"/>
      <c r="AB362" s="168"/>
      <c r="AC362" s="168"/>
      <c r="AD362" s="162"/>
      <c r="AE362" s="162"/>
      <c r="AF362" s="162"/>
      <c r="AG362" s="162"/>
      <c r="AH362" s="162"/>
      <c r="AI362" s="163"/>
      <c r="AJ362" s="163"/>
      <c r="AK362" s="163"/>
      <c r="AL362" s="163"/>
      <c r="AM362" s="199"/>
      <c r="AN362" s="199"/>
      <c r="AO362" s="199"/>
      <c r="AP362" s="199"/>
      <c r="AQ362" s="199"/>
      <c r="AR362" s="163"/>
    </row>
    <row r="363" spans="1:44" ht="15.75" customHeight="1" x14ac:dyDescent="0.25">
      <c r="A363" s="165" t="s">
        <v>1247</v>
      </c>
      <c r="B363" s="165" t="s">
        <v>163</v>
      </c>
      <c r="C363" s="165"/>
      <c r="D363" s="166" t="s">
        <v>143</v>
      </c>
      <c r="E363" s="166" t="s">
        <v>283</v>
      </c>
      <c r="F363" s="165" t="s">
        <v>220</v>
      </c>
      <c r="G363" s="165" t="s">
        <v>68</v>
      </c>
      <c r="H363" s="167">
        <v>44664.208333333336</v>
      </c>
      <c r="I363" s="167">
        <v>44664.229166666664</v>
      </c>
      <c r="J363" s="161" t="str">
        <f>IF(A363="","",IF(OR(I363="",H363="")=TRUE,"OPEN","CLOSED"))</f>
        <v>CLOSED</v>
      </c>
      <c r="K363" s="197" t="s">
        <v>730</v>
      </c>
      <c r="L363" s="207"/>
      <c r="M363" s="233"/>
      <c r="N363" s="221"/>
      <c r="O363" s="224"/>
      <c r="P363" s="399"/>
      <c r="Q363" s="399"/>
      <c r="R363" s="205"/>
      <c r="S363" s="169"/>
      <c r="T363" s="205"/>
      <c r="U363" s="169"/>
      <c r="V363" s="169"/>
      <c r="W363" s="231" t="s">
        <v>218</v>
      </c>
      <c r="X363" s="168"/>
      <c r="Y363" s="168" t="s">
        <v>186</v>
      </c>
      <c r="Z363" s="168"/>
      <c r="AA363" s="168"/>
      <c r="AB363" s="168"/>
      <c r="AC363" s="168"/>
      <c r="AD363" s="162"/>
      <c r="AE363" s="162"/>
      <c r="AF363" s="162"/>
      <c r="AG363" s="162"/>
      <c r="AH363" s="162"/>
      <c r="AI363" s="163"/>
      <c r="AJ363" s="163"/>
      <c r="AK363" s="163"/>
      <c r="AL363" s="163"/>
      <c r="AM363" s="199"/>
      <c r="AN363" s="199"/>
      <c r="AO363" s="199"/>
      <c r="AP363" s="199"/>
      <c r="AQ363" s="199"/>
      <c r="AR363" s="163"/>
    </row>
    <row r="364" spans="1:44" ht="30" x14ac:dyDescent="0.25">
      <c r="A364" s="165" t="s">
        <v>1248</v>
      </c>
      <c r="B364" s="165" t="s">
        <v>163</v>
      </c>
      <c r="C364" s="165"/>
      <c r="D364" s="166" t="s">
        <v>143</v>
      </c>
      <c r="E364" s="166" t="s">
        <v>284</v>
      </c>
      <c r="F364" s="165" t="s">
        <v>220</v>
      </c>
      <c r="G364" s="165" t="s">
        <v>61</v>
      </c>
      <c r="H364" s="167">
        <v>44664.229166666664</v>
      </c>
      <c r="I364" s="167">
        <v>44664.25</v>
      </c>
      <c r="J364" s="161" t="str">
        <f>IF(A364="","",IF(OR(I364="",H364="")=TRUE,"OPEN","CLOSED"))</f>
        <v>CLOSED</v>
      </c>
      <c r="K364" s="197" t="s">
        <v>731</v>
      </c>
      <c r="L364" s="207"/>
      <c r="M364" s="233"/>
      <c r="N364" s="221"/>
      <c r="O364" s="224"/>
      <c r="P364" s="399"/>
      <c r="Q364" s="399"/>
      <c r="R364" s="205"/>
      <c r="S364" s="169"/>
      <c r="T364" s="205"/>
      <c r="U364" s="169"/>
      <c r="V364" s="169"/>
      <c r="W364" s="231" t="s">
        <v>218</v>
      </c>
      <c r="X364" s="168"/>
      <c r="Y364" s="168" t="s">
        <v>186</v>
      </c>
      <c r="Z364" s="168"/>
      <c r="AA364" s="168"/>
      <c r="AB364" s="168"/>
      <c r="AC364" s="168"/>
      <c r="AD364" s="162"/>
      <c r="AE364" s="162"/>
      <c r="AF364" s="162"/>
      <c r="AG364" s="162"/>
      <c r="AH364" s="162"/>
      <c r="AI364" s="163"/>
      <c r="AJ364" s="163"/>
      <c r="AK364" s="163"/>
      <c r="AL364" s="163"/>
      <c r="AM364" s="199"/>
      <c r="AN364" s="199"/>
      <c r="AO364" s="199"/>
      <c r="AP364" s="199"/>
      <c r="AQ364" s="199"/>
      <c r="AR364" s="163"/>
    </row>
    <row r="365" spans="1:44" x14ac:dyDescent="0.25">
      <c r="A365" s="165" t="s">
        <v>1249</v>
      </c>
      <c r="B365" s="165" t="s">
        <v>163</v>
      </c>
      <c r="C365" s="165"/>
      <c r="D365" s="166" t="s">
        <v>144</v>
      </c>
      <c r="E365" s="166" t="s">
        <v>1251</v>
      </c>
      <c r="F365" s="165" t="s">
        <v>220</v>
      </c>
      <c r="G365" s="165" t="s">
        <v>68</v>
      </c>
      <c r="H365" s="167">
        <v>44664.215277777781</v>
      </c>
      <c r="I365" s="167">
        <v>44664.222222222219</v>
      </c>
      <c r="J365" s="161" t="str">
        <f>IF(A365="","",IF(OR(I365="",H365="")=TRUE,"OPEN","CLOSED"))</f>
        <v>CLOSED</v>
      </c>
      <c r="K365" s="197" t="s">
        <v>1252</v>
      </c>
      <c r="L365" s="207"/>
      <c r="M365" s="233"/>
      <c r="N365" s="221"/>
      <c r="O365" s="224"/>
      <c r="P365" s="399"/>
      <c r="Q365" s="399"/>
      <c r="R365" s="205"/>
      <c r="S365" s="169"/>
      <c r="T365" s="205"/>
      <c r="U365" s="169"/>
      <c r="V365" s="169"/>
      <c r="W365" s="231" t="s">
        <v>218</v>
      </c>
      <c r="X365" s="168"/>
      <c r="Y365" s="168" t="s">
        <v>186</v>
      </c>
      <c r="Z365" s="168"/>
      <c r="AA365" s="168"/>
      <c r="AB365" s="168"/>
      <c r="AC365" s="168"/>
      <c r="AD365" s="162"/>
      <c r="AE365" s="162"/>
      <c r="AF365" s="162"/>
      <c r="AG365" s="162"/>
      <c r="AH365" s="162"/>
      <c r="AI365" s="163"/>
      <c r="AJ365" s="163"/>
      <c r="AK365" s="163"/>
      <c r="AL365" s="163"/>
      <c r="AM365" s="199"/>
      <c r="AN365" s="199"/>
      <c r="AO365" s="199"/>
      <c r="AP365" s="199"/>
      <c r="AQ365" s="199"/>
      <c r="AR365" s="163"/>
    </row>
    <row r="366" spans="1:44" x14ac:dyDescent="0.25">
      <c r="A366" s="165" t="s">
        <v>1250</v>
      </c>
      <c r="B366" s="165" t="s">
        <v>163</v>
      </c>
      <c r="C366" s="165"/>
      <c r="D366" s="166" t="s">
        <v>144</v>
      </c>
      <c r="E366" s="166" t="s">
        <v>1253</v>
      </c>
      <c r="F366" s="165" t="s">
        <v>220</v>
      </c>
      <c r="G366" s="165" t="s">
        <v>62</v>
      </c>
      <c r="H366" s="167">
        <v>44664.229166666664</v>
      </c>
      <c r="I366" s="167">
        <v>44670.902777777781</v>
      </c>
      <c r="J366" s="161" t="str">
        <f>IF(A366="","",IF(OR(I366="",H366="")=TRUE,"OPEN","CLOSED"))</f>
        <v>CLOSED</v>
      </c>
      <c r="K366" s="197" t="s">
        <v>1277</v>
      </c>
      <c r="L366" s="207"/>
      <c r="M366" s="233"/>
      <c r="N366" s="221"/>
      <c r="O366" s="224"/>
      <c r="P366" s="399"/>
      <c r="Q366" s="399"/>
      <c r="R366" s="205"/>
      <c r="S366" s="169"/>
      <c r="T366" s="205"/>
      <c r="U366" s="169"/>
      <c r="V366" s="169"/>
      <c r="W366" s="231" t="s">
        <v>218</v>
      </c>
      <c r="X366" s="168" t="s">
        <v>186</v>
      </c>
      <c r="Y366" s="168" t="s">
        <v>186</v>
      </c>
      <c r="Z366" s="168" t="s">
        <v>186</v>
      </c>
      <c r="AA366" s="168"/>
      <c r="AB366" s="168"/>
      <c r="AC366" s="168"/>
      <c r="AD366" s="162"/>
      <c r="AE366" s="162"/>
      <c r="AF366" s="162"/>
      <c r="AG366" s="162"/>
      <c r="AH366" s="162"/>
      <c r="AI366" s="163"/>
      <c r="AJ366" s="163"/>
      <c r="AK366" s="163"/>
      <c r="AL366" s="163"/>
      <c r="AM366" s="199"/>
      <c r="AN366" s="199"/>
      <c r="AO366" s="199"/>
      <c r="AP366" s="199"/>
      <c r="AQ366" s="199"/>
      <c r="AR366" s="163"/>
    </row>
    <row r="367" spans="1:44" ht="30" x14ac:dyDescent="0.25">
      <c r="A367" s="165" t="s">
        <v>1254</v>
      </c>
      <c r="B367" s="165" t="s">
        <v>163</v>
      </c>
      <c r="C367" s="165"/>
      <c r="D367" s="166" t="s">
        <v>144</v>
      </c>
      <c r="E367" s="166" t="s">
        <v>407</v>
      </c>
      <c r="F367" s="165" t="s">
        <v>220</v>
      </c>
      <c r="G367" s="165" t="s">
        <v>61</v>
      </c>
      <c r="H367" s="167">
        <v>44664.854166666664</v>
      </c>
      <c r="I367" s="167">
        <v>44664.895833333336</v>
      </c>
      <c r="J367" s="161" t="str">
        <f t="shared" si="109"/>
        <v>CLOSED</v>
      </c>
      <c r="K367" s="197"/>
      <c r="L367" s="207"/>
      <c r="M367" s="233"/>
      <c r="N367" s="221"/>
      <c r="O367" s="224"/>
      <c r="P367" s="399"/>
      <c r="Q367" s="399"/>
      <c r="R367" s="205"/>
      <c r="S367" s="169"/>
      <c r="T367" s="205"/>
      <c r="U367" s="169"/>
      <c r="V367" s="169"/>
      <c r="W367" s="231"/>
      <c r="X367" s="168"/>
      <c r="Y367" s="168"/>
      <c r="Z367" s="168"/>
      <c r="AA367" s="168"/>
      <c r="AB367" s="168"/>
      <c r="AC367" s="168"/>
      <c r="AD367" s="162"/>
      <c r="AE367" s="162"/>
      <c r="AF367" s="162"/>
      <c r="AG367" s="162"/>
      <c r="AH367" s="162"/>
      <c r="AI367" s="163"/>
      <c r="AJ367" s="163"/>
      <c r="AK367" s="163"/>
      <c r="AL367" s="163"/>
      <c r="AM367" s="199"/>
      <c r="AN367" s="199"/>
      <c r="AO367" s="199"/>
      <c r="AP367" s="199"/>
      <c r="AQ367" s="199"/>
      <c r="AR367" s="163"/>
    </row>
    <row r="368" spans="1:44" x14ac:dyDescent="0.25">
      <c r="A368" s="165" t="s">
        <v>1256</v>
      </c>
      <c r="B368" s="165" t="s">
        <v>163</v>
      </c>
      <c r="C368" s="165"/>
      <c r="D368" s="166" t="s">
        <v>143</v>
      </c>
      <c r="E368" s="166" t="s">
        <v>244</v>
      </c>
      <c r="F368" s="165" t="s">
        <v>220</v>
      </c>
      <c r="G368" s="165" t="s">
        <v>65</v>
      </c>
      <c r="H368" s="167">
        <v>44669.208333333336</v>
      </c>
      <c r="I368" s="167">
        <v>44669.21875</v>
      </c>
      <c r="J368" s="161" t="str">
        <f t="shared" si="109"/>
        <v>CLOSED</v>
      </c>
      <c r="K368" s="197" t="s">
        <v>960</v>
      </c>
      <c r="L368" s="207"/>
      <c r="M368" s="233"/>
      <c r="N368" s="221"/>
      <c r="O368" s="224"/>
      <c r="P368" s="399"/>
      <c r="Q368" s="399"/>
      <c r="R368" s="205"/>
      <c r="S368" s="169"/>
      <c r="T368" s="205"/>
      <c r="U368" s="169"/>
      <c r="V368" s="169"/>
      <c r="W368" s="231" t="s">
        <v>218</v>
      </c>
      <c r="X368" s="168"/>
      <c r="Y368" s="168"/>
      <c r="Z368" s="168" t="s">
        <v>186</v>
      </c>
      <c r="AA368" s="168"/>
      <c r="AB368" s="168"/>
      <c r="AC368" s="168"/>
      <c r="AD368" s="162"/>
      <c r="AE368" s="162"/>
      <c r="AF368" s="162"/>
      <c r="AG368" s="162"/>
      <c r="AH368" s="162"/>
      <c r="AI368" s="163"/>
      <c r="AJ368" s="163"/>
      <c r="AK368" s="163"/>
      <c r="AL368" s="163"/>
      <c r="AM368" s="199"/>
      <c r="AN368" s="199"/>
      <c r="AO368" s="199"/>
      <c r="AP368" s="199"/>
      <c r="AQ368" s="199"/>
      <c r="AR368" s="163"/>
    </row>
    <row r="369" spans="1:44" x14ac:dyDescent="0.25">
      <c r="A369" s="165" t="s">
        <v>1257</v>
      </c>
      <c r="B369" s="165" t="s">
        <v>163</v>
      </c>
      <c r="C369" s="165"/>
      <c r="D369" s="166" t="s">
        <v>143</v>
      </c>
      <c r="E369" s="166" t="s">
        <v>246</v>
      </c>
      <c r="F369" s="165" t="s">
        <v>220</v>
      </c>
      <c r="G369" s="165" t="s">
        <v>68</v>
      </c>
      <c r="H369" s="167">
        <v>44669.21875</v>
      </c>
      <c r="I369" s="167">
        <v>44669.229166666664</v>
      </c>
      <c r="J369" s="161" t="str">
        <f t="shared" si="109"/>
        <v>CLOSED</v>
      </c>
      <c r="K369" s="197" t="s">
        <v>961</v>
      </c>
      <c r="L369" s="207"/>
      <c r="M369" s="233"/>
      <c r="N369" s="221"/>
      <c r="O369" s="224"/>
      <c r="P369" s="399"/>
      <c r="Q369" s="399"/>
      <c r="R369" s="205"/>
      <c r="S369" s="169"/>
      <c r="T369" s="205"/>
      <c r="U369" s="169"/>
      <c r="V369" s="169"/>
      <c r="W369" s="231" t="s">
        <v>218</v>
      </c>
      <c r="X369" s="168"/>
      <c r="Y369" s="168"/>
      <c r="Z369" s="168" t="s">
        <v>186</v>
      </c>
      <c r="AA369" s="168"/>
      <c r="AB369" s="168"/>
      <c r="AC369" s="168"/>
      <c r="AD369" s="162"/>
      <c r="AE369" s="162"/>
      <c r="AF369" s="162"/>
      <c r="AG369" s="162"/>
      <c r="AH369" s="162"/>
      <c r="AI369" s="163"/>
      <c r="AJ369" s="163"/>
      <c r="AK369" s="163"/>
      <c r="AL369" s="163"/>
      <c r="AM369" s="199"/>
      <c r="AN369" s="199"/>
      <c r="AO369" s="199"/>
      <c r="AP369" s="199"/>
      <c r="AQ369" s="199"/>
      <c r="AR369" s="163"/>
    </row>
    <row r="370" spans="1:44" x14ac:dyDescent="0.25">
      <c r="A370" s="165" t="s">
        <v>1258</v>
      </c>
      <c r="B370" s="165" t="s">
        <v>163</v>
      </c>
      <c r="C370" s="165"/>
      <c r="D370" s="166" t="s">
        <v>143</v>
      </c>
      <c r="E370" s="166" t="s">
        <v>251</v>
      </c>
      <c r="F370" s="165" t="s">
        <v>220</v>
      </c>
      <c r="G370" s="165" t="s">
        <v>68</v>
      </c>
      <c r="H370" s="167">
        <v>44669.229166666664</v>
      </c>
      <c r="I370" s="167">
        <v>44669.23958321759</v>
      </c>
      <c r="J370" s="161" t="str">
        <f t="shared" si="109"/>
        <v>CLOSED</v>
      </c>
      <c r="K370" s="197" t="s">
        <v>963</v>
      </c>
      <c r="L370" s="207"/>
      <c r="M370" s="233"/>
      <c r="N370" s="221"/>
      <c r="O370" s="224"/>
      <c r="P370" s="399"/>
      <c r="Q370" s="399"/>
      <c r="R370" s="205"/>
      <c r="S370" s="169"/>
      <c r="T370" s="205"/>
      <c r="U370" s="169"/>
      <c r="V370" s="169"/>
      <c r="W370" s="231" t="s">
        <v>218</v>
      </c>
      <c r="X370" s="168"/>
      <c r="Y370" s="168"/>
      <c r="Z370" s="168" t="s">
        <v>186</v>
      </c>
      <c r="AA370" s="168"/>
      <c r="AB370" s="168"/>
      <c r="AC370" s="168"/>
      <c r="AD370" s="162"/>
      <c r="AE370" s="162"/>
      <c r="AF370" s="162"/>
      <c r="AG370" s="162"/>
      <c r="AH370" s="162"/>
      <c r="AI370" s="163"/>
      <c r="AJ370" s="163"/>
      <c r="AK370" s="163"/>
      <c r="AL370" s="163"/>
      <c r="AM370" s="199"/>
      <c r="AN370" s="199"/>
      <c r="AO370" s="199"/>
      <c r="AP370" s="199"/>
      <c r="AQ370" s="199"/>
      <c r="AR370" s="163"/>
    </row>
    <row r="371" spans="1:44" x14ac:dyDescent="0.25">
      <c r="A371" s="165" t="s">
        <v>1259</v>
      </c>
      <c r="B371" s="165" t="s">
        <v>163</v>
      </c>
      <c r="C371" s="165"/>
      <c r="D371" s="166" t="s">
        <v>143</v>
      </c>
      <c r="E371" s="166" t="s">
        <v>252</v>
      </c>
      <c r="F371" s="165" t="s">
        <v>220</v>
      </c>
      <c r="G371" s="165" t="s">
        <v>63</v>
      </c>
      <c r="H371" s="167">
        <v>44669.239583333336</v>
      </c>
      <c r="I371" s="167">
        <v>44669.249999826388</v>
      </c>
      <c r="J371" s="161" t="str">
        <f t="shared" si="109"/>
        <v>CLOSED</v>
      </c>
      <c r="K371" s="197" t="s">
        <v>748</v>
      </c>
      <c r="L371" s="207"/>
      <c r="M371" s="233"/>
      <c r="N371" s="221"/>
      <c r="O371" s="224"/>
      <c r="P371" s="399"/>
      <c r="Q371" s="399"/>
      <c r="R371" s="205"/>
      <c r="S371" s="169"/>
      <c r="T371" s="205"/>
      <c r="U371" s="169"/>
      <c r="V371" s="169"/>
      <c r="W371" s="231" t="s">
        <v>218</v>
      </c>
      <c r="X371" s="168"/>
      <c r="Y371" s="168"/>
      <c r="Z371" s="168" t="s">
        <v>186</v>
      </c>
      <c r="AA371" s="168"/>
      <c r="AB371" s="168"/>
      <c r="AC371" s="168"/>
      <c r="AD371" s="162"/>
      <c r="AE371" s="162"/>
      <c r="AF371" s="162"/>
      <c r="AG371" s="162"/>
      <c r="AH371" s="162"/>
      <c r="AI371" s="163"/>
      <c r="AJ371" s="163"/>
      <c r="AK371" s="163"/>
      <c r="AL371" s="163"/>
      <c r="AM371" s="199"/>
      <c r="AN371" s="199"/>
      <c r="AO371" s="199"/>
      <c r="AP371" s="199"/>
      <c r="AQ371" s="199"/>
      <c r="AR371" s="163"/>
    </row>
    <row r="372" spans="1:44" x14ac:dyDescent="0.25">
      <c r="A372" s="165" t="s">
        <v>1260</v>
      </c>
      <c r="B372" s="165" t="s">
        <v>163</v>
      </c>
      <c r="C372" s="165"/>
      <c r="D372" s="166" t="s">
        <v>143</v>
      </c>
      <c r="E372" s="166" t="s">
        <v>254</v>
      </c>
      <c r="F372" s="165" t="s">
        <v>220</v>
      </c>
      <c r="G372" s="165" t="s">
        <v>69</v>
      </c>
      <c r="H372" s="167">
        <v>44669.25</v>
      </c>
      <c r="I372" s="167">
        <v>44669.260416435187</v>
      </c>
      <c r="J372" s="161" t="str">
        <f t="shared" si="109"/>
        <v>CLOSED</v>
      </c>
      <c r="K372" s="197" t="s">
        <v>749</v>
      </c>
      <c r="L372" s="207"/>
      <c r="M372" s="233"/>
      <c r="N372" s="221"/>
      <c r="O372" s="224"/>
      <c r="P372" s="399"/>
      <c r="Q372" s="399"/>
      <c r="R372" s="205"/>
      <c r="S372" s="169"/>
      <c r="T372" s="205"/>
      <c r="U372" s="169"/>
      <c r="V372" s="169"/>
      <c r="W372" s="231" t="s">
        <v>218</v>
      </c>
      <c r="X372" s="168"/>
      <c r="Y372" s="168"/>
      <c r="Z372" s="168" t="s">
        <v>186</v>
      </c>
      <c r="AA372" s="168"/>
      <c r="AB372" s="168"/>
      <c r="AC372" s="168"/>
      <c r="AD372" s="162"/>
      <c r="AE372" s="162"/>
      <c r="AF372" s="162"/>
      <c r="AG372" s="162"/>
      <c r="AH372" s="162"/>
      <c r="AI372" s="163"/>
      <c r="AJ372" s="163"/>
      <c r="AK372" s="163"/>
      <c r="AL372" s="163"/>
      <c r="AM372" s="199"/>
      <c r="AN372" s="199"/>
      <c r="AO372" s="199"/>
      <c r="AP372" s="199"/>
      <c r="AQ372" s="199"/>
      <c r="AR372" s="163"/>
    </row>
    <row r="373" spans="1:44" x14ac:dyDescent="0.25">
      <c r="A373" s="165" t="s">
        <v>1261</v>
      </c>
      <c r="B373" s="165" t="s">
        <v>163</v>
      </c>
      <c r="C373" s="165"/>
      <c r="D373" s="166" t="s">
        <v>143</v>
      </c>
      <c r="E373" s="166" t="s">
        <v>266</v>
      </c>
      <c r="F373" s="165" t="s">
        <v>220</v>
      </c>
      <c r="G373" s="165" t="s">
        <v>69</v>
      </c>
      <c r="H373" s="167">
        <v>44669.260416666664</v>
      </c>
      <c r="I373" s="167">
        <v>44669.270833043978</v>
      </c>
      <c r="J373" s="161" t="str">
        <f>IF(A373="","",IF(OR(I373="",H373="")=TRUE,"OPEN","CLOSED"))</f>
        <v>CLOSED</v>
      </c>
      <c r="K373" s="197" t="s">
        <v>749</v>
      </c>
      <c r="L373" s="207"/>
      <c r="M373" s="233"/>
      <c r="N373" s="221"/>
      <c r="O373" s="224"/>
      <c r="P373" s="399"/>
      <c r="Q373" s="399"/>
      <c r="R373" s="205"/>
      <c r="S373" s="169"/>
      <c r="T373" s="205"/>
      <c r="U373" s="169"/>
      <c r="V373" s="169"/>
      <c r="W373" s="231" t="s">
        <v>218</v>
      </c>
      <c r="X373" s="168"/>
      <c r="Y373" s="168"/>
      <c r="Z373" s="168" t="s">
        <v>186</v>
      </c>
      <c r="AA373" s="168"/>
      <c r="AB373" s="168"/>
      <c r="AC373" s="168"/>
      <c r="AD373" s="162"/>
      <c r="AE373" s="162"/>
      <c r="AF373" s="162"/>
      <c r="AG373" s="162"/>
      <c r="AH373" s="162"/>
      <c r="AI373" s="163"/>
      <c r="AJ373" s="163"/>
      <c r="AK373" s="163"/>
      <c r="AL373" s="163"/>
      <c r="AM373" s="199"/>
      <c r="AN373" s="199"/>
      <c r="AO373" s="199"/>
      <c r="AP373" s="199"/>
      <c r="AQ373" s="199"/>
      <c r="AR373" s="163"/>
    </row>
    <row r="374" spans="1:44" ht="15.75" customHeight="1" x14ac:dyDescent="0.25">
      <c r="A374" s="165" t="s">
        <v>1262</v>
      </c>
      <c r="B374" s="165" t="s">
        <v>163</v>
      </c>
      <c r="C374" s="165"/>
      <c r="D374" s="166" t="s">
        <v>143</v>
      </c>
      <c r="E374" s="166" t="s">
        <v>283</v>
      </c>
      <c r="F374" s="165" t="s">
        <v>220</v>
      </c>
      <c r="G374" s="165" t="s">
        <v>68</v>
      </c>
      <c r="H374" s="167">
        <v>44669.270833333336</v>
      </c>
      <c r="I374" s="167">
        <v>44669.281249652777</v>
      </c>
      <c r="J374" s="161" t="str">
        <f>IF(A374="","",IF(OR(I374="",H374="")=TRUE,"OPEN","CLOSED"))</f>
        <v>CLOSED</v>
      </c>
      <c r="K374" s="197" t="s">
        <v>730</v>
      </c>
      <c r="L374" s="207"/>
      <c r="M374" s="233"/>
      <c r="N374" s="221"/>
      <c r="O374" s="224"/>
      <c r="P374" s="399"/>
      <c r="Q374" s="399"/>
      <c r="R374" s="205"/>
      <c r="S374" s="169"/>
      <c r="T374" s="205"/>
      <c r="U374" s="169"/>
      <c r="V374" s="169"/>
      <c r="W374" s="231" t="s">
        <v>218</v>
      </c>
      <c r="X374" s="168"/>
      <c r="Y374" s="168"/>
      <c r="Z374" s="168" t="s">
        <v>186</v>
      </c>
      <c r="AA374" s="168"/>
      <c r="AB374" s="168"/>
      <c r="AC374" s="168"/>
      <c r="AD374" s="162"/>
      <c r="AE374" s="162"/>
      <c r="AF374" s="162"/>
      <c r="AG374" s="162"/>
      <c r="AH374" s="162"/>
      <c r="AI374" s="163"/>
      <c r="AJ374" s="163"/>
      <c r="AK374" s="163"/>
      <c r="AL374" s="163"/>
      <c r="AM374" s="199"/>
      <c r="AN374" s="199"/>
      <c r="AO374" s="199"/>
      <c r="AP374" s="199"/>
      <c r="AQ374" s="199"/>
      <c r="AR374" s="163"/>
    </row>
    <row r="375" spans="1:44" ht="30" x14ac:dyDescent="0.25">
      <c r="A375" s="165" t="s">
        <v>1263</v>
      </c>
      <c r="B375" s="165" t="s">
        <v>163</v>
      </c>
      <c r="C375" s="165"/>
      <c r="D375" s="166" t="s">
        <v>143</v>
      </c>
      <c r="E375" s="166" t="s">
        <v>284</v>
      </c>
      <c r="F375" s="165" t="s">
        <v>220</v>
      </c>
      <c r="G375" s="165" t="s">
        <v>61</v>
      </c>
      <c r="H375" s="167">
        <v>44669.28125</v>
      </c>
      <c r="I375" s="167">
        <v>44669.291666261575</v>
      </c>
      <c r="J375" s="161" t="str">
        <f>IF(A375="","",IF(OR(I375="",H375="")=TRUE,"OPEN","CLOSED"))</f>
        <v>CLOSED</v>
      </c>
      <c r="K375" s="197" t="s">
        <v>731</v>
      </c>
      <c r="L375" s="207"/>
      <c r="M375" s="233"/>
      <c r="N375" s="221"/>
      <c r="O375" s="224"/>
      <c r="P375" s="399"/>
      <c r="Q375" s="399"/>
      <c r="R375" s="205"/>
      <c r="S375" s="169"/>
      <c r="T375" s="205"/>
      <c r="U375" s="169"/>
      <c r="V375" s="169"/>
      <c r="W375" s="231" t="s">
        <v>218</v>
      </c>
      <c r="X375" s="168"/>
      <c r="Y375" s="168"/>
      <c r="Z375" s="168" t="s">
        <v>186</v>
      </c>
      <c r="AA375" s="168"/>
      <c r="AB375" s="168"/>
      <c r="AC375" s="168"/>
      <c r="AD375" s="162"/>
      <c r="AE375" s="162"/>
      <c r="AF375" s="162"/>
      <c r="AG375" s="162"/>
      <c r="AH375" s="162"/>
      <c r="AI375" s="163"/>
      <c r="AJ375" s="163"/>
      <c r="AK375" s="163"/>
      <c r="AL375" s="163"/>
      <c r="AM375" s="199"/>
      <c r="AN375" s="199"/>
      <c r="AO375" s="199"/>
      <c r="AP375" s="199"/>
      <c r="AQ375" s="199"/>
      <c r="AR375" s="163"/>
    </row>
    <row r="376" spans="1:44" ht="30" x14ac:dyDescent="0.25">
      <c r="A376" s="165" t="s">
        <v>1264</v>
      </c>
      <c r="B376" s="165" t="s">
        <v>163</v>
      </c>
      <c r="C376" s="165"/>
      <c r="D376" s="166" t="s">
        <v>144</v>
      </c>
      <c r="E376" s="166" t="s">
        <v>407</v>
      </c>
      <c r="F376" s="165" t="s">
        <v>220</v>
      </c>
      <c r="G376" s="165" t="s">
        <v>61</v>
      </c>
      <c r="H376" s="167">
        <v>44669.8125</v>
      </c>
      <c r="I376" s="167">
        <v>44669.395833333336</v>
      </c>
      <c r="J376" s="161" t="str">
        <f>IF(A376="","",IF(OR(I376="",H376="")=TRUE,"OPEN","CLOSED"))</f>
        <v>CLOSED</v>
      </c>
      <c r="K376" s="197" t="s">
        <v>775</v>
      </c>
      <c r="L376" s="207"/>
      <c r="M376" s="233"/>
      <c r="N376" s="221"/>
      <c r="O376" s="224"/>
      <c r="P376" s="399"/>
      <c r="Q376" s="399"/>
      <c r="R376" s="205"/>
      <c r="S376" s="169"/>
      <c r="T376" s="205"/>
      <c r="U376" s="169"/>
      <c r="V376" s="169"/>
      <c r="W376" s="231" t="s">
        <v>218</v>
      </c>
      <c r="X376" s="168" t="s">
        <v>186</v>
      </c>
      <c r="Y376" s="168"/>
      <c r="Z376" s="168"/>
      <c r="AA376" s="168"/>
      <c r="AB376" s="168"/>
      <c r="AC376" s="168"/>
      <c r="AD376" s="162"/>
      <c r="AE376" s="162"/>
      <c r="AF376" s="162"/>
      <c r="AG376" s="162"/>
      <c r="AH376" s="162"/>
      <c r="AI376" s="163"/>
      <c r="AJ376" s="163"/>
      <c r="AK376" s="163"/>
      <c r="AL376" s="163"/>
      <c r="AM376" s="199"/>
      <c r="AN376" s="199"/>
      <c r="AO376" s="199"/>
      <c r="AP376" s="199"/>
      <c r="AQ376" s="199"/>
      <c r="AR376" s="163"/>
    </row>
    <row r="377" spans="1:44" x14ac:dyDescent="0.25">
      <c r="A377" s="165" t="s">
        <v>1266</v>
      </c>
      <c r="B377" s="165" t="s">
        <v>163</v>
      </c>
      <c r="C377" s="165"/>
      <c r="D377" s="166" t="s">
        <v>143</v>
      </c>
      <c r="E377" s="166" t="s">
        <v>248</v>
      </c>
      <c r="F377" s="165" t="s">
        <v>220</v>
      </c>
      <c r="G377" s="165" t="s">
        <v>66</v>
      </c>
      <c r="H377" s="167">
        <v>44670.25</v>
      </c>
      <c r="I377" s="167">
        <v>44670.270833333336</v>
      </c>
      <c r="J377" s="161" t="str">
        <f>IF(A377="","",IF(OR(I377="",H377="")=TRUE,"OPEN","CLOSED"))</f>
        <v>CLOSED</v>
      </c>
      <c r="K377" s="197" t="s">
        <v>746</v>
      </c>
      <c r="L377" s="207"/>
      <c r="M377" s="233"/>
      <c r="N377" s="221"/>
      <c r="O377" s="224"/>
      <c r="P377" s="399"/>
      <c r="Q377" s="399"/>
      <c r="R377" s="205"/>
      <c r="S377" s="169"/>
      <c r="T377" s="205"/>
      <c r="U377" s="169"/>
      <c r="V377" s="169"/>
      <c r="W377" s="231" t="s">
        <v>218</v>
      </c>
      <c r="X377" s="168"/>
      <c r="Y377" s="168"/>
      <c r="Z377" s="168" t="s">
        <v>186</v>
      </c>
      <c r="AA377" s="168"/>
      <c r="AB377" s="168"/>
      <c r="AC377" s="168"/>
      <c r="AD377" s="162"/>
      <c r="AE377" s="162"/>
      <c r="AF377" s="162"/>
      <c r="AG377" s="162"/>
      <c r="AH377" s="162"/>
      <c r="AI377" s="163"/>
      <c r="AJ377" s="163"/>
      <c r="AK377" s="163"/>
      <c r="AL377" s="163"/>
      <c r="AM377" s="199"/>
      <c r="AN377" s="199"/>
      <c r="AO377" s="199"/>
      <c r="AP377" s="199"/>
      <c r="AQ377" s="199"/>
      <c r="AR377" s="163"/>
    </row>
    <row r="378" spans="1:44" ht="15.75" customHeight="1" x14ac:dyDescent="0.25">
      <c r="A378" s="165" t="s">
        <v>1267</v>
      </c>
      <c r="B378" s="165" t="s">
        <v>163</v>
      </c>
      <c r="C378" s="165"/>
      <c r="D378" s="166" t="s">
        <v>143</v>
      </c>
      <c r="E378" s="166" t="s">
        <v>283</v>
      </c>
      <c r="F378" s="165" t="s">
        <v>220</v>
      </c>
      <c r="G378" s="165" t="s">
        <v>68</v>
      </c>
      <c r="H378" s="167">
        <v>44670.270833333336</v>
      </c>
      <c r="I378" s="167">
        <v>44670.3125</v>
      </c>
      <c r="J378" s="161" t="str">
        <f t="shared" ref="J378:J385" si="111">IF(A378="","",IF(OR(I378="",H378="")=TRUE,"OPEN","CLOSED"))</f>
        <v>CLOSED</v>
      </c>
      <c r="K378" s="197" t="s">
        <v>730</v>
      </c>
      <c r="L378" s="207"/>
      <c r="M378" s="233"/>
      <c r="N378" s="221"/>
      <c r="O378" s="224"/>
      <c r="P378" s="399"/>
      <c r="Q378" s="399"/>
      <c r="R378" s="205"/>
      <c r="S378" s="169"/>
      <c r="T378" s="205"/>
      <c r="U378" s="169"/>
      <c r="V378" s="169"/>
      <c r="W378" s="231" t="s">
        <v>218</v>
      </c>
      <c r="X378" s="168"/>
      <c r="Y378" s="168"/>
      <c r="Z378" s="168" t="s">
        <v>186</v>
      </c>
      <c r="AA378" s="168"/>
      <c r="AB378" s="168"/>
      <c r="AC378" s="168"/>
      <c r="AD378" s="162"/>
      <c r="AE378" s="162"/>
      <c r="AF378" s="162"/>
      <c r="AG378" s="162"/>
      <c r="AH378" s="162"/>
      <c r="AI378" s="163"/>
      <c r="AJ378" s="163"/>
      <c r="AK378" s="163"/>
      <c r="AL378" s="163"/>
      <c r="AM378" s="199"/>
      <c r="AN378" s="199"/>
      <c r="AO378" s="199"/>
      <c r="AP378" s="199"/>
      <c r="AQ378" s="199"/>
      <c r="AR378" s="163"/>
    </row>
    <row r="379" spans="1:44" ht="30" x14ac:dyDescent="0.25">
      <c r="A379" s="165" t="s">
        <v>1265</v>
      </c>
      <c r="B379" s="165" t="s">
        <v>163</v>
      </c>
      <c r="C379" s="165"/>
      <c r="D379" s="166" t="s">
        <v>143</v>
      </c>
      <c r="E379" s="166" t="s">
        <v>284</v>
      </c>
      <c r="F379" s="165" t="s">
        <v>220</v>
      </c>
      <c r="G379" s="165" t="s">
        <v>61</v>
      </c>
      <c r="H379" s="167">
        <v>44670.3125</v>
      </c>
      <c r="I379" s="167">
        <v>44670.347222222219</v>
      </c>
      <c r="J379" s="161" t="str">
        <f t="shared" si="111"/>
        <v>CLOSED</v>
      </c>
      <c r="K379" s="197" t="s">
        <v>731</v>
      </c>
      <c r="L379" s="207"/>
      <c r="M379" s="233"/>
      <c r="N379" s="221"/>
      <c r="O379" s="224"/>
      <c r="P379" s="399"/>
      <c r="Q379" s="399"/>
      <c r="R379" s="205"/>
      <c r="S379" s="169"/>
      <c r="T379" s="205"/>
      <c r="U379" s="169"/>
      <c r="V379" s="169"/>
      <c r="W379" s="231" t="s">
        <v>218</v>
      </c>
      <c r="X379" s="168"/>
      <c r="Y379" s="168"/>
      <c r="Z379" s="168" t="s">
        <v>186</v>
      </c>
      <c r="AA379" s="168"/>
      <c r="AB379" s="168"/>
      <c r="AC379" s="168"/>
      <c r="AD379" s="162"/>
      <c r="AE379" s="162"/>
      <c r="AF379" s="162"/>
      <c r="AG379" s="162"/>
      <c r="AH379" s="162"/>
      <c r="AI379" s="163"/>
      <c r="AJ379" s="163"/>
      <c r="AK379" s="163"/>
      <c r="AL379" s="163"/>
      <c r="AM379" s="199"/>
      <c r="AN379" s="199"/>
      <c r="AO379" s="199"/>
      <c r="AP379" s="199"/>
      <c r="AQ379" s="199"/>
      <c r="AR379" s="163"/>
    </row>
    <row r="380" spans="1:44" ht="30" x14ac:dyDescent="0.25">
      <c r="A380" s="165" t="s">
        <v>1269</v>
      </c>
      <c r="B380" s="165" t="s">
        <v>163</v>
      </c>
      <c r="C380" s="165"/>
      <c r="D380" s="166" t="s">
        <v>144</v>
      </c>
      <c r="E380" s="166" t="s">
        <v>407</v>
      </c>
      <c r="F380" s="165" t="s">
        <v>220</v>
      </c>
      <c r="G380" s="165" t="s">
        <v>61</v>
      </c>
      <c r="H380" s="167">
        <v>44670.895833333336</v>
      </c>
      <c r="I380" s="167">
        <v>44670.916666666664</v>
      </c>
      <c r="J380" s="161" t="str">
        <f t="shared" si="111"/>
        <v>CLOSED</v>
      </c>
      <c r="K380" s="197" t="s">
        <v>775</v>
      </c>
      <c r="L380" s="207"/>
      <c r="M380" s="233"/>
      <c r="N380" s="221"/>
      <c r="O380" s="224"/>
      <c r="P380" s="399"/>
      <c r="Q380" s="399"/>
      <c r="R380" s="205"/>
      <c r="S380" s="169"/>
      <c r="T380" s="205"/>
      <c r="U380" s="169"/>
      <c r="V380" s="169"/>
      <c r="W380" s="231"/>
      <c r="X380" s="168"/>
      <c r="Y380" s="168" t="s">
        <v>186</v>
      </c>
      <c r="Z380" s="168"/>
      <c r="AA380" s="168"/>
      <c r="AB380" s="168"/>
      <c r="AC380" s="168"/>
      <c r="AD380" s="162"/>
      <c r="AE380" s="162"/>
      <c r="AF380" s="162"/>
      <c r="AG380" s="162"/>
      <c r="AH380" s="162"/>
      <c r="AI380" s="163"/>
      <c r="AJ380" s="163"/>
      <c r="AK380" s="163"/>
      <c r="AL380" s="163"/>
      <c r="AM380" s="199"/>
      <c r="AN380" s="199"/>
      <c r="AO380" s="199"/>
      <c r="AP380" s="199"/>
      <c r="AQ380" s="199"/>
      <c r="AR380" s="163"/>
    </row>
    <row r="381" spans="1:44" x14ac:dyDescent="0.25">
      <c r="A381" s="165" t="s">
        <v>1278</v>
      </c>
      <c r="B381" s="165" t="s">
        <v>163</v>
      </c>
      <c r="C381" s="165"/>
      <c r="D381" s="166" t="s">
        <v>143</v>
      </c>
      <c r="E381" s="166" t="s">
        <v>249</v>
      </c>
      <c r="F381" s="165" t="s">
        <v>220</v>
      </c>
      <c r="G381" s="165" t="s">
        <v>66</v>
      </c>
      <c r="H381" s="167">
        <v>44671.208333333336</v>
      </c>
      <c r="I381" s="167">
        <v>44671.229166666664</v>
      </c>
      <c r="J381" s="161" t="str">
        <f t="shared" si="111"/>
        <v>CLOSED</v>
      </c>
      <c r="K381" s="197" t="s">
        <v>367</v>
      </c>
      <c r="L381" s="207"/>
      <c r="M381" s="233"/>
      <c r="N381" s="221"/>
      <c r="O381" s="224"/>
      <c r="P381" s="399"/>
      <c r="Q381" s="399"/>
      <c r="R381" s="205"/>
      <c r="S381" s="169"/>
      <c r="T381" s="205"/>
      <c r="U381" s="169"/>
      <c r="V381" s="169"/>
      <c r="W381" s="231" t="s">
        <v>218</v>
      </c>
      <c r="X381" s="168"/>
      <c r="Y381" s="168"/>
      <c r="Z381" s="168" t="s">
        <v>186</v>
      </c>
      <c r="AA381" s="168"/>
      <c r="AB381" s="168"/>
      <c r="AC381" s="168"/>
      <c r="AD381" s="162"/>
      <c r="AE381" s="162"/>
      <c r="AF381" s="162"/>
      <c r="AG381" s="162"/>
      <c r="AH381" s="162"/>
      <c r="AI381" s="163"/>
      <c r="AJ381" s="163"/>
      <c r="AK381" s="163"/>
      <c r="AL381" s="163"/>
      <c r="AM381" s="199"/>
      <c r="AN381" s="199"/>
      <c r="AO381" s="199"/>
      <c r="AP381" s="199"/>
      <c r="AQ381" s="199"/>
      <c r="AR381" s="163"/>
    </row>
    <row r="382" spans="1:44" x14ac:dyDescent="0.25">
      <c r="A382" s="165" t="s">
        <v>1279</v>
      </c>
      <c r="B382" s="165" t="s">
        <v>163</v>
      </c>
      <c r="C382" s="165"/>
      <c r="D382" s="166" t="s">
        <v>143</v>
      </c>
      <c r="E382" s="166" t="s">
        <v>275</v>
      </c>
      <c r="F382" s="165" t="s">
        <v>220</v>
      </c>
      <c r="G382" s="165" t="s">
        <v>66</v>
      </c>
      <c r="H382" s="167">
        <v>44671.229166666664</v>
      </c>
      <c r="I382" s="167">
        <v>44671.25</v>
      </c>
      <c r="J382" s="161" t="str">
        <f t="shared" si="111"/>
        <v>CLOSED</v>
      </c>
      <c r="K382" s="197" t="s">
        <v>1283</v>
      </c>
      <c r="L382" s="207"/>
      <c r="M382" s="233"/>
      <c r="N382" s="221"/>
      <c r="O382" s="224"/>
      <c r="P382" s="399"/>
      <c r="Q382" s="399"/>
      <c r="R382" s="205"/>
      <c r="S382" s="169"/>
      <c r="T382" s="205"/>
      <c r="U382" s="169"/>
      <c r="V382" s="169"/>
      <c r="W382" s="231" t="s">
        <v>218</v>
      </c>
      <c r="X382" s="168"/>
      <c r="Y382" s="168"/>
      <c r="Z382" s="168" t="s">
        <v>186</v>
      </c>
      <c r="AA382" s="168"/>
      <c r="AB382" s="168"/>
      <c r="AC382" s="168"/>
      <c r="AD382" s="162"/>
      <c r="AE382" s="162"/>
      <c r="AF382" s="162"/>
      <c r="AG382" s="162"/>
      <c r="AH382" s="162"/>
      <c r="AI382" s="163"/>
      <c r="AJ382" s="163"/>
      <c r="AK382" s="163"/>
      <c r="AL382" s="163"/>
      <c r="AM382" s="199"/>
      <c r="AN382" s="199"/>
      <c r="AO382" s="199"/>
      <c r="AP382" s="199"/>
      <c r="AQ382" s="199"/>
      <c r="AR382" s="163"/>
    </row>
    <row r="383" spans="1:44" x14ac:dyDescent="0.25">
      <c r="A383" s="165" t="s">
        <v>1280</v>
      </c>
      <c r="B383" s="165" t="s">
        <v>163</v>
      </c>
      <c r="C383" s="165"/>
      <c r="D383" s="166" t="s">
        <v>143</v>
      </c>
      <c r="E383" s="166" t="s">
        <v>257</v>
      </c>
      <c r="F383" s="165" t="s">
        <v>220</v>
      </c>
      <c r="G383" s="165" t="s">
        <v>60</v>
      </c>
      <c r="H383" s="167">
        <v>44671.249999884261</v>
      </c>
      <c r="I383" s="167">
        <v>44671.270833391201</v>
      </c>
      <c r="J383" s="161" t="str">
        <f t="shared" si="111"/>
        <v>CLOSED</v>
      </c>
      <c r="K383" s="197" t="s">
        <v>969</v>
      </c>
      <c r="L383" s="207"/>
      <c r="M383" s="233"/>
      <c r="N383" s="221"/>
      <c r="O383" s="224"/>
      <c r="P383" s="399"/>
      <c r="Q383" s="399"/>
      <c r="R383" s="205"/>
      <c r="S383" s="169"/>
      <c r="T383" s="205"/>
      <c r="U383" s="169"/>
      <c r="V383" s="169"/>
      <c r="W383" s="231" t="s">
        <v>218</v>
      </c>
      <c r="X383" s="168"/>
      <c r="Y383" s="168"/>
      <c r="Z383" s="168" t="s">
        <v>186</v>
      </c>
      <c r="AA383" s="168"/>
      <c r="AB383" s="168"/>
      <c r="AC383" s="168"/>
      <c r="AD383" s="162"/>
      <c r="AE383" s="162"/>
      <c r="AF383" s="162"/>
      <c r="AG383" s="162"/>
      <c r="AH383" s="162"/>
      <c r="AI383" s="163"/>
      <c r="AJ383" s="163"/>
      <c r="AK383" s="163"/>
      <c r="AL383" s="163"/>
      <c r="AM383" s="199"/>
      <c r="AN383" s="199"/>
      <c r="AO383" s="199"/>
      <c r="AP383" s="199"/>
      <c r="AQ383" s="199"/>
      <c r="AR383" s="163"/>
    </row>
    <row r="384" spans="1:44" ht="15.75" customHeight="1" x14ac:dyDescent="0.25">
      <c r="A384" s="165" t="s">
        <v>1281</v>
      </c>
      <c r="B384" s="165" t="s">
        <v>163</v>
      </c>
      <c r="C384" s="165"/>
      <c r="D384" s="166" t="s">
        <v>143</v>
      </c>
      <c r="E384" s="166" t="s">
        <v>283</v>
      </c>
      <c r="F384" s="165" t="s">
        <v>220</v>
      </c>
      <c r="G384" s="165" t="s">
        <v>68</v>
      </c>
      <c r="H384" s="167">
        <v>44671.270833159724</v>
      </c>
      <c r="I384" s="167">
        <v>44671.29166678241</v>
      </c>
      <c r="J384" s="161" t="str">
        <f t="shared" si="111"/>
        <v>CLOSED</v>
      </c>
      <c r="K384" s="197" t="s">
        <v>730</v>
      </c>
      <c r="L384" s="207"/>
      <c r="M384" s="233"/>
      <c r="N384" s="221"/>
      <c r="O384" s="224"/>
      <c r="P384" s="399"/>
      <c r="Q384" s="399"/>
      <c r="R384" s="205"/>
      <c r="S384" s="169"/>
      <c r="T384" s="205"/>
      <c r="U384" s="169"/>
      <c r="V384" s="169"/>
      <c r="W384" s="231" t="s">
        <v>218</v>
      </c>
      <c r="X384" s="168"/>
      <c r="Y384" s="168"/>
      <c r="Z384" s="168" t="s">
        <v>186</v>
      </c>
      <c r="AA384" s="168"/>
      <c r="AB384" s="168"/>
      <c r="AC384" s="168"/>
      <c r="AD384" s="162"/>
      <c r="AE384" s="162"/>
      <c r="AF384" s="162"/>
      <c r="AG384" s="162"/>
      <c r="AH384" s="162"/>
      <c r="AI384" s="163"/>
      <c r="AJ384" s="163"/>
      <c r="AK384" s="163"/>
      <c r="AL384" s="163"/>
      <c r="AM384" s="199"/>
      <c r="AN384" s="199"/>
      <c r="AO384" s="199"/>
      <c r="AP384" s="199"/>
      <c r="AQ384" s="199"/>
      <c r="AR384" s="163"/>
    </row>
    <row r="385" spans="1:44" ht="30" x14ac:dyDescent="0.25">
      <c r="A385" s="165" t="s">
        <v>1282</v>
      </c>
      <c r="B385" s="165" t="s">
        <v>163</v>
      </c>
      <c r="C385" s="165"/>
      <c r="D385" s="166" t="s">
        <v>143</v>
      </c>
      <c r="E385" s="166" t="s">
        <v>284</v>
      </c>
      <c r="F385" s="165" t="s">
        <v>220</v>
      </c>
      <c r="G385" s="165" t="s">
        <v>61</v>
      </c>
      <c r="H385" s="167">
        <v>44671.291666435187</v>
      </c>
      <c r="I385" s="167">
        <v>44671.312500173612</v>
      </c>
      <c r="J385" s="161" t="str">
        <f t="shared" si="111"/>
        <v>CLOSED</v>
      </c>
      <c r="K385" s="197" t="s">
        <v>731</v>
      </c>
      <c r="L385" s="207"/>
      <c r="M385" s="233"/>
      <c r="N385" s="221"/>
      <c r="O385" s="224"/>
      <c r="P385" s="399"/>
      <c r="Q385" s="399"/>
      <c r="R385" s="205"/>
      <c r="S385" s="169"/>
      <c r="T385" s="205"/>
      <c r="U385" s="169"/>
      <c r="V385" s="169"/>
      <c r="W385" s="231" t="s">
        <v>218</v>
      </c>
      <c r="X385" s="168"/>
      <c r="Y385" s="168"/>
      <c r="Z385" s="168" t="s">
        <v>186</v>
      </c>
      <c r="AA385" s="168"/>
      <c r="AB385" s="168"/>
      <c r="AC385" s="168"/>
      <c r="AD385" s="162"/>
      <c r="AE385" s="162"/>
      <c r="AF385" s="162"/>
      <c r="AG385" s="162"/>
      <c r="AH385" s="162"/>
      <c r="AI385" s="163"/>
      <c r="AJ385" s="163"/>
      <c r="AK385" s="163"/>
      <c r="AL385" s="163"/>
      <c r="AM385" s="199"/>
      <c r="AN385" s="199"/>
      <c r="AO385" s="199"/>
      <c r="AP385" s="199"/>
      <c r="AQ385" s="199"/>
      <c r="AR385" s="163"/>
    </row>
    <row r="386" spans="1:44" ht="30" x14ac:dyDescent="0.25">
      <c r="A386" s="165" t="s">
        <v>1286</v>
      </c>
      <c r="B386" s="165" t="s">
        <v>163</v>
      </c>
      <c r="C386" s="165"/>
      <c r="D386" s="166" t="s">
        <v>143</v>
      </c>
      <c r="E386" s="166" t="s">
        <v>407</v>
      </c>
      <c r="F386" s="165" t="s">
        <v>220</v>
      </c>
      <c r="G386" s="165" t="s">
        <v>61</v>
      </c>
      <c r="H386" s="167">
        <v>44671.677083333336</v>
      </c>
      <c r="I386" s="167">
        <v>44671.71875</v>
      </c>
      <c r="J386" s="161" t="str">
        <f t="shared" si="109"/>
        <v>CLOSED</v>
      </c>
      <c r="K386" s="197" t="s">
        <v>775</v>
      </c>
      <c r="L386" s="207"/>
      <c r="M386" s="233"/>
      <c r="N386" s="221"/>
      <c r="O386" s="224"/>
      <c r="P386" s="399"/>
      <c r="Q386" s="399"/>
      <c r="R386" s="205"/>
      <c r="S386" s="169"/>
      <c r="T386" s="205"/>
      <c r="U386" s="169"/>
      <c r="V386" s="169"/>
      <c r="W386" s="231" t="s">
        <v>218</v>
      </c>
      <c r="X386" s="168" t="s">
        <v>186</v>
      </c>
      <c r="Y386" s="168"/>
      <c r="Z386" s="168"/>
      <c r="AA386" s="168"/>
      <c r="AB386" s="168"/>
      <c r="AC386" s="168"/>
      <c r="AD386" s="162"/>
      <c r="AE386" s="162"/>
      <c r="AF386" s="162"/>
      <c r="AG386" s="162"/>
      <c r="AH386" s="162"/>
      <c r="AI386" s="163"/>
      <c r="AJ386" s="163"/>
      <c r="AK386" s="163"/>
      <c r="AL386" s="163"/>
      <c r="AM386" s="199"/>
      <c r="AN386" s="199"/>
      <c r="AO386" s="199"/>
      <c r="AP386" s="199"/>
      <c r="AQ386" s="199"/>
      <c r="AR386" s="163"/>
    </row>
    <row r="387" spans="1:44" x14ac:dyDescent="0.25">
      <c r="A387" s="165" t="s">
        <v>1287</v>
      </c>
      <c r="B387" s="165" t="s">
        <v>163</v>
      </c>
      <c r="C387" s="165"/>
      <c r="D387" s="166" t="s">
        <v>143</v>
      </c>
      <c r="E387" s="166" t="s">
        <v>253</v>
      </c>
      <c r="F387" s="165" t="s">
        <v>220</v>
      </c>
      <c r="G387" s="165" t="s">
        <v>64</v>
      </c>
      <c r="H387" s="167">
        <v>44672.166666666664</v>
      </c>
      <c r="I387" s="167">
        <v>44672.1875</v>
      </c>
      <c r="J387" s="161" t="str">
        <f t="shared" si="109"/>
        <v>CLOSED</v>
      </c>
      <c r="K387" s="166" t="s">
        <v>860</v>
      </c>
      <c r="L387" s="207"/>
      <c r="M387" s="233"/>
      <c r="N387" s="221"/>
      <c r="O387" s="224"/>
      <c r="P387" s="399"/>
      <c r="Q387" s="399"/>
      <c r="R387" s="205"/>
      <c r="S387" s="169"/>
      <c r="T387" s="205"/>
      <c r="U387" s="169"/>
      <c r="V387" s="169"/>
      <c r="W387" s="231" t="s">
        <v>218</v>
      </c>
      <c r="X387" s="168"/>
      <c r="Y387" s="168"/>
      <c r="Z387" s="168" t="s">
        <v>186</v>
      </c>
      <c r="AA387" s="168"/>
      <c r="AB387" s="168"/>
      <c r="AC387" s="168"/>
      <c r="AD387" s="162">
        <f>IF(H387="","",MONTH(H387))</f>
        <v>4</v>
      </c>
      <c r="AE387" s="162">
        <f>IF(I387="","",MONTH(I387))</f>
        <v>4</v>
      </c>
      <c r="AF387" s="162">
        <f>IF(H387="","",YEAR(H387))</f>
        <v>2022</v>
      </c>
      <c r="AG387" s="162">
        <f>IF(I387="","",YEAR(I387))</f>
        <v>2022</v>
      </c>
      <c r="AH387" s="162">
        <f>IF(B387="Root",IF(J387="CLOSED",SUMIF(Entrenamientos!A:A,"&lt;="&amp;Mantenimiento!I387,Entrenamientos!L:L)-SUMIF(Entrenamientos!A:A,"&lt;="&amp;Mantenimiento!H387,Entrenamientos!L:L),""),"")</f>
        <v>0</v>
      </c>
      <c r="AI387" s="163" t="str">
        <f>IF(W387="YES",IF(COUNTIF($W$3:$W1159,"YES")=0,SUMIF(Entrenamientos!A:A,"&lt;="&amp;Mantenimiento!H387,Entrenamientos!L:L),SUMIF(Entrenamientos!A:A,"&lt;="&amp;Mantenimiento!H387,Entrenamientos!L:L)-SUMIF($I:$I,"&lt;"&amp;(Mantenimiento!H387-1),$AI:$AI)),"")</f>
        <v/>
      </c>
      <c r="AJ387" s="163">
        <f>IF(LEFT(F387,3)="AWP","",IF(I387="","",($I387-$H387)/$AS$1))</f>
        <v>0.50000000008731149</v>
      </c>
      <c r="AK387" s="163" t="str">
        <f ca="1">IF(LEFT(F387,3)="AWP",IF(I387="",(TODAY()-H387)/$AS$1,(I387-H387)/$AS$1),"")</f>
        <v/>
      </c>
      <c r="AL387" s="163" t="str">
        <f>IF($F387="MIP",IF(X387="X",$AJ387,""),"")</f>
        <v/>
      </c>
      <c r="AM387" s="199" t="str">
        <f>IF($F387="MIP",IF(Y387="X",$AJ387,""),"")</f>
        <v/>
      </c>
      <c r="AN387" s="199" t="e">
        <f>IF($F387="MIP",IF(#REF!="X",$AJ387,""),"")</f>
        <v>#REF!</v>
      </c>
      <c r="AO387" s="199">
        <f t="shared" ref="AO387:AR388" si="112">IF($F387="MIP",IF(Z387="X",$AJ387,""),"")</f>
        <v>0.50000000008731149</v>
      </c>
      <c r="AP387" s="199" t="str">
        <f t="shared" si="112"/>
        <v/>
      </c>
      <c r="AQ387" s="199" t="str">
        <f t="shared" si="112"/>
        <v/>
      </c>
      <c r="AR387" s="163" t="str">
        <f t="shared" si="112"/>
        <v/>
      </c>
    </row>
    <row r="388" spans="1:44" x14ac:dyDescent="0.25">
      <c r="A388" s="165" t="s">
        <v>1288</v>
      </c>
      <c r="B388" s="165" t="s">
        <v>163</v>
      </c>
      <c r="C388" s="165"/>
      <c r="D388" s="166" t="s">
        <v>143</v>
      </c>
      <c r="E388" s="166" t="s">
        <v>320</v>
      </c>
      <c r="F388" s="165" t="s">
        <v>220</v>
      </c>
      <c r="G388" s="165" t="s">
        <v>66</v>
      </c>
      <c r="H388" s="167">
        <v>44672.1875</v>
      </c>
      <c r="I388" s="167">
        <v>44672.208333333336</v>
      </c>
      <c r="J388" s="161" t="str">
        <f>IF(A388="","",IF(OR(I388="",H388="")=TRUE,"OPEN","CLOSED"))</f>
        <v>CLOSED</v>
      </c>
      <c r="K388" s="197" t="s">
        <v>861</v>
      </c>
      <c r="L388" s="207"/>
      <c r="M388" s="233"/>
      <c r="N388" s="221"/>
      <c r="O388" s="224"/>
      <c r="P388" s="399"/>
      <c r="Q388" s="399"/>
      <c r="R388" s="205"/>
      <c r="S388" s="169"/>
      <c r="T388" s="205"/>
      <c r="U388" s="169"/>
      <c r="V388" s="169"/>
      <c r="W388" s="231" t="s">
        <v>218</v>
      </c>
      <c r="X388" s="168"/>
      <c r="Y388" s="168"/>
      <c r="Z388" s="168" t="s">
        <v>186</v>
      </c>
      <c r="AA388" s="168"/>
      <c r="AB388" s="168"/>
      <c r="AC388" s="168"/>
      <c r="AD388" s="162">
        <f>IF(H388="","",MONTH(H388))</f>
        <v>4</v>
      </c>
      <c r="AE388" s="162">
        <f>IF(I388="","",MONTH(I388))</f>
        <v>4</v>
      </c>
      <c r="AF388" s="162">
        <f>IF(H388="","",YEAR(H388))</f>
        <v>2022</v>
      </c>
      <c r="AG388" s="162">
        <f>IF(I388="","",YEAR(I388))</f>
        <v>2022</v>
      </c>
      <c r="AH388" s="162">
        <f>IF(B388="Root",IF(J388="CLOSED",SUMIF(Entrenamientos!A:A,"&lt;="&amp;Mantenimiento!I388,Entrenamientos!L:L)-SUMIF(Entrenamientos!A:A,"&lt;="&amp;Mantenimiento!H388,Entrenamientos!L:L),""),"")</f>
        <v>0</v>
      </c>
      <c r="AI388" s="163" t="str">
        <f>IF(W388="YES",IF(COUNTIF($W$3:$W1160,"YES")=0,SUMIF(Entrenamientos!A:A,"&lt;="&amp;Mantenimiento!H388,Entrenamientos!L:L),SUMIF(Entrenamientos!A:A,"&lt;="&amp;Mantenimiento!H388,Entrenamientos!L:L)-SUMIF($I:$I,"&lt;"&amp;(Mantenimiento!H388-1),$AI:$AI)),"")</f>
        <v/>
      </c>
      <c r="AJ388" s="163">
        <f>IF(LEFT(F388,3)="AWP","",IF(I388="","",($I388-$H388)/$AS$1))</f>
        <v>0.50000000008731149</v>
      </c>
      <c r="AK388" s="163" t="str">
        <f ca="1">IF(LEFT(F388,3)="AWP",IF(I388="",(TODAY()-H388)/$AS$1,(I388-H388)/$AS$1),"")</f>
        <v/>
      </c>
      <c r="AL388" s="163" t="str">
        <f>IF($F388="MIP",IF(X388="X",$AJ388,""),"")</f>
        <v/>
      </c>
      <c r="AM388" s="199" t="str">
        <f>IF($F388="MIP",IF(Y388="X",$AJ388,""),"")</f>
        <v/>
      </c>
      <c r="AN388" s="199" t="e">
        <f>IF($F388="MIP",IF(#REF!="X",$AJ388,""),"")</f>
        <v>#REF!</v>
      </c>
      <c r="AO388" s="199">
        <f t="shared" si="112"/>
        <v>0.50000000008731149</v>
      </c>
      <c r="AP388" s="199" t="str">
        <f t="shared" si="112"/>
        <v/>
      </c>
      <c r="AQ388" s="199" t="str">
        <f t="shared" si="112"/>
        <v/>
      </c>
      <c r="AR388" s="163" t="str">
        <f t="shared" si="112"/>
        <v/>
      </c>
    </row>
    <row r="389" spans="1:44" ht="15.75" customHeight="1" x14ac:dyDescent="0.25">
      <c r="A389" s="165" t="s">
        <v>1289</v>
      </c>
      <c r="B389" s="165" t="s">
        <v>163</v>
      </c>
      <c r="C389" s="165"/>
      <c r="D389" s="166" t="s">
        <v>143</v>
      </c>
      <c r="E389" s="166" t="s">
        <v>283</v>
      </c>
      <c r="F389" s="165" t="s">
        <v>220</v>
      </c>
      <c r="G389" s="165" t="s">
        <v>68</v>
      </c>
      <c r="H389" s="167">
        <v>44672.208333391201</v>
      </c>
      <c r="I389" s="167">
        <v>44672.229166666664</v>
      </c>
      <c r="J389" s="161" t="str">
        <f t="shared" ref="J389:J394" si="113">IF(A389="","",IF(OR(I389="",H389="")=TRUE,"OPEN","CLOSED"))</f>
        <v>CLOSED</v>
      </c>
      <c r="K389" s="197" t="s">
        <v>730</v>
      </c>
      <c r="L389" s="207"/>
      <c r="M389" s="233"/>
      <c r="N389" s="221"/>
      <c r="O389" s="224"/>
      <c r="P389" s="399"/>
      <c r="Q389" s="399"/>
      <c r="R389" s="205"/>
      <c r="S389" s="169"/>
      <c r="T389" s="205"/>
      <c r="U389" s="169"/>
      <c r="V389" s="169"/>
      <c r="W389" s="231" t="s">
        <v>218</v>
      </c>
      <c r="X389" s="168"/>
      <c r="Y389" s="168"/>
      <c r="Z389" s="168" t="s">
        <v>186</v>
      </c>
      <c r="AA389" s="168"/>
      <c r="AB389" s="168"/>
      <c r="AC389" s="168"/>
      <c r="AD389" s="162"/>
      <c r="AE389" s="162"/>
      <c r="AF389" s="162"/>
      <c r="AG389" s="162"/>
      <c r="AH389" s="162"/>
      <c r="AI389" s="163"/>
      <c r="AJ389" s="163"/>
      <c r="AK389" s="163"/>
      <c r="AL389" s="163"/>
      <c r="AM389" s="199"/>
      <c r="AN389" s="199"/>
      <c r="AO389" s="199"/>
      <c r="AP389" s="199"/>
      <c r="AQ389" s="199"/>
      <c r="AR389" s="163"/>
    </row>
    <row r="390" spans="1:44" ht="30" x14ac:dyDescent="0.25">
      <c r="A390" s="165" t="s">
        <v>1290</v>
      </c>
      <c r="B390" s="165" t="s">
        <v>163</v>
      </c>
      <c r="C390" s="165"/>
      <c r="D390" s="166" t="s">
        <v>143</v>
      </c>
      <c r="E390" s="166" t="s">
        <v>284</v>
      </c>
      <c r="F390" s="165" t="s">
        <v>220</v>
      </c>
      <c r="G390" s="165" t="s">
        <v>61</v>
      </c>
      <c r="H390" s="167">
        <v>44672.22916678241</v>
      </c>
      <c r="I390" s="167">
        <v>44672.25</v>
      </c>
      <c r="J390" s="161" t="str">
        <f t="shared" si="113"/>
        <v>CLOSED</v>
      </c>
      <c r="K390" s="197" t="s">
        <v>731</v>
      </c>
      <c r="L390" s="207"/>
      <c r="M390" s="233"/>
      <c r="N390" s="221"/>
      <c r="O390" s="224"/>
      <c r="P390" s="399"/>
      <c r="Q390" s="399"/>
      <c r="R390" s="205"/>
      <c r="S390" s="169"/>
      <c r="T390" s="205"/>
      <c r="U390" s="169"/>
      <c r="V390" s="169"/>
      <c r="W390" s="231" t="s">
        <v>218</v>
      </c>
      <c r="X390" s="168"/>
      <c r="Y390" s="168"/>
      <c r="Z390" s="168" t="s">
        <v>186</v>
      </c>
      <c r="AA390" s="168"/>
      <c r="AB390" s="168"/>
      <c r="AC390" s="168"/>
      <c r="AD390" s="162"/>
      <c r="AE390" s="162"/>
      <c r="AF390" s="162"/>
      <c r="AG390" s="162"/>
      <c r="AH390" s="162"/>
      <c r="AI390" s="163"/>
      <c r="AJ390" s="163"/>
      <c r="AK390" s="163"/>
      <c r="AL390" s="163"/>
      <c r="AM390" s="199"/>
      <c r="AN390" s="199"/>
      <c r="AO390" s="199"/>
      <c r="AP390" s="199"/>
      <c r="AQ390" s="199"/>
      <c r="AR390" s="163"/>
    </row>
    <row r="391" spans="1:44" ht="30" x14ac:dyDescent="0.25">
      <c r="A391" s="165" t="s">
        <v>1297</v>
      </c>
      <c r="B391" s="165" t="s">
        <v>163</v>
      </c>
      <c r="C391" s="165"/>
      <c r="D391" s="166" t="s">
        <v>143</v>
      </c>
      <c r="E391" s="166" t="s">
        <v>407</v>
      </c>
      <c r="F391" s="165" t="s">
        <v>220</v>
      </c>
      <c r="G391" s="165" t="s">
        <v>61</v>
      </c>
      <c r="H391" s="167">
        <v>44672.875</v>
      </c>
      <c r="I391" s="167">
        <v>44672.895833333336</v>
      </c>
      <c r="J391" s="161" t="str">
        <f t="shared" si="113"/>
        <v>CLOSED</v>
      </c>
      <c r="K391" s="197" t="s">
        <v>775</v>
      </c>
      <c r="L391" s="207"/>
      <c r="M391" s="233"/>
      <c r="N391" s="221"/>
      <c r="O391" s="224"/>
      <c r="P391" s="399"/>
      <c r="Q391" s="399"/>
      <c r="R391" s="205"/>
      <c r="S391" s="169"/>
      <c r="T391" s="205"/>
      <c r="U391" s="169"/>
      <c r="V391" s="169"/>
      <c r="W391" s="231" t="s">
        <v>218</v>
      </c>
      <c r="X391" s="168"/>
      <c r="Y391" s="168" t="s">
        <v>186</v>
      </c>
      <c r="Z391" s="168"/>
      <c r="AA391" s="168"/>
      <c r="AB391" s="168"/>
      <c r="AC391" s="168"/>
      <c r="AD391" s="162"/>
      <c r="AE391" s="162"/>
      <c r="AF391" s="162"/>
      <c r="AG391" s="162"/>
      <c r="AH391" s="162"/>
      <c r="AI391" s="163"/>
      <c r="AJ391" s="163"/>
      <c r="AK391" s="163"/>
      <c r="AL391" s="163"/>
      <c r="AM391" s="199"/>
      <c r="AN391" s="199"/>
      <c r="AO391" s="199"/>
      <c r="AP391" s="199"/>
      <c r="AQ391" s="199"/>
      <c r="AR391" s="163"/>
    </row>
    <row r="392" spans="1:44" ht="30" x14ac:dyDescent="0.25">
      <c r="A392" s="165" t="s">
        <v>1298</v>
      </c>
      <c r="B392" s="165" t="s">
        <v>163</v>
      </c>
      <c r="C392" s="165"/>
      <c r="D392" s="166" t="s">
        <v>143</v>
      </c>
      <c r="E392" s="166" t="s">
        <v>278</v>
      </c>
      <c r="F392" s="165" t="s">
        <v>220</v>
      </c>
      <c r="G392" s="165" t="s">
        <v>61</v>
      </c>
      <c r="H392" s="167">
        <v>44673.041666666664</v>
      </c>
      <c r="I392" s="167">
        <v>44673.166666666664</v>
      </c>
      <c r="J392" s="161" t="str">
        <f t="shared" si="113"/>
        <v>CLOSED</v>
      </c>
      <c r="K392" s="166" t="s">
        <v>1301</v>
      </c>
      <c r="L392" s="207"/>
      <c r="M392" s="233"/>
      <c r="N392" s="221"/>
      <c r="O392" s="224"/>
      <c r="P392" s="399"/>
      <c r="Q392" s="399"/>
      <c r="R392" s="205"/>
      <c r="S392" s="169"/>
      <c r="T392" s="205"/>
      <c r="U392" s="169"/>
      <c r="V392" s="169"/>
      <c r="W392" s="231" t="s">
        <v>218</v>
      </c>
      <c r="X392" s="168"/>
      <c r="Y392" s="168" t="s">
        <v>186</v>
      </c>
      <c r="Z392" s="168"/>
      <c r="AA392" s="168"/>
      <c r="AB392" s="168"/>
      <c r="AC392" s="168"/>
      <c r="AD392" s="162"/>
      <c r="AE392" s="162"/>
      <c r="AF392" s="162"/>
      <c r="AG392" s="162"/>
      <c r="AH392" s="162"/>
      <c r="AI392" s="163"/>
      <c r="AJ392" s="163"/>
      <c r="AK392" s="163"/>
      <c r="AL392" s="163"/>
      <c r="AM392" s="199"/>
      <c r="AN392" s="199"/>
      <c r="AO392" s="199"/>
      <c r="AP392" s="199"/>
      <c r="AQ392" s="199"/>
      <c r="AR392" s="163"/>
    </row>
    <row r="393" spans="1:44" ht="15.75" customHeight="1" x14ac:dyDescent="0.25">
      <c r="A393" s="165" t="s">
        <v>1299</v>
      </c>
      <c r="B393" s="165" t="s">
        <v>163</v>
      </c>
      <c r="C393" s="165"/>
      <c r="D393" s="166" t="s">
        <v>143</v>
      </c>
      <c r="E393" s="166" t="s">
        <v>283</v>
      </c>
      <c r="F393" s="165" t="s">
        <v>220</v>
      </c>
      <c r="G393" s="165" t="s">
        <v>68</v>
      </c>
      <c r="H393" s="167">
        <v>44673.166666666664</v>
      </c>
      <c r="I393" s="167">
        <v>44673.1875</v>
      </c>
      <c r="J393" s="161" t="str">
        <f t="shared" si="113"/>
        <v>CLOSED</v>
      </c>
      <c r="K393" s="197" t="s">
        <v>730</v>
      </c>
      <c r="L393" s="207"/>
      <c r="M393" s="233"/>
      <c r="N393" s="221"/>
      <c r="O393" s="224"/>
      <c r="P393" s="399"/>
      <c r="Q393" s="399"/>
      <c r="R393" s="205"/>
      <c r="S393" s="169"/>
      <c r="T393" s="205"/>
      <c r="U393" s="169"/>
      <c r="V393" s="169"/>
      <c r="W393" s="231" t="s">
        <v>218</v>
      </c>
      <c r="X393" s="168"/>
      <c r="Y393" s="168"/>
      <c r="Z393" s="168" t="s">
        <v>186</v>
      </c>
      <c r="AA393" s="168"/>
      <c r="AB393" s="168"/>
      <c r="AC393" s="168"/>
      <c r="AD393" s="162"/>
      <c r="AE393" s="162"/>
      <c r="AF393" s="162"/>
      <c r="AG393" s="162"/>
      <c r="AH393" s="162"/>
      <c r="AI393" s="163"/>
      <c r="AJ393" s="163"/>
      <c r="AK393" s="163"/>
      <c r="AL393" s="163"/>
      <c r="AM393" s="199"/>
      <c r="AN393" s="199"/>
      <c r="AO393" s="199"/>
      <c r="AP393" s="199"/>
      <c r="AQ393" s="199"/>
      <c r="AR393" s="163"/>
    </row>
    <row r="394" spans="1:44" ht="30" x14ac:dyDescent="0.25">
      <c r="A394" s="165" t="s">
        <v>1300</v>
      </c>
      <c r="B394" s="165" t="s">
        <v>163</v>
      </c>
      <c r="C394" s="165"/>
      <c r="D394" s="166" t="s">
        <v>143</v>
      </c>
      <c r="E394" s="166" t="s">
        <v>284</v>
      </c>
      <c r="F394" s="165" t="s">
        <v>220</v>
      </c>
      <c r="G394" s="165" t="s">
        <v>61</v>
      </c>
      <c r="H394" s="167">
        <v>44673.1875</v>
      </c>
      <c r="I394" s="167">
        <v>44673.208333333336</v>
      </c>
      <c r="J394" s="161" t="str">
        <f t="shared" si="113"/>
        <v>CLOSED</v>
      </c>
      <c r="K394" s="197" t="s">
        <v>731</v>
      </c>
      <c r="L394" s="207"/>
      <c r="M394" s="233"/>
      <c r="N394" s="221"/>
      <c r="O394" s="224"/>
      <c r="P394" s="399"/>
      <c r="Q394" s="399"/>
      <c r="R394" s="205"/>
      <c r="S394" s="169"/>
      <c r="T394" s="205"/>
      <c r="U394" s="169"/>
      <c r="V394" s="169"/>
      <c r="W394" s="231" t="s">
        <v>218</v>
      </c>
      <c r="X394" s="168"/>
      <c r="Y394" s="168"/>
      <c r="Z394" s="168" t="s">
        <v>186</v>
      </c>
      <c r="AA394" s="168"/>
      <c r="AB394" s="168"/>
      <c r="AC394" s="168"/>
      <c r="AD394" s="162"/>
      <c r="AE394" s="162"/>
      <c r="AF394" s="162"/>
      <c r="AG394" s="162"/>
      <c r="AH394" s="162"/>
      <c r="AI394" s="163"/>
      <c r="AJ394" s="163"/>
      <c r="AK394" s="163"/>
      <c r="AL394" s="163"/>
      <c r="AM394" s="199"/>
      <c r="AN394" s="199"/>
      <c r="AO394" s="199"/>
      <c r="AP394" s="199"/>
      <c r="AQ394" s="199"/>
      <c r="AR394" s="163"/>
    </row>
    <row r="395" spans="1:44" ht="30" x14ac:dyDescent="0.25">
      <c r="A395" s="165" t="s">
        <v>1302</v>
      </c>
      <c r="B395" s="165" t="s">
        <v>163</v>
      </c>
      <c r="C395" s="165"/>
      <c r="D395" s="166" t="s">
        <v>143</v>
      </c>
      <c r="E395" s="166" t="s">
        <v>407</v>
      </c>
      <c r="F395" s="165" t="s">
        <v>220</v>
      </c>
      <c r="G395" s="165" t="s">
        <v>61</v>
      </c>
      <c r="H395" s="167">
        <v>44673.826388888891</v>
      </c>
      <c r="I395" s="167">
        <v>44673.847222222219</v>
      </c>
      <c r="J395" s="161" t="str">
        <f t="shared" ref="J395:J413" si="114">IF(A395="","",IF(OR(I395="",H395="")=TRUE,"OPEN","CLOSED"))</f>
        <v>CLOSED</v>
      </c>
      <c r="K395" s="197" t="s">
        <v>775</v>
      </c>
      <c r="L395" s="207"/>
      <c r="M395" s="233"/>
      <c r="N395" s="221"/>
      <c r="O395" s="224"/>
      <c r="P395" s="399"/>
      <c r="Q395" s="399"/>
      <c r="R395" s="205"/>
      <c r="S395" s="169"/>
      <c r="T395" s="205"/>
      <c r="U395" s="169"/>
      <c r="V395" s="169"/>
      <c r="W395" s="231" t="s">
        <v>218</v>
      </c>
      <c r="X395" s="168"/>
      <c r="Y395" s="168" t="s">
        <v>186</v>
      </c>
      <c r="Z395" s="168"/>
      <c r="AA395" s="168"/>
      <c r="AB395" s="168"/>
      <c r="AC395" s="168"/>
      <c r="AD395" s="162"/>
      <c r="AE395" s="162"/>
      <c r="AF395" s="162"/>
      <c r="AG395" s="162"/>
      <c r="AH395" s="162"/>
      <c r="AI395" s="163"/>
      <c r="AJ395" s="163"/>
      <c r="AK395" s="163"/>
      <c r="AL395" s="163"/>
      <c r="AM395" s="199"/>
      <c r="AN395" s="199"/>
      <c r="AO395" s="199"/>
      <c r="AP395" s="199"/>
      <c r="AQ395" s="199"/>
      <c r="AR395" s="163"/>
    </row>
    <row r="396" spans="1:44" x14ac:dyDescent="0.25">
      <c r="A396" s="165" t="s">
        <v>1303</v>
      </c>
      <c r="B396" s="165" t="s">
        <v>163</v>
      </c>
      <c r="C396" s="165"/>
      <c r="D396" s="166" t="s">
        <v>143</v>
      </c>
      <c r="E396" s="166" t="s">
        <v>247</v>
      </c>
      <c r="F396" s="165" t="s">
        <v>220</v>
      </c>
      <c r="G396" s="165" t="s">
        <v>66</v>
      </c>
      <c r="H396" s="167">
        <v>44674.208333333336</v>
      </c>
      <c r="I396" s="167">
        <v>44674.229166666664</v>
      </c>
      <c r="J396" s="161" t="str">
        <f t="shared" si="114"/>
        <v>CLOSED</v>
      </c>
      <c r="K396" s="197" t="s">
        <v>1210</v>
      </c>
      <c r="L396" s="207"/>
      <c r="M396" s="233"/>
      <c r="N396" s="221"/>
      <c r="O396" s="224"/>
      <c r="P396" s="399"/>
      <c r="Q396" s="399"/>
      <c r="R396" s="205"/>
      <c r="S396" s="169"/>
      <c r="T396" s="205"/>
      <c r="U396" s="169"/>
      <c r="V396" s="169"/>
      <c r="W396" s="231" t="s">
        <v>218</v>
      </c>
      <c r="X396" s="168"/>
      <c r="Y396" s="168"/>
      <c r="Z396" s="168" t="s">
        <v>186</v>
      </c>
      <c r="AA396" s="168"/>
      <c r="AB396" s="168"/>
      <c r="AC396" s="168"/>
      <c r="AD396" s="162"/>
      <c r="AE396" s="162"/>
      <c r="AF396" s="162"/>
      <c r="AG396" s="162"/>
      <c r="AH396" s="162"/>
      <c r="AI396" s="163"/>
      <c r="AJ396" s="163"/>
      <c r="AK396" s="163"/>
      <c r="AL396" s="163"/>
      <c r="AM396" s="199"/>
      <c r="AN396" s="199"/>
      <c r="AO396" s="199"/>
      <c r="AP396" s="199"/>
      <c r="AQ396" s="199"/>
      <c r="AR396" s="163"/>
    </row>
    <row r="397" spans="1:44" ht="15.75" customHeight="1" x14ac:dyDescent="0.25">
      <c r="A397" s="165" t="s">
        <v>1304</v>
      </c>
      <c r="B397" s="165" t="s">
        <v>163</v>
      </c>
      <c r="C397" s="165"/>
      <c r="D397" s="166" t="s">
        <v>143</v>
      </c>
      <c r="E397" s="166" t="s">
        <v>283</v>
      </c>
      <c r="F397" s="165" t="s">
        <v>220</v>
      </c>
      <c r="G397" s="165" t="s">
        <v>68</v>
      </c>
      <c r="H397" s="167">
        <v>44674.229166666664</v>
      </c>
      <c r="I397" s="167">
        <v>44674.25</v>
      </c>
      <c r="J397" s="161" t="str">
        <f t="shared" si="114"/>
        <v>CLOSED</v>
      </c>
      <c r="K397" s="197" t="s">
        <v>730</v>
      </c>
      <c r="L397" s="207"/>
      <c r="M397" s="233"/>
      <c r="N397" s="221"/>
      <c r="O397" s="224"/>
      <c r="P397" s="399"/>
      <c r="Q397" s="399"/>
      <c r="R397" s="205"/>
      <c r="S397" s="169"/>
      <c r="T397" s="205"/>
      <c r="U397" s="169"/>
      <c r="V397" s="169"/>
      <c r="W397" s="231" t="s">
        <v>218</v>
      </c>
      <c r="X397" s="168"/>
      <c r="Y397" s="168"/>
      <c r="Z397" s="168" t="s">
        <v>186</v>
      </c>
      <c r="AA397" s="168"/>
      <c r="AB397" s="168"/>
      <c r="AC397" s="168"/>
      <c r="AD397" s="162"/>
      <c r="AE397" s="162"/>
      <c r="AF397" s="162"/>
      <c r="AG397" s="162"/>
      <c r="AH397" s="162"/>
      <c r="AI397" s="163"/>
      <c r="AJ397" s="163"/>
      <c r="AK397" s="163"/>
      <c r="AL397" s="163"/>
      <c r="AM397" s="199"/>
      <c r="AN397" s="199"/>
      <c r="AO397" s="199"/>
      <c r="AP397" s="199"/>
      <c r="AQ397" s="199"/>
      <c r="AR397" s="163"/>
    </row>
    <row r="398" spans="1:44" ht="30" x14ac:dyDescent="0.25">
      <c r="A398" s="165" t="s">
        <v>1305</v>
      </c>
      <c r="B398" s="165" t="s">
        <v>163</v>
      </c>
      <c r="C398" s="165"/>
      <c r="D398" s="166" t="s">
        <v>143</v>
      </c>
      <c r="E398" s="166" t="s">
        <v>284</v>
      </c>
      <c r="F398" s="165" t="s">
        <v>220</v>
      </c>
      <c r="G398" s="165" t="s">
        <v>61</v>
      </c>
      <c r="H398" s="167">
        <v>44674.249999884261</v>
      </c>
      <c r="I398" s="167">
        <v>44674.270833391201</v>
      </c>
      <c r="J398" s="161" t="str">
        <f t="shared" si="114"/>
        <v>CLOSED</v>
      </c>
      <c r="K398" s="197" t="s">
        <v>731</v>
      </c>
      <c r="L398" s="207"/>
      <c r="M398" s="233"/>
      <c r="N398" s="221"/>
      <c r="O398" s="224"/>
      <c r="P398" s="399"/>
      <c r="Q398" s="399"/>
      <c r="R398" s="205"/>
      <c r="S398" s="169"/>
      <c r="T398" s="205"/>
      <c r="U398" s="169"/>
      <c r="V398" s="169"/>
      <c r="W398" s="231" t="s">
        <v>218</v>
      </c>
      <c r="X398" s="168"/>
      <c r="Y398" s="168"/>
      <c r="Z398" s="168" t="s">
        <v>186</v>
      </c>
      <c r="AA398" s="168"/>
      <c r="AB398" s="168"/>
      <c r="AC398" s="168"/>
      <c r="AD398" s="162"/>
      <c r="AE398" s="162"/>
      <c r="AF398" s="162"/>
      <c r="AG398" s="162"/>
      <c r="AH398" s="162"/>
      <c r="AI398" s="163"/>
      <c r="AJ398" s="163"/>
      <c r="AK398" s="163"/>
      <c r="AL398" s="163"/>
      <c r="AM398" s="199"/>
      <c r="AN398" s="199"/>
      <c r="AO398" s="199"/>
      <c r="AP398" s="199"/>
      <c r="AQ398" s="199"/>
      <c r="AR398" s="163"/>
    </row>
    <row r="399" spans="1:44" ht="30" x14ac:dyDescent="0.25">
      <c r="A399" s="165" t="s">
        <v>1306</v>
      </c>
      <c r="B399" s="165" t="s">
        <v>163</v>
      </c>
      <c r="C399" s="165"/>
      <c r="D399" s="166" t="s">
        <v>143</v>
      </c>
      <c r="E399" s="166" t="s">
        <v>407</v>
      </c>
      <c r="F399" s="165" t="s">
        <v>220</v>
      </c>
      <c r="G399" s="165" t="s">
        <v>61</v>
      </c>
      <c r="H399" s="167">
        <v>44674.875</v>
      </c>
      <c r="I399" s="167">
        <v>44674.895833333336</v>
      </c>
      <c r="J399" s="161" t="str">
        <f t="shared" si="114"/>
        <v>CLOSED</v>
      </c>
      <c r="K399" s="197" t="s">
        <v>775</v>
      </c>
      <c r="L399" s="207"/>
      <c r="M399" s="233"/>
      <c r="N399" s="221"/>
      <c r="O399" s="224"/>
      <c r="P399" s="399"/>
      <c r="Q399" s="399"/>
      <c r="R399" s="205"/>
      <c r="S399" s="169"/>
      <c r="T399" s="205"/>
      <c r="U399" s="169"/>
      <c r="V399" s="169"/>
      <c r="W399" s="231" t="s">
        <v>218</v>
      </c>
      <c r="X399" s="168"/>
      <c r="Y399" s="168" t="s">
        <v>186</v>
      </c>
      <c r="Z399" s="168"/>
      <c r="AA399" s="168"/>
      <c r="AB399" s="168"/>
      <c r="AC399" s="168"/>
      <c r="AD399" s="162"/>
      <c r="AE399" s="162"/>
      <c r="AF399" s="162"/>
      <c r="AG399" s="162"/>
      <c r="AH399" s="162"/>
      <c r="AI399" s="163"/>
      <c r="AJ399" s="163"/>
      <c r="AK399" s="163"/>
      <c r="AL399" s="163"/>
      <c r="AM399" s="199"/>
      <c r="AN399" s="199"/>
      <c r="AO399" s="199"/>
      <c r="AP399" s="199"/>
      <c r="AQ399" s="199"/>
      <c r="AR399" s="163"/>
    </row>
    <row r="400" spans="1:44" x14ac:dyDescent="0.25">
      <c r="A400" s="165" t="s">
        <v>1311</v>
      </c>
      <c r="B400" s="165" t="s">
        <v>163</v>
      </c>
      <c r="C400" s="165"/>
      <c r="D400" s="166" t="s">
        <v>143</v>
      </c>
      <c r="E400" s="166" t="s">
        <v>283</v>
      </c>
      <c r="F400" s="165" t="s">
        <v>220</v>
      </c>
      <c r="G400" s="165" t="s">
        <v>68</v>
      </c>
      <c r="H400" s="167">
        <v>44675.25</v>
      </c>
      <c r="I400" s="167">
        <v>44675.284722222219</v>
      </c>
      <c r="J400" s="161" t="str">
        <f t="shared" si="114"/>
        <v>CLOSED</v>
      </c>
      <c r="K400" s="197" t="s">
        <v>730</v>
      </c>
      <c r="L400" s="207"/>
      <c r="M400" s="233"/>
      <c r="N400" s="221"/>
      <c r="O400" s="224"/>
      <c r="P400" s="399"/>
      <c r="Q400" s="399"/>
      <c r="R400" s="205"/>
      <c r="S400" s="169"/>
      <c r="T400" s="205"/>
      <c r="U400" s="169"/>
      <c r="V400" s="169"/>
      <c r="W400" s="231" t="s">
        <v>218</v>
      </c>
      <c r="X400" s="168" t="s">
        <v>186</v>
      </c>
      <c r="Y400" s="168"/>
      <c r="Z400" s="168"/>
      <c r="AA400" s="168"/>
      <c r="AB400" s="168"/>
      <c r="AC400" s="168"/>
      <c r="AD400" s="162"/>
      <c r="AE400" s="162"/>
      <c r="AF400" s="162"/>
      <c r="AG400" s="162"/>
      <c r="AH400" s="162"/>
      <c r="AI400" s="163"/>
      <c r="AJ400" s="163"/>
      <c r="AK400" s="163"/>
      <c r="AL400" s="163"/>
      <c r="AM400" s="199"/>
      <c r="AN400" s="199"/>
      <c r="AO400" s="199"/>
      <c r="AP400" s="199"/>
      <c r="AQ400" s="199"/>
      <c r="AR400" s="163"/>
    </row>
    <row r="401" spans="1:44" ht="30" x14ac:dyDescent="0.25">
      <c r="A401" s="165" t="s">
        <v>1312</v>
      </c>
      <c r="B401" s="165" t="s">
        <v>163</v>
      </c>
      <c r="C401" s="165"/>
      <c r="D401" s="166" t="s">
        <v>143</v>
      </c>
      <c r="E401" s="166" t="s">
        <v>284</v>
      </c>
      <c r="F401" s="165" t="s">
        <v>220</v>
      </c>
      <c r="G401" s="165" t="s">
        <v>61</v>
      </c>
      <c r="H401" s="167">
        <v>44675.284722222219</v>
      </c>
      <c r="I401" s="167">
        <v>44675.326388888891</v>
      </c>
      <c r="J401" s="161" t="str">
        <f t="shared" si="114"/>
        <v>CLOSED</v>
      </c>
      <c r="K401" s="197" t="s">
        <v>731</v>
      </c>
      <c r="L401" s="207"/>
      <c r="M401" s="233"/>
      <c r="N401" s="221"/>
      <c r="O401" s="224"/>
      <c r="P401" s="399"/>
      <c r="Q401" s="399"/>
      <c r="R401" s="205"/>
      <c r="S401" s="169"/>
      <c r="T401" s="205"/>
      <c r="U401" s="169"/>
      <c r="V401" s="169"/>
      <c r="W401" s="231" t="s">
        <v>218</v>
      </c>
      <c r="X401" s="168" t="s">
        <v>186</v>
      </c>
      <c r="Y401" s="168"/>
      <c r="Z401" s="168"/>
      <c r="AA401" s="168"/>
      <c r="AB401" s="168"/>
      <c r="AC401" s="168"/>
      <c r="AD401" s="162"/>
      <c r="AE401" s="162"/>
      <c r="AF401" s="162"/>
      <c r="AG401" s="162"/>
      <c r="AH401" s="162"/>
      <c r="AI401" s="163"/>
      <c r="AJ401" s="163"/>
      <c r="AK401" s="163"/>
      <c r="AL401" s="163"/>
      <c r="AM401" s="199"/>
      <c r="AN401" s="199"/>
      <c r="AO401" s="199"/>
      <c r="AP401" s="199"/>
      <c r="AQ401" s="199"/>
      <c r="AR401" s="163"/>
    </row>
    <row r="402" spans="1:44" ht="30" x14ac:dyDescent="0.25">
      <c r="A402" s="165" t="s">
        <v>1313</v>
      </c>
      <c r="B402" s="165" t="s">
        <v>163</v>
      </c>
      <c r="C402" s="165"/>
      <c r="D402" s="166" t="s">
        <v>143</v>
      </c>
      <c r="E402" s="166" t="s">
        <v>407</v>
      </c>
      <c r="F402" s="165" t="s">
        <v>220</v>
      </c>
      <c r="G402" s="165" t="s">
        <v>61</v>
      </c>
      <c r="H402" s="167">
        <v>44675.722222222219</v>
      </c>
      <c r="I402" s="167">
        <v>44675.743055555555</v>
      </c>
      <c r="J402" s="161" t="str">
        <f t="shared" si="114"/>
        <v>CLOSED</v>
      </c>
      <c r="K402" s="197" t="s">
        <v>775</v>
      </c>
      <c r="L402" s="207"/>
      <c r="M402" s="233"/>
      <c r="N402" s="221"/>
      <c r="O402" s="224"/>
      <c r="P402" s="399"/>
      <c r="Q402" s="399"/>
      <c r="R402" s="205"/>
      <c r="S402" s="169"/>
      <c r="T402" s="205"/>
      <c r="U402" s="169"/>
      <c r="V402" s="169"/>
      <c r="W402" s="231" t="s">
        <v>218</v>
      </c>
      <c r="X402" s="168"/>
      <c r="Y402" s="168" t="s">
        <v>186</v>
      </c>
      <c r="Z402" s="168"/>
      <c r="AA402" s="168"/>
      <c r="AB402" s="168"/>
      <c r="AC402" s="168"/>
      <c r="AD402" s="162"/>
      <c r="AE402" s="162"/>
      <c r="AF402" s="162"/>
      <c r="AG402" s="162"/>
      <c r="AH402" s="162"/>
      <c r="AI402" s="163"/>
      <c r="AJ402" s="163"/>
      <c r="AK402" s="163"/>
      <c r="AL402" s="163"/>
      <c r="AM402" s="199"/>
      <c r="AN402" s="199"/>
      <c r="AO402" s="199"/>
      <c r="AP402" s="199"/>
      <c r="AQ402" s="199"/>
      <c r="AR402" s="163"/>
    </row>
    <row r="403" spans="1:44" x14ac:dyDescent="0.25">
      <c r="A403" s="165" t="s">
        <v>1321</v>
      </c>
      <c r="B403" s="165" t="s">
        <v>163</v>
      </c>
      <c r="C403" s="165"/>
      <c r="D403" s="166" t="s">
        <v>143</v>
      </c>
      <c r="E403" s="166" t="s">
        <v>283</v>
      </c>
      <c r="F403" s="165" t="s">
        <v>220</v>
      </c>
      <c r="G403" s="165" t="s">
        <v>68</v>
      </c>
      <c r="H403" s="167">
        <v>44676.208333333336</v>
      </c>
      <c r="I403" s="167">
        <v>44676.229166666664</v>
      </c>
      <c r="J403" s="161" t="str">
        <f t="shared" si="114"/>
        <v>CLOSED</v>
      </c>
      <c r="K403" s="197" t="s">
        <v>730</v>
      </c>
      <c r="L403" s="207"/>
      <c r="M403" s="233"/>
      <c r="N403" s="221"/>
      <c r="O403" s="224"/>
      <c r="P403" s="399"/>
      <c r="Q403" s="399"/>
      <c r="R403" s="205"/>
      <c r="S403" s="169"/>
      <c r="T403" s="205"/>
      <c r="U403" s="169"/>
      <c r="V403" s="169"/>
      <c r="W403" s="231" t="s">
        <v>218</v>
      </c>
      <c r="X403" s="168" t="s">
        <v>186</v>
      </c>
      <c r="Y403" s="168"/>
      <c r="Z403" s="168"/>
      <c r="AA403" s="168"/>
      <c r="AB403" s="168"/>
      <c r="AC403" s="168"/>
      <c r="AD403" s="162"/>
      <c r="AE403" s="162"/>
      <c r="AF403" s="162"/>
      <c r="AG403" s="162"/>
      <c r="AH403" s="162"/>
      <c r="AI403" s="163"/>
      <c r="AJ403" s="163"/>
      <c r="AK403" s="163"/>
      <c r="AL403" s="163"/>
      <c r="AM403" s="199"/>
      <c r="AN403" s="199"/>
      <c r="AO403" s="199"/>
      <c r="AP403" s="199"/>
      <c r="AQ403" s="199"/>
      <c r="AR403" s="163"/>
    </row>
    <row r="404" spans="1:44" ht="30" x14ac:dyDescent="0.25">
      <c r="A404" s="165" t="s">
        <v>1322</v>
      </c>
      <c r="B404" s="165" t="s">
        <v>163</v>
      </c>
      <c r="C404" s="165"/>
      <c r="D404" s="166" t="s">
        <v>143</v>
      </c>
      <c r="E404" s="166" t="s">
        <v>284</v>
      </c>
      <c r="F404" s="165" t="s">
        <v>220</v>
      </c>
      <c r="G404" s="165" t="s">
        <v>61</v>
      </c>
      <c r="H404" s="167">
        <v>44676.229166666664</v>
      </c>
      <c r="I404" s="167">
        <v>44676.25</v>
      </c>
      <c r="J404" s="161" t="str">
        <f t="shared" si="114"/>
        <v>CLOSED</v>
      </c>
      <c r="K404" s="197" t="s">
        <v>731</v>
      </c>
      <c r="L404" s="207"/>
      <c r="M404" s="233"/>
      <c r="N404" s="221"/>
      <c r="O404" s="224"/>
      <c r="P404" s="399"/>
      <c r="Q404" s="399"/>
      <c r="R404" s="205"/>
      <c r="S404" s="169"/>
      <c r="T404" s="205"/>
      <c r="U404" s="169"/>
      <c r="V404" s="169"/>
      <c r="W404" s="231" t="s">
        <v>218</v>
      </c>
      <c r="X404" s="168" t="s">
        <v>186</v>
      </c>
      <c r="Y404" s="168"/>
      <c r="Z404" s="168"/>
      <c r="AA404" s="168"/>
      <c r="AB404" s="168"/>
      <c r="AC404" s="168"/>
      <c r="AD404" s="162"/>
      <c r="AE404" s="162"/>
      <c r="AF404" s="162"/>
      <c r="AG404" s="162"/>
      <c r="AH404" s="162"/>
      <c r="AI404" s="163"/>
      <c r="AJ404" s="163"/>
      <c r="AK404" s="163"/>
      <c r="AL404" s="163"/>
      <c r="AM404" s="199"/>
      <c r="AN404" s="199"/>
      <c r="AO404" s="199"/>
      <c r="AP404" s="199"/>
      <c r="AQ404" s="199"/>
      <c r="AR404" s="163"/>
    </row>
    <row r="405" spans="1:44" x14ac:dyDescent="0.25">
      <c r="A405" s="165" t="s">
        <v>1323</v>
      </c>
      <c r="B405" s="165" t="s">
        <v>163</v>
      </c>
      <c r="C405" s="165"/>
      <c r="D405" s="166" t="s">
        <v>144</v>
      </c>
      <c r="E405" s="166" t="s">
        <v>1319</v>
      </c>
      <c r="F405" s="165" t="s">
        <v>220</v>
      </c>
      <c r="G405" s="165" t="s">
        <v>62</v>
      </c>
      <c r="H405" s="167">
        <v>44676.25</v>
      </c>
      <c r="I405" s="167">
        <v>44676.263888888891</v>
      </c>
      <c r="J405" s="161" t="str">
        <f t="shared" si="114"/>
        <v>CLOSED</v>
      </c>
      <c r="K405" s="197" t="s">
        <v>1320</v>
      </c>
      <c r="L405" s="207"/>
      <c r="M405" s="233"/>
      <c r="N405" s="221"/>
      <c r="O405" s="224"/>
      <c r="P405" s="399"/>
      <c r="Q405" s="399"/>
      <c r="R405" s="205"/>
      <c r="S405" s="169"/>
      <c r="T405" s="205"/>
      <c r="U405" s="169"/>
      <c r="V405" s="169"/>
      <c r="W405" s="231" t="s">
        <v>218</v>
      </c>
      <c r="X405" s="168" t="s">
        <v>186</v>
      </c>
      <c r="Y405" s="168"/>
      <c r="Z405" s="168"/>
      <c r="AA405" s="168"/>
      <c r="AB405" s="168"/>
      <c r="AC405" s="168"/>
      <c r="AD405" s="162"/>
      <c r="AE405" s="162"/>
      <c r="AF405" s="162"/>
      <c r="AG405" s="162"/>
      <c r="AH405" s="162"/>
      <c r="AI405" s="163"/>
      <c r="AJ405" s="163"/>
      <c r="AK405" s="163"/>
      <c r="AL405" s="163"/>
      <c r="AM405" s="199"/>
      <c r="AN405" s="199"/>
      <c r="AO405" s="199"/>
      <c r="AP405" s="199"/>
      <c r="AQ405" s="199"/>
      <c r="AR405" s="163"/>
    </row>
    <row r="406" spans="1:44" x14ac:dyDescent="0.25">
      <c r="A406" s="165" t="s">
        <v>1326</v>
      </c>
      <c r="B406" s="165" t="s">
        <v>163</v>
      </c>
      <c r="C406" s="165"/>
      <c r="D406" s="166" t="s">
        <v>143</v>
      </c>
      <c r="E406" s="166" t="s">
        <v>244</v>
      </c>
      <c r="F406" s="165" t="s">
        <v>220</v>
      </c>
      <c r="G406" s="165" t="s">
        <v>65</v>
      </c>
      <c r="H406" s="167">
        <v>44676.944444444445</v>
      </c>
      <c r="I406" s="167">
        <v>44676.944444444445</v>
      </c>
      <c r="J406" s="161" t="str">
        <f t="shared" si="114"/>
        <v>CLOSED</v>
      </c>
      <c r="K406" s="197" t="s">
        <v>960</v>
      </c>
      <c r="L406" s="207"/>
      <c r="M406" s="233"/>
      <c r="N406" s="221"/>
      <c r="O406" s="224"/>
      <c r="P406" s="399"/>
      <c r="Q406" s="399"/>
      <c r="R406" s="205"/>
      <c r="S406" s="169"/>
      <c r="T406" s="205"/>
      <c r="U406" s="169"/>
      <c r="V406" s="169"/>
      <c r="W406" s="231" t="s">
        <v>218</v>
      </c>
      <c r="X406" s="168"/>
      <c r="Y406" s="168"/>
      <c r="Z406" s="168" t="s">
        <v>186</v>
      </c>
      <c r="AA406" s="168"/>
      <c r="AB406" s="168"/>
      <c r="AC406" s="168"/>
      <c r="AD406" s="162"/>
      <c r="AE406" s="162"/>
      <c r="AF406" s="162"/>
      <c r="AG406" s="162"/>
      <c r="AH406" s="162"/>
      <c r="AI406" s="163"/>
      <c r="AJ406" s="163"/>
      <c r="AK406" s="163"/>
      <c r="AL406" s="163"/>
      <c r="AM406" s="199"/>
      <c r="AN406" s="199"/>
      <c r="AO406" s="199"/>
      <c r="AP406" s="199"/>
      <c r="AQ406" s="199"/>
      <c r="AR406" s="163"/>
    </row>
    <row r="407" spans="1:44" x14ac:dyDescent="0.25">
      <c r="A407" s="165" t="s">
        <v>1327</v>
      </c>
      <c r="B407" s="165" t="s">
        <v>163</v>
      </c>
      <c r="C407" s="165"/>
      <c r="D407" s="166" t="s">
        <v>143</v>
      </c>
      <c r="E407" s="166" t="s">
        <v>246</v>
      </c>
      <c r="F407" s="165" t="s">
        <v>220</v>
      </c>
      <c r="G407" s="165" t="s">
        <v>68</v>
      </c>
      <c r="H407" s="167">
        <v>44676.944444444445</v>
      </c>
      <c r="I407" s="167">
        <v>44676.958333333336</v>
      </c>
      <c r="J407" s="161" t="str">
        <f t="shared" si="114"/>
        <v>CLOSED</v>
      </c>
      <c r="K407" s="197" t="s">
        <v>961</v>
      </c>
      <c r="L407" s="207"/>
      <c r="M407" s="233"/>
      <c r="N407" s="221"/>
      <c r="O407" s="224"/>
      <c r="P407" s="399"/>
      <c r="Q407" s="399"/>
      <c r="R407" s="205"/>
      <c r="S407" s="169"/>
      <c r="T407" s="205"/>
      <c r="U407" s="169"/>
      <c r="V407" s="169"/>
      <c r="W407" s="231" t="s">
        <v>218</v>
      </c>
      <c r="X407" s="168"/>
      <c r="Y407" s="168"/>
      <c r="Z407" s="168" t="s">
        <v>186</v>
      </c>
      <c r="AA407" s="168"/>
      <c r="AB407" s="168"/>
      <c r="AC407" s="168"/>
      <c r="AD407" s="162"/>
      <c r="AE407" s="162"/>
      <c r="AF407" s="162"/>
      <c r="AG407" s="162"/>
      <c r="AH407" s="162"/>
      <c r="AI407" s="163"/>
      <c r="AJ407" s="163"/>
      <c r="AK407" s="163"/>
      <c r="AL407" s="163"/>
      <c r="AM407" s="199"/>
      <c r="AN407" s="199"/>
      <c r="AO407" s="199"/>
      <c r="AP407" s="199"/>
      <c r="AQ407" s="199"/>
      <c r="AR407" s="163"/>
    </row>
    <row r="408" spans="1:44" x14ac:dyDescent="0.25">
      <c r="A408" s="165" t="s">
        <v>1328</v>
      </c>
      <c r="B408" s="165" t="s">
        <v>163</v>
      </c>
      <c r="C408" s="165"/>
      <c r="D408" s="166" t="s">
        <v>143</v>
      </c>
      <c r="E408" s="166" t="s">
        <v>245</v>
      </c>
      <c r="F408" s="165" t="s">
        <v>220</v>
      </c>
      <c r="G408" s="165" t="s">
        <v>65</v>
      </c>
      <c r="H408" s="167">
        <v>44676.944444444445</v>
      </c>
      <c r="I408" s="167">
        <v>44676.972222222219</v>
      </c>
      <c r="J408" s="161" t="str">
        <f t="shared" si="114"/>
        <v>CLOSED</v>
      </c>
      <c r="K408" s="197" t="s">
        <v>1060</v>
      </c>
      <c r="L408" s="207"/>
      <c r="M408" s="233"/>
      <c r="N408" s="221"/>
      <c r="O408" s="224"/>
      <c r="P408" s="399"/>
      <c r="Q408" s="399"/>
      <c r="R408" s="205"/>
      <c r="S408" s="169"/>
      <c r="T408" s="205"/>
      <c r="U408" s="169"/>
      <c r="V408" s="169"/>
      <c r="W408" s="231" t="s">
        <v>218</v>
      </c>
      <c r="X408" s="168"/>
      <c r="Y408" s="168"/>
      <c r="Z408" s="168" t="s">
        <v>186</v>
      </c>
      <c r="AA408" s="168"/>
      <c r="AB408" s="168"/>
      <c r="AC408" s="168"/>
      <c r="AD408" s="162"/>
      <c r="AE408" s="162"/>
      <c r="AF408" s="162"/>
      <c r="AG408" s="162"/>
      <c r="AH408" s="162"/>
      <c r="AI408" s="163"/>
      <c r="AJ408" s="163"/>
      <c r="AK408" s="163"/>
      <c r="AL408" s="163"/>
      <c r="AM408" s="199"/>
      <c r="AN408" s="199"/>
      <c r="AO408" s="199"/>
      <c r="AP408" s="199"/>
      <c r="AQ408" s="199"/>
      <c r="AR408" s="163"/>
    </row>
    <row r="409" spans="1:44" x14ac:dyDescent="0.25">
      <c r="A409" s="165" t="s">
        <v>1329</v>
      </c>
      <c r="B409" s="165" t="s">
        <v>163</v>
      </c>
      <c r="C409" s="165"/>
      <c r="D409" s="166" t="s">
        <v>143</v>
      </c>
      <c r="E409" s="166" t="s">
        <v>248</v>
      </c>
      <c r="F409" s="165" t="s">
        <v>220</v>
      </c>
      <c r="G409" s="165" t="s">
        <v>66</v>
      </c>
      <c r="H409" s="167">
        <v>44676.944444444445</v>
      </c>
      <c r="I409" s="167">
        <v>44676.986111111109</v>
      </c>
      <c r="J409" s="161" t="str">
        <f t="shared" si="114"/>
        <v>CLOSED</v>
      </c>
      <c r="K409" s="197" t="s">
        <v>746</v>
      </c>
      <c r="L409" s="207"/>
      <c r="M409" s="233"/>
      <c r="N409" s="221"/>
      <c r="O409" s="224"/>
      <c r="P409" s="399"/>
      <c r="Q409" s="399"/>
      <c r="R409" s="205"/>
      <c r="S409" s="169"/>
      <c r="T409" s="205"/>
      <c r="U409" s="169"/>
      <c r="V409" s="169"/>
      <c r="W409" s="231" t="s">
        <v>218</v>
      </c>
      <c r="X409" s="168"/>
      <c r="Y409" s="168"/>
      <c r="Z409" s="168" t="s">
        <v>186</v>
      </c>
      <c r="AA409" s="168"/>
      <c r="AB409" s="168"/>
      <c r="AC409" s="168"/>
      <c r="AD409" s="162"/>
      <c r="AE409" s="162"/>
      <c r="AF409" s="162"/>
      <c r="AG409" s="162"/>
      <c r="AH409" s="162"/>
      <c r="AI409" s="163"/>
      <c r="AJ409" s="163"/>
      <c r="AK409" s="163"/>
      <c r="AL409" s="163"/>
      <c r="AM409" s="199"/>
      <c r="AN409" s="199"/>
      <c r="AO409" s="199"/>
      <c r="AP409" s="199"/>
      <c r="AQ409" s="199"/>
      <c r="AR409" s="163"/>
    </row>
    <row r="410" spans="1:44" x14ac:dyDescent="0.25">
      <c r="A410" s="165" t="s">
        <v>1330</v>
      </c>
      <c r="B410" s="165" t="s">
        <v>163</v>
      </c>
      <c r="C410" s="165"/>
      <c r="D410" s="166" t="s">
        <v>143</v>
      </c>
      <c r="E410" s="166" t="s">
        <v>249</v>
      </c>
      <c r="F410" s="165" t="s">
        <v>220</v>
      </c>
      <c r="G410" s="165" t="s">
        <v>66</v>
      </c>
      <c r="H410" s="167">
        <v>44676.944444444445</v>
      </c>
      <c r="I410" s="167">
        <v>44677</v>
      </c>
      <c r="J410" s="161" t="str">
        <f t="shared" si="114"/>
        <v>CLOSED</v>
      </c>
      <c r="K410" s="197" t="s">
        <v>367</v>
      </c>
      <c r="L410" s="207"/>
      <c r="M410" s="233"/>
      <c r="N410" s="221"/>
      <c r="O410" s="224"/>
      <c r="P410" s="399"/>
      <c r="Q410" s="399"/>
      <c r="R410" s="205"/>
      <c r="S410" s="169"/>
      <c r="T410" s="205"/>
      <c r="U410" s="169"/>
      <c r="V410" s="169"/>
      <c r="W410" s="231" t="s">
        <v>218</v>
      </c>
      <c r="X410" s="168"/>
      <c r="Y410" s="168"/>
      <c r="Z410" s="168" t="s">
        <v>186</v>
      </c>
      <c r="AA410" s="168"/>
      <c r="AB410" s="168"/>
      <c r="AC410" s="168"/>
      <c r="AD410" s="162"/>
      <c r="AE410" s="162"/>
      <c r="AF410" s="162"/>
      <c r="AG410" s="162"/>
      <c r="AH410" s="162"/>
      <c r="AI410" s="163"/>
      <c r="AJ410" s="163"/>
      <c r="AK410" s="163"/>
      <c r="AL410" s="163"/>
      <c r="AM410" s="199"/>
      <c r="AN410" s="199"/>
      <c r="AO410" s="199"/>
      <c r="AP410" s="199"/>
      <c r="AQ410" s="199"/>
      <c r="AR410" s="163"/>
    </row>
    <row r="411" spans="1:44" x14ac:dyDescent="0.25">
      <c r="A411" s="165" t="s">
        <v>1324</v>
      </c>
      <c r="B411" s="165" t="s">
        <v>163</v>
      </c>
      <c r="C411" s="165"/>
      <c r="D411" s="166" t="s">
        <v>143</v>
      </c>
      <c r="E411" s="166" t="s">
        <v>251</v>
      </c>
      <c r="F411" s="165" t="s">
        <v>220</v>
      </c>
      <c r="G411" s="165" t="s">
        <v>68</v>
      </c>
      <c r="H411" s="167">
        <v>44677</v>
      </c>
      <c r="I411" s="167">
        <v>44677.013888888891</v>
      </c>
      <c r="J411" s="161" t="str">
        <f t="shared" si="114"/>
        <v>CLOSED</v>
      </c>
      <c r="K411" s="197" t="s">
        <v>963</v>
      </c>
      <c r="L411" s="207"/>
      <c r="M411" s="233"/>
      <c r="N411" s="221"/>
      <c r="O411" s="224"/>
      <c r="P411" s="399"/>
      <c r="Q411" s="399"/>
      <c r="R411" s="205"/>
      <c r="S411" s="169"/>
      <c r="T411" s="205"/>
      <c r="U411" s="169"/>
      <c r="V411" s="169"/>
      <c r="W411" s="231" t="s">
        <v>218</v>
      </c>
      <c r="X411" s="168"/>
      <c r="Y411" s="168"/>
      <c r="Z411" s="168" t="s">
        <v>186</v>
      </c>
      <c r="AA411" s="168"/>
      <c r="AB411" s="168"/>
      <c r="AC411" s="168"/>
      <c r="AD411" s="162"/>
      <c r="AE411" s="162"/>
      <c r="AF411" s="162"/>
      <c r="AG411" s="162"/>
      <c r="AH411" s="162"/>
      <c r="AI411" s="163"/>
      <c r="AJ411" s="163"/>
      <c r="AK411" s="163"/>
      <c r="AL411" s="163"/>
      <c r="AM411" s="199"/>
      <c r="AN411" s="199"/>
      <c r="AO411" s="199"/>
      <c r="AP411" s="199"/>
      <c r="AQ411" s="199"/>
      <c r="AR411" s="163"/>
    </row>
    <row r="412" spans="1:44" x14ac:dyDescent="0.25">
      <c r="A412" s="165" t="s">
        <v>1325</v>
      </c>
      <c r="B412" s="165" t="s">
        <v>163</v>
      </c>
      <c r="C412" s="165"/>
      <c r="D412" s="166" t="s">
        <v>143</v>
      </c>
      <c r="E412" s="166" t="s">
        <v>252</v>
      </c>
      <c r="F412" s="165" t="s">
        <v>220</v>
      </c>
      <c r="G412" s="165" t="s">
        <v>63</v>
      </c>
      <c r="H412" s="167">
        <v>44677.013888888891</v>
      </c>
      <c r="I412" s="167">
        <v>44677.027777777781</v>
      </c>
      <c r="J412" s="161" t="str">
        <f t="shared" si="114"/>
        <v>CLOSED</v>
      </c>
      <c r="K412" s="197" t="s">
        <v>748</v>
      </c>
      <c r="L412" s="207"/>
      <c r="M412" s="233"/>
      <c r="N412" s="221"/>
      <c r="O412" s="224"/>
      <c r="P412" s="399"/>
      <c r="Q412" s="399"/>
      <c r="R412" s="205"/>
      <c r="S412" s="169"/>
      <c r="T412" s="205"/>
      <c r="U412" s="169"/>
      <c r="V412" s="169"/>
      <c r="W412" s="231" t="s">
        <v>218</v>
      </c>
      <c r="X412" s="168"/>
      <c r="Y412" s="168"/>
      <c r="Z412" s="168" t="s">
        <v>186</v>
      </c>
      <c r="AA412" s="168"/>
      <c r="AB412" s="168"/>
      <c r="AC412" s="168"/>
      <c r="AD412" s="162"/>
      <c r="AE412" s="162"/>
      <c r="AF412" s="162"/>
      <c r="AG412" s="162"/>
      <c r="AH412" s="162"/>
      <c r="AI412" s="163"/>
      <c r="AJ412" s="163"/>
      <c r="AK412" s="163"/>
      <c r="AL412" s="163"/>
      <c r="AM412" s="199"/>
      <c r="AN412" s="199"/>
      <c r="AO412" s="199"/>
      <c r="AP412" s="199"/>
      <c r="AQ412" s="199"/>
      <c r="AR412" s="163"/>
    </row>
    <row r="413" spans="1:44" ht="30" x14ac:dyDescent="0.25">
      <c r="A413" s="165" t="s">
        <v>1331</v>
      </c>
      <c r="B413" s="165" t="s">
        <v>163</v>
      </c>
      <c r="C413" s="165"/>
      <c r="D413" s="166" t="s">
        <v>143</v>
      </c>
      <c r="E413" s="166" t="s">
        <v>407</v>
      </c>
      <c r="F413" s="165" t="s">
        <v>220</v>
      </c>
      <c r="G413" s="165" t="s">
        <v>61</v>
      </c>
      <c r="H413" s="167">
        <v>44677.027777777781</v>
      </c>
      <c r="I413" s="167">
        <v>44677.055555555555</v>
      </c>
      <c r="J413" s="161" t="str">
        <f t="shared" si="114"/>
        <v>CLOSED</v>
      </c>
      <c r="K413" s="197" t="s">
        <v>775</v>
      </c>
      <c r="L413" s="207"/>
      <c r="M413" s="233"/>
      <c r="N413" s="221"/>
      <c r="O413" s="224"/>
      <c r="P413" s="399"/>
      <c r="Q413" s="399"/>
      <c r="R413" s="205"/>
      <c r="S413" s="169"/>
      <c r="T413" s="205"/>
      <c r="U413" s="169"/>
      <c r="V413" s="169"/>
      <c r="W413" s="231" t="s">
        <v>218</v>
      </c>
      <c r="X413" s="168"/>
      <c r="Y413" s="168"/>
      <c r="Z413" s="168" t="s">
        <v>186</v>
      </c>
      <c r="AA413" s="168"/>
      <c r="AB413" s="168"/>
      <c r="AC413" s="168"/>
      <c r="AD413" s="162"/>
      <c r="AE413" s="162"/>
      <c r="AF413" s="162"/>
      <c r="AG413" s="162"/>
      <c r="AH413" s="162"/>
      <c r="AI413" s="163"/>
      <c r="AJ413" s="163"/>
      <c r="AK413" s="163"/>
      <c r="AL413" s="163"/>
      <c r="AM413" s="199"/>
      <c r="AN413" s="199"/>
      <c r="AO413" s="199"/>
      <c r="AP413" s="199"/>
      <c r="AQ413" s="199"/>
      <c r="AR413" s="163"/>
    </row>
    <row r="414" spans="1:44" x14ac:dyDescent="0.25">
      <c r="A414" s="165" t="s">
        <v>1332</v>
      </c>
      <c r="B414" s="165" t="s">
        <v>163</v>
      </c>
      <c r="C414" s="165"/>
      <c r="D414" s="166" t="s">
        <v>143</v>
      </c>
      <c r="E414" s="166" t="s">
        <v>283</v>
      </c>
      <c r="F414" s="165" t="s">
        <v>220</v>
      </c>
      <c r="G414" s="165" t="s">
        <v>68</v>
      </c>
      <c r="H414" s="167">
        <v>44677.208333333336</v>
      </c>
      <c r="I414" s="167">
        <v>44677.229166666664</v>
      </c>
      <c r="J414" s="161" t="str">
        <f t="shared" ref="J414:J419" si="115">IF(A414="","",IF(OR(I414="",H414="")=TRUE,"OPEN","CLOSED"))</f>
        <v>CLOSED</v>
      </c>
      <c r="K414" s="197" t="s">
        <v>730</v>
      </c>
      <c r="L414" s="207"/>
      <c r="M414" s="233"/>
      <c r="N414" s="221"/>
      <c r="O414" s="224"/>
      <c r="P414" s="399"/>
      <c r="Q414" s="399"/>
      <c r="R414" s="205"/>
      <c r="S414" s="169"/>
      <c r="T414" s="205"/>
      <c r="U414" s="169"/>
      <c r="V414" s="169"/>
      <c r="W414" s="231" t="s">
        <v>218</v>
      </c>
      <c r="X414" s="168"/>
      <c r="Y414" s="168"/>
      <c r="Z414" s="168" t="s">
        <v>186</v>
      </c>
      <c r="AA414" s="168"/>
      <c r="AB414" s="168"/>
      <c r="AC414" s="168"/>
      <c r="AD414" s="162"/>
      <c r="AE414" s="162"/>
      <c r="AF414" s="162"/>
      <c r="AG414" s="162"/>
      <c r="AH414" s="162"/>
      <c r="AI414" s="163"/>
      <c r="AJ414" s="163"/>
      <c r="AK414" s="163"/>
      <c r="AL414" s="163"/>
      <c r="AM414" s="199"/>
      <c r="AN414" s="199"/>
      <c r="AO414" s="199"/>
      <c r="AP414" s="199"/>
      <c r="AQ414" s="199"/>
      <c r="AR414" s="163"/>
    </row>
    <row r="415" spans="1:44" ht="30" x14ac:dyDescent="0.25">
      <c r="A415" s="165" t="s">
        <v>1341</v>
      </c>
      <c r="B415" s="165" t="s">
        <v>163</v>
      </c>
      <c r="C415" s="165"/>
      <c r="D415" s="166" t="s">
        <v>143</v>
      </c>
      <c r="E415" s="166" t="s">
        <v>284</v>
      </c>
      <c r="F415" s="165" t="s">
        <v>220</v>
      </c>
      <c r="G415" s="165" t="s">
        <v>61</v>
      </c>
      <c r="H415" s="167">
        <v>44677.229166666664</v>
      </c>
      <c r="I415" s="167">
        <v>44677.25</v>
      </c>
      <c r="J415" s="161" t="str">
        <f t="shared" si="115"/>
        <v>CLOSED</v>
      </c>
      <c r="K415" s="197" t="s">
        <v>731</v>
      </c>
      <c r="L415" s="207"/>
      <c r="M415" s="233"/>
      <c r="N415" s="221"/>
      <c r="O415" s="224"/>
      <c r="P415" s="399"/>
      <c r="Q415" s="399"/>
      <c r="R415" s="205"/>
      <c r="S415" s="169"/>
      <c r="T415" s="205"/>
      <c r="U415" s="169"/>
      <c r="V415" s="169"/>
      <c r="W415" s="231" t="s">
        <v>218</v>
      </c>
      <c r="X415" s="168"/>
      <c r="Y415" s="168"/>
      <c r="Z415" s="168" t="s">
        <v>186</v>
      </c>
      <c r="AA415" s="168"/>
      <c r="AB415" s="168"/>
      <c r="AC415" s="168"/>
      <c r="AD415" s="162"/>
      <c r="AE415" s="162"/>
      <c r="AF415" s="162"/>
      <c r="AG415" s="162"/>
      <c r="AH415" s="162"/>
      <c r="AI415" s="163"/>
      <c r="AJ415" s="163"/>
      <c r="AK415" s="163"/>
      <c r="AL415" s="163"/>
      <c r="AM415" s="199"/>
      <c r="AN415" s="199"/>
      <c r="AO415" s="199"/>
      <c r="AP415" s="199"/>
      <c r="AQ415" s="199"/>
      <c r="AR415" s="163"/>
    </row>
    <row r="416" spans="1:44" ht="30" x14ac:dyDescent="0.25">
      <c r="A416" s="165" t="s">
        <v>1343</v>
      </c>
      <c r="B416" s="165" t="s">
        <v>163</v>
      </c>
      <c r="C416" s="165"/>
      <c r="D416" s="166" t="s">
        <v>143</v>
      </c>
      <c r="E416" s="166" t="s">
        <v>407</v>
      </c>
      <c r="F416" s="165" t="s">
        <v>220</v>
      </c>
      <c r="G416" s="165" t="s">
        <v>61</v>
      </c>
      <c r="H416" s="167">
        <v>44678</v>
      </c>
      <c r="I416" s="167">
        <v>44678.020833333336</v>
      </c>
      <c r="J416" s="161" t="str">
        <f t="shared" si="115"/>
        <v>CLOSED</v>
      </c>
      <c r="K416" s="197" t="s">
        <v>775</v>
      </c>
      <c r="L416" s="207"/>
      <c r="M416" s="233"/>
      <c r="N416" s="221"/>
      <c r="O416" s="224"/>
      <c r="P416" s="399"/>
      <c r="Q416" s="399"/>
      <c r="R416" s="205"/>
      <c r="S416" s="169"/>
      <c r="T416" s="205"/>
      <c r="U416" s="169"/>
      <c r="V416" s="169"/>
      <c r="W416" s="231" t="s">
        <v>218</v>
      </c>
      <c r="X416" s="168"/>
      <c r="Y416" s="168"/>
      <c r="Z416" s="168" t="s">
        <v>186</v>
      </c>
      <c r="AA416" s="168"/>
      <c r="AB416" s="168"/>
      <c r="AC416" s="168"/>
      <c r="AD416" s="162"/>
      <c r="AE416" s="162"/>
      <c r="AF416" s="162"/>
      <c r="AG416" s="162"/>
      <c r="AH416" s="162"/>
      <c r="AI416" s="163"/>
      <c r="AJ416" s="163"/>
      <c r="AK416" s="163"/>
      <c r="AL416" s="163"/>
      <c r="AM416" s="199"/>
      <c r="AN416" s="199"/>
      <c r="AO416" s="199"/>
      <c r="AP416" s="199"/>
      <c r="AQ416" s="199"/>
      <c r="AR416" s="163"/>
    </row>
    <row r="417" spans="1:44" x14ac:dyDescent="0.25">
      <c r="A417" s="165" t="s">
        <v>1344</v>
      </c>
      <c r="B417" s="165" t="s">
        <v>163</v>
      </c>
      <c r="C417" s="165"/>
      <c r="D417" s="166" t="s">
        <v>143</v>
      </c>
      <c r="E417" s="166" t="s">
        <v>254</v>
      </c>
      <c r="F417" s="165" t="s">
        <v>220</v>
      </c>
      <c r="G417" s="165" t="s">
        <v>69</v>
      </c>
      <c r="H417" s="167">
        <v>44678.020833333336</v>
      </c>
      <c r="I417" s="167">
        <v>44678.0625</v>
      </c>
      <c r="J417" s="161" t="str">
        <f t="shared" si="115"/>
        <v>CLOSED</v>
      </c>
      <c r="K417" s="197" t="s">
        <v>749</v>
      </c>
      <c r="L417" s="207"/>
      <c r="M417" s="233"/>
      <c r="N417" s="221"/>
      <c r="O417" s="224"/>
      <c r="P417" s="399"/>
      <c r="Q417" s="399"/>
      <c r="R417" s="205"/>
      <c r="S417" s="169"/>
      <c r="T417" s="205"/>
      <c r="U417" s="169"/>
      <c r="V417" s="169"/>
      <c r="W417" s="231" t="s">
        <v>218</v>
      </c>
      <c r="X417" s="168"/>
      <c r="Y417" s="168"/>
      <c r="Z417" s="168" t="s">
        <v>186</v>
      </c>
      <c r="AA417" s="168"/>
      <c r="AB417" s="168"/>
      <c r="AC417" s="168"/>
      <c r="AD417" s="162"/>
      <c r="AE417" s="162"/>
      <c r="AF417" s="162"/>
      <c r="AG417" s="162"/>
      <c r="AH417" s="162"/>
      <c r="AI417" s="163"/>
      <c r="AJ417" s="163"/>
      <c r="AK417" s="163"/>
      <c r="AL417" s="163"/>
      <c r="AM417" s="199"/>
      <c r="AN417" s="199"/>
      <c r="AO417" s="199"/>
      <c r="AP417" s="199"/>
      <c r="AQ417" s="199"/>
      <c r="AR417" s="163"/>
    </row>
    <row r="418" spans="1:44" x14ac:dyDescent="0.25">
      <c r="A418" s="165" t="s">
        <v>1345</v>
      </c>
      <c r="B418" s="165" t="s">
        <v>163</v>
      </c>
      <c r="C418" s="165"/>
      <c r="D418" s="166" t="s">
        <v>143</v>
      </c>
      <c r="E418" s="166" t="s">
        <v>320</v>
      </c>
      <c r="F418" s="165" t="s">
        <v>220</v>
      </c>
      <c r="G418" s="165" t="s">
        <v>66</v>
      </c>
      <c r="H418" s="167">
        <v>44678.041666666664</v>
      </c>
      <c r="I418" s="167">
        <v>44678.104166666664</v>
      </c>
      <c r="J418" s="161" t="str">
        <f t="shared" si="115"/>
        <v>CLOSED</v>
      </c>
      <c r="K418" s="197" t="s">
        <v>1210</v>
      </c>
      <c r="L418" s="207"/>
      <c r="M418" s="233"/>
      <c r="N418" s="221"/>
      <c r="O418" s="224"/>
      <c r="P418" s="399"/>
      <c r="Q418" s="399"/>
      <c r="R418" s="205"/>
      <c r="S418" s="169"/>
      <c r="T418" s="205"/>
      <c r="U418" s="169"/>
      <c r="V418" s="169"/>
      <c r="W418" s="231" t="s">
        <v>218</v>
      </c>
      <c r="X418" s="168"/>
      <c r="Y418" s="168"/>
      <c r="Z418" s="168" t="s">
        <v>186</v>
      </c>
      <c r="AA418" s="168"/>
      <c r="AB418" s="168"/>
      <c r="AC418" s="168"/>
      <c r="AD418" s="162"/>
      <c r="AE418" s="162"/>
      <c r="AF418" s="162"/>
      <c r="AG418" s="162"/>
      <c r="AH418" s="162"/>
      <c r="AI418" s="163"/>
      <c r="AJ418" s="163"/>
      <c r="AK418" s="163"/>
      <c r="AL418" s="163"/>
      <c r="AM418" s="199"/>
      <c r="AN418" s="199"/>
      <c r="AO418" s="199"/>
      <c r="AP418" s="199"/>
      <c r="AQ418" s="199"/>
      <c r="AR418" s="163"/>
    </row>
    <row r="419" spans="1:44" x14ac:dyDescent="0.25">
      <c r="A419" s="165" t="s">
        <v>1346</v>
      </c>
      <c r="B419" s="165" t="s">
        <v>163</v>
      </c>
      <c r="C419" s="165"/>
      <c r="D419" s="166" t="s">
        <v>143</v>
      </c>
      <c r="E419" s="166" t="s">
        <v>247</v>
      </c>
      <c r="F419" s="165" t="s">
        <v>220</v>
      </c>
      <c r="G419" s="165" t="s">
        <v>66</v>
      </c>
      <c r="H419" s="167">
        <v>44678.0625</v>
      </c>
      <c r="I419" s="167">
        <v>44678.145833333336</v>
      </c>
      <c r="J419" s="161" t="str">
        <f t="shared" si="115"/>
        <v>CLOSED</v>
      </c>
      <c r="K419" s="197" t="s">
        <v>1210</v>
      </c>
      <c r="L419" s="207"/>
      <c r="M419" s="233"/>
      <c r="N419" s="221"/>
      <c r="O419" s="224"/>
      <c r="P419" s="399"/>
      <c r="Q419" s="399"/>
      <c r="R419" s="205"/>
      <c r="S419" s="169"/>
      <c r="T419" s="205"/>
      <c r="U419" s="169"/>
      <c r="V419" s="169"/>
      <c r="W419" s="231" t="s">
        <v>218</v>
      </c>
      <c r="X419" s="168"/>
      <c r="Y419" s="168"/>
      <c r="Z419" s="168" t="s">
        <v>186</v>
      </c>
      <c r="AA419" s="168"/>
      <c r="AB419" s="168"/>
      <c r="AC419" s="168"/>
      <c r="AD419" s="162"/>
      <c r="AE419" s="162"/>
      <c r="AF419" s="162"/>
      <c r="AG419" s="162"/>
      <c r="AH419" s="162"/>
      <c r="AI419" s="163"/>
      <c r="AJ419" s="163"/>
      <c r="AK419" s="163"/>
      <c r="AL419" s="163"/>
      <c r="AM419" s="199"/>
      <c r="AN419" s="199"/>
      <c r="AO419" s="199"/>
      <c r="AP419" s="199"/>
      <c r="AQ419" s="199"/>
      <c r="AR419" s="163"/>
    </row>
    <row r="420" spans="1:44" x14ac:dyDescent="0.25">
      <c r="A420" s="165" t="s">
        <v>1342</v>
      </c>
      <c r="B420" s="165" t="s">
        <v>163</v>
      </c>
      <c r="C420" s="165"/>
      <c r="D420" s="166" t="s">
        <v>143</v>
      </c>
      <c r="E420" s="166" t="s">
        <v>283</v>
      </c>
      <c r="F420" s="165" t="s">
        <v>220</v>
      </c>
      <c r="G420" s="165" t="s">
        <v>68</v>
      </c>
      <c r="H420" s="167">
        <v>44678.208333333336</v>
      </c>
      <c r="I420" s="167">
        <v>44678.229166666664</v>
      </c>
      <c r="J420" s="161" t="str">
        <f t="shared" ref="J420:J451" si="116">IF(A420="","",IF(OR(I420="",H420="")=TRUE,"OPEN","CLOSED"))</f>
        <v>CLOSED</v>
      </c>
      <c r="K420" s="197" t="s">
        <v>730</v>
      </c>
      <c r="L420" s="207"/>
      <c r="M420" s="233"/>
      <c r="N420" s="221"/>
      <c r="O420" s="224"/>
      <c r="P420" s="399"/>
      <c r="Q420" s="399"/>
      <c r="R420" s="205"/>
      <c r="S420" s="169"/>
      <c r="T420" s="205"/>
      <c r="U420" s="169"/>
      <c r="V420" s="169"/>
      <c r="W420" s="231" t="s">
        <v>218</v>
      </c>
      <c r="X420" s="168"/>
      <c r="Y420" s="168"/>
      <c r="Z420" s="168" t="s">
        <v>186</v>
      </c>
      <c r="AA420" s="168"/>
      <c r="AB420" s="168"/>
      <c r="AC420" s="168"/>
      <c r="AD420" s="162"/>
      <c r="AE420" s="162"/>
      <c r="AF420" s="162"/>
      <c r="AG420" s="162"/>
      <c r="AH420" s="162"/>
      <c r="AI420" s="163"/>
      <c r="AJ420" s="163"/>
      <c r="AK420" s="163"/>
      <c r="AL420" s="163"/>
      <c r="AM420" s="199"/>
      <c r="AN420" s="199"/>
      <c r="AO420" s="199"/>
      <c r="AP420" s="199"/>
      <c r="AQ420" s="199"/>
      <c r="AR420" s="163"/>
    </row>
    <row r="421" spans="1:44" ht="30" x14ac:dyDescent="0.25">
      <c r="A421" s="165" t="s">
        <v>1347</v>
      </c>
      <c r="B421" s="165" t="s">
        <v>163</v>
      </c>
      <c r="C421" s="165"/>
      <c r="D421" s="166" t="s">
        <v>143</v>
      </c>
      <c r="E421" s="166" t="s">
        <v>284</v>
      </c>
      <c r="F421" s="165" t="s">
        <v>220</v>
      </c>
      <c r="G421" s="165" t="s">
        <v>61</v>
      </c>
      <c r="H421" s="167">
        <v>44678.229166666664</v>
      </c>
      <c r="I421" s="167">
        <v>44678.25</v>
      </c>
      <c r="J421" s="161" t="str">
        <f t="shared" si="116"/>
        <v>CLOSED</v>
      </c>
      <c r="K421" s="197" t="s">
        <v>731</v>
      </c>
      <c r="L421" s="207"/>
      <c r="M421" s="233"/>
      <c r="N421" s="221"/>
      <c r="O421" s="224"/>
      <c r="P421" s="399"/>
      <c r="Q421" s="399"/>
      <c r="R421" s="205"/>
      <c r="S421" s="169"/>
      <c r="T421" s="205"/>
      <c r="U421" s="169"/>
      <c r="V421" s="169"/>
      <c r="W421" s="231" t="s">
        <v>218</v>
      </c>
      <c r="X421" s="168"/>
      <c r="Y421" s="168"/>
      <c r="Z421" s="168" t="s">
        <v>186</v>
      </c>
      <c r="AA421" s="168"/>
      <c r="AB421" s="168"/>
      <c r="AC421" s="168"/>
      <c r="AD421" s="162"/>
      <c r="AE421" s="162"/>
      <c r="AF421" s="162"/>
      <c r="AG421" s="162"/>
      <c r="AH421" s="162"/>
      <c r="AI421" s="163"/>
      <c r="AJ421" s="163"/>
      <c r="AK421" s="163"/>
      <c r="AL421" s="163"/>
      <c r="AM421" s="199"/>
      <c r="AN421" s="199"/>
      <c r="AO421" s="199"/>
      <c r="AP421" s="199"/>
      <c r="AQ421" s="199"/>
      <c r="AR421" s="163"/>
    </row>
    <row r="422" spans="1:44" ht="30" x14ac:dyDescent="0.25">
      <c r="A422" s="165" t="s">
        <v>1358</v>
      </c>
      <c r="B422" s="165" t="s">
        <v>163</v>
      </c>
      <c r="C422" s="165"/>
      <c r="D422" s="166" t="s">
        <v>143</v>
      </c>
      <c r="E422" s="166" t="s">
        <v>407</v>
      </c>
      <c r="F422" s="165" t="s">
        <v>220</v>
      </c>
      <c r="G422" s="165" t="s">
        <v>61</v>
      </c>
      <c r="H422" s="167">
        <v>44679.013888888891</v>
      </c>
      <c r="I422" s="167">
        <v>44679.034722222219</v>
      </c>
      <c r="J422" s="161" t="str">
        <f t="shared" si="116"/>
        <v>CLOSED</v>
      </c>
      <c r="K422" s="197" t="s">
        <v>775</v>
      </c>
      <c r="L422" s="207"/>
      <c r="M422" s="233"/>
      <c r="N422" s="221"/>
      <c r="O422" s="224"/>
      <c r="P422" s="399"/>
      <c r="Q422" s="399"/>
      <c r="R422" s="205"/>
      <c r="S422" s="169"/>
      <c r="T422" s="205"/>
      <c r="U422" s="169"/>
      <c r="V422" s="169"/>
      <c r="W422" s="231" t="s">
        <v>218</v>
      </c>
      <c r="X422" s="168"/>
      <c r="Y422" s="168"/>
      <c r="Z422" s="168" t="s">
        <v>186</v>
      </c>
      <c r="AA422" s="168"/>
      <c r="AB422" s="168"/>
      <c r="AC422" s="168"/>
      <c r="AD422" s="162"/>
      <c r="AE422" s="162"/>
      <c r="AF422" s="162"/>
      <c r="AG422" s="162"/>
      <c r="AH422" s="162"/>
      <c r="AI422" s="163"/>
      <c r="AJ422" s="163"/>
      <c r="AK422" s="163"/>
      <c r="AL422" s="163"/>
      <c r="AM422" s="199"/>
      <c r="AN422" s="199"/>
      <c r="AO422" s="199"/>
      <c r="AP422" s="199"/>
      <c r="AQ422" s="199"/>
      <c r="AR422" s="163"/>
    </row>
    <row r="423" spans="1:44" x14ac:dyDescent="0.25">
      <c r="A423" s="165" t="s">
        <v>1359</v>
      </c>
      <c r="B423" s="165" t="s">
        <v>163</v>
      </c>
      <c r="C423" s="165"/>
      <c r="D423" s="166" t="s">
        <v>143</v>
      </c>
      <c r="E423" s="166" t="s">
        <v>416</v>
      </c>
      <c r="F423" s="165" t="s">
        <v>220</v>
      </c>
      <c r="G423" s="165" t="s">
        <v>66</v>
      </c>
      <c r="H423" s="167">
        <v>44679.166666666664</v>
      </c>
      <c r="I423" s="167">
        <v>44679.1875</v>
      </c>
      <c r="J423" s="161" t="str">
        <f t="shared" si="116"/>
        <v>CLOSED</v>
      </c>
      <c r="K423" s="197" t="s">
        <v>453</v>
      </c>
      <c r="L423" s="207"/>
      <c r="M423" s="233"/>
      <c r="N423" s="221"/>
      <c r="O423" s="224"/>
      <c r="P423" s="399"/>
      <c r="Q423" s="399"/>
      <c r="R423" s="205"/>
      <c r="S423" s="169"/>
      <c r="T423" s="205"/>
      <c r="U423" s="169"/>
      <c r="V423" s="169"/>
      <c r="W423" s="231" t="s">
        <v>218</v>
      </c>
      <c r="X423" s="168"/>
      <c r="Y423" s="168"/>
      <c r="Z423" s="168" t="s">
        <v>186</v>
      </c>
      <c r="AA423" s="168"/>
      <c r="AB423" s="168"/>
      <c r="AC423" s="168"/>
      <c r="AD423" s="162">
        <f>IF(H423="","",MONTH(H423))</f>
        <v>4</v>
      </c>
      <c r="AE423" s="162">
        <f>IF(I423="","",MONTH(I423))</f>
        <v>4</v>
      </c>
      <c r="AF423" s="162">
        <f>IF(H423="","",YEAR(H423))</f>
        <v>2022</v>
      </c>
      <c r="AG423" s="162">
        <f>IF(I423="","",YEAR(I423))</f>
        <v>2022</v>
      </c>
      <c r="AH423" s="162">
        <f>IF(B423="Root",IF(J423="CLOSED",SUMIF(Entrenamientos!A:A,"&lt;="&amp;Mantenimiento!I423,Entrenamientos!L:L)-SUMIF(Entrenamientos!A:A,"&lt;="&amp;Mantenimiento!H423,Entrenamientos!L:L),""),"")</f>
        <v>0</v>
      </c>
      <c r="AI423" s="163" t="str">
        <f>IF(W423="YES",IF(COUNTIF($W$3:$W1193,"YES")=0,SUMIF(Entrenamientos!A:A,"&lt;="&amp;Mantenimiento!H423,Entrenamientos!L:L),SUMIF(Entrenamientos!A:A,"&lt;="&amp;Mantenimiento!H423,Entrenamientos!L:L)-SUMIF($I:$I,"&lt;"&amp;(Mantenimiento!H423-1),$AI:$AI)),"")</f>
        <v/>
      </c>
      <c r="AJ423" s="163">
        <f>IF(LEFT(F423,3)="AWP","",IF(I423="","",($I423-$H423)/$AS$1))</f>
        <v>0.50000000008731149</v>
      </c>
      <c r="AK423" s="163" t="str">
        <f ca="1">IF(LEFT(F423,3)="AWP",IF(I423="",(TODAY()-H423)/$AS$1,(I423-H423)/$AS$1),"")</f>
        <v/>
      </c>
      <c r="AL423" s="163" t="str">
        <f>IF($F423="MIP",IF(X423="X",$AJ423,""),"")</f>
        <v/>
      </c>
      <c r="AM423" s="199" t="str">
        <f>IF($F423="MIP",IF(Y423="X",$AJ423,""),"")</f>
        <v/>
      </c>
      <c r="AN423" s="199" t="e">
        <f>IF($F423="MIP",IF(#REF!="X",$AJ423,""),"")</f>
        <v>#REF!</v>
      </c>
      <c r="AO423" s="199">
        <f t="shared" ref="AO423:AR424" si="117">IF($F423="MIP",IF(Z423="X",$AJ423,""),"")</f>
        <v>0.50000000008731149</v>
      </c>
      <c r="AP423" s="199" t="str">
        <f t="shared" si="117"/>
        <v/>
      </c>
      <c r="AQ423" s="199" t="str">
        <f t="shared" si="117"/>
        <v/>
      </c>
      <c r="AR423" s="163" t="str">
        <f t="shared" si="117"/>
        <v/>
      </c>
    </row>
    <row r="424" spans="1:44" x14ac:dyDescent="0.25">
      <c r="A424" s="165" t="s">
        <v>1361</v>
      </c>
      <c r="B424" s="165" t="s">
        <v>163</v>
      </c>
      <c r="C424" s="165"/>
      <c r="D424" s="166" t="s">
        <v>143</v>
      </c>
      <c r="E424" s="166" t="s">
        <v>376</v>
      </c>
      <c r="F424" s="165" t="s">
        <v>220</v>
      </c>
      <c r="G424" s="165" t="s">
        <v>66</v>
      </c>
      <c r="H424" s="167">
        <v>44679.1875</v>
      </c>
      <c r="I424" s="167">
        <v>44679.208333333336</v>
      </c>
      <c r="J424" s="161" t="str">
        <f t="shared" si="116"/>
        <v>CLOSED</v>
      </c>
      <c r="K424" s="166" t="s">
        <v>1360</v>
      </c>
      <c r="L424" s="207"/>
      <c r="M424" s="233"/>
      <c r="N424" s="221"/>
      <c r="O424" s="224"/>
      <c r="P424" s="399"/>
      <c r="Q424" s="399"/>
      <c r="R424" s="205"/>
      <c r="S424" s="169"/>
      <c r="T424" s="205"/>
      <c r="U424" s="169"/>
      <c r="V424" s="169"/>
      <c r="W424" s="231" t="s">
        <v>218</v>
      </c>
      <c r="X424" s="168"/>
      <c r="Y424" s="168"/>
      <c r="Z424" s="168" t="s">
        <v>186</v>
      </c>
      <c r="AA424" s="168"/>
      <c r="AB424" s="168"/>
      <c r="AC424" s="168"/>
      <c r="AD424" s="162">
        <f>IF(H424="","",MONTH(H424))</f>
        <v>4</v>
      </c>
      <c r="AE424" s="162">
        <f>IF(I424="","",MONTH(I424))</f>
        <v>4</v>
      </c>
      <c r="AF424" s="162">
        <f>IF(H424="","",YEAR(H424))</f>
        <v>2022</v>
      </c>
      <c r="AG424" s="162">
        <f>IF(I424="","",YEAR(I424))</f>
        <v>2022</v>
      </c>
      <c r="AH424" s="162">
        <f>IF(B424="Root",IF(J424="CLOSED",SUMIF(Entrenamientos!A:A,"&lt;="&amp;Mantenimiento!I424,Entrenamientos!L:L)-SUMIF(Entrenamientos!A:A,"&lt;="&amp;Mantenimiento!H424,Entrenamientos!L:L),""),"")</f>
        <v>0</v>
      </c>
      <c r="AI424" s="163" t="str">
        <f>IF(W424="YES",IF(COUNTIF($W$3:$W1194,"YES")=0,SUMIF(Entrenamientos!A:A,"&lt;="&amp;Mantenimiento!H424,Entrenamientos!L:L),SUMIF(Entrenamientos!A:A,"&lt;="&amp;Mantenimiento!H424,Entrenamientos!L:L)-SUMIF($I:$I,"&lt;"&amp;(Mantenimiento!H424-1),$AI:$AI)),"")</f>
        <v/>
      </c>
      <c r="AJ424" s="163">
        <f>IF(LEFT(F424,3)="AWP","",IF(I424="","",($I424-$H424)/$AS$1))</f>
        <v>0.50000000008731149</v>
      </c>
      <c r="AK424" s="163" t="str">
        <f ca="1">IF(LEFT(F424,3)="AWP",IF(I424="",(TODAY()-H424)/$AS$1,(I424-H424)/$AS$1),"")</f>
        <v/>
      </c>
      <c r="AL424" s="163" t="str">
        <f>IF($F424="MIP",IF(X424="X",$AJ424,""),"")</f>
        <v/>
      </c>
      <c r="AM424" s="199" t="str">
        <f>IF($F424="MIP",IF(Y424="X",$AJ424,""),"")</f>
        <v/>
      </c>
      <c r="AN424" s="199" t="e">
        <f>IF($F424="MIP",IF(#REF!="X",$AJ424,""),"")</f>
        <v>#REF!</v>
      </c>
      <c r="AO424" s="199">
        <f t="shared" si="117"/>
        <v>0.50000000008731149</v>
      </c>
      <c r="AP424" s="199" t="str">
        <f t="shared" si="117"/>
        <v/>
      </c>
      <c r="AQ424" s="199" t="str">
        <f t="shared" si="117"/>
        <v/>
      </c>
      <c r="AR424" s="163" t="str">
        <f t="shared" si="117"/>
        <v/>
      </c>
    </row>
    <row r="425" spans="1:44" x14ac:dyDescent="0.25">
      <c r="A425" s="165" t="s">
        <v>1362</v>
      </c>
      <c r="B425" s="165" t="s">
        <v>163</v>
      </c>
      <c r="C425" s="165"/>
      <c r="D425" s="166" t="s">
        <v>143</v>
      </c>
      <c r="E425" s="166" t="s">
        <v>283</v>
      </c>
      <c r="F425" s="165" t="s">
        <v>220</v>
      </c>
      <c r="G425" s="165" t="s">
        <v>68</v>
      </c>
      <c r="H425" s="167">
        <v>44679.208333391201</v>
      </c>
      <c r="I425" s="167">
        <v>44679.229166666664</v>
      </c>
      <c r="J425" s="161" t="str">
        <f t="shared" si="116"/>
        <v>CLOSED</v>
      </c>
      <c r="K425" s="197" t="s">
        <v>730</v>
      </c>
      <c r="L425" s="207"/>
      <c r="M425" s="233"/>
      <c r="N425" s="221"/>
      <c r="O425" s="224"/>
      <c r="P425" s="399"/>
      <c r="Q425" s="399"/>
      <c r="R425" s="205"/>
      <c r="S425" s="169"/>
      <c r="T425" s="205"/>
      <c r="U425" s="169"/>
      <c r="V425" s="169"/>
      <c r="W425" s="231" t="s">
        <v>218</v>
      </c>
      <c r="X425" s="168"/>
      <c r="Y425" s="168"/>
      <c r="Z425" s="168" t="s">
        <v>186</v>
      </c>
      <c r="AA425" s="168"/>
      <c r="AB425" s="168"/>
      <c r="AC425" s="168"/>
      <c r="AD425" s="162"/>
      <c r="AE425" s="162"/>
      <c r="AF425" s="162"/>
      <c r="AG425" s="162"/>
      <c r="AH425" s="162"/>
      <c r="AI425" s="163"/>
      <c r="AJ425" s="163"/>
      <c r="AK425" s="163"/>
      <c r="AL425" s="163"/>
      <c r="AM425" s="199"/>
      <c r="AN425" s="199"/>
      <c r="AO425" s="199"/>
      <c r="AP425" s="199"/>
      <c r="AQ425" s="199"/>
      <c r="AR425" s="163"/>
    </row>
    <row r="426" spans="1:44" ht="30" x14ac:dyDescent="0.25">
      <c r="A426" s="165" t="s">
        <v>1363</v>
      </c>
      <c r="B426" s="165" t="s">
        <v>163</v>
      </c>
      <c r="C426" s="165"/>
      <c r="D426" s="166" t="s">
        <v>143</v>
      </c>
      <c r="E426" s="166" t="s">
        <v>284</v>
      </c>
      <c r="F426" s="165" t="s">
        <v>220</v>
      </c>
      <c r="G426" s="165" t="s">
        <v>61</v>
      </c>
      <c r="H426" s="167">
        <v>44679.22916678241</v>
      </c>
      <c r="I426" s="167">
        <v>44679.25</v>
      </c>
      <c r="J426" s="161" t="str">
        <f t="shared" si="116"/>
        <v>CLOSED</v>
      </c>
      <c r="K426" s="197" t="s">
        <v>731</v>
      </c>
      <c r="L426" s="207"/>
      <c r="M426" s="233"/>
      <c r="N426" s="221"/>
      <c r="O426" s="224"/>
      <c r="P426" s="399"/>
      <c r="Q426" s="399"/>
      <c r="R426" s="205"/>
      <c r="S426" s="169"/>
      <c r="T426" s="205"/>
      <c r="U426" s="169"/>
      <c r="V426" s="169"/>
      <c r="W426" s="231" t="s">
        <v>218</v>
      </c>
      <c r="X426" s="168"/>
      <c r="Y426" s="168"/>
      <c r="Z426" s="168" t="s">
        <v>186</v>
      </c>
      <c r="AA426" s="168"/>
      <c r="AB426" s="168"/>
      <c r="AC426" s="168"/>
      <c r="AD426" s="162"/>
      <c r="AE426" s="162"/>
      <c r="AF426" s="162"/>
      <c r="AG426" s="162"/>
      <c r="AH426" s="162"/>
      <c r="AI426" s="163"/>
      <c r="AJ426" s="163"/>
      <c r="AK426" s="163"/>
      <c r="AL426" s="163"/>
      <c r="AM426" s="199"/>
      <c r="AN426" s="199"/>
      <c r="AO426" s="199"/>
      <c r="AP426" s="199"/>
      <c r="AQ426" s="199"/>
      <c r="AR426" s="163"/>
    </row>
    <row r="427" spans="1:44" ht="30" x14ac:dyDescent="0.25">
      <c r="A427" s="165" t="s">
        <v>1366</v>
      </c>
      <c r="B427" s="165" t="s">
        <v>163</v>
      </c>
      <c r="C427" s="165"/>
      <c r="D427" s="166" t="s">
        <v>143</v>
      </c>
      <c r="E427" s="166" t="s">
        <v>407</v>
      </c>
      <c r="F427" s="165" t="s">
        <v>220</v>
      </c>
      <c r="G427" s="165" t="s">
        <v>61</v>
      </c>
      <c r="H427" s="167">
        <v>44680.013888888891</v>
      </c>
      <c r="I427" s="167">
        <v>44680.034722222219</v>
      </c>
      <c r="J427" s="161" t="str">
        <f t="shared" si="116"/>
        <v>CLOSED</v>
      </c>
      <c r="K427" s="197" t="s">
        <v>775</v>
      </c>
      <c r="L427" s="207"/>
      <c r="M427" s="233"/>
      <c r="N427" s="221"/>
      <c r="O427" s="224"/>
      <c r="P427" s="399"/>
      <c r="Q427" s="399"/>
      <c r="R427" s="205"/>
      <c r="S427" s="169"/>
      <c r="T427" s="205"/>
      <c r="U427" s="169"/>
      <c r="V427" s="169"/>
      <c r="W427" s="231" t="s">
        <v>218</v>
      </c>
      <c r="X427" s="168"/>
      <c r="Y427" s="168"/>
      <c r="Z427" s="168" t="s">
        <v>186</v>
      </c>
      <c r="AA427" s="168"/>
      <c r="AB427" s="168"/>
      <c r="AC427" s="168"/>
      <c r="AD427" s="162"/>
      <c r="AE427" s="162"/>
      <c r="AF427" s="162"/>
      <c r="AG427" s="162"/>
      <c r="AH427" s="162"/>
      <c r="AI427" s="163"/>
      <c r="AJ427" s="163"/>
      <c r="AK427" s="163"/>
      <c r="AL427" s="163"/>
      <c r="AM427" s="199"/>
      <c r="AN427" s="199"/>
      <c r="AO427" s="199"/>
      <c r="AP427" s="199"/>
      <c r="AQ427" s="199"/>
      <c r="AR427" s="163"/>
    </row>
    <row r="428" spans="1:44" x14ac:dyDescent="0.25">
      <c r="A428" s="165" t="s">
        <v>1367</v>
      </c>
      <c r="B428" s="165" t="s">
        <v>163</v>
      </c>
      <c r="C428" s="165"/>
      <c r="D428" s="166" t="s">
        <v>143</v>
      </c>
      <c r="E428" s="166" t="s">
        <v>257</v>
      </c>
      <c r="F428" s="165" t="s">
        <v>220</v>
      </c>
      <c r="G428" s="165" t="s">
        <v>60</v>
      </c>
      <c r="H428" s="167">
        <v>44680.034722222219</v>
      </c>
      <c r="I428" s="167">
        <v>44680.118055555555</v>
      </c>
      <c r="J428" s="161" t="str">
        <f t="shared" si="116"/>
        <v>CLOSED</v>
      </c>
      <c r="K428" s="166" t="s">
        <v>862</v>
      </c>
      <c r="L428" s="207"/>
      <c r="M428" s="233"/>
      <c r="N428" s="221"/>
      <c r="O428" s="224"/>
      <c r="P428" s="399"/>
      <c r="Q428" s="399"/>
      <c r="R428" s="205"/>
      <c r="S428" s="169"/>
      <c r="T428" s="205"/>
      <c r="U428" s="169"/>
      <c r="V428" s="169"/>
      <c r="W428" s="231" t="s">
        <v>218</v>
      </c>
      <c r="X428" s="168"/>
      <c r="Y428" s="168"/>
      <c r="Z428" s="168" t="s">
        <v>186</v>
      </c>
      <c r="AA428" s="168"/>
      <c r="AB428" s="168"/>
      <c r="AC428" s="168"/>
      <c r="AD428" s="162">
        <f>IF(H428="","",MONTH(H428))</f>
        <v>4</v>
      </c>
      <c r="AE428" s="162">
        <f>IF(I428="","",MONTH(I428))</f>
        <v>4</v>
      </c>
      <c r="AF428" s="162">
        <f>IF(H428="","",YEAR(H428))</f>
        <v>2022</v>
      </c>
      <c r="AG428" s="162">
        <f>IF(I428="","",YEAR(I428))</f>
        <v>2022</v>
      </c>
      <c r="AH428" s="162">
        <f>IF(B428="Root",IF(J428="CLOSED",SUMIF(Entrenamientos!A:A,"&lt;="&amp;Mantenimiento!I428,Entrenamientos!L:L)-SUMIF(Entrenamientos!A:A,"&lt;="&amp;Mantenimiento!H428,Entrenamientos!L:L),""),"")</f>
        <v>0</v>
      </c>
      <c r="AI428" s="163" t="str">
        <f>IF(W428="YES",IF(COUNTIF($W$3:$W1199,"YES")=0,SUMIF(Entrenamientos!A:A,"&lt;="&amp;Mantenimiento!H428,Entrenamientos!L:L),SUMIF(Entrenamientos!A:A,"&lt;="&amp;Mantenimiento!H428,Entrenamientos!L:L)-SUMIF($I:$I,"&lt;"&amp;(Mantenimiento!H428-1),$AI:$AI)),"")</f>
        <v/>
      </c>
      <c r="AJ428" s="163">
        <f>IF(LEFT(F428,3)="AWP","",IF(I428="","",($I428-$H428)/$AS$1))</f>
        <v>2.000000000174623</v>
      </c>
      <c r="AK428" s="163" t="str">
        <f ca="1">IF(LEFT(F428,3)="AWP",IF(I428="",(TODAY()-H428)/$AS$1,(I428-H428)/$AS$1),"")</f>
        <v/>
      </c>
      <c r="AL428" s="163" t="str">
        <f>IF($F428="MIP",IF(X428="X",$AJ428,""),"")</f>
        <v/>
      </c>
      <c r="AM428" s="199" t="str">
        <f>IF($F428="MIP",IF(Y428="X",$AJ428,""),"")</f>
        <v/>
      </c>
      <c r="AN428" s="199" t="e">
        <f>IF($F428="MIP",IF(#REF!="X",$AJ428,""),"")</f>
        <v>#REF!</v>
      </c>
      <c r="AO428" s="199">
        <f>IF($F428="MIP",IF(Z428="X",$AJ428,""),"")</f>
        <v>2.000000000174623</v>
      </c>
      <c r="AP428" s="199" t="str">
        <f>IF($F428="MIP",IF(AA428="X",$AJ428,""),"")</f>
        <v/>
      </c>
      <c r="AQ428" s="199" t="str">
        <f>IF($F428="MIP",IF(AB428="X",$AJ428,""),"")</f>
        <v/>
      </c>
      <c r="AR428" s="163" t="str">
        <f>IF($F428="MIP",IF(AC428="X",$AJ428,""),"")</f>
        <v/>
      </c>
    </row>
    <row r="429" spans="1:44" x14ac:dyDescent="0.25">
      <c r="A429" s="165" t="s">
        <v>1368</v>
      </c>
      <c r="B429" s="165" t="s">
        <v>163</v>
      </c>
      <c r="C429" s="165"/>
      <c r="D429" s="166" t="s">
        <v>143</v>
      </c>
      <c r="E429" s="166" t="s">
        <v>283</v>
      </c>
      <c r="F429" s="165" t="s">
        <v>220</v>
      </c>
      <c r="G429" s="165" t="s">
        <v>68</v>
      </c>
      <c r="H429" s="167">
        <v>44680.208333333336</v>
      </c>
      <c r="I429" s="167">
        <v>44680.229166666664</v>
      </c>
      <c r="J429" s="161" t="str">
        <f t="shared" si="116"/>
        <v>CLOSED</v>
      </c>
      <c r="K429" s="197" t="s">
        <v>730</v>
      </c>
      <c r="L429" s="207"/>
      <c r="M429" s="233"/>
      <c r="N429" s="221"/>
      <c r="O429" s="224"/>
      <c r="P429" s="399"/>
      <c r="Q429" s="399"/>
      <c r="R429" s="205"/>
      <c r="S429" s="169"/>
      <c r="T429" s="205"/>
      <c r="U429" s="169"/>
      <c r="V429" s="169"/>
      <c r="W429" s="231" t="s">
        <v>218</v>
      </c>
      <c r="X429" s="168"/>
      <c r="Y429" s="168"/>
      <c r="Z429" s="168" t="s">
        <v>186</v>
      </c>
      <c r="AA429" s="168"/>
      <c r="AB429" s="168"/>
      <c r="AC429" s="168"/>
      <c r="AD429" s="162"/>
      <c r="AE429" s="162"/>
      <c r="AF429" s="162"/>
      <c r="AG429" s="162"/>
      <c r="AH429" s="162"/>
      <c r="AI429" s="163"/>
      <c r="AJ429" s="163"/>
      <c r="AK429" s="163"/>
      <c r="AL429" s="163"/>
      <c r="AM429" s="199"/>
      <c r="AN429" s="199"/>
      <c r="AO429" s="199"/>
      <c r="AP429" s="199"/>
      <c r="AQ429" s="199"/>
      <c r="AR429" s="163"/>
    </row>
    <row r="430" spans="1:44" ht="30" x14ac:dyDescent="0.25">
      <c r="A430" s="165" t="s">
        <v>1369</v>
      </c>
      <c r="B430" s="165" t="s">
        <v>163</v>
      </c>
      <c r="C430" s="165"/>
      <c r="D430" s="166" t="s">
        <v>143</v>
      </c>
      <c r="E430" s="166" t="s">
        <v>284</v>
      </c>
      <c r="F430" s="165" t="s">
        <v>220</v>
      </c>
      <c r="G430" s="165" t="s">
        <v>61</v>
      </c>
      <c r="H430" s="167">
        <v>44680.229166666664</v>
      </c>
      <c r="I430" s="167">
        <v>44680.25</v>
      </c>
      <c r="J430" s="161" t="str">
        <f t="shared" si="116"/>
        <v>CLOSED</v>
      </c>
      <c r="K430" s="197" t="s">
        <v>731</v>
      </c>
      <c r="L430" s="207"/>
      <c r="M430" s="233"/>
      <c r="N430" s="221"/>
      <c r="O430" s="224"/>
      <c r="P430" s="399"/>
      <c r="Q430" s="399"/>
      <c r="R430" s="205"/>
      <c r="S430" s="169"/>
      <c r="T430" s="205"/>
      <c r="U430" s="169"/>
      <c r="V430" s="169"/>
      <c r="W430" s="231" t="s">
        <v>218</v>
      </c>
      <c r="X430" s="168"/>
      <c r="Y430" s="168"/>
      <c r="Z430" s="168" t="s">
        <v>186</v>
      </c>
      <c r="AA430" s="168"/>
      <c r="AB430" s="168"/>
      <c r="AC430" s="168"/>
      <c r="AD430" s="162"/>
      <c r="AE430" s="162"/>
      <c r="AF430" s="162"/>
      <c r="AG430" s="162"/>
      <c r="AH430" s="162"/>
      <c r="AI430" s="163"/>
      <c r="AJ430" s="163"/>
      <c r="AK430" s="163"/>
      <c r="AL430" s="163"/>
      <c r="AM430" s="199"/>
      <c r="AN430" s="199"/>
      <c r="AO430" s="199"/>
      <c r="AP430" s="199"/>
      <c r="AQ430" s="199"/>
      <c r="AR430" s="163"/>
    </row>
    <row r="431" spans="1:44" ht="30" x14ac:dyDescent="0.25">
      <c r="A431" s="165" t="s">
        <v>1370</v>
      </c>
      <c r="B431" s="165" t="s">
        <v>163</v>
      </c>
      <c r="C431" s="165"/>
      <c r="D431" s="166" t="s">
        <v>143</v>
      </c>
      <c r="E431" s="166" t="s">
        <v>407</v>
      </c>
      <c r="F431" s="165" t="s">
        <v>220</v>
      </c>
      <c r="G431" s="165" t="s">
        <v>61</v>
      </c>
      <c r="H431" s="167">
        <v>44680.979166666664</v>
      </c>
      <c r="I431" s="167">
        <v>44680</v>
      </c>
      <c r="J431" s="161" t="str">
        <f t="shared" si="116"/>
        <v>CLOSED</v>
      </c>
      <c r="K431" s="197" t="s">
        <v>775</v>
      </c>
      <c r="L431" s="207"/>
      <c r="M431" s="233"/>
      <c r="N431" s="221"/>
      <c r="O431" s="224"/>
      <c r="P431" s="399"/>
      <c r="Q431" s="399"/>
      <c r="R431" s="205"/>
      <c r="S431" s="169"/>
      <c r="T431" s="205"/>
      <c r="U431" s="169"/>
      <c r="V431" s="169"/>
      <c r="W431" s="231" t="s">
        <v>218</v>
      </c>
      <c r="X431" s="168"/>
      <c r="Y431" s="168" t="s">
        <v>186</v>
      </c>
      <c r="Z431" s="168"/>
      <c r="AA431" s="168"/>
      <c r="AB431" s="168"/>
      <c r="AC431" s="168"/>
      <c r="AD431" s="162"/>
      <c r="AE431" s="162"/>
      <c r="AF431" s="162"/>
      <c r="AG431" s="162"/>
      <c r="AH431" s="162"/>
      <c r="AI431" s="163"/>
      <c r="AJ431" s="163"/>
      <c r="AK431" s="163"/>
      <c r="AL431" s="163"/>
      <c r="AM431" s="199"/>
      <c r="AN431" s="199"/>
      <c r="AO431" s="199"/>
      <c r="AP431" s="199"/>
      <c r="AQ431" s="199"/>
      <c r="AR431" s="163"/>
    </row>
    <row r="432" spans="1:44" x14ac:dyDescent="0.25">
      <c r="A432" s="165" t="s">
        <v>1374</v>
      </c>
      <c r="B432" s="165" t="s">
        <v>163</v>
      </c>
      <c r="C432" s="165"/>
      <c r="D432" s="166" t="s">
        <v>143</v>
      </c>
      <c r="E432" s="166" t="s">
        <v>283</v>
      </c>
      <c r="F432" s="165" t="s">
        <v>220</v>
      </c>
      <c r="G432" s="165" t="s">
        <v>68</v>
      </c>
      <c r="H432" s="167">
        <v>44681.208333333336</v>
      </c>
      <c r="I432" s="167">
        <v>44681.229166666664</v>
      </c>
      <c r="J432" s="161" t="str">
        <f t="shared" si="116"/>
        <v>CLOSED</v>
      </c>
      <c r="K432" s="197" t="s">
        <v>730</v>
      </c>
      <c r="L432" s="207"/>
      <c r="M432" s="233"/>
      <c r="N432" s="221"/>
      <c r="O432" s="224"/>
      <c r="P432" s="399"/>
      <c r="Q432" s="399"/>
      <c r="R432" s="205"/>
      <c r="S432" s="169"/>
      <c r="T432" s="205"/>
      <c r="U432" s="169"/>
      <c r="V432" s="169"/>
      <c r="W432" s="231" t="s">
        <v>218</v>
      </c>
      <c r="X432" s="168" t="s">
        <v>186</v>
      </c>
      <c r="Y432" s="168"/>
      <c r="Z432" s="168"/>
      <c r="AA432" s="168"/>
      <c r="AB432" s="168"/>
      <c r="AC432" s="168"/>
      <c r="AD432" s="162"/>
      <c r="AE432" s="162"/>
      <c r="AF432" s="162"/>
      <c r="AG432" s="162"/>
      <c r="AH432" s="162"/>
      <c r="AI432" s="163"/>
      <c r="AJ432" s="163"/>
      <c r="AK432" s="163"/>
      <c r="AL432" s="163"/>
      <c r="AM432" s="199"/>
      <c r="AN432" s="199"/>
      <c r="AO432" s="199"/>
      <c r="AP432" s="199"/>
      <c r="AQ432" s="199"/>
      <c r="AR432" s="163"/>
    </row>
    <row r="433" spans="1:44" ht="30" x14ac:dyDescent="0.25">
      <c r="A433" s="165" t="s">
        <v>1375</v>
      </c>
      <c r="B433" s="165" t="s">
        <v>163</v>
      </c>
      <c r="C433" s="165"/>
      <c r="D433" s="166" t="s">
        <v>143</v>
      </c>
      <c r="E433" s="166" t="s">
        <v>284</v>
      </c>
      <c r="F433" s="165" t="s">
        <v>220</v>
      </c>
      <c r="G433" s="165" t="s">
        <v>61</v>
      </c>
      <c r="H433" s="167">
        <v>44681.229166666664</v>
      </c>
      <c r="I433" s="167">
        <v>44681.25</v>
      </c>
      <c r="J433" s="161" t="str">
        <f t="shared" si="116"/>
        <v>CLOSED</v>
      </c>
      <c r="K433" s="197" t="s">
        <v>731</v>
      </c>
      <c r="L433" s="207"/>
      <c r="M433" s="233"/>
      <c r="N433" s="221"/>
      <c r="O433" s="224"/>
      <c r="P433" s="399"/>
      <c r="Q433" s="399"/>
      <c r="R433" s="205"/>
      <c r="S433" s="169"/>
      <c r="T433" s="205"/>
      <c r="U433" s="169"/>
      <c r="V433" s="169"/>
      <c r="W433" s="231" t="s">
        <v>218</v>
      </c>
      <c r="X433" s="168" t="s">
        <v>186</v>
      </c>
      <c r="Y433" s="168"/>
      <c r="Z433" s="168"/>
      <c r="AA433" s="168"/>
      <c r="AB433" s="168"/>
      <c r="AC433" s="168"/>
      <c r="AD433" s="162"/>
      <c r="AE433" s="162"/>
      <c r="AF433" s="162"/>
      <c r="AG433" s="162"/>
      <c r="AH433" s="162"/>
      <c r="AI433" s="163"/>
      <c r="AJ433" s="163"/>
      <c r="AK433" s="163"/>
      <c r="AL433" s="163"/>
      <c r="AM433" s="199"/>
      <c r="AN433" s="199"/>
      <c r="AO433" s="199"/>
      <c r="AP433" s="199"/>
      <c r="AQ433" s="199"/>
      <c r="AR433" s="163"/>
    </row>
    <row r="434" spans="1:44" ht="30" x14ac:dyDescent="0.25">
      <c r="A434" s="165" t="s">
        <v>1376</v>
      </c>
      <c r="B434" s="165" t="s">
        <v>163</v>
      </c>
      <c r="C434" s="165"/>
      <c r="D434" s="166" t="s">
        <v>143</v>
      </c>
      <c r="E434" s="166" t="s">
        <v>407</v>
      </c>
      <c r="F434" s="165" t="s">
        <v>220</v>
      </c>
      <c r="G434" s="165" t="s">
        <v>61</v>
      </c>
      <c r="H434" s="167">
        <v>44681.5625</v>
      </c>
      <c r="I434" s="167">
        <v>44681.604166666664</v>
      </c>
      <c r="J434" s="161" t="str">
        <f t="shared" si="116"/>
        <v>CLOSED</v>
      </c>
      <c r="K434" s="197" t="s">
        <v>775</v>
      </c>
      <c r="L434" s="207"/>
      <c r="M434" s="233"/>
      <c r="N434" s="221"/>
      <c r="O434" s="224"/>
      <c r="P434" s="399"/>
      <c r="Q434" s="399"/>
      <c r="R434" s="205"/>
      <c r="S434" s="169"/>
      <c r="T434" s="205"/>
      <c r="U434" s="169"/>
      <c r="V434" s="169"/>
      <c r="W434" s="231" t="s">
        <v>218</v>
      </c>
      <c r="X434" s="168" t="s">
        <v>186</v>
      </c>
      <c r="Y434" s="168"/>
      <c r="Z434" s="168"/>
      <c r="AA434" s="168"/>
      <c r="AB434" s="168"/>
      <c r="AC434" s="168"/>
      <c r="AD434" s="162"/>
      <c r="AE434" s="162"/>
      <c r="AF434" s="162"/>
      <c r="AG434" s="162"/>
      <c r="AH434" s="162"/>
      <c r="AI434" s="163"/>
      <c r="AJ434" s="163"/>
      <c r="AK434" s="163"/>
      <c r="AL434" s="163"/>
      <c r="AM434" s="199"/>
      <c r="AN434" s="199"/>
      <c r="AO434" s="199"/>
      <c r="AP434" s="199"/>
      <c r="AQ434" s="199"/>
      <c r="AR434" s="163"/>
    </row>
    <row r="435" spans="1:44" x14ac:dyDescent="0.25">
      <c r="A435" s="165" t="s">
        <v>1377</v>
      </c>
      <c r="B435" s="165" t="s">
        <v>163</v>
      </c>
      <c r="C435" s="165"/>
      <c r="D435" s="166" t="s">
        <v>143</v>
      </c>
      <c r="E435" s="166" t="s">
        <v>283</v>
      </c>
      <c r="F435" s="165" t="s">
        <v>220</v>
      </c>
      <c r="G435" s="165" t="s">
        <v>68</v>
      </c>
      <c r="H435" s="167">
        <v>44682.25</v>
      </c>
      <c r="I435" s="167">
        <v>44682.270833333336</v>
      </c>
      <c r="J435" s="161" t="str">
        <f t="shared" si="116"/>
        <v>CLOSED</v>
      </c>
      <c r="K435" s="197" t="s">
        <v>730</v>
      </c>
      <c r="L435" s="207"/>
      <c r="M435" s="233"/>
      <c r="N435" s="221"/>
      <c r="O435" s="224"/>
      <c r="P435" s="399"/>
      <c r="Q435" s="399"/>
      <c r="R435" s="205"/>
      <c r="S435" s="169"/>
      <c r="T435" s="205"/>
      <c r="U435" s="169"/>
      <c r="V435" s="169"/>
      <c r="W435" s="231" t="s">
        <v>218</v>
      </c>
      <c r="X435" s="168" t="s">
        <v>186</v>
      </c>
      <c r="Y435" s="168"/>
      <c r="Z435" s="168"/>
      <c r="AA435" s="168"/>
      <c r="AB435" s="168"/>
      <c r="AC435" s="168"/>
      <c r="AD435" s="162"/>
      <c r="AE435" s="162"/>
      <c r="AF435" s="162"/>
      <c r="AG435" s="162"/>
      <c r="AH435" s="162"/>
      <c r="AI435" s="163"/>
      <c r="AJ435" s="163"/>
      <c r="AK435" s="163"/>
      <c r="AL435" s="163"/>
      <c r="AM435" s="199"/>
      <c r="AN435" s="199"/>
      <c r="AO435" s="199"/>
      <c r="AP435" s="199"/>
      <c r="AQ435" s="199"/>
      <c r="AR435" s="163"/>
    </row>
    <row r="436" spans="1:44" ht="30" x14ac:dyDescent="0.25">
      <c r="A436" s="165" t="s">
        <v>1378</v>
      </c>
      <c r="B436" s="165" t="s">
        <v>163</v>
      </c>
      <c r="C436" s="165"/>
      <c r="D436" s="166" t="s">
        <v>143</v>
      </c>
      <c r="E436" s="166" t="s">
        <v>284</v>
      </c>
      <c r="F436" s="165" t="s">
        <v>220</v>
      </c>
      <c r="G436" s="165" t="s">
        <v>61</v>
      </c>
      <c r="H436" s="167">
        <v>44682.270833333336</v>
      </c>
      <c r="I436" s="167">
        <v>44682.291666666664</v>
      </c>
      <c r="J436" s="161" t="str">
        <f t="shared" si="116"/>
        <v>CLOSED</v>
      </c>
      <c r="K436" s="197" t="s">
        <v>731</v>
      </c>
      <c r="L436" s="207"/>
      <c r="M436" s="233"/>
      <c r="N436" s="221"/>
      <c r="O436" s="224"/>
      <c r="P436" s="399"/>
      <c r="Q436" s="399"/>
      <c r="R436" s="205"/>
      <c r="S436" s="169"/>
      <c r="T436" s="205"/>
      <c r="U436" s="169"/>
      <c r="V436" s="169"/>
      <c r="W436" s="231" t="s">
        <v>218</v>
      </c>
      <c r="X436" s="168" t="s">
        <v>186</v>
      </c>
      <c r="Y436" s="168"/>
      <c r="Z436" s="168"/>
      <c r="AA436" s="168"/>
      <c r="AB436" s="168"/>
      <c r="AC436" s="168"/>
      <c r="AD436" s="162"/>
      <c r="AE436" s="162"/>
      <c r="AF436" s="162"/>
      <c r="AG436" s="162"/>
      <c r="AH436" s="162"/>
      <c r="AI436" s="163"/>
      <c r="AJ436" s="163"/>
      <c r="AK436" s="163"/>
      <c r="AL436" s="163"/>
      <c r="AM436" s="199"/>
      <c r="AN436" s="199"/>
      <c r="AO436" s="199"/>
      <c r="AP436" s="199"/>
      <c r="AQ436" s="199"/>
      <c r="AR436" s="163"/>
    </row>
    <row r="437" spans="1:44" ht="30" x14ac:dyDescent="0.25">
      <c r="A437" s="165" t="s">
        <v>1379</v>
      </c>
      <c r="B437" s="165" t="s">
        <v>163</v>
      </c>
      <c r="C437" s="165"/>
      <c r="D437" s="166" t="s">
        <v>143</v>
      </c>
      <c r="E437" s="166" t="s">
        <v>407</v>
      </c>
      <c r="F437" s="165" t="s">
        <v>220</v>
      </c>
      <c r="G437" s="165" t="s">
        <v>61</v>
      </c>
      <c r="H437" s="167">
        <v>44682.541666666664</v>
      </c>
      <c r="I437" s="167">
        <v>44682.5625</v>
      </c>
      <c r="J437" s="161" t="str">
        <f t="shared" si="116"/>
        <v>CLOSED</v>
      </c>
      <c r="K437" s="197" t="s">
        <v>775</v>
      </c>
      <c r="L437" s="207"/>
      <c r="M437" s="233"/>
      <c r="N437" s="221"/>
      <c r="O437" s="224"/>
      <c r="P437" s="399"/>
      <c r="Q437" s="399"/>
      <c r="R437" s="205"/>
      <c r="S437" s="169"/>
      <c r="T437" s="205"/>
      <c r="U437" s="169"/>
      <c r="V437" s="169"/>
      <c r="W437" s="231" t="s">
        <v>218</v>
      </c>
      <c r="X437" s="168"/>
      <c r="Y437" s="168"/>
      <c r="Z437" s="168" t="s">
        <v>186</v>
      </c>
      <c r="AA437" s="168"/>
      <c r="AB437" s="168"/>
      <c r="AC437" s="168"/>
      <c r="AD437" s="162"/>
      <c r="AE437" s="162"/>
      <c r="AF437" s="162"/>
      <c r="AG437" s="162"/>
      <c r="AH437" s="162"/>
      <c r="AI437" s="163"/>
      <c r="AJ437" s="163"/>
      <c r="AK437" s="163"/>
      <c r="AL437" s="163"/>
      <c r="AM437" s="199"/>
      <c r="AN437" s="199"/>
      <c r="AO437" s="199"/>
      <c r="AP437" s="199"/>
      <c r="AQ437" s="199"/>
      <c r="AR437" s="163"/>
    </row>
    <row r="438" spans="1:44" x14ac:dyDescent="0.25">
      <c r="A438" s="165" t="s">
        <v>1383</v>
      </c>
      <c r="B438" s="165" t="s">
        <v>163</v>
      </c>
      <c r="C438" s="165"/>
      <c r="D438" s="166" t="s">
        <v>143</v>
      </c>
      <c r="E438" s="166" t="s">
        <v>283</v>
      </c>
      <c r="F438" s="165" t="s">
        <v>220</v>
      </c>
      <c r="G438" s="165" t="s">
        <v>68</v>
      </c>
      <c r="H438" s="167">
        <v>44683.166666666664</v>
      </c>
      <c r="I438" s="167">
        <v>44683.1875</v>
      </c>
      <c r="J438" s="161" t="str">
        <f t="shared" si="116"/>
        <v>CLOSED</v>
      </c>
      <c r="K438" s="197" t="s">
        <v>730</v>
      </c>
      <c r="L438" s="207"/>
      <c r="M438" s="233"/>
      <c r="N438" s="221"/>
      <c r="O438" s="224"/>
      <c r="P438" s="399"/>
      <c r="Q438" s="399"/>
      <c r="R438" s="205"/>
      <c r="S438" s="169"/>
      <c r="T438" s="205"/>
      <c r="U438" s="169"/>
      <c r="V438" s="169"/>
      <c r="W438" s="231" t="s">
        <v>218</v>
      </c>
      <c r="X438" s="168"/>
      <c r="Y438" s="168" t="s">
        <v>186</v>
      </c>
      <c r="Z438" s="168"/>
      <c r="AA438" s="168"/>
      <c r="AB438" s="168"/>
      <c r="AC438" s="168"/>
      <c r="AD438" s="162"/>
      <c r="AE438" s="162"/>
      <c r="AF438" s="162"/>
      <c r="AG438" s="162"/>
      <c r="AH438" s="162"/>
      <c r="AI438" s="163"/>
      <c r="AJ438" s="163"/>
      <c r="AK438" s="163"/>
      <c r="AL438" s="163"/>
      <c r="AM438" s="199"/>
      <c r="AN438" s="199"/>
      <c r="AO438" s="199"/>
      <c r="AP438" s="199"/>
      <c r="AQ438" s="199"/>
      <c r="AR438" s="163"/>
    </row>
    <row r="439" spans="1:44" ht="30" x14ac:dyDescent="0.25">
      <c r="A439" s="165" t="s">
        <v>1384</v>
      </c>
      <c r="B439" s="165" t="s">
        <v>163</v>
      </c>
      <c r="C439" s="165"/>
      <c r="D439" s="166" t="s">
        <v>143</v>
      </c>
      <c r="E439" s="166" t="s">
        <v>284</v>
      </c>
      <c r="F439" s="165" t="s">
        <v>220</v>
      </c>
      <c r="G439" s="165" t="s">
        <v>61</v>
      </c>
      <c r="H439" s="167">
        <v>44683.1875</v>
      </c>
      <c r="I439" s="167">
        <v>44683.208333333336</v>
      </c>
      <c r="J439" s="161" t="str">
        <f t="shared" si="116"/>
        <v>CLOSED</v>
      </c>
      <c r="K439" s="197" t="s">
        <v>731</v>
      </c>
      <c r="L439" s="207"/>
      <c r="M439" s="233"/>
      <c r="N439" s="221"/>
      <c r="O439" s="224"/>
      <c r="P439" s="399"/>
      <c r="Q439" s="399"/>
      <c r="R439" s="205"/>
      <c r="S439" s="169"/>
      <c r="T439" s="205"/>
      <c r="U439" s="169"/>
      <c r="V439" s="169"/>
      <c r="W439" s="231" t="s">
        <v>218</v>
      </c>
      <c r="X439" s="168"/>
      <c r="Y439" s="168" t="s">
        <v>186</v>
      </c>
      <c r="Z439" s="168"/>
      <c r="AA439" s="168"/>
      <c r="AB439" s="168"/>
      <c r="AC439" s="168"/>
      <c r="AD439" s="162"/>
      <c r="AE439" s="162"/>
      <c r="AF439" s="162"/>
      <c r="AG439" s="162"/>
      <c r="AH439" s="162"/>
      <c r="AI439" s="163"/>
      <c r="AJ439" s="163"/>
      <c r="AK439" s="163"/>
      <c r="AL439" s="163"/>
      <c r="AM439" s="199"/>
      <c r="AN439" s="199"/>
      <c r="AO439" s="199"/>
      <c r="AP439" s="199"/>
      <c r="AQ439" s="199"/>
      <c r="AR439" s="163"/>
    </row>
    <row r="440" spans="1:44" ht="30" x14ac:dyDescent="0.25">
      <c r="A440" s="165" t="s">
        <v>1390</v>
      </c>
      <c r="B440" s="165" t="s">
        <v>163</v>
      </c>
      <c r="C440" s="165"/>
      <c r="D440" s="166" t="s">
        <v>143</v>
      </c>
      <c r="E440" s="166" t="s">
        <v>407</v>
      </c>
      <c r="F440" s="165" t="s">
        <v>220</v>
      </c>
      <c r="G440" s="165" t="s">
        <v>61</v>
      </c>
      <c r="H440" s="167">
        <v>44683.833333333336</v>
      </c>
      <c r="I440" s="167">
        <v>44683.854166666664</v>
      </c>
      <c r="J440" s="161" t="str">
        <f t="shared" si="116"/>
        <v>CLOSED</v>
      </c>
      <c r="K440" s="197" t="s">
        <v>775</v>
      </c>
      <c r="L440" s="207"/>
      <c r="M440" s="233"/>
      <c r="N440" s="221"/>
      <c r="O440" s="224"/>
      <c r="P440" s="399"/>
      <c r="Q440" s="399"/>
      <c r="R440" s="205"/>
      <c r="S440" s="169"/>
      <c r="T440" s="205"/>
      <c r="U440" s="169"/>
      <c r="V440" s="169"/>
      <c r="W440" s="231" t="s">
        <v>218</v>
      </c>
      <c r="X440" s="168"/>
      <c r="Y440" s="168"/>
      <c r="Z440" s="168" t="s">
        <v>186</v>
      </c>
      <c r="AA440" s="168"/>
      <c r="AB440" s="168"/>
      <c r="AC440" s="168"/>
      <c r="AD440" s="162"/>
      <c r="AE440" s="162"/>
      <c r="AF440" s="162"/>
      <c r="AG440" s="162"/>
      <c r="AH440" s="162"/>
      <c r="AI440" s="163"/>
      <c r="AJ440" s="163"/>
      <c r="AK440" s="163"/>
      <c r="AL440" s="163"/>
      <c r="AM440" s="199"/>
      <c r="AN440" s="199"/>
      <c r="AO440" s="199"/>
      <c r="AP440" s="199"/>
      <c r="AQ440" s="199"/>
      <c r="AR440" s="163"/>
    </row>
    <row r="441" spans="1:44" x14ac:dyDescent="0.25">
      <c r="A441" s="165" t="s">
        <v>1392</v>
      </c>
      <c r="B441" s="165" t="s">
        <v>163</v>
      </c>
      <c r="C441" s="165"/>
      <c r="D441" s="166" t="s">
        <v>143</v>
      </c>
      <c r="E441" s="166" t="s">
        <v>283</v>
      </c>
      <c r="F441" s="165" t="s">
        <v>220</v>
      </c>
      <c r="G441" s="165" t="s">
        <v>68</v>
      </c>
      <c r="H441" s="167">
        <v>44684.25</v>
      </c>
      <c r="I441" s="167">
        <v>44684.256944444445</v>
      </c>
      <c r="J441" s="161" t="str">
        <f t="shared" si="116"/>
        <v>CLOSED</v>
      </c>
      <c r="K441" s="197" t="s">
        <v>730</v>
      </c>
      <c r="L441" s="207"/>
      <c r="M441" s="233"/>
      <c r="N441" s="221"/>
      <c r="O441" s="224"/>
      <c r="P441" s="399"/>
      <c r="Q441" s="399"/>
      <c r="R441" s="205"/>
      <c r="S441" s="169"/>
      <c r="T441" s="205"/>
      <c r="U441" s="169"/>
      <c r="V441" s="169"/>
      <c r="W441" s="231" t="s">
        <v>218</v>
      </c>
      <c r="X441" s="168"/>
      <c r="Y441" s="168" t="s">
        <v>186</v>
      </c>
      <c r="Z441" s="168"/>
      <c r="AA441" s="168"/>
      <c r="AB441" s="168"/>
      <c r="AC441" s="168"/>
      <c r="AD441" s="162"/>
      <c r="AE441" s="162"/>
      <c r="AF441" s="162"/>
      <c r="AG441" s="162"/>
      <c r="AH441" s="162"/>
      <c r="AI441" s="163"/>
      <c r="AJ441" s="163"/>
      <c r="AK441" s="163"/>
      <c r="AL441" s="163"/>
      <c r="AM441" s="199"/>
      <c r="AN441" s="199"/>
      <c r="AO441" s="199"/>
      <c r="AP441" s="199"/>
      <c r="AQ441" s="199"/>
      <c r="AR441" s="163"/>
    </row>
    <row r="442" spans="1:44" ht="30" x14ac:dyDescent="0.25">
      <c r="A442" s="165" t="s">
        <v>1393</v>
      </c>
      <c r="B442" s="165" t="s">
        <v>163</v>
      </c>
      <c r="C442" s="165"/>
      <c r="D442" s="166" t="s">
        <v>143</v>
      </c>
      <c r="E442" s="166" t="s">
        <v>284</v>
      </c>
      <c r="F442" s="165" t="s">
        <v>220</v>
      </c>
      <c r="G442" s="165" t="s">
        <v>61</v>
      </c>
      <c r="H442" s="167">
        <v>44684.256944444445</v>
      </c>
      <c r="I442" s="167">
        <v>44684.270833333336</v>
      </c>
      <c r="J442" s="161" t="str">
        <f t="shared" si="116"/>
        <v>CLOSED</v>
      </c>
      <c r="K442" s="197" t="s">
        <v>731</v>
      </c>
      <c r="L442" s="207"/>
      <c r="M442" s="233"/>
      <c r="N442" s="221"/>
      <c r="O442" s="224"/>
      <c r="P442" s="399"/>
      <c r="Q442" s="399"/>
      <c r="R442" s="205"/>
      <c r="S442" s="169"/>
      <c r="T442" s="205"/>
      <c r="U442" s="169"/>
      <c r="V442" s="169"/>
      <c r="W442" s="231" t="s">
        <v>218</v>
      </c>
      <c r="X442" s="168"/>
      <c r="Y442" s="168" t="s">
        <v>186</v>
      </c>
      <c r="Z442" s="168"/>
      <c r="AA442" s="168"/>
      <c r="AB442" s="168"/>
      <c r="AC442" s="168"/>
      <c r="AD442" s="162"/>
      <c r="AE442" s="162"/>
      <c r="AF442" s="162"/>
      <c r="AG442" s="162"/>
      <c r="AH442" s="162"/>
      <c r="AI442" s="163"/>
      <c r="AJ442" s="163"/>
      <c r="AK442" s="163"/>
      <c r="AL442" s="163"/>
      <c r="AM442" s="199"/>
      <c r="AN442" s="199"/>
      <c r="AO442" s="199"/>
      <c r="AP442" s="199"/>
      <c r="AQ442" s="199"/>
      <c r="AR442" s="163"/>
    </row>
    <row r="443" spans="1:44" x14ac:dyDescent="0.25">
      <c r="A443" s="165" t="s">
        <v>1394</v>
      </c>
      <c r="B443" s="165" t="s">
        <v>163</v>
      </c>
      <c r="C443" s="165"/>
      <c r="D443" s="166" t="s">
        <v>143</v>
      </c>
      <c r="E443" s="166" t="s">
        <v>244</v>
      </c>
      <c r="F443" s="165" t="s">
        <v>220</v>
      </c>
      <c r="G443" s="165" t="s">
        <v>66</v>
      </c>
      <c r="H443" s="167">
        <v>44684.270833333336</v>
      </c>
      <c r="I443" s="167">
        <v>44684.277777777781</v>
      </c>
      <c r="J443" s="161" t="str">
        <f t="shared" si="116"/>
        <v>CLOSED</v>
      </c>
      <c r="K443" s="197" t="s">
        <v>960</v>
      </c>
      <c r="L443" s="207"/>
      <c r="M443" s="233"/>
      <c r="N443" s="221"/>
      <c r="O443" s="224"/>
      <c r="P443" s="399"/>
      <c r="Q443" s="399"/>
      <c r="R443" s="205"/>
      <c r="S443" s="169"/>
      <c r="T443" s="205"/>
      <c r="U443" s="169"/>
      <c r="V443" s="169"/>
      <c r="W443" s="231" t="s">
        <v>218</v>
      </c>
      <c r="X443" s="168"/>
      <c r="Y443" s="168" t="s">
        <v>186</v>
      </c>
      <c r="Z443" s="168"/>
      <c r="AA443" s="168"/>
      <c r="AB443" s="168"/>
      <c r="AC443" s="168"/>
      <c r="AD443" s="162">
        <f t="shared" ref="AD443:AD452" si="118">IF(H443="","",MONTH(H443))</f>
        <v>5</v>
      </c>
      <c r="AE443" s="162">
        <f t="shared" ref="AE443:AE452" si="119">IF(I443="","",MONTH(I443))</f>
        <v>5</v>
      </c>
      <c r="AF443" s="162">
        <f t="shared" ref="AF443:AF452" si="120">IF(H443="","",YEAR(H443))</f>
        <v>2022</v>
      </c>
      <c r="AG443" s="162">
        <f t="shared" ref="AG443:AG452" si="121">IF(I443="","",YEAR(I443))</f>
        <v>2022</v>
      </c>
      <c r="AH443" s="162">
        <f>IF(B443="Root",IF(J443="CLOSED",SUMIF(Entrenamientos!A:A,"&lt;="&amp;Mantenimiento!I443,Entrenamientos!L:L)-SUMIF(Entrenamientos!A:A,"&lt;="&amp;Mantenimiento!H443,Entrenamientos!L:L),""),"")</f>
        <v>0</v>
      </c>
      <c r="AI443" s="163" t="str">
        <f>IF(W443="YES",IF(COUNTIF($W$3:$W1213,"YES")=0,SUMIF(Entrenamientos!A:A,"&lt;="&amp;Mantenimiento!H443,Entrenamientos!L:L),SUMIF(Entrenamientos!A:A,"&lt;="&amp;Mantenimiento!H443,Entrenamientos!L:L)-SUMIF($I:$I,"&lt;"&amp;(Mantenimiento!H443-1),$AI:$AI)),"")</f>
        <v/>
      </c>
      <c r="AJ443" s="163">
        <f t="shared" ref="AJ443:AJ452" si="122">IF(LEFT(F443,3)="AWP","",IF(I443="","",($I443-$H443)/$AS$1))</f>
        <v>0.16666666669577049</v>
      </c>
      <c r="AK443" s="163" t="str">
        <f t="shared" ref="AK443:AK452" ca="1" si="123">IF(LEFT(F443,3)="AWP",IF(I443="",(TODAY()-H443)/$AS$1,(I443-H443)/$AS$1),"")</f>
        <v/>
      </c>
      <c r="AL443" s="163" t="str">
        <f t="shared" ref="AL443:AL452" si="124">IF($F443="MIP",IF(X443="X",$AJ443,""),"")</f>
        <v/>
      </c>
      <c r="AM443" s="199">
        <f t="shared" ref="AM443:AM452" si="125">IF($F443="MIP",IF(Y443="X",$AJ443,""),"")</f>
        <v>0.16666666669577049</v>
      </c>
      <c r="AN443" s="199" t="e">
        <f>IF($F443="MIP",IF(#REF!="X",$AJ443,""),"")</f>
        <v>#REF!</v>
      </c>
      <c r="AO443" s="199" t="str">
        <f t="shared" ref="AO443:AO452" si="126">IF($F443="MIP",IF(Z443="X",$AJ443,""),"")</f>
        <v/>
      </c>
      <c r="AP443" s="199" t="str">
        <f t="shared" ref="AP443:AP452" si="127">IF($F443="MIP",IF(AA443="X",$AJ443,""),"")</f>
        <v/>
      </c>
      <c r="AQ443" s="199" t="str">
        <f t="shared" ref="AQ443:AQ452" si="128">IF($F443="MIP",IF(AB443="X",$AJ443,""),"")</f>
        <v/>
      </c>
      <c r="AR443" s="163" t="str">
        <f t="shared" ref="AR443:AR452" si="129">IF($F443="MIP",IF(AC443="X",$AJ443,""),"")</f>
        <v/>
      </c>
    </row>
    <row r="444" spans="1:44" x14ac:dyDescent="0.25">
      <c r="A444" s="165" t="s">
        <v>1395</v>
      </c>
      <c r="B444" s="165" t="s">
        <v>163</v>
      </c>
      <c r="C444" s="165"/>
      <c r="D444" s="166" t="s">
        <v>143</v>
      </c>
      <c r="E444" s="166" t="s">
        <v>246</v>
      </c>
      <c r="F444" s="165" t="s">
        <v>220</v>
      </c>
      <c r="G444" s="165" t="s">
        <v>66</v>
      </c>
      <c r="H444" s="167">
        <v>44684.277777777781</v>
      </c>
      <c r="I444" s="167">
        <v>44684.284722222219</v>
      </c>
      <c r="J444" s="161" t="str">
        <f t="shared" si="116"/>
        <v>CLOSED</v>
      </c>
      <c r="K444" s="166" t="s">
        <v>961</v>
      </c>
      <c r="L444" s="207"/>
      <c r="M444" s="233"/>
      <c r="N444" s="221"/>
      <c r="O444" s="224"/>
      <c r="P444" s="399"/>
      <c r="Q444" s="399"/>
      <c r="R444" s="205"/>
      <c r="S444" s="169"/>
      <c r="T444" s="205"/>
      <c r="U444" s="169"/>
      <c r="V444" s="169"/>
      <c r="W444" s="231" t="s">
        <v>218</v>
      </c>
      <c r="X444" s="168"/>
      <c r="Y444" s="168" t="s">
        <v>186</v>
      </c>
      <c r="Z444" s="168"/>
      <c r="AA444" s="168"/>
      <c r="AB444" s="168"/>
      <c r="AC444" s="168"/>
      <c r="AD444" s="162">
        <f t="shared" si="118"/>
        <v>5</v>
      </c>
      <c r="AE444" s="162">
        <f t="shared" si="119"/>
        <v>5</v>
      </c>
      <c r="AF444" s="162">
        <f t="shared" si="120"/>
        <v>2022</v>
      </c>
      <c r="AG444" s="162">
        <f t="shared" si="121"/>
        <v>2022</v>
      </c>
      <c r="AH444" s="162">
        <f>IF(B444="Root",IF(J444="CLOSED",SUMIF(Entrenamientos!A:A,"&lt;="&amp;Mantenimiento!I444,Entrenamientos!L:L)-SUMIF(Entrenamientos!A:A,"&lt;="&amp;Mantenimiento!H444,Entrenamientos!L:L),""),"")</f>
        <v>0</v>
      </c>
      <c r="AI444" s="163" t="str">
        <f>IF(W444="YES",IF(COUNTIF($W$3:$W1214,"YES")=0,SUMIF(Entrenamientos!A:A,"&lt;="&amp;Mantenimiento!H444,Entrenamientos!L:L),SUMIF(Entrenamientos!A:A,"&lt;="&amp;Mantenimiento!H444,Entrenamientos!L:L)-SUMIF($I:$I,"&lt;"&amp;(Mantenimiento!H444-1),$AI:$AI)),"")</f>
        <v/>
      </c>
      <c r="AJ444" s="163">
        <f t="shared" si="122"/>
        <v>0.16666666652114751</v>
      </c>
      <c r="AK444" s="163" t="str">
        <f t="shared" ca="1" si="123"/>
        <v/>
      </c>
      <c r="AL444" s="163" t="str">
        <f t="shared" si="124"/>
        <v/>
      </c>
      <c r="AM444" s="199">
        <f t="shared" si="125"/>
        <v>0.16666666652114751</v>
      </c>
      <c r="AN444" s="199" t="e">
        <f>IF($F444="MIP",IF(#REF!="X",$AJ444,""),"")</f>
        <v>#REF!</v>
      </c>
      <c r="AO444" s="199" t="str">
        <f t="shared" si="126"/>
        <v/>
      </c>
      <c r="AP444" s="199" t="str">
        <f t="shared" si="127"/>
        <v/>
      </c>
      <c r="AQ444" s="199" t="str">
        <f t="shared" si="128"/>
        <v/>
      </c>
      <c r="AR444" s="163" t="str">
        <f t="shared" si="129"/>
        <v/>
      </c>
    </row>
    <row r="445" spans="1:44" x14ac:dyDescent="0.25">
      <c r="A445" s="165" t="s">
        <v>1396</v>
      </c>
      <c r="B445" s="165" t="s">
        <v>163</v>
      </c>
      <c r="C445" s="165"/>
      <c r="D445" s="166" t="s">
        <v>143</v>
      </c>
      <c r="E445" s="166" t="s">
        <v>260</v>
      </c>
      <c r="F445" s="165" t="s">
        <v>220</v>
      </c>
      <c r="G445" s="165" t="s">
        <v>66</v>
      </c>
      <c r="H445" s="167">
        <v>44684.284722222219</v>
      </c>
      <c r="I445" s="167">
        <v>44684.291666550926</v>
      </c>
      <c r="J445" s="161" t="str">
        <f t="shared" si="116"/>
        <v>CLOSED</v>
      </c>
      <c r="K445" s="197" t="s">
        <v>962</v>
      </c>
      <c r="L445" s="207"/>
      <c r="M445" s="233"/>
      <c r="N445" s="221"/>
      <c r="O445" s="224"/>
      <c r="P445" s="399"/>
      <c r="Q445" s="399"/>
      <c r="R445" s="205"/>
      <c r="S445" s="169"/>
      <c r="T445" s="205"/>
      <c r="U445" s="169"/>
      <c r="V445" s="169"/>
      <c r="W445" s="231" t="s">
        <v>218</v>
      </c>
      <c r="X445" s="168"/>
      <c r="Y445" s="168" t="s">
        <v>186</v>
      </c>
      <c r="Z445" s="168"/>
      <c r="AA445" s="168"/>
      <c r="AB445" s="168"/>
      <c r="AC445" s="168"/>
      <c r="AD445" s="162">
        <f t="shared" si="118"/>
        <v>5</v>
      </c>
      <c r="AE445" s="162">
        <f t="shared" si="119"/>
        <v>5</v>
      </c>
      <c r="AF445" s="162">
        <f t="shared" si="120"/>
        <v>2022</v>
      </c>
      <c r="AG445" s="162">
        <f t="shared" si="121"/>
        <v>2022</v>
      </c>
      <c r="AH445" s="162">
        <f>IF(B445="Root",IF(J445="CLOSED",SUMIF(Entrenamientos!A:A,"&lt;="&amp;Mantenimiento!I445,Entrenamientos!L:L)-SUMIF(Entrenamientos!A:A,"&lt;="&amp;Mantenimiento!H445,Entrenamientos!L:L),""),"")</f>
        <v>0</v>
      </c>
      <c r="AI445" s="163" t="str">
        <f>IF(W445="YES",IF(COUNTIF($W$3:$W1215,"YES")=0,SUMIF(Entrenamientos!A:A,"&lt;="&amp;Mantenimiento!H445,Entrenamientos!L:L),SUMIF(Entrenamientos!A:A,"&lt;="&amp;Mantenimiento!H445,Entrenamientos!L:L)-SUMIF($I:$I,"&lt;"&amp;(Mantenimiento!H445-1),$AI:$AI)),"")</f>
        <v/>
      </c>
      <c r="AJ445" s="163">
        <f t="shared" si="122"/>
        <v>0.1666638889679839</v>
      </c>
      <c r="AK445" s="163" t="str">
        <f t="shared" ca="1" si="123"/>
        <v/>
      </c>
      <c r="AL445" s="163" t="str">
        <f t="shared" si="124"/>
        <v/>
      </c>
      <c r="AM445" s="199">
        <f t="shared" si="125"/>
        <v>0.1666638889679839</v>
      </c>
      <c r="AN445" s="199" t="e">
        <f>IF($F445="MIP",IF(#REF!="X",$AJ445,""),"")</f>
        <v>#REF!</v>
      </c>
      <c r="AO445" s="199" t="str">
        <f t="shared" si="126"/>
        <v/>
      </c>
      <c r="AP445" s="199" t="str">
        <f t="shared" si="127"/>
        <v/>
      </c>
      <c r="AQ445" s="199" t="str">
        <f t="shared" si="128"/>
        <v/>
      </c>
      <c r="AR445" s="163" t="str">
        <f t="shared" si="129"/>
        <v/>
      </c>
    </row>
    <row r="446" spans="1:44" x14ac:dyDescent="0.25">
      <c r="A446" s="165" t="s">
        <v>1397</v>
      </c>
      <c r="B446" s="165" t="s">
        <v>163</v>
      </c>
      <c r="C446" s="165"/>
      <c r="D446" s="166" t="s">
        <v>143</v>
      </c>
      <c r="E446" s="166" t="s">
        <v>247</v>
      </c>
      <c r="F446" s="165" t="s">
        <v>220</v>
      </c>
      <c r="G446" s="165" t="s">
        <v>66</v>
      </c>
      <c r="H446" s="167">
        <v>44684.291666666664</v>
      </c>
      <c r="I446" s="167">
        <v>44684.298610937498</v>
      </c>
      <c r="J446" s="161" t="str">
        <f t="shared" si="116"/>
        <v>CLOSED</v>
      </c>
      <c r="K446" s="166" t="s">
        <v>744</v>
      </c>
      <c r="L446" s="207"/>
      <c r="M446" s="233"/>
      <c r="N446" s="221"/>
      <c r="O446" s="224"/>
      <c r="P446" s="399"/>
      <c r="Q446" s="399"/>
      <c r="R446" s="205"/>
      <c r="S446" s="169"/>
      <c r="T446" s="205"/>
      <c r="U446" s="169"/>
      <c r="V446" s="169"/>
      <c r="W446" s="231" t="s">
        <v>218</v>
      </c>
      <c r="X446" s="168"/>
      <c r="Y446" s="168" t="s">
        <v>186</v>
      </c>
      <c r="Z446" s="168"/>
      <c r="AA446" s="168"/>
      <c r="AB446" s="168"/>
      <c r="AC446" s="168"/>
      <c r="AD446" s="162">
        <f t="shared" si="118"/>
        <v>5</v>
      </c>
      <c r="AE446" s="162">
        <f t="shared" si="119"/>
        <v>5</v>
      </c>
      <c r="AF446" s="162">
        <f t="shared" si="120"/>
        <v>2022</v>
      </c>
      <c r="AG446" s="162">
        <f t="shared" si="121"/>
        <v>2022</v>
      </c>
      <c r="AH446" s="162">
        <f>IF(B446="Root",IF(J446="CLOSED",SUMIF(Entrenamientos!A:A,"&lt;="&amp;Mantenimiento!I446,Entrenamientos!L:L)-SUMIF(Entrenamientos!A:A,"&lt;="&amp;Mantenimiento!H446,Entrenamientos!L:L),""),"")</f>
        <v>0</v>
      </c>
      <c r="AI446" s="163" t="str">
        <f>IF(W446="YES",IF(COUNTIF($W$3:$W1216,"YES")=0,SUMIF(Entrenamientos!A:A,"&lt;="&amp;Mantenimiento!H446,Entrenamientos!L:L),SUMIF(Entrenamientos!A:A,"&lt;="&amp;Mantenimiento!H446,Entrenamientos!L:L)-SUMIF($I:$I,"&lt;"&amp;(Mantenimiento!H446-1),$AI:$AI)),"")</f>
        <v/>
      </c>
      <c r="AJ446" s="163">
        <f t="shared" si="122"/>
        <v>0.1666625000167791</v>
      </c>
      <c r="AK446" s="163" t="str">
        <f t="shared" ca="1" si="123"/>
        <v/>
      </c>
      <c r="AL446" s="163" t="str">
        <f t="shared" si="124"/>
        <v/>
      </c>
      <c r="AM446" s="199">
        <f t="shared" si="125"/>
        <v>0.1666625000167791</v>
      </c>
      <c r="AN446" s="199" t="e">
        <f>IF($F446="MIP",IF(#REF!="X",$AJ446,""),"")</f>
        <v>#REF!</v>
      </c>
      <c r="AO446" s="199" t="str">
        <f t="shared" si="126"/>
        <v/>
      </c>
      <c r="AP446" s="199" t="str">
        <f t="shared" si="127"/>
        <v/>
      </c>
      <c r="AQ446" s="199" t="str">
        <f t="shared" si="128"/>
        <v/>
      </c>
      <c r="AR446" s="163" t="str">
        <f t="shared" si="129"/>
        <v/>
      </c>
    </row>
    <row r="447" spans="1:44" x14ac:dyDescent="0.25">
      <c r="A447" s="165" t="s">
        <v>1398</v>
      </c>
      <c r="B447" s="165" t="s">
        <v>163</v>
      </c>
      <c r="C447" s="165"/>
      <c r="D447" s="166" t="s">
        <v>143</v>
      </c>
      <c r="E447" s="166" t="s">
        <v>251</v>
      </c>
      <c r="F447" s="165" t="s">
        <v>220</v>
      </c>
      <c r="G447" s="165" t="s">
        <v>66</v>
      </c>
      <c r="H447" s="167">
        <v>44684.298611111109</v>
      </c>
      <c r="I447" s="167">
        <v>44684.305555324077</v>
      </c>
      <c r="J447" s="161" t="str">
        <f t="shared" si="116"/>
        <v>CLOSED</v>
      </c>
      <c r="K447" s="197" t="s">
        <v>963</v>
      </c>
      <c r="L447" s="207"/>
      <c r="M447" s="233"/>
      <c r="N447" s="221"/>
      <c r="O447" s="224"/>
      <c r="P447" s="399"/>
      <c r="Q447" s="399"/>
      <c r="R447" s="205"/>
      <c r="S447" s="169"/>
      <c r="T447" s="205"/>
      <c r="U447" s="169"/>
      <c r="V447" s="169"/>
      <c r="W447" s="231" t="s">
        <v>218</v>
      </c>
      <c r="X447" s="168"/>
      <c r="Y447" s="168" t="s">
        <v>186</v>
      </c>
      <c r="Z447" s="168"/>
      <c r="AA447" s="168"/>
      <c r="AB447" s="168"/>
      <c r="AC447" s="168"/>
      <c r="AD447" s="162">
        <f t="shared" si="118"/>
        <v>5</v>
      </c>
      <c r="AE447" s="162">
        <f t="shared" si="119"/>
        <v>5</v>
      </c>
      <c r="AF447" s="162">
        <f t="shared" si="120"/>
        <v>2022</v>
      </c>
      <c r="AG447" s="162">
        <f t="shared" si="121"/>
        <v>2022</v>
      </c>
      <c r="AH447" s="162">
        <f>IF(B447="Root",IF(J447="CLOSED",SUMIF(Entrenamientos!A:A,"&lt;="&amp;Mantenimiento!I447,Entrenamientos!L:L)-SUMIF(Entrenamientos!A:A,"&lt;="&amp;Mantenimiento!H447,Entrenamientos!L:L),""),"")</f>
        <v>0</v>
      </c>
      <c r="AI447" s="163" t="str">
        <f>IF(W447="YES",IF(COUNTIF($W$3:$W1217,"YES")=0,SUMIF(Entrenamientos!A:A,"&lt;="&amp;Mantenimiento!H447,Entrenamientos!L:L),SUMIF(Entrenamientos!A:A,"&lt;="&amp;Mantenimiento!H447,Entrenamientos!L:L)-SUMIF($I:$I,"&lt;"&amp;(Mantenimiento!H447-1),$AI:$AI)),"")</f>
        <v/>
      </c>
      <c r="AJ447" s="163">
        <f t="shared" si="122"/>
        <v>0.16666111124019728</v>
      </c>
      <c r="AK447" s="163" t="str">
        <f t="shared" ca="1" si="123"/>
        <v/>
      </c>
      <c r="AL447" s="163" t="str">
        <f t="shared" si="124"/>
        <v/>
      </c>
      <c r="AM447" s="199">
        <f t="shared" si="125"/>
        <v>0.16666111124019728</v>
      </c>
      <c r="AN447" s="199" t="e">
        <f>IF($F447="MIP",IF(#REF!="X",$AJ447,""),"")</f>
        <v>#REF!</v>
      </c>
      <c r="AO447" s="199" t="str">
        <f t="shared" si="126"/>
        <v/>
      </c>
      <c r="AP447" s="199" t="str">
        <f t="shared" si="127"/>
        <v/>
      </c>
      <c r="AQ447" s="199" t="str">
        <f t="shared" si="128"/>
        <v/>
      </c>
      <c r="AR447" s="163" t="str">
        <f t="shared" si="129"/>
        <v/>
      </c>
    </row>
    <row r="448" spans="1:44" x14ac:dyDescent="0.25">
      <c r="A448" s="165" t="s">
        <v>1399</v>
      </c>
      <c r="B448" s="165" t="s">
        <v>163</v>
      </c>
      <c r="C448" s="165"/>
      <c r="D448" s="166" t="s">
        <v>143</v>
      </c>
      <c r="E448" s="166" t="s">
        <v>252</v>
      </c>
      <c r="F448" s="165" t="s">
        <v>220</v>
      </c>
      <c r="G448" s="165" t="s">
        <v>66</v>
      </c>
      <c r="H448" s="167">
        <v>44684.305555555555</v>
      </c>
      <c r="I448" s="167">
        <v>44684.31249971065</v>
      </c>
      <c r="J448" s="161" t="str">
        <f t="shared" si="116"/>
        <v>CLOSED</v>
      </c>
      <c r="K448" s="166" t="s">
        <v>748</v>
      </c>
      <c r="L448" s="207"/>
      <c r="M448" s="233"/>
      <c r="N448" s="221"/>
      <c r="O448" s="224"/>
      <c r="P448" s="399"/>
      <c r="Q448" s="399"/>
      <c r="R448" s="205"/>
      <c r="S448" s="169"/>
      <c r="T448" s="205"/>
      <c r="U448" s="169"/>
      <c r="V448" s="169"/>
      <c r="W448" s="231" t="s">
        <v>218</v>
      </c>
      <c r="X448" s="168"/>
      <c r="Y448" s="168" t="s">
        <v>186</v>
      </c>
      <c r="Z448" s="168"/>
      <c r="AA448" s="168"/>
      <c r="AB448" s="168"/>
      <c r="AC448" s="168"/>
      <c r="AD448" s="162">
        <f t="shared" si="118"/>
        <v>5</v>
      </c>
      <c r="AE448" s="162">
        <f t="shared" si="119"/>
        <v>5</v>
      </c>
      <c r="AF448" s="162">
        <f t="shared" si="120"/>
        <v>2022</v>
      </c>
      <c r="AG448" s="162">
        <f t="shared" si="121"/>
        <v>2022</v>
      </c>
      <c r="AH448" s="162">
        <f>IF(B448="Root",IF(J448="CLOSED",SUMIF(Entrenamientos!A:A,"&lt;="&amp;Mantenimiento!I448,Entrenamientos!L:L)-SUMIF(Entrenamientos!A:A,"&lt;="&amp;Mantenimiento!H448,Entrenamientos!L:L),""),"")</f>
        <v>0</v>
      </c>
      <c r="AI448" s="163" t="str">
        <f>IF(W448="YES",IF(COUNTIF($W$3:$W1218,"YES")=0,SUMIF(Entrenamientos!A:A,"&lt;="&amp;Mantenimiento!H448,Entrenamientos!L:L),SUMIF(Entrenamientos!A:A,"&lt;="&amp;Mantenimiento!H448,Entrenamientos!L:L)-SUMIF($I:$I,"&lt;"&amp;(Mantenimiento!H448-1),$AI:$AI)),"")</f>
        <v/>
      </c>
      <c r="AJ448" s="163">
        <f t="shared" si="122"/>
        <v>0.16665972228899248</v>
      </c>
      <c r="AK448" s="163" t="str">
        <f t="shared" ca="1" si="123"/>
        <v/>
      </c>
      <c r="AL448" s="163" t="str">
        <f t="shared" si="124"/>
        <v/>
      </c>
      <c r="AM448" s="199">
        <f t="shared" si="125"/>
        <v>0.16665972228899248</v>
      </c>
      <c r="AN448" s="199" t="e">
        <f>IF($F448="MIP",IF(#REF!="X",$AJ448,""),"")</f>
        <v>#REF!</v>
      </c>
      <c r="AO448" s="199" t="str">
        <f t="shared" si="126"/>
        <v/>
      </c>
      <c r="AP448" s="199" t="str">
        <f t="shared" si="127"/>
        <v/>
      </c>
      <c r="AQ448" s="199" t="str">
        <f t="shared" si="128"/>
        <v/>
      </c>
      <c r="AR448" s="163" t="str">
        <f t="shared" si="129"/>
        <v/>
      </c>
    </row>
    <row r="449" spans="1:44" x14ac:dyDescent="0.25">
      <c r="A449" s="165" t="s">
        <v>1400</v>
      </c>
      <c r="B449" s="165" t="s">
        <v>163</v>
      </c>
      <c r="C449" s="165"/>
      <c r="D449" s="166" t="s">
        <v>143</v>
      </c>
      <c r="E449" s="166" t="s">
        <v>254</v>
      </c>
      <c r="F449" s="165" t="s">
        <v>220</v>
      </c>
      <c r="G449" s="165" t="s">
        <v>66</v>
      </c>
      <c r="H449" s="167">
        <v>44684.3125</v>
      </c>
      <c r="I449" s="167">
        <v>44684.319444097222</v>
      </c>
      <c r="J449" s="161" t="str">
        <f t="shared" si="116"/>
        <v>CLOSED</v>
      </c>
      <c r="K449" s="166" t="s">
        <v>749</v>
      </c>
      <c r="L449" s="207"/>
      <c r="M449" s="233"/>
      <c r="N449" s="221"/>
      <c r="O449" s="224"/>
      <c r="P449" s="399"/>
      <c r="Q449" s="399"/>
      <c r="R449" s="205"/>
      <c r="S449" s="169"/>
      <c r="T449" s="205"/>
      <c r="U449" s="169"/>
      <c r="V449" s="169"/>
      <c r="W449" s="231" t="s">
        <v>218</v>
      </c>
      <c r="X449" s="168"/>
      <c r="Y449" s="168" t="s">
        <v>186</v>
      </c>
      <c r="Z449" s="168"/>
      <c r="AA449" s="168"/>
      <c r="AB449" s="168"/>
      <c r="AC449" s="168"/>
      <c r="AD449" s="162">
        <f t="shared" si="118"/>
        <v>5</v>
      </c>
      <c r="AE449" s="162">
        <f t="shared" si="119"/>
        <v>5</v>
      </c>
      <c r="AF449" s="162">
        <f t="shared" si="120"/>
        <v>2022</v>
      </c>
      <c r="AG449" s="162">
        <f t="shared" si="121"/>
        <v>2022</v>
      </c>
      <c r="AH449" s="162">
        <f>IF(B449="Root",IF(J449="CLOSED",SUMIF(Entrenamientos!A:A,"&lt;="&amp;Mantenimiento!I449,Entrenamientos!L:L)-SUMIF(Entrenamientos!A:A,"&lt;="&amp;Mantenimiento!H449,Entrenamientos!L:L),""),"")</f>
        <v>0</v>
      </c>
      <c r="AI449" s="163" t="str">
        <f>IF(W449="YES",IF(COUNTIF($W$3:$W1219,"YES")=0,SUMIF(Entrenamientos!A:A,"&lt;="&amp;Mantenimiento!H449,Entrenamientos!L:L),SUMIF(Entrenamientos!A:A,"&lt;="&amp;Mantenimiento!H449,Entrenamientos!L:L)-SUMIF($I:$I,"&lt;"&amp;(Mantenimiento!H449-1),$AI:$AI)),"")</f>
        <v/>
      </c>
      <c r="AJ449" s="163">
        <f t="shared" si="122"/>
        <v>0.16665833333778768</v>
      </c>
      <c r="AK449" s="163" t="str">
        <f t="shared" ca="1" si="123"/>
        <v/>
      </c>
      <c r="AL449" s="163" t="str">
        <f t="shared" si="124"/>
        <v/>
      </c>
      <c r="AM449" s="199">
        <f t="shared" si="125"/>
        <v>0.16665833333778768</v>
      </c>
      <c r="AN449" s="199" t="e">
        <f>IF($F449="MIP",IF(#REF!="X",$AJ449,""),"")</f>
        <v>#REF!</v>
      </c>
      <c r="AO449" s="199" t="str">
        <f t="shared" si="126"/>
        <v/>
      </c>
      <c r="AP449" s="199" t="str">
        <f t="shared" si="127"/>
        <v/>
      </c>
      <c r="AQ449" s="199" t="str">
        <f t="shared" si="128"/>
        <v/>
      </c>
      <c r="AR449" s="163" t="str">
        <f t="shared" si="129"/>
        <v/>
      </c>
    </row>
    <row r="450" spans="1:44" x14ac:dyDescent="0.25">
      <c r="A450" s="165" t="s">
        <v>1401</v>
      </c>
      <c r="B450" s="165" t="s">
        <v>163</v>
      </c>
      <c r="C450" s="165"/>
      <c r="D450" s="166" t="s">
        <v>143</v>
      </c>
      <c r="E450" s="166" t="s">
        <v>273</v>
      </c>
      <c r="F450" s="165" t="s">
        <v>220</v>
      </c>
      <c r="G450" s="165" t="s">
        <v>66</v>
      </c>
      <c r="H450" s="167">
        <v>44684.319444444445</v>
      </c>
      <c r="I450" s="167">
        <v>44684.326388483794</v>
      </c>
      <c r="J450" s="161" t="str">
        <f t="shared" si="116"/>
        <v>CLOSED</v>
      </c>
      <c r="K450" s="197" t="s">
        <v>964</v>
      </c>
      <c r="L450" s="207"/>
      <c r="M450" s="233"/>
      <c r="N450" s="221"/>
      <c r="O450" s="224"/>
      <c r="P450" s="399"/>
      <c r="Q450" s="399"/>
      <c r="R450" s="205"/>
      <c r="S450" s="169"/>
      <c r="T450" s="205"/>
      <c r="U450" s="169"/>
      <c r="V450" s="169"/>
      <c r="W450" s="231" t="s">
        <v>218</v>
      </c>
      <c r="X450" s="168"/>
      <c r="Y450" s="168" t="s">
        <v>186</v>
      </c>
      <c r="Z450" s="168"/>
      <c r="AA450" s="168"/>
      <c r="AB450" s="168"/>
      <c r="AC450" s="168"/>
      <c r="AD450" s="162">
        <f t="shared" si="118"/>
        <v>5</v>
      </c>
      <c r="AE450" s="162">
        <f t="shared" si="119"/>
        <v>5</v>
      </c>
      <c r="AF450" s="162">
        <f t="shared" si="120"/>
        <v>2022</v>
      </c>
      <c r="AG450" s="162">
        <f t="shared" si="121"/>
        <v>2022</v>
      </c>
      <c r="AH450" s="162">
        <f>IF(B450="Root",IF(J450="CLOSED",SUMIF(Entrenamientos!A:A,"&lt;="&amp;Mantenimiento!I450,Entrenamientos!L:L)-SUMIF(Entrenamientos!A:A,"&lt;="&amp;Mantenimiento!H450,Entrenamientos!L:L),""),"")</f>
        <v>0</v>
      </c>
      <c r="AI450" s="163" t="str">
        <f>IF(W450="YES",IF(COUNTIF($W$3:$W1220,"YES")=0,SUMIF(Entrenamientos!A:A,"&lt;="&amp;Mantenimiento!H450,Entrenamientos!L:L),SUMIF(Entrenamientos!A:A,"&lt;="&amp;Mantenimiento!H450,Entrenamientos!L:L)-SUMIF($I:$I,"&lt;"&amp;(Mantenimiento!H450-1),$AI:$AI)),"")</f>
        <v/>
      </c>
      <c r="AJ450" s="163">
        <f t="shared" si="122"/>
        <v>0.16665694438658288</v>
      </c>
      <c r="AK450" s="163" t="str">
        <f t="shared" ca="1" si="123"/>
        <v/>
      </c>
      <c r="AL450" s="163" t="str">
        <f t="shared" si="124"/>
        <v/>
      </c>
      <c r="AM450" s="199">
        <f t="shared" si="125"/>
        <v>0.16665694438658288</v>
      </c>
      <c r="AN450" s="199" t="e">
        <f>IF($F450="MIP",IF(#REF!="X",$AJ450,""),"")</f>
        <v>#REF!</v>
      </c>
      <c r="AO450" s="199" t="str">
        <f t="shared" si="126"/>
        <v/>
      </c>
      <c r="AP450" s="199" t="str">
        <f t="shared" si="127"/>
        <v/>
      </c>
      <c r="AQ450" s="199" t="str">
        <f t="shared" si="128"/>
        <v/>
      </c>
      <c r="AR450" s="163" t="str">
        <f t="shared" si="129"/>
        <v/>
      </c>
    </row>
    <row r="451" spans="1:44" x14ac:dyDescent="0.25">
      <c r="A451" s="165" t="s">
        <v>1402</v>
      </c>
      <c r="B451" s="165" t="s">
        <v>163</v>
      </c>
      <c r="C451" s="165"/>
      <c r="D451" s="166" t="s">
        <v>143</v>
      </c>
      <c r="E451" s="166" t="s">
        <v>274</v>
      </c>
      <c r="F451" s="165" t="s">
        <v>220</v>
      </c>
      <c r="G451" s="165" t="s">
        <v>66</v>
      </c>
      <c r="H451" s="167">
        <v>44684.326388888891</v>
      </c>
      <c r="I451" s="167">
        <v>44684.333332870374</v>
      </c>
      <c r="J451" s="161" t="str">
        <f t="shared" si="116"/>
        <v>CLOSED</v>
      </c>
      <c r="K451" s="166" t="s">
        <v>965</v>
      </c>
      <c r="L451" s="207"/>
      <c r="M451" s="233"/>
      <c r="N451" s="221"/>
      <c r="O451" s="224"/>
      <c r="P451" s="399"/>
      <c r="Q451" s="399"/>
      <c r="R451" s="205"/>
      <c r="S451" s="169"/>
      <c r="T451" s="205"/>
      <c r="U451" s="169"/>
      <c r="V451" s="169"/>
      <c r="W451" s="231" t="s">
        <v>218</v>
      </c>
      <c r="X451" s="168"/>
      <c r="Y451" s="168" t="s">
        <v>186</v>
      </c>
      <c r="Z451" s="168"/>
      <c r="AA451" s="168"/>
      <c r="AB451" s="168"/>
      <c r="AC451" s="168"/>
      <c r="AD451" s="162">
        <f t="shared" si="118"/>
        <v>5</v>
      </c>
      <c r="AE451" s="162">
        <f t="shared" si="119"/>
        <v>5</v>
      </c>
      <c r="AF451" s="162">
        <f t="shared" si="120"/>
        <v>2022</v>
      </c>
      <c r="AG451" s="162">
        <f t="shared" si="121"/>
        <v>2022</v>
      </c>
      <c r="AH451" s="162">
        <f>IF(B451="Root",IF(J451="CLOSED",SUMIF(Entrenamientos!A:A,"&lt;="&amp;Mantenimiento!I451,Entrenamientos!L:L)-SUMIF(Entrenamientos!A:A,"&lt;="&amp;Mantenimiento!H451,Entrenamientos!L:L),""),"")</f>
        <v>0</v>
      </c>
      <c r="AI451" s="163" t="str">
        <f>IF(W451="YES",IF(COUNTIF($W$3:$W1221,"YES")=0,SUMIF(Entrenamientos!A:A,"&lt;="&amp;Mantenimiento!H451,Entrenamientos!L:L),SUMIF(Entrenamientos!A:A,"&lt;="&amp;Mantenimiento!H451,Entrenamientos!L:L)-SUMIF($I:$I,"&lt;"&amp;(Mantenimiento!H451-1),$AI:$AI)),"")</f>
        <v/>
      </c>
      <c r="AJ451" s="163">
        <f t="shared" si="122"/>
        <v>0.16665555561000106</v>
      </c>
      <c r="AK451" s="163" t="str">
        <f t="shared" ca="1" si="123"/>
        <v/>
      </c>
      <c r="AL451" s="163" t="str">
        <f t="shared" si="124"/>
        <v/>
      </c>
      <c r="AM451" s="199">
        <f t="shared" si="125"/>
        <v>0.16665555561000106</v>
      </c>
      <c r="AN451" s="199" t="e">
        <f>IF($F451="MIP",IF(#REF!="X",$AJ451,""),"")</f>
        <v>#REF!</v>
      </c>
      <c r="AO451" s="199" t="str">
        <f t="shared" si="126"/>
        <v/>
      </c>
      <c r="AP451" s="199" t="str">
        <f t="shared" si="127"/>
        <v/>
      </c>
      <c r="AQ451" s="199" t="str">
        <f t="shared" si="128"/>
        <v/>
      </c>
      <c r="AR451" s="163" t="str">
        <f t="shared" si="129"/>
        <v/>
      </c>
    </row>
    <row r="452" spans="1:44" x14ac:dyDescent="0.25">
      <c r="A452" s="165" t="s">
        <v>1403</v>
      </c>
      <c r="B452" s="165" t="s">
        <v>163</v>
      </c>
      <c r="C452" s="165"/>
      <c r="D452" s="166" t="s">
        <v>143</v>
      </c>
      <c r="E452" s="166" t="s">
        <v>248</v>
      </c>
      <c r="F452" s="165" t="s">
        <v>220</v>
      </c>
      <c r="G452" s="165" t="s">
        <v>66</v>
      </c>
      <c r="H452" s="167">
        <v>44684.333333333336</v>
      </c>
      <c r="I452" s="167">
        <v>44684.340277777781</v>
      </c>
      <c r="J452" s="161" t="str">
        <f t="shared" ref="J452:J477" si="130">IF(A452="","",IF(OR(I452="",H452="")=TRUE,"OPEN","CLOSED"))</f>
        <v>CLOSED</v>
      </c>
      <c r="K452" s="166" t="s">
        <v>746</v>
      </c>
      <c r="L452" s="207"/>
      <c r="M452" s="233"/>
      <c r="N452" s="221"/>
      <c r="O452" s="224"/>
      <c r="P452" s="399"/>
      <c r="Q452" s="399"/>
      <c r="R452" s="205"/>
      <c r="S452" s="169"/>
      <c r="T452" s="205"/>
      <c r="U452" s="169"/>
      <c r="V452" s="169"/>
      <c r="W452" s="231" t="s">
        <v>218</v>
      </c>
      <c r="X452" s="168"/>
      <c r="Y452" s="168" t="s">
        <v>186</v>
      </c>
      <c r="Z452" s="168"/>
      <c r="AA452" s="168"/>
      <c r="AB452" s="168"/>
      <c r="AC452" s="168"/>
      <c r="AD452" s="162">
        <f t="shared" si="118"/>
        <v>5</v>
      </c>
      <c r="AE452" s="162">
        <f t="shared" si="119"/>
        <v>5</v>
      </c>
      <c r="AF452" s="162">
        <f t="shared" si="120"/>
        <v>2022</v>
      </c>
      <c r="AG452" s="162">
        <f t="shared" si="121"/>
        <v>2022</v>
      </c>
      <c r="AH452" s="162">
        <f>IF(B452="Root",IF(J452="CLOSED",SUMIF(Entrenamientos!A:A,"&lt;="&amp;Mantenimiento!I452,Entrenamientos!L:L)-SUMIF(Entrenamientos!A:A,"&lt;="&amp;Mantenimiento!H452,Entrenamientos!L:L),""),"")</f>
        <v>0</v>
      </c>
      <c r="AI452" s="163" t="str">
        <f>IF(W452="YES",IF(COUNTIF($W$3:$W1222,"YES")=0,SUMIF(Entrenamientos!A:A,"&lt;="&amp;Mantenimiento!H452,Entrenamientos!L:L),SUMIF(Entrenamientos!A:A,"&lt;="&amp;Mantenimiento!H452,Entrenamientos!L:L)-SUMIF($I:$I,"&lt;"&amp;(Mantenimiento!H452-1),$AI:$AI)),"")</f>
        <v/>
      </c>
      <c r="AJ452" s="163">
        <f t="shared" si="122"/>
        <v>0.16666666669577049</v>
      </c>
      <c r="AK452" s="163" t="str">
        <f t="shared" ca="1" si="123"/>
        <v/>
      </c>
      <c r="AL452" s="163" t="str">
        <f t="shared" si="124"/>
        <v/>
      </c>
      <c r="AM452" s="199">
        <f t="shared" si="125"/>
        <v>0.16666666669577049</v>
      </c>
      <c r="AN452" s="199" t="e">
        <f>IF($F452="MIP",IF(#REF!="X",$AJ452,""),"")</f>
        <v>#REF!</v>
      </c>
      <c r="AO452" s="199" t="str">
        <f t="shared" si="126"/>
        <v/>
      </c>
      <c r="AP452" s="199" t="str">
        <f t="shared" si="127"/>
        <v/>
      </c>
      <c r="AQ452" s="199" t="str">
        <f t="shared" si="128"/>
        <v/>
      </c>
      <c r="AR452" s="163" t="str">
        <f t="shared" si="129"/>
        <v/>
      </c>
    </row>
    <row r="453" spans="1:44" x14ac:dyDescent="0.25">
      <c r="A453" s="165" t="s">
        <v>1404</v>
      </c>
      <c r="B453" s="165" t="s">
        <v>163</v>
      </c>
      <c r="C453" s="165"/>
      <c r="D453" s="166" t="s">
        <v>144</v>
      </c>
      <c r="E453" s="166" t="s">
        <v>1405</v>
      </c>
      <c r="F453" s="165" t="s">
        <v>319</v>
      </c>
      <c r="G453" s="165" t="s">
        <v>66</v>
      </c>
      <c r="H453" s="167">
        <v>44684.46875</v>
      </c>
      <c r="I453" s="167"/>
      <c r="J453" s="161" t="str">
        <f t="shared" si="130"/>
        <v>OPEN</v>
      </c>
      <c r="K453" s="197" t="s">
        <v>1406</v>
      </c>
      <c r="L453" s="207"/>
      <c r="M453" s="233"/>
      <c r="N453" s="221"/>
      <c r="O453" s="224"/>
      <c r="P453" s="399"/>
      <c r="Q453" s="399"/>
      <c r="R453" s="205"/>
      <c r="S453" s="169"/>
      <c r="T453" s="205"/>
      <c r="U453" s="169"/>
      <c r="V453" s="169"/>
      <c r="W453" s="231"/>
      <c r="X453" s="168"/>
      <c r="Y453" s="168"/>
      <c r="Z453" s="168"/>
      <c r="AA453" s="168"/>
      <c r="AB453" s="168"/>
      <c r="AC453" s="168"/>
      <c r="AD453" s="162"/>
      <c r="AE453" s="162"/>
      <c r="AF453" s="162"/>
      <c r="AG453" s="162"/>
      <c r="AH453" s="162"/>
      <c r="AI453" s="163"/>
      <c r="AJ453" s="163"/>
      <c r="AK453" s="163"/>
      <c r="AL453" s="163"/>
      <c r="AM453" s="199"/>
      <c r="AN453" s="199"/>
      <c r="AO453" s="199"/>
      <c r="AP453" s="199"/>
      <c r="AQ453" s="199"/>
      <c r="AR453" s="163"/>
    </row>
    <row r="454" spans="1:44" x14ac:dyDescent="0.25">
      <c r="A454" s="165" t="s">
        <v>1407</v>
      </c>
      <c r="B454" s="165" t="s">
        <v>163</v>
      </c>
      <c r="C454" s="165"/>
      <c r="D454" s="166" t="s">
        <v>144</v>
      </c>
      <c r="E454" s="166" t="s">
        <v>1408</v>
      </c>
      <c r="F454" s="165" t="s">
        <v>319</v>
      </c>
      <c r="G454" s="165" t="s">
        <v>66</v>
      </c>
      <c r="H454" s="167">
        <v>44684.708333333336</v>
      </c>
      <c r="I454" s="167">
        <v>44684.715277777781</v>
      </c>
      <c r="J454" s="161" t="str">
        <f t="shared" si="130"/>
        <v>CLOSED</v>
      </c>
      <c r="K454" s="197" t="s">
        <v>1409</v>
      </c>
      <c r="L454" s="207"/>
      <c r="M454" s="233" t="s">
        <v>700</v>
      </c>
      <c r="N454" s="221" t="s">
        <v>701</v>
      </c>
      <c r="O454" s="224">
        <v>1</v>
      </c>
      <c r="P454" s="399"/>
      <c r="Q454" s="399"/>
      <c r="R454" s="205"/>
      <c r="S454" s="169"/>
      <c r="T454" s="205"/>
      <c r="U454" s="169"/>
      <c r="V454" s="169"/>
      <c r="W454" s="231" t="s">
        <v>218</v>
      </c>
      <c r="X454" s="168"/>
      <c r="Y454" s="168"/>
      <c r="Z454" s="168" t="s">
        <v>186</v>
      </c>
      <c r="AA454" s="168"/>
      <c r="AB454" s="168"/>
      <c r="AC454" s="168"/>
      <c r="AD454" s="162"/>
      <c r="AE454" s="162"/>
      <c r="AF454" s="162"/>
      <c r="AG454" s="162"/>
      <c r="AH454" s="162"/>
      <c r="AI454" s="163"/>
      <c r="AJ454" s="163"/>
      <c r="AK454" s="163"/>
      <c r="AL454" s="163"/>
      <c r="AM454" s="199"/>
      <c r="AN454" s="199"/>
      <c r="AO454" s="199"/>
      <c r="AP454" s="199"/>
      <c r="AQ454" s="199"/>
      <c r="AR454" s="163"/>
    </row>
    <row r="455" spans="1:44" ht="30" x14ac:dyDescent="0.25">
      <c r="A455" s="165" t="s">
        <v>1410</v>
      </c>
      <c r="B455" s="165" t="s">
        <v>163</v>
      </c>
      <c r="C455" s="165"/>
      <c r="D455" s="166" t="s">
        <v>143</v>
      </c>
      <c r="E455" s="166" t="s">
        <v>407</v>
      </c>
      <c r="F455" s="165" t="s">
        <v>220</v>
      </c>
      <c r="G455" s="165" t="s">
        <v>61</v>
      </c>
      <c r="H455" s="167">
        <v>44684.84375</v>
      </c>
      <c r="I455" s="167">
        <v>44684.864583333336</v>
      </c>
      <c r="J455" s="161" t="str">
        <f t="shared" si="130"/>
        <v>CLOSED</v>
      </c>
      <c r="K455" s="197" t="s">
        <v>775</v>
      </c>
      <c r="L455" s="207"/>
      <c r="M455" s="233"/>
      <c r="N455" s="221"/>
      <c r="O455" s="224"/>
      <c r="P455" s="399"/>
      <c r="Q455" s="399"/>
      <c r="R455" s="205"/>
      <c r="S455" s="169"/>
      <c r="T455" s="205"/>
      <c r="U455" s="169"/>
      <c r="V455" s="169"/>
      <c r="W455" s="231" t="s">
        <v>218</v>
      </c>
      <c r="X455" s="168"/>
      <c r="Y455" s="168"/>
      <c r="Z455" s="168" t="s">
        <v>186</v>
      </c>
      <c r="AA455" s="168"/>
      <c r="AB455" s="168"/>
      <c r="AC455" s="168"/>
      <c r="AD455" s="162"/>
      <c r="AE455" s="162"/>
      <c r="AF455" s="162"/>
      <c r="AG455" s="162"/>
      <c r="AH455" s="162"/>
      <c r="AI455" s="163"/>
      <c r="AJ455" s="163"/>
      <c r="AK455" s="163"/>
      <c r="AL455" s="163"/>
      <c r="AM455" s="199"/>
      <c r="AN455" s="199"/>
      <c r="AO455" s="199"/>
      <c r="AP455" s="199"/>
      <c r="AQ455" s="199"/>
      <c r="AR455" s="163"/>
    </row>
    <row r="456" spans="1:44" x14ac:dyDescent="0.25">
      <c r="A456" s="165" t="s">
        <v>1413</v>
      </c>
      <c r="B456" s="165" t="s">
        <v>163</v>
      </c>
      <c r="C456" s="165"/>
      <c r="D456" s="166" t="s">
        <v>143</v>
      </c>
      <c r="E456" s="166" t="s">
        <v>283</v>
      </c>
      <c r="F456" s="165" t="s">
        <v>220</v>
      </c>
      <c r="G456" s="165" t="s">
        <v>68</v>
      </c>
      <c r="H456" s="167">
        <v>44685.291666666664</v>
      </c>
      <c r="I456" s="167">
        <v>44685.3125</v>
      </c>
      <c r="J456" s="161" t="str">
        <f t="shared" si="130"/>
        <v>CLOSED</v>
      </c>
      <c r="K456" s="197" t="s">
        <v>730</v>
      </c>
      <c r="L456" s="207"/>
      <c r="M456" s="233"/>
      <c r="N456" s="221"/>
      <c r="O456" s="224"/>
      <c r="P456" s="399"/>
      <c r="Q456" s="399"/>
      <c r="R456" s="205"/>
      <c r="S456" s="169"/>
      <c r="T456" s="205"/>
      <c r="U456" s="169"/>
      <c r="V456" s="169"/>
      <c r="W456" s="231" t="s">
        <v>218</v>
      </c>
      <c r="X456" s="168"/>
      <c r="Y456" s="168" t="s">
        <v>186</v>
      </c>
      <c r="Z456" s="168"/>
      <c r="AA456" s="168"/>
      <c r="AB456" s="168"/>
      <c r="AC456" s="168"/>
      <c r="AD456" s="162"/>
      <c r="AE456" s="162"/>
      <c r="AF456" s="162"/>
      <c r="AG456" s="162"/>
      <c r="AH456" s="162"/>
      <c r="AI456" s="163"/>
      <c r="AJ456" s="163"/>
      <c r="AK456" s="163"/>
      <c r="AL456" s="163"/>
      <c r="AM456" s="199"/>
      <c r="AN456" s="199"/>
      <c r="AO456" s="199"/>
      <c r="AP456" s="199"/>
      <c r="AQ456" s="199"/>
      <c r="AR456" s="163"/>
    </row>
    <row r="457" spans="1:44" ht="30" x14ac:dyDescent="0.25">
      <c r="A457" s="165" t="s">
        <v>1414</v>
      </c>
      <c r="B457" s="165" t="s">
        <v>163</v>
      </c>
      <c r="C457" s="165"/>
      <c r="D457" s="166" t="s">
        <v>143</v>
      </c>
      <c r="E457" s="166" t="s">
        <v>284</v>
      </c>
      <c r="F457" s="165" t="s">
        <v>220</v>
      </c>
      <c r="G457" s="165" t="s">
        <v>61</v>
      </c>
      <c r="H457" s="167">
        <v>44685.3125</v>
      </c>
      <c r="I457" s="167">
        <v>44685.333333333336</v>
      </c>
      <c r="J457" s="161" t="str">
        <f t="shared" si="130"/>
        <v>CLOSED</v>
      </c>
      <c r="K457" s="197" t="s">
        <v>731</v>
      </c>
      <c r="L457" s="207"/>
      <c r="M457" s="233"/>
      <c r="N457" s="221"/>
      <c r="O457" s="224"/>
      <c r="P457" s="399"/>
      <c r="Q457" s="399"/>
      <c r="R457" s="205"/>
      <c r="S457" s="169"/>
      <c r="T457" s="205"/>
      <c r="U457" s="169"/>
      <c r="V457" s="169"/>
      <c r="W457" s="231" t="s">
        <v>218</v>
      </c>
      <c r="X457" s="168"/>
      <c r="Y457" s="168" t="s">
        <v>186</v>
      </c>
      <c r="Z457" s="168"/>
      <c r="AA457" s="168"/>
      <c r="AB457" s="168"/>
      <c r="AC457" s="168"/>
      <c r="AD457" s="162"/>
      <c r="AE457" s="162"/>
      <c r="AF457" s="162"/>
      <c r="AG457" s="162"/>
      <c r="AH457" s="162"/>
      <c r="AI457" s="163"/>
      <c r="AJ457" s="163"/>
      <c r="AK457" s="163"/>
      <c r="AL457" s="163"/>
      <c r="AM457" s="199"/>
      <c r="AN457" s="199"/>
      <c r="AO457" s="199"/>
      <c r="AP457" s="199"/>
      <c r="AQ457" s="199"/>
      <c r="AR457" s="163"/>
    </row>
    <row r="458" spans="1:44" ht="30" x14ac:dyDescent="0.25">
      <c r="A458" s="165" t="s">
        <v>1415</v>
      </c>
      <c r="B458" s="165" t="s">
        <v>163</v>
      </c>
      <c r="C458" s="165"/>
      <c r="D458" s="166" t="s">
        <v>143</v>
      </c>
      <c r="E458" s="166" t="s">
        <v>407</v>
      </c>
      <c r="F458" s="165" t="s">
        <v>220</v>
      </c>
      <c r="G458" s="165" t="s">
        <v>61</v>
      </c>
      <c r="H458" s="167">
        <v>44685.6875</v>
      </c>
      <c r="I458" s="167">
        <v>44685.729166666664</v>
      </c>
      <c r="J458" s="161" t="str">
        <f t="shared" si="130"/>
        <v>CLOSED</v>
      </c>
      <c r="K458" s="197" t="s">
        <v>775</v>
      </c>
      <c r="L458" s="207"/>
      <c r="M458" s="233"/>
      <c r="N458" s="221"/>
      <c r="O458" s="224"/>
      <c r="P458" s="399"/>
      <c r="Q458" s="399"/>
      <c r="R458" s="205"/>
      <c r="S458" s="169"/>
      <c r="T458" s="205"/>
      <c r="U458" s="169"/>
      <c r="V458" s="169"/>
      <c r="W458" s="231" t="s">
        <v>218</v>
      </c>
      <c r="X458" s="168" t="s">
        <v>186</v>
      </c>
      <c r="Y458" s="168"/>
      <c r="Z458" s="168"/>
      <c r="AA458" s="168"/>
      <c r="AB458" s="168"/>
      <c r="AC458" s="168"/>
      <c r="AD458" s="162"/>
      <c r="AE458" s="162"/>
      <c r="AF458" s="162"/>
      <c r="AG458" s="162"/>
      <c r="AH458" s="162"/>
      <c r="AI458" s="163"/>
      <c r="AJ458" s="163"/>
      <c r="AK458" s="163"/>
      <c r="AL458" s="163"/>
      <c r="AM458" s="199"/>
      <c r="AN458" s="199"/>
      <c r="AO458" s="199"/>
      <c r="AP458" s="199"/>
      <c r="AQ458" s="199"/>
      <c r="AR458" s="163"/>
    </row>
    <row r="459" spans="1:44" x14ac:dyDescent="0.25">
      <c r="A459" s="165" t="s">
        <v>1416</v>
      </c>
      <c r="B459" s="165" t="s">
        <v>163</v>
      </c>
      <c r="C459" s="165"/>
      <c r="D459" s="166" t="s">
        <v>143</v>
      </c>
      <c r="E459" s="166" t="s">
        <v>249</v>
      </c>
      <c r="F459" s="165" t="s">
        <v>220</v>
      </c>
      <c r="G459" s="165" t="s">
        <v>66</v>
      </c>
      <c r="H459" s="167">
        <v>44684.333333333336</v>
      </c>
      <c r="I459" s="167">
        <v>44684.340277777781</v>
      </c>
      <c r="J459" s="161" t="str">
        <f t="shared" si="130"/>
        <v>CLOSED</v>
      </c>
      <c r="K459" s="166" t="s">
        <v>1425</v>
      </c>
      <c r="L459" s="207"/>
      <c r="M459" s="233"/>
      <c r="N459" s="221"/>
      <c r="O459" s="224"/>
      <c r="P459" s="399"/>
      <c r="Q459" s="399"/>
      <c r="R459" s="205"/>
      <c r="S459" s="169"/>
      <c r="T459" s="205"/>
      <c r="U459" s="169"/>
      <c r="V459" s="169"/>
      <c r="W459" s="231" t="s">
        <v>218</v>
      </c>
      <c r="X459" s="168"/>
      <c r="Y459" s="168" t="s">
        <v>186</v>
      </c>
      <c r="Z459" s="168"/>
      <c r="AA459" s="168"/>
      <c r="AB459" s="168"/>
      <c r="AC459" s="168"/>
      <c r="AD459" s="162">
        <f>IF(H459="","",MONTH(H459))</f>
        <v>5</v>
      </c>
      <c r="AE459" s="162">
        <f>IF(I459="","",MONTH(I459))</f>
        <v>5</v>
      </c>
      <c r="AF459" s="162">
        <f>IF(H459="","",YEAR(H459))</f>
        <v>2022</v>
      </c>
      <c r="AG459" s="162">
        <f>IF(I459="","",YEAR(I459))</f>
        <v>2022</v>
      </c>
      <c r="AH459" s="162">
        <f>IF(B459="Root",IF(J459="CLOSED",SUMIF(Entrenamientos!A:A,"&lt;="&amp;Mantenimiento!I459,Entrenamientos!L:L)-SUMIF(Entrenamientos!A:A,"&lt;="&amp;Mantenimiento!H459,Entrenamientos!L:L),""),"")</f>
        <v>0</v>
      </c>
      <c r="AI459" s="163" t="str">
        <f>IF(W459="YES",IF(COUNTIF($W$3:$W1229,"YES")=0,SUMIF(Entrenamientos!A:A,"&lt;="&amp;Mantenimiento!H459,Entrenamientos!L:L),SUMIF(Entrenamientos!A:A,"&lt;="&amp;Mantenimiento!H459,Entrenamientos!L:L)-SUMIF($I:$I,"&lt;"&amp;(Mantenimiento!H459-1),$AI:$AI)),"")</f>
        <v/>
      </c>
      <c r="AJ459" s="163">
        <f>IF(LEFT(F459,3)="AWP","",IF(I459="","",($I459-$H459)/$AS$1))</f>
        <v>0.16666666669577049</v>
      </c>
      <c r="AK459" s="163" t="str">
        <f ca="1">IF(LEFT(F459,3)="AWP",IF(I459="",(TODAY()-H459)/$AS$1,(I459-H459)/$AS$1),"")</f>
        <v/>
      </c>
      <c r="AL459" s="163" t="str">
        <f>IF($F459="MIP",IF(X459="X",$AJ459,""),"")</f>
        <v/>
      </c>
      <c r="AM459" s="199">
        <f>IF($F459="MIP",IF(Y459="X",$AJ459,""),"")</f>
        <v>0.16666666669577049</v>
      </c>
      <c r="AN459" s="199" t="e">
        <f>IF($F459="MIP",IF(#REF!="X",$AJ459,""),"")</f>
        <v>#REF!</v>
      </c>
      <c r="AO459" s="199" t="str">
        <f>IF($F459="MIP",IF(Z459="X",$AJ459,""),"")</f>
        <v/>
      </c>
      <c r="AP459" s="199" t="str">
        <f>IF($F459="MIP",IF(AA459="X",$AJ459,""),"")</f>
        <v/>
      </c>
      <c r="AQ459" s="199" t="str">
        <f>IF($F459="MIP",IF(AB459="X",$AJ459,""),"")</f>
        <v/>
      </c>
      <c r="AR459" s="163" t="str">
        <f>IF($F459="MIP",IF(AC459="X",$AJ459,""),"")</f>
        <v/>
      </c>
    </row>
    <row r="460" spans="1:44" x14ac:dyDescent="0.25">
      <c r="A460" s="165" t="s">
        <v>1417</v>
      </c>
      <c r="B460" s="165" t="s">
        <v>163</v>
      </c>
      <c r="C460" s="165"/>
      <c r="D460" s="166" t="s">
        <v>143</v>
      </c>
      <c r="E460" s="166" t="s">
        <v>283</v>
      </c>
      <c r="F460" s="165" t="s">
        <v>220</v>
      </c>
      <c r="G460" s="165" t="s">
        <v>68</v>
      </c>
      <c r="H460" s="167">
        <v>44686.291666666664</v>
      </c>
      <c r="I460" s="167">
        <v>44686.3125</v>
      </c>
      <c r="J460" s="161" t="str">
        <f t="shared" si="130"/>
        <v>CLOSED</v>
      </c>
      <c r="K460" s="197" t="s">
        <v>730</v>
      </c>
      <c r="L460" s="207"/>
      <c r="M460" s="233"/>
      <c r="N460" s="221"/>
      <c r="O460" s="224"/>
      <c r="P460" s="399"/>
      <c r="Q460" s="399"/>
      <c r="R460" s="205"/>
      <c r="S460" s="169"/>
      <c r="T460" s="205"/>
      <c r="U460" s="169"/>
      <c r="V460" s="169"/>
      <c r="W460" s="231" t="s">
        <v>218</v>
      </c>
      <c r="X460" s="168"/>
      <c r="Y460" s="168" t="s">
        <v>186</v>
      </c>
      <c r="Z460" s="168"/>
      <c r="AA460" s="168"/>
      <c r="AB460" s="168"/>
      <c r="AC460" s="168"/>
      <c r="AD460" s="162"/>
      <c r="AE460" s="162"/>
      <c r="AF460" s="162"/>
      <c r="AG460" s="162"/>
      <c r="AH460" s="162"/>
      <c r="AI460" s="163"/>
      <c r="AJ460" s="163"/>
      <c r="AK460" s="163"/>
      <c r="AL460" s="163"/>
      <c r="AM460" s="199"/>
      <c r="AN460" s="199"/>
      <c r="AO460" s="199"/>
      <c r="AP460" s="199"/>
      <c r="AQ460" s="199"/>
      <c r="AR460" s="163"/>
    </row>
    <row r="461" spans="1:44" ht="30" x14ac:dyDescent="0.25">
      <c r="A461" s="165" t="s">
        <v>1418</v>
      </c>
      <c r="B461" s="165" t="s">
        <v>163</v>
      </c>
      <c r="C461" s="165"/>
      <c r="D461" s="166" t="s">
        <v>143</v>
      </c>
      <c r="E461" s="166" t="s">
        <v>284</v>
      </c>
      <c r="F461" s="165" t="s">
        <v>220</v>
      </c>
      <c r="G461" s="165" t="s">
        <v>61</v>
      </c>
      <c r="H461" s="167">
        <v>44686.3125</v>
      </c>
      <c r="I461" s="167">
        <v>44686.333333333336</v>
      </c>
      <c r="J461" s="161" t="str">
        <f t="shared" si="130"/>
        <v>CLOSED</v>
      </c>
      <c r="K461" s="197" t="s">
        <v>731</v>
      </c>
      <c r="L461" s="207"/>
      <c r="M461" s="233"/>
      <c r="N461" s="221"/>
      <c r="O461" s="224"/>
      <c r="P461" s="399"/>
      <c r="Q461" s="399"/>
      <c r="R461" s="205"/>
      <c r="S461" s="169"/>
      <c r="T461" s="205"/>
      <c r="U461" s="169"/>
      <c r="V461" s="169"/>
      <c r="W461" s="231" t="s">
        <v>218</v>
      </c>
      <c r="X461" s="168"/>
      <c r="Y461" s="168" t="s">
        <v>186</v>
      </c>
      <c r="Z461" s="168"/>
      <c r="AA461" s="168"/>
      <c r="AB461" s="168"/>
      <c r="AC461" s="168"/>
      <c r="AD461" s="162"/>
      <c r="AE461" s="162"/>
      <c r="AF461" s="162"/>
      <c r="AG461" s="162"/>
      <c r="AH461" s="162"/>
      <c r="AI461" s="163"/>
      <c r="AJ461" s="163"/>
      <c r="AK461" s="163"/>
      <c r="AL461" s="163"/>
      <c r="AM461" s="199"/>
      <c r="AN461" s="199"/>
      <c r="AO461" s="199"/>
      <c r="AP461" s="199"/>
      <c r="AQ461" s="199"/>
      <c r="AR461" s="163"/>
    </row>
    <row r="462" spans="1:44" ht="30" x14ac:dyDescent="0.25">
      <c r="A462" s="165" t="s">
        <v>1424</v>
      </c>
      <c r="B462" s="165" t="s">
        <v>163</v>
      </c>
      <c r="C462" s="165"/>
      <c r="D462" s="166" t="s">
        <v>143</v>
      </c>
      <c r="E462" s="166" t="s">
        <v>407</v>
      </c>
      <c r="F462" s="165" t="s">
        <v>220</v>
      </c>
      <c r="G462" s="165" t="s">
        <v>61</v>
      </c>
      <c r="H462" s="167">
        <v>44686.666666666664</v>
      </c>
      <c r="I462" s="167">
        <v>44686.708333333336</v>
      </c>
      <c r="J462" s="161" t="str">
        <f t="shared" si="130"/>
        <v>CLOSED</v>
      </c>
      <c r="K462" s="197" t="s">
        <v>775</v>
      </c>
      <c r="L462" s="207"/>
      <c r="M462" s="233"/>
      <c r="N462" s="221"/>
      <c r="O462" s="224"/>
      <c r="P462" s="399"/>
      <c r="Q462" s="399"/>
      <c r="R462" s="205"/>
      <c r="S462" s="169"/>
      <c r="T462" s="205"/>
      <c r="U462" s="169"/>
      <c r="V462" s="169"/>
      <c r="W462" s="231" t="s">
        <v>218</v>
      </c>
      <c r="X462" s="168" t="s">
        <v>186</v>
      </c>
      <c r="Y462" s="168"/>
      <c r="Z462" s="168"/>
      <c r="AA462" s="168"/>
      <c r="AB462" s="168"/>
      <c r="AC462" s="168"/>
      <c r="AD462" s="162"/>
      <c r="AE462" s="162"/>
      <c r="AF462" s="162"/>
      <c r="AG462" s="162"/>
      <c r="AH462" s="162"/>
      <c r="AI462" s="163"/>
      <c r="AJ462" s="163"/>
      <c r="AK462" s="163"/>
      <c r="AL462" s="163"/>
      <c r="AM462" s="199"/>
      <c r="AN462" s="199"/>
      <c r="AO462" s="199"/>
      <c r="AP462" s="199"/>
      <c r="AQ462" s="199"/>
      <c r="AR462" s="163"/>
    </row>
    <row r="463" spans="1:44" x14ac:dyDescent="0.25">
      <c r="A463" s="165" t="s">
        <v>1419</v>
      </c>
      <c r="B463" s="165" t="s">
        <v>163</v>
      </c>
      <c r="C463" s="165"/>
      <c r="D463" s="166" t="s">
        <v>143</v>
      </c>
      <c r="E463" s="166" t="s">
        <v>283</v>
      </c>
      <c r="F463" s="165" t="s">
        <v>220</v>
      </c>
      <c r="G463" s="165" t="s">
        <v>68</v>
      </c>
      <c r="H463" s="167">
        <v>44687.166666666664</v>
      </c>
      <c r="I463" s="167">
        <v>44687.1875</v>
      </c>
      <c r="J463" s="161" t="str">
        <f t="shared" si="130"/>
        <v>CLOSED</v>
      </c>
      <c r="K463" s="197" t="s">
        <v>730</v>
      </c>
      <c r="L463" s="207"/>
      <c r="M463" s="233"/>
      <c r="N463" s="221"/>
      <c r="O463" s="224"/>
      <c r="P463" s="399"/>
      <c r="Q463" s="399"/>
      <c r="R463" s="205"/>
      <c r="S463" s="169"/>
      <c r="T463" s="205"/>
      <c r="U463" s="169"/>
      <c r="V463" s="169"/>
      <c r="W463" s="231" t="s">
        <v>218</v>
      </c>
      <c r="X463" s="168"/>
      <c r="Y463" s="168" t="s">
        <v>186</v>
      </c>
      <c r="Z463" s="168"/>
      <c r="AA463" s="168"/>
      <c r="AB463" s="168"/>
      <c r="AC463" s="168"/>
      <c r="AD463" s="162"/>
      <c r="AE463" s="162"/>
      <c r="AF463" s="162"/>
      <c r="AG463" s="162"/>
      <c r="AH463" s="162"/>
      <c r="AI463" s="163"/>
      <c r="AJ463" s="163"/>
      <c r="AK463" s="163"/>
      <c r="AL463" s="163"/>
      <c r="AM463" s="199"/>
      <c r="AN463" s="199"/>
      <c r="AO463" s="199"/>
      <c r="AP463" s="199"/>
      <c r="AQ463" s="199"/>
      <c r="AR463" s="163"/>
    </row>
    <row r="464" spans="1:44" ht="30" x14ac:dyDescent="0.25">
      <c r="A464" s="165" t="s">
        <v>1420</v>
      </c>
      <c r="B464" s="165" t="s">
        <v>163</v>
      </c>
      <c r="C464" s="165"/>
      <c r="D464" s="166" t="s">
        <v>143</v>
      </c>
      <c r="E464" s="166" t="s">
        <v>284</v>
      </c>
      <c r="F464" s="165" t="s">
        <v>220</v>
      </c>
      <c r="G464" s="165" t="s">
        <v>61</v>
      </c>
      <c r="H464" s="167">
        <v>44687.1875</v>
      </c>
      <c r="I464" s="167">
        <v>44687.208333333336</v>
      </c>
      <c r="J464" s="161" t="str">
        <f t="shared" si="130"/>
        <v>CLOSED</v>
      </c>
      <c r="K464" s="197" t="s">
        <v>731</v>
      </c>
      <c r="L464" s="207"/>
      <c r="M464" s="233"/>
      <c r="N464" s="221"/>
      <c r="O464" s="224"/>
      <c r="P464" s="399"/>
      <c r="Q464" s="399"/>
      <c r="R464" s="205"/>
      <c r="S464" s="169"/>
      <c r="T464" s="205"/>
      <c r="U464" s="169"/>
      <c r="V464" s="169"/>
      <c r="W464" s="231" t="s">
        <v>218</v>
      </c>
      <c r="X464" s="168"/>
      <c r="Y464" s="168" t="s">
        <v>186</v>
      </c>
      <c r="Z464" s="168"/>
      <c r="AA464" s="168"/>
      <c r="AB464" s="168"/>
      <c r="AC464" s="168"/>
      <c r="AD464" s="162"/>
      <c r="AE464" s="162"/>
      <c r="AF464" s="162"/>
      <c r="AG464" s="162"/>
      <c r="AH464" s="162"/>
      <c r="AI464" s="163"/>
      <c r="AJ464" s="163"/>
      <c r="AK464" s="163"/>
      <c r="AL464" s="163"/>
      <c r="AM464" s="199"/>
      <c r="AN464" s="199"/>
      <c r="AO464" s="199"/>
      <c r="AP464" s="199"/>
      <c r="AQ464" s="199"/>
      <c r="AR464" s="163"/>
    </row>
    <row r="465" spans="1:44" x14ac:dyDescent="0.25">
      <c r="A465" s="165" t="s">
        <v>1421</v>
      </c>
      <c r="B465" s="165" t="s">
        <v>163</v>
      </c>
      <c r="C465" s="165"/>
      <c r="D465" s="166" t="s">
        <v>143</v>
      </c>
      <c r="E465" s="166" t="s">
        <v>256</v>
      </c>
      <c r="F465" s="165" t="s">
        <v>220</v>
      </c>
      <c r="G465" s="165" t="s">
        <v>66</v>
      </c>
      <c r="H465" s="167">
        <v>44687.208333333336</v>
      </c>
      <c r="I465" s="167">
        <v>44687.215277777781</v>
      </c>
      <c r="J465" s="161" t="str">
        <f t="shared" si="130"/>
        <v>CLOSED</v>
      </c>
      <c r="K465" s="197" t="s">
        <v>1427</v>
      </c>
      <c r="L465" s="207"/>
      <c r="M465" s="233"/>
      <c r="N465" s="221"/>
      <c r="O465" s="224"/>
      <c r="P465" s="399"/>
      <c r="Q465" s="399"/>
      <c r="R465" s="205"/>
      <c r="S465" s="169"/>
      <c r="T465" s="205"/>
      <c r="U465" s="169"/>
      <c r="V465" s="169"/>
      <c r="W465" s="231" t="s">
        <v>218</v>
      </c>
      <c r="X465" s="168"/>
      <c r="Y465" s="168" t="s">
        <v>186</v>
      </c>
      <c r="Z465" s="168"/>
      <c r="AA465" s="168"/>
      <c r="AB465" s="168"/>
      <c r="AC465" s="168"/>
      <c r="AD465" s="162">
        <f t="shared" ref="AD465:AE468" si="131">IF(H465="","",MONTH(H465))</f>
        <v>5</v>
      </c>
      <c r="AE465" s="162">
        <f t="shared" si="131"/>
        <v>5</v>
      </c>
      <c r="AF465" s="162">
        <f t="shared" ref="AF465:AG468" si="132">IF(H465="","",YEAR(H465))</f>
        <v>2022</v>
      </c>
      <c r="AG465" s="162">
        <f t="shared" si="132"/>
        <v>2022</v>
      </c>
      <c r="AH465" s="162">
        <f>IF(B465="Root",IF(J465="CLOSED",SUMIF(Entrenamientos!A:A,"&lt;="&amp;Mantenimiento!I465,Entrenamientos!L:L)-SUMIF(Entrenamientos!A:A,"&lt;="&amp;Mantenimiento!H465,Entrenamientos!L:L),""),"")</f>
        <v>0</v>
      </c>
      <c r="AI465" s="163" t="str">
        <f>IF(W465="YES",IF(COUNTIF($W$3:$W1234,"YES")=0,SUMIF(Entrenamientos!A:A,"&lt;="&amp;Mantenimiento!H465,Entrenamientos!L:L),SUMIF(Entrenamientos!A:A,"&lt;="&amp;Mantenimiento!H465,Entrenamientos!L:L)-SUMIF($I:$I,"&lt;"&amp;(Mantenimiento!H465-1),$AI:$AI)),"")</f>
        <v/>
      </c>
      <c r="AJ465" s="163">
        <f>IF(LEFT(F465,3)="AWP","",IF(I465="","",($I465-$H465)/$AS$1))</f>
        <v>0.16666666669577049</v>
      </c>
      <c r="AK465" s="163" t="str">
        <f ca="1">IF(LEFT(F465,3)="AWP",IF(I465="",(TODAY()-H465)/$AS$1,(I465-H465)/$AS$1),"")</f>
        <v/>
      </c>
      <c r="AL465" s="163" t="str">
        <f t="shared" ref="AL465:AM468" si="133">IF($F465="MIP",IF(X465="X",$AJ465,""),"")</f>
        <v/>
      </c>
      <c r="AM465" s="199">
        <f t="shared" si="133"/>
        <v>0.16666666669577049</v>
      </c>
      <c r="AN465" s="199" t="e">
        <f>IF($F465="MIP",IF(#REF!="X",$AJ465,""),"")</f>
        <v>#REF!</v>
      </c>
      <c r="AO465" s="199" t="str">
        <f t="shared" ref="AO465:AR468" si="134">IF($F465="MIP",IF(Z465="X",$AJ465,""),"")</f>
        <v/>
      </c>
      <c r="AP465" s="199" t="str">
        <f t="shared" si="134"/>
        <v/>
      </c>
      <c r="AQ465" s="199" t="str">
        <f t="shared" si="134"/>
        <v/>
      </c>
      <c r="AR465" s="163" t="str">
        <f t="shared" si="134"/>
        <v/>
      </c>
    </row>
    <row r="466" spans="1:44" x14ac:dyDescent="0.25">
      <c r="A466" s="165" t="s">
        <v>1422</v>
      </c>
      <c r="B466" s="165" t="s">
        <v>163</v>
      </c>
      <c r="C466" s="165"/>
      <c r="D466" s="166" t="s">
        <v>143</v>
      </c>
      <c r="E466" s="166" t="s">
        <v>320</v>
      </c>
      <c r="F466" s="165" t="s">
        <v>220</v>
      </c>
      <c r="G466" s="165" t="s">
        <v>66</v>
      </c>
      <c r="H466" s="167">
        <v>44687.215277777781</v>
      </c>
      <c r="I466" s="167">
        <v>44687.222222222219</v>
      </c>
      <c r="J466" s="161" t="str">
        <f t="shared" si="130"/>
        <v>CLOSED</v>
      </c>
      <c r="K466" s="166" t="s">
        <v>967</v>
      </c>
      <c r="L466" s="207"/>
      <c r="M466" s="233"/>
      <c r="N466" s="221"/>
      <c r="O466" s="224"/>
      <c r="P466" s="399"/>
      <c r="Q466" s="399"/>
      <c r="R466" s="205"/>
      <c r="S466" s="169"/>
      <c r="T466" s="205"/>
      <c r="U466" s="169"/>
      <c r="V466" s="169"/>
      <c r="W466" s="231" t="s">
        <v>218</v>
      </c>
      <c r="X466" s="168"/>
      <c r="Y466" s="168" t="s">
        <v>186</v>
      </c>
      <c r="Z466" s="168"/>
      <c r="AA466" s="168"/>
      <c r="AB466" s="168"/>
      <c r="AC466" s="168"/>
      <c r="AD466" s="162">
        <f t="shared" si="131"/>
        <v>5</v>
      </c>
      <c r="AE466" s="162">
        <f t="shared" si="131"/>
        <v>5</v>
      </c>
      <c r="AF466" s="162">
        <f t="shared" si="132"/>
        <v>2022</v>
      </c>
      <c r="AG466" s="162">
        <f t="shared" si="132"/>
        <v>2022</v>
      </c>
      <c r="AH466" s="162">
        <f>IF(B466="Root",IF(J466="CLOSED",SUMIF(Entrenamientos!A:A,"&lt;="&amp;Mantenimiento!I466,Entrenamientos!L:L)-SUMIF(Entrenamientos!A:A,"&lt;="&amp;Mantenimiento!H466,Entrenamientos!L:L),""),"")</f>
        <v>0</v>
      </c>
      <c r="AI466" s="163" t="str">
        <f>IF(W466="YES",IF(COUNTIF($W$3:$W1235,"YES")=0,SUMIF(Entrenamientos!A:A,"&lt;="&amp;Mantenimiento!H466,Entrenamientos!L:L),SUMIF(Entrenamientos!A:A,"&lt;="&amp;Mantenimiento!H466,Entrenamientos!L:L)-SUMIF($I:$I,"&lt;"&amp;(Mantenimiento!H466-1),$AI:$AI)),"")</f>
        <v/>
      </c>
      <c r="AJ466" s="163">
        <f>IF(LEFT(F466,3)="AWP","",IF(I466="","",($I466-$H466)/$AS$1))</f>
        <v>0.16666666652114751</v>
      </c>
      <c r="AK466" s="163" t="str">
        <f ca="1">IF(LEFT(F466,3)="AWP",IF(I466="",(TODAY()-H466)/$AS$1,(I466-H466)/$AS$1),"")</f>
        <v/>
      </c>
      <c r="AL466" s="163" t="str">
        <f t="shared" si="133"/>
        <v/>
      </c>
      <c r="AM466" s="199">
        <f t="shared" si="133"/>
        <v>0.16666666652114751</v>
      </c>
      <c r="AN466" s="199" t="e">
        <f>IF($F466="MIP",IF(#REF!="X",$AJ466,""),"")</f>
        <v>#REF!</v>
      </c>
      <c r="AO466" s="199" t="str">
        <f t="shared" si="134"/>
        <v/>
      </c>
      <c r="AP466" s="199" t="str">
        <f t="shared" si="134"/>
        <v/>
      </c>
      <c r="AQ466" s="199" t="str">
        <f t="shared" si="134"/>
        <v/>
      </c>
      <c r="AR466" s="163" t="str">
        <f t="shared" si="134"/>
        <v/>
      </c>
    </row>
    <row r="467" spans="1:44" x14ac:dyDescent="0.25">
      <c r="A467" s="165" t="s">
        <v>1423</v>
      </c>
      <c r="B467" s="165" t="s">
        <v>163</v>
      </c>
      <c r="C467" s="165"/>
      <c r="D467" s="166" t="s">
        <v>143</v>
      </c>
      <c r="E467" s="166" t="s">
        <v>321</v>
      </c>
      <c r="F467" s="165" t="s">
        <v>220</v>
      </c>
      <c r="G467" s="165" t="s">
        <v>66</v>
      </c>
      <c r="H467" s="167">
        <v>44687.222222222219</v>
      </c>
      <c r="I467" s="167">
        <v>44687.229166666664</v>
      </c>
      <c r="J467" s="161" t="str">
        <f t="shared" si="130"/>
        <v>CLOSED</v>
      </c>
      <c r="K467" s="166" t="s">
        <v>968</v>
      </c>
      <c r="L467" s="207"/>
      <c r="M467" s="233"/>
      <c r="N467" s="221"/>
      <c r="O467" s="224"/>
      <c r="P467" s="399"/>
      <c r="Q467" s="399"/>
      <c r="R467" s="205"/>
      <c r="S467" s="169"/>
      <c r="T467" s="205"/>
      <c r="U467" s="169"/>
      <c r="V467" s="169"/>
      <c r="W467" s="231" t="s">
        <v>218</v>
      </c>
      <c r="X467" s="168"/>
      <c r="Y467" s="168" t="s">
        <v>186</v>
      </c>
      <c r="Z467" s="168"/>
      <c r="AA467" s="168"/>
      <c r="AB467" s="168"/>
      <c r="AC467" s="168"/>
      <c r="AD467" s="162">
        <f t="shared" si="131"/>
        <v>5</v>
      </c>
      <c r="AE467" s="162">
        <f t="shared" si="131"/>
        <v>5</v>
      </c>
      <c r="AF467" s="162">
        <f t="shared" si="132"/>
        <v>2022</v>
      </c>
      <c r="AG467" s="162">
        <f t="shared" si="132"/>
        <v>2022</v>
      </c>
      <c r="AH467" s="162">
        <f>IF(B467="Root",IF(J467="CLOSED",SUMIF(Entrenamientos!A:A,"&lt;="&amp;Mantenimiento!I467,Entrenamientos!L:L)-SUMIF(Entrenamientos!A:A,"&lt;="&amp;Mantenimiento!H467,Entrenamientos!L:L),""),"")</f>
        <v>0</v>
      </c>
      <c r="AI467" s="163" t="str">
        <f>IF(W467="YES",IF(COUNTIF($W$3:$W1236,"YES")=0,SUMIF(Entrenamientos!A:A,"&lt;="&amp;Mantenimiento!H467,Entrenamientos!L:L),SUMIF(Entrenamientos!A:A,"&lt;="&amp;Mantenimiento!H467,Entrenamientos!L:L)-SUMIF($I:$I,"&lt;"&amp;(Mantenimiento!H467-1),$AI:$AI)),"")</f>
        <v/>
      </c>
      <c r="AJ467" s="163">
        <f>IF(LEFT(F467,3)="AWP","",IF(I467="","",($I467-$H467)/$AS$1))</f>
        <v>0.16666666669577049</v>
      </c>
      <c r="AK467" s="163" t="str">
        <f ca="1">IF(LEFT(F467,3)="AWP",IF(I467="",(TODAY()-H467)/$AS$1,(I467-H467)/$AS$1),"")</f>
        <v/>
      </c>
      <c r="AL467" s="163" t="str">
        <f t="shared" si="133"/>
        <v/>
      </c>
      <c r="AM467" s="199">
        <f t="shared" si="133"/>
        <v>0.16666666669577049</v>
      </c>
      <c r="AN467" s="199" t="e">
        <f>IF($F467="MIP",IF(#REF!="X",$AJ467,""),"")</f>
        <v>#REF!</v>
      </c>
      <c r="AO467" s="199" t="str">
        <f t="shared" si="134"/>
        <v/>
      </c>
      <c r="AP467" s="199" t="str">
        <f t="shared" si="134"/>
        <v/>
      </c>
      <c r="AQ467" s="199" t="str">
        <f t="shared" si="134"/>
        <v/>
      </c>
      <c r="AR467" s="163" t="str">
        <f t="shared" si="134"/>
        <v/>
      </c>
    </row>
    <row r="468" spans="1:44" x14ac:dyDescent="0.25">
      <c r="A468" s="165" t="s">
        <v>1426</v>
      </c>
      <c r="B468" s="165" t="s">
        <v>163</v>
      </c>
      <c r="C468" s="165"/>
      <c r="D468" s="166" t="s">
        <v>143</v>
      </c>
      <c r="E468" s="166" t="s">
        <v>257</v>
      </c>
      <c r="F468" s="165" t="s">
        <v>220</v>
      </c>
      <c r="G468" s="165" t="s">
        <v>66</v>
      </c>
      <c r="H468" s="167">
        <v>44687.229166666664</v>
      </c>
      <c r="I468" s="167">
        <v>44687.236111111109</v>
      </c>
      <c r="J468" s="161" t="str">
        <f t="shared" si="130"/>
        <v>CLOSED</v>
      </c>
      <c r="K468" s="166" t="s">
        <v>969</v>
      </c>
      <c r="L468" s="207"/>
      <c r="M468" s="233"/>
      <c r="N468" s="221"/>
      <c r="O468" s="224"/>
      <c r="P468" s="399"/>
      <c r="Q468" s="399"/>
      <c r="R468" s="205"/>
      <c r="S468" s="169"/>
      <c r="T468" s="205"/>
      <c r="U468" s="169"/>
      <c r="V468" s="169"/>
      <c r="W468" s="231" t="s">
        <v>218</v>
      </c>
      <c r="X468" s="168"/>
      <c r="Y468" s="168" t="s">
        <v>186</v>
      </c>
      <c r="Z468" s="168"/>
      <c r="AA468" s="168"/>
      <c r="AB468" s="168"/>
      <c r="AC468" s="168"/>
      <c r="AD468" s="162">
        <f t="shared" si="131"/>
        <v>5</v>
      </c>
      <c r="AE468" s="162">
        <f t="shared" si="131"/>
        <v>5</v>
      </c>
      <c r="AF468" s="162">
        <f t="shared" si="132"/>
        <v>2022</v>
      </c>
      <c r="AG468" s="162">
        <f t="shared" si="132"/>
        <v>2022</v>
      </c>
      <c r="AH468" s="162">
        <f>IF(B468="Root",IF(J468="CLOSED",SUMIF(Entrenamientos!A:A,"&lt;="&amp;Mantenimiento!I468,Entrenamientos!L:L)-SUMIF(Entrenamientos!A:A,"&lt;="&amp;Mantenimiento!H468,Entrenamientos!L:L),""),"")</f>
        <v>0</v>
      </c>
      <c r="AI468" s="163" t="str">
        <f>IF(W468="YES",IF(COUNTIF($W$3:$W1237,"YES")=0,SUMIF(Entrenamientos!A:A,"&lt;="&amp;Mantenimiento!H468,Entrenamientos!L:L),SUMIF(Entrenamientos!A:A,"&lt;="&amp;Mantenimiento!H468,Entrenamientos!L:L)-SUMIF($I:$I,"&lt;"&amp;(Mantenimiento!H468-1),$AI:$AI)),"")</f>
        <v/>
      </c>
      <c r="AJ468" s="163">
        <f>IF(LEFT(F468,3)="AWP","",IF(I468="","",($I468-$H468)/$AS$1))</f>
        <v>0.16666666669577049</v>
      </c>
      <c r="AK468" s="163" t="str">
        <f ca="1">IF(LEFT(F468,3)="AWP",IF(I468="",(TODAY()-H468)/$AS$1,(I468-H468)/$AS$1),"")</f>
        <v/>
      </c>
      <c r="AL468" s="163" t="str">
        <f t="shared" si="133"/>
        <v/>
      </c>
      <c r="AM468" s="199">
        <f t="shared" si="133"/>
        <v>0.16666666669577049</v>
      </c>
      <c r="AN468" s="199" t="e">
        <f>IF($F468="MIP",IF(#REF!="X",$AJ468,""),"")</f>
        <v>#REF!</v>
      </c>
      <c r="AO468" s="199" t="str">
        <f t="shared" si="134"/>
        <v/>
      </c>
      <c r="AP468" s="199" t="str">
        <f t="shared" si="134"/>
        <v/>
      </c>
      <c r="AQ468" s="199" t="str">
        <f t="shared" si="134"/>
        <v/>
      </c>
      <c r="AR468" s="163" t="str">
        <f t="shared" si="134"/>
        <v/>
      </c>
    </row>
    <row r="469" spans="1:44" x14ac:dyDescent="0.25">
      <c r="A469" s="165" t="s">
        <v>1434</v>
      </c>
      <c r="B469" s="165" t="s">
        <v>163</v>
      </c>
      <c r="C469" s="165"/>
      <c r="D469" s="166" t="s">
        <v>143</v>
      </c>
      <c r="E469" s="166" t="s">
        <v>283</v>
      </c>
      <c r="F469" s="165" t="s">
        <v>220</v>
      </c>
      <c r="G469" s="165" t="s">
        <v>68</v>
      </c>
      <c r="H469" s="167">
        <v>44688.291666666664</v>
      </c>
      <c r="I469" s="167">
        <v>44688.3125</v>
      </c>
      <c r="J469" s="161" t="str">
        <f t="shared" si="130"/>
        <v>CLOSED</v>
      </c>
      <c r="K469" s="197" t="s">
        <v>730</v>
      </c>
      <c r="L469" s="207"/>
      <c r="M469" s="233"/>
      <c r="N469" s="221"/>
      <c r="O469" s="224"/>
      <c r="P469" s="399"/>
      <c r="Q469" s="399"/>
      <c r="R469" s="205"/>
      <c r="S469" s="169"/>
      <c r="T469" s="205"/>
      <c r="U469" s="169"/>
      <c r="V469" s="169"/>
      <c r="W469" s="231" t="s">
        <v>218</v>
      </c>
      <c r="X469" s="168" t="s">
        <v>186</v>
      </c>
      <c r="Y469" s="168"/>
      <c r="Z469" s="168"/>
      <c r="AA469" s="168"/>
      <c r="AB469" s="168"/>
      <c r="AC469" s="168"/>
      <c r="AD469" s="162"/>
      <c r="AE469" s="162"/>
      <c r="AF469" s="162"/>
      <c r="AG469" s="162"/>
      <c r="AH469" s="162"/>
      <c r="AI469" s="163"/>
      <c r="AJ469" s="163"/>
      <c r="AK469" s="163"/>
      <c r="AL469" s="163"/>
      <c r="AM469" s="199"/>
      <c r="AN469" s="199"/>
      <c r="AO469" s="199"/>
      <c r="AP469" s="199"/>
      <c r="AQ469" s="199"/>
      <c r="AR469" s="163"/>
    </row>
    <row r="470" spans="1:44" ht="30" x14ac:dyDescent="0.25">
      <c r="A470" s="165" t="s">
        <v>1435</v>
      </c>
      <c r="B470" s="165" t="s">
        <v>163</v>
      </c>
      <c r="C470" s="165"/>
      <c r="D470" s="166" t="s">
        <v>143</v>
      </c>
      <c r="E470" s="166" t="s">
        <v>284</v>
      </c>
      <c r="F470" s="165" t="s">
        <v>220</v>
      </c>
      <c r="G470" s="165" t="s">
        <v>61</v>
      </c>
      <c r="H470" s="167">
        <v>44688.3125</v>
      </c>
      <c r="I470" s="167">
        <v>44688.333333333336</v>
      </c>
      <c r="J470" s="161" t="str">
        <f t="shared" si="130"/>
        <v>CLOSED</v>
      </c>
      <c r="K470" s="197" t="s">
        <v>731</v>
      </c>
      <c r="L470" s="207"/>
      <c r="M470" s="233"/>
      <c r="N470" s="221"/>
      <c r="O470" s="224"/>
      <c r="P470" s="399"/>
      <c r="Q470" s="399"/>
      <c r="R470" s="205"/>
      <c r="S470" s="169"/>
      <c r="T470" s="205"/>
      <c r="U470" s="169"/>
      <c r="V470" s="169"/>
      <c r="W470" s="231" t="s">
        <v>218</v>
      </c>
      <c r="X470" s="168" t="s">
        <v>186</v>
      </c>
      <c r="Y470" s="168"/>
      <c r="Z470" s="168"/>
      <c r="AA470" s="168"/>
      <c r="AB470" s="168"/>
      <c r="AC470" s="168"/>
      <c r="AD470" s="162"/>
      <c r="AE470" s="162"/>
      <c r="AF470" s="162"/>
      <c r="AG470" s="162"/>
      <c r="AH470" s="162"/>
      <c r="AI470" s="163"/>
      <c r="AJ470" s="163"/>
      <c r="AK470" s="163"/>
      <c r="AL470" s="163"/>
      <c r="AM470" s="199"/>
      <c r="AN470" s="199"/>
      <c r="AO470" s="199"/>
      <c r="AP470" s="199"/>
      <c r="AQ470" s="199"/>
      <c r="AR470" s="163"/>
    </row>
    <row r="471" spans="1:44" ht="30" x14ac:dyDescent="0.25">
      <c r="A471" s="165" t="s">
        <v>1436</v>
      </c>
      <c r="B471" s="165" t="s">
        <v>163</v>
      </c>
      <c r="C471" s="165"/>
      <c r="D471" s="166" t="s">
        <v>143</v>
      </c>
      <c r="E471" s="166" t="s">
        <v>407</v>
      </c>
      <c r="F471" s="165" t="s">
        <v>220</v>
      </c>
      <c r="G471" s="165" t="s">
        <v>61</v>
      </c>
      <c r="H471" s="167">
        <v>44688.708333333336</v>
      </c>
      <c r="I471" s="167">
        <v>44688.729166666664</v>
      </c>
      <c r="J471" s="161" t="str">
        <f t="shared" si="130"/>
        <v>CLOSED</v>
      </c>
      <c r="K471" s="197" t="s">
        <v>775</v>
      </c>
      <c r="L471" s="207"/>
      <c r="M471" s="233"/>
      <c r="N471" s="221"/>
      <c r="O471" s="224"/>
      <c r="P471" s="399"/>
      <c r="Q471" s="399"/>
      <c r="R471" s="205"/>
      <c r="S471" s="169"/>
      <c r="T471" s="205"/>
      <c r="U471" s="169"/>
      <c r="V471" s="169"/>
      <c r="W471" s="231" t="s">
        <v>218</v>
      </c>
      <c r="X471" s="168"/>
      <c r="Y471" s="168"/>
      <c r="Z471" s="168" t="s">
        <v>186</v>
      </c>
      <c r="AA471" s="168"/>
      <c r="AB471" s="168"/>
      <c r="AC471" s="168"/>
      <c r="AD471" s="162"/>
      <c r="AE471" s="162"/>
      <c r="AF471" s="162"/>
      <c r="AG471" s="162"/>
      <c r="AH471" s="162"/>
      <c r="AI471" s="163"/>
      <c r="AJ471" s="163"/>
      <c r="AK471" s="163"/>
      <c r="AL471" s="163"/>
      <c r="AM471" s="199"/>
      <c r="AN471" s="199"/>
      <c r="AO471" s="199"/>
      <c r="AP471" s="199"/>
      <c r="AQ471" s="199"/>
      <c r="AR471" s="163"/>
    </row>
    <row r="472" spans="1:44" x14ac:dyDescent="0.25">
      <c r="A472" s="165" t="s">
        <v>1440</v>
      </c>
      <c r="B472" s="165" t="s">
        <v>163</v>
      </c>
      <c r="C472" s="165"/>
      <c r="D472" s="166" t="s">
        <v>143</v>
      </c>
      <c r="E472" s="166" t="s">
        <v>254</v>
      </c>
      <c r="F472" s="165" t="s">
        <v>220</v>
      </c>
      <c r="G472" s="165" t="s">
        <v>66</v>
      </c>
      <c r="H472" s="167">
        <v>44690.166666666664</v>
      </c>
      <c r="I472" s="167">
        <v>44690.180555555555</v>
      </c>
      <c r="J472" s="161" t="str">
        <f t="shared" si="130"/>
        <v>CLOSED</v>
      </c>
      <c r="K472" s="197" t="s">
        <v>1445</v>
      </c>
      <c r="L472" s="207"/>
      <c r="M472" s="233"/>
      <c r="N472" s="221"/>
      <c r="O472" s="224"/>
      <c r="P472" s="399"/>
      <c r="Q472" s="399"/>
      <c r="R472" s="205"/>
      <c r="S472" s="169"/>
      <c r="T472" s="205"/>
      <c r="U472" s="169"/>
      <c r="V472" s="169"/>
      <c r="W472" s="231" t="s">
        <v>218</v>
      </c>
      <c r="X472" s="168" t="s">
        <v>186</v>
      </c>
      <c r="Y472" s="168"/>
      <c r="Z472" s="168"/>
      <c r="AA472" s="168"/>
      <c r="AB472" s="168"/>
      <c r="AC472" s="168"/>
      <c r="AD472" s="162"/>
      <c r="AE472" s="162"/>
      <c r="AF472" s="162"/>
      <c r="AG472" s="162"/>
      <c r="AH472" s="162"/>
      <c r="AI472" s="163"/>
      <c r="AJ472" s="163"/>
      <c r="AK472" s="163"/>
      <c r="AL472" s="163"/>
      <c r="AM472" s="199"/>
      <c r="AN472" s="199"/>
      <c r="AO472" s="199"/>
      <c r="AP472" s="199"/>
      <c r="AQ472" s="199"/>
      <c r="AR472" s="163"/>
    </row>
    <row r="473" spans="1:44" x14ac:dyDescent="0.25">
      <c r="A473" s="165" t="s">
        <v>1441</v>
      </c>
      <c r="B473" s="165" t="s">
        <v>163</v>
      </c>
      <c r="C473" s="165"/>
      <c r="D473" s="166" t="s">
        <v>143</v>
      </c>
      <c r="E473" s="166" t="s">
        <v>283</v>
      </c>
      <c r="F473" s="165" t="s">
        <v>220</v>
      </c>
      <c r="G473" s="165" t="s">
        <v>68</v>
      </c>
      <c r="H473" s="167">
        <v>44690.1875</v>
      </c>
      <c r="I473" s="167">
        <v>44690.208333333336</v>
      </c>
      <c r="J473" s="161" t="str">
        <f t="shared" si="130"/>
        <v>CLOSED</v>
      </c>
      <c r="K473" s="197" t="s">
        <v>730</v>
      </c>
      <c r="L473" s="207"/>
      <c r="M473" s="233"/>
      <c r="N473" s="221"/>
      <c r="O473" s="224"/>
      <c r="P473" s="399"/>
      <c r="Q473" s="399"/>
      <c r="R473" s="205"/>
      <c r="S473" s="169"/>
      <c r="T473" s="205"/>
      <c r="U473" s="169"/>
      <c r="V473" s="169"/>
      <c r="W473" s="231" t="s">
        <v>218</v>
      </c>
      <c r="X473" s="168" t="s">
        <v>186</v>
      </c>
      <c r="Y473" s="168"/>
      <c r="Z473" s="168"/>
      <c r="AA473" s="168"/>
      <c r="AB473" s="168"/>
      <c r="AC473" s="168"/>
      <c r="AD473" s="162"/>
      <c r="AE473" s="162"/>
      <c r="AF473" s="162"/>
      <c r="AG473" s="162"/>
      <c r="AH473" s="162"/>
      <c r="AI473" s="163"/>
      <c r="AJ473" s="163"/>
      <c r="AK473" s="163"/>
      <c r="AL473" s="163"/>
      <c r="AM473" s="199"/>
      <c r="AN473" s="199"/>
      <c r="AO473" s="199"/>
      <c r="AP473" s="199"/>
      <c r="AQ473" s="199"/>
      <c r="AR473" s="163"/>
    </row>
    <row r="474" spans="1:44" ht="30" x14ac:dyDescent="0.25">
      <c r="A474" s="165" t="s">
        <v>1442</v>
      </c>
      <c r="B474" s="165" t="s">
        <v>163</v>
      </c>
      <c r="C474" s="165"/>
      <c r="D474" s="166" t="s">
        <v>143</v>
      </c>
      <c r="E474" s="166" t="s">
        <v>284</v>
      </c>
      <c r="F474" s="165" t="s">
        <v>220</v>
      </c>
      <c r="G474" s="165" t="s">
        <v>61</v>
      </c>
      <c r="H474" s="167">
        <v>44690.208333333336</v>
      </c>
      <c r="I474" s="167">
        <v>44690.229166666664</v>
      </c>
      <c r="J474" s="161" t="str">
        <f t="shared" si="130"/>
        <v>CLOSED</v>
      </c>
      <c r="K474" s="197" t="s">
        <v>731</v>
      </c>
      <c r="L474" s="207"/>
      <c r="M474" s="233"/>
      <c r="N474" s="221"/>
      <c r="O474" s="224"/>
      <c r="P474" s="399"/>
      <c r="Q474" s="399"/>
      <c r="R474" s="205"/>
      <c r="S474" s="169"/>
      <c r="T474" s="205"/>
      <c r="U474" s="169"/>
      <c r="V474" s="169"/>
      <c r="W474" s="231" t="s">
        <v>218</v>
      </c>
      <c r="X474" s="168" t="s">
        <v>186</v>
      </c>
      <c r="Y474" s="168"/>
      <c r="Z474" s="168"/>
      <c r="AA474" s="168"/>
      <c r="AB474" s="168"/>
      <c r="AC474" s="168"/>
      <c r="AD474" s="162"/>
      <c r="AE474" s="162"/>
      <c r="AF474" s="162"/>
      <c r="AG474" s="162"/>
      <c r="AH474" s="162"/>
      <c r="AI474" s="163"/>
      <c r="AJ474" s="163"/>
      <c r="AK474" s="163"/>
      <c r="AL474" s="163"/>
      <c r="AM474" s="199"/>
      <c r="AN474" s="199"/>
      <c r="AO474" s="199"/>
      <c r="AP474" s="199"/>
      <c r="AQ474" s="199"/>
      <c r="AR474" s="163"/>
    </row>
    <row r="475" spans="1:44" x14ac:dyDescent="0.25">
      <c r="A475" s="165" t="s">
        <v>1443</v>
      </c>
      <c r="B475" s="165" t="s">
        <v>163</v>
      </c>
      <c r="C475" s="165"/>
      <c r="D475" s="166" t="s">
        <v>143</v>
      </c>
      <c r="E475" s="166" t="s">
        <v>248</v>
      </c>
      <c r="F475" s="165" t="s">
        <v>220</v>
      </c>
      <c r="G475" s="165" t="s">
        <v>66</v>
      </c>
      <c r="H475" s="167">
        <v>44690.229166666664</v>
      </c>
      <c r="I475" s="167">
        <v>44690.239583333336</v>
      </c>
      <c r="J475" s="161" t="str">
        <f t="shared" si="130"/>
        <v>CLOSED</v>
      </c>
      <c r="K475" s="197" t="s">
        <v>984</v>
      </c>
      <c r="L475" s="207"/>
      <c r="M475" s="233"/>
      <c r="N475" s="221"/>
      <c r="O475" s="224"/>
      <c r="P475" s="399"/>
      <c r="Q475" s="399"/>
      <c r="R475" s="205"/>
      <c r="S475" s="169"/>
      <c r="T475" s="205"/>
      <c r="U475" s="169"/>
      <c r="V475" s="169"/>
      <c r="W475" s="231" t="s">
        <v>218</v>
      </c>
      <c r="X475" s="168" t="s">
        <v>186</v>
      </c>
      <c r="Y475" s="168"/>
      <c r="Z475" s="168"/>
      <c r="AA475" s="168"/>
      <c r="AB475" s="168"/>
      <c r="AC475" s="168"/>
      <c r="AD475" s="162"/>
      <c r="AE475" s="162"/>
      <c r="AF475" s="162"/>
      <c r="AG475" s="162"/>
      <c r="AH475" s="162"/>
      <c r="AI475" s="163"/>
      <c r="AJ475" s="163"/>
      <c r="AK475" s="163"/>
      <c r="AL475" s="163"/>
      <c r="AM475" s="199"/>
      <c r="AN475" s="199"/>
      <c r="AO475" s="199"/>
      <c r="AP475" s="199"/>
      <c r="AQ475" s="199"/>
      <c r="AR475" s="163"/>
    </row>
    <row r="476" spans="1:44" x14ac:dyDescent="0.25">
      <c r="A476" s="165" t="s">
        <v>1444</v>
      </c>
      <c r="B476" s="165" t="s">
        <v>163</v>
      </c>
      <c r="C476" s="165"/>
      <c r="D476" s="166" t="s">
        <v>143</v>
      </c>
      <c r="E476" s="166" t="s">
        <v>252</v>
      </c>
      <c r="F476" s="165" t="s">
        <v>220</v>
      </c>
      <c r="G476" s="165" t="s">
        <v>63</v>
      </c>
      <c r="H476" s="167">
        <v>44690.239583333336</v>
      </c>
      <c r="I476" s="167">
        <v>44690.25</v>
      </c>
      <c r="J476" s="161" t="str">
        <f t="shared" si="130"/>
        <v>CLOSED</v>
      </c>
      <c r="K476" s="197" t="s">
        <v>984</v>
      </c>
      <c r="L476" s="207"/>
      <c r="M476" s="233"/>
      <c r="N476" s="221"/>
      <c r="O476" s="224"/>
      <c r="P476" s="399"/>
      <c r="Q476" s="399"/>
      <c r="R476" s="205"/>
      <c r="S476" s="169"/>
      <c r="T476" s="205"/>
      <c r="U476" s="169"/>
      <c r="V476" s="169"/>
      <c r="W476" s="231" t="s">
        <v>218</v>
      </c>
      <c r="X476" s="168" t="s">
        <v>186</v>
      </c>
      <c r="Y476" s="168"/>
      <c r="Z476" s="168"/>
      <c r="AA476" s="168"/>
      <c r="AB476" s="168"/>
      <c r="AC476" s="168"/>
      <c r="AD476" s="162"/>
      <c r="AE476" s="162"/>
      <c r="AF476" s="162"/>
      <c r="AG476" s="162"/>
      <c r="AH476" s="162"/>
      <c r="AI476" s="163"/>
      <c r="AJ476" s="163"/>
      <c r="AK476" s="163"/>
      <c r="AL476" s="163"/>
      <c r="AM476" s="199"/>
      <c r="AN476" s="199"/>
      <c r="AO476" s="199"/>
      <c r="AP476" s="199"/>
      <c r="AQ476" s="199"/>
      <c r="AR476" s="163"/>
    </row>
    <row r="477" spans="1:44" ht="30" x14ac:dyDescent="0.25">
      <c r="A477" s="165" t="s">
        <v>1446</v>
      </c>
      <c r="B477" s="165" t="s">
        <v>163</v>
      </c>
      <c r="C477" s="165"/>
      <c r="D477" s="166" t="s">
        <v>143</v>
      </c>
      <c r="E477" s="166" t="s">
        <v>407</v>
      </c>
      <c r="F477" s="165" t="s">
        <v>220</v>
      </c>
      <c r="G477" s="165" t="s">
        <v>61</v>
      </c>
      <c r="H477" s="167">
        <v>44690</v>
      </c>
      <c r="I477" s="167">
        <v>44690.020833333336</v>
      </c>
      <c r="J477" s="161" t="str">
        <f t="shared" si="130"/>
        <v>CLOSED</v>
      </c>
      <c r="K477" s="197" t="s">
        <v>775</v>
      </c>
      <c r="L477" s="207"/>
      <c r="M477" s="233"/>
      <c r="N477" s="221"/>
      <c r="O477" s="224"/>
      <c r="P477" s="399"/>
      <c r="Q477" s="399"/>
      <c r="R477" s="205"/>
      <c r="S477" s="169"/>
      <c r="T477" s="205"/>
      <c r="U477" s="169"/>
      <c r="V477" s="169"/>
      <c r="W477" s="231" t="s">
        <v>218</v>
      </c>
      <c r="X477" s="168"/>
      <c r="Y477" s="168" t="s">
        <v>186</v>
      </c>
      <c r="Z477" s="168"/>
      <c r="AA477" s="168"/>
      <c r="AB477" s="168"/>
      <c r="AC477" s="168"/>
      <c r="AD477" s="162"/>
      <c r="AE477" s="162"/>
      <c r="AF477" s="162"/>
      <c r="AG477" s="162"/>
      <c r="AH477" s="162"/>
      <c r="AI477" s="163"/>
      <c r="AJ477" s="163"/>
      <c r="AK477" s="163"/>
      <c r="AL477" s="163"/>
      <c r="AM477" s="199"/>
      <c r="AN477" s="199"/>
      <c r="AO477" s="199"/>
      <c r="AP477" s="199"/>
      <c r="AQ477" s="199"/>
      <c r="AR477" s="163"/>
    </row>
    <row r="478" spans="1:44" x14ac:dyDescent="0.25">
      <c r="A478" s="165" t="s">
        <v>1456</v>
      </c>
      <c r="B478" s="165" t="s">
        <v>163</v>
      </c>
      <c r="C478" s="165"/>
      <c r="D478" s="166" t="s">
        <v>143</v>
      </c>
      <c r="E478" s="166" t="s">
        <v>283</v>
      </c>
      <c r="F478" s="165" t="s">
        <v>220</v>
      </c>
      <c r="G478" s="165" t="s">
        <v>68</v>
      </c>
      <c r="H478" s="167">
        <v>44691.1875</v>
      </c>
      <c r="I478" s="167">
        <v>44691.208333333336</v>
      </c>
      <c r="J478" s="161" t="str">
        <f t="shared" ref="J478:J483" si="135">IF(A478="","",IF(OR(I478="",H478="")=TRUE,"OPEN","CLOSED"))</f>
        <v>CLOSED</v>
      </c>
      <c r="K478" s="197" t="s">
        <v>730</v>
      </c>
      <c r="L478" s="207"/>
      <c r="M478" s="233"/>
      <c r="N478" s="221"/>
      <c r="O478" s="224"/>
      <c r="P478" s="399"/>
      <c r="Q478" s="399"/>
      <c r="R478" s="205"/>
      <c r="S478" s="169"/>
      <c r="T478" s="205"/>
      <c r="U478" s="169"/>
      <c r="V478" s="169"/>
      <c r="W478" s="231" t="s">
        <v>218</v>
      </c>
      <c r="X478" s="168"/>
      <c r="Y478" s="168" t="s">
        <v>186</v>
      </c>
      <c r="Z478" s="168"/>
      <c r="AA478" s="168"/>
      <c r="AB478" s="168"/>
      <c r="AC478" s="168"/>
      <c r="AD478" s="162"/>
      <c r="AE478" s="162"/>
      <c r="AF478" s="162"/>
      <c r="AG478" s="162"/>
      <c r="AH478" s="162"/>
      <c r="AI478" s="163"/>
      <c r="AJ478" s="163"/>
      <c r="AK478" s="163"/>
      <c r="AL478" s="163"/>
      <c r="AM478" s="199"/>
      <c r="AN478" s="199"/>
      <c r="AO478" s="199"/>
      <c r="AP478" s="199"/>
      <c r="AQ478" s="199"/>
      <c r="AR478" s="163"/>
    </row>
    <row r="479" spans="1:44" ht="30" x14ac:dyDescent="0.25">
      <c r="A479" s="165" t="s">
        <v>1457</v>
      </c>
      <c r="B479" s="165" t="s">
        <v>163</v>
      </c>
      <c r="C479" s="165"/>
      <c r="D479" s="166" t="s">
        <v>143</v>
      </c>
      <c r="E479" s="166" t="s">
        <v>284</v>
      </c>
      <c r="F479" s="165" t="s">
        <v>220</v>
      </c>
      <c r="G479" s="165" t="s">
        <v>61</v>
      </c>
      <c r="H479" s="167">
        <v>44691.208333333336</v>
      </c>
      <c r="I479" s="167">
        <v>44691.229166666664</v>
      </c>
      <c r="J479" s="161" t="str">
        <f t="shared" si="135"/>
        <v>CLOSED</v>
      </c>
      <c r="K479" s="197" t="s">
        <v>731</v>
      </c>
      <c r="L479" s="207"/>
      <c r="M479" s="233"/>
      <c r="N479" s="221"/>
      <c r="O479" s="224"/>
      <c r="P479" s="399"/>
      <c r="Q479" s="399"/>
      <c r="R479" s="205"/>
      <c r="S479" s="169"/>
      <c r="T479" s="205"/>
      <c r="U479" s="169"/>
      <c r="V479" s="169"/>
      <c r="W479" s="231" t="s">
        <v>218</v>
      </c>
      <c r="X479" s="168"/>
      <c r="Y479" s="168" t="s">
        <v>186</v>
      </c>
      <c r="Z479" s="168"/>
      <c r="AA479" s="168"/>
      <c r="AB479" s="168"/>
      <c r="AC479" s="168"/>
      <c r="AD479" s="162"/>
      <c r="AE479" s="162"/>
      <c r="AF479" s="162"/>
      <c r="AG479" s="162"/>
      <c r="AH479" s="162"/>
      <c r="AI479" s="163"/>
      <c r="AJ479" s="163"/>
      <c r="AK479" s="163"/>
      <c r="AL479" s="163"/>
      <c r="AM479" s="199"/>
      <c r="AN479" s="199"/>
      <c r="AO479" s="199"/>
      <c r="AP479" s="199"/>
      <c r="AQ479" s="199"/>
      <c r="AR479" s="163"/>
    </row>
    <row r="480" spans="1:44" ht="30" x14ac:dyDescent="0.25">
      <c r="A480" s="165" t="s">
        <v>1458</v>
      </c>
      <c r="B480" s="165" t="s">
        <v>163</v>
      </c>
      <c r="C480" s="165"/>
      <c r="D480" s="166" t="s">
        <v>143</v>
      </c>
      <c r="E480" s="166" t="s">
        <v>407</v>
      </c>
      <c r="F480" s="165" t="s">
        <v>220</v>
      </c>
      <c r="G480" s="165" t="s">
        <v>61</v>
      </c>
      <c r="H480" s="167">
        <v>44691.972222222219</v>
      </c>
      <c r="I480" s="167">
        <v>44691.493055555555</v>
      </c>
      <c r="J480" s="161" t="str">
        <f t="shared" si="135"/>
        <v>CLOSED</v>
      </c>
      <c r="K480" s="197" t="s">
        <v>775</v>
      </c>
      <c r="L480" s="207"/>
      <c r="M480" s="233"/>
      <c r="N480" s="221"/>
      <c r="O480" s="224"/>
      <c r="P480" s="399"/>
      <c r="Q480" s="399"/>
      <c r="R480" s="205"/>
      <c r="S480" s="169"/>
      <c r="T480" s="205"/>
      <c r="U480" s="169"/>
      <c r="V480" s="169"/>
      <c r="W480" s="231" t="s">
        <v>218</v>
      </c>
      <c r="X480" s="168"/>
      <c r="Y480" s="168" t="s">
        <v>186</v>
      </c>
      <c r="Z480" s="168"/>
      <c r="AA480" s="168"/>
      <c r="AB480" s="168"/>
      <c r="AC480" s="168"/>
      <c r="AD480" s="162"/>
      <c r="AE480" s="162"/>
      <c r="AF480" s="162"/>
      <c r="AG480" s="162"/>
      <c r="AH480" s="162"/>
      <c r="AI480" s="163"/>
      <c r="AJ480" s="163"/>
      <c r="AK480" s="163"/>
      <c r="AL480" s="163"/>
      <c r="AM480" s="199"/>
      <c r="AN480" s="199"/>
      <c r="AO480" s="199"/>
      <c r="AP480" s="199"/>
      <c r="AQ480" s="199"/>
      <c r="AR480" s="163"/>
    </row>
    <row r="481" spans="1:44" x14ac:dyDescent="0.25">
      <c r="A481" s="165" t="s">
        <v>1465</v>
      </c>
      <c r="B481" s="165" t="s">
        <v>163</v>
      </c>
      <c r="C481" s="165"/>
      <c r="D481" s="166" t="s">
        <v>143</v>
      </c>
      <c r="E481" s="166" t="s">
        <v>244</v>
      </c>
      <c r="F481" s="165" t="s">
        <v>220</v>
      </c>
      <c r="G481" s="165" t="s">
        <v>66</v>
      </c>
      <c r="H481" s="167">
        <v>44692.25</v>
      </c>
      <c r="I481" s="167">
        <v>44692.260416666664</v>
      </c>
      <c r="J481" s="161" t="str">
        <f t="shared" si="135"/>
        <v>CLOSED</v>
      </c>
      <c r="K481" s="197" t="s">
        <v>960</v>
      </c>
      <c r="L481" s="207"/>
      <c r="M481" s="233"/>
      <c r="N481" s="221"/>
      <c r="O481" s="224"/>
      <c r="P481" s="399"/>
      <c r="Q481" s="399"/>
      <c r="R481" s="205"/>
      <c r="S481" s="169"/>
      <c r="T481" s="205"/>
      <c r="U481" s="169"/>
      <c r="V481" s="169"/>
      <c r="W481" s="231" t="s">
        <v>218</v>
      </c>
      <c r="X481" s="168"/>
      <c r="Y481" s="168"/>
      <c r="Z481" s="168" t="s">
        <v>186</v>
      </c>
      <c r="AA481" s="168"/>
      <c r="AB481" s="168"/>
      <c r="AC481" s="168"/>
      <c r="AD481" s="162">
        <f t="shared" ref="AD481:AE483" si="136">IF(H481="","",MONTH(H481))</f>
        <v>5</v>
      </c>
      <c r="AE481" s="162">
        <f t="shared" si="136"/>
        <v>5</v>
      </c>
      <c r="AF481" s="162">
        <f t="shared" ref="AF481:AG483" si="137">IF(H481="","",YEAR(H481))</f>
        <v>2022</v>
      </c>
      <c r="AG481" s="162">
        <f t="shared" si="137"/>
        <v>2022</v>
      </c>
      <c r="AH481" s="162">
        <f>IF(B481="Root",IF(J481="CLOSED",SUMIF(Entrenamientos!A:A,"&lt;="&amp;Mantenimiento!I481,Entrenamientos!L:L)-SUMIF(Entrenamientos!A:A,"&lt;="&amp;Mantenimiento!H481,Entrenamientos!L:L),""),"")</f>
        <v>0</v>
      </c>
      <c r="AI481" s="163" t="str">
        <f>IF(W481="YES",IF(COUNTIF($W$3:$W1251,"YES")=0,SUMIF(Entrenamientos!A:A,"&lt;="&amp;Mantenimiento!H481,Entrenamientos!L:L),SUMIF(Entrenamientos!A:A,"&lt;="&amp;Mantenimiento!H481,Entrenamientos!L:L)-SUMIF($I:$I,"&lt;"&amp;(Mantenimiento!H481-1),$AI:$AI)),"")</f>
        <v/>
      </c>
      <c r="AJ481" s="163">
        <f>IF(LEFT(F481,3)="AWP","",IF(I481="","",($I481-$H481)/$AS$1))</f>
        <v>0.24999999995634425</v>
      </c>
      <c r="AK481" s="163" t="str">
        <f ca="1">IF(LEFT(F481,3)="AWP",IF(I481="",(TODAY()-H481)/$AS$1,(I481-H481)/$AS$1),"")</f>
        <v/>
      </c>
      <c r="AL481" s="163" t="str">
        <f t="shared" ref="AL481:AM483" si="138">IF($F481="MIP",IF(X481="X",$AJ481,""),"")</f>
        <v/>
      </c>
      <c r="AM481" s="199" t="str">
        <f t="shared" si="138"/>
        <v/>
      </c>
      <c r="AN481" s="199" t="e">
        <f>IF($F481="MIP",IF(#REF!="X",$AJ481,""),"")</f>
        <v>#REF!</v>
      </c>
      <c r="AO481" s="199">
        <f t="shared" ref="AO481:AR483" si="139">IF($F481="MIP",IF(Z481="X",$AJ481,""),"")</f>
        <v>0.24999999995634425</v>
      </c>
      <c r="AP481" s="199" t="str">
        <f t="shared" si="139"/>
        <v/>
      </c>
      <c r="AQ481" s="199" t="str">
        <f t="shared" si="139"/>
        <v/>
      </c>
      <c r="AR481" s="163" t="str">
        <f t="shared" si="139"/>
        <v/>
      </c>
    </row>
    <row r="482" spans="1:44" x14ac:dyDescent="0.25">
      <c r="A482" s="165" t="s">
        <v>1466</v>
      </c>
      <c r="B482" s="165" t="s">
        <v>163</v>
      </c>
      <c r="C482" s="165"/>
      <c r="D482" s="166" t="s">
        <v>143</v>
      </c>
      <c r="E482" s="166" t="s">
        <v>246</v>
      </c>
      <c r="F482" s="165" t="s">
        <v>220</v>
      </c>
      <c r="G482" s="165" t="s">
        <v>66</v>
      </c>
      <c r="H482" s="167">
        <v>44692.260416666664</v>
      </c>
      <c r="I482" s="167">
        <v>44692.270833333336</v>
      </c>
      <c r="J482" s="161" t="str">
        <f t="shared" si="135"/>
        <v>CLOSED</v>
      </c>
      <c r="K482" s="166" t="s">
        <v>961</v>
      </c>
      <c r="L482" s="207"/>
      <c r="M482" s="233"/>
      <c r="N482" s="221"/>
      <c r="O482" s="224"/>
      <c r="P482" s="399"/>
      <c r="Q482" s="399"/>
      <c r="R482" s="205"/>
      <c r="S482" s="169"/>
      <c r="T482" s="205"/>
      <c r="U482" s="169"/>
      <c r="V482" s="169"/>
      <c r="W482" s="231" t="s">
        <v>218</v>
      </c>
      <c r="X482" s="168"/>
      <c r="Y482" s="168"/>
      <c r="Z482" s="168" t="s">
        <v>186</v>
      </c>
      <c r="AA482" s="168"/>
      <c r="AB482" s="168"/>
      <c r="AC482" s="168"/>
      <c r="AD482" s="162">
        <f t="shared" si="136"/>
        <v>5</v>
      </c>
      <c r="AE482" s="162">
        <f t="shared" si="136"/>
        <v>5</v>
      </c>
      <c r="AF482" s="162">
        <f t="shared" si="137"/>
        <v>2022</v>
      </c>
      <c r="AG482" s="162">
        <f t="shared" si="137"/>
        <v>2022</v>
      </c>
      <c r="AH482" s="162">
        <f>IF(B482="Root",IF(J482="CLOSED",SUMIF(Entrenamientos!A:A,"&lt;="&amp;Mantenimiento!I482,Entrenamientos!L:L)-SUMIF(Entrenamientos!A:A,"&lt;="&amp;Mantenimiento!H482,Entrenamientos!L:L),""),"")</f>
        <v>0</v>
      </c>
      <c r="AI482" s="163" t="str">
        <f>IF(W482="YES",IF(COUNTIF($W$3:$W1252,"YES")=0,SUMIF(Entrenamientos!A:A,"&lt;="&amp;Mantenimiento!H482,Entrenamientos!L:L),SUMIF(Entrenamientos!A:A,"&lt;="&amp;Mantenimiento!H482,Entrenamientos!L:L)-SUMIF($I:$I,"&lt;"&amp;(Mantenimiento!H482-1),$AI:$AI)),"")</f>
        <v/>
      </c>
      <c r="AJ482" s="163">
        <f>IF(LEFT(F482,3)="AWP","",IF(I482="","",($I482-$H482)/$AS$1))</f>
        <v>0.25000000013096724</v>
      </c>
      <c r="AK482" s="163" t="str">
        <f ca="1">IF(LEFT(F482,3)="AWP",IF(I482="",(TODAY()-H482)/$AS$1,(I482-H482)/$AS$1),"")</f>
        <v/>
      </c>
      <c r="AL482" s="163" t="str">
        <f t="shared" si="138"/>
        <v/>
      </c>
      <c r="AM482" s="199" t="str">
        <f t="shared" si="138"/>
        <v/>
      </c>
      <c r="AN482" s="199" t="e">
        <f>IF($F482="MIP",IF(#REF!="X",$AJ482,""),"")</f>
        <v>#REF!</v>
      </c>
      <c r="AO482" s="199">
        <f t="shared" si="139"/>
        <v>0.25000000013096724</v>
      </c>
      <c r="AP482" s="199" t="str">
        <f t="shared" si="139"/>
        <v/>
      </c>
      <c r="AQ482" s="199" t="str">
        <f t="shared" si="139"/>
        <v/>
      </c>
      <c r="AR482" s="163" t="str">
        <f t="shared" si="139"/>
        <v/>
      </c>
    </row>
    <row r="483" spans="1:44" x14ac:dyDescent="0.25">
      <c r="A483" s="165" t="s">
        <v>1467</v>
      </c>
      <c r="B483" s="165" t="s">
        <v>163</v>
      </c>
      <c r="C483" s="165"/>
      <c r="D483" s="166" t="s">
        <v>143</v>
      </c>
      <c r="E483" s="166" t="s">
        <v>251</v>
      </c>
      <c r="F483" s="165" t="s">
        <v>220</v>
      </c>
      <c r="G483" s="165" t="s">
        <v>66</v>
      </c>
      <c r="H483" s="167">
        <v>44692.27083321759</v>
      </c>
      <c r="I483" s="167">
        <v>44692.281250057873</v>
      </c>
      <c r="J483" s="161" t="str">
        <f t="shared" si="135"/>
        <v>CLOSED</v>
      </c>
      <c r="K483" s="197" t="s">
        <v>963</v>
      </c>
      <c r="L483" s="207"/>
      <c r="M483" s="233"/>
      <c r="N483" s="221"/>
      <c r="O483" s="224"/>
      <c r="P483" s="399"/>
      <c r="Q483" s="399"/>
      <c r="R483" s="205"/>
      <c r="S483" s="169"/>
      <c r="T483" s="205"/>
      <c r="U483" s="169"/>
      <c r="V483" s="169"/>
      <c r="W483" s="231" t="s">
        <v>218</v>
      </c>
      <c r="X483" s="168"/>
      <c r="Y483" s="168"/>
      <c r="Z483" s="168" t="s">
        <v>186</v>
      </c>
      <c r="AA483" s="168"/>
      <c r="AB483" s="168"/>
      <c r="AC483" s="168"/>
      <c r="AD483" s="162">
        <f t="shared" si="136"/>
        <v>5</v>
      </c>
      <c r="AE483" s="162">
        <f t="shared" si="136"/>
        <v>5</v>
      </c>
      <c r="AF483" s="162">
        <f t="shared" si="137"/>
        <v>2022</v>
      </c>
      <c r="AG483" s="162">
        <f t="shared" si="137"/>
        <v>2022</v>
      </c>
      <c r="AH483" s="162">
        <f>IF(B483="Root",IF(J483="CLOSED",SUMIF(Entrenamientos!A:A,"&lt;="&amp;Mantenimiento!I483,Entrenamientos!L:L)-SUMIF(Entrenamientos!A:A,"&lt;="&amp;Mantenimiento!H483,Entrenamientos!L:L),""),"")</f>
        <v>0</v>
      </c>
      <c r="AI483" s="163" t="str">
        <f>IF(W483="YES",IF(COUNTIF($W$3:$W1255,"YES")=0,SUMIF(Entrenamientos!A:A,"&lt;="&amp;Mantenimiento!H483,Entrenamientos!L:L),SUMIF(Entrenamientos!A:A,"&lt;="&amp;Mantenimiento!H483,Entrenamientos!L:L)-SUMIF($I:$I,"&lt;"&amp;(Mantenimiento!H483-1),$AI:$AI)),"")</f>
        <v/>
      </c>
      <c r="AJ483" s="163">
        <f>IF(LEFT(F483,3)="AWP","",IF(I483="","",($I483-$H483)/$AS$1))</f>
        <v>0.25000416680995863</v>
      </c>
      <c r="AK483" s="163" t="str">
        <f ca="1">IF(LEFT(F483,3)="AWP",IF(I483="",(TODAY()-H483)/$AS$1,(I483-H483)/$AS$1),"")</f>
        <v/>
      </c>
      <c r="AL483" s="163" t="str">
        <f t="shared" si="138"/>
        <v/>
      </c>
      <c r="AM483" s="199" t="str">
        <f t="shared" si="138"/>
        <v/>
      </c>
      <c r="AN483" s="199" t="e">
        <f>IF($F483="MIP",IF(#REF!="X",$AJ483,""),"")</f>
        <v>#REF!</v>
      </c>
      <c r="AO483" s="199">
        <f t="shared" si="139"/>
        <v>0.25000416680995863</v>
      </c>
      <c r="AP483" s="199" t="str">
        <f t="shared" si="139"/>
        <v/>
      </c>
      <c r="AQ483" s="199" t="str">
        <f t="shared" si="139"/>
        <v/>
      </c>
      <c r="AR483" s="163" t="str">
        <f t="shared" si="139"/>
        <v/>
      </c>
    </row>
    <row r="484" spans="1:44" x14ac:dyDescent="0.25">
      <c r="A484" s="165" t="s">
        <v>1468</v>
      </c>
      <c r="B484" s="165" t="s">
        <v>163</v>
      </c>
      <c r="C484" s="165"/>
      <c r="D484" s="166" t="s">
        <v>143</v>
      </c>
      <c r="E484" s="166" t="s">
        <v>283</v>
      </c>
      <c r="F484" s="165" t="s">
        <v>220</v>
      </c>
      <c r="G484" s="165" t="s">
        <v>68</v>
      </c>
      <c r="H484" s="167">
        <v>44692.29166678241</v>
      </c>
      <c r="I484" s="167">
        <v>44692.3125</v>
      </c>
      <c r="J484" s="161" t="str">
        <f t="shared" ref="J484:J498" si="140">IF(A484="","",IF(OR(I484="",H484="")=TRUE,"OPEN","CLOSED"))</f>
        <v>CLOSED</v>
      </c>
      <c r="K484" s="197" t="s">
        <v>730</v>
      </c>
      <c r="L484" s="207"/>
      <c r="M484" s="233"/>
      <c r="N484" s="221"/>
      <c r="O484" s="224"/>
      <c r="P484" s="399"/>
      <c r="Q484" s="399"/>
      <c r="R484" s="205"/>
      <c r="S484" s="169"/>
      <c r="T484" s="205"/>
      <c r="U484" s="169"/>
      <c r="V484" s="169"/>
      <c r="W484" s="231" t="s">
        <v>218</v>
      </c>
      <c r="X484" s="168"/>
      <c r="Y484" s="168"/>
      <c r="Z484" s="168" t="s">
        <v>186</v>
      </c>
      <c r="AA484" s="168"/>
      <c r="AB484" s="168"/>
      <c r="AC484" s="168"/>
      <c r="AD484" s="162"/>
      <c r="AE484" s="162"/>
      <c r="AF484" s="162"/>
      <c r="AG484" s="162"/>
      <c r="AH484" s="162"/>
      <c r="AI484" s="163"/>
      <c r="AJ484" s="163"/>
      <c r="AK484" s="163"/>
      <c r="AL484" s="163"/>
      <c r="AM484" s="199"/>
      <c r="AN484" s="199"/>
      <c r="AO484" s="199"/>
      <c r="AP484" s="199"/>
      <c r="AQ484" s="199"/>
      <c r="AR484" s="163"/>
    </row>
    <row r="485" spans="1:44" ht="30" x14ac:dyDescent="0.25">
      <c r="A485" s="165" t="s">
        <v>1469</v>
      </c>
      <c r="B485" s="165" t="s">
        <v>163</v>
      </c>
      <c r="C485" s="165"/>
      <c r="D485" s="166" t="s">
        <v>143</v>
      </c>
      <c r="E485" s="166" t="s">
        <v>284</v>
      </c>
      <c r="F485" s="165" t="s">
        <v>220</v>
      </c>
      <c r="G485" s="165" t="s">
        <v>61</v>
      </c>
      <c r="H485" s="167">
        <v>44692.3125</v>
      </c>
      <c r="I485" s="167">
        <v>44692.333333333336</v>
      </c>
      <c r="J485" s="161" t="str">
        <f t="shared" si="140"/>
        <v>CLOSED</v>
      </c>
      <c r="K485" s="197" t="s">
        <v>731</v>
      </c>
      <c r="L485" s="207"/>
      <c r="M485" s="233"/>
      <c r="N485" s="221"/>
      <c r="O485" s="224"/>
      <c r="P485" s="399"/>
      <c r="Q485" s="399"/>
      <c r="R485" s="205"/>
      <c r="S485" s="169"/>
      <c r="T485" s="205"/>
      <c r="U485" s="169"/>
      <c r="V485" s="169"/>
      <c r="W485" s="231" t="s">
        <v>218</v>
      </c>
      <c r="X485" s="168"/>
      <c r="Y485" s="168"/>
      <c r="Z485" s="168" t="s">
        <v>186</v>
      </c>
      <c r="AA485" s="168"/>
      <c r="AB485" s="168"/>
      <c r="AC485" s="168"/>
      <c r="AD485" s="162"/>
      <c r="AE485" s="162"/>
      <c r="AF485" s="162"/>
      <c r="AG485" s="162"/>
      <c r="AH485" s="162"/>
      <c r="AI485" s="163"/>
      <c r="AJ485" s="163"/>
      <c r="AK485" s="163"/>
      <c r="AL485" s="163"/>
      <c r="AM485" s="199"/>
      <c r="AN485" s="199"/>
      <c r="AO485" s="199"/>
      <c r="AP485" s="199"/>
      <c r="AQ485" s="199"/>
      <c r="AR485" s="163"/>
    </row>
    <row r="486" spans="1:44" ht="30" x14ac:dyDescent="0.25">
      <c r="A486" s="165" t="s">
        <v>1471</v>
      </c>
      <c r="B486" s="165" t="s">
        <v>163</v>
      </c>
      <c r="C486" s="165"/>
      <c r="D486" s="166" t="s">
        <v>143</v>
      </c>
      <c r="E486" s="166" t="s">
        <v>407</v>
      </c>
      <c r="F486" s="165" t="s">
        <v>220</v>
      </c>
      <c r="G486" s="165" t="s">
        <v>61</v>
      </c>
      <c r="H486" s="167">
        <v>44692.520833333336</v>
      </c>
      <c r="I486" s="167">
        <v>44692.541666666664</v>
      </c>
      <c r="J486" s="161" t="str">
        <f t="shared" si="140"/>
        <v>CLOSED</v>
      </c>
      <c r="K486" s="197" t="s">
        <v>775</v>
      </c>
      <c r="L486" s="207"/>
      <c r="M486" s="233"/>
      <c r="N486" s="221"/>
      <c r="O486" s="224"/>
      <c r="P486" s="399"/>
      <c r="Q486" s="399"/>
      <c r="R486" s="205"/>
      <c r="S486" s="169"/>
      <c r="T486" s="205"/>
      <c r="U486" s="169"/>
      <c r="V486" s="169"/>
      <c r="W486" s="231" t="s">
        <v>218</v>
      </c>
      <c r="X486" s="168"/>
      <c r="Y486" s="168" t="s">
        <v>186</v>
      </c>
      <c r="Z486" s="168"/>
      <c r="AA486" s="168"/>
      <c r="AB486" s="168"/>
      <c r="AC486" s="168"/>
      <c r="AD486" s="162"/>
      <c r="AE486" s="162"/>
      <c r="AF486" s="162"/>
      <c r="AG486" s="162"/>
      <c r="AH486" s="162"/>
      <c r="AI486" s="163"/>
      <c r="AJ486" s="163"/>
      <c r="AK486" s="163"/>
      <c r="AL486" s="163"/>
      <c r="AM486" s="199"/>
      <c r="AN486" s="199"/>
      <c r="AO486" s="199"/>
      <c r="AP486" s="199"/>
      <c r="AQ486" s="199"/>
      <c r="AR486" s="163"/>
    </row>
    <row r="487" spans="1:44" x14ac:dyDescent="0.25">
      <c r="A487" s="165" t="s">
        <v>1472</v>
      </c>
      <c r="B487" s="165" t="s">
        <v>163</v>
      </c>
      <c r="C487" s="165"/>
      <c r="D487" s="166" t="s">
        <v>143</v>
      </c>
      <c r="E487" s="166" t="s">
        <v>247</v>
      </c>
      <c r="F487" s="165" t="s">
        <v>220</v>
      </c>
      <c r="G487" s="165" t="s">
        <v>66</v>
      </c>
      <c r="H487" s="167">
        <v>44693.208333333336</v>
      </c>
      <c r="I487" s="167">
        <v>44693.222222222219</v>
      </c>
      <c r="J487" s="161" t="str">
        <f t="shared" si="140"/>
        <v>CLOSED</v>
      </c>
      <c r="K487" s="166" t="s">
        <v>744</v>
      </c>
      <c r="L487" s="207"/>
      <c r="M487" s="233"/>
      <c r="N487" s="221"/>
      <c r="O487" s="224"/>
      <c r="P487" s="399"/>
      <c r="Q487" s="399"/>
      <c r="R487" s="205"/>
      <c r="S487" s="169"/>
      <c r="T487" s="205"/>
      <c r="U487" s="169"/>
      <c r="V487" s="169"/>
      <c r="W487" s="231" t="s">
        <v>218</v>
      </c>
      <c r="X487" s="168"/>
      <c r="Y487" s="168"/>
      <c r="Z487" s="168" t="s">
        <v>186</v>
      </c>
      <c r="AA487" s="168"/>
      <c r="AB487" s="168"/>
      <c r="AC487" s="168"/>
      <c r="AD487" s="162">
        <f t="shared" ref="AD487:AE489" si="141">IF(H487="","",MONTH(H487))</f>
        <v>5</v>
      </c>
      <c r="AE487" s="162">
        <f t="shared" si="141"/>
        <v>5</v>
      </c>
      <c r="AF487" s="162">
        <f t="shared" ref="AF487:AG489" si="142">IF(H487="","",YEAR(H487))</f>
        <v>2022</v>
      </c>
      <c r="AG487" s="162">
        <f t="shared" si="142"/>
        <v>2022</v>
      </c>
      <c r="AH487" s="162">
        <f>IF(B487="Root",IF(J487="CLOSED",SUMIF(Entrenamientos!A:A,"&lt;="&amp;Mantenimiento!I487,Entrenamientos!L:L)-SUMIF(Entrenamientos!A:A,"&lt;="&amp;Mantenimiento!H487,Entrenamientos!L:L),""),"")</f>
        <v>0</v>
      </c>
      <c r="AI487" s="163" t="str">
        <f>IF(W487="YES",IF(COUNTIF($W$3:$W1257,"YES")=0,SUMIF(Entrenamientos!A:A,"&lt;="&amp;Mantenimiento!H487,Entrenamientos!L:L),SUMIF(Entrenamientos!A:A,"&lt;="&amp;Mantenimiento!H487,Entrenamientos!L:L)-SUMIF($I:$I,"&lt;"&amp;(Mantenimiento!H487-1),$AI:$AI)),"")</f>
        <v/>
      </c>
      <c r="AJ487" s="163">
        <f>IF(LEFT(F487,3)="AWP","",IF(I487="","",($I487-$H487)/$AS$1))</f>
        <v>0.33333333321691799</v>
      </c>
      <c r="AK487" s="163" t="str">
        <f ca="1">IF(LEFT(F487,3)="AWP",IF(I487="",(TODAY()-H487)/$AS$1,(I487-H487)/$AS$1),"")</f>
        <v/>
      </c>
      <c r="AL487" s="163" t="str">
        <f t="shared" ref="AL487:AM489" si="143">IF($F487="MIP",IF(X487="X",$AJ487,""),"")</f>
        <v/>
      </c>
      <c r="AM487" s="199" t="str">
        <f t="shared" si="143"/>
        <v/>
      </c>
      <c r="AN487" s="199" t="e">
        <f>IF($F487="MIP",IF(#REF!="X",$AJ487,""),"")</f>
        <v>#REF!</v>
      </c>
      <c r="AO487" s="199">
        <f t="shared" ref="AO487:AR489" si="144">IF($F487="MIP",IF(Z487="X",$AJ487,""),"")</f>
        <v>0.33333333321691799</v>
      </c>
      <c r="AP487" s="199" t="str">
        <f t="shared" si="144"/>
        <v/>
      </c>
      <c r="AQ487" s="199" t="str">
        <f t="shared" si="144"/>
        <v/>
      </c>
      <c r="AR487" s="163" t="str">
        <f t="shared" si="144"/>
        <v/>
      </c>
    </row>
    <row r="488" spans="1:44" ht="30" x14ac:dyDescent="0.25">
      <c r="A488" s="165" t="s">
        <v>1473</v>
      </c>
      <c r="B488" s="165" t="s">
        <v>163</v>
      </c>
      <c r="C488" s="165"/>
      <c r="D488" s="166" t="s">
        <v>143</v>
      </c>
      <c r="E488" s="166" t="s">
        <v>261</v>
      </c>
      <c r="F488" s="165" t="s">
        <v>220</v>
      </c>
      <c r="G488" s="165" t="s">
        <v>61</v>
      </c>
      <c r="H488" s="167">
        <v>44693.222222222219</v>
      </c>
      <c r="I488" s="167">
        <v>44693.236111111109</v>
      </c>
      <c r="J488" s="161" t="str">
        <f t="shared" si="140"/>
        <v>CLOSED</v>
      </c>
      <c r="K488" s="197" t="s">
        <v>745</v>
      </c>
      <c r="L488" s="207"/>
      <c r="M488" s="233"/>
      <c r="N488" s="221"/>
      <c r="O488" s="224"/>
      <c r="P488" s="399"/>
      <c r="Q488" s="399"/>
      <c r="R488" s="205"/>
      <c r="S488" s="169"/>
      <c r="T488" s="205"/>
      <c r="U488" s="169"/>
      <c r="V488" s="169"/>
      <c r="W488" s="231" t="s">
        <v>218</v>
      </c>
      <c r="X488" s="168"/>
      <c r="Y488" s="168"/>
      <c r="Z488" s="168" t="s">
        <v>186</v>
      </c>
      <c r="AA488" s="168"/>
      <c r="AB488" s="168"/>
      <c r="AC488" s="168"/>
      <c r="AD488" s="162">
        <f t="shared" si="141"/>
        <v>5</v>
      </c>
      <c r="AE488" s="162">
        <f t="shared" si="141"/>
        <v>5</v>
      </c>
      <c r="AF488" s="162">
        <f t="shared" si="142"/>
        <v>2022</v>
      </c>
      <c r="AG488" s="162">
        <f t="shared" si="142"/>
        <v>2022</v>
      </c>
      <c r="AH488" s="162">
        <f>IF(B488="Root",IF(J488="CLOSED",SUMIF(Entrenamientos!A:A,"&lt;="&amp;Mantenimiento!I488,Entrenamientos!L:L)-SUMIF(Entrenamientos!A:A,"&lt;="&amp;Mantenimiento!H488,Entrenamientos!L:L),""),"")</f>
        <v>0</v>
      </c>
      <c r="AI488" s="163" t="str">
        <f>IF(W488="YES",IF(COUNTIF($W$3:$W1260,"YES")=0,SUMIF(Entrenamientos!A:A,"&lt;="&amp;Mantenimiento!H488,Entrenamientos!L:L),SUMIF(Entrenamientos!A:A,"&lt;="&amp;Mantenimiento!H488,Entrenamientos!L:L)-SUMIF($I:$I,"&lt;"&amp;(Mantenimiento!H488-1),$AI:$AI)),"")</f>
        <v/>
      </c>
      <c r="AJ488" s="163">
        <f>IF(LEFT(F488,3)="AWP","",IF(I488="","",($I488-$H488)/$AS$1))</f>
        <v>0.33333333339154098</v>
      </c>
      <c r="AK488" s="163" t="str">
        <f ca="1">IF(LEFT(F488,3)="AWP",IF(I488="",(TODAY()-H488)/$AS$1,(I488-H488)/$AS$1),"")</f>
        <v/>
      </c>
      <c r="AL488" s="163" t="str">
        <f t="shared" si="143"/>
        <v/>
      </c>
      <c r="AM488" s="199" t="str">
        <f t="shared" si="143"/>
        <v/>
      </c>
      <c r="AN488" s="199" t="e">
        <f>IF($F488="MIP",IF(#REF!="X",$AJ488,""),"")</f>
        <v>#REF!</v>
      </c>
      <c r="AO488" s="199">
        <f t="shared" si="144"/>
        <v>0.33333333339154098</v>
      </c>
      <c r="AP488" s="199" t="str">
        <f t="shared" si="144"/>
        <v/>
      </c>
      <c r="AQ488" s="199" t="str">
        <f t="shared" si="144"/>
        <v/>
      </c>
      <c r="AR488" s="163" t="str">
        <f t="shared" si="144"/>
        <v/>
      </c>
    </row>
    <row r="489" spans="1:44" ht="30" x14ac:dyDescent="0.25">
      <c r="A489" s="165" t="s">
        <v>1474</v>
      </c>
      <c r="B489" s="165" t="s">
        <v>163</v>
      </c>
      <c r="C489" s="165"/>
      <c r="D489" s="166" t="s">
        <v>143</v>
      </c>
      <c r="E489" s="166" t="s">
        <v>263</v>
      </c>
      <c r="F489" s="165" t="s">
        <v>220</v>
      </c>
      <c r="G489" s="165" t="s">
        <v>61</v>
      </c>
      <c r="H489" s="167">
        <v>44693.236110995371</v>
      </c>
      <c r="I489" s="167">
        <v>44693.249999942127</v>
      </c>
      <c r="J489" s="161" t="str">
        <f t="shared" si="140"/>
        <v>CLOSED</v>
      </c>
      <c r="K489" s="197" t="s">
        <v>747</v>
      </c>
      <c r="L489" s="207"/>
      <c r="M489" s="233"/>
      <c r="N489" s="221"/>
      <c r="O489" s="224"/>
      <c r="P489" s="399"/>
      <c r="Q489" s="399"/>
      <c r="R489" s="205"/>
      <c r="S489" s="169"/>
      <c r="T489" s="205"/>
      <c r="U489" s="169"/>
      <c r="V489" s="169"/>
      <c r="W489" s="231" t="s">
        <v>218</v>
      </c>
      <c r="X489" s="168"/>
      <c r="Y489" s="168"/>
      <c r="Z489" s="168" t="s">
        <v>186</v>
      </c>
      <c r="AA489" s="168"/>
      <c r="AB489" s="168"/>
      <c r="AC489" s="168"/>
      <c r="AD489" s="162">
        <f t="shared" si="141"/>
        <v>5</v>
      </c>
      <c r="AE489" s="162">
        <f t="shared" si="141"/>
        <v>5</v>
      </c>
      <c r="AF489" s="162">
        <f t="shared" si="142"/>
        <v>2022</v>
      </c>
      <c r="AG489" s="162">
        <f t="shared" si="142"/>
        <v>2022</v>
      </c>
      <c r="AH489" s="162">
        <f>IF(B489="Root",IF(J489="CLOSED",SUMIF(Entrenamientos!A:A,"&lt;="&amp;Mantenimiento!I489,Entrenamientos!L:L)-SUMIF(Entrenamientos!A:A,"&lt;="&amp;Mantenimiento!H489,Entrenamientos!L:L),""),"")</f>
        <v>0</v>
      </c>
      <c r="AI489" s="163" t="str">
        <f>IF(W489="YES",IF(COUNTIF($W$3:$W1261,"YES")=0,SUMIF(Entrenamientos!A:A,"&lt;="&amp;Mantenimiento!H489,Entrenamientos!L:L),SUMIF(Entrenamientos!A:A,"&lt;="&amp;Mantenimiento!H489,Entrenamientos!L:L)-SUMIF($I:$I,"&lt;"&amp;(Mantenimiento!H489-1),$AI:$AI)),"")</f>
        <v/>
      </c>
      <c r="AJ489" s="163">
        <f>IF(LEFT(F489,3)="AWP","",IF(I489="","",($I489-$H489)/$AS$1))</f>
        <v>0.33333472216812282</v>
      </c>
      <c r="AK489" s="163" t="str">
        <f ca="1">IF(LEFT(F489,3)="AWP",IF(I489="",(TODAY()-H489)/$AS$1,(I489-H489)/$AS$1),"")</f>
        <v/>
      </c>
      <c r="AL489" s="163" t="str">
        <f t="shared" si="143"/>
        <v/>
      </c>
      <c r="AM489" s="199" t="str">
        <f t="shared" si="143"/>
        <v/>
      </c>
      <c r="AN489" s="199" t="e">
        <f>IF($F489="MIP",IF(#REF!="X",$AJ489,""),"")</f>
        <v>#REF!</v>
      </c>
      <c r="AO489" s="199">
        <f t="shared" si="144"/>
        <v>0.33333472216812282</v>
      </c>
      <c r="AP489" s="199" t="str">
        <f t="shared" si="144"/>
        <v/>
      </c>
      <c r="AQ489" s="199" t="str">
        <f t="shared" si="144"/>
        <v/>
      </c>
      <c r="AR489" s="163" t="str">
        <f t="shared" si="144"/>
        <v/>
      </c>
    </row>
    <row r="490" spans="1:44" x14ac:dyDescent="0.25">
      <c r="A490" s="165" t="s">
        <v>1475</v>
      </c>
      <c r="B490" s="165" t="s">
        <v>163</v>
      </c>
      <c r="C490" s="165"/>
      <c r="D490" s="166" t="s">
        <v>143</v>
      </c>
      <c r="E490" s="166" t="s">
        <v>249</v>
      </c>
      <c r="F490" s="165" t="s">
        <v>220</v>
      </c>
      <c r="G490" s="165" t="s">
        <v>66</v>
      </c>
      <c r="H490" s="167">
        <v>44693.249999826388</v>
      </c>
      <c r="I490" s="167">
        <v>44693.263888831018</v>
      </c>
      <c r="J490" s="161" t="str">
        <f t="shared" si="140"/>
        <v>CLOSED</v>
      </c>
      <c r="K490" s="197" t="s">
        <v>367</v>
      </c>
      <c r="L490" s="207"/>
      <c r="M490" s="233"/>
      <c r="N490" s="221"/>
      <c r="O490" s="224"/>
      <c r="P490" s="399"/>
      <c r="Q490" s="399"/>
      <c r="R490" s="205"/>
      <c r="S490" s="169"/>
      <c r="T490" s="205"/>
      <c r="U490" s="169"/>
      <c r="V490" s="169"/>
      <c r="W490" s="231" t="s">
        <v>218</v>
      </c>
      <c r="X490" s="168"/>
      <c r="Y490" s="168"/>
      <c r="Z490" s="168" t="s">
        <v>186</v>
      </c>
      <c r="AA490" s="168"/>
      <c r="AB490" s="168"/>
      <c r="AC490" s="168"/>
      <c r="AD490" s="162"/>
      <c r="AE490" s="162"/>
      <c r="AF490" s="162"/>
      <c r="AG490" s="162"/>
      <c r="AH490" s="162"/>
      <c r="AI490" s="163"/>
      <c r="AJ490" s="163"/>
      <c r="AK490" s="163"/>
      <c r="AL490" s="163"/>
      <c r="AM490" s="199"/>
      <c r="AN490" s="199"/>
      <c r="AO490" s="199"/>
      <c r="AP490" s="199"/>
      <c r="AQ490" s="199"/>
      <c r="AR490" s="163"/>
    </row>
    <row r="491" spans="1:44" x14ac:dyDescent="0.25">
      <c r="A491" s="165" t="s">
        <v>1476</v>
      </c>
      <c r="B491" s="165" t="s">
        <v>163</v>
      </c>
      <c r="C491" s="165"/>
      <c r="D491" s="166" t="s">
        <v>143</v>
      </c>
      <c r="E491" s="166" t="s">
        <v>264</v>
      </c>
      <c r="F491" s="165" t="s">
        <v>220</v>
      </c>
      <c r="G491" s="165" t="s">
        <v>66</v>
      </c>
      <c r="H491" s="167">
        <v>44693.263888657406</v>
      </c>
      <c r="I491" s="167">
        <v>44693.277777719908</v>
      </c>
      <c r="J491" s="161" t="str">
        <f t="shared" si="140"/>
        <v>CLOSED</v>
      </c>
      <c r="K491" s="197" t="s">
        <v>367</v>
      </c>
      <c r="L491" s="207"/>
      <c r="M491" s="233"/>
      <c r="N491" s="221"/>
      <c r="O491" s="224"/>
      <c r="P491" s="399"/>
      <c r="Q491" s="399"/>
      <c r="R491" s="205"/>
      <c r="S491" s="169"/>
      <c r="T491" s="205"/>
      <c r="U491" s="169"/>
      <c r="V491" s="169"/>
      <c r="W491" s="231" t="s">
        <v>218</v>
      </c>
      <c r="X491" s="168"/>
      <c r="Y491" s="168"/>
      <c r="Z491" s="168" t="s">
        <v>186</v>
      </c>
      <c r="AA491" s="168"/>
      <c r="AB491" s="168"/>
      <c r="AC491" s="168"/>
      <c r="AD491" s="162">
        <f>IF(H491="","",MONTH(H491))</f>
        <v>5</v>
      </c>
      <c r="AE491" s="162">
        <f>IF(I491="","",MONTH(I491))</f>
        <v>5</v>
      </c>
      <c r="AF491" s="162">
        <f>IF(H491="","",YEAR(H491))</f>
        <v>2022</v>
      </c>
      <c r="AG491" s="162">
        <f>IF(I491="","",YEAR(I491))</f>
        <v>2022</v>
      </c>
      <c r="AH491" s="162">
        <f>IF(B491="Root",IF(J491="CLOSED",SUMIF(Entrenamientos!A:A,"&lt;="&amp;Mantenimiento!I491,Entrenamientos!L:L)-SUMIF(Entrenamientos!A:A,"&lt;="&amp;Mantenimiento!H491,Entrenamientos!L:L),""),"")</f>
        <v>0</v>
      </c>
      <c r="AI491" s="163" t="str">
        <f>IF(W491="YES",IF(COUNTIF($W$3:$W1263,"YES")=0,SUMIF(Entrenamientos!A:A,"&lt;="&amp;Mantenimiento!H491,Entrenamientos!L:L),SUMIF(Entrenamientos!A:A,"&lt;="&amp;Mantenimiento!H491,Entrenamientos!L:L)-SUMIF($I:$I,"&lt;"&amp;(Mantenimiento!H491-1),$AI:$AI)),"")</f>
        <v/>
      </c>
      <c r="AJ491" s="163">
        <f>IF(LEFT(F491,3)="AWP","",IF(I491="","",($I491-$H491)/$AS$1))</f>
        <v>0.33333750007053242</v>
      </c>
      <c r="AK491" s="163" t="str">
        <f ca="1">IF(LEFT(F491,3)="AWP",IF(I491="",(TODAY()-H491)/$AS$1,(I491-H491)/$AS$1),"")</f>
        <v/>
      </c>
      <c r="AL491" s="163" t="str">
        <f>IF($F491="MIP",IF(X491="X",$AJ491,""),"")</f>
        <v/>
      </c>
      <c r="AM491" s="199" t="str">
        <f>IF($F491="MIP",IF(Y491="X",$AJ491,""),"")</f>
        <v/>
      </c>
      <c r="AN491" s="199" t="e">
        <f>IF($F491="MIP",IF(#REF!="X",$AJ491,""),"")</f>
        <v>#REF!</v>
      </c>
      <c r="AO491" s="199">
        <f>IF($F491="MIP",IF(Z491="X",$AJ491,""),"")</f>
        <v>0.33333750007053242</v>
      </c>
      <c r="AP491" s="199" t="str">
        <f>IF($F491="MIP",IF(AA491="X",$AJ491,""),"")</f>
        <v/>
      </c>
      <c r="AQ491" s="199" t="str">
        <f>IF($F491="MIP",IF(AB491="X",$AJ491,""),"")</f>
        <v/>
      </c>
      <c r="AR491" s="163" t="str">
        <f>IF($F491="MIP",IF(AC491="X",$AJ491,""),"")</f>
        <v/>
      </c>
    </row>
    <row r="492" spans="1:44" x14ac:dyDescent="0.25">
      <c r="A492" s="165" t="s">
        <v>1477</v>
      </c>
      <c r="B492" s="165" t="s">
        <v>163</v>
      </c>
      <c r="C492" s="165"/>
      <c r="D492" s="166" t="s">
        <v>143</v>
      </c>
      <c r="E492" s="166" t="s">
        <v>320</v>
      </c>
      <c r="F492" s="165" t="s">
        <v>220</v>
      </c>
      <c r="G492" s="165" t="s">
        <v>66</v>
      </c>
      <c r="H492" s="167">
        <v>44693.277777488423</v>
      </c>
      <c r="I492" s="167">
        <v>44693.291666608799</v>
      </c>
      <c r="J492" s="161" t="str">
        <f t="shared" si="140"/>
        <v>CLOSED</v>
      </c>
      <c r="K492" s="197" t="s">
        <v>1210</v>
      </c>
      <c r="L492" s="207"/>
      <c r="M492" s="233"/>
      <c r="N492" s="221"/>
      <c r="O492" s="224"/>
      <c r="P492" s="399"/>
      <c r="Q492" s="399"/>
      <c r="R492" s="205"/>
      <c r="S492" s="169"/>
      <c r="T492" s="205"/>
      <c r="U492" s="169"/>
      <c r="V492" s="169"/>
      <c r="W492" s="231" t="s">
        <v>218</v>
      </c>
      <c r="X492" s="168"/>
      <c r="Y492" s="168"/>
      <c r="Z492" s="168" t="s">
        <v>186</v>
      </c>
      <c r="AA492" s="168"/>
      <c r="AB492" s="168"/>
      <c r="AC492" s="168"/>
      <c r="AD492" s="162"/>
      <c r="AE492" s="162"/>
      <c r="AF492" s="162"/>
      <c r="AG492" s="162"/>
      <c r="AH492" s="162"/>
      <c r="AI492" s="163"/>
      <c r="AJ492" s="163"/>
      <c r="AK492" s="163"/>
      <c r="AL492" s="163"/>
      <c r="AM492" s="199"/>
      <c r="AN492" s="199"/>
      <c r="AO492" s="199"/>
      <c r="AP492" s="199"/>
      <c r="AQ492" s="199"/>
      <c r="AR492" s="163"/>
    </row>
    <row r="493" spans="1:44" x14ac:dyDescent="0.25">
      <c r="A493" s="165" t="s">
        <v>1478</v>
      </c>
      <c r="B493" s="165" t="s">
        <v>163</v>
      </c>
      <c r="C493" s="165"/>
      <c r="D493" s="166" t="s">
        <v>143</v>
      </c>
      <c r="E493" s="166" t="s">
        <v>257</v>
      </c>
      <c r="F493" s="165" t="s">
        <v>220</v>
      </c>
      <c r="G493" s="165" t="s">
        <v>66</v>
      </c>
      <c r="H493" s="167">
        <v>44693.291666319441</v>
      </c>
      <c r="I493" s="167">
        <v>44693.305555497682</v>
      </c>
      <c r="J493" s="161" t="str">
        <f t="shared" si="140"/>
        <v>CLOSED</v>
      </c>
      <c r="K493" s="166" t="s">
        <v>969</v>
      </c>
      <c r="L493" s="207"/>
      <c r="M493" s="233"/>
      <c r="N493" s="221"/>
      <c r="O493" s="224"/>
      <c r="P493" s="399"/>
      <c r="Q493" s="399"/>
      <c r="R493" s="205"/>
      <c r="S493" s="169"/>
      <c r="T493" s="205"/>
      <c r="U493" s="169"/>
      <c r="V493" s="169"/>
      <c r="W493" s="231" t="s">
        <v>218</v>
      </c>
      <c r="X493" s="168"/>
      <c r="Y493" s="168"/>
      <c r="Z493" s="168" t="s">
        <v>186</v>
      </c>
      <c r="AA493" s="168"/>
      <c r="AB493" s="168"/>
      <c r="AC493" s="168"/>
      <c r="AD493" s="162">
        <f>IF(H493="","",MONTH(H493))</f>
        <v>5</v>
      </c>
      <c r="AE493" s="162">
        <f>IF(I493="","",MONTH(I493))</f>
        <v>5</v>
      </c>
      <c r="AF493" s="162">
        <f>IF(H493="","",YEAR(H493))</f>
        <v>2022</v>
      </c>
      <c r="AG493" s="162">
        <f>IF(I493="","",YEAR(I493))</f>
        <v>2022</v>
      </c>
      <c r="AH493" s="162">
        <f>IF(B493="Root",IF(J493="CLOSED",SUMIF(Entrenamientos!A:A,"&lt;="&amp;Mantenimiento!I493,Entrenamientos!L:L)-SUMIF(Entrenamientos!A:A,"&lt;="&amp;Mantenimiento!H493,Entrenamientos!L:L),""),"")</f>
        <v>0</v>
      </c>
      <c r="AI493" s="163" t="str">
        <f>IF(W493="YES",IF(COUNTIF($W$3:$W1262,"YES")=0,SUMIF(Entrenamientos!A:A,"&lt;="&amp;Mantenimiento!H493,Entrenamientos!L:L),SUMIF(Entrenamientos!A:A,"&lt;="&amp;Mantenimiento!H493,Entrenamientos!L:L)-SUMIF($I:$I,"&lt;"&amp;(Mantenimiento!H493-1),$AI:$AI)),"")</f>
        <v/>
      </c>
      <c r="AJ493" s="163">
        <f>IF(LEFT(F493,3)="AWP","",IF(I493="","",($I493-$H493)/$AS$1))</f>
        <v>0.33334027779831904</v>
      </c>
      <c r="AK493" s="163" t="str">
        <f ca="1">IF(LEFT(F493,3)="AWP",IF(I493="",(TODAY()-H493)/$AS$1,(I493-H493)/$AS$1),"")</f>
        <v/>
      </c>
      <c r="AL493" s="163" t="str">
        <f>IF($F493="MIP",IF(X493="X",$AJ493,""),"")</f>
        <v/>
      </c>
      <c r="AM493" s="199" t="str">
        <f>IF($F493="MIP",IF(Y493="X",$AJ493,""),"")</f>
        <v/>
      </c>
      <c r="AN493" s="199" t="e">
        <f>IF($F493="MIP",IF(#REF!="X",$AJ493,""),"")</f>
        <v>#REF!</v>
      </c>
      <c r="AO493" s="199">
        <f>IF($F493="MIP",IF(Z493="X",$AJ493,""),"")</f>
        <v>0.33334027779831904</v>
      </c>
      <c r="AP493" s="199" t="str">
        <f>IF($F493="MIP",IF(AA493="X",$AJ493,""),"")</f>
        <v/>
      </c>
      <c r="AQ493" s="199" t="str">
        <f>IF($F493="MIP",IF(AB493="X",$AJ493,""),"")</f>
        <v/>
      </c>
      <c r="AR493" s="163" t="str">
        <f>IF($F493="MIP",IF(AC493="X",$AJ493,""),"")</f>
        <v/>
      </c>
    </row>
    <row r="494" spans="1:44" x14ac:dyDescent="0.25">
      <c r="A494" s="165" t="s">
        <v>1479</v>
      </c>
      <c r="B494" s="165" t="s">
        <v>163</v>
      </c>
      <c r="C494" s="165"/>
      <c r="D494" s="166" t="s">
        <v>143</v>
      </c>
      <c r="E494" s="166" t="s">
        <v>283</v>
      </c>
      <c r="F494" s="165" t="s">
        <v>220</v>
      </c>
      <c r="G494" s="165" t="s">
        <v>68</v>
      </c>
      <c r="H494" s="167">
        <v>44693.305555150466</v>
      </c>
      <c r="I494" s="167">
        <v>44693.319444386572</v>
      </c>
      <c r="J494" s="161" t="str">
        <f t="shared" si="140"/>
        <v>CLOSED</v>
      </c>
      <c r="K494" s="197" t="s">
        <v>730</v>
      </c>
      <c r="L494" s="207"/>
      <c r="M494" s="233"/>
      <c r="N494" s="221"/>
      <c r="O494" s="224"/>
      <c r="P494" s="399"/>
      <c r="Q494" s="399"/>
      <c r="R494" s="205"/>
      <c r="S494" s="169"/>
      <c r="T494" s="205"/>
      <c r="U494" s="169"/>
      <c r="V494" s="169"/>
      <c r="W494" s="231" t="s">
        <v>218</v>
      </c>
      <c r="X494" s="168"/>
      <c r="Y494" s="168"/>
      <c r="Z494" s="168" t="s">
        <v>186</v>
      </c>
      <c r="AA494" s="168"/>
      <c r="AB494" s="168"/>
      <c r="AC494" s="168"/>
      <c r="AD494" s="162"/>
      <c r="AE494" s="162"/>
      <c r="AF494" s="162"/>
      <c r="AG494" s="162"/>
      <c r="AH494" s="162"/>
      <c r="AI494" s="163"/>
      <c r="AJ494" s="163"/>
      <c r="AK494" s="163"/>
      <c r="AL494" s="163"/>
      <c r="AM494" s="199"/>
      <c r="AN494" s="199"/>
      <c r="AO494" s="199"/>
      <c r="AP494" s="199"/>
      <c r="AQ494" s="199"/>
      <c r="AR494" s="163"/>
    </row>
    <row r="495" spans="1:44" ht="30" x14ac:dyDescent="0.25">
      <c r="A495" s="165" t="s">
        <v>1480</v>
      </c>
      <c r="B495" s="165" t="s">
        <v>163</v>
      </c>
      <c r="C495" s="165"/>
      <c r="D495" s="166" t="s">
        <v>143</v>
      </c>
      <c r="E495" s="166" t="s">
        <v>284</v>
      </c>
      <c r="F495" s="165" t="s">
        <v>220</v>
      </c>
      <c r="G495" s="165" t="s">
        <v>61</v>
      </c>
      <c r="H495" s="167">
        <v>44693.319443981483</v>
      </c>
      <c r="I495" s="167">
        <v>44693.333333275463</v>
      </c>
      <c r="J495" s="161" t="str">
        <f t="shared" si="140"/>
        <v>CLOSED</v>
      </c>
      <c r="K495" s="197" t="s">
        <v>731</v>
      </c>
      <c r="L495" s="207"/>
      <c r="M495" s="233"/>
      <c r="N495" s="221"/>
      <c r="O495" s="224"/>
      <c r="P495" s="399"/>
      <c r="Q495" s="399"/>
      <c r="R495" s="205"/>
      <c r="S495" s="169"/>
      <c r="T495" s="205"/>
      <c r="U495" s="169"/>
      <c r="V495" s="169"/>
      <c r="W495" s="231" t="s">
        <v>218</v>
      </c>
      <c r="X495" s="168"/>
      <c r="Y495" s="168"/>
      <c r="Z495" s="168" t="s">
        <v>186</v>
      </c>
      <c r="AA495" s="168"/>
      <c r="AB495" s="168"/>
      <c r="AC495" s="168"/>
      <c r="AD495" s="162"/>
      <c r="AE495" s="162"/>
      <c r="AF495" s="162"/>
      <c r="AG495" s="162"/>
      <c r="AH495" s="162"/>
      <c r="AI495" s="163"/>
      <c r="AJ495" s="163"/>
      <c r="AK495" s="163"/>
      <c r="AL495" s="163"/>
      <c r="AM495" s="199"/>
      <c r="AN495" s="199"/>
      <c r="AO495" s="199"/>
      <c r="AP495" s="199"/>
      <c r="AQ495" s="199"/>
      <c r="AR495" s="163"/>
    </row>
    <row r="496" spans="1:44" ht="30" x14ac:dyDescent="0.25">
      <c r="A496" s="165" t="s">
        <v>1481</v>
      </c>
      <c r="B496" s="165" t="s">
        <v>163</v>
      </c>
      <c r="C496" s="165"/>
      <c r="D496" s="166" t="s">
        <v>143</v>
      </c>
      <c r="E496" s="166" t="s">
        <v>407</v>
      </c>
      <c r="F496" s="165" t="s">
        <v>220</v>
      </c>
      <c r="G496" s="165" t="s">
        <v>61</v>
      </c>
      <c r="H496" s="167">
        <v>44693.756944444445</v>
      </c>
      <c r="I496" s="167">
        <v>44693.277777777781</v>
      </c>
      <c r="J496" s="161" t="str">
        <f t="shared" si="140"/>
        <v>CLOSED</v>
      </c>
      <c r="K496" s="197" t="s">
        <v>775</v>
      </c>
      <c r="L496" s="207"/>
      <c r="M496" s="233"/>
      <c r="N496" s="221"/>
      <c r="O496" s="224"/>
      <c r="P496" s="399"/>
      <c r="Q496" s="399"/>
      <c r="R496" s="205"/>
      <c r="S496" s="169"/>
      <c r="T496" s="205"/>
      <c r="U496" s="169"/>
      <c r="V496" s="169"/>
      <c r="W496" s="231" t="s">
        <v>218</v>
      </c>
      <c r="X496" s="168"/>
      <c r="Y496" s="168" t="s">
        <v>186</v>
      </c>
      <c r="Z496" s="168"/>
      <c r="AA496" s="168"/>
      <c r="AB496" s="168"/>
      <c r="AC496" s="168"/>
      <c r="AD496" s="162"/>
      <c r="AE496" s="162"/>
      <c r="AF496" s="162"/>
      <c r="AG496" s="162"/>
      <c r="AH496" s="162"/>
      <c r="AI496" s="163"/>
      <c r="AJ496" s="163"/>
      <c r="AK496" s="163"/>
      <c r="AL496" s="163"/>
      <c r="AM496" s="199"/>
      <c r="AN496" s="199"/>
      <c r="AO496" s="199"/>
      <c r="AP496" s="199"/>
      <c r="AQ496" s="199"/>
      <c r="AR496" s="163"/>
    </row>
    <row r="497" spans="1:44" x14ac:dyDescent="0.25">
      <c r="A497" s="165" t="s">
        <v>1482</v>
      </c>
      <c r="B497" s="165" t="s">
        <v>163</v>
      </c>
      <c r="C497" s="165"/>
      <c r="D497" s="166" t="s">
        <v>143</v>
      </c>
      <c r="E497" s="166" t="s">
        <v>265</v>
      </c>
      <c r="F497" s="165" t="s">
        <v>220</v>
      </c>
      <c r="G497" s="165" t="s">
        <v>66</v>
      </c>
      <c r="H497" s="167">
        <v>44694.25</v>
      </c>
      <c r="I497" s="167">
        <v>44694.260416666664</v>
      </c>
      <c r="J497" s="161" t="str">
        <f t="shared" si="140"/>
        <v>CLOSED</v>
      </c>
      <c r="K497" s="197" t="s">
        <v>367</v>
      </c>
      <c r="L497" s="207"/>
      <c r="M497" s="233"/>
      <c r="N497" s="221"/>
      <c r="O497" s="224"/>
      <c r="P497" s="399"/>
      <c r="Q497" s="399"/>
      <c r="R497" s="205"/>
      <c r="S497" s="169"/>
      <c r="T497" s="205"/>
      <c r="U497" s="169"/>
      <c r="V497" s="169"/>
      <c r="W497" s="231" t="s">
        <v>218</v>
      </c>
      <c r="X497" s="168"/>
      <c r="Y497" s="168"/>
      <c r="Z497" s="168" t="s">
        <v>186</v>
      </c>
      <c r="AA497" s="168"/>
      <c r="AB497" s="168"/>
      <c r="AC497" s="168"/>
      <c r="AD497" s="162">
        <f t="shared" ref="AD497:AE500" si="145">IF(H497="","",MONTH(H497))</f>
        <v>5</v>
      </c>
      <c r="AE497" s="162">
        <f t="shared" si="145"/>
        <v>5</v>
      </c>
      <c r="AF497" s="162">
        <f t="shared" ref="AF497:AG500" si="146">IF(H497="","",YEAR(H497))</f>
        <v>2022</v>
      </c>
      <c r="AG497" s="162">
        <f t="shared" si="146"/>
        <v>2022</v>
      </c>
      <c r="AH497" s="162">
        <f>IF(B497="Root",IF(J497="CLOSED",SUMIF(Entrenamientos!A:A,"&lt;="&amp;Mantenimiento!I497,Entrenamientos!L:L)-SUMIF(Entrenamientos!A:A,"&lt;="&amp;Mantenimiento!H497,Entrenamientos!L:L),""),"")</f>
        <v>0</v>
      </c>
      <c r="AI497" s="163" t="str">
        <f>IF(W497="YES",IF(COUNTIF($W$3:$W1269,"YES")=0,SUMIF(Entrenamientos!A:A,"&lt;="&amp;Mantenimiento!H497,Entrenamientos!L:L),SUMIF(Entrenamientos!A:A,"&lt;="&amp;Mantenimiento!H497,Entrenamientos!L:L)-SUMIF($I:$I,"&lt;"&amp;(Mantenimiento!H497-1),$AI:$AI)),"")</f>
        <v/>
      </c>
      <c r="AJ497" s="163">
        <f>IF(LEFT(F497,3)="AWP","",IF(I497="","",($I497-$H497)/$AS$1))</f>
        <v>0.24999999995634425</v>
      </c>
      <c r="AK497" s="163" t="str">
        <f ca="1">IF(LEFT(F497,3)="AWP",IF(I497="",(TODAY()-H497)/$AS$1,(I497-H497)/$AS$1),"")</f>
        <v/>
      </c>
      <c r="AL497" s="163" t="str">
        <f t="shared" ref="AL497:AM500" si="147">IF($F497="MIP",IF(X497="X",$AJ497,""),"")</f>
        <v/>
      </c>
      <c r="AM497" s="199" t="str">
        <f t="shared" si="147"/>
        <v/>
      </c>
      <c r="AN497" s="199" t="e">
        <f>IF($F497="MIP",IF(#REF!="X",$AJ497,""),"")</f>
        <v>#REF!</v>
      </c>
      <c r="AO497" s="199">
        <f t="shared" ref="AO497:AR500" si="148">IF($F497="MIP",IF(Z497="X",$AJ497,""),"")</f>
        <v>0.24999999995634425</v>
      </c>
      <c r="AP497" s="199" t="str">
        <f t="shared" si="148"/>
        <v/>
      </c>
      <c r="AQ497" s="199" t="str">
        <f t="shared" si="148"/>
        <v/>
      </c>
      <c r="AR497" s="163" t="str">
        <f t="shared" si="148"/>
        <v/>
      </c>
    </row>
    <row r="498" spans="1:44" ht="30" x14ac:dyDescent="0.25">
      <c r="A498" s="165" t="s">
        <v>1483</v>
      </c>
      <c r="B498" s="165" t="s">
        <v>163</v>
      </c>
      <c r="C498" s="165"/>
      <c r="D498" s="166" t="s">
        <v>143</v>
      </c>
      <c r="E498" s="166" t="s">
        <v>272</v>
      </c>
      <c r="F498" s="165" t="s">
        <v>220</v>
      </c>
      <c r="G498" s="165" t="s">
        <v>61</v>
      </c>
      <c r="H498" s="167">
        <v>44694.260416666664</v>
      </c>
      <c r="I498" s="167">
        <v>44694.270833333336</v>
      </c>
      <c r="J498" s="161" t="str">
        <f t="shared" si="140"/>
        <v>CLOSED</v>
      </c>
      <c r="K498" s="197" t="s">
        <v>748</v>
      </c>
      <c r="L498" s="207"/>
      <c r="M498" s="233"/>
      <c r="N498" s="221"/>
      <c r="O498" s="224"/>
      <c r="P498" s="399"/>
      <c r="Q498" s="399"/>
      <c r="R498" s="205"/>
      <c r="S498" s="169"/>
      <c r="T498" s="205"/>
      <c r="U498" s="169"/>
      <c r="V498" s="169"/>
      <c r="W498" s="231" t="s">
        <v>218</v>
      </c>
      <c r="X498" s="168"/>
      <c r="Y498" s="168"/>
      <c r="Z498" s="168" t="s">
        <v>186</v>
      </c>
      <c r="AA498" s="168"/>
      <c r="AB498" s="168"/>
      <c r="AC498" s="168"/>
      <c r="AD498" s="162">
        <f t="shared" si="145"/>
        <v>5</v>
      </c>
      <c r="AE498" s="162">
        <f t="shared" si="145"/>
        <v>5</v>
      </c>
      <c r="AF498" s="162">
        <f t="shared" si="146"/>
        <v>2022</v>
      </c>
      <c r="AG498" s="162">
        <f t="shared" si="146"/>
        <v>2022</v>
      </c>
      <c r="AH498" s="162">
        <f>IF(B498="Root",IF(J498="CLOSED",SUMIF(Entrenamientos!A:A,"&lt;="&amp;Mantenimiento!I498,Entrenamientos!L:L)-SUMIF(Entrenamientos!A:A,"&lt;="&amp;Mantenimiento!H498,Entrenamientos!L:L),""),"")</f>
        <v>0</v>
      </c>
      <c r="AI498" s="163" t="str">
        <f>IF(W498="YES",IF(COUNTIF($W$3:$W1270,"YES")=0,SUMIF(Entrenamientos!A:A,"&lt;="&amp;Mantenimiento!H498,Entrenamientos!L:L),SUMIF(Entrenamientos!A:A,"&lt;="&amp;Mantenimiento!H498,Entrenamientos!L:L)-SUMIF($I:$I,"&lt;"&amp;(Mantenimiento!H498-1),$AI:$AI)),"")</f>
        <v/>
      </c>
      <c r="AJ498" s="163">
        <f>IF(LEFT(F498,3)="AWP","",IF(I498="","",($I498-$H498)/$AS$1))</f>
        <v>0.25000000013096724</v>
      </c>
      <c r="AK498" s="163" t="str">
        <f ca="1">IF(LEFT(F498,3)="AWP",IF(I498="",(TODAY()-H498)/$AS$1,(I498-H498)/$AS$1),"")</f>
        <v/>
      </c>
      <c r="AL498" s="163" t="str">
        <f t="shared" si="147"/>
        <v/>
      </c>
      <c r="AM498" s="199" t="str">
        <f t="shared" si="147"/>
        <v/>
      </c>
      <c r="AN498" s="199" t="e">
        <f>IF($F498="MIP",IF(#REF!="X",$AJ498,""),"")</f>
        <v>#REF!</v>
      </c>
      <c r="AO498" s="199">
        <f t="shared" si="148"/>
        <v>0.25000000013096724</v>
      </c>
      <c r="AP498" s="199" t="str">
        <f t="shared" si="148"/>
        <v/>
      </c>
      <c r="AQ498" s="199" t="str">
        <f t="shared" si="148"/>
        <v/>
      </c>
      <c r="AR498" s="163" t="str">
        <f t="shared" si="148"/>
        <v/>
      </c>
    </row>
    <row r="499" spans="1:44" x14ac:dyDescent="0.25">
      <c r="A499" s="165" t="s">
        <v>1484</v>
      </c>
      <c r="B499" s="165" t="s">
        <v>163</v>
      </c>
      <c r="C499" s="165"/>
      <c r="D499" s="166" t="s">
        <v>143</v>
      </c>
      <c r="E499" s="166" t="s">
        <v>258</v>
      </c>
      <c r="F499" s="165" t="s">
        <v>220</v>
      </c>
      <c r="G499" s="165" t="s">
        <v>66</v>
      </c>
      <c r="H499" s="167">
        <v>44694.27083321759</v>
      </c>
      <c r="I499" s="167">
        <v>44694.281250057873</v>
      </c>
      <c r="J499" s="161" t="str">
        <f t="shared" ref="J499:J537" si="149">IF(A499="","",IF(OR(I499="",H499="")=TRUE,"OPEN","CLOSED"))</f>
        <v>CLOSED</v>
      </c>
      <c r="K499" s="166" t="s">
        <v>969</v>
      </c>
      <c r="L499" s="207"/>
      <c r="M499" s="233"/>
      <c r="N499" s="221"/>
      <c r="O499" s="224"/>
      <c r="P499" s="399"/>
      <c r="Q499" s="399"/>
      <c r="R499" s="205"/>
      <c r="S499" s="169"/>
      <c r="T499" s="205"/>
      <c r="U499" s="169"/>
      <c r="V499" s="169"/>
      <c r="W499" s="231" t="s">
        <v>218</v>
      </c>
      <c r="X499" s="168"/>
      <c r="Y499" s="168"/>
      <c r="Z499" s="168" t="s">
        <v>186</v>
      </c>
      <c r="AA499" s="168"/>
      <c r="AB499" s="168"/>
      <c r="AC499" s="168"/>
      <c r="AD499" s="162">
        <f t="shared" si="145"/>
        <v>5</v>
      </c>
      <c r="AE499" s="162">
        <f t="shared" si="145"/>
        <v>5</v>
      </c>
      <c r="AF499" s="162">
        <f t="shared" si="146"/>
        <v>2022</v>
      </c>
      <c r="AG499" s="162">
        <f t="shared" si="146"/>
        <v>2022</v>
      </c>
      <c r="AH499" s="162">
        <f>IF(B499="Root",IF(J499="CLOSED",SUMIF(Entrenamientos!A:A,"&lt;="&amp;Mantenimiento!I499,Entrenamientos!L:L)-SUMIF(Entrenamientos!A:A,"&lt;="&amp;Mantenimiento!H499,Entrenamientos!L:L),""),"")</f>
        <v>0</v>
      </c>
      <c r="AI499" s="163" t="str">
        <f>IF(W499="YES",IF(COUNTIF($W$3:$W1268,"YES")=0,SUMIF(Entrenamientos!A:A,"&lt;="&amp;Mantenimiento!H499,Entrenamientos!L:L),SUMIF(Entrenamientos!A:A,"&lt;="&amp;Mantenimiento!H499,Entrenamientos!L:L)-SUMIF($I:$I,"&lt;"&amp;(Mantenimiento!H499-1),$AI:$AI)),"")</f>
        <v/>
      </c>
      <c r="AJ499" s="163">
        <f>IF(LEFT(F499,3)="AWP","",IF(I499="","",($I499-$H499)/$AS$1))</f>
        <v>0.25000416680995863</v>
      </c>
      <c r="AK499" s="163" t="str">
        <f ca="1">IF(LEFT(F499,3)="AWP",IF(I499="",(TODAY()-H499)/$AS$1,(I499-H499)/$AS$1),"")</f>
        <v/>
      </c>
      <c r="AL499" s="163" t="str">
        <f t="shared" si="147"/>
        <v/>
      </c>
      <c r="AM499" s="199" t="str">
        <f t="shared" si="147"/>
        <v/>
      </c>
      <c r="AN499" s="199" t="e">
        <f>IF($F499="MIP",IF(#REF!="X",$AJ499,""),"")</f>
        <v>#REF!</v>
      </c>
      <c r="AO499" s="199">
        <f t="shared" si="148"/>
        <v>0.25000416680995863</v>
      </c>
      <c r="AP499" s="199" t="str">
        <f t="shared" si="148"/>
        <v/>
      </c>
      <c r="AQ499" s="199" t="str">
        <f t="shared" si="148"/>
        <v/>
      </c>
      <c r="AR499" s="163" t="str">
        <f t="shared" si="148"/>
        <v/>
      </c>
    </row>
    <row r="500" spans="1:44" x14ac:dyDescent="0.25">
      <c r="A500" s="165" t="s">
        <v>1485</v>
      </c>
      <c r="B500" s="165" t="s">
        <v>163</v>
      </c>
      <c r="C500" s="165"/>
      <c r="D500" s="166" t="s">
        <v>143</v>
      </c>
      <c r="E500" s="166" t="s">
        <v>408</v>
      </c>
      <c r="F500" s="165" t="s">
        <v>220</v>
      </c>
      <c r="G500" s="165" t="s">
        <v>66</v>
      </c>
      <c r="H500" s="167">
        <v>44694.281249826388</v>
      </c>
      <c r="I500" s="167">
        <v>44694.29166678241</v>
      </c>
      <c r="J500" s="161" t="str">
        <f t="shared" si="149"/>
        <v>CLOSED</v>
      </c>
      <c r="K500" s="166" t="s">
        <v>874</v>
      </c>
      <c r="L500" s="207"/>
      <c r="M500" s="233"/>
      <c r="N500" s="221"/>
      <c r="O500" s="224"/>
      <c r="P500" s="399"/>
      <c r="Q500" s="399"/>
      <c r="R500" s="205"/>
      <c r="S500" s="169"/>
      <c r="T500" s="205"/>
      <c r="U500" s="169"/>
      <c r="V500" s="169"/>
      <c r="W500" s="231" t="s">
        <v>218</v>
      </c>
      <c r="X500" s="168"/>
      <c r="Y500" s="168"/>
      <c r="Z500" s="168" t="s">
        <v>186</v>
      </c>
      <c r="AA500" s="168"/>
      <c r="AB500" s="168"/>
      <c r="AC500" s="168"/>
      <c r="AD500" s="162">
        <f t="shared" si="145"/>
        <v>5</v>
      </c>
      <c r="AE500" s="162">
        <f t="shared" si="145"/>
        <v>5</v>
      </c>
      <c r="AF500" s="162">
        <f t="shared" si="146"/>
        <v>2022</v>
      </c>
      <c r="AG500" s="162">
        <f t="shared" si="146"/>
        <v>2022</v>
      </c>
      <c r="AH500" s="162">
        <f>IF(B500="Root",IF(J500="CLOSED",SUMIF(Entrenamientos!A:A,"&lt;="&amp;Mantenimiento!I500,Entrenamientos!L:L)-SUMIF(Entrenamientos!A:A,"&lt;="&amp;Mantenimiento!H500,Entrenamientos!L:L),""),"")</f>
        <v>0</v>
      </c>
      <c r="AI500" s="163" t="str">
        <f>IF(W500="YES",IF(COUNTIF($W$3:$W1271,"YES")=0,SUMIF(Entrenamientos!A:A,"&lt;="&amp;Mantenimiento!H500,Entrenamientos!L:L),SUMIF(Entrenamientos!A:A,"&lt;="&amp;Mantenimiento!H500,Entrenamientos!L:L)-SUMIF($I:$I,"&lt;"&amp;(Mantenimiento!H500-1),$AI:$AI)),"")</f>
        <v/>
      </c>
      <c r="AJ500" s="163">
        <f>IF(LEFT(F500,3)="AWP","",IF(I500="","",($I500-$H500)/$AS$1))</f>
        <v>0.25000694453774525</v>
      </c>
      <c r="AK500" s="163" t="str">
        <f ca="1">IF(LEFT(F500,3)="AWP",IF(I500="",(TODAY()-H500)/$AS$1,(I500-H500)/$AS$1),"")</f>
        <v/>
      </c>
      <c r="AL500" s="163" t="str">
        <f t="shared" si="147"/>
        <v/>
      </c>
      <c r="AM500" s="199" t="str">
        <f t="shared" si="147"/>
        <v/>
      </c>
      <c r="AN500" s="199" t="e">
        <f>IF($F500="MIP",IF(#REF!="X",$AJ500,""),"")</f>
        <v>#REF!</v>
      </c>
      <c r="AO500" s="199">
        <f t="shared" si="148"/>
        <v>0.25000694453774525</v>
      </c>
      <c r="AP500" s="199" t="str">
        <f t="shared" si="148"/>
        <v/>
      </c>
      <c r="AQ500" s="199" t="str">
        <f t="shared" si="148"/>
        <v/>
      </c>
      <c r="AR500" s="163" t="str">
        <f t="shared" si="148"/>
        <v/>
      </c>
    </row>
    <row r="501" spans="1:44" x14ac:dyDescent="0.25">
      <c r="A501" s="165" t="s">
        <v>1486</v>
      </c>
      <c r="B501" s="165" t="s">
        <v>163</v>
      </c>
      <c r="C501" s="165"/>
      <c r="D501" s="166" t="s">
        <v>143</v>
      </c>
      <c r="E501" s="166" t="s">
        <v>283</v>
      </c>
      <c r="F501" s="165" t="s">
        <v>220</v>
      </c>
      <c r="G501" s="165" t="s">
        <v>68</v>
      </c>
      <c r="H501" s="167">
        <v>44694.291666435187</v>
      </c>
      <c r="I501" s="167">
        <v>44694.3125</v>
      </c>
      <c r="J501" s="161" t="str">
        <f t="shared" si="149"/>
        <v>CLOSED</v>
      </c>
      <c r="K501" s="197" t="s">
        <v>730</v>
      </c>
      <c r="L501" s="207"/>
      <c r="M501" s="233"/>
      <c r="N501" s="221"/>
      <c r="O501" s="224"/>
      <c r="P501" s="399"/>
      <c r="Q501" s="399"/>
      <c r="R501" s="205"/>
      <c r="S501" s="169"/>
      <c r="T501" s="205"/>
      <c r="U501" s="169"/>
      <c r="V501" s="169"/>
      <c r="W501" s="231" t="s">
        <v>218</v>
      </c>
      <c r="X501" s="168"/>
      <c r="Y501" s="168"/>
      <c r="Z501" s="168" t="s">
        <v>186</v>
      </c>
      <c r="AA501" s="168"/>
      <c r="AB501" s="168"/>
      <c r="AC501" s="168"/>
      <c r="AD501" s="162"/>
      <c r="AE501" s="162"/>
      <c r="AF501" s="162"/>
      <c r="AG501" s="162"/>
      <c r="AH501" s="162"/>
      <c r="AI501" s="163"/>
      <c r="AJ501" s="163"/>
      <c r="AK501" s="163"/>
      <c r="AL501" s="163"/>
      <c r="AM501" s="199"/>
      <c r="AN501" s="199"/>
      <c r="AO501" s="199"/>
      <c r="AP501" s="199"/>
      <c r="AQ501" s="199"/>
      <c r="AR501" s="163"/>
    </row>
    <row r="502" spans="1:44" ht="30" x14ac:dyDescent="0.25">
      <c r="A502" s="165" t="s">
        <v>1487</v>
      </c>
      <c r="B502" s="165" t="s">
        <v>163</v>
      </c>
      <c r="C502" s="165"/>
      <c r="D502" s="166" t="s">
        <v>143</v>
      </c>
      <c r="E502" s="166" t="s">
        <v>284</v>
      </c>
      <c r="F502" s="165" t="s">
        <v>220</v>
      </c>
      <c r="G502" s="165" t="s">
        <v>61</v>
      </c>
      <c r="H502" s="167">
        <v>44694.3125</v>
      </c>
      <c r="I502" s="167">
        <v>44694.333333333336</v>
      </c>
      <c r="J502" s="161" t="str">
        <f t="shared" si="149"/>
        <v>CLOSED</v>
      </c>
      <c r="K502" s="197" t="s">
        <v>731</v>
      </c>
      <c r="L502" s="207"/>
      <c r="M502" s="233"/>
      <c r="N502" s="221"/>
      <c r="O502" s="224"/>
      <c r="P502" s="399"/>
      <c r="Q502" s="399"/>
      <c r="R502" s="205"/>
      <c r="S502" s="169"/>
      <c r="T502" s="205"/>
      <c r="U502" s="169"/>
      <c r="V502" s="169"/>
      <c r="W502" s="231" t="s">
        <v>218</v>
      </c>
      <c r="X502" s="168"/>
      <c r="Y502" s="168"/>
      <c r="Z502" s="168" t="s">
        <v>186</v>
      </c>
      <c r="AA502" s="168"/>
      <c r="AB502" s="168"/>
      <c r="AC502" s="168"/>
      <c r="AD502" s="162"/>
      <c r="AE502" s="162"/>
      <c r="AF502" s="162"/>
      <c r="AG502" s="162"/>
      <c r="AH502" s="162"/>
      <c r="AI502" s="163"/>
      <c r="AJ502" s="163"/>
      <c r="AK502" s="163"/>
      <c r="AL502" s="163"/>
      <c r="AM502" s="199"/>
      <c r="AN502" s="199"/>
      <c r="AO502" s="199"/>
      <c r="AP502" s="199"/>
      <c r="AQ502" s="199"/>
      <c r="AR502" s="163"/>
    </row>
    <row r="503" spans="1:44" ht="30" x14ac:dyDescent="0.25">
      <c r="A503" s="165" t="s">
        <v>1488</v>
      </c>
      <c r="B503" s="165" t="s">
        <v>163</v>
      </c>
      <c r="C503" s="165"/>
      <c r="D503" s="166" t="s">
        <v>143</v>
      </c>
      <c r="E503" s="166" t="s">
        <v>407</v>
      </c>
      <c r="F503" s="165" t="s">
        <v>220</v>
      </c>
      <c r="G503" s="165" t="s">
        <v>61</v>
      </c>
      <c r="H503" s="167">
        <v>44694.833333333336</v>
      </c>
      <c r="I503" s="167">
        <v>44694.854166666664</v>
      </c>
      <c r="J503" s="161" t="str">
        <f t="shared" si="149"/>
        <v>CLOSED</v>
      </c>
      <c r="K503" s="197" t="s">
        <v>775</v>
      </c>
      <c r="L503" s="207"/>
      <c r="M503" s="233"/>
      <c r="N503" s="221"/>
      <c r="O503" s="224"/>
      <c r="P503" s="399"/>
      <c r="Q503" s="399"/>
      <c r="R503" s="205"/>
      <c r="S503" s="169"/>
      <c r="T503" s="205"/>
      <c r="U503" s="169"/>
      <c r="V503" s="169"/>
      <c r="W503" s="231" t="s">
        <v>218</v>
      </c>
      <c r="X503" s="168"/>
      <c r="Y503" s="168" t="s">
        <v>186</v>
      </c>
      <c r="Z503" s="168"/>
      <c r="AA503" s="168"/>
      <c r="AB503" s="168"/>
      <c r="AC503" s="168"/>
      <c r="AD503" s="162"/>
      <c r="AE503" s="162"/>
      <c r="AF503" s="162"/>
      <c r="AG503" s="162"/>
      <c r="AH503" s="162"/>
      <c r="AI503" s="163"/>
      <c r="AJ503" s="163"/>
      <c r="AK503" s="163"/>
      <c r="AL503" s="163"/>
      <c r="AM503" s="199"/>
      <c r="AN503" s="199"/>
      <c r="AO503" s="199"/>
      <c r="AP503" s="199"/>
      <c r="AQ503" s="199"/>
      <c r="AR503" s="163"/>
    </row>
    <row r="504" spans="1:44" x14ac:dyDescent="0.25">
      <c r="A504" s="165" t="s">
        <v>1491</v>
      </c>
      <c r="B504" s="165" t="s">
        <v>163</v>
      </c>
      <c r="C504" s="165"/>
      <c r="D504" s="166" t="s">
        <v>143</v>
      </c>
      <c r="E504" s="166" t="s">
        <v>283</v>
      </c>
      <c r="F504" s="165" t="s">
        <v>220</v>
      </c>
      <c r="G504" s="165" t="s">
        <v>68</v>
      </c>
      <c r="H504" s="167">
        <v>44695.291666666664</v>
      </c>
      <c r="I504" s="167">
        <v>44695.3125</v>
      </c>
      <c r="J504" s="161" t="str">
        <f t="shared" si="149"/>
        <v>CLOSED</v>
      </c>
      <c r="K504" s="197" t="s">
        <v>730</v>
      </c>
      <c r="L504" s="207"/>
      <c r="M504" s="233"/>
      <c r="N504" s="221"/>
      <c r="O504" s="224"/>
      <c r="P504" s="399"/>
      <c r="Q504" s="399"/>
      <c r="R504" s="205"/>
      <c r="S504" s="169"/>
      <c r="T504" s="205"/>
      <c r="U504" s="169"/>
      <c r="V504" s="169"/>
      <c r="W504" s="231" t="s">
        <v>218</v>
      </c>
      <c r="X504" s="168" t="s">
        <v>186</v>
      </c>
      <c r="Y504" s="168"/>
      <c r="Z504" s="168"/>
      <c r="AA504" s="168"/>
      <c r="AB504" s="168"/>
      <c r="AC504" s="168"/>
      <c r="AD504" s="162"/>
      <c r="AE504" s="162"/>
      <c r="AF504" s="162"/>
      <c r="AG504" s="162"/>
      <c r="AH504" s="162"/>
      <c r="AI504" s="163"/>
      <c r="AJ504" s="163"/>
      <c r="AK504" s="163"/>
      <c r="AL504" s="163"/>
      <c r="AM504" s="199"/>
      <c r="AN504" s="199"/>
      <c r="AO504" s="199"/>
      <c r="AP504" s="199"/>
      <c r="AQ504" s="199"/>
      <c r="AR504" s="163"/>
    </row>
    <row r="505" spans="1:44" ht="30" x14ac:dyDescent="0.25">
      <c r="A505" s="165" t="s">
        <v>1492</v>
      </c>
      <c r="B505" s="165" t="s">
        <v>163</v>
      </c>
      <c r="C505" s="165"/>
      <c r="D505" s="166" t="s">
        <v>143</v>
      </c>
      <c r="E505" s="166" t="s">
        <v>284</v>
      </c>
      <c r="F505" s="165" t="s">
        <v>220</v>
      </c>
      <c r="G505" s="165" t="s">
        <v>61</v>
      </c>
      <c r="H505" s="167">
        <v>44695.3125</v>
      </c>
      <c r="I505" s="167">
        <v>44695.333333333336</v>
      </c>
      <c r="J505" s="161" t="str">
        <f t="shared" si="149"/>
        <v>CLOSED</v>
      </c>
      <c r="K505" s="197" t="s">
        <v>731</v>
      </c>
      <c r="L505" s="207"/>
      <c r="M505" s="233"/>
      <c r="N505" s="221"/>
      <c r="O505" s="224"/>
      <c r="P505" s="399"/>
      <c r="Q505" s="399"/>
      <c r="R505" s="205"/>
      <c r="S505" s="169"/>
      <c r="T505" s="205"/>
      <c r="U505" s="169"/>
      <c r="V505" s="169"/>
      <c r="W505" s="231" t="s">
        <v>218</v>
      </c>
      <c r="X505" s="168" t="s">
        <v>186</v>
      </c>
      <c r="Y505" s="168"/>
      <c r="Z505" s="168"/>
      <c r="AA505" s="168"/>
      <c r="AB505" s="168"/>
      <c r="AC505" s="168"/>
      <c r="AD505" s="162"/>
      <c r="AE505" s="162"/>
      <c r="AF505" s="162"/>
      <c r="AG505" s="162"/>
      <c r="AH505" s="162"/>
      <c r="AI505" s="163"/>
      <c r="AJ505" s="163"/>
      <c r="AK505" s="163"/>
      <c r="AL505" s="163"/>
      <c r="AM505" s="199"/>
      <c r="AN505" s="199"/>
      <c r="AO505" s="199"/>
      <c r="AP505" s="199"/>
      <c r="AQ505" s="199"/>
      <c r="AR505" s="163"/>
    </row>
    <row r="506" spans="1:44" ht="30" x14ac:dyDescent="0.25">
      <c r="A506" s="165" t="s">
        <v>1493</v>
      </c>
      <c r="B506" s="165" t="s">
        <v>163</v>
      </c>
      <c r="C506" s="165"/>
      <c r="D506" s="166" t="s">
        <v>144</v>
      </c>
      <c r="E506" s="166" t="s">
        <v>1494</v>
      </c>
      <c r="F506" s="165" t="s">
        <v>220</v>
      </c>
      <c r="G506" s="165" t="s">
        <v>61</v>
      </c>
      <c r="H506" s="167">
        <v>44695.3125</v>
      </c>
      <c r="I506" s="167">
        <v>44695.333333333336</v>
      </c>
      <c r="J506" s="161" t="str">
        <f t="shared" si="149"/>
        <v>CLOSED</v>
      </c>
      <c r="K506" s="197" t="s">
        <v>1495</v>
      </c>
      <c r="L506" s="207"/>
      <c r="M506" s="233"/>
      <c r="N506" s="221" t="s">
        <v>1496</v>
      </c>
      <c r="O506" s="224">
        <v>1</v>
      </c>
      <c r="P506" s="399"/>
      <c r="Q506" s="399"/>
      <c r="R506" s="205"/>
      <c r="S506" s="169"/>
      <c r="T506" s="205"/>
      <c r="U506" s="169"/>
      <c r="V506" s="169"/>
      <c r="W506" s="231" t="s">
        <v>218</v>
      </c>
      <c r="X506" s="168" t="s">
        <v>186</v>
      </c>
      <c r="Y506" s="168" t="s">
        <v>186</v>
      </c>
      <c r="Z506" s="168"/>
      <c r="AA506" s="168"/>
      <c r="AB506" s="168"/>
      <c r="AC506" s="168"/>
      <c r="AD506" s="162"/>
      <c r="AE506" s="162"/>
      <c r="AF506" s="162"/>
      <c r="AG506" s="162"/>
      <c r="AH506" s="162"/>
      <c r="AI506" s="163"/>
      <c r="AJ506" s="163"/>
      <c r="AK506" s="163"/>
      <c r="AL506" s="163"/>
      <c r="AM506" s="199"/>
      <c r="AN506" s="199"/>
      <c r="AO506" s="199"/>
      <c r="AP506" s="199"/>
      <c r="AQ506" s="199"/>
      <c r="AR506" s="163"/>
    </row>
    <row r="507" spans="1:44" ht="30" x14ac:dyDescent="0.25">
      <c r="A507" s="165" t="s">
        <v>1497</v>
      </c>
      <c r="B507" s="165" t="s">
        <v>163</v>
      </c>
      <c r="C507" s="165"/>
      <c r="D507" s="166" t="s">
        <v>143</v>
      </c>
      <c r="E507" s="166" t="s">
        <v>407</v>
      </c>
      <c r="F507" s="165" t="s">
        <v>220</v>
      </c>
      <c r="G507" s="165" t="s">
        <v>61</v>
      </c>
      <c r="H507" s="167">
        <v>44695.743055555555</v>
      </c>
      <c r="I507" s="167">
        <v>44695.763888888891</v>
      </c>
      <c r="J507" s="161" t="str">
        <f t="shared" si="149"/>
        <v>CLOSED</v>
      </c>
      <c r="K507" s="197" t="s">
        <v>775</v>
      </c>
      <c r="L507" s="207"/>
      <c r="M507" s="233"/>
      <c r="N507" s="221"/>
      <c r="O507" s="224"/>
      <c r="P507" s="399"/>
      <c r="Q507" s="399"/>
      <c r="R507" s="205"/>
      <c r="S507" s="169"/>
      <c r="T507" s="205"/>
      <c r="U507" s="169"/>
      <c r="V507" s="169"/>
      <c r="W507" s="231" t="s">
        <v>218</v>
      </c>
      <c r="X507" s="168"/>
      <c r="Y507" s="168" t="s">
        <v>186</v>
      </c>
      <c r="Z507" s="168"/>
      <c r="AA507" s="168"/>
      <c r="AB507" s="168"/>
      <c r="AC507" s="168"/>
      <c r="AD507" s="162"/>
      <c r="AE507" s="162"/>
      <c r="AF507" s="162"/>
      <c r="AG507" s="162"/>
      <c r="AH507" s="162"/>
      <c r="AI507" s="163"/>
      <c r="AJ507" s="163"/>
      <c r="AK507" s="163"/>
      <c r="AL507" s="163"/>
      <c r="AM507" s="199"/>
      <c r="AN507" s="199"/>
      <c r="AO507" s="199"/>
      <c r="AP507" s="199"/>
      <c r="AQ507" s="199"/>
      <c r="AR507" s="163"/>
    </row>
    <row r="508" spans="1:44" x14ac:dyDescent="0.25">
      <c r="A508" s="165" t="s">
        <v>1500</v>
      </c>
      <c r="B508" s="165" t="s">
        <v>163</v>
      </c>
      <c r="C508" s="165"/>
      <c r="D508" s="166" t="s">
        <v>143</v>
      </c>
      <c r="E508" s="166" t="s">
        <v>254</v>
      </c>
      <c r="F508" s="165" t="s">
        <v>220</v>
      </c>
      <c r="G508" s="165" t="s">
        <v>69</v>
      </c>
      <c r="H508" s="167">
        <v>44697.208333333336</v>
      </c>
      <c r="I508" s="167">
        <v>44696.215277777781</v>
      </c>
      <c r="J508" s="161" t="str">
        <f t="shared" si="149"/>
        <v>CLOSED</v>
      </c>
      <c r="K508" s="197" t="s">
        <v>893</v>
      </c>
      <c r="L508" s="207"/>
      <c r="M508" s="233"/>
      <c r="N508" s="221"/>
      <c r="O508" s="224"/>
      <c r="P508" s="399"/>
      <c r="Q508" s="399"/>
      <c r="R508" s="205"/>
      <c r="S508" s="169"/>
      <c r="T508" s="205"/>
      <c r="U508" s="169"/>
      <c r="V508" s="169"/>
      <c r="W508" s="231" t="s">
        <v>218</v>
      </c>
      <c r="X508" s="168" t="s">
        <v>186</v>
      </c>
      <c r="Y508" s="168"/>
      <c r="Z508" s="168"/>
      <c r="AA508" s="168"/>
      <c r="AB508" s="168"/>
      <c r="AC508" s="168"/>
      <c r="AD508" s="162"/>
      <c r="AE508" s="162"/>
      <c r="AF508" s="162"/>
      <c r="AG508" s="162"/>
      <c r="AH508" s="162"/>
      <c r="AI508" s="163"/>
      <c r="AJ508" s="163"/>
      <c r="AK508" s="163"/>
      <c r="AL508" s="163"/>
      <c r="AM508" s="199"/>
      <c r="AN508" s="199"/>
      <c r="AO508" s="199"/>
      <c r="AP508" s="199"/>
      <c r="AQ508" s="199"/>
      <c r="AR508" s="163"/>
    </row>
    <row r="509" spans="1:44" x14ac:dyDescent="0.25">
      <c r="A509" s="165" t="s">
        <v>1501</v>
      </c>
      <c r="B509" s="165" t="s">
        <v>163</v>
      </c>
      <c r="C509" s="165"/>
      <c r="D509" s="166" t="s">
        <v>143</v>
      </c>
      <c r="E509" s="166" t="s">
        <v>320</v>
      </c>
      <c r="F509" s="165" t="s">
        <v>220</v>
      </c>
      <c r="G509" s="165" t="s">
        <v>66</v>
      </c>
      <c r="H509" s="167">
        <v>44697.215277777781</v>
      </c>
      <c r="I509" s="167">
        <v>44697.229166666664</v>
      </c>
      <c r="J509" s="161" t="str">
        <f t="shared" si="149"/>
        <v>CLOSED</v>
      </c>
      <c r="K509" s="197" t="s">
        <v>984</v>
      </c>
      <c r="L509" s="207"/>
      <c r="M509" s="233"/>
      <c r="N509" s="221"/>
      <c r="O509" s="224"/>
      <c r="P509" s="399"/>
      <c r="Q509" s="399"/>
      <c r="R509" s="205"/>
      <c r="S509" s="169"/>
      <c r="T509" s="205"/>
      <c r="U509" s="169"/>
      <c r="V509" s="169"/>
      <c r="W509" s="231" t="s">
        <v>218</v>
      </c>
      <c r="X509" s="168" t="s">
        <v>186</v>
      </c>
      <c r="Y509" s="168"/>
      <c r="Z509" s="168"/>
      <c r="AA509" s="168"/>
      <c r="AB509" s="168"/>
      <c r="AC509" s="168"/>
      <c r="AD509" s="162"/>
      <c r="AE509" s="162"/>
      <c r="AF509" s="162"/>
      <c r="AG509" s="162"/>
      <c r="AH509" s="162"/>
      <c r="AI509" s="163"/>
      <c r="AJ509" s="163"/>
      <c r="AK509" s="163"/>
      <c r="AL509" s="163"/>
      <c r="AM509" s="199"/>
      <c r="AN509" s="199"/>
      <c r="AO509" s="199"/>
      <c r="AP509" s="199"/>
      <c r="AQ509" s="199"/>
      <c r="AR509" s="163"/>
    </row>
    <row r="510" spans="1:44" x14ac:dyDescent="0.25">
      <c r="A510" s="165" t="s">
        <v>1502</v>
      </c>
      <c r="B510" s="165" t="s">
        <v>163</v>
      </c>
      <c r="C510" s="165"/>
      <c r="D510" s="166" t="s">
        <v>143</v>
      </c>
      <c r="E510" s="166" t="s">
        <v>247</v>
      </c>
      <c r="F510" s="165" t="s">
        <v>220</v>
      </c>
      <c r="G510" s="165" t="s">
        <v>66</v>
      </c>
      <c r="H510" s="167">
        <v>44697.229166666664</v>
      </c>
      <c r="I510" s="167">
        <v>44697.239583333336</v>
      </c>
      <c r="J510" s="161" t="str">
        <f t="shared" si="149"/>
        <v>CLOSED</v>
      </c>
      <c r="K510" s="197" t="s">
        <v>984</v>
      </c>
      <c r="L510" s="207"/>
      <c r="M510" s="233"/>
      <c r="N510" s="221"/>
      <c r="O510" s="224"/>
      <c r="P510" s="399"/>
      <c r="Q510" s="399"/>
      <c r="R510" s="205"/>
      <c r="S510" s="169"/>
      <c r="T510" s="205"/>
      <c r="U510" s="169"/>
      <c r="V510" s="169"/>
      <c r="W510" s="231" t="s">
        <v>218</v>
      </c>
      <c r="X510" s="168" t="s">
        <v>186</v>
      </c>
      <c r="Y510" s="168"/>
      <c r="Z510" s="168"/>
      <c r="AA510" s="168"/>
      <c r="AB510" s="168"/>
      <c r="AC510" s="168"/>
      <c r="AD510" s="162"/>
      <c r="AE510" s="162"/>
      <c r="AF510" s="162"/>
      <c r="AG510" s="162"/>
      <c r="AH510" s="162"/>
      <c r="AI510" s="163"/>
      <c r="AJ510" s="163"/>
      <c r="AK510" s="163"/>
      <c r="AL510" s="163"/>
      <c r="AM510" s="199"/>
      <c r="AN510" s="199"/>
      <c r="AO510" s="199"/>
      <c r="AP510" s="199"/>
      <c r="AQ510" s="199"/>
      <c r="AR510" s="163"/>
    </row>
    <row r="511" spans="1:44" x14ac:dyDescent="0.25">
      <c r="A511" s="165" t="s">
        <v>1503</v>
      </c>
      <c r="B511" s="165" t="s">
        <v>163</v>
      </c>
      <c r="C511" s="165"/>
      <c r="D511" s="166" t="s">
        <v>143</v>
      </c>
      <c r="E511" s="166" t="s">
        <v>248</v>
      </c>
      <c r="F511" s="165" t="s">
        <v>220</v>
      </c>
      <c r="G511" s="165" t="s">
        <v>66</v>
      </c>
      <c r="H511" s="167">
        <v>44697.239583333336</v>
      </c>
      <c r="I511" s="167">
        <v>44697.246527777781</v>
      </c>
      <c r="J511" s="161" t="str">
        <f t="shared" si="149"/>
        <v>CLOSED</v>
      </c>
      <c r="K511" s="197" t="s">
        <v>984</v>
      </c>
      <c r="L511" s="207"/>
      <c r="M511" s="233"/>
      <c r="N511" s="221"/>
      <c r="O511" s="224"/>
      <c r="P511" s="399"/>
      <c r="Q511" s="399"/>
      <c r="R511" s="205"/>
      <c r="S511" s="169"/>
      <c r="T511" s="205"/>
      <c r="U511" s="169"/>
      <c r="V511" s="169"/>
      <c r="W511" s="231" t="s">
        <v>218</v>
      </c>
      <c r="X511" s="168" t="s">
        <v>186</v>
      </c>
      <c r="Y511" s="168"/>
      <c r="Z511" s="168"/>
      <c r="AA511" s="168"/>
      <c r="AB511" s="168"/>
      <c r="AC511" s="168"/>
      <c r="AD511" s="162"/>
      <c r="AE511" s="162"/>
      <c r="AF511" s="162"/>
      <c r="AG511" s="162"/>
      <c r="AH511" s="162"/>
      <c r="AI511" s="163"/>
      <c r="AJ511" s="163"/>
      <c r="AK511" s="163"/>
      <c r="AL511" s="163"/>
      <c r="AM511" s="199"/>
      <c r="AN511" s="199"/>
      <c r="AO511" s="199"/>
      <c r="AP511" s="199"/>
      <c r="AQ511" s="199"/>
      <c r="AR511" s="163"/>
    </row>
    <row r="512" spans="1:44" x14ac:dyDescent="0.25">
      <c r="A512" s="165" t="s">
        <v>1504</v>
      </c>
      <c r="B512" s="165" t="s">
        <v>163</v>
      </c>
      <c r="C512" s="165"/>
      <c r="D512" s="166" t="s">
        <v>143</v>
      </c>
      <c r="E512" s="166" t="s">
        <v>253</v>
      </c>
      <c r="F512" s="165" t="s">
        <v>220</v>
      </c>
      <c r="G512" s="165" t="s">
        <v>67</v>
      </c>
      <c r="H512" s="167">
        <v>44697.246527777781</v>
      </c>
      <c r="I512" s="167">
        <v>44697.256944444445</v>
      </c>
      <c r="J512" s="161" t="str">
        <f t="shared" si="149"/>
        <v>CLOSED</v>
      </c>
      <c r="K512" s="197" t="s">
        <v>1209</v>
      </c>
      <c r="L512" s="207"/>
      <c r="M512" s="233"/>
      <c r="N512" s="221"/>
      <c r="O512" s="224"/>
      <c r="P512" s="399"/>
      <c r="Q512" s="399"/>
      <c r="R512" s="205"/>
      <c r="S512" s="169"/>
      <c r="T512" s="205"/>
      <c r="U512" s="169"/>
      <c r="V512" s="169"/>
      <c r="W512" s="231" t="s">
        <v>218</v>
      </c>
      <c r="X512" s="168" t="s">
        <v>186</v>
      </c>
      <c r="Y512" s="168"/>
      <c r="Z512" s="168"/>
      <c r="AA512" s="168"/>
      <c r="AB512" s="168"/>
      <c r="AC512" s="168"/>
      <c r="AD512" s="162"/>
      <c r="AE512" s="162"/>
      <c r="AF512" s="162"/>
      <c r="AG512" s="162"/>
      <c r="AH512" s="162"/>
      <c r="AI512" s="163"/>
      <c r="AJ512" s="163"/>
      <c r="AK512" s="163"/>
      <c r="AL512" s="163"/>
      <c r="AM512" s="199"/>
      <c r="AN512" s="199"/>
      <c r="AO512" s="199"/>
      <c r="AP512" s="199"/>
      <c r="AQ512" s="199"/>
      <c r="AR512" s="163"/>
    </row>
    <row r="513" spans="1:44" x14ac:dyDescent="0.25">
      <c r="A513" s="165" t="s">
        <v>1505</v>
      </c>
      <c r="B513" s="165" t="s">
        <v>163</v>
      </c>
      <c r="C513" s="165"/>
      <c r="D513" s="166" t="s">
        <v>143</v>
      </c>
      <c r="E513" s="166" t="s">
        <v>283</v>
      </c>
      <c r="F513" s="165" t="s">
        <v>220</v>
      </c>
      <c r="G513" s="165" t="s">
        <v>68</v>
      </c>
      <c r="H513" s="167">
        <v>44697.256944444445</v>
      </c>
      <c r="I513" s="167">
        <v>44697.274305555555</v>
      </c>
      <c r="J513" s="161" t="str">
        <f t="shared" si="149"/>
        <v>CLOSED</v>
      </c>
      <c r="K513" s="197" t="s">
        <v>730</v>
      </c>
      <c r="L513" s="207"/>
      <c r="M513" s="233"/>
      <c r="N513" s="221"/>
      <c r="O513" s="224"/>
      <c r="P513" s="399"/>
      <c r="Q513" s="399"/>
      <c r="R513" s="205"/>
      <c r="S513" s="169"/>
      <c r="T513" s="205"/>
      <c r="U513" s="169"/>
      <c r="V513" s="169"/>
      <c r="W513" s="231" t="s">
        <v>218</v>
      </c>
      <c r="X513" s="168" t="s">
        <v>186</v>
      </c>
      <c r="Y513" s="168"/>
      <c r="Z513" s="168"/>
      <c r="AA513" s="168"/>
      <c r="AB513" s="168"/>
      <c r="AC513" s="168"/>
      <c r="AD513" s="162"/>
      <c r="AE513" s="162"/>
      <c r="AF513" s="162"/>
      <c r="AG513" s="162"/>
      <c r="AH513" s="162"/>
      <c r="AI513" s="163"/>
      <c r="AJ513" s="163"/>
      <c r="AK513" s="163"/>
      <c r="AL513" s="163"/>
      <c r="AM513" s="199"/>
      <c r="AN513" s="199"/>
      <c r="AO513" s="199"/>
      <c r="AP513" s="199"/>
      <c r="AQ513" s="199"/>
      <c r="AR513" s="163"/>
    </row>
    <row r="514" spans="1:44" ht="30" x14ac:dyDescent="0.25">
      <c r="A514" s="165" t="s">
        <v>1506</v>
      </c>
      <c r="B514" s="165" t="s">
        <v>163</v>
      </c>
      <c r="C514" s="165"/>
      <c r="D514" s="166" t="s">
        <v>143</v>
      </c>
      <c r="E514" s="166" t="s">
        <v>284</v>
      </c>
      <c r="F514" s="165" t="s">
        <v>220</v>
      </c>
      <c r="G514" s="165" t="s">
        <v>61</v>
      </c>
      <c r="H514" s="167">
        <v>44697.274305555555</v>
      </c>
      <c r="I514" s="167">
        <v>44697.291666666664</v>
      </c>
      <c r="J514" s="161" t="str">
        <f t="shared" si="149"/>
        <v>CLOSED</v>
      </c>
      <c r="K514" s="197" t="s">
        <v>731</v>
      </c>
      <c r="L514" s="207"/>
      <c r="M514" s="233"/>
      <c r="N514" s="221"/>
      <c r="O514" s="224"/>
      <c r="P514" s="399"/>
      <c r="Q514" s="399"/>
      <c r="R514" s="205"/>
      <c r="S514" s="169"/>
      <c r="T514" s="205"/>
      <c r="U514" s="169"/>
      <c r="V514" s="169"/>
      <c r="W514" s="231" t="s">
        <v>218</v>
      </c>
      <c r="X514" s="168" t="s">
        <v>186</v>
      </c>
      <c r="Y514" s="168"/>
      <c r="Z514" s="168"/>
      <c r="AA514" s="168"/>
      <c r="AB514" s="168"/>
      <c r="AC514" s="168"/>
      <c r="AD514" s="162"/>
      <c r="AE514" s="162"/>
      <c r="AF514" s="162"/>
      <c r="AG514" s="162"/>
      <c r="AH514" s="162"/>
      <c r="AI514" s="163"/>
      <c r="AJ514" s="163"/>
      <c r="AK514" s="163"/>
      <c r="AL514" s="163"/>
      <c r="AM514" s="199"/>
      <c r="AN514" s="199"/>
      <c r="AO514" s="199"/>
      <c r="AP514" s="199"/>
      <c r="AQ514" s="199"/>
      <c r="AR514" s="163"/>
    </row>
    <row r="515" spans="1:44" x14ac:dyDescent="0.25">
      <c r="A515" s="165" t="s">
        <v>1507</v>
      </c>
      <c r="B515" s="165" t="s">
        <v>163</v>
      </c>
      <c r="C515" s="165"/>
      <c r="D515" s="166" t="s">
        <v>144</v>
      </c>
      <c r="E515" s="166" t="s">
        <v>1508</v>
      </c>
      <c r="F515" s="165" t="s">
        <v>220</v>
      </c>
      <c r="G515" s="165" t="s">
        <v>62</v>
      </c>
      <c r="H515" s="167">
        <v>44697.354166666664</v>
      </c>
      <c r="I515" s="167">
        <v>44697.361111111109</v>
      </c>
      <c r="J515" s="161" t="str">
        <f t="shared" si="149"/>
        <v>CLOSED</v>
      </c>
      <c r="K515" s="197" t="s">
        <v>1509</v>
      </c>
      <c r="L515" s="207"/>
      <c r="M515" s="233" t="s">
        <v>1510</v>
      </c>
      <c r="N515" s="221" t="s">
        <v>1511</v>
      </c>
      <c r="O515" s="224">
        <v>1</v>
      </c>
      <c r="P515" s="399"/>
      <c r="Q515" s="399"/>
      <c r="R515" s="205"/>
      <c r="S515" s="169"/>
      <c r="T515" s="205"/>
      <c r="U515" s="169"/>
      <c r="V515" s="169"/>
      <c r="W515" s="231" t="s">
        <v>218</v>
      </c>
      <c r="X515" s="168" t="s">
        <v>186</v>
      </c>
      <c r="Y515" s="168"/>
      <c r="Z515" s="168"/>
      <c r="AA515" s="168"/>
      <c r="AB515" s="168"/>
      <c r="AC515" s="168"/>
      <c r="AD515" s="162"/>
      <c r="AE515" s="162"/>
      <c r="AF515" s="162"/>
      <c r="AG515" s="162"/>
      <c r="AH515" s="162"/>
      <c r="AI515" s="163"/>
      <c r="AJ515" s="163"/>
      <c r="AK515" s="163"/>
      <c r="AL515" s="163"/>
      <c r="AM515" s="199"/>
      <c r="AN515" s="199"/>
      <c r="AO515" s="199"/>
      <c r="AP515" s="199"/>
      <c r="AQ515" s="199"/>
      <c r="AR515" s="163"/>
    </row>
    <row r="516" spans="1:44" ht="30" x14ac:dyDescent="0.25">
      <c r="A516" s="165" t="s">
        <v>1512</v>
      </c>
      <c r="B516" s="165" t="s">
        <v>163</v>
      </c>
      <c r="C516" s="165"/>
      <c r="D516" s="166" t="s">
        <v>143</v>
      </c>
      <c r="E516" s="166" t="s">
        <v>407</v>
      </c>
      <c r="F516" s="165" t="s">
        <v>220</v>
      </c>
      <c r="G516" s="165" t="s">
        <v>61</v>
      </c>
      <c r="H516" s="167">
        <v>44697.75</v>
      </c>
      <c r="I516" s="167">
        <v>44697.770833333336</v>
      </c>
      <c r="J516" s="161" t="str">
        <f t="shared" si="149"/>
        <v>CLOSED</v>
      </c>
      <c r="K516" s="197" t="s">
        <v>775</v>
      </c>
      <c r="L516" s="207"/>
      <c r="M516" s="233"/>
      <c r="N516" s="221"/>
      <c r="O516" s="224"/>
      <c r="P516" s="399"/>
      <c r="Q516" s="399"/>
      <c r="R516" s="205"/>
      <c r="S516" s="169"/>
      <c r="T516" s="205"/>
      <c r="U516" s="169"/>
      <c r="V516" s="169"/>
      <c r="W516" s="231" t="s">
        <v>218</v>
      </c>
      <c r="X516" s="168"/>
      <c r="Y516" s="168" t="s">
        <v>186</v>
      </c>
      <c r="Z516" s="168"/>
      <c r="AA516" s="168"/>
      <c r="AB516" s="168"/>
      <c r="AC516" s="168"/>
      <c r="AD516" s="162"/>
      <c r="AE516" s="162"/>
      <c r="AF516" s="162"/>
      <c r="AG516" s="162"/>
      <c r="AH516" s="162"/>
      <c r="AI516" s="163"/>
      <c r="AJ516" s="163"/>
      <c r="AK516" s="163"/>
      <c r="AL516" s="163"/>
      <c r="AM516" s="199"/>
      <c r="AN516" s="199"/>
      <c r="AO516" s="199"/>
      <c r="AP516" s="199"/>
      <c r="AQ516" s="199"/>
      <c r="AR516" s="163"/>
    </row>
    <row r="517" spans="1:44" x14ac:dyDescent="0.25">
      <c r="A517" s="165" t="s">
        <v>1522</v>
      </c>
      <c r="B517" s="165" t="s">
        <v>163</v>
      </c>
      <c r="C517" s="165"/>
      <c r="D517" s="166" t="s">
        <v>143</v>
      </c>
      <c r="E517" s="166" t="s">
        <v>283</v>
      </c>
      <c r="F517" s="165" t="s">
        <v>220</v>
      </c>
      <c r="G517" s="165" t="s">
        <v>68</v>
      </c>
      <c r="H517" s="167">
        <v>44698.208333333336</v>
      </c>
      <c r="I517" s="167">
        <v>44698.229166666664</v>
      </c>
      <c r="J517" s="161" t="str">
        <f t="shared" si="149"/>
        <v>CLOSED</v>
      </c>
      <c r="K517" s="197" t="s">
        <v>730</v>
      </c>
      <c r="L517" s="207"/>
      <c r="M517" s="233"/>
      <c r="N517" s="221"/>
      <c r="O517" s="224"/>
      <c r="P517" s="399"/>
      <c r="Q517" s="399"/>
      <c r="R517" s="205"/>
      <c r="S517" s="169"/>
      <c r="T517" s="205"/>
      <c r="U517" s="169"/>
      <c r="V517" s="169"/>
      <c r="W517" s="231" t="s">
        <v>218</v>
      </c>
      <c r="X517" s="168" t="s">
        <v>186</v>
      </c>
      <c r="Y517" s="168"/>
      <c r="Z517" s="168"/>
      <c r="AA517" s="168"/>
      <c r="AB517" s="168"/>
      <c r="AC517" s="168"/>
      <c r="AD517" s="162"/>
      <c r="AE517" s="162"/>
      <c r="AF517" s="162"/>
      <c r="AG517" s="162"/>
      <c r="AH517" s="162"/>
      <c r="AI517" s="163"/>
      <c r="AJ517" s="163"/>
      <c r="AK517" s="163"/>
      <c r="AL517" s="163"/>
      <c r="AM517" s="199"/>
      <c r="AN517" s="199"/>
      <c r="AO517" s="199"/>
      <c r="AP517" s="199"/>
      <c r="AQ517" s="199"/>
      <c r="AR517" s="163"/>
    </row>
    <row r="518" spans="1:44" ht="30" x14ac:dyDescent="0.25">
      <c r="A518" s="165" t="s">
        <v>1523</v>
      </c>
      <c r="B518" s="165" t="s">
        <v>163</v>
      </c>
      <c r="C518" s="165"/>
      <c r="D518" s="166" t="s">
        <v>143</v>
      </c>
      <c r="E518" s="166" t="s">
        <v>284</v>
      </c>
      <c r="F518" s="165" t="s">
        <v>220</v>
      </c>
      <c r="G518" s="165" t="s">
        <v>61</v>
      </c>
      <c r="H518" s="167">
        <v>44698.229166666664</v>
      </c>
      <c r="I518" s="167">
        <v>44698.25</v>
      </c>
      <c r="J518" s="161" t="str">
        <f t="shared" si="149"/>
        <v>CLOSED</v>
      </c>
      <c r="K518" s="197" t="s">
        <v>731</v>
      </c>
      <c r="L518" s="207"/>
      <c r="M518" s="233"/>
      <c r="N518" s="221"/>
      <c r="O518" s="224"/>
      <c r="P518" s="399"/>
      <c r="Q518" s="399"/>
      <c r="R518" s="205"/>
      <c r="S518" s="169"/>
      <c r="T518" s="205"/>
      <c r="U518" s="169"/>
      <c r="V518" s="169"/>
      <c r="W518" s="231" t="s">
        <v>218</v>
      </c>
      <c r="X518" s="168" t="s">
        <v>186</v>
      </c>
      <c r="Y518" s="168"/>
      <c r="Z518" s="168"/>
      <c r="AA518" s="168"/>
      <c r="AB518" s="168"/>
      <c r="AC518" s="168"/>
      <c r="AD518" s="162"/>
      <c r="AE518" s="162"/>
      <c r="AF518" s="162"/>
      <c r="AG518" s="162"/>
      <c r="AH518" s="162"/>
      <c r="AI518" s="163"/>
      <c r="AJ518" s="163"/>
      <c r="AK518" s="163"/>
      <c r="AL518" s="163"/>
      <c r="AM518" s="199"/>
      <c r="AN518" s="199"/>
      <c r="AO518" s="199"/>
      <c r="AP518" s="199"/>
      <c r="AQ518" s="199"/>
      <c r="AR518" s="163"/>
    </row>
    <row r="519" spans="1:44" ht="30" x14ac:dyDescent="0.25">
      <c r="A519" s="165" t="s">
        <v>1524</v>
      </c>
      <c r="B519" s="165" t="s">
        <v>163</v>
      </c>
      <c r="C519" s="165"/>
      <c r="D519" s="166" t="s">
        <v>143</v>
      </c>
      <c r="E519" s="166" t="s">
        <v>252</v>
      </c>
      <c r="F519" s="165" t="s">
        <v>220</v>
      </c>
      <c r="G519" s="165" t="s">
        <v>61</v>
      </c>
      <c r="H519" s="167">
        <v>44698.1875</v>
      </c>
      <c r="I519" s="167">
        <v>44698.208333333336</v>
      </c>
      <c r="J519" s="161" t="str">
        <f t="shared" si="149"/>
        <v>CLOSED</v>
      </c>
      <c r="K519" s="197" t="s">
        <v>984</v>
      </c>
      <c r="L519" s="207"/>
      <c r="M519" s="233"/>
      <c r="N519" s="221"/>
      <c r="O519" s="224"/>
      <c r="P519" s="399"/>
      <c r="Q519" s="399"/>
      <c r="R519" s="205"/>
      <c r="S519" s="169"/>
      <c r="T519" s="205"/>
      <c r="U519" s="169"/>
      <c r="V519" s="169"/>
      <c r="W519" s="231" t="s">
        <v>218</v>
      </c>
      <c r="X519" s="168" t="s">
        <v>186</v>
      </c>
      <c r="Y519" s="168"/>
      <c r="Z519" s="168"/>
      <c r="AA519" s="168"/>
      <c r="AB519" s="168"/>
      <c r="AC519" s="168"/>
      <c r="AD519" s="162"/>
      <c r="AE519" s="162"/>
      <c r="AF519" s="162"/>
      <c r="AG519" s="162"/>
      <c r="AH519" s="162"/>
      <c r="AI519" s="163"/>
      <c r="AJ519" s="163"/>
      <c r="AK519" s="163"/>
      <c r="AL519" s="163"/>
      <c r="AM519" s="199"/>
      <c r="AN519" s="199"/>
      <c r="AO519" s="199"/>
      <c r="AP519" s="199"/>
      <c r="AQ519" s="199"/>
      <c r="AR519" s="163"/>
    </row>
    <row r="520" spans="1:44" ht="30" x14ac:dyDescent="0.25">
      <c r="A520" s="165" t="s">
        <v>1529</v>
      </c>
      <c r="B520" s="165" t="s">
        <v>163</v>
      </c>
      <c r="C520" s="165"/>
      <c r="D520" s="166" t="s">
        <v>143</v>
      </c>
      <c r="E520" s="166" t="s">
        <v>407</v>
      </c>
      <c r="F520" s="165" t="s">
        <v>220</v>
      </c>
      <c r="G520" s="165" t="s">
        <v>61</v>
      </c>
      <c r="H520" s="167">
        <v>44698.965277777781</v>
      </c>
      <c r="I520" s="167">
        <v>44698.986111111109</v>
      </c>
      <c r="J520" s="161" t="str">
        <f t="shared" si="149"/>
        <v>CLOSED</v>
      </c>
      <c r="K520" s="197" t="s">
        <v>775</v>
      </c>
      <c r="L520" s="207"/>
      <c r="M520" s="233"/>
      <c r="N520" s="221"/>
      <c r="O520" s="224"/>
      <c r="P520" s="399"/>
      <c r="Q520" s="399"/>
      <c r="R520" s="205"/>
      <c r="S520" s="169"/>
      <c r="T520" s="205"/>
      <c r="U520" s="169"/>
      <c r="V520" s="169"/>
      <c r="W520" s="231" t="s">
        <v>218</v>
      </c>
      <c r="X520" s="168"/>
      <c r="Y520" s="168"/>
      <c r="Z520" s="168" t="s">
        <v>186</v>
      </c>
      <c r="AA520" s="168"/>
      <c r="AB520" s="168"/>
      <c r="AC520" s="168"/>
      <c r="AD520" s="162"/>
      <c r="AE520" s="162"/>
      <c r="AF520" s="162"/>
      <c r="AG520" s="162"/>
      <c r="AH520" s="162"/>
      <c r="AI520" s="163"/>
      <c r="AJ520" s="163"/>
      <c r="AK520" s="163"/>
      <c r="AL520" s="163"/>
      <c r="AM520" s="199"/>
      <c r="AN520" s="199"/>
      <c r="AO520" s="199"/>
      <c r="AP520" s="199"/>
      <c r="AQ520" s="199"/>
      <c r="AR520" s="163"/>
    </row>
    <row r="521" spans="1:44" x14ac:dyDescent="0.25">
      <c r="A521" s="165" t="s">
        <v>1530</v>
      </c>
      <c r="B521" s="165" t="s">
        <v>163</v>
      </c>
      <c r="C521" s="165"/>
      <c r="D521" s="166" t="s">
        <v>143</v>
      </c>
      <c r="E521" s="166" t="s">
        <v>283</v>
      </c>
      <c r="F521" s="165" t="s">
        <v>220</v>
      </c>
      <c r="G521" s="165" t="s">
        <v>68</v>
      </c>
      <c r="H521" s="167">
        <v>44699.166666666664</v>
      </c>
      <c r="I521" s="167">
        <v>44699.1875</v>
      </c>
      <c r="J521" s="161" t="str">
        <f t="shared" si="149"/>
        <v>CLOSED</v>
      </c>
      <c r="K521" s="197" t="s">
        <v>730</v>
      </c>
      <c r="L521" s="207"/>
      <c r="M521" s="233"/>
      <c r="N521" s="221"/>
      <c r="O521" s="224"/>
      <c r="P521" s="399"/>
      <c r="Q521" s="399"/>
      <c r="R521" s="205"/>
      <c r="S521" s="169"/>
      <c r="T521" s="205"/>
      <c r="U521" s="169"/>
      <c r="V521" s="169"/>
      <c r="W521" s="231" t="s">
        <v>218</v>
      </c>
      <c r="X521" s="168" t="s">
        <v>186</v>
      </c>
      <c r="Y521" s="168"/>
      <c r="Z521" s="168"/>
      <c r="AA521" s="168"/>
      <c r="AB521" s="168"/>
      <c r="AC521" s="168"/>
      <c r="AD521" s="162"/>
      <c r="AE521" s="162"/>
      <c r="AF521" s="162"/>
      <c r="AG521" s="162"/>
      <c r="AH521" s="162"/>
      <c r="AI521" s="163"/>
      <c r="AJ521" s="163"/>
      <c r="AK521" s="163"/>
      <c r="AL521" s="163"/>
      <c r="AM521" s="199"/>
      <c r="AN521" s="199"/>
      <c r="AO521" s="199"/>
      <c r="AP521" s="199"/>
      <c r="AQ521" s="199"/>
      <c r="AR521" s="163"/>
    </row>
    <row r="522" spans="1:44" ht="30" x14ac:dyDescent="0.25">
      <c r="A522" s="165" t="s">
        <v>1531</v>
      </c>
      <c r="B522" s="165" t="s">
        <v>163</v>
      </c>
      <c r="C522" s="165"/>
      <c r="D522" s="166" t="s">
        <v>143</v>
      </c>
      <c r="E522" s="166" t="s">
        <v>284</v>
      </c>
      <c r="F522" s="165" t="s">
        <v>220</v>
      </c>
      <c r="G522" s="165" t="s">
        <v>61</v>
      </c>
      <c r="H522" s="167">
        <v>44699.1875</v>
      </c>
      <c r="I522" s="167">
        <v>44699.201388888891</v>
      </c>
      <c r="J522" s="161" t="str">
        <f t="shared" si="149"/>
        <v>CLOSED</v>
      </c>
      <c r="K522" s="197" t="s">
        <v>731</v>
      </c>
      <c r="L522" s="207"/>
      <c r="M522" s="233"/>
      <c r="N522" s="221"/>
      <c r="O522" s="224"/>
      <c r="P522" s="399"/>
      <c r="Q522" s="399"/>
      <c r="R522" s="205"/>
      <c r="S522" s="169"/>
      <c r="T522" s="205"/>
      <c r="U522" s="169"/>
      <c r="V522" s="169"/>
      <c r="W522" s="231" t="s">
        <v>218</v>
      </c>
      <c r="X522" s="168" t="s">
        <v>186</v>
      </c>
      <c r="Y522" s="168"/>
      <c r="Z522" s="168"/>
      <c r="AA522" s="168"/>
      <c r="AB522" s="168"/>
      <c r="AC522" s="168"/>
      <c r="AD522" s="162"/>
      <c r="AE522" s="162"/>
      <c r="AF522" s="162"/>
      <c r="AG522" s="162"/>
      <c r="AH522" s="162"/>
      <c r="AI522" s="163"/>
      <c r="AJ522" s="163"/>
      <c r="AK522" s="163"/>
      <c r="AL522" s="163"/>
      <c r="AM522" s="199"/>
      <c r="AN522" s="199"/>
      <c r="AO522" s="199"/>
      <c r="AP522" s="199"/>
      <c r="AQ522" s="199"/>
      <c r="AR522" s="163"/>
    </row>
    <row r="523" spans="1:44" x14ac:dyDescent="0.25">
      <c r="A523" s="165" t="s">
        <v>1532</v>
      </c>
      <c r="B523" s="165" t="s">
        <v>163</v>
      </c>
      <c r="C523" s="165"/>
      <c r="D523" s="166" t="s">
        <v>143</v>
      </c>
      <c r="E523" s="166" t="s">
        <v>244</v>
      </c>
      <c r="F523" s="165" t="s">
        <v>220</v>
      </c>
      <c r="G523" s="165" t="s">
        <v>65</v>
      </c>
      <c r="H523" s="167">
        <v>44699.083333333336</v>
      </c>
      <c r="I523" s="167">
        <v>44699.097222222219</v>
      </c>
      <c r="J523" s="161" t="str">
        <f t="shared" si="149"/>
        <v>CLOSED</v>
      </c>
      <c r="K523" s="166" t="s">
        <v>960</v>
      </c>
      <c r="L523" s="207"/>
      <c r="M523" s="233"/>
      <c r="N523" s="221"/>
      <c r="O523" s="224"/>
      <c r="P523" s="399"/>
      <c r="Q523" s="399"/>
      <c r="R523" s="205"/>
      <c r="S523" s="169"/>
      <c r="T523" s="205"/>
      <c r="U523" s="169"/>
      <c r="V523" s="169"/>
      <c r="W523" s="231" t="s">
        <v>218</v>
      </c>
      <c r="X523" s="168" t="s">
        <v>186</v>
      </c>
      <c r="Y523" s="168"/>
      <c r="Z523" s="168"/>
      <c r="AA523" s="168"/>
      <c r="AB523" s="168"/>
      <c r="AC523" s="168"/>
      <c r="AD523" s="162"/>
      <c r="AE523" s="162"/>
      <c r="AF523" s="162"/>
      <c r="AG523" s="162"/>
      <c r="AH523" s="162"/>
      <c r="AI523" s="163"/>
      <c r="AJ523" s="163"/>
      <c r="AK523" s="163"/>
      <c r="AL523" s="163"/>
      <c r="AM523" s="199"/>
      <c r="AN523" s="199"/>
      <c r="AO523" s="199"/>
      <c r="AP523" s="199"/>
      <c r="AQ523" s="199"/>
      <c r="AR523" s="163"/>
    </row>
    <row r="524" spans="1:44" x14ac:dyDescent="0.25">
      <c r="A524" s="165" t="s">
        <v>1533</v>
      </c>
      <c r="B524" s="165" t="s">
        <v>163</v>
      </c>
      <c r="C524" s="165"/>
      <c r="D524" s="166" t="s">
        <v>143</v>
      </c>
      <c r="E524" s="166" t="s">
        <v>246</v>
      </c>
      <c r="F524" s="165" t="s">
        <v>220</v>
      </c>
      <c r="G524" s="165" t="s">
        <v>68</v>
      </c>
      <c r="H524" s="167">
        <v>44699.097222222219</v>
      </c>
      <c r="I524" s="167">
        <v>44699.111111111109</v>
      </c>
      <c r="J524" s="161" t="str">
        <f t="shared" si="149"/>
        <v>CLOSED</v>
      </c>
      <c r="K524" s="166" t="s">
        <v>961</v>
      </c>
      <c r="L524" s="207"/>
      <c r="M524" s="233"/>
      <c r="N524" s="221"/>
      <c r="O524" s="224"/>
      <c r="P524" s="399"/>
      <c r="Q524" s="399"/>
      <c r="R524" s="205"/>
      <c r="S524" s="169"/>
      <c r="T524" s="205"/>
      <c r="U524" s="169"/>
      <c r="V524" s="169"/>
      <c r="W524" s="231" t="s">
        <v>218</v>
      </c>
      <c r="X524" s="168" t="s">
        <v>186</v>
      </c>
      <c r="Y524" s="168"/>
      <c r="Z524" s="168"/>
      <c r="AA524" s="168"/>
      <c r="AB524" s="168"/>
      <c r="AC524" s="168"/>
      <c r="AD524" s="162"/>
      <c r="AE524" s="162"/>
      <c r="AF524" s="162"/>
      <c r="AG524" s="162"/>
      <c r="AH524" s="162"/>
      <c r="AI524" s="163"/>
      <c r="AJ524" s="163"/>
      <c r="AK524" s="163"/>
      <c r="AL524" s="163"/>
      <c r="AM524" s="199"/>
      <c r="AN524" s="199"/>
      <c r="AO524" s="199"/>
      <c r="AP524" s="199"/>
      <c r="AQ524" s="199"/>
      <c r="AR524" s="163"/>
    </row>
    <row r="525" spans="1:44" x14ac:dyDescent="0.25">
      <c r="A525" s="165" t="s">
        <v>1534</v>
      </c>
      <c r="B525" s="165" t="s">
        <v>163</v>
      </c>
      <c r="C525" s="165"/>
      <c r="D525" s="166" t="s">
        <v>144</v>
      </c>
      <c r="E525" s="166" t="s">
        <v>1508</v>
      </c>
      <c r="F525" s="165" t="s">
        <v>220</v>
      </c>
      <c r="G525" s="165" t="s">
        <v>62</v>
      </c>
      <c r="H525" s="167">
        <v>44699.111110995371</v>
      </c>
      <c r="I525" s="167">
        <v>44699.124999942127</v>
      </c>
      <c r="J525" s="161" t="str">
        <f t="shared" si="149"/>
        <v>CLOSED</v>
      </c>
      <c r="K525" s="197" t="s">
        <v>1509</v>
      </c>
      <c r="L525" s="207"/>
      <c r="M525" s="233"/>
      <c r="N525" s="221"/>
      <c r="O525" s="224"/>
      <c r="P525" s="399"/>
      <c r="Q525" s="399"/>
      <c r="R525" s="205"/>
      <c r="S525" s="169"/>
      <c r="T525" s="205"/>
      <c r="U525" s="169"/>
      <c r="V525" s="169"/>
      <c r="W525" s="231" t="s">
        <v>218</v>
      </c>
      <c r="X525" s="168" t="s">
        <v>186</v>
      </c>
      <c r="Y525" s="168"/>
      <c r="Z525" s="168"/>
      <c r="AA525" s="168"/>
      <c r="AB525" s="168"/>
      <c r="AC525" s="168"/>
      <c r="AD525" s="162"/>
      <c r="AE525" s="162"/>
      <c r="AF525" s="162"/>
      <c r="AG525" s="162"/>
      <c r="AH525" s="162"/>
      <c r="AI525" s="163"/>
      <c r="AJ525" s="163"/>
      <c r="AK525" s="163"/>
      <c r="AL525" s="163"/>
      <c r="AM525" s="199"/>
      <c r="AN525" s="199"/>
      <c r="AO525" s="199"/>
      <c r="AP525" s="199"/>
      <c r="AQ525" s="199"/>
      <c r="AR525" s="163"/>
    </row>
    <row r="526" spans="1:44" x14ac:dyDescent="0.25">
      <c r="A526" s="165" t="s">
        <v>1535</v>
      </c>
      <c r="B526" s="165" t="s">
        <v>163</v>
      </c>
      <c r="C526" s="165"/>
      <c r="D526" s="166" t="s">
        <v>143</v>
      </c>
      <c r="E526" s="166" t="s">
        <v>251</v>
      </c>
      <c r="F526" s="165" t="s">
        <v>220</v>
      </c>
      <c r="G526" s="165" t="s">
        <v>68</v>
      </c>
      <c r="H526" s="167">
        <v>44699.124999826388</v>
      </c>
      <c r="I526" s="167">
        <v>44699.138888831018</v>
      </c>
      <c r="J526" s="161" t="str">
        <f t="shared" si="149"/>
        <v>CLOSED</v>
      </c>
      <c r="K526" s="166" t="s">
        <v>963</v>
      </c>
      <c r="L526" s="207"/>
      <c r="M526" s="233"/>
      <c r="N526" s="221"/>
      <c r="O526" s="224"/>
      <c r="P526" s="399"/>
      <c r="Q526" s="399"/>
      <c r="R526" s="205"/>
      <c r="S526" s="169"/>
      <c r="T526" s="205"/>
      <c r="U526" s="169"/>
      <c r="V526" s="169"/>
      <c r="W526" s="231" t="s">
        <v>218</v>
      </c>
      <c r="X526" s="168" t="s">
        <v>186</v>
      </c>
      <c r="Y526" s="168"/>
      <c r="Z526" s="168"/>
      <c r="AA526" s="168"/>
      <c r="AB526" s="168"/>
      <c r="AC526" s="168"/>
      <c r="AD526" s="162"/>
      <c r="AE526" s="162"/>
      <c r="AF526" s="162"/>
      <c r="AG526" s="162"/>
      <c r="AH526" s="162"/>
      <c r="AI526" s="163"/>
      <c r="AJ526" s="163"/>
      <c r="AK526" s="163"/>
      <c r="AL526" s="163"/>
      <c r="AM526" s="199"/>
      <c r="AN526" s="199"/>
      <c r="AO526" s="199"/>
      <c r="AP526" s="199"/>
      <c r="AQ526" s="199"/>
      <c r="AR526" s="163"/>
    </row>
    <row r="527" spans="1:44" x14ac:dyDescent="0.25">
      <c r="A527" s="165" t="s">
        <v>1536</v>
      </c>
      <c r="B527" s="165" t="s">
        <v>163</v>
      </c>
      <c r="C527" s="165"/>
      <c r="D527" s="166" t="s">
        <v>143</v>
      </c>
      <c r="E527" s="166" t="s">
        <v>266</v>
      </c>
      <c r="F527" s="165" t="s">
        <v>220</v>
      </c>
      <c r="G527" s="165" t="s">
        <v>68</v>
      </c>
      <c r="H527" s="167">
        <v>44699.138888657406</v>
      </c>
      <c r="I527" s="167">
        <v>44699.152777719908</v>
      </c>
      <c r="J527" s="161" t="str">
        <f t="shared" si="149"/>
        <v>CLOSED</v>
      </c>
      <c r="K527" s="166" t="s">
        <v>1723</v>
      </c>
      <c r="L527" s="207"/>
      <c r="M527" s="233"/>
      <c r="N527" s="221"/>
      <c r="O527" s="224"/>
      <c r="P527" s="399"/>
      <c r="Q527" s="399"/>
      <c r="R527" s="205"/>
      <c r="S527" s="169"/>
      <c r="T527" s="205"/>
      <c r="U527" s="169"/>
      <c r="V527" s="169"/>
      <c r="W527" s="231" t="s">
        <v>218</v>
      </c>
      <c r="X527" s="168" t="s">
        <v>186</v>
      </c>
      <c r="Y527" s="168"/>
      <c r="Z527" s="168"/>
      <c r="AA527" s="168"/>
      <c r="AB527" s="168"/>
      <c r="AC527" s="168"/>
      <c r="AD527" s="162"/>
      <c r="AE527" s="162"/>
      <c r="AF527" s="162"/>
      <c r="AG527" s="162"/>
      <c r="AH527" s="162"/>
      <c r="AI527" s="163"/>
      <c r="AJ527" s="163"/>
      <c r="AK527" s="163"/>
      <c r="AL527" s="163"/>
      <c r="AM527" s="199"/>
      <c r="AN527" s="199"/>
      <c r="AO527" s="199"/>
      <c r="AP527" s="199"/>
      <c r="AQ527" s="199"/>
      <c r="AR527" s="163"/>
    </row>
    <row r="528" spans="1:44" ht="30" x14ac:dyDescent="0.25">
      <c r="A528" s="165" t="s">
        <v>1537</v>
      </c>
      <c r="B528" s="165" t="s">
        <v>163</v>
      </c>
      <c r="C528" s="165"/>
      <c r="D528" s="166" t="s">
        <v>143</v>
      </c>
      <c r="E528" s="166" t="s">
        <v>407</v>
      </c>
      <c r="F528" s="165" t="s">
        <v>220</v>
      </c>
      <c r="G528" s="165" t="s">
        <v>61</v>
      </c>
      <c r="H528" s="167">
        <v>44699.958333333336</v>
      </c>
      <c r="I528" s="167">
        <v>44699.979166666664</v>
      </c>
      <c r="J528" s="161" t="str">
        <f t="shared" si="149"/>
        <v>CLOSED</v>
      </c>
      <c r="K528" s="197" t="s">
        <v>775</v>
      </c>
      <c r="L528" s="207"/>
      <c r="M528" s="233"/>
      <c r="N528" s="221"/>
      <c r="O528" s="224"/>
      <c r="P528" s="399"/>
      <c r="Q528" s="399"/>
      <c r="R528" s="205"/>
      <c r="S528" s="169"/>
      <c r="T528" s="205"/>
      <c r="U528" s="169"/>
      <c r="V528" s="169"/>
      <c r="W528" s="231" t="s">
        <v>218</v>
      </c>
      <c r="X528" s="168"/>
      <c r="Y528" s="168"/>
      <c r="Z528" s="168" t="s">
        <v>186</v>
      </c>
      <c r="AA528" s="168"/>
      <c r="AB528" s="168"/>
      <c r="AC528" s="168"/>
      <c r="AD528" s="162"/>
      <c r="AE528" s="162"/>
      <c r="AF528" s="162"/>
      <c r="AG528" s="162"/>
      <c r="AH528" s="162"/>
      <c r="AI528" s="163"/>
      <c r="AJ528" s="163"/>
      <c r="AK528" s="163"/>
      <c r="AL528" s="163"/>
      <c r="AM528" s="199"/>
      <c r="AN528" s="199"/>
      <c r="AO528" s="199"/>
      <c r="AP528" s="199"/>
      <c r="AQ528" s="199"/>
      <c r="AR528" s="163"/>
    </row>
    <row r="529" spans="1:44" x14ac:dyDescent="0.25">
      <c r="A529" s="165" t="s">
        <v>1539</v>
      </c>
      <c r="B529" s="165" t="s">
        <v>163</v>
      </c>
      <c r="C529" s="165"/>
      <c r="D529" s="166" t="s">
        <v>143</v>
      </c>
      <c r="E529" s="166" t="s">
        <v>283</v>
      </c>
      <c r="F529" s="165" t="s">
        <v>220</v>
      </c>
      <c r="G529" s="165" t="s">
        <v>68</v>
      </c>
      <c r="H529" s="167">
        <v>44700.208333333336</v>
      </c>
      <c r="I529" s="167">
        <v>44700.229166666664</v>
      </c>
      <c r="J529" s="161" t="str">
        <f t="shared" si="149"/>
        <v>CLOSED</v>
      </c>
      <c r="K529" s="197" t="s">
        <v>730</v>
      </c>
      <c r="L529" s="207"/>
      <c r="M529" s="233"/>
      <c r="N529" s="221"/>
      <c r="O529" s="224"/>
      <c r="P529" s="399"/>
      <c r="Q529" s="399"/>
      <c r="R529" s="205"/>
      <c r="S529" s="169"/>
      <c r="T529" s="205"/>
      <c r="U529" s="169"/>
      <c r="V529" s="169"/>
      <c r="W529" s="231" t="s">
        <v>218</v>
      </c>
      <c r="X529" s="168" t="s">
        <v>186</v>
      </c>
      <c r="Y529" s="168"/>
      <c r="Z529" s="168"/>
      <c r="AA529" s="168"/>
      <c r="AB529" s="168"/>
      <c r="AC529" s="168"/>
      <c r="AD529" s="162"/>
      <c r="AE529" s="162"/>
      <c r="AF529" s="162"/>
      <c r="AG529" s="162"/>
      <c r="AH529" s="162"/>
      <c r="AI529" s="163"/>
      <c r="AJ529" s="163"/>
      <c r="AK529" s="163"/>
      <c r="AL529" s="163"/>
      <c r="AM529" s="199"/>
      <c r="AN529" s="199"/>
      <c r="AO529" s="199"/>
      <c r="AP529" s="199"/>
      <c r="AQ529" s="199"/>
      <c r="AR529" s="163"/>
    </row>
    <row r="530" spans="1:44" ht="30" x14ac:dyDescent="0.25">
      <c r="A530" s="165" t="s">
        <v>1540</v>
      </c>
      <c r="B530" s="165" t="s">
        <v>163</v>
      </c>
      <c r="C530" s="165"/>
      <c r="D530" s="166" t="s">
        <v>143</v>
      </c>
      <c r="E530" s="166" t="s">
        <v>284</v>
      </c>
      <c r="F530" s="165" t="s">
        <v>220</v>
      </c>
      <c r="G530" s="165" t="s">
        <v>61</v>
      </c>
      <c r="H530" s="167">
        <v>44700.229166666664</v>
      </c>
      <c r="I530" s="167">
        <v>44700.25</v>
      </c>
      <c r="J530" s="161" t="str">
        <f t="shared" si="149"/>
        <v>CLOSED</v>
      </c>
      <c r="K530" s="197" t="s">
        <v>731</v>
      </c>
      <c r="L530" s="207"/>
      <c r="M530" s="233"/>
      <c r="N530" s="221"/>
      <c r="O530" s="224"/>
      <c r="P530" s="399"/>
      <c r="Q530" s="399"/>
      <c r="R530" s="205"/>
      <c r="S530" s="169"/>
      <c r="T530" s="205"/>
      <c r="U530" s="169"/>
      <c r="V530" s="169"/>
      <c r="W530" s="231" t="s">
        <v>218</v>
      </c>
      <c r="X530" s="168" t="s">
        <v>186</v>
      </c>
      <c r="Y530" s="168"/>
      <c r="Z530" s="168"/>
      <c r="AA530" s="168"/>
      <c r="AB530" s="168"/>
      <c r="AC530" s="168"/>
      <c r="AD530" s="162"/>
      <c r="AE530" s="162"/>
      <c r="AF530" s="162"/>
      <c r="AG530" s="162"/>
      <c r="AH530" s="162"/>
      <c r="AI530" s="163"/>
      <c r="AJ530" s="163"/>
      <c r="AK530" s="163"/>
      <c r="AL530" s="163"/>
      <c r="AM530" s="199"/>
      <c r="AN530" s="199"/>
      <c r="AO530" s="199"/>
      <c r="AP530" s="199"/>
      <c r="AQ530" s="199"/>
      <c r="AR530" s="163"/>
    </row>
    <row r="531" spans="1:44" ht="30" x14ac:dyDescent="0.25">
      <c r="A531" s="165" t="s">
        <v>1545</v>
      </c>
      <c r="B531" s="165" t="s">
        <v>163</v>
      </c>
      <c r="C531" s="165"/>
      <c r="D531" s="166" t="s">
        <v>143</v>
      </c>
      <c r="E531" s="166" t="s">
        <v>407</v>
      </c>
      <c r="F531" s="165" t="s">
        <v>220</v>
      </c>
      <c r="G531" s="165" t="s">
        <v>61</v>
      </c>
      <c r="H531" s="167">
        <v>44700.965277777781</v>
      </c>
      <c r="I531" s="167">
        <v>44700.993055555555</v>
      </c>
      <c r="J531" s="161" t="str">
        <f t="shared" si="149"/>
        <v>CLOSED</v>
      </c>
      <c r="K531" s="197" t="s">
        <v>775</v>
      </c>
      <c r="L531" s="207"/>
      <c r="M531" s="233"/>
      <c r="N531" s="221"/>
      <c r="O531" s="224"/>
      <c r="P531" s="399"/>
      <c r="Q531" s="399"/>
      <c r="R531" s="205"/>
      <c r="S531" s="169"/>
      <c r="T531" s="205"/>
      <c r="U531" s="169"/>
      <c r="V531" s="169"/>
      <c r="W531" s="231" t="s">
        <v>218</v>
      </c>
      <c r="X531" s="168"/>
      <c r="Y531" s="168"/>
      <c r="Z531" s="168" t="s">
        <v>186</v>
      </c>
      <c r="AA531" s="168"/>
      <c r="AB531" s="168"/>
      <c r="AC531" s="168"/>
      <c r="AD531" s="162"/>
      <c r="AE531" s="162"/>
      <c r="AF531" s="162"/>
      <c r="AG531" s="162"/>
      <c r="AH531" s="162"/>
      <c r="AI531" s="163"/>
      <c r="AJ531" s="163"/>
      <c r="AK531" s="163"/>
      <c r="AL531" s="163"/>
      <c r="AM531" s="199"/>
      <c r="AN531" s="199"/>
      <c r="AO531" s="199"/>
      <c r="AP531" s="199"/>
      <c r="AQ531" s="199"/>
      <c r="AR531" s="163"/>
    </row>
    <row r="532" spans="1:44" x14ac:dyDescent="0.25">
      <c r="A532" s="165" t="s">
        <v>1542</v>
      </c>
      <c r="B532" s="165" t="s">
        <v>163</v>
      </c>
      <c r="C532" s="165"/>
      <c r="D532" s="166" t="s">
        <v>143</v>
      </c>
      <c r="E532" s="166" t="s">
        <v>283</v>
      </c>
      <c r="F532" s="165" t="s">
        <v>220</v>
      </c>
      <c r="G532" s="165" t="s">
        <v>68</v>
      </c>
      <c r="H532" s="167">
        <v>44701.25</v>
      </c>
      <c r="I532" s="167">
        <v>44701.270833333336</v>
      </c>
      <c r="J532" s="161" t="str">
        <f t="shared" si="149"/>
        <v>CLOSED</v>
      </c>
      <c r="K532" s="197" t="s">
        <v>730</v>
      </c>
      <c r="L532" s="207"/>
      <c r="M532" s="233"/>
      <c r="N532" s="221"/>
      <c r="O532" s="224"/>
      <c r="P532" s="399"/>
      <c r="Q532" s="399"/>
      <c r="R532" s="205"/>
      <c r="S532" s="169"/>
      <c r="T532" s="205"/>
      <c r="U532" s="169"/>
      <c r="V532" s="169"/>
      <c r="W532" s="231" t="s">
        <v>218</v>
      </c>
      <c r="X532" s="168" t="s">
        <v>186</v>
      </c>
      <c r="Y532" s="168"/>
      <c r="Z532" s="168"/>
      <c r="AA532" s="168"/>
      <c r="AB532" s="168"/>
      <c r="AC532" s="168"/>
      <c r="AD532" s="162"/>
      <c r="AE532" s="162"/>
      <c r="AF532" s="162"/>
      <c r="AG532" s="162"/>
      <c r="AH532" s="162"/>
      <c r="AI532" s="163"/>
      <c r="AJ532" s="163"/>
      <c r="AK532" s="163"/>
      <c r="AL532" s="163"/>
      <c r="AM532" s="199"/>
      <c r="AN532" s="199"/>
      <c r="AO532" s="199"/>
      <c r="AP532" s="199"/>
      <c r="AQ532" s="199"/>
      <c r="AR532" s="163"/>
    </row>
    <row r="533" spans="1:44" ht="30" x14ac:dyDescent="0.25">
      <c r="A533" s="165" t="s">
        <v>1543</v>
      </c>
      <c r="B533" s="165" t="s">
        <v>163</v>
      </c>
      <c r="C533" s="165"/>
      <c r="D533" s="166" t="s">
        <v>143</v>
      </c>
      <c r="E533" s="166" t="s">
        <v>284</v>
      </c>
      <c r="F533" s="165" t="s">
        <v>220</v>
      </c>
      <c r="G533" s="165" t="s">
        <v>61</v>
      </c>
      <c r="H533" s="167">
        <v>44701.270833333336</v>
      </c>
      <c r="I533" s="167">
        <v>44701.291666666664</v>
      </c>
      <c r="J533" s="161" t="str">
        <f t="shared" si="149"/>
        <v>CLOSED</v>
      </c>
      <c r="K533" s="197" t="s">
        <v>731</v>
      </c>
      <c r="L533" s="207"/>
      <c r="M533" s="233"/>
      <c r="N533" s="221"/>
      <c r="O533" s="224"/>
      <c r="P533" s="399"/>
      <c r="Q533" s="399"/>
      <c r="R533" s="205"/>
      <c r="S533" s="169"/>
      <c r="T533" s="205"/>
      <c r="U533" s="169"/>
      <c r="V533" s="169"/>
      <c r="W533" s="231" t="s">
        <v>218</v>
      </c>
      <c r="X533" s="168" t="s">
        <v>186</v>
      </c>
      <c r="Y533" s="168"/>
      <c r="Z533" s="168"/>
      <c r="AA533" s="168"/>
      <c r="AB533" s="168"/>
      <c r="AC533" s="168"/>
      <c r="AD533" s="162"/>
      <c r="AE533" s="162"/>
      <c r="AF533" s="162"/>
      <c r="AG533" s="162"/>
      <c r="AH533" s="162"/>
      <c r="AI533" s="163"/>
      <c r="AJ533" s="163"/>
      <c r="AK533" s="163"/>
      <c r="AL533" s="163"/>
      <c r="AM533" s="199"/>
      <c r="AN533" s="199"/>
      <c r="AO533" s="199"/>
      <c r="AP533" s="199"/>
      <c r="AQ533" s="199"/>
      <c r="AR533" s="163"/>
    </row>
    <row r="534" spans="1:44" x14ac:dyDescent="0.25">
      <c r="A534" s="165" t="s">
        <v>1544</v>
      </c>
      <c r="B534" s="165" t="s">
        <v>163</v>
      </c>
      <c r="C534" s="165"/>
      <c r="D534" s="166" t="s">
        <v>144</v>
      </c>
      <c r="E534" s="166" t="s">
        <v>1508</v>
      </c>
      <c r="F534" s="165" t="s">
        <v>220</v>
      </c>
      <c r="G534" s="165" t="s">
        <v>62</v>
      </c>
      <c r="H534" s="167">
        <v>44701.28125</v>
      </c>
      <c r="I534" s="167">
        <v>44701.288194444445</v>
      </c>
      <c r="J534" s="161" t="str">
        <f t="shared" si="149"/>
        <v>CLOSED</v>
      </c>
      <c r="K534" s="197" t="s">
        <v>1509</v>
      </c>
      <c r="L534" s="207"/>
      <c r="M534" s="233"/>
      <c r="N534" s="221"/>
      <c r="O534" s="224"/>
      <c r="P534" s="399"/>
      <c r="Q534" s="399"/>
      <c r="R534" s="205"/>
      <c r="S534" s="169"/>
      <c r="T534" s="205"/>
      <c r="U534" s="169"/>
      <c r="V534" s="169"/>
      <c r="W534" s="231" t="s">
        <v>218</v>
      </c>
      <c r="X534" s="168" t="s">
        <v>186</v>
      </c>
      <c r="Y534" s="168"/>
      <c r="Z534" s="168"/>
      <c r="AA534" s="168"/>
      <c r="AB534" s="168"/>
      <c r="AC534" s="168"/>
      <c r="AD534" s="162"/>
      <c r="AE534" s="162"/>
      <c r="AF534" s="162"/>
      <c r="AG534" s="162"/>
      <c r="AH534" s="162"/>
      <c r="AI534" s="163"/>
      <c r="AJ534" s="163"/>
      <c r="AK534" s="163"/>
      <c r="AL534" s="163"/>
      <c r="AM534" s="199"/>
      <c r="AN534" s="199"/>
      <c r="AO534" s="199"/>
      <c r="AP534" s="199"/>
      <c r="AQ534" s="199"/>
      <c r="AR534" s="163"/>
    </row>
    <row r="535" spans="1:44" ht="30" x14ac:dyDescent="0.25">
      <c r="A535" s="165" t="s">
        <v>1554</v>
      </c>
      <c r="B535" s="165" t="s">
        <v>163</v>
      </c>
      <c r="C535" s="165"/>
      <c r="D535" s="166" t="s">
        <v>143</v>
      </c>
      <c r="E535" s="166" t="s">
        <v>407</v>
      </c>
      <c r="F535" s="165" t="s">
        <v>220</v>
      </c>
      <c r="G535" s="165" t="s">
        <v>61</v>
      </c>
      <c r="H535" s="167">
        <v>44701.756944444445</v>
      </c>
      <c r="I535" s="167">
        <v>44701.784722222219</v>
      </c>
      <c r="J535" s="161" t="str">
        <f t="shared" si="149"/>
        <v>CLOSED</v>
      </c>
      <c r="K535" s="197" t="s">
        <v>775</v>
      </c>
      <c r="L535" s="207"/>
      <c r="M535" s="233"/>
      <c r="N535" s="221"/>
      <c r="O535" s="224"/>
      <c r="P535" s="399"/>
      <c r="Q535" s="399"/>
      <c r="R535" s="205"/>
      <c r="S535" s="169"/>
      <c r="T535" s="205"/>
      <c r="U535" s="169"/>
      <c r="V535" s="169"/>
      <c r="W535" s="231" t="s">
        <v>218</v>
      </c>
      <c r="X535" s="168"/>
      <c r="Y535" s="168"/>
      <c r="Z535" s="168" t="s">
        <v>186</v>
      </c>
      <c r="AA535" s="168"/>
      <c r="AB535" s="168"/>
      <c r="AC535" s="168"/>
      <c r="AD535" s="162"/>
      <c r="AE535" s="162"/>
      <c r="AF535" s="162"/>
      <c r="AG535" s="162"/>
      <c r="AH535" s="162"/>
      <c r="AI535" s="163"/>
      <c r="AJ535" s="163"/>
      <c r="AK535" s="163"/>
      <c r="AL535" s="163"/>
      <c r="AM535" s="199"/>
      <c r="AN535" s="199"/>
      <c r="AO535" s="199"/>
      <c r="AP535" s="199"/>
      <c r="AQ535" s="199"/>
      <c r="AR535" s="163"/>
    </row>
    <row r="536" spans="1:44" x14ac:dyDescent="0.25">
      <c r="A536" s="165" t="s">
        <v>1593</v>
      </c>
      <c r="B536" s="165" t="s">
        <v>163</v>
      </c>
      <c r="C536" s="165"/>
      <c r="D536" s="166" t="s">
        <v>143</v>
      </c>
      <c r="E536" s="166" t="s">
        <v>283</v>
      </c>
      <c r="F536" s="165" t="s">
        <v>220</v>
      </c>
      <c r="G536" s="165" t="s">
        <v>68</v>
      </c>
      <c r="H536" s="167">
        <v>44702.291666666664</v>
      </c>
      <c r="I536" s="167">
        <v>44702.3125</v>
      </c>
      <c r="J536" s="161" t="str">
        <f t="shared" si="149"/>
        <v>CLOSED</v>
      </c>
      <c r="K536" s="197" t="s">
        <v>730</v>
      </c>
      <c r="L536" s="207"/>
      <c r="M536" s="233"/>
      <c r="N536" s="221"/>
      <c r="O536" s="224"/>
      <c r="P536" s="399"/>
      <c r="Q536" s="399"/>
      <c r="R536" s="205"/>
      <c r="S536" s="169"/>
      <c r="T536" s="205"/>
      <c r="U536" s="169"/>
      <c r="V536" s="169"/>
      <c r="W536" s="231" t="s">
        <v>218</v>
      </c>
      <c r="X536" s="168"/>
      <c r="Y536" s="168"/>
      <c r="Z536" s="168" t="s">
        <v>186</v>
      </c>
      <c r="AA536" s="168"/>
      <c r="AB536" s="168"/>
      <c r="AC536" s="168"/>
      <c r="AD536" s="162"/>
      <c r="AE536" s="162"/>
      <c r="AF536" s="162"/>
      <c r="AG536" s="162"/>
      <c r="AH536" s="162"/>
      <c r="AI536" s="163"/>
      <c r="AJ536" s="163"/>
      <c r="AK536" s="163"/>
      <c r="AL536" s="163"/>
      <c r="AM536" s="199"/>
      <c r="AN536" s="199"/>
      <c r="AO536" s="199"/>
      <c r="AP536" s="199"/>
      <c r="AQ536" s="199"/>
      <c r="AR536" s="163"/>
    </row>
    <row r="537" spans="1:44" ht="30" x14ac:dyDescent="0.25">
      <c r="A537" s="165" t="s">
        <v>1594</v>
      </c>
      <c r="B537" s="165" t="s">
        <v>163</v>
      </c>
      <c r="C537" s="165"/>
      <c r="D537" s="166" t="s">
        <v>143</v>
      </c>
      <c r="E537" s="166" t="s">
        <v>284</v>
      </c>
      <c r="F537" s="165" t="s">
        <v>220</v>
      </c>
      <c r="G537" s="165" t="s">
        <v>61</v>
      </c>
      <c r="H537" s="167">
        <v>44702.3125</v>
      </c>
      <c r="I537" s="167">
        <v>44702.333333333336</v>
      </c>
      <c r="J537" s="161" t="str">
        <f t="shared" si="149"/>
        <v>CLOSED</v>
      </c>
      <c r="K537" s="197" t="s">
        <v>731</v>
      </c>
      <c r="L537" s="207"/>
      <c r="M537" s="233"/>
      <c r="N537" s="221"/>
      <c r="O537" s="224"/>
      <c r="P537" s="399"/>
      <c r="Q537" s="399"/>
      <c r="R537" s="205"/>
      <c r="S537" s="169"/>
      <c r="T537" s="205"/>
      <c r="U537" s="169"/>
      <c r="V537" s="169"/>
      <c r="W537" s="231" t="s">
        <v>218</v>
      </c>
      <c r="X537" s="168"/>
      <c r="Y537" s="168"/>
      <c r="Z537" s="168" t="s">
        <v>186</v>
      </c>
      <c r="AA537" s="168"/>
      <c r="AB537" s="168"/>
      <c r="AC537" s="168"/>
      <c r="AD537" s="162"/>
      <c r="AE537" s="162"/>
      <c r="AF537" s="162"/>
      <c r="AG537" s="162"/>
      <c r="AH537" s="162"/>
      <c r="AI537" s="163"/>
      <c r="AJ537" s="163"/>
      <c r="AK537" s="163"/>
      <c r="AL537" s="163"/>
      <c r="AM537" s="199"/>
      <c r="AN537" s="199"/>
      <c r="AO537" s="199"/>
      <c r="AP537" s="199"/>
      <c r="AQ537" s="199"/>
      <c r="AR537" s="163"/>
    </row>
    <row r="538" spans="1:44" ht="30" x14ac:dyDescent="0.25">
      <c r="A538" s="165" t="s">
        <v>1595</v>
      </c>
      <c r="B538" s="165" t="s">
        <v>163</v>
      </c>
      <c r="C538" s="165"/>
      <c r="D538" s="166" t="s">
        <v>143</v>
      </c>
      <c r="E538" s="166" t="s">
        <v>407</v>
      </c>
      <c r="F538" s="165" t="s">
        <v>220</v>
      </c>
      <c r="G538" s="165" t="s">
        <v>61</v>
      </c>
      <c r="H538" s="167">
        <v>44702.555555555555</v>
      </c>
      <c r="I538" s="167">
        <v>44702.583333333336</v>
      </c>
      <c r="J538" s="161" t="str">
        <f t="shared" ref="J538:J543" si="150">IF(A538="","",IF(OR(I538="",H538="")=TRUE,"OPEN","CLOSED"))</f>
        <v>CLOSED</v>
      </c>
      <c r="K538" s="197" t="s">
        <v>775</v>
      </c>
      <c r="L538" s="207"/>
      <c r="M538" s="233"/>
      <c r="N538" s="221"/>
      <c r="O538" s="224"/>
      <c r="P538" s="399"/>
      <c r="Q538" s="399"/>
      <c r="R538" s="205"/>
      <c r="S538" s="169"/>
      <c r="T538" s="205"/>
      <c r="U538" s="169"/>
      <c r="V538" s="169"/>
      <c r="W538" s="231" t="s">
        <v>218</v>
      </c>
      <c r="X538" s="168"/>
      <c r="Y538" s="168"/>
      <c r="Z538" s="168" t="s">
        <v>186</v>
      </c>
      <c r="AA538" s="168"/>
      <c r="AB538" s="168"/>
      <c r="AC538" s="168"/>
      <c r="AD538" s="162"/>
      <c r="AE538" s="162"/>
      <c r="AF538" s="162"/>
      <c r="AG538" s="162"/>
      <c r="AH538" s="162"/>
      <c r="AI538" s="163"/>
      <c r="AJ538" s="163"/>
      <c r="AK538" s="163"/>
      <c r="AL538" s="163"/>
      <c r="AM538" s="199"/>
      <c r="AN538" s="199"/>
      <c r="AO538" s="199"/>
      <c r="AP538" s="199"/>
      <c r="AQ538" s="199"/>
      <c r="AR538" s="163"/>
    </row>
    <row r="539" spans="1:44" ht="30" x14ac:dyDescent="0.25">
      <c r="A539" s="165" t="s">
        <v>1596</v>
      </c>
      <c r="B539" s="165" t="s">
        <v>163</v>
      </c>
      <c r="C539" s="165"/>
      <c r="D539" s="166" t="s">
        <v>143</v>
      </c>
      <c r="E539" s="166" t="s">
        <v>252</v>
      </c>
      <c r="F539" s="165" t="s">
        <v>220</v>
      </c>
      <c r="G539" s="165" t="s">
        <v>61</v>
      </c>
      <c r="H539" s="167">
        <v>44704.208333333336</v>
      </c>
      <c r="I539" s="167">
        <v>44704.229166666664</v>
      </c>
      <c r="J539" s="161" t="str">
        <f t="shared" si="150"/>
        <v>CLOSED</v>
      </c>
      <c r="K539" s="197" t="s">
        <v>984</v>
      </c>
      <c r="L539" s="207"/>
      <c r="M539" s="233"/>
      <c r="N539" s="221"/>
      <c r="O539" s="224"/>
      <c r="P539" s="399"/>
      <c r="Q539" s="399"/>
      <c r="R539" s="205"/>
      <c r="S539" s="169"/>
      <c r="T539" s="205"/>
      <c r="U539" s="169"/>
      <c r="V539" s="169"/>
      <c r="W539" s="231" t="s">
        <v>218</v>
      </c>
      <c r="X539" s="168"/>
      <c r="Y539" s="168"/>
      <c r="Z539" s="168" t="s">
        <v>186</v>
      </c>
      <c r="AA539" s="168"/>
      <c r="AB539" s="168"/>
      <c r="AC539" s="168"/>
      <c r="AD539" s="162"/>
      <c r="AE539" s="162"/>
      <c r="AF539" s="162"/>
      <c r="AG539" s="162"/>
      <c r="AH539" s="162"/>
      <c r="AI539" s="163"/>
      <c r="AJ539" s="163"/>
      <c r="AK539" s="163"/>
      <c r="AL539" s="163"/>
      <c r="AM539" s="199"/>
      <c r="AN539" s="199"/>
      <c r="AO539" s="199"/>
      <c r="AP539" s="199"/>
      <c r="AQ539" s="199"/>
      <c r="AR539" s="163"/>
    </row>
    <row r="540" spans="1:44" x14ac:dyDescent="0.25">
      <c r="A540" s="165" t="s">
        <v>1597</v>
      </c>
      <c r="B540" s="165" t="s">
        <v>163</v>
      </c>
      <c r="C540" s="165"/>
      <c r="D540" s="166" t="s">
        <v>143</v>
      </c>
      <c r="E540" s="166" t="s">
        <v>320</v>
      </c>
      <c r="F540" s="165" t="s">
        <v>220</v>
      </c>
      <c r="G540" s="165" t="s">
        <v>66</v>
      </c>
      <c r="H540" s="167">
        <v>44704.229166666664</v>
      </c>
      <c r="I540" s="167">
        <v>44704.25</v>
      </c>
      <c r="J540" s="161" t="str">
        <f t="shared" si="150"/>
        <v>CLOSED</v>
      </c>
      <c r="K540" s="197" t="s">
        <v>984</v>
      </c>
      <c r="L540" s="207"/>
      <c r="M540" s="233"/>
      <c r="N540" s="221"/>
      <c r="O540" s="224"/>
      <c r="P540" s="399"/>
      <c r="Q540" s="399"/>
      <c r="R540" s="205"/>
      <c r="S540" s="169"/>
      <c r="T540" s="205"/>
      <c r="U540" s="169"/>
      <c r="V540" s="169"/>
      <c r="W540" s="231" t="s">
        <v>218</v>
      </c>
      <c r="X540" s="168"/>
      <c r="Y540" s="168"/>
      <c r="Z540" s="168" t="s">
        <v>186</v>
      </c>
      <c r="AA540" s="168"/>
      <c r="AB540" s="168"/>
      <c r="AC540" s="168"/>
      <c r="AD540" s="162"/>
      <c r="AE540" s="162"/>
      <c r="AF540" s="162"/>
      <c r="AG540" s="162"/>
      <c r="AH540" s="162"/>
      <c r="AI540" s="163"/>
      <c r="AJ540" s="163"/>
      <c r="AK540" s="163"/>
      <c r="AL540" s="163"/>
      <c r="AM540" s="199"/>
      <c r="AN540" s="199"/>
      <c r="AO540" s="199"/>
      <c r="AP540" s="199"/>
      <c r="AQ540" s="199"/>
      <c r="AR540" s="163"/>
    </row>
    <row r="541" spans="1:44" x14ac:dyDescent="0.25">
      <c r="A541" s="165" t="s">
        <v>1566</v>
      </c>
      <c r="B541" s="165" t="s">
        <v>163</v>
      </c>
      <c r="C541" s="165"/>
      <c r="D541" s="166" t="s">
        <v>143</v>
      </c>
      <c r="E541" s="166" t="s">
        <v>283</v>
      </c>
      <c r="F541" s="165" t="s">
        <v>220</v>
      </c>
      <c r="G541" s="165" t="s">
        <v>68</v>
      </c>
      <c r="H541" s="167">
        <v>44704.249999884261</v>
      </c>
      <c r="I541" s="167">
        <v>44704.270833391201</v>
      </c>
      <c r="J541" s="161" t="str">
        <f t="shared" si="150"/>
        <v>CLOSED</v>
      </c>
      <c r="K541" s="197" t="s">
        <v>730</v>
      </c>
      <c r="L541" s="207"/>
      <c r="M541" s="233"/>
      <c r="N541" s="221"/>
      <c r="O541" s="224"/>
      <c r="P541" s="399"/>
      <c r="Q541" s="399"/>
      <c r="R541" s="205"/>
      <c r="S541" s="169"/>
      <c r="T541" s="205"/>
      <c r="U541" s="169"/>
      <c r="V541" s="169"/>
      <c r="W541" s="231" t="s">
        <v>218</v>
      </c>
      <c r="X541" s="168"/>
      <c r="Y541" s="168"/>
      <c r="Z541" s="168" t="s">
        <v>186</v>
      </c>
      <c r="AA541" s="168"/>
      <c r="AB541" s="168"/>
      <c r="AC541" s="168"/>
      <c r="AD541" s="162"/>
      <c r="AE541" s="162"/>
      <c r="AF541" s="162"/>
      <c r="AG541" s="162"/>
      <c r="AH541" s="162"/>
      <c r="AI541" s="163"/>
      <c r="AJ541" s="163"/>
      <c r="AK541" s="163"/>
      <c r="AL541" s="163"/>
      <c r="AM541" s="199"/>
      <c r="AN541" s="199"/>
      <c r="AO541" s="199"/>
      <c r="AP541" s="199"/>
      <c r="AQ541" s="199"/>
      <c r="AR541" s="163"/>
    </row>
    <row r="542" spans="1:44" ht="30" x14ac:dyDescent="0.25">
      <c r="A542" s="165" t="s">
        <v>1598</v>
      </c>
      <c r="B542" s="165" t="s">
        <v>163</v>
      </c>
      <c r="C542" s="165"/>
      <c r="D542" s="166" t="s">
        <v>143</v>
      </c>
      <c r="E542" s="166" t="s">
        <v>284</v>
      </c>
      <c r="F542" s="165" t="s">
        <v>220</v>
      </c>
      <c r="G542" s="165" t="s">
        <v>61</v>
      </c>
      <c r="H542" s="167">
        <v>44704.270833159724</v>
      </c>
      <c r="I542" s="167">
        <v>44704.29166678241</v>
      </c>
      <c r="J542" s="161" t="str">
        <f t="shared" si="150"/>
        <v>CLOSED</v>
      </c>
      <c r="K542" s="197" t="s">
        <v>731</v>
      </c>
      <c r="L542" s="207"/>
      <c r="M542" s="233"/>
      <c r="N542" s="221"/>
      <c r="O542" s="224"/>
      <c r="P542" s="399"/>
      <c r="Q542" s="399"/>
      <c r="R542" s="205"/>
      <c r="S542" s="169"/>
      <c r="T542" s="205"/>
      <c r="U542" s="169"/>
      <c r="V542" s="169"/>
      <c r="W542" s="231" t="s">
        <v>218</v>
      </c>
      <c r="X542" s="168"/>
      <c r="Y542" s="168"/>
      <c r="Z542" s="168" t="s">
        <v>186</v>
      </c>
      <c r="AA542" s="168"/>
      <c r="AB542" s="168"/>
      <c r="AC542" s="168"/>
      <c r="AD542" s="162"/>
      <c r="AE542" s="162"/>
      <c r="AF542" s="162"/>
      <c r="AG542" s="162"/>
      <c r="AH542" s="162"/>
      <c r="AI542" s="163"/>
      <c r="AJ542" s="163"/>
      <c r="AK542" s="163"/>
      <c r="AL542" s="163"/>
      <c r="AM542" s="199"/>
      <c r="AN542" s="199"/>
      <c r="AO542" s="199"/>
      <c r="AP542" s="199"/>
      <c r="AQ542" s="199"/>
      <c r="AR542" s="163"/>
    </row>
    <row r="543" spans="1:44" ht="30" x14ac:dyDescent="0.25">
      <c r="A543" s="165" t="s">
        <v>1599</v>
      </c>
      <c r="B543" s="165" t="s">
        <v>163</v>
      </c>
      <c r="C543" s="165"/>
      <c r="D543" s="166" t="s">
        <v>143</v>
      </c>
      <c r="E543" s="166" t="s">
        <v>407</v>
      </c>
      <c r="F543" s="165" t="s">
        <v>220</v>
      </c>
      <c r="G543" s="165" t="s">
        <v>61</v>
      </c>
      <c r="H543" s="167">
        <v>44704.965277777781</v>
      </c>
      <c r="I543" s="167">
        <v>44704.986111111109</v>
      </c>
      <c r="J543" s="161" t="str">
        <f t="shared" si="150"/>
        <v>CLOSED</v>
      </c>
      <c r="K543" s="197" t="s">
        <v>775</v>
      </c>
      <c r="L543" s="207"/>
      <c r="M543" s="233"/>
      <c r="N543" s="221"/>
      <c r="O543" s="224"/>
      <c r="P543" s="399"/>
      <c r="Q543" s="399"/>
      <c r="R543" s="205"/>
      <c r="S543" s="169"/>
      <c r="T543" s="205"/>
      <c r="U543" s="169"/>
      <c r="V543" s="169"/>
      <c r="W543" s="231" t="s">
        <v>218</v>
      </c>
      <c r="X543" s="168"/>
      <c r="Y543" s="168" t="s">
        <v>186</v>
      </c>
      <c r="Z543" s="168"/>
      <c r="AA543" s="168"/>
      <c r="AB543" s="168"/>
      <c r="AC543" s="168"/>
      <c r="AD543" s="162"/>
      <c r="AE543" s="162"/>
      <c r="AF543" s="162"/>
      <c r="AG543" s="162"/>
      <c r="AH543" s="162"/>
      <c r="AI543" s="163"/>
      <c r="AJ543" s="163"/>
      <c r="AK543" s="163"/>
      <c r="AL543" s="163"/>
      <c r="AM543" s="199"/>
      <c r="AN543" s="199"/>
      <c r="AO543" s="199"/>
      <c r="AP543" s="199"/>
      <c r="AQ543" s="199"/>
      <c r="AR543" s="163"/>
    </row>
    <row r="544" spans="1:44" x14ac:dyDescent="0.25">
      <c r="A544" s="165" t="s">
        <v>1567</v>
      </c>
      <c r="B544" s="165" t="s">
        <v>163</v>
      </c>
      <c r="C544" s="165"/>
      <c r="D544" s="166" t="s">
        <v>143</v>
      </c>
      <c r="E544" s="166" t="s">
        <v>283</v>
      </c>
      <c r="F544" s="165" t="s">
        <v>220</v>
      </c>
      <c r="G544" s="165" t="s">
        <v>68</v>
      </c>
      <c r="H544" s="167">
        <v>44704.270833333336</v>
      </c>
      <c r="I544" s="167">
        <v>44704.291666666664</v>
      </c>
      <c r="J544" s="161" t="str">
        <f t="shared" ref="J544:J549" si="151">IF(A544="","",IF(OR(I544="",H544="")=TRUE,"OPEN","CLOSED"))</f>
        <v>CLOSED</v>
      </c>
      <c r="K544" s="197"/>
      <c r="L544" s="207"/>
      <c r="M544" s="233"/>
      <c r="N544" s="221"/>
      <c r="O544" s="224"/>
      <c r="P544" s="399"/>
      <c r="Q544" s="399"/>
      <c r="R544" s="205"/>
      <c r="S544" s="169"/>
      <c r="T544" s="205"/>
      <c r="U544" s="169"/>
      <c r="V544" s="169"/>
      <c r="W544" s="231" t="s">
        <v>218</v>
      </c>
      <c r="X544" s="168"/>
      <c r="Y544" s="168"/>
      <c r="Z544" s="168" t="s">
        <v>186</v>
      </c>
      <c r="AA544" s="168"/>
      <c r="AB544" s="168"/>
      <c r="AC544" s="168"/>
      <c r="AD544" s="162"/>
      <c r="AE544" s="162"/>
      <c r="AF544" s="162"/>
      <c r="AG544" s="162"/>
      <c r="AH544" s="162"/>
      <c r="AI544" s="163"/>
      <c r="AJ544" s="163"/>
      <c r="AK544" s="163"/>
      <c r="AL544" s="163"/>
      <c r="AM544" s="199"/>
      <c r="AN544" s="199"/>
      <c r="AO544" s="199"/>
      <c r="AP544" s="199"/>
      <c r="AQ544" s="199"/>
      <c r="AR544" s="163"/>
    </row>
    <row r="545" spans="1:44" ht="30" x14ac:dyDescent="0.25">
      <c r="A545" s="165" t="s">
        <v>1568</v>
      </c>
      <c r="B545" s="165" t="s">
        <v>163</v>
      </c>
      <c r="C545" s="165"/>
      <c r="D545" s="166" t="s">
        <v>143</v>
      </c>
      <c r="E545" s="166" t="s">
        <v>284</v>
      </c>
      <c r="F545" s="165" t="s">
        <v>220</v>
      </c>
      <c r="G545" s="165" t="s">
        <v>61</v>
      </c>
      <c r="H545" s="167">
        <v>44704.291666666664</v>
      </c>
      <c r="I545" s="167">
        <v>44704.3125</v>
      </c>
      <c r="J545" s="161" t="str">
        <f t="shared" si="151"/>
        <v>CLOSED</v>
      </c>
      <c r="K545" s="197"/>
      <c r="L545" s="207"/>
      <c r="M545" s="233"/>
      <c r="N545" s="221"/>
      <c r="O545" s="224"/>
      <c r="P545" s="399"/>
      <c r="Q545" s="399"/>
      <c r="R545" s="205"/>
      <c r="S545" s="169"/>
      <c r="T545" s="205"/>
      <c r="U545" s="169"/>
      <c r="V545" s="169"/>
      <c r="W545" s="231" t="s">
        <v>218</v>
      </c>
      <c r="X545" s="168"/>
      <c r="Y545" s="168"/>
      <c r="Z545" s="168" t="s">
        <v>186</v>
      </c>
      <c r="AA545" s="168"/>
      <c r="AB545" s="168"/>
      <c r="AC545" s="168"/>
      <c r="AD545" s="162"/>
      <c r="AE545" s="162"/>
      <c r="AF545" s="162"/>
      <c r="AG545" s="162"/>
      <c r="AH545" s="162"/>
      <c r="AI545" s="163"/>
      <c r="AJ545" s="163"/>
      <c r="AK545" s="163"/>
      <c r="AL545" s="163"/>
      <c r="AM545" s="199"/>
      <c r="AN545" s="199"/>
      <c r="AO545" s="199"/>
      <c r="AP545" s="199"/>
      <c r="AQ545" s="199"/>
      <c r="AR545" s="163"/>
    </row>
    <row r="546" spans="1:44" ht="30" x14ac:dyDescent="0.25">
      <c r="A546" s="165" t="s">
        <v>1569</v>
      </c>
      <c r="B546" s="165" t="s">
        <v>163</v>
      </c>
      <c r="C546" s="165"/>
      <c r="D546" s="166" t="s">
        <v>143</v>
      </c>
      <c r="E546" s="166" t="s">
        <v>407</v>
      </c>
      <c r="F546" s="165" t="s">
        <v>220</v>
      </c>
      <c r="G546" s="165" t="s">
        <v>61</v>
      </c>
      <c r="H546" s="167">
        <v>44705.965277777781</v>
      </c>
      <c r="I546" s="167">
        <v>44707.006944444445</v>
      </c>
      <c r="J546" s="161" t="str">
        <f t="shared" si="151"/>
        <v>CLOSED</v>
      </c>
      <c r="K546" s="197" t="s">
        <v>775</v>
      </c>
      <c r="L546" s="207"/>
      <c r="M546" s="233"/>
      <c r="N546" s="221"/>
      <c r="O546" s="224"/>
      <c r="P546" s="399"/>
      <c r="Q546" s="399"/>
      <c r="R546" s="205"/>
      <c r="S546" s="169"/>
      <c r="T546" s="205"/>
      <c r="U546" s="169"/>
      <c r="V546" s="169"/>
      <c r="W546" s="231" t="s">
        <v>218</v>
      </c>
      <c r="X546" s="168" t="s">
        <v>186</v>
      </c>
      <c r="Y546" s="168"/>
      <c r="Z546" s="168"/>
      <c r="AA546" s="168"/>
      <c r="AB546" s="168"/>
      <c r="AC546" s="168"/>
      <c r="AD546" s="162"/>
      <c r="AE546" s="162"/>
      <c r="AF546" s="162"/>
      <c r="AG546" s="162"/>
      <c r="AH546" s="162"/>
      <c r="AI546" s="163"/>
      <c r="AJ546" s="163"/>
      <c r="AK546" s="163"/>
      <c r="AL546" s="163"/>
      <c r="AM546" s="199"/>
      <c r="AN546" s="199"/>
      <c r="AO546" s="199"/>
      <c r="AP546" s="199"/>
      <c r="AQ546" s="199"/>
      <c r="AR546" s="163"/>
    </row>
    <row r="547" spans="1:44" x14ac:dyDescent="0.25">
      <c r="A547" s="165" t="s">
        <v>1578</v>
      </c>
      <c r="B547" s="165" t="s">
        <v>163</v>
      </c>
      <c r="C547" s="165"/>
      <c r="D547" s="166" t="s">
        <v>143</v>
      </c>
      <c r="E547" s="166" t="s">
        <v>283</v>
      </c>
      <c r="F547" s="165" t="s">
        <v>220</v>
      </c>
      <c r="G547" s="165" t="s">
        <v>68</v>
      </c>
      <c r="H547" s="167">
        <v>44706.25</v>
      </c>
      <c r="I547" s="167">
        <v>44706.25</v>
      </c>
      <c r="J547" s="161" t="str">
        <f t="shared" si="151"/>
        <v>CLOSED</v>
      </c>
      <c r="K547" s="197" t="s">
        <v>730</v>
      </c>
      <c r="L547" s="207"/>
      <c r="M547" s="233"/>
      <c r="N547" s="221"/>
      <c r="O547" s="224"/>
      <c r="P547" s="399"/>
      <c r="Q547" s="399"/>
      <c r="R547" s="205"/>
      <c r="S547" s="169"/>
      <c r="T547" s="205"/>
      <c r="U547" s="169"/>
      <c r="V547" s="169"/>
      <c r="W547" s="231" t="s">
        <v>218</v>
      </c>
      <c r="X547" s="168"/>
      <c r="Y547" s="168" t="s">
        <v>186</v>
      </c>
      <c r="Z547" s="168"/>
      <c r="AA547" s="168"/>
      <c r="AB547" s="168"/>
      <c r="AC547" s="168"/>
      <c r="AD547" s="162"/>
      <c r="AE547" s="162"/>
      <c r="AF547" s="162"/>
      <c r="AG547" s="162"/>
      <c r="AH547" s="162"/>
      <c r="AI547" s="163"/>
      <c r="AJ547" s="163"/>
      <c r="AK547" s="163"/>
      <c r="AL547" s="163"/>
      <c r="AM547" s="199"/>
      <c r="AN547" s="199"/>
      <c r="AO547" s="199"/>
      <c r="AP547" s="199"/>
      <c r="AQ547" s="199"/>
      <c r="AR547" s="163"/>
    </row>
    <row r="548" spans="1:44" ht="30" x14ac:dyDescent="0.25">
      <c r="A548" s="165" t="s">
        <v>1579</v>
      </c>
      <c r="B548" s="165" t="s">
        <v>163</v>
      </c>
      <c r="C548" s="165"/>
      <c r="D548" s="166" t="s">
        <v>143</v>
      </c>
      <c r="E548" s="166" t="s">
        <v>284</v>
      </c>
      <c r="F548" s="165" t="s">
        <v>220</v>
      </c>
      <c r="G548" s="165" t="s">
        <v>61</v>
      </c>
      <c r="H548" s="167">
        <v>44706.25</v>
      </c>
      <c r="I548" s="167">
        <v>44706.25</v>
      </c>
      <c r="J548" s="161" t="str">
        <f t="shared" si="151"/>
        <v>CLOSED</v>
      </c>
      <c r="K548" s="197" t="s">
        <v>731</v>
      </c>
      <c r="L548" s="207"/>
      <c r="M548" s="233"/>
      <c r="N548" s="221"/>
      <c r="O548" s="224"/>
      <c r="P548" s="399"/>
      <c r="Q548" s="399"/>
      <c r="R548" s="205"/>
      <c r="S548" s="169"/>
      <c r="T548" s="205"/>
      <c r="U548" s="169"/>
      <c r="V548" s="169"/>
      <c r="W548" s="231" t="s">
        <v>218</v>
      </c>
      <c r="X548" s="168"/>
      <c r="Y548" s="168" t="s">
        <v>186</v>
      </c>
      <c r="Z548" s="168"/>
      <c r="AA548" s="168"/>
      <c r="AB548" s="168"/>
      <c r="AC548" s="168"/>
      <c r="AD548" s="162"/>
      <c r="AE548" s="162"/>
      <c r="AF548" s="162"/>
      <c r="AG548" s="162"/>
      <c r="AH548" s="162"/>
      <c r="AI548" s="163"/>
      <c r="AJ548" s="163"/>
      <c r="AK548" s="163"/>
      <c r="AL548" s="163"/>
      <c r="AM548" s="199"/>
      <c r="AN548" s="199"/>
      <c r="AO548" s="199"/>
      <c r="AP548" s="199"/>
      <c r="AQ548" s="199"/>
      <c r="AR548" s="163"/>
    </row>
    <row r="549" spans="1:44" ht="30" x14ac:dyDescent="0.25">
      <c r="A549" s="165" t="s">
        <v>1580</v>
      </c>
      <c r="B549" s="165" t="s">
        <v>163</v>
      </c>
      <c r="C549" s="165"/>
      <c r="D549" s="166" t="s">
        <v>143</v>
      </c>
      <c r="E549" s="166" t="s">
        <v>407</v>
      </c>
      <c r="F549" s="165" t="s">
        <v>220</v>
      </c>
      <c r="G549" s="165" t="s">
        <v>61</v>
      </c>
      <c r="H549" s="167">
        <v>44706.986111111109</v>
      </c>
      <c r="I549" s="167">
        <v>44707.027777777781</v>
      </c>
      <c r="J549" s="161" t="str">
        <f t="shared" si="151"/>
        <v>CLOSED</v>
      </c>
      <c r="K549" s="197" t="s">
        <v>775</v>
      </c>
      <c r="L549" s="207"/>
      <c r="M549" s="233"/>
      <c r="N549" s="221"/>
      <c r="O549" s="224"/>
      <c r="P549" s="399"/>
      <c r="Q549" s="399"/>
      <c r="R549" s="205"/>
      <c r="S549" s="169"/>
      <c r="T549" s="205"/>
      <c r="U549" s="169"/>
      <c r="V549" s="169"/>
      <c r="W549" s="231" t="s">
        <v>218</v>
      </c>
      <c r="X549" s="168" t="s">
        <v>186</v>
      </c>
      <c r="Y549" s="168"/>
      <c r="Z549" s="168"/>
      <c r="AA549" s="168"/>
      <c r="AB549" s="168"/>
      <c r="AC549" s="168"/>
      <c r="AD549" s="162"/>
      <c r="AE549" s="162"/>
      <c r="AF549" s="162"/>
      <c r="AG549" s="162"/>
      <c r="AH549" s="162"/>
      <c r="AI549" s="163"/>
      <c r="AJ549" s="163"/>
      <c r="AK549" s="163"/>
      <c r="AL549" s="163"/>
      <c r="AM549" s="199"/>
      <c r="AN549" s="199"/>
      <c r="AO549" s="199"/>
      <c r="AP549" s="199"/>
      <c r="AQ549" s="199"/>
      <c r="AR549" s="163"/>
    </row>
    <row r="550" spans="1:44" x14ac:dyDescent="0.25">
      <c r="A550" s="165" t="s">
        <v>1581</v>
      </c>
      <c r="B550" s="165" t="s">
        <v>163</v>
      </c>
      <c r="C550" s="165"/>
      <c r="D550" s="166" t="s">
        <v>143</v>
      </c>
      <c r="E550" s="166" t="s">
        <v>283</v>
      </c>
      <c r="F550" s="165" t="s">
        <v>220</v>
      </c>
      <c r="G550" s="165" t="s">
        <v>68</v>
      </c>
      <c r="H550" s="167">
        <v>44707.173611111109</v>
      </c>
      <c r="I550" s="167">
        <v>44707.180555555555</v>
      </c>
      <c r="J550" s="161" t="str">
        <f t="shared" ref="J550:J556" si="152">IF(A550="","",IF(OR(I550="",H550="")=TRUE,"OPEN","CLOSED"))</f>
        <v>CLOSED</v>
      </c>
      <c r="K550" s="197" t="s">
        <v>730</v>
      </c>
      <c r="L550" s="207"/>
      <c r="M550" s="233"/>
      <c r="N550" s="221"/>
      <c r="O550" s="224"/>
      <c r="P550" s="399"/>
      <c r="Q550" s="399"/>
      <c r="R550" s="205"/>
      <c r="S550" s="169"/>
      <c r="T550" s="205"/>
      <c r="U550" s="169"/>
      <c r="V550" s="169"/>
      <c r="W550" s="231" t="s">
        <v>218</v>
      </c>
      <c r="X550" s="168"/>
      <c r="Y550" s="168" t="s">
        <v>186</v>
      </c>
      <c r="Z550" s="168"/>
      <c r="AA550" s="168"/>
      <c r="AB550" s="168"/>
      <c r="AC550" s="168"/>
      <c r="AD550" s="162"/>
      <c r="AE550" s="162"/>
      <c r="AF550" s="162"/>
      <c r="AG550" s="162"/>
      <c r="AH550" s="162"/>
      <c r="AI550" s="163"/>
      <c r="AJ550" s="163"/>
      <c r="AK550" s="163"/>
      <c r="AL550" s="163"/>
      <c r="AM550" s="199"/>
      <c r="AN550" s="199"/>
      <c r="AO550" s="199"/>
      <c r="AP550" s="199"/>
      <c r="AQ550" s="199"/>
      <c r="AR550" s="163"/>
    </row>
    <row r="551" spans="1:44" ht="30" x14ac:dyDescent="0.25">
      <c r="A551" s="165" t="s">
        <v>1582</v>
      </c>
      <c r="B551" s="165" t="s">
        <v>163</v>
      </c>
      <c r="C551" s="165"/>
      <c r="D551" s="166" t="s">
        <v>143</v>
      </c>
      <c r="E551" s="166" t="s">
        <v>284</v>
      </c>
      <c r="F551" s="165" t="s">
        <v>220</v>
      </c>
      <c r="G551" s="165" t="s">
        <v>61</v>
      </c>
      <c r="H551" s="167">
        <v>44707.180555555555</v>
      </c>
      <c r="I551" s="167">
        <v>44707.1875</v>
      </c>
      <c r="J551" s="161" t="str">
        <f t="shared" si="152"/>
        <v>CLOSED</v>
      </c>
      <c r="K551" s="197" t="s">
        <v>731</v>
      </c>
      <c r="L551" s="207"/>
      <c r="M551" s="233"/>
      <c r="N551" s="221"/>
      <c r="O551" s="224"/>
      <c r="P551" s="399"/>
      <c r="Q551" s="399"/>
      <c r="R551" s="205"/>
      <c r="S551" s="169"/>
      <c r="T551" s="205"/>
      <c r="U551" s="169"/>
      <c r="V551" s="169"/>
      <c r="W551" s="231" t="s">
        <v>218</v>
      </c>
      <c r="X551" s="168"/>
      <c r="Y551" s="168" t="s">
        <v>186</v>
      </c>
      <c r="Z551" s="168"/>
      <c r="AA551" s="168"/>
      <c r="AB551" s="168"/>
      <c r="AC551" s="168"/>
      <c r="AD551" s="162"/>
      <c r="AE551" s="162"/>
      <c r="AF551" s="162"/>
      <c r="AG551" s="162"/>
      <c r="AH551" s="162"/>
      <c r="AI551" s="163"/>
      <c r="AJ551" s="163"/>
      <c r="AK551" s="163"/>
      <c r="AL551" s="163"/>
      <c r="AM551" s="199"/>
      <c r="AN551" s="199"/>
      <c r="AO551" s="199"/>
      <c r="AP551" s="199"/>
      <c r="AQ551" s="199"/>
      <c r="AR551" s="163"/>
    </row>
    <row r="552" spans="1:44" x14ac:dyDescent="0.25">
      <c r="A552" s="165" t="s">
        <v>1583</v>
      </c>
      <c r="B552" s="165" t="s">
        <v>163</v>
      </c>
      <c r="C552" s="165"/>
      <c r="D552" s="166" t="s">
        <v>143</v>
      </c>
      <c r="E552" s="166" t="s">
        <v>244</v>
      </c>
      <c r="F552" s="165" t="s">
        <v>220</v>
      </c>
      <c r="G552" s="165" t="s">
        <v>65</v>
      </c>
      <c r="H552" s="167">
        <v>44707.187499942127</v>
      </c>
      <c r="I552" s="167">
        <v>44707.194444502318</v>
      </c>
      <c r="J552" s="161" t="str">
        <f t="shared" si="152"/>
        <v>CLOSED</v>
      </c>
      <c r="K552" s="197" t="s">
        <v>960</v>
      </c>
      <c r="L552" s="207"/>
      <c r="M552" s="233"/>
      <c r="N552" s="221"/>
      <c r="O552" s="224"/>
      <c r="P552" s="399"/>
      <c r="Q552" s="399"/>
      <c r="R552" s="205"/>
      <c r="S552" s="169"/>
      <c r="T552" s="205"/>
      <c r="U552" s="169"/>
      <c r="V552" s="169"/>
      <c r="W552" s="231" t="s">
        <v>218</v>
      </c>
      <c r="X552" s="168"/>
      <c r="Y552" s="168" t="s">
        <v>186</v>
      </c>
      <c r="Z552" s="168"/>
      <c r="AA552" s="168"/>
      <c r="AB552" s="168"/>
      <c r="AC552" s="168"/>
      <c r="AD552" s="162"/>
      <c r="AE552" s="162"/>
      <c r="AF552" s="162"/>
      <c r="AG552" s="162"/>
      <c r="AH552" s="162"/>
      <c r="AI552" s="163"/>
      <c r="AJ552" s="163"/>
      <c r="AK552" s="163"/>
      <c r="AL552" s="163"/>
      <c r="AM552" s="199"/>
      <c r="AN552" s="199"/>
      <c r="AO552" s="199"/>
      <c r="AP552" s="199"/>
      <c r="AQ552" s="199"/>
      <c r="AR552" s="163"/>
    </row>
    <row r="553" spans="1:44" x14ac:dyDescent="0.25">
      <c r="A553" s="165" t="s">
        <v>1584</v>
      </c>
      <c r="B553" s="165" t="s">
        <v>163</v>
      </c>
      <c r="C553" s="165"/>
      <c r="D553" s="166" t="s">
        <v>143</v>
      </c>
      <c r="E553" s="166" t="s">
        <v>246</v>
      </c>
      <c r="F553" s="165" t="s">
        <v>220</v>
      </c>
      <c r="G553" s="165" t="s">
        <v>68</v>
      </c>
      <c r="H553" s="167">
        <v>44707.194444386572</v>
      </c>
      <c r="I553" s="167">
        <v>44707.201389004629</v>
      </c>
      <c r="J553" s="161" t="str">
        <f t="shared" si="152"/>
        <v>CLOSED</v>
      </c>
      <c r="K553" s="197" t="s">
        <v>961</v>
      </c>
      <c r="L553" s="207"/>
      <c r="M553" s="233"/>
      <c r="N553" s="221"/>
      <c r="O553" s="224"/>
      <c r="P553" s="399"/>
      <c r="Q553" s="399"/>
      <c r="R553" s="205"/>
      <c r="S553" s="169"/>
      <c r="T553" s="205"/>
      <c r="U553" s="169"/>
      <c r="V553" s="169"/>
      <c r="W553" s="231" t="s">
        <v>218</v>
      </c>
      <c r="X553" s="168"/>
      <c r="Y553" s="168" t="s">
        <v>186</v>
      </c>
      <c r="Z553" s="168"/>
      <c r="AA553" s="168"/>
      <c r="AB553" s="168"/>
      <c r="AC553" s="168"/>
      <c r="AD553" s="162"/>
      <c r="AE553" s="162"/>
      <c r="AF553" s="162"/>
      <c r="AG553" s="162"/>
      <c r="AH553" s="162"/>
      <c r="AI553" s="163"/>
      <c r="AJ553" s="163"/>
      <c r="AK553" s="163"/>
      <c r="AL553" s="163"/>
      <c r="AM553" s="199"/>
      <c r="AN553" s="199"/>
      <c r="AO553" s="199"/>
      <c r="AP553" s="199"/>
      <c r="AQ553" s="199"/>
      <c r="AR553" s="163"/>
    </row>
    <row r="554" spans="1:44" x14ac:dyDescent="0.25">
      <c r="A554" s="165" t="s">
        <v>1585</v>
      </c>
      <c r="B554" s="165" t="s">
        <v>163</v>
      </c>
      <c r="C554" s="165"/>
      <c r="D554" s="166" t="s">
        <v>143</v>
      </c>
      <c r="E554" s="166" t="s">
        <v>245</v>
      </c>
      <c r="F554" s="165" t="s">
        <v>220</v>
      </c>
      <c r="G554" s="165" t="s">
        <v>65</v>
      </c>
      <c r="H554" s="167">
        <v>44707.201388831018</v>
      </c>
      <c r="I554" s="167">
        <v>44707.208333506947</v>
      </c>
      <c r="J554" s="161" t="str">
        <f t="shared" si="152"/>
        <v>CLOSED</v>
      </c>
      <c r="K554" s="197" t="s">
        <v>1060</v>
      </c>
      <c r="L554" s="207"/>
      <c r="M554" s="233"/>
      <c r="N554" s="221"/>
      <c r="O554" s="224"/>
      <c r="P554" s="399"/>
      <c r="Q554" s="399"/>
      <c r="R554" s="205"/>
      <c r="S554" s="169"/>
      <c r="T554" s="205"/>
      <c r="U554" s="169"/>
      <c r="V554" s="169"/>
      <c r="W554" s="231" t="s">
        <v>218</v>
      </c>
      <c r="X554" s="168"/>
      <c r="Y554" s="168" t="s">
        <v>186</v>
      </c>
      <c r="Z554" s="168"/>
      <c r="AA554" s="168"/>
      <c r="AB554" s="168"/>
      <c r="AC554" s="168"/>
      <c r="AD554" s="162"/>
      <c r="AE554" s="162"/>
      <c r="AF554" s="162"/>
      <c r="AG554" s="162"/>
      <c r="AH554" s="162"/>
      <c r="AI554" s="163"/>
      <c r="AJ554" s="163"/>
      <c r="AK554" s="163"/>
      <c r="AL554" s="163"/>
      <c r="AM554" s="199"/>
      <c r="AN554" s="199"/>
      <c r="AO554" s="199"/>
      <c r="AP554" s="199"/>
      <c r="AQ554" s="199"/>
      <c r="AR554" s="163"/>
    </row>
    <row r="555" spans="1:44" x14ac:dyDescent="0.25">
      <c r="A555" s="165" t="s">
        <v>1586</v>
      </c>
      <c r="B555" s="165" t="s">
        <v>163</v>
      </c>
      <c r="C555" s="165"/>
      <c r="D555" s="166" t="s">
        <v>143</v>
      </c>
      <c r="E555" s="166" t="s">
        <v>247</v>
      </c>
      <c r="F555" s="165" t="s">
        <v>220</v>
      </c>
      <c r="G555" s="165" t="s">
        <v>66</v>
      </c>
      <c r="H555" s="167">
        <v>44707.208333275463</v>
      </c>
      <c r="I555" s="167">
        <v>44707.215278009258</v>
      </c>
      <c r="J555" s="161" t="str">
        <f t="shared" si="152"/>
        <v>CLOSED</v>
      </c>
      <c r="K555" s="197" t="s">
        <v>744</v>
      </c>
      <c r="L555" s="207"/>
      <c r="M555" s="233"/>
      <c r="N555" s="221"/>
      <c r="O555" s="224"/>
      <c r="P555" s="399"/>
      <c r="Q555" s="399"/>
      <c r="R555" s="205"/>
      <c r="S555" s="169"/>
      <c r="T555" s="205"/>
      <c r="U555" s="169"/>
      <c r="V555" s="169"/>
      <c r="W555" s="231" t="s">
        <v>218</v>
      </c>
      <c r="X555" s="168"/>
      <c r="Y555" s="168" t="s">
        <v>186</v>
      </c>
      <c r="Z555" s="168"/>
      <c r="AA555" s="168"/>
      <c r="AB555" s="168"/>
      <c r="AC555" s="168"/>
      <c r="AD555" s="162"/>
      <c r="AE555" s="162"/>
      <c r="AF555" s="162"/>
      <c r="AG555" s="162"/>
      <c r="AH555" s="162"/>
      <c r="AI555" s="163"/>
      <c r="AJ555" s="163"/>
      <c r="AK555" s="163"/>
      <c r="AL555" s="163"/>
      <c r="AM555" s="199"/>
      <c r="AN555" s="199"/>
      <c r="AO555" s="199"/>
      <c r="AP555" s="199"/>
      <c r="AQ555" s="199"/>
      <c r="AR555" s="163"/>
    </row>
    <row r="556" spans="1:44" x14ac:dyDescent="0.25">
      <c r="A556" s="165" t="s">
        <v>1587</v>
      </c>
      <c r="B556" s="165" t="s">
        <v>163</v>
      </c>
      <c r="C556" s="165"/>
      <c r="D556" s="166" t="s">
        <v>143</v>
      </c>
      <c r="E556" s="166" t="s">
        <v>248</v>
      </c>
      <c r="F556" s="165" t="s">
        <v>220</v>
      </c>
      <c r="G556" s="165" t="s">
        <v>66</v>
      </c>
      <c r="H556" s="167">
        <v>44707.215277719908</v>
      </c>
      <c r="I556" s="167">
        <v>44707.222222511577</v>
      </c>
      <c r="J556" s="161" t="str">
        <f t="shared" si="152"/>
        <v>CLOSED</v>
      </c>
      <c r="K556" s="197" t="s">
        <v>746</v>
      </c>
      <c r="L556" s="207"/>
      <c r="M556" s="233"/>
      <c r="N556" s="221"/>
      <c r="O556" s="224"/>
      <c r="P556" s="399"/>
      <c r="Q556" s="399"/>
      <c r="R556" s="205"/>
      <c r="S556" s="169"/>
      <c r="T556" s="205"/>
      <c r="U556" s="169"/>
      <c r="V556" s="169"/>
      <c r="W556" s="231" t="s">
        <v>218</v>
      </c>
      <c r="X556" s="168"/>
      <c r="Y556" s="168" t="s">
        <v>186</v>
      </c>
      <c r="Z556" s="168"/>
      <c r="AA556" s="168"/>
      <c r="AB556" s="168"/>
      <c r="AC556" s="168"/>
      <c r="AD556" s="162"/>
      <c r="AE556" s="162"/>
      <c r="AF556" s="162"/>
      <c r="AG556" s="162"/>
      <c r="AH556" s="162"/>
      <c r="AI556" s="163"/>
      <c r="AJ556" s="163"/>
      <c r="AK556" s="163"/>
      <c r="AL556" s="163"/>
      <c r="AM556" s="199"/>
      <c r="AN556" s="199"/>
      <c r="AO556" s="199"/>
      <c r="AP556" s="199"/>
      <c r="AQ556" s="199"/>
      <c r="AR556" s="163"/>
    </row>
    <row r="557" spans="1:44" x14ac:dyDescent="0.25">
      <c r="A557" s="165" t="s">
        <v>1588</v>
      </c>
      <c r="B557" s="165" t="s">
        <v>163</v>
      </c>
      <c r="C557" s="165"/>
      <c r="D557" s="166" t="s">
        <v>143</v>
      </c>
      <c r="E557" s="166" t="s">
        <v>251</v>
      </c>
      <c r="F557" s="165" t="s">
        <v>220</v>
      </c>
      <c r="G557" s="165" t="s">
        <v>68</v>
      </c>
      <c r="H557" s="167">
        <v>44707.222222164353</v>
      </c>
      <c r="I557" s="167">
        <v>44707.229167013887</v>
      </c>
      <c r="J557" s="161" t="str">
        <f t="shared" ref="J557:J565" si="153">IF(A557="","",IF(OR(I557="",H557="")=TRUE,"OPEN","CLOSED"))</f>
        <v>CLOSED</v>
      </c>
      <c r="K557" s="197" t="s">
        <v>963</v>
      </c>
      <c r="L557" s="207"/>
      <c r="M557" s="233"/>
      <c r="N557" s="221"/>
      <c r="O557" s="224"/>
      <c r="P557" s="399"/>
      <c r="Q557" s="399"/>
      <c r="R557" s="205"/>
      <c r="S557" s="169"/>
      <c r="T557" s="205"/>
      <c r="U557" s="169"/>
      <c r="V557" s="169"/>
      <c r="W557" s="231" t="s">
        <v>218</v>
      </c>
      <c r="X557" s="168"/>
      <c r="Y557" s="168" t="s">
        <v>186</v>
      </c>
      <c r="Z557" s="168"/>
      <c r="AA557" s="168"/>
      <c r="AB557" s="168"/>
      <c r="AC557" s="168"/>
      <c r="AD557" s="162"/>
      <c r="AE557" s="162"/>
      <c r="AF557" s="162"/>
      <c r="AG557" s="162"/>
      <c r="AH557" s="162"/>
      <c r="AI557" s="163"/>
      <c r="AJ557" s="163"/>
      <c r="AK557" s="163"/>
      <c r="AL557" s="163"/>
      <c r="AM557" s="199"/>
      <c r="AN557" s="199"/>
      <c r="AO557" s="199"/>
      <c r="AP557" s="199"/>
      <c r="AQ557" s="199"/>
      <c r="AR557" s="163"/>
    </row>
    <row r="558" spans="1:44" x14ac:dyDescent="0.25">
      <c r="A558" s="165" t="s">
        <v>1589</v>
      </c>
      <c r="B558" s="165" t="s">
        <v>163</v>
      </c>
      <c r="C558" s="165"/>
      <c r="D558" s="166" t="s">
        <v>143</v>
      </c>
      <c r="E558" s="166" t="s">
        <v>254</v>
      </c>
      <c r="F558" s="165" t="s">
        <v>220</v>
      </c>
      <c r="G558" s="165" t="s">
        <v>69</v>
      </c>
      <c r="H558" s="167">
        <v>44707.229166608799</v>
      </c>
      <c r="I558" s="167">
        <v>44707.236111516206</v>
      </c>
      <c r="J558" s="161" t="str">
        <f t="shared" si="153"/>
        <v>CLOSED</v>
      </c>
      <c r="K558" s="197" t="s">
        <v>749</v>
      </c>
      <c r="L558" s="207"/>
      <c r="M558" s="233"/>
      <c r="N558" s="221"/>
      <c r="O558" s="224"/>
      <c r="P558" s="399"/>
      <c r="Q558" s="399"/>
      <c r="R558" s="205"/>
      <c r="S558" s="169"/>
      <c r="T558" s="205"/>
      <c r="U558" s="169"/>
      <c r="V558" s="169"/>
      <c r="W558" s="231" t="s">
        <v>218</v>
      </c>
      <c r="X558" s="168"/>
      <c r="Y558" s="168" t="s">
        <v>186</v>
      </c>
      <c r="Z558" s="168"/>
      <c r="AA558" s="168"/>
      <c r="AB558" s="168"/>
      <c r="AC558" s="168"/>
      <c r="AD558" s="162"/>
      <c r="AE558" s="162"/>
      <c r="AF558" s="162"/>
      <c r="AG558" s="162"/>
      <c r="AH558" s="162"/>
      <c r="AI558" s="163"/>
      <c r="AJ558" s="163"/>
      <c r="AK558" s="163"/>
      <c r="AL558" s="163"/>
      <c r="AM558" s="199"/>
      <c r="AN558" s="199"/>
      <c r="AO558" s="199"/>
      <c r="AP558" s="199"/>
      <c r="AQ558" s="199"/>
      <c r="AR558" s="163"/>
    </row>
    <row r="559" spans="1:44" x14ac:dyDescent="0.25">
      <c r="A559" s="165" t="s">
        <v>1590</v>
      </c>
      <c r="B559" s="165" t="s">
        <v>163</v>
      </c>
      <c r="C559" s="165"/>
      <c r="D559" s="166" t="s">
        <v>143</v>
      </c>
      <c r="E559" s="166" t="s">
        <v>376</v>
      </c>
      <c r="F559" s="165" t="s">
        <v>220</v>
      </c>
      <c r="G559" s="165" t="s">
        <v>60</v>
      </c>
      <c r="H559" s="167">
        <v>44707.236111053244</v>
      </c>
      <c r="I559" s="167">
        <v>44707.243056018517</v>
      </c>
      <c r="J559" s="161" t="str">
        <f t="shared" si="153"/>
        <v>CLOSED</v>
      </c>
      <c r="K559" s="197" t="s">
        <v>1576</v>
      </c>
      <c r="L559" s="207"/>
      <c r="M559" s="233"/>
      <c r="N559" s="221"/>
      <c r="O559" s="224"/>
      <c r="P559" s="399"/>
      <c r="Q559" s="399"/>
      <c r="R559" s="205"/>
      <c r="S559" s="169"/>
      <c r="T559" s="205"/>
      <c r="U559" s="169"/>
      <c r="V559" s="169"/>
      <c r="W559" s="231" t="s">
        <v>218</v>
      </c>
      <c r="X559" s="168"/>
      <c r="Y559" s="168" t="s">
        <v>186</v>
      </c>
      <c r="Z559" s="168"/>
      <c r="AA559" s="168"/>
      <c r="AB559" s="168"/>
      <c r="AC559" s="168"/>
      <c r="AD559" s="162"/>
      <c r="AE559" s="162"/>
      <c r="AF559" s="162"/>
      <c r="AG559" s="162"/>
      <c r="AH559" s="162"/>
      <c r="AI559" s="163"/>
      <c r="AJ559" s="163"/>
      <c r="AK559" s="163"/>
      <c r="AL559" s="163"/>
      <c r="AM559" s="199"/>
      <c r="AN559" s="199"/>
      <c r="AO559" s="199"/>
      <c r="AP559" s="199"/>
      <c r="AQ559" s="199"/>
      <c r="AR559" s="163"/>
    </row>
    <row r="560" spans="1:44" x14ac:dyDescent="0.25">
      <c r="A560" s="165" t="s">
        <v>1591</v>
      </c>
      <c r="B560" s="165" t="s">
        <v>163</v>
      </c>
      <c r="C560" s="165"/>
      <c r="D560" s="166" t="s">
        <v>143</v>
      </c>
      <c r="E560" s="166" t="s">
        <v>416</v>
      </c>
      <c r="F560" s="165" t="s">
        <v>220</v>
      </c>
      <c r="G560" s="165" t="s">
        <v>64</v>
      </c>
      <c r="H560" s="167">
        <v>44707.243055497682</v>
      </c>
      <c r="I560" s="167">
        <v>44707.250000520835</v>
      </c>
      <c r="J560" s="161" t="str">
        <f t="shared" si="153"/>
        <v>CLOSED</v>
      </c>
      <c r="K560" s="197" t="s">
        <v>1577</v>
      </c>
      <c r="L560" s="207"/>
      <c r="M560" s="233"/>
      <c r="N560" s="221"/>
      <c r="O560" s="224"/>
      <c r="P560" s="399"/>
      <c r="Q560" s="399"/>
      <c r="R560" s="205"/>
      <c r="S560" s="169"/>
      <c r="T560" s="205"/>
      <c r="U560" s="169"/>
      <c r="V560" s="169"/>
      <c r="W560" s="231" t="s">
        <v>218</v>
      </c>
      <c r="X560" s="168"/>
      <c r="Y560" s="168" t="s">
        <v>186</v>
      </c>
      <c r="Z560" s="168"/>
      <c r="AA560" s="168"/>
      <c r="AB560" s="168"/>
      <c r="AC560" s="168"/>
      <c r="AD560" s="162"/>
      <c r="AE560" s="162"/>
      <c r="AF560" s="162"/>
      <c r="AG560" s="162"/>
      <c r="AH560" s="162"/>
      <c r="AI560" s="163"/>
      <c r="AJ560" s="163"/>
      <c r="AK560" s="163"/>
      <c r="AL560" s="163"/>
      <c r="AM560" s="199"/>
      <c r="AN560" s="199"/>
      <c r="AO560" s="199"/>
      <c r="AP560" s="199"/>
      <c r="AQ560" s="199"/>
      <c r="AR560" s="163"/>
    </row>
    <row r="561" spans="1:45" x14ac:dyDescent="0.25">
      <c r="A561" s="165" t="s">
        <v>1592</v>
      </c>
      <c r="B561" s="165" t="s">
        <v>163</v>
      </c>
      <c r="C561" s="165"/>
      <c r="D561" s="166" t="s">
        <v>143</v>
      </c>
      <c r="E561" s="166" t="s">
        <v>257</v>
      </c>
      <c r="F561" s="165" t="s">
        <v>220</v>
      </c>
      <c r="G561" s="165" t="s">
        <v>60</v>
      </c>
      <c r="H561" s="167">
        <v>44707.249999942127</v>
      </c>
      <c r="I561" s="167">
        <v>44707.256945023146</v>
      </c>
      <c r="J561" s="161" t="str">
        <f t="shared" si="153"/>
        <v>CLOSED</v>
      </c>
      <c r="K561" s="197" t="s">
        <v>969</v>
      </c>
      <c r="L561" s="207"/>
      <c r="M561" s="233"/>
      <c r="N561" s="221"/>
      <c r="O561" s="224"/>
      <c r="P561" s="399"/>
      <c r="Q561" s="399"/>
      <c r="R561" s="205"/>
      <c r="S561" s="169"/>
      <c r="T561" s="205"/>
      <c r="U561" s="169"/>
      <c r="V561" s="169"/>
      <c r="W561" s="231" t="s">
        <v>218</v>
      </c>
      <c r="X561" s="168"/>
      <c r="Y561" s="168" t="s">
        <v>186</v>
      </c>
      <c r="Z561" s="168"/>
      <c r="AA561" s="168"/>
      <c r="AB561" s="168"/>
      <c r="AC561" s="168"/>
      <c r="AD561" s="162"/>
      <c r="AE561" s="162"/>
      <c r="AF561" s="162"/>
      <c r="AG561" s="162"/>
      <c r="AH561" s="162"/>
      <c r="AI561" s="163"/>
      <c r="AJ561" s="163"/>
      <c r="AK561" s="163"/>
      <c r="AL561" s="163"/>
      <c r="AM561" s="199"/>
      <c r="AN561" s="199"/>
      <c r="AO561" s="199"/>
      <c r="AP561" s="199"/>
      <c r="AQ561" s="199"/>
      <c r="AR561" s="163"/>
    </row>
    <row r="562" spans="1:45" ht="30" x14ac:dyDescent="0.25">
      <c r="A562" s="165" t="s">
        <v>1607</v>
      </c>
      <c r="B562" s="165" t="s">
        <v>163</v>
      </c>
      <c r="C562" s="165"/>
      <c r="D562" s="166" t="s">
        <v>143</v>
      </c>
      <c r="E562" s="166" t="s">
        <v>407</v>
      </c>
      <c r="F562" s="165" t="s">
        <v>220</v>
      </c>
      <c r="G562" s="165" t="s">
        <v>61</v>
      </c>
      <c r="H562" s="167">
        <v>44707.972222222219</v>
      </c>
      <c r="I562" s="167">
        <v>44707.993055555555</v>
      </c>
      <c r="J562" s="161" t="str">
        <f t="shared" si="153"/>
        <v>CLOSED</v>
      </c>
      <c r="K562" s="197" t="s">
        <v>775</v>
      </c>
      <c r="L562" s="207"/>
      <c r="M562" s="233"/>
      <c r="N562" s="221"/>
      <c r="O562" s="224"/>
      <c r="P562" s="399"/>
      <c r="Q562" s="399"/>
      <c r="R562" s="205"/>
      <c r="S562" s="169"/>
      <c r="T562" s="205"/>
      <c r="U562" s="169"/>
      <c r="V562" s="169"/>
      <c r="W562" s="231" t="s">
        <v>218</v>
      </c>
      <c r="X562" s="168" t="s">
        <v>186</v>
      </c>
      <c r="Y562" s="168"/>
      <c r="Z562" s="168"/>
      <c r="AA562" s="168"/>
      <c r="AB562" s="168"/>
      <c r="AC562" s="168"/>
      <c r="AD562" s="162"/>
      <c r="AE562" s="162"/>
      <c r="AF562" s="162"/>
      <c r="AG562" s="162"/>
      <c r="AH562" s="162"/>
      <c r="AI562" s="163"/>
      <c r="AJ562" s="163"/>
      <c r="AK562" s="163"/>
      <c r="AL562" s="163"/>
      <c r="AM562" s="199"/>
      <c r="AN562" s="199"/>
      <c r="AO562" s="199"/>
      <c r="AP562" s="199"/>
      <c r="AQ562" s="199"/>
      <c r="AR562" s="163"/>
    </row>
    <row r="563" spans="1:45" ht="13.5" customHeight="1" x14ac:dyDescent="0.25">
      <c r="A563" s="165" t="s">
        <v>1603</v>
      </c>
      <c r="B563" s="165" t="s">
        <v>163</v>
      </c>
      <c r="C563" s="165"/>
      <c r="D563" s="166" t="s">
        <v>143</v>
      </c>
      <c r="E563" s="166" t="s">
        <v>283</v>
      </c>
      <c r="F563" s="165" t="s">
        <v>220</v>
      </c>
      <c r="G563" s="165" t="s">
        <v>68</v>
      </c>
      <c r="H563" s="167">
        <v>44708.166666666664</v>
      </c>
      <c r="I563" s="167">
        <v>44708.1875</v>
      </c>
      <c r="J563" s="161" t="str">
        <f t="shared" si="153"/>
        <v>CLOSED</v>
      </c>
      <c r="K563" s="197" t="s">
        <v>730</v>
      </c>
      <c r="L563" s="207"/>
      <c r="M563" s="233"/>
      <c r="N563" s="221"/>
      <c r="O563" s="224"/>
      <c r="P563" s="399"/>
      <c r="Q563" s="399"/>
      <c r="R563" s="205"/>
      <c r="S563" s="169"/>
      <c r="T563" s="205"/>
      <c r="U563" s="169"/>
      <c r="V563" s="169"/>
      <c r="W563" s="231" t="s">
        <v>218</v>
      </c>
      <c r="X563" s="168" t="s">
        <v>186</v>
      </c>
      <c r="Y563" s="168"/>
      <c r="Z563" s="168"/>
      <c r="AA563" s="168"/>
      <c r="AB563" s="168"/>
      <c r="AC563" s="168"/>
      <c r="AD563" s="162"/>
      <c r="AE563" s="162"/>
      <c r="AF563" s="162"/>
      <c r="AG563" s="162"/>
      <c r="AH563" s="162"/>
      <c r="AI563" s="163"/>
      <c r="AJ563" s="163"/>
      <c r="AK563" s="163"/>
      <c r="AL563" s="163"/>
      <c r="AM563" s="199"/>
      <c r="AN563" s="199"/>
      <c r="AO563" s="199"/>
      <c r="AP563" s="199"/>
      <c r="AQ563" s="199"/>
      <c r="AR563" s="163"/>
    </row>
    <row r="564" spans="1:45" ht="30" x14ac:dyDescent="0.25">
      <c r="A564" s="165" t="s">
        <v>1604</v>
      </c>
      <c r="B564" s="165" t="s">
        <v>163</v>
      </c>
      <c r="C564" s="165"/>
      <c r="D564" s="166" t="s">
        <v>143</v>
      </c>
      <c r="E564" s="166" t="s">
        <v>284</v>
      </c>
      <c r="F564" s="165" t="s">
        <v>220</v>
      </c>
      <c r="G564" s="165" t="s">
        <v>61</v>
      </c>
      <c r="H564" s="167">
        <v>44708.1875</v>
      </c>
      <c r="I564" s="167">
        <v>44708.208333333336</v>
      </c>
      <c r="J564" s="161" t="str">
        <f t="shared" si="153"/>
        <v>CLOSED</v>
      </c>
      <c r="K564" s="197" t="s">
        <v>731</v>
      </c>
      <c r="L564" s="207"/>
      <c r="M564" s="233"/>
      <c r="N564" s="221"/>
      <c r="O564" s="224"/>
      <c r="P564" s="399"/>
      <c r="Q564" s="399"/>
      <c r="R564" s="205"/>
      <c r="S564" s="169"/>
      <c r="T564" s="205"/>
      <c r="U564" s="169"/>
      <c r="V564" s="169"/>
      <c r="W564" s="231" t="s">
        <v>218</v>
      </c>
      <c r="X564" s="168" t="s">
        <v>186</v>
      </c>
      <c r="Y564" s="168"/>
      <c r="Z564" s="168"/>
      <c r="AA564" s="168"/>
      <c r="AB564" s="168"/>
      <c r="AC564" s="168"/>
      <c r="AD564" s="162"/>
      <c r="AE564" s="162"/>
      <c r="AF564" s="162"/>
      <c r="AG564" s="162"/>
      <c r="AH564" s="162"/>
      <c r="AI564" s="163"/>
      <c r="AJ564" s="163"/>
      <c r="AK564" s="163"/>
      <c r="AL564" s="163"/>
      <c r="AM564" s="199"/>
      <c r="AN564" s="199"/>
      <c r="AO564" s="199"/>
      <c r="AP564" s="199"/>
      <c r="AQ564" s="199"/>
      <c r="AR564" s="163"/>
    </row>
    <row r="565" spans="1:45" ht="30" x14ac:dyDescent="0.25">
      <c r="A565" s="165" t="s">
        <v>1608</v>
      </c>
      <c r="B565" s="165" t="s">
        <v>163</v>
      </c>
      <c r="C565" s="165"/>
      <c r="D565" s="166" t="s">
        <v>143</v>
      </c>
      <c r="E565" s="166" t="s">
        <v>407</v>
      </c>
      <c r="F565" s="165" t="s">
        <v>220</v>
      </c>
      <c r="G565" s="165" t="s">
        <v>61</v>
      </c>
      <c r="H565" s="167">
        <v>44708.479166666664</v>
      </c>
      <c r="I565" s="167">
        <v>44709</v>
      </c>
      <c r="J565" s="161" t="str">
        <f t="shared" si="153"/>
        <v>CLOSED</v>
      </c>
      <c r="K565" s="197" t="s">
        <v>775</v>
      </c>
      <c r="L565" s="207"/>
      <c r="M565" s="233"/>
      <c r="N565" s="221"/>
      <c r="O565" s="224"/>
      <c r="P565" s="399"/>
      <c r="Q565" s="399"/>
      <c r="R565" s="205"/>
      <c r="S565" s="169"/>
      <c r="T565" s="205"/>
      <c r="U565" s="169"/>
      <c r="V565" s="169"/>
      <c r="W565" s="231" t="s">
        <v>218</v>
      </c>
      <c r="X565" s="168"/>
      <c r="Y565" s="168" t="s">
        <v>186</v>
      </c>
      <c r="Z565" s="168"/>
      <c r="AA565" s="168"/>
      <c r="AB565" s="168"/>
      <c r="AC565" s="168"/>
      <c r="AD565" s="162"/>
      <c r="AE565" s="162"/>
      <c r="AF565" s="162"/>
      <c r="AG565" s="162"/>
      <c r="AH565" s="162"/>
      <c r="AI565" s="163"/>
      <c r="AJ565" s="163"/>
      <c r="AK565" s="163"/>
      <c r="AL565" s="163"/>
      <c r="AM565" s="199"/>
      <c r="AN565" s="199"/>
      <c r="AO565" s="199"/>
      <c r="AP565" s="199"/>
      <c r="AQ565" s="199"/>
      <c r="AR565" s="163"/>
    </row>
    <row r="566" spans="1:45" ht="45" x14ac:dyDescent="0.25">
      <c r="A566" s="165" t="s">
        <v>1609</v>
      </c>
      <c r="B566" s="165" t="s">
        <v>163</v>
      </c>
      <c r="C566" s="165"/>
      <c r="D566" s="166" t="s">
        <v>144</v>
      </c>
      <c r="E566" s="166" t="s">
        <v>1612</v>
      </c>
      <c r="F566" s="165" t="s">
        <v>220</v>
      </c>
      <c r="G566" s="165" t="s">
        <v>62</v>
      </c>
      <c r="H566" s="167">
        <v>44709</v>
      </c>
      <c r="I566" s="167">
        <v>44709.25</v>
      </c>
      <c r="J566" s="161" t="str">
        <f t="shared" ref="J566:J576" si="154">IF(A566="","",IF(OR(I566="",H566="")=TRUE,"OPEN","CLOSED"))</f>
        <v>CLOSED</v>
      </c>
      <c r="K566" s="197" t="s">
        <v>1613</v>
      </c>
      <c r="L566" s="207"/>
      <c r="M566" s="233"/>
      <c r="N566" s="221"/>
      <c r="O566" s="224"/>
      <c r="P566" s="399"/>
      <c r="Q566" s="399"/>
      <c r="R566" s="205"/>
      <c r="S566" s="169"/>
      <c r="T566" s="205"/>
      <c r="U566" s="169"/>
      <c r="V566" s="169"/>
      <c r="W566" s="231" t="s">
        <v>218</v>
      </c>
      <c r="X566" s="168"/>
      <c r="Y566" s="168" t="s">
        <v>186</v>
      </c>
      <c r="Z566" s="168"/>
      <c r="AA566" s="168"/>
      <c r="AB566" s="168"/>
      <c r="AC566" s="168"/>
      <c r="AD566" s="162"/>
      <c r="AE566" s="162"/>
      <c r="AF566" s="162"/>
      <c r="AG566" s="162"/>
      <c r="AH566" s="162"/>
      <c r="AI566" s="163"/>
      <c r="AJ566" s="163"/>
      <c r="AK566" s="163"/>
      <c r="AL566" s="163"/>
      <c r="AM566" s="199"/>
      <c r="AN566" s="199"/>
      <c r="AO566" s="199"/>
      <c r="AP566" s="199"/>
      <c r="AQ566" s="199"/>
      <c r="AR566" s="163"/>
    </row>
    <row r="567" spans="1:45" ht="30" x14ac:dyDescent="0.25">
      <c r="A567" s="165" t="s">
        <v>1610</v>
      </c>
      <c r="B567" s="165" t="s">
        <v>163</v>
      </c>
      <c r="C567" s="165"/>
      <c r="D567" s="166" t="s">
        <v>144</v>
      </c>
      <c r="E567" s="166" t="s">
        <v>1619</v>
      </c>
      <c r="F567" s="165" t="s">
        <v>220</v>
      </c>
      <c r="G567" s="165" t="s">
        <v>62</v>
      </c>
      <c r="H567" s="167">
        <v>44709.229166666664</v>
      </c>
      <c r="I567" s="167">
        <v>44709.236111111109</v>
      </c>
      <c r="J567" s="161" t="str">
        <f t="shared" ref="J567:J572" si="155">IF(A567="","",IF(OR(I567="",H567="")=TRUE,"OPEN","CLOSED"))</f>
        <v>CLOSED</v>
      </c>
      <c r="K567" s="166" t="s">
        <v>1615</v>
      </c>
      <c r="L567" s="207"/>
      <c r="M567" s="233" t="s">
        <v>1616</v>
      </c>
      <c r="N567" s="221" t="s">
        <v>1617</v>
      </c>
      <c r="O567" s="224">
        <v>2</v>
      </c>
      <c r="P567" s="399"/>
      <c r="Q567" s="399"/>
      <c r="R567" s="205"/>
      <c r="S567" s="169"/>
      <c r="T567" s="205"/>
      <c r="U567" s="169"/>
      <c r="V567" s="169"/>
      <c r="W567" s="231" t="s">
        <v>218</v>
      </c>
      <c r="X567" s="168"/>
      <c r="Y567" s="168" t="s">
        <v>186</v>
      </c>
      <c r="Z567" s="168"/>
      <c r="AA567" s="168"/>
      <c r="AB567" s="168"/>
      <c r="AC567" s="168"/>
      <c r="AD567" s="162"/>
      <c r="AE567" s="162"/>
      <c r="AF567" s="162"/>
      <c r="AG567" s="162"/>
      <c r="AH567" s="162"/>
      <c r="AI567" s="163"/>
      <c r="AJ567" s="163"/>
      <c r="AK567" s="163"/>
      <c r="AL567" s="163"/>
      <c r="AM567" s="199"/>
      <c r="AN567" s="199"/>
      <c r="AO567" s="199"/>
      <c r="AP567" s="199"/>
      <c r="AQ567" s="199"/>
      <c r="AR567" s="163"/>
    </row>
    <row r="568" spans="1:45" x14ac:dyDescent="0.25">
      <c r="A568" s="165" t="s">
        <v>1611</v>
      </c>
      <c r="B568" s="165" t="s">
        <v>163</v>
      </c>
      <c r="C568" s="165"/>
      <c r="D568" s="166" t="s">
        <v>144</v>
      </c>
      <c r="E568" s="166" t="s">
        <v>1676</v>
      </c>
      <c r="F568" s="165" t="s">
        <v>220</v>
      </c>
      <c r="G568" s="165" t="s">
        <v>62</v>
      </c>
      <c r="H568" s="167">
        <v>44709.333333333336</v>
      </c>
      <c r="I568" s="167"/>
      <c r="J568" s="161" t="str">
        <f>IF(A568="","",IF(OR(I568="",H568="")=TRUE,"OPEN","CLOSED"))</f>
        <v>OPEN</v>
      </c>
      <c r="K568" s="166" t="s">
        <v>1676</v>
      </c>
      <c r="L568" s="207"/>
      <c r="M568" s="233"/>
      <c r="N568" s="221"/>
      <c r="O568" s="224"/>
      <c r="P568" s="399"/>
      <c r="Q568" s="399"/>
      <c r="R568" s="205"/>
      <c r="S568" s="169"/>
      <c r="T568" s="205"/>
      <c r="U568" s="169"/>
      <c r="V568" s="169"/>
      <c r="W568" s="231" t="s">
        <v>218</v>
      </c>
      <c r="X568" s="168"/>
      <c r="Y568" s="168" t="s">
        <v>186</v>
      </c>
      <c r="Z568" s="168"/>
      <c r="AA568" s="168"/>
      <c r="AB568" s="168"/>
      <c r="AC568" s="168"/>
      <c r="AD568" s="162"/>
      <c r="AE568" s="162"/>
      <c r="AF568" s="162"/>
      <c r="AG568" s="162"/>
      <c r="AH568" s="162"/>
      <c r="AI568" s="163"/>
      <c r="AJ568" s="163"/>
      <c r="AK568" s="163"/>
      <c r="AL568" s="163"/>
      <c r="AM568" s="199"/>
      <c r="AN568" s="199"/>
      <c r="AO568" s="199"/>
      <c r="AP568" s="199"/>
      <c r="AQ568" s="199"/>
      <c r="AR568" s="163"/>
    </row>
    <row r="569" spans="1:45" x14ac:dyDescent="0.25">
      <c r="A569" s="165" t="s">
        <v>1614</v>
      </c>
      <c r="B569" s="165" t="s">
        <v>163</v>
      </c>
      <c r="C569" s="165"/>
      <c r="D569" s="166" t="s">
        <v>144</v>
      </c>
      <c r="E569" s="166" t="s">
        <v>1677</v>
      </c>
      <c r="F569" s="165" t="s">
        <v>220</v>
      </c>
      <c r="G569" s="165" t="s">
        <v>62</v>
      </c>
      <c r="H569" s="167">
        <v>44709.333333333336</v>
      </c>
      <c r="I569" s="167"/>
      <c r="J569" s="161" t="str">
        <f>IF(A569="","",IF(OR(I569="",H569="")=TRUE,"OPEN","CLOSED"))</f>
        <v>OPEN</v>
      </c>
      <c r="K569" s="166" t="s">
        <v>1677</v>
      </c>
      <c r="L569" s="207"/>
      <c r="M569" s="233"/>
      <c r="N569" s="221"/>
      <c r="O569" s="224"/>
      <c r="P569" s="399"/>
      <c r="Q569" s="399"/>
      <c r="R569" s="205"/>
      <c r="S569" s="169"/>
      <c r="T569" s="205"/>
      <c r="U569" s="169"/>
      <c r="V569" s="169"/>
      <c r="W569" s="231" t="s">
        <v>218</v>
      </c>
      <c r="X569" s="168"/>
      <c r="Y569" s="168" t="s">
        <v>186</v>
      </c>
      <c r="Z569" s="168"/>
      <c r="AA569" s="168"/>
      <c r="AB569" s="168"/>
      <c r="AC569" s="168"/>
      <c r="AD569" s="162"/>
      <c r="AE569" s="162"/>
      <c r="AF569" s="162"/>
      <c r="AG569" s="162"/>
      <c r="AH569" s="162"/>
      <c r="AI569" s="163"/>
      <c r="AJ569" s="163"/>
      <c r="AK569" s="163"/>
      <c r="AL569" s="163"/>
      <c r="AM569" s="199"/>
      <c r="AN569" s="199"/>
      <c r="AO569" s="199"/>
      <c r="AP569" s="199"/>
      <c r="AQ569" s="199"/>
      <c r="AR569" s="163"/>
    </row>
    <row r="570" spans="1:45" x14ac:dyDescent="0.25">
      <c r="A570" s="165" t="s">
        <v>1618</v>
      </c>
      <c r="B570" s="165" t="s">
        <v>163</v>
      </c>
      <c r="C570" s="165"/>
      <c r="D570" s="166" t="s">
        <v>144</v>
      </c>
      <c r="E570" s="166" t="s">
        <v>1678</v>
      </c>
      <c r="F570" s="165" t="s">
        <v>220</v>
      </c>
      <c r="G570" s="165" t="s">
        <v>62</v>
      </c>
      <c r="H570" s="167">
        <v>44709.333333333336</v>
      </c>
      <c r="I570" s="167"/>
      <c r="J570" s="161" t="str">
        <f>IF(A570="","",IF(OR(I570="",H570="")=TRUE,"OPEN","CLOSED"))</f>
        <v>OPEN</v>
      </c>
      <c r="K570" s="166" t="s">
        <v>1679</v>
      </c>
      <c r="L570" s="207"/>
      <c r="M570" s="233"/>
      <c r="N570" s="221"/>
      <c r="O570" s="224"/>
      <c r="P570" s="399"/>
      <c r="Q570" s="399"/>
      <c r="R570" s="205"/>
      <c r="S570" s="169"/>
      <c r="T570" s="205"/>
      <c r="U570" s="169"/>
      <c r="V570" s="169"/>
      <c r="W570" s="231" t="s">
        <v>218</v>
      </c>
      <c r="X570" s="168"/>
      <c r="Y570" s="168" t="s">
        <v>186</v>
      </c>
      <c r="Z570" s="168"/>
      <c r="AA570" s="168"/>
      <c r="AB570" s="168"/>
      <c r="AC570" s="168"/>
      <c r="AD570" s="162"/>
      <c r="AE570" s="162"/>
      <c r="AF570" s="162"/>
      <c r="AG570" s="162"/>
      <c r="AH570" s="162"/>
      <c r="AI570" s="163"/>
      <c r="AJ570" s="163"/>
      <c r="AK570" s="163"/>
      <c r="AL570" s="163"/>
      <c r="AM570" s="199"/>
      <c r="AN570" s="199"/>
      <c r="AO570" s="199"/>
      <c r="AP570" s="199"/>
      <c r="AQ570" s="199"/>
      <c r="AR570" s="163"/>
    </row>
    <row r="571" spans="1:45" x14ac:dyDescent="0.25">
      <c r="A571" s="165" t="s">
        <v>1643</v>
      </c>
      <c r="B571" s="165" t="s">
        <v>163</v>
      </c>
      <c r="C571" s="165"/>
      <c r="D571" s="166" t="s">
        <v>143</v>
      </c>
      <c r="E571" s="166" t="s">
        <v>249</v>
      </c>
      <c r="F571" s="165" t="s">
        <v>220</v>
      </c>
      <c r="G571" s="165" t="s">
        <v>66</v>
      </c>
      <c r="H571" s="167">
        <v>44709.236111111109</v>
      </c>
      <c r="I571" s="167">
        <v>44709.243055555555</v>
      </c>
      <c r="J571" s="161" t="str">
        <f t="shared" si="155"/>
        <v>CLOSED</v>
      </c>
      <c r="K571" s="197" t="s">
        <v>1425</v>
      </c>
      <c r="L571" s="207"/>
      <c r="M571" s="233"/>
      <c r="N571" s="221"/>
      <c r="O571" s="224"/>
      <c r="P571" s="399"/>
      <c r="Q571" s="399"/>
      <c r="R571" s="205"/>
      <c r="S571" s="169"/>
      <c r="T571" s="205"/>
      <c r="U571" s="169"/>
      <c r="V571" s="169"/>
      <c r="W571" s="231" t="s">
        <v>218</v>
      </c>
      <c r="X571" s="168"/>
      <c r="Y571" s="168" t="s">
        <v>186</v>
      </c>
      <c r="Z571" s="168"/>
      <c r="AA571" s="168"/>
      <c r="AB571" s="168"/>
      <c r="AC571" s="168"/>
      <c r="AD571" s="162"/>
      <c r="AE571" s="162"/>
      <c r="AF571" s="162"/>
      <c r="AG571" s="162"/>
      <c r="AH571" s="162"/>
      <c r="AI571" s="163"/>
      <c r="AJ571" s="163"/>
      <c r="AK571" s="163"/>
      <c r="AL571" s="163"/>
      <c r="AM571" s="199"/>
      <c r="AN571" s="199"/>
      <c r="AO571" s="199"/>
      <c r="AP571" s="199"/>
      <c r="AQ571" s="199"/>
      <c r="AR571" s="163"/>
    </row>
    <row r="572" spans="1:45" ht="13.5" customHeight="1" x14ac:dyDescent="0.25">
      <c r="A572" s="165" t="s">
        <v>1673</v>
      </c>
      <c r="B572" s="165" t="s">
        <v>163</v>
      </c>
      <c r="C572" s="165"/>
      <c r="D572" s="166" t="s">
        <v>143</v>
      </c>
      <c r="E572" s="166" t="s">
        <v>283</v>
      </c>
      <c r="F572" s="165" t="s">
        <v>220</v>
      </c>
      <c r="G572" s="165" t="s">
        <v>68</v>
      </c>
      <c r="H572" s="167">
        <v>44709.25</v>
      </c>
      <c r="I572" s="167">
        <v>44709.270833333336</v>
      </c>
      <c r="J572" s="161" t="str">
        <f t="shared" si="155"/>
        <v>CLOSED</v>
      </c>
      <c r="K572" s="197" t="s">
        <v>730</v>
      </c>
      <c r="L572" s="207"/>
      <c r="M572" s="233"/>
      <c r="N572" s="221"/>
      <c r="O572" s="224"/>
      <c r="P572" s="399"/>
      <c r="Q572" s="399"/>
      <c r="R572" s="205"/>
      <c r="S572" s="169"/>
      <c r="T572" s="205"/>
      <c r="U572" s="169"/>
      <c r="V572" s="169"/>
      <c r="W572" s="231" t="s">
        <v>218</v>
      </c>
      <c r="X572" s="168"/>
      <c r="Y572" s="168" t="s">
        <v>186</v>
      </c>
      <c r="Z572" s="168"/>
      <c r="AA572" s="168"/>
      <c r="AB572" s="168"/>
      <c r="AC572" s="168"/>
      <c r="AD572" s="162"/>
      <c r="AE572" s="162"/>
      <c r="AF572" s="162"/>
      <c r="AG572" s="162"/>
      <c r="AH572" s="162"/>
      <c r="AI572" s="163"/>
      <c r="AJ572" s="163"/>
      <c r="AK572" s="163"/>
      <c r="AL572" s="163"/>
      <c r="AM572" s="199"/>
      <c r="AN572" s="199"/>
      <c r="AO572" s="199"/>
      <c r="AP572" s="199"/>
      <c r="AQ572" s="199"/>
      <c r="AR572" s="163"/>
    </row>
    <row r="573" spans="1:45" ht="30" x14ac:dyDescent="0.25">
      <c r="A573" s="165" t="s">
        <v>1674</v>
      </c>
      <c r="B573" s="165" t="s">
        <v>163</v>
      </c>
      <c r="C573" s="165"/>
      <c r="D573" s="166" t="s">
        <v>143</v>
      </c>
      <c r="E573" s="166" t="s">
        <v>284</v>
      </c>
      <c r="F573" s="165" t="s">
        <v>220</v>
      </c>
      <c r="G573" s="165" t="s">
        <v>61</v>
      </c>
      <c r="H573" s="167">
        <v>44709.270833333336</v>
      </c>
      <c r="I573" s="167">
        <v>44709.291666666664</v>
      </c>
      <c r="J573" s="161" t="str">
        <f t="shared" si="154"/>
        <v>CLOSED</v>
      </c>
      <c r="K573" s="197" t="s">
        <v>731</v>
      </c>
      <c r="L573" s="207"/>
      <c r="M573" s="233"/>
      <c r="N573" s="221"/>
      <c r="O573" s="224"/>
      <c r="P573" s="399"/>
      <c r="Q573" s="399"/>
      <c r="R573" s="205"/>
      <c r="S573" s="169"/>
      <c r="T573" s="205"/>
      <c r="U573" s="169"/>
      <c r="V573" s="169"/>
      <c r="W573" s="231" t="s">
        <v>218</v>
      </c>
      <c r="X573" s="168"/>
      <c r="Y573" s="168" t="s">
        <v>186</v>
      </c>
      <c r="Z573" s="168"/>
      <c r="AA573" s="168"/>
      <c r="AB573" s="168"/>
      <c r="AC573" s="168"/>
      <c r="AD573" s="162"/>
      <c r="AE573" s="162"/>
      <c r="AF573" s="162"/>
      <c r="AG573" s="162"/>
      <c r="AH573" s="162"/>
      <c r="AI573" s="163"/>
      <c r="AJ573" s="163"/>
      <c r="AK573" s="163"/>
      <c r="AL573" s="163"/>
      <c r="AM573" s="199"/>
      <c r="AN573" s="199"/>
      <c r="AO573" s="199"/>
      <c r="AP573" s="199"/>
      <c r="AQ573" s="199"/>
      <c r="AR573" s="163"/>
    </row>
    <row r="574" spans="1:45" ht="30" x14ac:dyDescent="0.25">
      <c r="A574" s="165" t="s">
        <v>1675</v>
      </c>
      <c r="B574" s="165" t="s">
        <v>163</v>
      </c>
      <c r="C574" s="165"/>
      <c r="D574" s="166" t="s">
        <v>143</v>
      </c>
      <c r="E574" s="166" t="s">
        <v>407</v>
      </c>
      <c r="F574" s="165" t="s">
        <v>220</v>
      </c>
      <c r="G574" s="165" t="s">
        <v>61</v>
      </c>
      <c r="H574" s="167">
        <v>44709.486111111109</v>
      </c>
      <c r="I574" s="167">
        <v>44709.506944444445</v>
      </c>
      <c r="J574" s="161" t="str">
        <f t="shared" si="154"/>
        <v>CLOSED</v>
      </c>
      <c r="K574" s="197" t="s">
        <v>775</v>
      </c>
      <c r="L574" s="207"/>
      <c r="M574" s="233"/>
      <c r="N574" s="221"/>
      <c r="O574" s="224"/>
      <c r="P574" s="399"/>
      <c r="Q574" s="399"/>
      <c r="R574" s="205"/>
      <c r="S574" s="169"/>
      <c r="T574" s="205"/>
      <c r="U574" s="169"/>
      <c r="V574" s="169"/>
      <c r="W574" s="231" t="s">
        <v>218</v>
      </c>
      <c r="X574" s="168"/>
      <c r="Y574" s="168" t="s">
        <v>186</v>
      </c>
      <c r="Z574" s="168"/>
      <c r="AA574" s="168"/>
      <c r="AB574" s="168"/>
      <c r="AC574" s="168"/>
      <c r="AD574" s="162"/>
      <c r="AE574" s="162"/>
      <c r="AF574" s="162"/>
      <c r="AG574" s="162"/>
      <c r="AH574" s="162"/>
      <c r="AI574" s="163"/>
      <c r="AJ574" s="163"/>
      <c r="AK574" s="163"/>
      <c r="AL574" s="163"/>
      <c r="AM574" s="199"/>
      <c r="AN574" s="199"/>
      <c r="AO574" s="199"/>
      <c r="AP574" s="199"/>
      <c r="AQ574" s="199"/>
      <c r="AR574" s="163"/>
    </row>
    <row r="575" spans="1:45" ht="30" x14ac:dyDescent="0.25">
      <c r="A575" s="165" t="s">
        <v>1622</v>
      </c>
      <c r="B575" s="165" t="s">
        <v>163</v>
      </c>
      <c r="C575" s="165"/>
      <c r="D575" s="166" t="s">
        <v>143</v>
      </c>
      <c r="E575" s="166" t="s">
        <v>1627</v>
      </c>
      <c r="F575" s="165" t="s">
        <v>220</v>
      </c>
      <c r="G575" s="165" t="s">
        <v>60</v>
      </c>
      <c r="H575" s="167">
        <v>44711.291666666664</v>
      </c>
      <c r="I575" s="167">
        <v>44711.4375</v>
      </c>
      <c r="J575" s="161" t="str">
        <f t="shared" si="154"/>
        <v>CLOSED</v>
      </c>
      <c r="K575" s="197"/>
      <c r="L575" s="207"/>
      <c r="M575" s="233" t="s">
        <v>1624</v>
      </c>
      <c r="N575" s="221" t="s">
        <v>1625</v>
      </c>
      <c r="O575" s="224">
        <v>5</v>
      </c>
      <c r="P575" s="399"/>
      <c r="Q575" s="399"/>
      <c r="R575" s="205"/>
      <c r="S575" s="169"/>
      <c r="T575" s="205"/>
      <c r="U575" s="169"/>
      <c r="V575" s="169"/>
      <c r="W575" s="231" t="s">
        <v>218</v>
      </c>
      <c r="X575" s="168"/>
      <c r="Y575" s="168" t="s">
        <v>186</v>
      </c>
      <c r="Z575" s="168" t="s">
        <v>186</v>
      </c>
      <c r="AA575" s="168"/>
      <c r="AB575" s="168"/>
      <c r="AC575" s="168"/>
      <c r="AD575" s="168"/>
      <c r="AE575" s="162">
        <f>IF(H575="","",MONTH(H575))</f>
        <v>5</v>
      </c>
      <c r="AF575" s="162">
        <f>IF(I575="","",MONTH(I575))</f>
        <v>5</v>
      </c>
      <c r="AG575" s="162">
        <f>IF(H575="","",YEAR(H575))</f>
        <v>2022</v>
      </c>
      <c r="AH575" s="162">
        <f>IF(I575="","",YEAR(I575))</f>
        <v>2022</v>
      </c>
      <c r="AI575" s="162" t="e">
        <f>IF(B575="Root",IF(J575="CLOSED",SUMIF([4]Entrenamientos!A:A,"&lt;="&amp;[4]Mantenimiento!I571,[4]Entrenamientos!L:L)-SUMIF([4]Entrenamientos!A:A,"&lt;="&amp;[4]Mantenimiento!H571,[4]Entrenamientos!L:L),""),"")</f>
        <v>#VALUE!</v>
      </c>
      <c r="AJ575" s="163" t="str">
        <f>IF(W575="YES",IF(COUNTIF($W$3:$W575,"YES")=0,SUMIF([5]Entrenamientos!A:A,"&lt;="&amp;[5]Mantenimiento!H571,[5]Entrenamientos!L:L),SUMIF([5]Entrenamientos!A:A,"&lt;="&amp;[5]Mantenimiento!H571,[5]Entrenamientos!L:L)-SUMIF($I:$I,"&lt;"&amp;([5]Mantenimiento!H571-1),$AJ:$AJ)),"")</f>
        <v/>
      </c>
      <c r="AK575" s="163" t="e">
        <f>IF(LEFT(F575,3)="AWP","",IF(I575="","",($I575-$H575)/$AT$1))</f>
        <v>#DIV/0!</v>
      </c>
      <c r="AL575" s="163" t="str">
        <f ca="1">IF(LEFT(F575,3)="AWP",IF(I575="",(TODAY()-H575)/$AT$1,(I575-H575)/$AT$1),"")</f>
        <v/>
      </c>
      <c r="AM575" s="163" t="str">
        <f t="shared" ref="AM575:AS575" si="156">IF($F575="MIP",IF(X575="X",$AK575,""),"")</f>
        <v/>
      </c>
      <c r="AN575" s="199" t="e">
        <f t="shared" si="156"/>
        <v>#DIV/0!</v>
      </c>
      <c r="AO575" s="199" t="e">
        <f t="shared" si="156"/>
        <v>#DIV/0!</v>
      </c>
      <c r="AP575" s="199" t="str">
        <f t="shared" si="156"/>
        <v/>
      </c>
      <c r="AQ575" s="199" t="str">
        <f t="shared" si="156"/>
        <v/>
      </c>
      <c r="AR575" s="199" t="str">
        <f t="shared" si="156"/>
        <v/>
      </c>
      <c r="AS575" s="163" t="str">
        <f t="shared" si="156"/>
        <v/>
      </c>
    </row>
    <row r="576" spans="1:45" ht="13.5" customHeight="1" x14ac:dyDescent="0.25">
      <c r="A576" s="165" t="s">
        <v>1623</v>
      </c>
      <c r="B576" s="165" t="s">
        <v>163</v>
      </c>
      <c r="C576" s="165"/>
      <c r="D576" s="166" t="s">
        <v>143</v>
      </c>
      <c r="E576" s="166" t="s">
        <v>283</v>
      </c>
      <c r="F576" s="165" t="s">
        <v>220</v>
      </c>
      <c r="G576" s="165" t="s">
        <v>68</v>
      </c>
      <c r="H576" s="167">
        <v>44711.4375</v>
      </c>
      <c r="I576" s="167">
        <v>44711.458333333336</v>
      </c>
      <c r="J576" s="161" t="str">
        <f t="shared" si="154"/>
        <v>CLOSED</v>
      </c>
      <c r="K576" s="197" t="s">
        <v>730</v>
      </c>
      <c r="L576" s="207"/>
      <c r="M576" s="233"/>
      <c r="N576" s="221"/>
      <c r="O576" s="224"/>
      <c r="P576" s="399"/>
      <c r="Q576" s="399"/>
      <c r="R576" s="205"/>
      <c r="S576" s="169"/>
      <c r="T576" s="205"/>
      <c r="U576" s="169"/>
      <c r="V576" s="169"/>
      <c r="W576" s="231" t="s">
        <v>218</v>
      </c>
      <c r="X576" s="168"/>
      <c r="Y576" s="168"/>
      <c r="Z576" s="168" t="s">
        <v>186</v>
      </c>
      <c r="AA576" s="168"/>
      <c r="AB576" s="168"/>
      <c r="AC576" s="168"/>
      <c r="AD576" s="162"/>
      <c r="AE576" s="162"/>
      <c r="AF576" s="162"/>
      <c r="AG576" s="162"/>
      <c r="AH576" s="162"/>
      <c r="AI576" s="163"/>
      <c r="AJ576" s="163"/>
      <c r="AK576" s="163"/>
      <c r="AL576" s="163"/>
      <c r="AM576" s="199"/>
      <c r="AN576" s="199"/>
      <c r="AO576" s="199"/>
      <c r="AP576" s="199"/>
      <c r="AQ576" s="199"/>
      <c r="AR576" s="163"/>
    </row>
    <row r="577" spans="1:44" ht="30" x14ac:dyDescent="0.25">
      <c r="A577" s="165" t="s">
        <v>1626</v>
      </c>
      <c r="B577" s="165" t="s">
        <v>163</v>
      </c>
      <c r="C577" s="165"/>
      <c r="D577" s="166" t="s">
        <v>143</v>
      </c>
      <c r="E577" s="166" t="s">
        <v>284</v>
      </c>
      <c r="F577" s="165" t="s">
        <v>220</v>
      </c>
      <c r="G577" s="165" t="s">
        <v>61</v>
      </c>
      <c r="H577" s="167">
        <v>44711.458333333336</v>
      </c>
      <c r="I577" s="167">
        <v>44711.479166666664</v>
      </c>
      <c r="J577" s="161" t="str">
        <f t="shared" ref="J577:J587" si="157">IF(A577="","",IF(OR(I577="",H577="")=TRUE,"OPEN","CLOSED"))</f>
        <v>CLOSED</v>
      </c>
      <c r="K577" s="197" t="s">
        <v>731</v>
      </c>
      <c r="L577" s="207"/>
      <c r="M577" s="233"/>
      <c r="N577" s="221"/>
      <c r="O577" s="224"/>
      <c r="P577" s="399"/>
      <c r="Q577" s="399"/>
      <c r="R577" s="205"/>
      <c r="S577" s="169"/>
      <c r="T577" s="205"/>
      <c r="U577" s="169"/>
      <c r="V577" s="169"/>
      <c r="W577" s="231" t="s">
        <v>218</v>
      </c>
      <c r="X577" s="168"/>
      <c r="Y577" s="168"/>
      <c r="Z577" s="168" t="s">
        <v>186</v>
      </c>
      <c r="AA577" s="168"/>
      <c r="AB577" s="168"/>
      <c r="AC577" s="168"/>
      <c r="AD577" s="162"/>
      <c r="AE577" s="162"/>
      <c r="AF577" s="162"/>
      <c r="AG577" s="162"/>
      <c r="AH577" s="162"/>
      <c r="AI577" s="163"/>
      <c r="AJ577" s="163"/>
      <c r="AK577" s="163"/>
      <c r="AL577" s="163"/>
      <c r="AM577" s="199"/>
      <c r="AN577" s="199"/>
      <c r="AO577" s="199"/>
      <c r="AP577" s="199"/>
      <c r="AQ577" s="199"/>
      <c r="AR577" s="163"/>
    </row>
    <row r="578" spans="1:44" ht="30" x14ac:dyDescent="0.25">
      <c r="A578" s="165" t="s">
        <v>1628</v>
      </c>
      <c r="B578" s="165" t="s">
        <v>163</v>
      </c>
      <c r="C578" s="165"/>
      <c r="D578" s="166" t="s">
        <v>143</v>
      </c>
      <c r="E578" s="166" t="s">
        <v>407</v>
      </c>
      <c r="F578" s="165" t="s">
        <v>220</v>
      </c>
      <c r="G578" s="165" t="s">
        <v>61</v>
      </c>
      <c r="H578" s="167">
        <v>44711.979166666664</v>
      </c>
      <c r="I578" s="167">
        <v>44712</v>
      </c>
      <c r="J578" s="161" t="str">
        <f t="shared" si="157"/>
        <v>CLOSED</v>
      </c>
      <c r="K578" s="197" t="s">
        <v>775</v>
      </c>
      <c r="L578" s="207"/>
      <c r="M578" s="233"/>
      <c r="N578" s="221"/>
      <c r="O578" s="224"/>
      <c r="P578" s="399"/>
      <c r="Q578" s="399"/>
      <c r="R578" s="205"/>
      <c r="S578" s="169"/>
      <c r="T578" s="205"/>
      <c r="U578" s="169"/>
      <c r="V578" s="169"/>
      <c r="W578" s="231" t="s">
        <v>218</v>
      </c>
      <c r="X578" s="168"/>
      <c r="Y578" s="168" t="s">
        <v>186</v>
      </c>
      <c r="Z578" s="168"/>
      <c r="AA578" s="168"/>
      <c r="AB578" s="168"/>
      <c r="AC578" s="168"/>
      <c r="AD578" s="162"/>
      <c r="AE578" s="162"/>
      <c r="AF578" s="162"/>
      <c r="AG578" s="162"/>
      <c r="AH578" s="162"/>
      <c r="AI578" s="163"/>
      <c r="AJ578" s="163"/>
      <c r="AK578" s="163"/>
      <c r="AL578" s="163"/>
      <c r="AM578" s="199"/>
      <c r="AN578" s="199"/>
      <c r="AO578" s="199"/>
      <c r="AP578" s="199"/>
      <c r="AQ578" s="199"/>
      <c r="AR578" s="163"/>
    </row>
    <row r="579" spans="1:44" x14ac:dyDescent="0.25">
      <c r="A579" s="165" t="s">
        <v>1644</v>
      </c>
      <c r="B579" s="165" t="s">
        <v>163</v>
      </c>
      <c r="C579" s="165"/>
      <c r="D579" s="166" t="s">
        <v>143</v>
      </c>
      <c r="E579" s="166" t="s">
        <v>244</v>
      </c>
      <c r="F579" s="165" t="s">
        <v>220</v>
      </c>
      <c r="G579" s="165" t="s">
        <v>65</v>
      </c>
      <c r="H579" s="167">
        <v>44712.125</v>
      </c>
      <c r="I579" s="167">
        <v>44712.135416666664</v>
      </c>
      <c r="J579" s="161" t="str">
        <f t="shared" si="157"/>
        <v>CLOSED</v>
      </c>
      <c r="K579" s="197" t="s">
        <v>960</v>
      </c>
      <c r="L579" s="207"/>
      <c r="M579" s="233"/>
      <c r="N579" s="221"/>
      <c r="O579" s="224"/>
      <c r="P579" s="399"/>
      <c r="Q579" s="399"/>
      <c r="R579" s="205"/>
      <c r="S579" s="169"/>
      <c r="T579" s="205"/>
      <c r="U579" s="169"/>
      <c r="V579" s="169"/>
      <c r="W579" s="231" t="s">
        <v>218</v>
      </c>
      <c r="X579" s="168"/>
      <c r="Y579" s="168"/>
      <c r="Z579" s="168" t="s">
        <v>186</v>
      </c>
      <c r="AA579" s="168"/>
      <c r="AB579" s="168"/>
      <c r="AC579" s="168"/>
      <c r="AD579" s="162"/>
      <c r="AE579" s="162"/>
      <c r="AF579" s="162"/>
      <c r="AG579" s="162"/>
      <c r="AH579" s="162"/>
      <c r="AI579" s="163"/>
      <c r="AJ579" s="163"/>
      <c r="AK579" s="163"/>
      <c r="AL579" s="163"/>
      <c r="AM579" s="199"/>
      <c r="AN579" s="199"/>
      <c r="AO579" s="199"/>
      <c r="AP579" s="199"/>
      <c r="AQ579" s="199"/>
      <c r="AR579" s="163"/>
    </row>
    <row r="580" spans="1:44" x14ac:dyDescent="0.25">
      <c r="A580" s="165" t="s">
        <v>1645</v>
      </c>
      <c r="B580" s="165" t="s">
        <v>163</v>
      </c>
      <c r="C580" s="165"/>
      <c r="D580" s="166" t="s">
        <v>143</v>
      </c>
      <c r="E580" s="166" t="s">
        <v>246</v>
      </c>
      <c r="F580" s="165" t="s">
        <v>220</v>
      </c>
      <c r="G580" s="165" t="s">
        <v>68</v>
      </c>
      <c r="H580" s="167">
        <v>44712.135416666664</v>
      </c>
      <c r="I580" s="167">
        <v>44712.145833333336</v>
      </c>
      <c r="J580" s="161" t="str">
        <f t="shared" si="157"/>
        <v>CLOSED</v>
      </c>
      <c r="K580" s="197" t="s">
        <v>961</v>
      </c>
      <c r="L580" s="207"/>
      <c r="M580" s="233"/>
      <c r="N580" s="221"/>
      <c r="O580" s="224"/>
      <c r="P580" s="399"/>
      <c r="Q580" s="399"/>
      <c r="R580" s="205"/>
      <c r="S580" s="169"/>
      <c r="T580" s="205"/>
      <c r="U580" s="169"/>
      <c r="V580" s="169"/>
      <c r="W580" s="231" t="s">
        <v>218</v>
      </c>
      <c r="X580" s="168"/>
      <c r="Y580" s="168"/>
      <c r="Z580" s="168" t="s">
        <v>186</v>
      </c>
      <c r="AA580" s="168"/>
      <c r="AB580" s="168"/>
      <c r="AC580" s="168"/>
      <c r="AD580" s="162"/>
      <c r="AE580" s="162"/>
      <c r="AF580" s="162"/>
      <c r="AG580" s="162"/>
      <c r="AH580" s="162"/>
      <c r="AI580" s="163"/>
      <c r="AJ580" s="163"/>
      <c r="AK580" s="163"/>
      <c r="AL580" s="163"/>
      <c r="AM580" s="199"/>
      <c r="AN580" s="199"/>
      <c r="AO580" s="199"/>
      <c r="AP580" s="199"/>
      <c r="AQ580" s="199"/>
      <c r="AR580" s="163"/>
    </row>
    <row r="581" spans="1:44" x14ac:dyDescent="0.25">
      <c r="A581" s="165" t="s">
        <v>1646</v>
      </c>
      <c r="B581" s="165" t="s">
        <v>163</v>
      </c>
      <c r="C581" s="165"/>
      <c r="D581" s="166" t="s">
        <v>143</v>
      </c>
      <c r="E581" s="166" t="s">
        <v>251</v>
      </c>
      <c r="F581" s="165" t="s">
        <v>220</v>
      </c>
      <c r="G581" s="165" t="s">
        <v>68</v>
      </c>
      <c r="H581" s="167">
        <v>44712.14583321759</v>
      </c>
      <c r="I581" s="167">
        <v>44712.156250057873</v>
      </c>
      <c r="J581" s="161" t="str">
        <f t="shared" si="157"/>
        <v>CLOSED</v>
      </c>
      <c r="K581" s="197" t="s">
        <v>963</v>
      </c>
      <c r="L581" s="207"/>
      <c r="M581" s="233"/>
      <c r="N581" s="221"/>
      <c r="O581" s="224"/>
      <c r="P581" s="399"/>
      <c r="Q581" s="399"/>
      <c r="R581" s="205"/>
      <c r="S581" s="169"/>
      <c r="T581" s="205"/>
      <c r="U581" s="169"/>
      <c r="V581" s="169"/>
      <c r="W581" s="231" t="s">
        <v>218</v>
      </c>
      <c r="X581" s="168"/>
      <c r="Y581" s="168"/>
      <c r="Z581" s="168" t="s">
        <v>186</v>
      </c>
      <c r="AA581" s="168"/>
      <c r="AB581" s="168"/>
      <c r="AC581" s="168"/>
      <c r="AD581" s="162"/>
      <c r="AE581" s="162"/>
      <c r="AF581" s="162"/>
      <c r="AG581" s="162"/>
      <c r="AH581" s="162"/>
      <c r="AI581" s="163"/>
      <c r="AJ581" s="163"/>
      <c r="AK581" s="163"/>
      <c r="AL581" s="163"/>
      <c r="AM581" s="199"/>
      <c r="AN581" s="199"/>
      <c r="AO581" s="199"/>
      <c r="AP581" s="199"/>
      <c r="AQ581" s="199"/>
      <c r="AR581" s="163"/>
    </row>
    <row r="582" spans="1:44" x14ac:dyDescent="0.25">
      <c r="A582" s="165" t="s">
        <v>1647</v>
      </c>
      <c r="B582" s="165" t="s">
        <v>163</v>
      </c>
      <c r="C582" s="165"/>
      <c r="D582" s="166" t="s">
        <v>143</v>
      </c>
      <c r="E582" s="166" t="s">
        <v>254</v>
      </c>
      <c r="F582" s="165" t="s">
        <v>220</v>
      </c>
      <c r="G582" s="165" t="s">
        <v>69</v>
      </c>
      <c r="H582" s="167">
        <v>44712.156249826388</v>
      </c>
      <c r="I582" s="167">
        <v>44712.16666678241</v>
      </c>
      <c r="J582" s="161" t="str">
        <f t="shared" si="157"/>
        <v>CLOSED</v>
      </c>
      <c r="K582" s="197" t="s">
        <v>749</v>
      </c>
      <c r="L582" s="207"/>
      <c r="M582" s="233"/>
      <c r="N582" s="221"/>
      <c r="O582" s="224"/>
      <c r="P582" s="399"/>
      <c r="Q582" s="399"/>
      <c r="R582" s="205"/>
      <c r="S582" s="169"/>
      <c r="T582" s="205"/>
      <c r="U582" s="169"/>
      <c r="V582" s="169"/>
      <c r="W582" s="231" t="s">
        <v>218</v>
      </c>
      <c r="X582" s="168"/>
      <c r="Y582" s="168"/>
      <c r="Z582" s="168" t="s">
        <v>186</v>
      </c>
      <c r="AA582" s="168"/>
      <c r="AB582" s="168"/>
      <c r="AC582" s="168"/>
      <c r="AD582" s="162"/>
      <c r="AE582" s="162"/>
      <c r="AF582" s="162"/>
      <c r="AG582" s="162"/>
      <c r="AH582" s="162"/>
      <c r="AI582" s="163"/>
      <c r="AJ582" s="163"/>
      <c r="AK582" s="163"/>
      <c r="AL582" s="163"/>
      <c r="AM582" s="199"/>
      <c r="AN582" s="199"/>
      <c r="AO582" s="199"/>
      <c r="AP582" s="199"/>
      <c r="AQ582" s="199"/>
      <c r="AR582" s="163"/>
    </row>
    <row r="583" spans="1:44" x14ac:dyDescent="0.25">
      <c r="A583" s="165" t="s">
        <v>1648</v>
      </c>
      <c r="B583" s="165" t="s">
        <v>163</v>
      </c>
      <c r="C583" s="165"/>
      <c r="D583" s="166" t="s">
        <v>143</v>
      </c>
      <c r="E583" s="166" t="s">
        <v>252</v>
      </c>
      <c r="F583" s="165" t="s">
        <v>220</v>
      </c>
      <c r="G583" s="165" t="s">
        <v>63</v>
      </c>
      <c r="H583" s="167">
        <v>44712.166666435187</v>
      </c>
      <c r="I583" s="167">
        <v>44712.177083506947</v>
      </c>
      <c r="J583" s="161" t="str">
        <f t="shared" si="157"/>
        <v>CLOSED</v>
      </c>
      <c r="K583" s="197" t="s">
        <v>984</v>
      </c>
      <c r="L583" s="207"/>
      <c r="M583" s="233"/>
      <c r="N583" s="221"/>
      <c r="O583" s="224"/>
      <c r="P583" s="399"/>
      <c r="Q583" s="399"/>
      <c r="R583" s="205"/>
      <c r="S583" s="169"/>
      <c r="T583" s="205"/>
      <c r="U583" s="169"/>
      <c r="V583" s="169"/>
      <c r="W583" s="231" t="s">
        <v>218</v>
      </c>
      <c r="X583" s="168"/>
      <c r="Y583" s="168"/>
      <c r="Z583" s="168" t="s">
        <v>186</v>
      </c>
      <c r="AA583" s="168"/>
      <c r="AB583" s="168"/>
      <c r="AC583" s="168"/>
      <c r="AD583" s="162"/>
      <c r="AE583" s="162"/>
      <c r="AF583" s="162"/>
      <c r="AG583" s="162"/>
      <c r="AH583" s="162"/>
      <c r="AI583" s="163"/>
      <c r="AJ583" s="163"/>
      <c r="AK583" s="163"/>
      <c r="AL583" s="163"/>
      <c r="AM583" s="199"/>
      <c r="AN583" s="199"/>
      <c r="AO583" s="199"/>
      <c r="AP583" s="199"/>
      <c r="AQ583" s="199"/>
      <c r="AR583" s="163"/>
    </row>
    <row r="584" spans="1:44" x14ac:dyDescent="0.25">
      <c r="A584" s="165" t="s">
        <v>1649</v>
      </c>
      <c r="B584" s="165" t="s">
        <v>163</v>
      </c>
      <c r="C584" s="165"/>
      <c r="D584" s="166" t="s">
        <v>143</v>
      </c>
      <c r="E584" s="166" t="s">
        <v>320</v>
      </c>
      <c r="F584" s="165" t="s">
        <v>220</v>
      </c>
      <c r="G584" s="165" t="s">
        <v>66</v>
      </c>
      <c r="H584" s="167">
        <v>44712.177083043978</v>
      </c>
      <c r="I584" s="167">
        <v>44712.187500231485</v>
      </c>
      <c r="J584" s="161" t="str">
        <f t="shared" si="157"/>
        <v>CLOSED</v>
      </c>
      <c r="K584" s="197" t="s">
        <v>984</v>
      </c>
      <c r="L584" s="207"/>
      <c r="M584" s="233"/>
      <c r="N584" s="221"/>
      <c r="O584" s="224"/>
      <c r="P584" s="399"/>
      <c r="Q584" s="399"/>
      <c r="R584" s="205"/>
      <c r="S584" s="169"/>
      <c r="T584" s="205"/>
      <c r="U584" s="169"/>
      <c r="V584" s="169"/>
      <c r="W584" s="231" t="s">
        <v>218</v>
      </c>
      <c r="X584" s="168"/>
      <c r="Y584" s="168"/>
      <c r="Z584" s="168" t="s">
        <v>186</v>
      </c>
      <c r="AA584" s="168"/>
      <c r="AB584" s="168"/>
      <c r="AC584" s="168"/>
      <c r="AD584" s="162"/>
      <c r="AE584" s="162"/>
      <c r="AF584" s="162"/>
      <c r="AG584" s="162"/>
      <c r="AH584" s="162"/>
      <c r="AI584" s="163"/>
      <c r="AJ584" s="163"/>
      <c r="AK584" s="163"/>
      <c r="AL584" s="163"/>
      <c r="AM584" s="199"/>
      <c r="AN584" s="199"/>
      <c r="AO584" s="199"/>
      <c r="AP584" s="199"/>
      <c r="AQ584" s="199"/>
      <c r="AR584" s="163"/>
    </row>
    <row r="585" spans="1:44" x14ac:dyDescent="0.25">
      <c r="A585" s="165" t="s">
        <v>1650</v>
      </c>
      <c r="B585" s="165" t="s">
        <v>163</v>
      </c>
      <c r="C585" s="165"/>
      <c r="D585" s="166" t="s">
        <v>143</v>
      </c>
      <c r="E585" s="166" t="s">
        <v>321</v>
      </c>
      <c r="F585" s="165" t="s">
        <v>220</v>
      </c>
      <c r="G585" s="165" t="s">
        <v>66</v>
      </c>
      <c r="H585" s="167">
        <v>44712.187499652777</v>
      </c>
      <c r="I585" s="167">
        <v>44712.197916956022</v>
      </c>
      <c r="J585" s="161" t="str">
        <f t="shared" si="157"/>
        <v>CLOSED</v>
      </c>
      <c r="K585" s="166" t="s">
        <v>968</v>
      </c>
      <c r="L585" s="207"/>
      <c r="M585" s="233"/>
      <c r="N585" s="221"/>
      <c r="O585" s="224"/>
      <c r="P585" s="399"/>
      <c r="Q585" s="399"/>
      <c r="R585" s="205"/>
      <c r="S585" s="169"/>
      <c r="T585" s="205"/>
      <c r="U585" s="169"/>
      <c r="V585" s="169"/>
      <c r="W585" s="231" t="s">
        <v>218</v>
      </c>
      <c r="X585" s="168"/>
      <c r="Y585" s="168"/>
      <c r="Z585" s="168" t="s">
        <v>186</v>
      </c>
      <c r="AA585" s="168"/>
      <c r="AB585" s="168"/>
      <c r="AC585" s="168"/>
      <c r="AD585" s="162">
        <f>IF(H585="","",MONTH(H585))</f>
        <v>5</v>
      </c>
      <c r="AE585" s="162">
        <f>IF(I585="","",MONTH(I585))</f>
        <v>5</v>
      </c>
      <c r="AF585" s="162">
        <f>IF(H585="","",YEAR(H585))</f>
        <v>2022</v>
      </c>
      <c r="AG585" s="162">
        <f>IF(I585="","",YEAR(I585))</f>
        <v>2022</v>
      </c>
      <c r="AH585" s="162">
        <f>IF(B585="Root",IF(J585="CLOSED",SUMIF(Entrenamientos!A:A,"&lt;="&amp;Mantenimiento!I585,Entrenamientos!L:L)-SUMIF(Entrenamientos!A:A,"&lt;="&amp;Mantenimiento!H585,Entrenamientos!L:L),""),"")</f>
        <v>0</v>
      </c>
      <c r="AI585" s="163" t="str">
        <f>IF(W585="YES",IF(COUNTIF($W$3:$W1351,"YES")=0,SUMIF(Entrenamientos!A:A,"&lt;="&amp;Mantenimiento!H585,Entrenamientos!L:L),SUMIF(Entrenamientos!A:A,"&lt;="&amp;Mantenimiento!H585,Entrenamientos!L:L)-SUMIF($I:$I,"&lt;"&amp;(Mantenimiento!H585-1),$AI:$AI)),"")</f>
        <v/>
      </c>
      <c r="AJ585" s="163">
        <f>IF(LEFT(F585,3)="AWP","",IF(I585="","",($I585-$H585)/$AS$1))</f>
        <v>0.25001527789572808</v>
      </c>
      <c r="AK585" s="163" t="str">
        <f ca="1">IF(LEFT(F585,3)="AWP",IF(I585="",(TODAY()-H585)/$AS$1,(I585-H585)/$AS$1),"")</f>
        <v/>
      </c>
      <c r="AL585" s="163" t="str">
        <f>IF($F585="MIP",IF(X585="X",$AJ585,""),"")</f>
        <v/>
      </c>
      <c r="AM585" s="199" t="str">
        <f>IF($F585="MIP",IF(Y585="X",$AJ585,""),"")</f>
        <v/>
      </c>
      <c r="AN585" s="199" t="e">
        <f>IF($F585="MIP",IF(#REF!="X",$AJ585,""),"")</f>
        <v>#REF!</v>
      </c>
      <c r="AO585" s="199">
        <f>IF($F585="MIP",IF(Z585="X",$AJ585,""),"")</f>
        <v>0.25001527789572808</v>
      </c>
      <c r="AP585" s="199" t="str">
        <f>IF($F585="MIP",IF(AA585="X",$AJ585,""),"")</f>
        <v/>
      </c>
      <c r="AQ585" s="199" t="str">
        <f>IF($F585="MIP",IF(AB585="X",$AJ585,""),"")</f>
        <v/>
      </c>
      <c r="AR585" s="163" t="str">
        <f>IF($F585="MIP",IF(AC585="X",$AJ585,""),"")</f>
        <v/>
      </c>
    </row>
    <row r="586" spans="1:44" ht="13.5" customHeight="1" x14ac:dyDescent="0.25">
      <c r="A586" s="165" t="s">
        <v>1652</v>
      </c>
      <c r="B586" s="165" t="s">
        <v>163</v>
      </c>
      <c r="C586" s="165"/>
      <c r="D586" s="166" t="s">
        <v>143</v>
      </c>
      <c r="E586" s="166" t="s">
        <v>283</v>
      </c>
      <c r="F586" s="165" t="s">
        <v>220</v>
      </c>
      <c r="G586" s="165" t="s">
        <v>68</v>
      </c>
      <c r="H586" s="167">
        <v>44712.166666666664</v>
      </c>
      <c r="I586" s="167">
        <v>44712.187500231485</v>
      </c>
      <c r="J586" s="161" t="str">
        <f t="shared" si="157"/>
        <v>CLOSED</v>
      </c>
      <c r="K586" s="197" t="s">
        <v>730</v>
      </c>
      <c r="L586" s="207"/>
      <c r="M586" s="233"/>
      <c r="N586" s="221"/>
      <c r="O586" s="224"/>
      <c r="P586" s="399"/>
      <c r="Q586" s="399"/>
      <c r="R586" s="205"/>
      <c r="S586" s="169"/>
      <c r="T586" s="205"/>
      <c r="U586" s="169"/>
      <c r="V586" s="169"/>
      <c r="W586" s="231" t="s">
        <v>218</v>
      </c>
      <c r="X586" s="168"/>
      <c r="Y586" s="168"/>
      <c r="Z586" s="168" t="s">
        <v>186</v>
      </c>
      <c r="AA586" s="168"/>
      <c r="AB586" s="168"/>
      <c r="AC586" s="168"/>
      <c r="AD586" s="162"/>
      <c r="AE586" s="162"/>
      <c r="AF586" s="162"/>
      <c r="AG586" s="162"/>
      <c r="AH586" s="162"/>
      <c r="AI586" s="163"/>
      <c r="AJ586" s="163"/>
      <c r="AK586" s="163"/>
      <c r="AL586" s="163"/>
      <c r="AM586" s="199"/>
      <c r="AN586" s="199"/>
      <c r="AO586" s="199"/>
      <c r="AP586" s="199"/>
      <c r="AQ586" s="199"/>
      <c r="AR586" s="163"/>
    </row>
    <row r="587" spans="1:44" ht="30" x14ac:dyDescent="0.25">
      <c r="A587" s="165" t="s">
        <v>1651</v>
      </c>
      <c r="B587" s="165" t="s">
        <v>163</v>
      </c>
      <c r="C587" s="165"/>
      <c r="D587" s="166" t="s">
        <v>143</v>
      </c>
      <c r="E587" s="166" t="s">
        <v>284</v>
      </c>
      <c r="F587" s="165" t="s">
        <v>220</v>
      </c>
      <c r="G587" s="165" t="s">
        <v>61</v>
      </c>
      <c r="H587" s="167">
        <v>44712.187500231485</v>
      </c>
      <c r="I587" s="167">
        <v>44712.208333333336</v>
      </c>
      <c r="J587" s="161" t="str">
        <f t="shared" si="157"/>
        <v>CLOSED</v>
      </c>
      <c r="K587" s="197" t="s">
        <v>731</v>
      </c>
      <c r="L587" s="207"/>
      <c r="M587" s="233"/>
      <c r="N587" s="221"/>
      <c r="O587" s="224"/>
      <c r="P587" s="399"/>
      <c r="Q587" s="399"/>
      <c r="R587" s="205"/>
      <c r="S587" s="169"/>
      <c r="T587" s="205"/>
      <c r="U587" s="169"/>
      <c r="V587" s="169"/>
      <c r="W587" s="231" t="s">
        <v>218</v>
      </c>
      <c r="X587" s="168"/>
      <c r="Y587" s="168"/>
      <c r="Z587" s="168" t="s">
        <v>186</v>
      </c>
      <c r="AA587" s="168"/>
      <c r="AB587" s="168"/>
      <c r="AC587" s="168"/>
      <c r="AD587" s="162"/>
      <c r="AE587" s="162"/>
      <c r="AF587" s="162"/>
      <c r="AG587" s="162"/>
      <c r="AH587" s="162"/>
      <c r="AI587" s="163"/>
      <c r="AJ587" s="163"/>
      <c r="AK587" s="163"/>
      <c r="AL587" s="163"/>
      <c r="AM587" s="199"/>
      <c r="AN587" s="199"/>
      <c r="AO587" s="199"/>
      <c r="AP587" s="199"/>
      <c r="AQ587" s="199"/>
      <c r="AR587" s="163"/>
    </row>
    <row r="588" spans="1:44" ht="30" x14ac:dyDescent="0.25">
      <c r="A588" s="165" t="s">
        <v>1653</v>
      </c>
      <c r="B588" s="165" t="s">
        <v>163</v>
      </c>
      <c r="C588" s="165"/>
      <c r="D588" s="166" t="s">
        <v>143</v>
      </c>
      <c r="E588" s="166" t="s">
        <v>407</v>
      </c>
      <c r="F588" s="165" t="s">
        <v>220</v>
      </c>
      <c r="G588" s="165" t="s">
        <v>61</v>
      </c>
      <c r="H588" s="167">
        <v>44712.9375</v>
      </c>
      <c r="I588" s="167">
        <v>44712.958333333336</v>
      </c>
      <c r="J588" s="161" t="str">
        <f t="shared" ref="J588:J621" si="158">IF(A588="","",IF(OR(I588="",H588="")=TRUE,"OPEN","CLOSED"))</f>
        <v>CLOSED</v>
      </c>
      <c r="K588" s="197" t="s">
        <v>775</v>
      </c>
      <c r="L588" s="207"/>
      <c r="M588" s="233"/>
      <c r="N588" s="221"/>
      <c r="O588" s="224"/>
      <c r="P588" s="399"/>
      <c r="Q588" s="399"/>
      <c r="R588" s="205"/>
      <c r="S588" s="169"/>
      <c r="T588" s="205"/>
      <c r="U588" s="169"/>
      <c r="V588" s="169"/>
      <c r="W588" s="231" t="s">
        <v>218</v>
      </c>
      <c r="X588" s="168"/>
      <c r="Y588" s="168" t="s">
        <v>186</v>
      </c>
      <c r="Z588" s="168"/>
      <c r="AA588" s="168"/>
      <c r="AB588" s="168"/>
      <c r="AC588" s="168"/>
      <c r="AD588" s="162"/>
      <c r="AE588" s="162"/>
      <c r="AF588" s="162"/>
      <c r="AG588" s="162"/>
      <c r="AH588" s="162"/>
      <c r="AI588" s="163"/>
      <c r="AJ588" s="163"/>
      <c r="AK588" s="163"/>
      <c r="AL588" s="163"/>
      <c r="AM588" s="199"/>
      <c r="AN588" s="199"/>
      <c r="AO588" s="199"/>
      <c r="AP588" s="199"/>
      <c r="AQ588" s="199"/>
      <c r="AR588" s="163"/>
    </row>
    <row r="589" spans="1:44" ht="30" x14ac:dyDescent="0.25">
      <c r="A589" s="165" t="s">
        <v>1657</v>
      </c>
      <c r="B589" s="165" t="s">
        <v>163</v>
      </c>
      <c r="C589" s="165"/>
      <c r="D589" s="166" t="s">
        <v>143</v>
      </c>
      <c r="E589" s="166" t="s">
        <v>1658</v>
      </c>
      <c r="F589" s="165" t="s">
        <v>220</v>
      </c>
      <c r="G589" s="165" t="s">
        <v>61</v>
      </c>
      <c r="H589" s="167">
        <v>44712.958333333336</v>
      </c>
      <c r="I589" s="167">
        <v>44712.965277777781</v>
      </c>
      <c r="J589" s="161" t="str">
        <f t="shared" si="158"/>
        <v>CLOSED</v>
      </c>
      <c r="K589" s="197" t="s">
        <v>1659</v>
      </c>
      <c r="L589" s="207"/>
      <c r="M589" s="233" t="s">
        <v>1660</v>
      </c>
      <c r="N589" s="221" t="s">
        <v>1661</v>
      </c>
      <c r="O589" s="224">
        <v>1</v>
      </c>
      <c r="P589" s="399"/>
      <c r="Q589" s="399"/>
      <c r="R589" s="205"/>
      <c r="S589" s="169"/>
      <c r="T589" s="205"/>
      <c r="U589" s="169"/>
      <c r="V589" s="169"/>
      <c r="W589" s="231" t="s">
        <v>218</v>
      </c>
      <c r="X589" s="168"/>
      <c r="Y589" s="168" t="s">
        <v>186</v>
      </c>
      <c r="Z589" s="168"/>
      <c r="AA589" s="168"/>
      <c r="AB589" s="168"/>
      <c r="AC589" s="168"/>
      <c r="AD589" s="162"/>
      <c r="AE589" s="162"/>
      <c r="AF589" s="162"/>
      <c r="AG589" s="162"/>
      <c r="AH589" s="162"/>
      <c r="AI589" s="163"/>
      <c r="AJ589" s="163"/>
      <c r="AK589" s="163"/>
      <c r="AL589" s="163"/>
      <c r="AM589" s="199"/>
      <c r="AN589" s="199"/>
      <c r="AO589" s="199"/>
      <c r="AP589" s="199"/>
      <c r="AQ589" s="199"/>
      <c r="AR589" s="163"/>
    </row>
    <row r="590" spans="1:44" x14ac:dyDescent="0.25">
      <c r="A590" s="165" t="s">
        <v>1662</v>
      </c>
      <c r="B590" s="165" t="s">
        <v>163</v>
      </c>
      <c r="C590" s="165"/>
      <c r="D590" s="166" t="s">
        <v>143</v>
      </c>
      <c r="E590" s="166" t="s">
        <v>260</v>
      </c>
      <c r="F590" s="165" t="s">
        <v>220</v>
      </c>
      <c r="G590" s="165" t="s">
        <v>68</v>
      </c>
      <c r="H590" s="167">
        <v>44713.125</v>
      </c>
      <c r="I590" s="167">
        <v>44713.145833333336</v>
      </c>
      <c r="J590" s="161" t="str">
        <f t="shared" si="158"/>
        <v>CLOSED</v>
      </c>
      <c r="K590" s="197" t="s">
        <v>962</v>
      </c>
      <c r="L590" s="207"/>
      <c r="M590" s="233"/>
      <c r="N590" s="221"/>
      <c r="O590" s="224"/>
      <c r="P590" s="399"/>
      <c r="Q590" s="399"/>
      <c r="R590" s="205"/>
      <c r="S590" s="169"/>
      <c r="T590" s="205"/>
      <c r="U590" s="169"/>
      <c r="V590" s="169"/>
      <c r="W590" s="231" t="s">
        <v>218</v>
      </c>
      <c r="X590" s="168"/>
      <c r="Y590" s="168"/>
      <c r="Z590" s="168" t="s">
        <v>186</v>
      </c>
      <c r="AA590" s="168"/>
      <c r="AB590" s="168"/>
      <c r="AC590" s="168"/>
      <c r="AD590" s="162"/>
      <c r="AE590" s="162"/>
      <c r="AF590" s="162"/>
      <c r="AG590" s="162"/>
      <c r="AH590" s="162"/>
      <c r="AI590" s="163"/>
      <c r="AJ590" s="163"/>
      <c r="AK590" s="163"/>
      <c r="AL590" s="163"/>
      <c r="AM590" s="199"/>
      <c r="AN590" s="199"/>
      <c r="AO590" s="199"/>
      <c r="AP590" s="199"/>
      <c r="AQ590" s="199"/>
      <c r="AR590" s="163"/>
    </row>
    <row r="591" spans="1:44" x14ac:dyDescent="0.25">
      <c r="A591" s="165" t="s">
        <v>1663</v>
      </c>
      <c r="B591" s="165" t="s">
        <v>163</v>
      </c>
      <c r="C591" s="165"/>
      <c r="D591" s="166" t="s">
        <v>143</v>
      </c>
      <c r="E591" s="166" t="s">
        <v>247</v>
      </c>
      <c r="F591" s="165" t="s">
        <v>220</v>
      </c>
      <c r="G591" s="165" t="s">
        <v>66</v>
      </c>
      <c r="H591" s="167">
        <v>44713.145833333336</v>
      </c>
      <c r="I591" s="167">
        <v>44713.166666666664</v>
      </c>
      <c r="J591" s="161" t="str">
        <f t="shared" si="158"/>
        <v>CLOSED</v>
      </c>
      <c r="K591" s="197" t="s">
        <v>744</v>
      </c>
      <c r="L591" s="207"/>
      <c r="M591" s="233"/>
      <c r="N591" s="221"/>
      <c r="O591" s="224"/>
      <c r="P591" s="399"/>
      <c r="Q591" s="399"/>
      <c r="R591" s="205"/>
      <c r="S591" s="169"/>
      <c r="T591" s="205"/>
      <c r="U591" s="169"/>
      <c r="V591" s="169"/>
      <c r="W591" s="231" t="s">
        <v>218</v>
      </c>
      <c r="X591" s="168"/>
      <c r="Y591" s="168"/>
      <c r="Z591" s="168" t="s">
        <v>186</v>
      </c>
      <c r="AA591" s="168"/>
      <c r="AB591" s="168"/>
      <c r="AC591" s="168"/>
      <c r="AD591" s="162"/>
      <c r="AE591" s="162"/>
      <c r="AF591" s="162"/>
      <c r="AG591" s="162"/>
      <c r="AH591" s="162"/>
      <c r="AI591" s="163"/>
      <c r="AJ591" s="163"/>
      <c r="AK591" s="163"/>
      <c r="AL591" s="163"/>
      <c r="AM591" s="199"/>
      <c r="AN591" s="199"/>
      <c r="AO591" s="199"/>
      <c r="AP591" s="199"/>
      <c r="AQ591" s="199"/>
      <c r="AR591" s="163"/>
    </row>
    <row r="592" spans="1:44" ht="13.5" customHeight="1" x14ac:dyDescent="0.25">
      <c r="A592" s="165" t="s">
        <v>1664</v>
      </c>
      <c r="B592" s="165" t="s">
        <v>163</v>
      </c>
      <c r="C592" s="165"/>
      <c r="D592" s="166" t="s">
        <v>143</v>
      </c>
      <c r="E592" s="166" t="s">
        <v>283</v>
      </c>
      <c r="F592" s="165" t="s">
        <v>220</v>
      </c>
      <c r="G592" s="165" t="s">
        <v>68</v>
      </c>
      <c r="H592" s="167">
        <v>44713.166666666664</v>
      </c>
      <c r="I592" s="167">
        <v>44713.187499884261</v>
      </c>
      <c r="J592" s="161" t="str">
        <f t="shared" si="158"/>
        <v>CLOSED</v>
      </c>
      <c r="K592" s="197" t="s">
        <v>730</v>
      </c>
      <c r="L592" s="207"/>
      <c r="M592" s="233"/>
      <c r="N592" s="221"/>
      <c r="O592" s="224"/>
      <c r="P592" s="399"/>
      <c r="Q592" s="399"/>
      <c r="R592" s="205"/>
      <c r="S592" s="169"/>
      <c r="T592" s="205"/>
      <c r="U592" s="169"/>
      <c r="V592" s="169"/>
      <c r="W592" s="231" t="s">
        <v>218</v>
      </c>
      <c r="X592" s="168"/>
      <c r="Y592" s="168"/>
      <c r="Z592" s="168" t="s">
        <v>186</v>
      </c>
      <c r="AA592" s="168"/>
      <c r="AB592" s="168"/>
      <c r="AC592" s="168"/>
      <c r="AD592" s="162"/>
      <c r="AE592" s="162"/>
      <c r="AF592" s="162"/>
      <c r="AG592" s="162"/>
      <c r="AH592" s="162"/>
      <c r="AI592" s="163"/>
      <c r="AJ592" s="163"/>
      <c r="AK592" s="163"/>
      <c r="AL592" s="163"/>
      <c r="AM592" s="199"/>
      <c r="AN592" s="199"/>
      <c r="AO592" s="199"/>
      <c r="AP592" s="199"/>
      <c r="AQ592" s="199"/>
      <c r="AR592" s="163"/>
    </row>
    <row r="593" spans="1:44" ht="30" x14ac:dyDescent="0.25">
      <c r="A593" s="165" t="s">
        <v>1665</v>
      </c>
      <c r="B593" s="165" t="s">
        <v>163</v>
      </c>
      <c r="C593" s="165"/>
      <c r="D593" s="166" t="s">
        <v>143</v>
      </c>
      <c r="E593" s="166" t="s">
        <v>284</v>
      </c>
      <c r="F593" s="165" t="s">
        <v>220</v>
      </c>
      <c r="G593" s="165" t="s">
        <v>61</v>
      </c>
      <c r="H593" s="167">
        <v>44713.1875</v>
      </c>
      <c r="I593" s="167">
        <v>44713.208333159724</v>
      </c>
      <c r="J593" s="161" t="str">
        <f t="shared" si="158"/>
        <v>CLOSED</v>
      </c>
      <c r="K593" s="197" t="s">
        <v>731</v>
      </c>
      <c r="L593" s="207"/>
      <c r="M593" s="233"/>
      <c r="N593" s="221"/>
      <c r="O593" s="224"/>
      <c r="P593" s="399"/>
      <c r="Q593" s="399"/>
      <c r="R593" s="205"/>
      <c r="S593" s="169"/>
      <c r="T593" s="205"/>
      <c r="U593" s="169"/>
      <c r="V593" s="169"/>
      <c r="W593" s="231" t="s">
        <v>218</v>
      </c>
      <c r="X593" s="168"/>
      <c r="Y593" s="168"/>
      <c r="Z593" s="168" t="s">
        <v>186</v>
      </c>
      <c r="AA593" s="168"/>
      <c r="AB593" s="168"/>
      <c r="AC593" s="168"/>
      <c r="AD593" s="162"/>
      <c r="AE593" s="162"/>
      <c r="AF593" s="162"/>
      <c r="AG593" s="162"/>
      <c r="AH593" s="162"/>
      <c r="AI593" s="163"/>
      <c r="AJ593" s="163"/>
      <c r="AK593" s="163"/>
      <c r="AL593" s="163"/>
      <c r="AM593" s="199"/>
      <c r="AN593" s="199"/>
      <c r="AO593" s="199"/>
      <c r="AP593" s="199"/>
      <c r="AQ593" s="199"/>
      <c r="AR593" s="163"/>
    </row>
    <row r="594" spans="1:44" ht="30" x14ac:dyDescent="0.25">
      <c r="A594" s="165" t="s">
        <v>1666</v>
      </c>
      <c r="B594" s="165" t="s">
        <v>163</v>
      </c>
      <c r="C594" s="165"/>
      <c r="D594" s="166" t="s">
        <v>143</v>
      </c>
      <c r="E594" s="166" t="s">
        <v>1667</v>
      </c>
      <c r="F594" s="165" t="s">
        <v>220</v>
      </c>
      <c r="G594" s="165" t="s">
        <v>61</v>
      </c>
      <c r="H594" s="167">
        <v>44713.854166666664</v>
      </c>
      <c r="I594" s="167">
        <v>44713.861111111109</v>
      </c>
      <c r="J594" s="161" t="str">
        <f t="shared" si="158"/>
        <v>CLOSED</v>
      </c>
      <c r="K594" s="197" t="s">
        <v>1668</v>
      </c>
      <c r="L594" s="207"/>
      <c r="M594" s="233" t="s">
        <v>1669</v>
      </c>
      <c r="N594" s="221" t="s">
        <v>1136</v>
      </c>
      <c r="O594" s="224">
        <v>2</v>
      </c>
      <c r="P594" s="399"/>
      <c r="Q594" s="399"/>
      <c r="R594" s="205"/>
      <c r="S594" s="169"/>
      <c r="T594" s="205"/>
      <c r="U594" s="169"/>
      <c r="V594" s="169"/>
      <c r="W594" s="231" t="s">
        <v>218</v>
      </c>
      <c r="X594" s="168"/>
      <c r="Y594" s="168" t="s">
        <v>186</v>
      </c>
      <c r="Z594" s="168"/>
      <c r="AA594" s="168"/>
      <c r="AB594" s="168"/>
      <c r="AC594" s="168"/>
      <c r="AD594" s="162"/>
      <c r="AE594" s="162"/>
      <c r="AF594" s="162"/>
      <c r="AG594" s="162"/>
      <c r="AH594" s="162"/>
      <c r="AI594" s="163"/>
      <c r="AJ594" s="163"/>
      <c r="AK594" s="163"/>
      <c r="AL594" s="163"/>
      <c r="AM594" s="199"/>
      <c r="AN594" s="199"/>
      <c r="AO594" s="199"/>
      <c r="AP594" s="199"/>
      <c r="AQ594" s="199"/>
      <c r="AR594" s="163"/>
    </row>
    <row r="595" spans="1:44" ht="30" x14ac:dyDescent="0.25">
      <c r="A595" s="165" t="s">
        <v>1757</v>
      </c>
      <c r="B595" s="165" t="s">
        <v>163</v>
      </c>
      <c r="C595" s="165"/>
      <c r="D595" s="166" t="s">
        <v>143</v>
      </c>
      <c r="E595" s="166" t="s">
        <v>407</v>
      </c>
      <c r="F595" s="165" t="s">
        <v>220</v>
      </c>
      <c r="G595" s="165" t="s">
        <v>61</v>
      </c>
      <c r="H595" s="167">
        <v>44713.861111111109</v>
      </c>
      <c r="I595" s="167">
        <v>44713.881944444445</v>
      </c>
      <c r="J595" s="161" t="str">
        <f t="shared" si="158"/>
        <v>CLOSED</v>
      </c>
      <c r="K595" s="197" t="s">
        <v>775</v>
      </c>
      <c r="L595" s="207"/>
      <c r="M595" s="233"/>
      <c r="N595" s="221"/>
      <c r="O595" s="224"/>
      <c r="P595" s="399"/>
      <c r="Q595" s="399"/>
      <c r="R595" s="205"/>
      <c r="S595" s="169"/>
      <c r="T595" s="205"/>
      <c r="U595" s="169"/>
      <c r="V595" s="169"/>
      <c r="W595" s="231" t="s">
        <v>218</v>
      </c>
      <c r="X595" s="168"/>
      <c r="Y595" s="168" t="s">
        <v>186</v>
      </c>
      <c r="Z595" s="168"/>
      <c r="AA595" s="168"/>
      <c r="AB595" s="168"/>
      <c r="AC595" s="168"/>
      <c r="AD595" s="162"/>
      <c r="AE595" s="162"/>
      <c r="AF595" s="162"/>
      <c r="AG595" s="162"/>
      <c r="AH595" s="162"/>
      <c r="AI595" s="163"/>
      <c r="AJ595" s="163"/>
      <c r="AK595" s="163"/>
      <c r="AL595" s="163"/>
      <c r="AM595" s="199"/>
      <c r="AN595" s="199"/>
      <c r="AO595" s="199"/>
      <c r="AP595" s="199"/>
      <c r="AQ595" s="199"/>
      <c r="AR595" s="163"/>
    </row>
    <row r="596" spans="1:44" x14ac:dyDescent="0.25">
      <c r="A596" s="165" t="s">
        <v>1670</v>
      </c>
      <c r="B596" s="165" t="s">
        <v>163</v>
      </c>
      <c r="C596" s="165"/>
      <c r="D596" s="166" t="s">
        <v>143</v>
      </c>
      <c r="E596" s="166" t="s">
        <v>283</v>
      </c>
      <c r="F596" s="165" t="s">
        <v>220</v>
      </c>
      <c r="G596" s="165" t="s">
        <v>68</v>
      </c>
      <c r="H596" s="167">
        <v>44714.166666666664</v>
      </c>
      <c r="I596" s="167">
        <v>44714.1875</v>
      </c>
      <c r="J596" s="161" t="str">
        <f t="shared" si="158"/>
        <v>CLOSED</v>
      </c>
      <c r="K596" s="197" t="s">
        <v>730</v>
      </c>
      <c r="L596" s="207"/>
      <c r="M596" s="233"/>
      <c r="N596" s="221"/>
      <c r="O596" s="224"/>
      <c r="P596" s="399"/>
      <c r="Q596" s="399"/>
      <c r="R596" s="205"/>
      <c r="S596" s="169"/>
      <c r="T596" s="205"/>
      <c r="U596" s="169"/>
      <c r="V596" s="169"/>
      <c r="W596" s="231"/>
      <c r="X596" s="168"/>
      <c r="Y596" s="168"/>
      <c r="Z596" s="168"/>
      <c r="AA596" s="168"/>
      <c r="AB596" s="168"/>
      <c r="AC596" s="168"/>
      <c r="AD596" s="162"/>
      <c r="AE596" s="162"/>
      <c r="AF596" s="162"/>
      <c r="AG596" s="162"/>
      <c r="AH596" s="162"/>
      <c r="AI596" s="163"/>
      <c r="AJ596" s="163"/>
      <c r="AK596" s="163"/>
      <c r="AL596" s="163"/>
      <c r="AM596" s="199"/>
      <c r="AN596" s="199"/>
      <c r="AO596" s="199"/>
      <c r="AP596" s="199"/>
      <c r="AQ596" s="199"/>
      <c r="AR596" s="163"/>
    </row>
    <row r="597" spans="1:44" ht="30" x14ac:dyDescent="0.25">
      <c r="A597" s="165" t="s">
        <v>1671</v>
      </c>
      <c r="B597" s="165" t="s">
        <v>163</v>
      </c>
      <c r="C597" s="165"/>
      <c r="D597" s="166" t="s">
        <v>143</v>
      </c>
      <c r="E597" s="166" t="s">
        <v>284</v>
      </c>
      <c r="F597" s="165" t="s">
        <v>220</v>
      </c>
      <c r="G597" s="165" t="s">
        <v>61</v>
      </c>
      <c r="H597" s="167">
        <v>44714.1875</v>
      </c>
      <c r="I597" s="167">
        <v>44714.208333333336</v>
      </c>
      <c r="J597" s="161" t="str">
        <f t="shared" si="158"/>
        <v>CLOSED</v>
      </c>
      <c r="K597" s="197" t="s">
        <v>731</v>
      </c>
      <c r="L597" s="207"/>
      <c r="M597" s="233"/>
      <c r="N597" s="221"/>
      <c r="O597" s="224"/>
      <c r="P597" s="399"/>
      <c r="Q597" s="399"/>
      <c r="R597" s="205"/>
      <c r="S597" s="169"/>
      <c r="T597" s="205"/>
      <c r="U597" s="169"/>
      <c r="V597" s="169"/>
      <c r="W597" s="231"/>
      <c r="X597" s="168"/>
      <c r="Y597" s="168"/>
      <c r="Z597" s="168"/>
      <c r="AA597" s="168"/>
      <c r="AB597" s="168"/>
      <c r="AC597" s="168"/>
      <c r="AD597" s="162"/>
      <c r="AE597" s="162"/>
      <c r="AF597" s="162"/>
      <c r="AG597" s="162"/>
      <c r="AH597" s="162"/>
      <c r="AI597" s="163"/>
      <c r="AJ597" s="163"/>
      <c r="AK597" s="163"/>
      <c r="AL597" s="163"/>
      <c r="AM597" s="199"/>
      <c r="AN597" s="199"/>
      <c r="AO597" s="199"/>
      <c r="AP597" s="199"/>
      <c r="AQ597" s="199"/>
      <c r="AR597" s="163"/>
    </row>
    <row r="598" spans="1:44" ht="30" x14ac:dyDescent="0.25">
      <c r="A598" s="165" t="s">
        <v>1672</v>
      </c>
      <c r="B598" s="165" t="s">
        <v>163</v>
      </c>
      <c r="C598" s="165"/>
      <c r="D598" s="166" t="s">
        <v>143</v>
      </c>
      <c r="E598" s="166" t="s">
        <v>407</v>
      </c>
      <c r="F598" s="165" t="s">
        <v>220</v>
      </c>
      <c r="G598" s="165" t="s">
        <v>61</v>
      </c>
      <c r="H598" s="167">
        <v>44714.895833333336</v>
      </c>
      <c r="I598" s="167">
        <v>44714.916666666664</v>
      </c>
      <c r="J598" s="161" t="str">
        <f t="shared" si="158"/>
        <v>CLOSED</v>
      </c>
      <c r="K598" s="197" t="s">
        <v>775</v>
      </c>
      <c r="L598" s="207"/>
      <c r="M598" s="233"/>
      <c r="N598" s="221"/>
      <c r="O598" s="224"/>
      <c r="P598" s="399"/>
      <c r="Q598" s="399"/>
      <c r="R598" s="205"/>
      <c r="S598" s="169"/>
      <c r="T598" s="205"/>
      <c r="U598" s="169"/>
      <c r="V598" s="169"/>
      <c r="W598" s="231" t="s">
        <v>218</v>
      </c>
      <c r="X598" s="168"/>
      <c r="Y598" s="168" t="s">
        <v>186</v>
      </c>
      <c r="Z598" s="168"/>
      <c r="AA598" s="168"/>
      <c r="AB598" s="168"/>
      <c r="AC598" s="168"/>
      <c r="AD598" s="162"/>
      <c r="AE598" s="162"/>
      <c r="AF598" s="162"/>
      <c r="AG598" s="162"/>
      <c r="AH598" s="162"/>
      <c r="AI598" s="163"/>
      <c r="AJ598" s="163"/>
      <c r="AK598" s="163"/>
      <c r="AL598" s="163"/>
      <c r="AM598" s="199"/>
      <c r="AN598" s="199"/>
      <c r="AO598" s="199"/>
      <c r="AP598" s="199"/>
      <c r="AQ598" s="199"/>
      <c r="AR598" s="163"/>
    </row>
    <row r="599" spans="1:44" x14ac:dyDescent="0.25">
      <c r="A599" s="165" t="s">
        <v>1758</v>
      </c>
      <c r="B599" s="165" t="s">
        <v>163</v>
      </c>
      <c r="C599" s="165"/>
      <c r="D599" s="166" t="s">
        <v>143</v>
      </c>
      <c r="E599" s="166" t="s">
        <v>248</v>
      </c>
      <c r="F599" s="165" t="s">
        <v>220</v>
      </c>
      <c r="G599" s="165" t="s">
        <v>66</v>
      </c>
      <c r="H599" s="167">
        <v>44715.333333333336</v>
      </c>
      <c r="I599" s="167">
        <v>44715.354166666664</v>
      </c>
      <c r="J599" s="161" t="str">
        <f t="shared" si="158"/>
        <v>CLOSED</v>
      </c>
      <c r="K599" s="197" t="s">
        <v>746</v>
      </c>
      <c r="L599" s="207"/>
      <c r="M599" s="233"/>
      <c r="N599" s="221"/>
      <c r="O599" s="224"/>
      <c r="P599" s="399"/>
      <c r="Q599" s="399"/>
      <c r="R599" s="205"/>
      <c r="S599" s="169"/>
      <c r="T599" s="205"/>
      <c r="U599" s="169"/>
      <c r="V599" s="169"/>
      <c r="W599" s="231" t="s">
        <v>218</v>
      </c>
      <c r="X599" s="168"/>
      <c r="Y599" s="168"/>
      <c r="Z599" s="168" t="s">
        <v>186</v>
      </c>
      <c r="AA599" s="168"/>
      <c r="AB599" s="168"/>
      <c r="AC599" s="168"/>
      <c r="AD599" s="162"/>
      <c r="AE599" s="162"/>
      <c r="AF599" s="162"/>
      <c r="AG599" s="162"/>
      <c r="AH599" s="162"/>
      <c r="AI599" s="163"/>
      <c r="AJ599" s="163"/>
      <c r="AK599" s="163"/>
      <c r="AL599" s="163"/>
      <c r="AM599" s="199"/>
      <c r="AN599" s="199"/>
      <c r="AO599" s="199"/>
      <c r="AP599" s="199"/>
      <c r="AQ599" s="199"/>
      <c r="AR599" s="163"/>
    </row>
    <row r="600" spans="1:44" x14ac:dyDescent="0.25">
      <c r="A600" s="165" t="s">
        <v>1759</v>
      </c>
      <c r="B600" s="165" t="s">
        <v>163</v>
      </c>
      <c r="C600" s="165"/>
      <c r="D600" s="166" t="s">
        <v>143</v>
      </c>
      <c r="E600" s="166" t="s">
        <v>249</v>
      </c>
      <c r="F600" s="165" t="s">
        <v>220</v>
      </c>
      <c r="G600" s="165" t="s">
        <v>66</v>
      </c>
      <c r="H600" s="167">
        <v>44715.354166666664</v>
      </c>
      <c r="I600" s="167">
        <v>44715.375</v>
      </c>
      <c r="J600" s="161" t="str">
        <f t="shared" si="158"/>
        <v>CLOSED</v>
      </c>
      <c r="K600" s="197" t="s">
        <v>367</v>
      </c>
      <c r="L600" s="207"/>
      <c r="M600" s="233"/>
      <c r="N600" s="221"/>
      <c r="O600" s="224"/>
      <c r="P600" s="399"/>
      <c r="Q600" s="399"/>
      <c r="R600" s="205"/>
      <c r="S600" s="169"/>
      <c r="T600" s="205"/>
      <c r="U600" s="169"/>
      <c r="V600" s="169"/>
      <c r="W600" s="231" t="s">
        <v>218</v>
      </c>
      <c r="X600" s="168"/>
      <c r="Y600" s="168"/>
      <c r="Z600" s="168" t="s">
        <v>186</v>
      </c>
      <c r="AA600" s="168"/>
      <c r="AB600" s="168"/>
      <c r="AC600" s="168"/>
      <c r="AD600" s="162"/>
      <c r="AE600" s="162"/>
      <c r="AF600" s="162"/>
      <c r="AG600" s="162"/>
      <c r="AH600" s="162"/>
      <c r="AI600" s="163"/>
      <c r="AJ600" s="163"/>
      <c r="AK600" s="163"/>
      <c r="AL600" s="163"/>
      <c r="AM600" s="199"/>
      <c r="AN600" s="199"/>
      <c r="AO600" s="199"/>
      <c r="AP600" s="199"/>
      <c r="AQ600" s="199"/>
      <c r="AR600" s="163"/>
    </row>
    <row r="601" spans="1:44" x14ac:dyDescent="0.25">
      <c r="A601" s="165" t="s">
        <v>1760</v>
      </c>
      <c r="B601" s="165" t="s">
        <v>163</v>
      </c>
      <c r="C601" s="165"/>
      <c r="D601" s="166" t="s">
        <v>143</v>
      </c>
      <c r="E601" s="166" t="s">
        <v>273</v>
      </c>
      <c r="F601" s="165" t="s">
        <v>220</v>
      </c>
      <c r="G601" s="165" t="s">
        <v>68</v>
      </c>
      <c r="H601" s="167">
        <v>44715.374999884261</v>
      </c>
      <c r="I601" s="167">
        <v>44715.395833391201</v>
      </c>
      <c r="J601" s="161" t="str">
        <f t="shared" si="158"/>
        <v>CLOSED</v>
      </c>
      <c r="K601" s="197" t="s">
        <v>964</v>
      </c>
      <c r="L601" s="207"/>
      <c r="M601" s="233"/>
      <c r="N601" s="221"/>
      <c r="O601" s="224"/>
      <c r="P601" s="399"/>
      <c r="Q601" s="399"/>
      <c r="R601" s="205"/>
      <c r="S601" s="169"/>
      <c r="T601" s="205"/>
      <c r="U601" s="169"/>
      <c r="V601" s="169"/>
      <c r="W601" s="231" t="s">
        <v>218</v>
      </c>
      <c r="X601" s="168"/>
      <c r="Y601" s="168"/>
      <c r="Z601" s="168" t="s">
        <v>186</v>
      </c>
      <c r="AA601" s="168"/>
      <c r="AB601" s="168"/>
      <c r="AC601" s="168"/>
      <c r="AD601" s="162"/>
      <c r="AE601" s="162"/>
      <c r="AF601" s="162"/>
      <c r="AG601" s="162"/>
      <c r="AH601" s="162"/>
      <c r="AI601" s="163"/>
      <c r="AJ601" s="163"/>
      <c r="AK601" s="163"/>
      <c r="AL601" s="163"/>
      <c r="AM601" s="199"/>
      <c r="AN601" s="199"/>
      <c r="AO601" s="199"/>
      <c r="AP601" s="199"/>
      <c r="AQ601" s="199"/>
      <c r="AR601" s="163"/>
    </row>
    <row r="602" spans="1:44" x14ac:dyDescent="0.25">
      <c r="A602" s="165" t="s">
        <v>1761</v>
      </c>
      <c r="B602" s="165" t="s">
        <v>163</v>
      </c>
      <c r="C602" s="165"/>
      <c r="D602" s="166" t="s">
        <v>143</v>
      </c>
      <c r="E602" s="166" t="s">
        <v>274</v>
      </c>
      <c r="F602" s="165" t="s">
        <v>220</v>
      </c>
      <c r="G602" s="165" t="s">
        <v>64</v>
      </c>
      <c r="H602" s="167">
        <v>44715.395833159724</v>
      </c>
      <c r="I602" s="167">
        <v>44715.41666678241</v>
      </c>
      <c r="J602" s="161" t="str">
        <f t="shared" si="158"/>
        <v>CLOSED</v>
      </c>
      <c r="K602" s="197" t="s">
        <v>965</v>
      </c>
      <c r="L602" s="207"/>
      <c r="M602" s="233"/>
      <c r="N602" s="221"/>
      <c r="O602" s="224"/>
      <c r="P602" s="399"/>
      <c r="Q602" s="399"/>
      <c r="R602" s="205"/>
      <c r="S602" s="169"/>
      <c r="T602" s="205"/>
      <c r="U602" s="169"/>
      <c r="V602" s="169"/>
      <c r="W602" s="231" t="s">
        <v>218</v>
      </c>
      <c r="X602" s="168"/>
      <c r="Y602" s="168"/>
      <c r="Z602" s="168" t="s">
        <v>186</v>
      </c>
      <c r="AA602" s="168"/>
      <c r="AB602" s="168"/>
      <c r="AC602" s="168"/>
      <c r="AD602" s="162"/>
      <c r="AE602" s="162"/>
      <c r="AF602" s="162"/>
      <c r="AG602" s="162"/>
      <c r="AH602" s="162"/>
      <c r="AI602" s="163"/>
      <c r="AJ602" s="163"/>
      <c r="AK602" s="163"/>
      <c r="AL602" s="163"/>
      <c r="AM602" s="199"/>
      <c r="AN602" s="199"/>
      <c r="AO602" s="199"/>
      <c r="AP602" s="199"/>
      <c r="AQ602" s="199"/>
      <c r="AR602" s="163"/>
    </row>
    <row r="603" spans="1:44" x14ac:dyDescent="0.25">
      <c r="A603" s="165" t="s">
        <v>1762</v>
      </c>
      <c r="B603" s="165" t="s">
        <v>163</v>
      </c>
      <c r="C603" s="165"/>
      <c r="D603" s="166" t="s">
        <v>143</v>
      </c>
      <c r="E603" s="166" t="s">
        <v>256</v>
      </c>
      <c r="F603" s="165" t="s">
        <v>220</v>
      </c>
      <c r="G603" s="165" t="s">
        <v>64</v>
      </c>
      <c r="H603" s="167">
        <v>44715.416666435187</v>
      </c>
      <c r="I603" s="167">
        <v>44715.437500173612</v>
      </c>
      <c r="J603" s="161" t="str">
        <f t="shared" si="158"/>
        <v>CLOSED</v>
      </c>
      <c r="K603" s="197" t="s">
        <v>966</v>
      </c>
      <c r="L603" s="207"/>
      <c r="M603" s="233"/>
      <c r="N603" s="221"/>
      <c r="O603" s="224"/>
      <c r="P603" s="399"/>
      <c r="Q603" s="399"/>
      <c r="R603" s="205"/>
      <c r="S603" s="169"/>
      <c r="T603" s="205"/>
      <c r="U603" s="169"/>
      <c r="V603" s="169"/>
      <c r="W603" s="231" t="s">
        <v>218</v>
      </c>
      <c r="X603" s="168"/>
      <c r="Y603" s="168"/>
      <c r="Z603" s="168" t="s">
        <v>186</v>
      </c>
      <c r="AA603" s="168"/>
      <c r="AB603" s="168"/>
      <c r="AC603" s="168"/>
      <c r="AD603" s="162"/>
      <c r="AE603" s="162"/>
      <c r="AF603" s="162"/>
      <c r="AG603" s="162"/>
      <c r="AH603" s="162"/>
      <c r="AI603" s="163"/>
      <c r="AJ603" s="163"/>
      <c r="AK603" s="163"/>
      <c r="AL603" s="163"/>
      <c r="AM603" s="199"/>
      <c r="AN603" s="199"/>
      <c r="AO603" s="199"/>
      <c r="AP603" s="199"/>
      <c r="AQ603" s="199"/>
      <c r="AR603" s="163"/>
    </row>
    <row r="604" spans="1:44" x14ac:dyDescent="0.25">
      <c r="A604" s="165" t="s">
        <v>1763</v>
      </c>
      <c r="B604" s="165" t="s">
        <v>163</v>
      </c>
      <c r="C604" s="165"/>
      <c r="D604" s="166" t="s">
        <v>143</v>
      </c>
      <c r="E604" s="166" t="s">
        <v>257</v>
      </c>
      <c r="F604" s="165" t="s">
        <v>220</v>
      </c>
      <c r="G604" s="165" t="s">
        <v>60</v>
      </c>
      <c r="H604" s="167">
        <v>44715.43749971065</v>
      </c>
      <c r="I604" s="167">
        <v>44715.458333564813</v>
      </c>
      <c r="J604" s="161" t="str">
        <f t="shared" si="158"/>
        <v>CLOSED</v>
      </c>
      <c r="K604" s="166" t="s">
        <v>862</v>
      </c>
      <c r="L604" s="207"/>
      <c r="M604" s="233"/>
      <c r="N604" s="221"/>
      <c r="O604" s="224"/>
      <c r="P604" s="399"/>
      <c r="Q604" s="399"/>
      <c r="R604" s="205"/>
      <c r="S604" s="169"/>
      <c r="T604" s="205"/>
      <c r="U604" s="169"/>
      <c r="V604" s="169"/>
      <c r="W604" s="231" t="s">
        <v>218</v>
      </c>
      <c r="X604" s="168"/>
      <c r="Y604" s="168"/>
      <c r="Z604" s="168" t="s">
        <v>186</v>
      </c>
      <c r="AA604" s="168"/>
      <c r="AB604" s="168"/>
      <c r="AC604" s="168"/>
      <c r="AD604" s="162">
        <f t="shared" ref="AD604:AE606" si="159">IF(H604="","",MONTH(H604))</f>
        <v>6</v>
      </c>
      <c r="AE604" s="162">
        <f t="shared" si="159"/>
        <v>6</v>
      </c>
      <c r="AF604" s="162">
        <f t="shared" ref="AF604:AG606" si="160">IF(H604="","",YEAR(H604))</f>
        <v>2022</v>
      </c>
      <c r="AG604" s="162">
        <f t="shared" si="160"/>
        <v>2022</v>
      </c>
      <c r="AH604" s="162">
        <f>IF(B604="Root",IF(J604="CLOSED",SUMIF(Entrenamientos!A:A,"&lt;="&amp;Mantenimiento!I604,Entrenamientos!L:L)-SUMIF(Entrenamientos!A:A,"&lt;="&amp;Mantenimiento!H604,Entrenamientos!L:L),""),"")</f>
        <v>0</v>
      </c>
      <c r="AI604" s="163" t="str">
        <f>IF(W604="YES",IF(COUNTIF($W$3:$W1372,"YES")=0,SUMIF(Entrenamientos!A:A,"&lt;="&amp;Mantenimiento!H604,Entrenamientos!L:L),SUMIF(Entrenamientos!A:A,"&lt;="&amp;Mantenimiento!H604,Entrenamientos!L:L)-SUMIF($I:$I,"&lt;"&amp;(Mantenimiento!H604-1),$AI:$AI)),"")</f>
        <v/>
      </c>
      <c r="AJ604" s="163">
        <f>IF(LEFT(F604,3)="AWP","",IF(I604="","",($I604-$H604)/$AS$1))</f>
        <v>0.50001249994966279</v>
      </c>
      <c r="AK604" s="163" t="str">
        <f ca="1">IF(LEFT(F604,3)="AWP",IF(I604="",(TODAY()-H604)/$AS$1,(I604-H604)/$AS$1),"")</f>
        <v/>
      </c>
      <c r="AL604" s="163" t="str">
        <f t="shared" ref="AL604:AM606" si="161">IF($F604="MIP",IF(X604="X",$AJ604,""),"")</f>
        <v/>
      </c>
      <c r="AM604" s="199" t="str">
        <f t="shared" si="161"/>
        <v/>
      </c>
      <c r="AN604" s="199" t="e">
        <f>IF($F604="MIP",IF(#REF!="X",$AJ604,""),"")</f>
        <v>#REF!</v>
      </c>
      <c r="AO604" s="199">
        <f t="shared" ref="AO604:AR606" si="162">IF($F604="MIP",IF(Z604="X",$AJ604,""),"")</f>
        <v>0.50001249994966279</v>
      </c>
      <c r="AP604" s="199" t="str">
        <f t="shared" si="162"/>
        <v/>
      </c>
      <c r="AQ604" s="199" t="str">
        <f t="shared" si="162"/>
        <v/>
      </c>
      <c r="AR604" s="163" t="str">
        <f t="shared" si="162"/>
        <v/>
      </c>
    </row>
    <row r="605" spans="1:44" x14ac:dyDescent="0.25">
      <c r="A605" s="165" t="s">
        <v>1764</v>
      </c>
      <c r="B605" s="165" t="s">
        <v>163</v>
      </c>
      <c r="C605" s="165"/>
      <c r="D605" s="166" t="s">
        <v>143</v>
      </c>
      <c r="E605" s="166" t="s">
        <v>408</v>
      </c>
      <c r="F605" s="165" t="s">
        <v>220</v>
      </c>
      <c r="G605" s="165" t="s">
        <v>66</v>
      </c>
      <c r="H605" s="167">
        <v>44715.458332986113</v>
      </c>
      <c r="I605" s="167">
        <v>44715.479166956022</v>
      </c>
      <c r="J605" s="161" t="str">
        <f t="shared" si="158"/>
        <v>CLOSED</v>
      </c>
      <c r="K605" s="166" t="s">
        <v>874</v>
      </c>
      <c r="L605" s="207"/>
      <c r="M605" s="233"/>
      <c r="N605" s="221"/>
      <c r="O605" s="224"/>
      <c r="P605" s="399"/>
      <c r="Q605" s="399"/>
      <c r="R605" s="205"/>
      <c r="S605" s="169"/>
      <c r="T605" s="205"/>
      <c r="U605" s="169"/>
      <c r="V605" s="169"/>
      <c r="W605" s="231" t="s">
        <v>218</v>
      </c>
      <c r="X605" s="168"/>
      <c r="Y605" s="168"/>
      <c r="Z605" s="168" t="s">
        <v>186</v>
      </c>
      <c r="AA605" s="168"/>
      <c r="AB605" s="168"/>
      <c r="AC605" s="168"/>
      <c r="AD605" s="162">
        <f t="shared" si="159"/>
        <v>6</v>
      </c>
      <c r="AE605" s="162">
        <f t="shared" si="159"/>
        <v>6</v>
      </c>
      <c r="AF605" s="162">
        <f t="shared" si="160"/>
        <v>2022</v>
      </c>
      <c r="AG605" s="162">
        <f t="shared" si="160"/>
        <v>2022</v>
      </c>
      <c r="AH605" s="162">
        <f>IF(B605="Root",IF(J605="CLOSED",SUMIF(Entrenamientos!A:A,"&lt;="&amp;Mantenimiento!I605,Entrenamientos!L:L)-SUMIF(Entrenamientos!A:A,"&lt;="&amp;Mantenimiento!H605,Entrenamientos!L:L),""),"")</f>
        <v>0</v>
      </c>
      <c r="AI605" s="163" t="str">
        <f>IF(W605="YES",IF(COUNTIF($W$3:$W1373,"YES")=0,SUMIF(Entrenamientos!A:A,"&lt;="&amp;Mantenimiento!H605,Entrenamientos!L:L),SUMIF(Entrenamientos!A:A,"&lt;="&amp;Mantenimiento!H605,Entrenamientos!L:L)-SUMIF($I:$I,"&lt;"&amp;(Mantenimiento!H605-1),$AI:$AI)),"")</f>
        <v/>
      </c>
      <c r="AJ605" s="163">
        <f>IF(LEFT(F605,3)="AWP","",IF(I605="","",($I605-$H605)/$AS$1))</f>
        <v>0.50001527785207234</v>
      </c>
      <c r="AK605" s="163" t="str">
        <f ca="1">IF(LEFT(F605,3)="AWP",IF(I605="",(TODAY()-H605)/$AS$1,(I605-H605)/$AS$1),"")</f>
        <v/>
      </c>
      <c r="AL605" s="163" t="str">
        <f t="shared" si="161"/>
        <v/>
      </c>
      <c r="AM605" s="199" t="str">
        <f t="shared" si="161"/>
        <v/>
      </c>
      <c r="AN605" s="199" t="e">
        <f>IF($F605="MIP",IF(#REF!="X",$AJ605,""),"")</f>
        <v>#REF!</v>
      </c>
      <c r="AO605" s="199">
        <f t="shared" si="162"/>
        <v>0.50001527785207234</v>
      </c>
      <c r="AP605" s="199" t="str">
        <f t="shared" si="162"/>
        <v/>
      </c>
      <c r="AQ605" s="199" t="str">
        <f t="shared" si="162"/>
        <v/>
      </c>
      <c r="AR605" s="163" t="str">
        <f t="shared" si="162"/>
        <v/>
      </c>
    </row>
    <row r="606" spans="1:44" x14ac:dyDescent="0.25">
      <c r="A606" s="165" t="s">
        <v>1765</v>
      </c>
      <c r="B606" s="165" t="s">
        <v>163</v>
      </c>
      <c r="C606" s="165"/>
      <c r="D606" s="166" t="s">
        <v>143</v>
      </c>
      <c r="E606" s="166" t="s">
        <v>409</v>
      </c>
      <c r="F606" s="165" t="s">
        <v>220</v>
      </c>
      <c r="G606" s="165" t="s">
        <v>66</v>
      </c>
      <c r="H606" s="167">
        <v>44715.479166261575</v>
      </c>
      <c r="I606" s="167">
        <v>44715.500000347223</v>
      </c>
      <c r="J606" s="161" t="str">
        <f t="shared" si="158"/>
        <v>CLOSED</v>
      </c>
      <c r="K606" s="166" t="s">
        <v>874</v>
      </c>
      <c r="L606" s="207"/>
      <c r="M606" s="233"/>
      <c r="N606" s="221"/>
      <c r="O606" s="224"/>
      <c r="P606" s="399"/>
      <c r="Q606" s="399"/>
      <c r="R606" s="205"/>
      <c r="S606" s="169"/>
      <c r="T606" s="205"/>
      <c r="U606" s="169"/>
      <c r="V606" s="169"/>
      <c r="W606" s="231" t="s">
        <v>218</v>
      </c>
      <c r="X606" s="168"/>
      <c r="Y606" s="168"/>
      <c r="Z606" s="168" t="s">
        <v>186</v>
      </c>
      <c r="AA606" s="168"/>
      <c r="AB606" s="168"/>
      <c r="AC606" s="168"/>
      <c r="AD606" s="162">
        <f t="shared" si="159"/>
        <v>6</v>
      </c>
      <c r="AE606" s="162">
        <f t="shared" si="159"/>
        <v>6</v>
      </c>
      <c r="AF606" s="162">
        <f t="shared" si="160"/>
        <v>2022</v>
      </c>
      <c r="AG606" s="162">
        <f t="shared" si="160"/>
        <v>2022</v>
      </c>
      <c r="AH606" s="162">
        <f>IF(B606="Root",IF(J606="CLOSED",SUMIF(Entrenamientos!A:A,"&lt;="&amp;Mantenimiento!I606,Entrenamientos!L:L)-SUMIF(Entrenamientos!A:A,"&lt;="&amp;Mantenimiento!H606,Entrenamientos!L:L),""),"")</f>
        <v>0</v>
      </c>
      <c r="AI606" s="163" t="str">
        <f>IF(W606="YES",IF(COUNTIF($W$3:$W1374,"YES")=0,SUMIF(Entrenamientos!A:A,"&lt;="&amp;Mantenimiento!H606,Entrenamientos!L:L),SUMIF(Entrenamientos!A:A,"&lt;="&amp;Mantenimiento!H606,Entrenamientos!L:L)-SUMIF($I:$I,"&lt;"&amp;(Mantenimiento!H606-1),$AI:$AI)),"")</f>
        <v/>
      </c>
      <c r="AJ606" s="163">
        <f>IF(LEFT(F606,3)="AWP","",IF(I606="","",($I606-$H606)/$AS$1))</f>
        <v>0.5000180555798589</v>
      </c>
      <c r="AK606" s="163" t="str">
        <f ca="1">IF(LEFT(F606,3)="AWP",IF(I606="",(TODAY()-H606)/$AS$1,(I606-H606)/$AS$1),"")</f>
        <v/>
      </c>
      <c r="AL606" s="163" t="str">
        <f t="shared" si="161"/>
        <v/>
      </c>
      <c r="AM606" s="199" t="str">
        <f t="shared" si="161"/>
        <v/>
      </c>
      <c r="AN606" s="199" t="e">
        <f>IF($F606="MIP",IF(#REF!="X",$AJ606,""),"")</f>
        <v>#REF!</v>
      </c>
      <c r="AO606" s="199">
        <f t="shared" si="162"/>
        <v>0.5000180555798589</v>
      </c>
      <c r="AP606" s="199" t="str">
        <f t="shared" si="162"/>
        <v/>
      </c>
      <c r="AQ606" s="199" t="str">
        <f t="shared" si="162"/>
        <v/>
      </c>
      <c r="AR606" s="163" t="str">
        <f t="shared" si="162"/>
        <v/>
      </c>
    </row>
    <row r="607" spans="1:44" x14ac:dyDescent="0.25">
      <c r="A607" s="165" t="s">
        <v>1766</v>
      </c>
      <c r="B607" s="165" t="s">
        <v>163</v>
      </c>
      <c r="C607" s="165"/>
      <c r="D607" s="166" t="s">
        <v>143</v>
      </c>
      <c r="E607" s="166" t="s">
        <v>283</v>
      </c>
      <c r="F607" s="165" t="s">
        <v>220</v>
      </c>
      <c r="G607" s="165" t="s">
        <v>68</v>
      </c>
      <c r="H607" s="167">
        <v>44715.499999537038</v>
      </c>
      <c r="I607" s="167">
        <v>44715.520833738425</v>
      </c>
      <c r="J607" s="161" t="str">
        <f t="shared" si="158"/>
        <v>CLOSED</v>
      </c>
      <c r="K607" s="197" t="s">
        <v>730</v>
      </c>
      <c r="L607" s="207"/>
      <c r="M607" s="233"/>
      <c r="N607" s="221"/>
      <c r="O607" s="224"/>
      <c r="P607" s="399"/>
      <c r="Q607" s="399"/>
      <c r="R607" s="205"/>
      <c r="S607" s="169"/>
      <c r="T607" s="205"/>
      <c r="U607" s="169"/>
      <c r="V607" s="169"/>
      <c r="W607" s="231"/>
      <c r="X607" s="168"/>
      <c r="Y607" s="168"/>
      <c r="Z607" s="168"/>
      <c r="AA607" s="168"/>
      <c r="AB607" s="168"/>
      <c r="AC607" s="168"/>
      <c r="AD607" s="162"/>
      <c r="AE607" s="162"/>
      <c r="AF607" s="162"/>
      <c r="AG607" s="162"/>
      <c r="AH607" s="162"/>
      <c r="AI607" s="163"/>
      <c r="AJ607" s="163"/>
      <c r="AK607" s="163"/>
      <c r="AL607" s="163"/>
      <c r="AM607" s="199"/>
      <c r="AN607" s="199"/>
      <c r="AO607" s="199"/>
      <c r="AP607" s="199"/>
      <c r="AQ607" s="199"/>
      <c r="AR607" s="163"/>
    </row>
    <row r="608" spans="1:44" ht="30" x14ac:dyDescent="0.25">
      <c r="A608" s="165" t="s">
        <v>1767</v>
      </c>
      <c r="B608" s="165" t="s">
        <v>163</v>
      </c>
      <c r="C608" s="165"/>
      <c r="D608" s="166" t="s">
        <v>143</v>
      </c>
      <c r="E608" s="166" t="s">
        <v>284</v>
      </c>
      <c r="F608" s="165" t="s">
        <v>220</v>
      </c>
      <c r="G608" s="165" t="s">
        <v>61</v>
      </c>
      <c r="H608" s="167">
        <v>44715.520832812501</v>
      </c>
      <c r="I608" s="167">
        <v>44715.541667129626</v>
      </c>
      <c r="J608" s="161" t="str">
        <f t="shared" si="158"/>
        <v>CLOSED</v>
      </c>
      <c r="K608" s="197" t="s">
        <v>731</v>
      </c>
      <c r="L608" s="207"/>
      <c r="M608" s="233"/>
      <c r="N608" s="221"/>
      <c r="O608" s="224"/>
      <c r="P608" s="399"/>
      <c r="Q608" s="399"/>
      <c r="R608" s="205"/>
      <c r="S608" s="169"/>
      <c r="T608" s="205"/>
      <c r="U608" s="169"/>
      <c r="V608" s="169"/>
      <c r="W608" s="231"/>
      <c r="X608" s="168"/>
      <c r="Y608" s="168"/>
      <c r="Z608" s="168" t="s">
        <v>186</v>
      </c>
      <c r="AA608" s="168"/>
      <c r="AB608" s="168"/>
      <c r="AC608" s="168"/>
      <c r="AD608" s="162"/>
      <c r="AE608" s="162"/>
      <c r="AF608" s="162"/>
      <c r="AG608" s="162"/>
      <c r="AH608" s="162"/>
      <c r="AI608" s="163"/>
      <c r="AJ608" s="163"/>
      <c r="AK608" s="163"/>
      <c r="AL608" s="163"/>
      <c r="AM608" s="199"/>
      <c r="AN608" s="199"/>
      <c r="AO608" s="199"/>
      <c r="AP608" s="199"/>
      <c r="AQ608" s="199"/>
      <c r="AR608" s="163"/>
    </row>
    <row r="609" spans="1:45" ht="30" x14ac:dyDescent="0.25">
      <c r="A609" s="165" t="s">
        <v>1768</v>
      </c>
      <c r="B609" s="165" t="s">
        <v>163</v>
      </c>
      <c r="C609" s="165"/>
      <c r="D609" s="166" t="s">
        <v>143</v>
      </c>
      <c r="E609" s="166" t="s">
        <v>407</v>
      </c>
      <c r="F609" s="165" t="s">
        <v>220</v>
      </c>
      <c r="G609" s="165" t="s">
        <v>61</v>
      </c>
      <c r="H609" s="167">
        <v>44715.875</v>
      </c>
      <c r="I609" s="167">
        <v>44715.895833333336</v>
      </c>
      <c r="J609" s="161" t="str">
        <f t="shared" si="158"/>
        <v>CLOSED</v>
      </c>
      <c r="K609" s="197" t="s">
        <v>775</v>
      </c>
      <c r="L609" s="207"/>
      <c r="M609" s="233"/>
      <c r="N609" s="221"/>
      <c r="O609" s="224"/>
      <c r="P609" s="399"/>
      <c r="Q609" s="399"/>
      <c r="R609" s="205"/>
      <c r="S609" s="169"/>
      <c r="T609" s="205"/>
      <c r="U609" s="169"/>
      <c r="V609" s="169"/>
      <c r="W609" s="231" t="s">
        <v>218</v>
      </c>
      <c r="X609" s="168"/>
      <c r="Y609" s="168" t="s">
        <v>186</v>
      </c>
      <c r="Z609" s="168"/>
      <c r="AA609" s="168"/>
      <c r="AB609" s="168"/>
      <c r="AC609" s="168"/>
      <c r="AD609" s="162"/>
      <c r="AE609" s="162"/>
      <c r="AF609" s="162"/>
      <c r="AG609" s="162"/>
      <c r="AH609" s="162"/>
      <c r="AI609" s="163"/>
      <c r="AJ609" s="163"/>
      <c r="AK609" s="163"/>
      <c r="AL609" s="163"/>
      <c r="AM609" s="199"/>
      <c r="AN609" s="199"/>
      <c r="AO609" s="199"/>
      <c r="AP609" s="199"/>
      <c r="AQ609" s="199"/>
      <c r="AR609" s="163"/>
    </row>
    <row r="610" spans="1:45" x14ac:dyDescent="0.25">
      <c r="A610" s="165" t="s">
        <v>1686</v>
      </c>
      <c r="B610" s="165" t="s">
        <v>163</v>
      </c>
      <c r="C610" s="165"/>
      <c r="D610" s="166" t="s">
        <v>143</v>
      </c>
      <c r="E610" s="166" t="s">
        <v>254</v>
      </c>
      <c r="F610" s="165" t="s">
        <v>220</v>
      </c>
      <c r="G610" s="165" t="s">
        <v>69</v>
      </c>
      <c r="H610" s="167">
        <v>44718.25</v>
      </c>
      <c r="I610" s="167">
        <v>44718.256944444445</v>
      </c>
      <c r="J610" s="161" t="str">
        <f t="shared" si="158"/>
        <v>CLOSED</v>
      </c>
      <c r="K610" s="197" t="s">
        <v>984</v>
      </c>
      <c r="L610" s="207"/>
      <c r="M610" s="233"/>
      <c r="N610" s="221"/>
      <c r="O610" s="224"/>
      <c r="P610" s="399"/>
      <c r="Q610" s="399"/>
      <c r="R610" s="205"/>
      <c r="S610" s="169"/>
      <c r="T610" s="205"/>
      <c r="U610" s="169"/>
      <c r="V610" s="169"/>
      <c r="W610" s="231" t="s">
        <v>218</v>
      </c>
      <c r="X610" s="168" t="s">
        <v>186</v>
      </c>
      <c r="Y610" s="168"/>
      <c r="Z610" s="168"/>
      <c r="AA610" s="168"/>
      <c r="AB610" s="168"/>
      <c r="AC610" s="168"/>
      <c r="AD610" s="162"/>
      <c r="AE610" s="162"/>
      <c r="AF610" s="162"/>
      <c r="AG610" s="162"/>
      <c r="AH610" s="162"/>
      <c r="AI610" s="163"/>
      <c r="AJ610" s="163"/>
      <c r="AK610" s="163"/>
      <c r="AL610" s="163"/>
      <c r="AM610" s="199"/>
      <c r="AN610" s="199"/>
      <c r="AO610" s="199"/>
      <c r="AP610" s="199"/>
      <c r="AQ610" s="199"/>
      <c r="AR610" s="163"/>
    </row>
    <row r="611" spans="1:45" x14ac:dyDescent="0.25">
      <c r="A611" s="165" t="s">
        <v>1687</v>
      </c>
      <c r="B611" s="165" t="s">
        <v>163</v>
      </c>
      <c r="C611" s="165"/>
      <c r="D611" s="166" t="s">
        <v>143</v>
      </c>
      <c r="E611" s="166" t="s">
        <v>348</v>
      </c>
      <c r="F611" s="165" t="s">
        <v>220</v>
      </c>
      <c r="G611" s="165" t="s">
        <v>69</v>
      </c>
      <c r="H611" s="167">
        <v>44718.256944444445</v>
      </c>
      <c r="I611" s="167">
        <v>44718.270833333336</v>
      </c>
      <c r="J611" s="161" t="str">
        <f t="shared" si="158"/>
        <v>CLOSED</v>
      </c>
      <c r="K611" s="197" t="s">
        <v>1209</v>
      </c>
      <c r="L611" s="207"/>
      <c r="M611" s="233"/>
      <c r="N611" s="221"/>
      <c r="O611" s="224"/>
      <c r="P611" s="399"/>
      <c r="Q611" s="399"/>
      <c r="R611" s="205"/>
      <c r="S611" s="169"/>
      <c r="T611" s="205"/>
      <c r="U611" s="169"/>
      <c r="V611" s="169"/>
      <c r="W611" s="231" t="s">
        <v>218</v>
      </c>
      <c r="X611" s="168" t="s">
        <v>186</v>
      </c>
      <c r="Y611" s="168"/>
      <c r="Z611" s="168"/>
      <c r="AA611" s="168"/>
      <c r="AB611" s="168"/>
      <c r="AC611" s="168"/>
      <c r="AD611" s="162"/>
      <c r="AE611" s="162"/>
      <c r="AF611" s="162"/>
      <c r="AG611" s="162"/>
      <c r="AH611" s="162"/>
      <c r="AI611" s="163"/>
      <c r="AJ611" s="163"/>
      <c r="AK611" s="163"/>
      <c r="AL611" s="163"/>
      <c r="AM611" s="199"/>
      <c r="AN611" s="199"/>
      <c r="AO611" s="199"/>
      <c r="AP611" s="199"/>
      <c r="AQ611" s="199"/>
      <c r="AR611" s="163"/>
    </row>
    <row r="612" spans="1:45" x14ac:dyDescent="0.25">
      <c r="A612" s="165" t="s">
        <v>1692</v>
      </c>
      <c r="B612" s="165" t="s">
        <v>163</v>
      </c>
      <c r="C612" s="165"/>
      <c r="D612" s="166" t="s">
        <v>143</v>
      </c>
      <c r="E612" s="166" t="s">
        <v>249</v>
      </c>
      <c r="F612" s="165" t="s">
        <v>220</v>
      </c>
      <c r="G612" s="165" t="s">
        <v>66</v>
      </c>
      <c r="H612" s="167">
        <v>44718.270833333336</v>
      </c>
      <c r="I612" s="167">
        <v>44718.291666666664</v>
      </c>
      <c r="J612" s="161" t="str">
        <f t="shared" si="158"/>
        <v>CLOSED</v>
      </c>
      <c r="K612" s="197" t="s">
        <v>984</v>
      </c>
      <c r="L612" s="207"/>
      <c r="M612" s="233"/>
      <c r="N612" s="221"/>
      <c r="O612" s="224"/>
      <c r="P612" s="399"/>
      <c r="Q612" s="399"/>
      <c r="R612" s="205"/>
      <c r="S612" s="169"/>
      <c r="T612" s="205"/>
      <c r="U612" s="169"/>
      <c r="V612" s="169"/>
      <c r="W612" s="231" t="s">
        <v>218</v>
      </c>
      <c r="X612" s="168" t="s">
        <v>186</v>
      </c>
      <c r="Y612" s="168"/>
      <c r="Z612" s="168"/>
      <c r="AA612" s="168"/>
      <c r="AB612" s="168"/>
      <c r="AC612" s="168"/>
      <c r="AD612" s="162"/>
      <c r="AE612" s="162"/>
      <c r="AF612" s="162"/>
      <c r="AG612" s="162"/>
      <c r="AH612" s="162"/>
      <c r="AI612" s="163"/>
      <c r="AJ612" s="163"/>
      <c r="AK612" s="163"/>
      <c r="AL612" s="163"/>
      <c r="AM612" s="199"/>
      <c r="AN612" s="199"/>
      <c r="AO612" s="199"/>
      <c r="AP612" s="199"/>
      <c r="AQ612" s="199"/>
      <c r="AR612" s="163"/>
    </row>
    <row r="613" spans="1:45" x14ac:dyDescent="0.25">
      <c r="A613" s="165" t="s">
        <v>1769</v>
      </c>
      <c r="B613" s="165" t="s">
        <v>163</v>
      </c>
      <c r="C613" s="165"/>
      <c r="D613" s="166" t="s">
        <v>143</v>
      </c>
      <c r="E613" s="166" t="s">
        <v>264</v>
      </c>
      <c r="F613" s="165" t="s">
        <v>220</v>
      </c>
      <c r="G613" s="165" t="s">
        <v>66</v>
      </c>
      <c r="H613" s="167">
        <v>44718.291666666664</v>
      </c>
      <c r="I613" s="167">
        <v>44718.3125</v>
      </c>
      <c r="J613" s="161" t="str">
        <f t="shared" si="158"/>
        <v>CLOSED</v>
      </c>
      <c r="K613" s="197" t="s">
        <v>1209</v>
      </c>
      <c r="L613" s="207"/>
      <c r="M613" s="233"/>
      <c r="N613" s="221"/>
      <c r="O613" s="224"/>
      <c r="P613" s="399"/>
      <c r="Q613" s="399"/>
      <c r="R613" s="205"/>
      <c r="S613" s="169"/>
      <c r="T613" s="205"/>
      <c r="U613" s="169"/>
      <c r="V613" s="169"/>
      <c r="W613" s="231" t="s">
        <v>218</v>
      </c>
      <c r="X613" s="168" t="s">
        <v>186</v>
      </c>
      <c r="Y613" s="168"/>
      <c r="Z613" s="168"/>
      <c r="AA613" s="168"/>
      <c r="AB613" s="168"/>
      <c r="AC613" s="168"/>
      <c r="AD613" s="162"/>
      <c r="AE613" s="162"/>
      <c r="AF613" s="162"/>
      <c r="AG613" s="162"/>
      <c r="AH613" s="162"/>
      <c r="AI613" s="163"/>
      <c r="AJ613" s="163"/>
      <c r="AK613" s="163"/>
      <c r="AL613" s="163"/>
      <c r="AM613" s="199"/>
      <c r="AN613" s="199"/>
      <c r="AO613" s="199"/>
      <c r="AP613" s="199"/>
      <c r="AQ613" s="199"/>
      <c r="AR613" s="163"/>
    </row>
    <row r="614" spans="1:45" x14ac:dyDescent="0.25">
      <c r="A614" s="165" t="s">
        <v>1770</v>
      </c>
      <c r="B614" s="165" t="s">
        <v>163</v>
      </c>
      <c r="C614" s="165"/>
      <c r="D614" s="166" t="s">
        <v>143</v>
      </c>
      <c r="E614" s="166" t="s">
        <v>283</v>
      </c>
      <c r="F614" s="165" t="s">
        <v>220</v>
      </c>
      <c r="G614" s="165" t="s">
        <v>68</v>
      </c>
      <c r="H614" s="167">
        <v>44718.3125</v>
      </c>
      <c r="I614" s="167">
        <v>44718.333333333336</v>
      </c>
      <c r="J614" s="161" t="str">
        <f t="shared" si="158"/>
        <v>CLOSED</v>
      </c>
      <c r="K614" s="197" t="s">
        <v>730</v>
      </c>
      <c r="L614" s="207"/>
      <c r="M614" s="233"/>
      <c r="N614" s="221"/>
      <c r="O614" s="224"/>
      <c r="P614" s="399"/>
      <c r="Q614" s="399"/>
      <c r="R614" s="205"/>
      <c r="S614" s="169"/>
      <c r="T614" s="205"/>
      <c r="U614" s="169"/>
      <c r="V614" s="169"/>
      <c r="W614" s="231" t="s">
        <v>218</v>
      </c>
      <c r="X614" s="168" t="s">
        <v>186</v>
      </c>
      <c r="Y614" s="168"/>
      <c r="Z614" s="168"/>
      <c r="AA614" s="168"/>
      <c r="AB614" s="168"/>
      <c r="AC614" s="168"/>
      <c r="AD614" s="162"/>
      <c r="AE614" s="162"/>
      <c r="AF614" s="162"/>
      <c r="AG614" s="162"/>
      <c r="AH614" s="162"/>
      <c r="AI614" s="163"/>
      <c r="AJ614" s="163"/>
      <c r="AK614" s="163"/>
      <c r="AL614" s="163"/>
      <c r="AM614" s="199"/>
      <c r="AN614" s="199"/>
      <c r="AO614" s="199"/>
      <c r="AP614" s="199"/>
      <c r="AQ614" s="199"/>
      <c r="AR614" s="163"/>
    </row>
    <row r="615" spans="1:45" ht="30" x14ac:dyDescent="0.25">
      <c r="A615" s="165" t="s">
        <v>1771</v>
      </c>
      <c r="B615" s="165" t="s">
        <v>163</v>
      </c>
      <c r="C615" s="165"/>
      <c r="D615" s="166" t="s">
        <v>143</v>
      </c>
      <c r="E615" s="166" t="s">
        <v>284</v>
      </c>
      <c r="F615" s="165" t="s">
        <v>220</v>
      </c>
      <c r="G615" s="165" t="s">
        <v>61</v>
      </c>
      <c r="H615" s="167">
        <v>44718.333333333336</v>
      </c>
      <c r="I615" s="167">
        <v>44718.354166666664</v>
      </c>
      <c r="J615" s="161" t="str">
        <f t="shared" si="158"/>
        <v>CLOSED</v>
      </c>
      <c r="K615" s="197" t="s">
        <v>731</v>
      </c>
      <c r="L615" s="207"/>
      <c r="M615" s="233"/>
      <c r="N615" s="221"/>
      <c r="O615" s="224"/>
      <c r="P615" s="399"/>
      <c r="Q615" s="399"/>
      <c r="R615" s="205"/>
      <c r="S615" s="169"/>
      <c r="T615" s="205"/>
      <c r="U615" s="169"/>
      <c r="V615" s="169"/>
      <c r="W615" s="231" t="s">
        <v>218</v>
      </c>
      <c r="X615" s="168" t="s">
        <v>186</v>
      </c>
      <c r="Y615" s="168"/>
      <c r="Z615" s="168"/>
      <c r="AA615" s="168"/>
      <c r="AB615" s="168"/>
      <c r="AC615" s="168"/>
      <c r="AD615" s="162"/>
      <c r="AE615" s="162"/>
      <c r="AF615" s="162"/>
      <c r="AG615" s="162"/>
      <c r="AH615" s="162"/>
      <c r="AI615" s="163"/>
      <c r="AJ615" s="163"/>
      <c r="AK615" s="163"/>
      <c r="AL615" s="163"/>
      <c r="AM615" s="199"/>
      <c r="AN615" s="199"/>
      <c r="AO615" s="199"/>
      <c r="AP615" s="199"/>
      <c r="AQ615" s="199"/>
      <c r="AR615" s="163"/>
    </row>
    <row r="616" spans="1:45" x14ac:dyDescent="0.25">
      <c r="A616" s="165" t="s">
        <v>1772</v>
      </c>
      <c r="B616" s="165" t="s">
        <v>163</v>
      </c>
      <c r="C616" s="165"/>
      <c r="D616" s="166" t="s">
        <v>143</v>
      </c>
      <c r="E616" s="166" t="s">
        <v>252</v>
      </c>
      <c r="F616" s="165" t="s">
        <v>220</v>
      </c>
      <c r="G616" s="165" t="s">
        <v>63</v>
      </c>
      <c r="H616" s="167">
        <v>44718.354166666664</v>
      </c>
      <c r="I616" s="167">
        <v>44718.368055555555</v>
      </c>
      <c r="J616" s="161" t="str">
        <f t="shared" si="158"/>
        <v>CLOSED</v>
      </c>
      <c r="K616" s="197" t="s">
        <v>984</v>
      </c>
      <c r="L616" s="207"/>
      <c r="M616" s="233"/>
      <c r="N616" s="221"/>
      <c r="O616" s="224"/>
      <c r="P616" s="399"/>
      <c r="Q616" s="399"/>
      <c r="R616" s="205"/>
      <c r="S616" s="169"/>
      <c r="T616" s="205"/>
      <c r="U616" s="169"/>
      <c r="V616" s="169"/>
      <c r="W616" s="231" t="s">
        <v>218</v>
      </c>
      <c r="X616" s="168" t="s">
        <v>186</v>
      </c>
      <c r="Y616" s="168"/>
      <c r="Z616" s="168"/>
      <c r="AA616" s="168"/>
      <c r="AB616" s="168"/>
      <c r="AC616" s="168"/>
      <c r="AD616" s="162"/>
      <c r="AE616" s="162"/>
      <c r="AF616" s="162"/>
      <c r="AG616" s="162"/>
      <c r="AH616" s="162"/>
      <c r="AI616" s="163"/>
      <c r="AJ616" s="163"/>
      <c r="AK616" s="163"/>
      <c r="AL616" s="163"/>
      <c r="AM616" s="199"/>
      <c r="AN616" s="199"/>
      <c r="AO616" s="199"/>
      <c r="AP616" s="199"/>
      <c r="AQ616" s="199"/>
      <c r="AR616" s="163"/>
    </row>
    <row r="617" spans="1:45" ht="30" x14ac:dyDescent="0.25">
      <c r="A617" s="165" t="s">
        <v>1773</v>
      </c>
      <c r="B617" s="165" t="s">
        <v>163</v>
      </c>
      <c r="C617" s="165"/>
      <c r="D617" s="166" t="s">
        <v>144</v>
      </c>
      <c r="E617" s="166" t="s">
        <v>1688</v>
      </c>
      <c r="F617" s="165" t="s">
        <v>220</v>
      </c>
      <c r="G617" s="165" t="s">
        <v>61</v>
      </c>
      <c r="H617" s="167">
        <v>44718.708333333336</v>
      </c>
      <c r="I617" s="167">
        <v>44718.715277777781</v>
      </c>
      <c r="J617" s="161" t="str">
        <f t="shared" si="158"/>
        <v>CLOSED</v>
      </c>
      <c r="K617" s="197" t="s">
        <v>1689</v>
      </c>
      <c r="L617" s="207"/>
      <c r="M617" s="233" t="s">
        <v>1135</v>
      </c>
      <c r="N617" s="221" t="s">
        <v>1136</v>
      </c>
      <c r="O617" s="224">
        <v>4</v>
      </c>
      <c r="P617" s="399"/>
      <c r="Q617" s="399"/>
      <c r="R617" s="205"/>
      <c r="S617" s="169"/>
      <c r="T617" s="205"/>
      <c r="U617" s="169"/>
      <c r="V617" s="169"/>
      <c r="W617" s="231" t="s">
        <v>218</v>
      </c>
      <c r="X617" s="168"/>
      <c r="Y617" s="168"/>
      <c r="Z617" s="168" t="s">
        <v>186</v>
      </c>
      <c r="AA617" s="168"/>
      <c r="AB617" s="168"/>
      <c r="AC617" s="168"/>
      <c r="AD617" s="168"/>
      <c r="AE617" s="162">
        <f>IF(H617="","",MONTH(H617))</f>
        <v>6</v>
      </c>
      <c r="AF617" s="162">
        <f>IF(I617="","",MONTH(I617))</f>
        <v>6</v>
      </c>
      <c r="AG617" s="162">
        <f>IF(H617="","",YEAR(H617))</f>
        <v>2022</v>
      </c>
      <c r="AH617" s="162">
        <f>IF(I617="","",YEAR(I617))</f>
        <v>2022</v>
      </c>
      <c r="AI617" s="162" t="e">
        <f>IF(B617="Root",IF(J617="CLOSED",SUMIF([4]Entrenamientos!A:A,"&lt;="&amp;[4]Mantenimiento!I617,[4]Entrenamientos!L:L)-SUMIF([4]Entrenamientos!A:A,"&lt;="&amp;[4]Mantenimiento!H617,[4]Entrenamientos!L:L),""),"")</f>
        <v>#VALUE!</v>
      </c>
      <c r="AJ617" s="163" t="str">
        <f>IF(W617="YES",IF(COUNTIF($W$3:$W617,"YES")=0,SUMIF([4]Entrenamientos!A:A,"&lt;="&amp;[4]Mantenimiento!H617,[4]Entrenamientos!L:L),SUMIF([4]Entrenamientos!A:A,"&lt;="&amp;[4]Mantenimiento!H617,[4]Entrenamientos!L:L)-SUMIF($I:$I,"&lt;"&amp;([4]Mantenimiento!H617-1),$AJ:$AJ)),"")</f>
        <v/>
      </c>
      <c r="AK617" s="163" t="e">
        <f>IF(LEFT(F617,3)="AWP","",IF(I617="","",($I617-$H617)/$AT$1))</f>
        <v>#DIV/0!</v>
      </c>
      <c r="AL617" s="163" t="str">
        <f ca="1">IF(LEFT(F617,3)="AWP",IF(I617="",(TODAY()-H617)/$AT$1,(I617-H617)/$AT$1),"")</f>
        <v/>
      </c>
      <c r="AM617" s="163" t="str">
        <f t="shared" ref="AM617:AS617" si="163">IF($F617="MIP",IF(X617="X",$AK617,""),"")</f>
        <v/>
      </c>
      <c r="AN617" s="199" t="str">
        <f t="shared" si="163"/>
        <v/>
      </c>
      <c r="AO617" s="199" t="e">
        <f t="shared" si="163"/>
        <v>#DIV/0!</v>
      </c>
      <c r="AP617" s="199" t="str">
        <f t="shared" si="163"/>
        <v/>
      </c>
      <c r="AQ617" s="199" t="str">
        <f t="shared" si="163"/>
        <v/>
      </c>
      <c r="AR617" s="199" t="str">
        <f t="shared" si="163"/>
        <v/>
      </c>
      <c r="AS617" s="163" t="str">
        <f t="shared" si="163"/>
        <v/>
      </c>
    </row>
    <row r="618" spans="1:45" ht="30" x14ac:dyDescent="0.25">
      <c r="A618" s="165" t="s">
        <v>1774</v>
      </c>
      <c r="B618" s="165" t="s">
        <v>163</v>
      </c>
      <c r="C618" s="165"/>
      <c r="D618" s="166" t="s">
        <v>143</v>
      </c>
      <c r="E618" s="166" t="s">
        <v>407</v>
      </c>
      <c r="F618" s="165" t="s">
        <v>220</v>
      </c>
      <c r="G618" s="165" t="s">
        <v>61</v>
      </c>
      <c r="H618" s="167">
        <v>44718.708333333336</v>
      </c>
      <c r="I618" s="167">
        <v>44718.729166666664</v>
      </c>
      <c r="J618" s="161" t="str">
        <f t="shared" si="158"/>
        <v>CLOSED</v>
      </c>
      <c r="K618" s="197" t="s">
        <v>775</v>
      </c>
      <c r="L618" s="207"/>
      <c r="M618" s="233"/>
      <c r="N618" s="221"/>
      <c r="O618" s="224"/>
      <c r="P618" s="399"/>
      <c r="Q618" s="399"/>
      <c r="R618" s="205"/>
      <c r="S618" s="169"/>
      <c r="T618" s="205"/>
      <c r="U618" s="169"/>
      <c r="V618" s="169"/>
      <c r="W618" s="231" t="s">
        <v>218</v>
      </c>
      <c r="X618" s="168"/>
      <c r="Y618" s="168"/>
      <c r="Z618" s="168" t="s">
        <v>186</v>
      </c>
      <c r="AA618" s="168"/>
      <c r="AB618" s="168"/>
      <c r="AC618" s="168"/>
      <c r="AD618" s="162"/>
      <c r="AE618" s="162"/>
      <c r="AF618" s="162"/>
      <c r="AG618" s="162"/>
      <c r="AH618" s="162"/>
      <c r="AI618" s="163"/>
      <c r="AJ618" s="163"/>
      <c r="AK618" s="163"/>
      <c r="AL618" s="163"/>
      <c r="AM618" s="199"/>
      <c r="AN618" s="199"/>
      <c r="AO618" s="199"/>
      <c r="AP618" s="199"/>
      <c r="AQ618" s="199"/>
      <c r="AR618" s="163"/>
    </row>
    <row r="619" spans="1:45" x14ac:dyDescent="0.25">
      <c r="A619" s="165" t="s">
        <v>1693</v>
      </c>
      <c r="B619" s="165" t="s">
        <v>163</v>
      </c>
      <c r="C619" s="165"/>
      <c r="D619" s="166" t="s">
        <v>143</v>
      </c>
      <c r="E619" s="166" t="s">
        <v>283</v>
      </c>
      <c r="F619" s="165" t="s">
        <v>220</v>
      </c>
      <c r="G619" s="165" t="s">
        <v>68</v>
      </c>
      <c r="H619" s="167">
        <v>44719.270833333336</v>
      </c>
      <c r="I619" s="167">
        <v>44719.291666666664</v>
      </c>
      <c r="J619" s="161" t="str">
        <f t="shared" si="158"/>
        <v>CLOSED</v>
      </c>
      <c r="K619" s="197" t="s">
        <v>730</v>
      </c>
      <c r="L619" s="207"/>
      <c r="M619" s="233"/>
      <c r="N619" s="221"/>
      <c r="O619" s="224"/>
      <c r="P619" s="399"/>
      <c r="Q619" s="399"/>
      <c r="R619" s="205"/>
      <c r="S619" s="169"/>
      <c r="T619" s="205"/>
      <c r="U619" s="169"/>
      <c r="V619" s="169"/>
      <c r="W619" s="231" t="s">
        <v>218</v>
      </c>
      <c r="X619" s="168" t="s">
        <v>186</v>
      </c>
      <c r="Y619" s="168"/>
      <c r="Z619" s="168"/>
      <c r="AA619" s="168"/>
      <c r="AB619" s="168"/>
      <c r="AC619" s="168"/>
      <c r="AD619" s="162"/>
      <c r="AE619" s="162"/>
      <c r="AF619" s="162"/>
      <c r="AG619" s="162"/>
      <c r="AH619" s="162"/>
      <c r="AI619" s="163"/>
      <c r="AJ619" s="163"/>
      <c r="AK619" s="163"/>
      <c r="AL619" s="163"/>
      <c r="AM619" s="199"/>
      <c r="AN619" s="199"/>
      <c r="AO619" s="199"/>
      <c r="AP619" s="199"/>
      <c r="AQ619" s="199"/>
      <c r="AR619" s="163"/>
    </row>
    <row r="620" spans="1:45" ht="30" x14ac:dyDescent="0.25">
      <c r="A620" s="165" t="s">
        <v>1694</v>
      </c>
      <c r="B620" s="165" t="s">
        <v>163</v>
      </c>
      <c r="C620" s="165"/>
      <c r="D620" s="166" t="s">
        <v>143</v>
      </c>
      <c r="E620" s="166" t="s">
        <v>284</v>
      </c>
      <c r="F620" s="165" t="s">
        <v>220</v>
      </c>
      <c r="G620" s="165" t="s">
        <v>61</v>
      </c>
      <c r="H620" s="167">
        <v>44719.291666666664</v>
      </c>
      <c r="I620" s="167">
        <v>44719.322916666664</v>
      </c>
      <c r="J620" s="161" t="str">
        <f t="shared" si="158"/>
        <v>CLOSED</v>
      </c>
      <c r="K620" s="197" t="s">
        <v>731</v>
      </c>
      <c r="L620" s="207"/>
      <c r="M620" s="233"/>
      <c r="N620" s="221"/>
      <c r="O620" s="224"/>
      <c r="P620" s="399"/>
      <c r="Q620" s="399"/>
      <c r="R620" s="205"/>
      <c r="S620" s="169"/>
      <c r="T620" s="205"/>
      <c r="U620" s="169"/>
      <c r="V620" s="169"/>
      <c r="W620" s="231" t="s">
        <v>218</v>
      </c>
      <c r="X620" s="168" t="s">
        <v>186</v>
      </c>
      <c r="Y620" s="168"/>
      <c r="Z620" s="168"/>
      <c r="AA620" s="168"/>
      <c r="AB620" s="168"/>
      <c r="AC620" s="168"/>
      <c r="AD620" s="162"/>
      <c r="AE620" s="162"/>
      <c r="AF620" s="162"/>
      <c r="AG620" s="162"/>
      <c r="AH620" s="162"/>
      <c r="AI620" s="163"/>
      <c r="AJ620" s="163"/>
      <c r="AK620" s="163"/>
      <c r="AL620" s="163"/>
      <c r="AM620" s="199"/>
      <c r="AN620" s="199"/>
      <c r="AO620" s="199"/>
      <c r="AP620" s="199"/>
      <c r="AQ620" s="199"/>
      <c r="AR620" s="163"/>
    </row>
    <row r="621" spans="1:45" ht="30" x14ac:dyDescent="0.25">
      <c r="A621" s="165" t="s">
        <v>1697</v>
      </c>
      <c r="B621" s="165" t="s">
        <v>163</v>
      </c>
      <c r="C621" s="165"/>
      <c r="D621" s="166" t="s">
        <v>143</v>
      </c>
      <c r="E621" s="166" t="s">
        <v>407</v>
      </c>
      <c r="F621" s="165" t="s">
        <v>220</v>
      </c>
      <c r="G621" s="165" t="s">
        <v>61</v>
      </c>
      <c r="H621" s="167">
        <v>44719.680555555555</v>
      </c>
      <c r="I621" s="167">
        <v>44719.701388888891</v>
      </c>
      <c r="J621" s="161" t="str">
        <f t="shared" si="158"/>
        <v>CLOSED</v>
      </c>
      <c r="K621" s="197" t="s">
        <v>775</v>
      </c>
      <c r="L621" s="207"/>
      <c r="M621" s="233"/>
      <c r="N621" s="221"/>
      <c r="O621" s="224"/>
      <c r="P621" s="399"/>
      <c r="Q621" s="399"/>
      <c r="R621" s="205"/>
      <c r="S621" s="169"/>
      <c r="T621" s="205"/>
      <c r="U621" s="169"/>
      <c r="V621" s="169"/>
      <c r="W621" s="231" t="s">
        <v>218</v>
      </c>
      <c r="X621" s="168"/>
      <c r="Y621" s="168"/>
      <c r="Z621" s="168" t="s">
        <v>186</v>
      </c>
      <c r="AA621" s="168"/>
      <c r="AB621" s="168"/>
      <c r="AC621" s="168"/>
      <c r="AD621" s="162"/>
      <c r="AE621" s="162"/>
      <c r="AF621" s="162"/>
      <c r="AG621" s="162"/>
      <c r="AH621" s="162"/>
      <c r="AI621" s="163"/>
      <c r="AJ621" s="163"/>
      <c r="AK621" s="163"/>
      <c r="AL621" s="163"/>
      <c r="AM621" s="199"/>
      <c r="AN621" s="199"/>
      <c r="AO621" s="199"/>
      <c r="AP621" s="199"/>
      <c r="AQ621" s="199"/>
      <c r="AR621" s="163"/>
    </row>
    <row r="622" spans="1:45" x14ac:dyDescent="0.25">
      <c r="A622" s="165" t="s">
        <v>1698</v>
      </c>
      <c r="B622" s="165" t="s">
        <v>163</v>
      </c>
      <c r="C622" s="165"/>
      <c r="D622" s="166" t="s">
        <v>143</v>
      </c>
      <c r="E622" s="166" t="s">
        <v>283</v>
      </c>
      <c r="F622" s="165" t="s">
        <v>220</v>
      </c>
      <c r="G622" s="165" t="s">
        <v>68</v>
      </c>
      <c r="H622" s="167">
        <v>44720.28125</v>
      </c>
      <c r="I622" s="167">
        <v>44720.302083333336</v>
      </c>
      <c r="J622" s="161" t="str">
        <f t="shared" ref="J622:J684" si="164">IF(A622="","",IF(OR(I622="",H622="")=TRUE,"OPEN","CLOSED"))</f>
        <v>CLOSED</v>
      </c>
      <c r="K622" s="197" t="s">
        <v>730</v>
      </c>
      <c r="L622" s="207"/>
      <c r="M622" s="233"/>
      <c r="N622" s="221"/>
      <c r="O622" s="224"/>
      <c r="P622" s="399"/>
      <c r="Q622" s="399"/>
      <c r="R622" s="205"/>
      <c r="S622" s="169"/>
      <c r="T622" s="205"/>
      <c r="U622" s="169"/>
      <c r="V622" s="169"/>
      <c r="W622" s="231" t="s">
        <v>218</v>
      </c>
      <c r="X622" s="168" t="s">
        <v>186</v>
      </c>
      <c r="Y622" s="168"/>
      <c r="Z622" s="168"/>
      <c r="AA622" s="168"/>
      <c r="AB622" s="168"/>
      <c r="AC622" s="168"/>
      <c r="AD622" s="162"/>
      <c r="AE622" s="162"/>
      <c r="AF622" s="162"/>
      <c r="AG622" s="162"/>
      <c r="AH622" s="162"/>
      <c r="AI622" s="163"/>
      <c r="AJ622" s="163"/>
      <c r="AK622" s="163"/>
      <c r="AL622" s="163"/>
      <c r="AM622" s="199"/>
      <c r="AN622" s="199"/>
      <c r="AO622" s="199"/>
      <c r="AP622" s="199"/>
      <c r="AQ622" s="199"/>
      <c r="AR622" s="163"/>
    </row>
    <row r="623" spans="1:45" ht="30" x14ac:dyDescent="0.25">
      <c r="A623" s="165" t="s">
        <v>1699</v>
      </c>
      <c r="B623" s="165" t="s">
        <v>163</v>
      </c>
      <c r="C623" s="165"/>
      <c r="D623" s="166" t="s">
        <v>143</v>
      </c>
      <c r="E623" s="166" t="s">
        <v>284</v>
      </c>
      <c r="F623" s="165" t="s">
        <v>220</v>
      </c>
      <c r="G623" s="165" t="s">
        <v>61</v>
      </c>
      <c r="H623" s="167">
        <v>44720.302083333336</v>
      </c>
      <c r="I623" s="167">
        <v>44720.322916666664</v>
      </c>
      <c r="J623" s="161" t="str">
        <f t="shared" si="164"/>
        <v>CLOSED</v>
      </c>
      <c r="K623" s="197" t="s">
        <v>731</v>
      </c>
      <c r="L623" s="207"/>
      <c r="M623" s="233"/>
      <c r="N623" s="221"/>
      <c r="O623" s="224"/>
      <c r="P623" s="399"/>
      <c r="Q623" s="399"/>
      <c r="R623" s="205"/>
      <c r="S623" s="169"/>
      <c r="T623" s="205"/>
      <c r="U623" s="169"/>
      <c r="V623" s="169"/>
      <c r="W623" s="231" t="s">
        <v>218</v>
      </c>
      <c r="X623" s="168" t="s">
        <v>186</v>
      </c>
      <c r="Y623" s="168"/>
      <c r="Z623" s="168"/>
      <c r="AA623" s="168"/>
      <c r="AB623" s="168"/>
      <c r="AC623" s="168"/>
      <c r="AD623" s="162"/>
      <c r="AE623" s="162"/>
      <c r="AF623" s="162"/>
      <c r="AG623" s="162"/>
      <c r="AH623" s="162"/>
      <c r="AI623" s="163"/>
      <c r="AJ623" s="163"/>
      <c r="AK623" s="163"/>
      <c r="AL623" s="163"/>
      <c r="AM623" s="199"/>
      <c r="AN623" s="199"/>
      <c r="AO623" s="199"/>
      <c r="AP623" s="199"/>
      <c r="AQ623" s="199"/>
      <c r="AR623" s="163"/>
    </row>
    <row r="624" spans="1:45" ht="30" x14ac:dyDescent="0.25">
      <c r="A624" s="165" t="s">
        <v>1700</v>
      </c>
      <c r="B624" s="165" t="s">
        <v>163</v>
      </c>
      <c r="C624" s="165"/>
      <c r="D624" s="166" t="s">
        <v>143</v>
      </c>
      <c r="E624" s="166" t="s">
        <v>255</v>
      </c>
      <c r="F624" s="165" t="s">
        <v>220</v>
      </c>
      <c r="G624" s="165" t="s">
        <v>61</v>
      </c>
      <c r="H624" s="167">
        <v>44720.458333333336</v>
      </c>
      <c r="I624" s="167">
        <v>44720.666666666664</v>
      </c>
      <c r="J624" s="161" t="str">
        <f>IF(A624="","",IF(OR(I624="",H624="")=TRUE,"OPEN","CLOSED"))</f>
        <v>CLOSED</v>
      </c>
      <c r="K624" s="197" t="s">
        <v>2008</v>
      </c>
      <c r="L624" s="207"/>
      <c r="M624" s="233"/>
      <c r="N624" s="221"/>
      <c r="O624" s="224"/>
      <c r="P624" s="399"/>
      <c r="Q624" s="399"/>
      <c r="R624" s="205"/>
      <c r="S624" s="169"/>
      <c r="T624" s="205"/>
      <c r="U624" s="169"/>
      <c r="V624" s="169"/>
      <c r="W624" s="231" t="s">
        <v>218</v>
      </c>
      <c r="X624" s="168"/>
      <c r="Y624" s="168"/>
      <c r="Z624" s="168" t="s">
        <v>186</v>
      </c>
      <c r="AA624" s="168"/>
      <c r="AB624" s="168"/>
      <c r="AC624" s="168"/>
      <c r="AD624" s="162"/>
      <c r="AE624" s="162"/>
      <c r="AF624" s="162"/>
      <c r="AG624" s="162"/>
      <c r="AH624" s="162"/>
      <c r="AI624" s="163"/>
      <c r="AJ624" s="163"/>
      <c r="AK624" s="163"/>
      <c r="AL624" s="163"/>
      <c r="AM624" s="199"/>
      <c r="AN624" s="199"/>
      <c r="AO624" s="199"/>
      <c r="AP624" s="199"/>
      <c r="AQ624" s="199"/>
      <c r="AR624" s="163"/>
    </row>
    <row r="625" spans="1:44" ht="30" x14ac:dyDescent="0.25">
      <c r="A625" s="165" t="s">
        <v>2007</v>
      </c>
      <c r="B625" s="165" t="s">
        <v>163</v>
      </c>
      <c r="C625" s="165"/>
      <c r="D625" s="166" t="s">
        <v>143</v>
      </c>
      <c r="E625" s="166" t="s">
        <v>407</v>
      </c>
      <c r="F625" s="165" t="s">
        <v>220</v>
      </c>
      <c r="G625" s="165" t="s">
        <v>61</v>
      </c>
      <c r="H625" s="167">
        <v>44720.666666666664</v>
      </c>
      <c r="I625" s="167">
        <v>44720.6875</v>
      </c>
      <c r="J625" s="161" t="str">
        <f t="shared" si="164"/>
        <v>CLOSED</v>
      </c>
      <c r="K625" s="197" t="s">
        <v>775</v>
      </c>
      <c r="L625" s="207"/>
      <c r="M625" s="233"/>
      <c r="N625" s="221"/>
      <c r="O625" s="224"/>
      <c r="P625" s="399"/>
      <c r="Q625" s="399"/>
      <c r="R625" s="205"/>
      <c r="S625" s="169"/>
      <c r="T625" s="205"/>
      <c r="U625" s="169"/>
      <c r="V625" s="169"/>
      <c r="W625" s="231" t="s">
        <v>218</v>
      </c>
      <c r="X625" s="168"/>
      <c r="Y625" s="168"/>
      <c r="Z625" s="168" t="s">
        <v>186</v>
      </c>
      <c r="AA625" s="168"/>
      <c r="AB625" s="168"/>
      <c r="AC625" s="168"/>
      <c r="AD625" s="162"/>
      <c r="AE625" s="162"/>
      <c r="AF625" s="162"/>
      <c r="AG625" s="162"/>
      <c r="AH625" s="162"/>
      <c r="AI625" s="163"/>
      <c r="AJ625" s="163"/>
      <c r="AK625" s="163"/>
      <c r="AL625" s="163"/>
      <c r="AM625" s="199"/>
      <c r="AN625" s="199"/>
      <c r="AO625" s="199"/>
      <c r="AP625" s="199"/>
      <c r="AQ625" s="199"/>
      <c r="AR625" s="163"/>
    </row>
    <row r="626" spans="1:44" x14ac:dyDescent="0.25">
      <c r="A626" s="165" t="s">
        <v>1703</v>
      </c>
      <c r="B626" s="165" t="s">
        <v>163</v>
      </c>
      <c r="C626" s="165"/>
      <c r="D626" s="166" t="s">
        <v>143</v>
      </c>
      <c r="E626" s="166" t="s">
        <v>283</v>
      </c>
      <c r="F626" s="165" t="s">
        <v>220</v>
      </c>
      <c r="G626" s="165" t="s">
        <v>68</v>
      </c>
      <c r="H626" s="167">
        <v>44721.263888888891</v>
      </c>
      <c r="I626" s="167">
        <v>44721.284722222219</v>
      </c>
      <c r="J626" s="161" t="str">
        <f t="shared" si="164"/>
        <v>CLOSED</v>
      </c>
      <c r="K626" s="197" t="s">
        <v>730</v>
      </c>
      <c r="L626" s="207"/>
      <c r="M626" s="233"/>
      <c r="N626" s="221"/>
      <c r="O626" s="224"/>
      <c r="P626" s="399"/>
      <c r="Q626" s="399"/>
      <c r="R626" s="205"/>
      <c r="S626" s="169"/>
      <c r="T626" s="205"/>
      <c r="U626" s="169"/>
      <c r="V626" s="169"/>
      <c r="W626" s="231" t="s">
        <v>218</v>
      </c>
      <c r="X626" s="168" t="s">
        <v>186</v>
      </c>
      <c r="Y626" s="168"/>
      <c r="Z626" s="168"/>
      <c r="AA626" s="168"/>
      <c r="AB626" s="168"/>
      <c r="AC626" s="168"/>
      <c r="AD626" s="162"/>
      <c r="AE626" s="162"/>
      <c r="AF626" s="162"/>
      <c r="AG626" s="162"/>
      <c r="AH626" s="162"/>
      <c r="AI626" s="163"/>
      <c r="AJ626" s="163"/>
      <c r="AK626" s="163"/>
      <c r="AL626" s="163"/>
      <c r="AM626" s="199"/>
      <c r="AN626" s="199"/>
      <c r="AO626" s="199"/>
      <c r="AP626" s="199"/>
      <c r="AQ626" s="199"/>
      <c r="AR626" s="163"/>
    </row>
    <row r="627" spans="1:44" ht="30" x14ac:dyDescent="0.25">
      <c r="A627" s="165" t="s">
        <v>1704</v>
      </c>
      <c r="B627" s="165" t="s">
        <v>163</v>
      </c>
      <c r="C627" s="165"/>
      <c r="D627" s="166" t="s">
        <v>143</v>
      </c>
      <c r="E627" s="166" t="s">
        <v>284</v>
      </c>
      <c r="F627" s="165" t="s">
        <v>220</v>
      </c>
      <c r="G627" s="165" t="s">
        <v>61</v>
      </c>
      <c r="H627" s="167">
        <v>44721.284722222219</v>
      </c>
      <c r="I627" s="167">
        <v>44721.305555555555</v>
      </c>
      <c r="J627" s="161" t="str">
        <f t="shared" si="164"/>
        <v>CLOSED</v>
      </c>
      <c r="K627" s="197" t="s">
        <v>731</v>
      </c>
      <c r="L627" s="207"/>
      <c r="M627" s="233"/>
      <c r="N627" s="221"/>
      <c r="O627" s="224"/>
      <c r="P627" s="399"/>
      <c r="Q627" s="399"/>
      <c r="R627" s="205"/>
      <c r="S627" s="169"/>
      <c r="T627" s="205"/>
      <c r="U627" s="169"/>
      <c r="V627" s="169"/>
      <c r="W627" s="231" t="s">
        <v>218</v>
      </c>
      <c r="X627" s="168" t="s">
        <v>186</v>
      </c>
      <c r="Y627" s="168"/>
      <c r="Z627" s="168"/>
      <c r="AA627" s="168"/>
      <c r="AB627" s="168"/>
      <c r="AC627" s="168"/>
      <c r="AD627" s="162"/>
      <c r="AE627" s="162"/>
      <c r="AF627" s="162"/>
      <c r="AG627" s="162"/>
      <c r="AH627" s="162"/>
      <c r="AI627" s="163"/>
      <c r="AJ627" s="163"/>
      <c r="AK627" s="163"/>
      <c r="AL627" s="163"/>
      <c r="AM627" s="199"/>
      <c r="AN627" s="199"/>
      <c r="AO627" s="199"/>
      <c r="AP627" s="199"/>
      <c r="AQ627" s="199"/>
      <c r="AR627" s="163"/>
    </row>
    <row r="628" spans="1:44" x14ac:dyDescent="0.25">
      <c r="A628" s="165" t="s">
        <v>1705</v>
      </c>
      <c r="B628" s="165" t="s">
        <v>163</v>
      </c>
      <c r="C628" s="165"/>
      <c r="D628" s="166" t="s">
        <v>144</v>
      </c>
      <c r="E628" s="166" t="s">
        <v>1701</v>
      </c>
      <c r="F628" s="165" t="s">
        <v>220</v>
      </c>
      <c r="G628" s="165" t="s">
        <v>62</v>
      </c>
      <c r="H628" s="167">
        <v>44721.305555555555</v>
      </c>
      <c r="I628" s="167">
        <v>44721.3125</v>
      </c>
      <c r="J628" s="161" t="str">
        <f t="shared" si="164"/>
        <v>CLOSED</v>
      </c>
      <c r="K628" s="197" t="s">
        <v>1702</v>
      </c>
      <c r="L628" s="207"/>
      <c r="M628" s="233"/>
      <c r="N628" s="221"/>
      <c r="O628" s="224"/>
      <c r="P628" s="399"/>
      <c r="Q628" s="399"/>
      <c r="R628" s="205"/>
      <c r="S628" s="169"/>
      <c r="T628" s="205"/>
      <c r="U628" s="169"/>
      <c r="V628" s="169"/>
      <c r="W628" s="231" t="s">
        <v>218</v>
      </c>
      <c r="X628" s="168" t="s">
        <v>186</v>
      </c>
      <c r="Y628" s="168"/>
      <c r="Z628" s="168"/>
      <c r="AA628" s="168"/>
      <c r="AB628" s="168"/>
      <c r="AC628" s="168"/>
      <c r="AD628" s="162"/>
      <c r="AE628" s="162"/>
      <c r="AF628" s="162"/>
      <c r="AG628" s="162"/>
      <c r="AH628" s="162"/>
      <c r="AI628" s="163"/>
      <c r="AJ628" s="163"/>
      <c r="AK628" s="163"/>
      <c r="AL628" s="163"/>
      <c r="AM628" s="199"/>
      <c r="AN628" s="199"/>
      <c r="AO628" s="199"/>
      <c r="AP628" s="199"/>
      <c r="AQ628" s="199"/>
      <c r="AR628" s="163"/>
    </row>
    <row r="629" spans="1:44" x14ac:dyDescent="0.25">
      <c r="A629" s="165" t="s">
        <v>1706</v>
      </c>
      <c r="B629" s="165" t="s">
        <v>163</v>
      </c>
      <c r="C629" s="165"/>
      <c r="D629" s="166" t="s">
        <v>143</v>
      </c>
      <c r="E629" s="166" t="s">
        <v>248</v>
      </c>
      <c r="F629" s="165" t="s">
        <v>220</v>
      </c>
      <c r="G629" s="165" t="s">
        <v>66</v>
      </c>
      <c r="H629" s="167">
        <v>44721.3125</v>
      </c>
      <c r="I629" s="167">
        <v>44721.319444444445</v>
      </c>
      <c r="J629" s="161" t="str">
        <f t="shared" si="164"/>
        <v>CLOSED</v>
      </c>
      <c r="K629" s="197" t="s">
        <v>984</v>
      </c>
      <c r="L629" s="207"/>
      <c r="M629" s="233"/>
      <c r="N629" s="221"/>
      <c r="O629" s="224"/>
      <c r="P629" s="399"/>
      <c r="Q629" s="399"/>
      <c r="R629" s="205"/>
      <c r="S629" s="169"/>
      <c r="T629" s="205"/>
      <c r="U629" s="169"/>
      <c r="V629" s="169"/>
      <c r="W629" s="231" t="s">
        <v>218</v>
      </c>
      <c r="X629" s="168" t="s">
        <v>186</v>
      </c>
      <c r="Y629" s="168"/>
      <c r="Z629" s="168"/>
      <c r="AA629" s="168"/>
      <c r="AB629" s="168"/>
      <c r="AC629" s="168"/>
      <c r="AD629" s="162"/>
      <c r="AE629" s="162"/>
      <c r="AF629" s="162"/>
      <c r="AG629" s="162"/>
      <c r="AH629" s="162"/>
      <c r="AI629" s="163"/>
      <c r="AJ629" s="163"/>
      <c r="AK629" s="163"/>
      <c r="AL629" s="163"/>
      <c r="AM629" s="199"/>
      <c r="AN629" s="199"/>
      <c r="AO629" s="199"/>
      <c r="AP629" s="199"/>
      <c r="AQ629" s="199"/>
      <c r="AR629" s="163"/>
    </row>
    <row r="630" spans="1:44" x14ac:dyDescent="0.25">
      <c r="A630" s="165" t="s">
        <v>1707</v>
      </c>
      <c r="B630" s="165" t="s">
        <v>163</v>
      </c>
      <c r="C630" s="165"/>
      <c r="D630" s="166" t="s">
        <v>143</v>
      </c>
      <c r="E630" s="166" t="s">
        <v>263</v>
      </c>
      <c r="F630" s="165" t="s">
        <v>220</v>
      </c>
      <c r="G630" s="165" t="s">
        <v>66</v>
      </c>
      <c r="H630" s="167">
        <v>44721.319444444445</v>
      </c>
      <c r="I630" s="167">
        <v>44721.326388888891</v>
      </c>
      <c r="J630" s="161" t="str">
        <f t="shared" si="164"/>
        <v>CLOSED</v>
      </c>
      <c r="K630" s="197" t="s">
        <v>1209</v>
      </c>
      <c r="L630" s="207"/>
      <c r="M630" s="233"/>
      <c r="N630" s="221"/>
      <c r="O630" s="224"/>
      <c r="P630" s="399"/>
      <c r="Q630" s="399"/>
      <c r="R630" s="205"/>
      <c r="S630" s="169"/>
      <c r="T630" s="205"/>
      <c r="U630" s="169"/>
      <c r="V630" s="169"/>
      <c r="W630" s="231" t="s">
        <v>218</v>
      </c>
      <c r="X630" s="168" t="s">
        <v>186</v>
      </c>
      <c r="Y630" s="168"/>
      <c r="Z630" s="168"/>
      <c r="AA630" s="168"/>
      <c r="AB630" s="168"/>
      <c r="AC630" s="168"/>
      <c r="AD630" s="162"/>
      <c r="AE630" s="162"/>
      <c r="AF630" s="162"/>
      <c r="AG630" s="162"/>
      <c r="AH630" s="162"/>
      <c r="AI630" s="163"/>
      <c r="AJ630" s="163"/>
      <c r="AK630" s="163"/>
      <c r="AL630" s="163"/>
      <c r="AM630" s="199"/>
      <c r="AN630" s="199"/>
      <c r="AO630" s="199"/>
      <c r="AP630" s="199"/>
      <c r="AQ630" s="199"/>
      <c r="AR630" s="163"/>
    </row>
    <row r="631" spans="1:44" ht="30" x14ac:dyDescent="0.25">
      <c r="A631" s="165" t="s">
        <v>1708</v>
      </c>
      <c r="B631" s="165" t="s">
        <v>163</v>
      </c>
      <c r="C631" s="165"/>
      <c r="D631" s="166" t="s">
        <v>143</v>
      </c>
      <c r="E631" s="166" t="s">
        <v>407</v>
      </c>
      <c r="F631" s="165" t="s">
        <v>220</v>
      </c>
      <c r="G631" s="165" t="s">
        <v>61</v>
      </c>
      <c r="H631" s="167">
        <v>44721.666666666664</v>
      </c>
      <c r="I631" s="167">
        <v>44721.6875</v>
      </c>
      <c r="J631" s="161" t="str">
        <f>IF(A631="","",IF(OR(I631="",H631="")=TRUE,"OPEN","CLOSED"))</f>
        <v>CLOSED</v>
      </c>
      <c r="K631" s="197" t="s">
        <v>775</v>
      </c>
      <c r="L631" s="207"/>
      <c r="M631" s="233"/>
      <c r="N631" s="221"/>
      <c r="O631" s="224"/>
      <c r="P631" s="399"/>
      <c r="Q631" s="399"/>
      <c r="R631" s="205"/>
      <c r="S631" s="169"/>
      <c r="T631" s="205"/>
      <c r="U631" s="169"/>
      <c r="V631" s="169"/>
      <c r="W631" s="231" t="s">
        <v>218</v>
      </c>
      <c r="X631" s="168"/>
      <c r="Y631" s="168"/>
      <c r="Z631" s="168" t="s">
        <v>186</v>
      </c>
      <c r="AA631" s="168"/>
      <c r="AB631" s="168"/>
      <c r="AC631" s="168"/>
      <c r="AD631" s="162"/>
      <c r="AE631" s="162"/>
      <c r="AF631" s="162"/>
      <c r="AG631" s="162"/>
      <c r="AH631" s="162"/>
      <c r="AI631" s="163"/>
      <c r="AJ631" s="163"/>
      <c r="AK631" s="163"/>
      <c r="AL631" s="163"/>
      <c r="AM631" s="199"/>
      <c r="AN631" s="199"/>
      <c r="AO631" s="199"/>
      <c r="AP631" s="199"/>
      <c r="AQ631" s="199"/>
      <c r="AR631" s="163"/>
    </row>
    <row r="632" spans="1:44" x14ac:dyDescent="0.25">
      <c r="A632" s="165" t="s">
        <v>1775</v>
      </c>
      <c r="B632" s="165" t="s">
        <v>163</v>
      </c>
      <c r="C632" s="165"/>
      <c r="D632" s="166" t="s">
        <v>143</v>
      </c>
      <c r="E632" s="166" t="s">
        <v>283</v>
      </c>
      <c r="F632" s="165" t="s">
        <v>220</v>
      </c>
      <c r="G632" s="165" t="s">
        <v>68</v>
      </c>
      <c r="H632" s="167">
        <v>44722.25</v>
      </c>
      <c r="I632" s="167">
        <v>44722.263888888891</v>
      </c>
      <c r="J632" s="161" t="str">
        <f t="shared" si="164"/>
        <v>CLOSED</v>
      </c>
      <c r="K632" s="197" t="s">
        <v>730</v>
      </c>
      <c r="L632" s="207"/>
      <c r="M632" s="233"/>
      <c r="N632" s="221"/>
      <c r="O632" s="224"/>
      <c r="P632" s="399"/>
      <c r="Q632" s="399"/>
      <c r="R632" s="205"/>
      <c r="S632" s="169"/>
      <c r="T632" s="205"/>
      <c r="U632" s="169"/>
      <c r="V632" s="169"/>
      <c r="W632" s="231" t="s">
        <v>218</v>
      </c>
      <c r="X632" s="168" t="s">
        <v>186</v>
      </c>
      <c r="Y632" s="168"/>
      <c r="Z632" s="168"/>
      <c r="AA632" s="168"/>
      <c r="AB632" s="168"/>
      <c r="AC632" s="168"/>
      <c r="AD632" s="162"/>
      <c r="AE632" s="162"/>
      <c r="AF632" s="162"/>
      <c r="AG632" s="162"/>
      <c r="AH632" s="162"/>
      <c r="AI632" s="163"/>
      <c r="AJ632" s="163"/>
      <c r="AK632" s="163"/>
      <c r="AL632" s="163"/>
      <c r="AM632" s="199"/>
      <c r="AN632" s="199"/>
      <c r="AO632" s="199"/>
      <c r="AP632" s="199"/>
      <c r="AQ632" s="199"/>
      <c r="AR632" s="163"/>
    </row>
    <row r="633" spans="1:44" ht="30" x14ac:dyDescent="0.25">
      <c r="A633" s="165" t="s">
        <v>1776</v>
      </c>
      <c r="B633" s="165" t="s">
        <v>163</v>
      </c>
      <c r="C633" s="165"/>
      <c r="D633" s="166" t="s">
        <v>143</v>
      </c>
      <c r="E633" s="166" t="s">
        <v>284</v>
      </c>
      <c r="F633" s="165" t="s">
        <v>220</v>
      </c>
      <c r="G633" s="165" t="s">
        <v>61</v>
      </c>
      <c r="H633" s="167">
        <v>44722.263888888891</v>
      </c>
      <c r="I633" s="167">
        <v>44722.277777777781</v>
      </c>
      <c r="J633" s="161" t="str">
        <f t="shared" si="164"/>
        <v>CLOSED</v>
      </c>
      <c r="K633" s="197" t="s">
        <v>731</v>
      </c>
      <c r="L633" s="207"/>
      <c r="M633" s="233"/>
      <c r="N633" s="221"/>
      <c r="O633" s="224"/>
      <c r="P633" s="399"/>
      <c r="Q633" s="399"/>
      <c r="R633" s="205"/>
      <c r="S633" s="169"/>
      <c r="T633" s="205"/>
      <c r="U633" s="169"/>
      <c r="V633" s="169"/>
      <c r="W633" s="231" t="s">
        <v>218</v>
      </c>
      <c r="X633" s="168" t="s">
        <v>186</v>
      </c>
      <c r="Y633" s="168"/>
      <c r="Z633" s="168"/>
      <c r="AA633" s="168"/>
      <c r="AB633" s="168"/>
      <c r="AC633" s="168"/>
      <c r="AD633" s="162"/>
      <c r="AE633" s="162"/>
      <c r="AF633" s="162"/>
      <c r="AG633" s="162"/>
      <c r="AH633" s="162"/>
      <c r="AI633" s="163"/>
      <c r="AJ633" s="163"/>
      <c r="AK633" s="163"/>
      <c r="AL633" s="163"/>
      <c r="AM633" s="199"/>
      <c r="AN633" s="199"/>
      <c r="AO633" s="199"/>
      <c r="AP633" s="199"/>
      <c r="AQ633" s="199"/>
      <c r="AR633" s="163"/>
    </row>
    <row r="634" spans="1:44" x14ac:dyDescent="0.25">
      <c r="A634" s="165" t="s">
        <v>1777</v>
      </c>
      <c r="B634" s="165" t="s">
        <v>163</v>
      </c>
      <c r="C634" s="165"/>
      <c r="D634" s="166" t="s">
        <v>143</v>
      </c>
      <c r="E634" s="166" t="s">
        <v>244</v>
      </c>
      <c r="F634" s="165" t="s">
        <v>220</v>
      </c>
      <c r="G634" s="165" t="s">
        <v>65</v>
      </c>
      <c r="H634" s="167">
        <v>44722.277777777781</v>
      </c>
      <c r="I634" s="167">
        <v>44722.284722222219</v>
      </c>
      <c r="J634" s="161" t="str">
        <f t="shared" si="164"/>
        <v>CLOSED</v>
      </c>
      <c r="K634" s="197" t="s">
        <v>984</v>
      </c>
      <c r="L634" s="207"/>
      <c r="M634" s="233"/>
      <c r="N634" s="221"/>
      <c r="O634" s="224"/>
      <c r="P634" s="399"/>
      <c r="Q634" s="399"/>
      <c r="R634" s="205"/>
      <c r="S634" s="169"/>
      <c r="T634" s="205"/>
      <c r="U634" s="169"/>
      <c r="V634" s="169"/>
      <c r="W634" s="231" t="s">
        <v>218</v>
      </c>
      <c r="X634" s="168" t="s">
        <v>186</v>
      </c>
      <c r="Y634" s="168"/>
      <c r="Z634" s="168"/>
      <c r="AA634" s="168"/>
      <c r="AB634" s="168"/>
      <c r="AC634" s="168"/>
      <c r="AD634" s="162"/>
      <c r="AE634" s="162"/>
      <c r="AF634" s="162"/>
      <c r="AG634" s="162"/>
      <c r="AH634" s="162"/>
      <c r="AI634" s="163"/>
      <c r="AJ634" s="163"/>
      <c r="AK634" s="163"/>
      <c r="AL634" s="163"/>
      <c r="AM634" s="199"/>
      <c r="AN634" s="199"/>
      <c r="AO634" s="199"/>
      <c r="AP634" s="199"/>
      <c r="AQ634" s="199"/>
      <c r="AR634" s="163"/>
    </row>
    <row r="635" spans="1:44" x14ac:dyDescent="0.25">
      <c r="A635" s="165" t="s">
        <v>1778</v>
      </c>
      <c r="B635" s="165" t="s">
        <v>163</v>
      </c>
      <c r="C635" s="165"/>
      <c r="D635" s="166" t="s">
        <v>143</v>
      </c>
      <c r="E635" s="166" t="s">
        <v>246</v>
      </c>
      <c r="F635" s="165" t="s">
        <v>220</v>
      </c>
      <c r="G635" s="165" t="s">
        <v>68</v>
      </c>
      <c r="H635" s="167">
        <v>44722.284722222219</v>
      </c>
      <c r="I635" s="167">
        <v>44722.291666666664</v>
      </c>
      <c r="J635" s="161" t="str">
        <f t="shared" si="164"/>
        <v>CLOSED</v>
      </c>
      <c r="K635" s="197" t="s">
        <v>984</v>
      </c>
      <c r="L635" s="207"/>
      <c r="M635" s="233"/>
      <c r="N635" s="221"/>
      <c r="O635" s="224"/>
      <c r="P635" s="399"/>
      <c r="Q635" s="399"/>
      <c r="R635" s="205"/>
      <c r="S635" s="169"/>
      <c r="T635" s="205"/>
      <c r="U635" s="169"/>
      <c r="V635" s="169"/>
      <c r="W635" s="231" t="s">
        <v>218</v>
      </c>
      <c r="X635" s="168" t="s">
        <v>186</v>
      </c>
      <c r="Y635" s="168"/>
      <c r="Z635" s="168"/>
      <c r="AA635" s="168"/>
      <c r="AB635" s="168"/>
      <c r="AC635" s="168"/>
      <c r="AD635" s="162"/>
      <c r="AE635" s="162"/>
      <c r="AF635" s="162"/>
      <c r="AG635" s="162"/>
      <c r="AH635" s="162"/>
      <c r="AI635" s="163"/>
      <c r="AJ635" s="163"/>
      <c r="AK635" s="163"/>
      <c r="AL635" s="163"/>
      <c r="AM635" s="199"/>
      <c r="AN635" s="199"/>
      <c r="AO635" s="199"/>
      <c r="AP635" s="199"/>
      <c r="AQ635" s="199"/>
      <c r="AR635" s="163"/>
    </row>
    <row r="636" spans="1:44" x14ac:dyDescent="0.25">
      <c r="A636" s="165" t="s">
        <v>1779</v>
      </c>
      <c r="B636" s="165" t="s">
        <v>163</v>
      </c>
      <c r="C636" s="165"/>
      <c r="D636" s="166" t="s">
        <v>143</v>
      </c>
      <c r="E636" s="166" t="s">
        <v>247</v>
      </c>
      <c r="F636" s="165" t="s">
        <v>220</v>
      </c>
      <c r="G636" s="165" t="s">
        <v>66</v>
      </c>
      <c r="H636" s="167">
        <v>44722.291666666664</v>
      </c>
      <c r="I636" s="167">
        <v>44722.305555555555</v>
      </c>
      <c r="J636" s="161" t="str">
        <f t="shared" si="164"/>
        <v>CLOSED</v>
      </c>
      <c r="K636" s="197" t="s">
        <v>984</v>
      </c>
      <c r="L636" s="207"/>
      <c r="M636" s="233"/>
      <c r="N636" s="221"/>
      <c r="O636" s="224"/>
      <c r="P636" s="399"/>
      <c r="Q636" s="399"/>
      <c r="R636" s="205"/>
      <c r="S636" s="169"/>
      <c r="T636" s="205"/>
      <c r="U636" s="169"/>
      <c r="V636" s="169"/>
      <c r="W636" s="231" t="s">
        <v>218</v>
      </c>
      <c r="X636" s="168" t="s">
        <v>186</v>
      </c>
      <c r="Y636" s="168"/>
      <c r="Z636" s="168"/>
      <c r="AA636" s="168"/>
      <c r="AB636" s="168"/>
      <c r="AC636" s="168"/>
      <c r="AD636" s="162"/>
      <c r="AE636" s="162"/>
      <c r="AF636" s="162"/>
      <c r="AG636" s="162"/>
      <c r="AH636" s="162"/>
      <c r="AI636" s="163"/>
      <c r="AJ636" s="163"/>
      <c r="AK636" s="163"/>
      <c r="AL636" s="163"/>
      <c r="AM636" s="199"/>
      <c r="AN636" s="199"/>
      <c r="AO636" s="199"/>
      <c r="AP636" s="199"/>
      <c r="AQ636" s="199"/>
      <c r="AR636" s="163"/>
    </row>
    <row r="637" spans="1:44" x14ac:dyDescent="0.25">
      <c r="A637" s="165" t="s">
        <v>1780</v>
      </c>
      <c r="B637" s="165" t="s">
        <v>163</v>
      </c>
      <c r="C637" s="165"/>
      <c r="D637" s="166" t="s">
        <v>143</v>
      </c>
      <c r="E637" s="166" t="s">
        <v>261</v>
      </c>
      <c r="F637" s="165" t="s">
        <v>220</v>
      </c>
      <c r="G637" s="165" t="s">
        <v>66</v>
      </c>
      <c r="H637" s="167">
        <v>44722.305555555555</v>
      </c>
      <c r="I637" s="167">
        <v>44722.319444444445</v>
      </c>
      <c r="J637" s="161" t="str">
        <f t="shared" si="164"/>
        <v>CLOSED</v>
      </c>
      <c r="K637" s="197" t="s">
        <v>1209</v>
      </c>
      <c r="L637" s="207"/>
      <c r="M637" s="233"/>
      <c r="N637" s="221"/>
      <c r="O637" s="224"/>
      <c r="P637" s="399"/>
      <c r="Q637" s="399"/>
      <c r="R637" s="205"/>
      <c r="S637" s="169"/>
      <c r="T637" s="205"/>
      <c r="U637" s="169"/>
      <c r="V637" s="169"/>
      <c r="W637" s="231" t="s">
        <v>218</v>
      </c>
      <c r="X637" s="168" t="s">
        <v>186</v>
      </c>
      <c r="Y637" s="168"/>
      <c r="Z637" s="168"/>
      <c r="AA637" s="168"/>
      <c r="AB637" s="168"/>
      <c r="AC637" s="168"/>
      <c r="AD637" s="162"/>
      <c r="AE637" s="162"/>
      <c r="AF637" s="162"/>
      <c r="AG637" s="162"/>
      <c r="AH637" s="162"/>
      <c r="AI637" s="163"/>
      <c r="AJ637" s="163"/>
      <c r="AK637" s="163"/>
      <c r="AL637" s="163"/>
      <c r="AM637" s="199"/>
      <c r="AN637" s="199"/>
      <c r="AO637" s="199"/>
      <c r="AP637" s="199"/>
      <c r="AQ637" s="199"/>
      <c r="AR637" s="163"/>
    </row>
    <row r="638" spans="1:44" x14ac:dyDescent="0.25">
      <c r="A638" s="165" t="s">
        <v>1781</v>
      </c>
      <c r="B638" s="165" t="s">
        <v>163</v>
      </c>
      <c r="C638" s="165"/>
      <c r="D638" s="166" t="s">
        <v>143</v>
      </c>
      <c r="E638" s="166" t="s">
        <v>251</v>
      </c>
      <c r="F638" s="165" t="s">
        <v>220</v>
      </c>
      <c r="G638" s="165" t="s">
        <v>68</v>
      </c>
      <c r="H638" s="167">
        <v>44722.319444444445</v>
      </c>
      <c r="I638" s="167">
        <v>44722.326388888891</v>
      </c>
      <c r="J638" s="161" t="str">
        <f t="shared" si="164"/>
        <v>CLOSED</v>
      </c>
      <c r="K638" s="197" t="s">
        <v>984</v>
      </c>
      <c r="L638" s="207"/>
      <c r="M638" s="233"/>
      <c r="N638" s="221"/>
      <c r="O638" s="224"/>
      <c r="P638" s="399"/>
      <c r="Q638" s="399"/>
      <c r="R638" s="205"/>
      <c r="S638" s="169"/>
      <c r="T638" s="205"/>
      <c r="U638" s="169"/>
      <c r="V638" s="169"/>
      <c r="W638" s="231" t="s">
        <v>218</v>
      </c>
      <c r="X638" s="168" t="s">
        <v>186</v>
      </c>
      <c r="Y638" s="168"/>
      <c r="Z638" s="168"/>
      <c r="AA638" s="168"/>
      <c r="AB638" s="168"/>
      <c r="AC638" s="168"/>
      <c r="AD638" s="162"/>
      <c r="AE638" s="162"/>
      <c r="AF638" s="162"/>
      <c r="AG638" s="162"/>
      <c r="AH638" s="162"/>
      <c r="AI638" s="163"/>
      <c r="AJ638" s="163"/>
      <c r="AK638" s="163"/>
      <c r="AL638" s="163"/>
      <c r="AM638" s="199"/>
      <c r="AN638" s="199"/>
      <c r="AO638" s="199"/>
      <c r="AP638" s="199"/>
      <c r="AQ638" s="199"/>
      <c r="AR638" s="163"/>
    </row>
    <row r="639" spans="1:44" ht="30" x14ac:dyDescent="0.25">
      <c r="A639" s="165" t="s">
        <v>1782</v>
      </c>
      <c r="B639" s="165" t="s">
        <v>163</v>
      </c>
      <c r="C639" s="165"/>
      <c r="D639" s="166" t="s">
        <v>143</v>
      </c>
      <c r="E639" s="166" t="s">
        <v>255</v>
      </c>
      <c r="F639" s="165" t="s">
        <v>220</v>
      </c>
      <c r="G639" s="165" t="s">
        <v>61</v>
      </c>
      <c r="H639" s="167">
        <v>44722.5</v>
      </c>
      <c r="I639" s="167">
        <v>44722.666666666664</v>
      </c>
      <c r="J639" s="161" t="str">
        <f>IF(A639="","",IF(OR(I639="",H639="")=TRUE,"OPEN","CLOSED"))</f>
        <v>CLOSED</v>
      </c>
      <c r="K639" s="197" t="s">
        <v>2010</v>
      </c>
      <c r="L639" s="207"/>
      <c r="M639" s="233"/>
      <c r="N639" s="221"/>
      <c r="O639" s="224"/>
      <c r="P639" s="399"/>
      <c r="Q639" s="399"/>
      <c r="R639" s="205"/>
      <c r="S639" s="169"/>
      <c r="T639" s="205"/>
      <c r="U639" s="169"/>
      <c r="V639" s="169"/>
      <c r="W639" s="231" t="s">
        <v>218</v>
      </c>
      <c r="X639" s="168"/>
      <c r="Y639" s="168"/>
      <c r="Z639" s="168" t="s">
        <v>186</v>
      </c>
      <c r="AA639" s="168"/>
      <c r="AB639" s="168"/>
      <c r="AC639" s="168"/>
      <c r="AD639" s="162"/>
      <c r="AE639" s="162"/>
      <c r="AF639" s="162"/>
      <c r="AG639" s="162"/>
      <c r="AH639" s="162"/>
      <c r="AI639" s="163"/>
      <c r="AJ639" s="163"/>
      <c r="AK639" s="163"/>
      <c r="AL639" s="163"/>
      <c r="AM639" s="199"/>
      <c r="AN639" s="199"/>
      <c r="AO639" s="199"/>
      <c r="AP639" s="199"/>
      <c r="AQ639" s="199"/>
      <c r="AR639" s="163"/>
    </row>
    <row r="640" spans="1:44" ht="30" x14ac:dyDescent="0.25">
      <c r="A640" s="165" t="s">
        <v>1783</v>
      </c>
      <c r="B640" s="165" t="s">
        <v>163</v>
      </c>
      <c r="C640" s="165"/>
      <c r="D640" s="166" t="s">
        <v>143</v>
      </c>
      <c r="E640" s="166" t="s">
        <v>407</v>
      </c>
      <c r="F640" s="165" t="s">
        <v>220</v>
      </c>
      <c r="G640" s="165" t="s">
        <v>61</v>
      </c>
      <c r="H640" s="167">
        <v>44722.666666666664</v>
      </c>
      <c r="I640" s="167">
        <v>44722.6875</v>
      </c>
      <c r="J640" s="161" t="str">
        <f t="shared" si="164"/>
        <v>CLOSED</v>
      </c>
      <c r="K640" s="197" t="s">
        <v>775</v>
      </c>
      <c r="L640" s="207"/>
      <c r="M640" s="233"/>
      <c r="N640" s="221"/>
      <c r="O640" s="224"/>
      <c r="P640" s="399"/>
      <c r="Q640" s="399"/>
      <c r="R640" s="205"/>
      <c r="S640" s="169"/>
      <c r="T640" s="205"/>
      <c r="U640" s="169"/>
      <c r="V640" s="169"/>
      <c r="W640" s="231" t="s">
        <v>218</v>
      </c>
      <c r="X640" s="168"/>
      <c r="Y640" s="168"/>
      <c r="Z640" s="168" t="s">
        <v>186</v>
      </c>
      <c r="AA640" s="168"/>
      <c r="AB640" s="168"/>
      <c r="AC640" s="168"/>
      <c r="AD640" s="162"/>
      <c r="AE640" s="162"/>
      <c r="AF640" s="162"/>
      <c r="AG640" s="162"/>
      <c r="AH640" s="162"/>
      <c r="AI640" s="163"/>
      <c r="AJ640" s="163"/>
      <c r="AK640" s="163"/>
      <c r="AL640" s="163"/>
      <c r="AM640" s="199"/>
      <c r="AN640" s="199"/>
      <c r="AO640" s="199"/>
      <c r="AP640" s="199"/>
      <c r="AQ640" s="199"/>
      <c r="AR640" s="163"/>
    </row>
    <row r="641" spans="1:44" ht="30" x14ac:dyDescent="0.25">
      <c r="A641" s="165" t="s">
        <v>2009</v>
      </c>
      <c r="B641" s="165" t="s">
        <v>163</v>
      </c>
      <c r="C641" s="165"/>
      <c r="D641" s="166" t="s">
        <v>144</v>
      </c>
      <c r="E641" s="166" t="s">
        <v>1733</v>
      </c>
      <c r="F641" s="165" t="s">
        <v>220</v>
      </c>
      <c r="G641" s="165" t="s">
        <v>61</v>
      </c>
      <c r="H641" s="167">
        <v>44722.6875</v>
      </c>
      <c r="I641" s="167">
        <v>44722.729166666664</v>
      </c>
      <c r="J641" s="161" t="str">
        <f>IF(A641="","",IF(OR(I641="",H641="")=TRUE,"OPEN","CLOSED"))</f>
        <v>CLOSED</v>
      </c>
      <c r="K641" s="197"/>
      <c r="L641" s="207"/>
      <c r="M641" s="233"/>
      <c r="N641" s="221"/>
      <c r="O641" s="224"/>
      <c r="P641" s="399"/>
      <c r="Q641" s="399"/>
      <c r="R641" s="205"/>
      <c r="S641" s="169"/>
      <c r="T641" s="205"/>
      <c r="U641" s="169"/>
      <c r="V641" s="169"/>
      <c r="W641" s="231" t="s">
        <v>218</v>
      </c>
      <c r="X641" s="168"/>
      <c r="Y641" s="168"/>
      <c r="Z641" s="168" t="s">
        <v>186</v>
      </c>
      <c r="AA641" s="168"/>
      <c r="AB641" s="168"/>
      <c r="AC641" s="168"/>
      <c r="AD641" s="162"/>
      <c r="AE641" s="162"/>
      <c r="AF641" s="162"/>
      <c r="AG641" s="162"/>
      <c r="AH641" s="162"/>
      <c r="AI641" s="163"/>
      <c r="AJ641" s="163"/>
      <c r="AK641" s="163"/>
      <c r="AL641" s="163"/>
      <c r="AM641" s="199"/>
      <c r="AN641" s="199"/>
      <c r="AO641" s="199"/>
      <c r="AP641" s="199"/>
      <c r="AQ641" s="199"/>
      <c r="AR641" s="163"/>
    </row>
    <row r="642" spans="1:44" x14ac:dyDescent="0.25">
      <c r="A642" s="165" t="s">
        <v>1716</v>
      </c>
      <c r="B642" s="165" t="s">
        <v>163</v>
      </c>
      <c r="C642" s="165"/>
      <c r="D642" s="166" t="s">
        <v>144</v>
      </c>
      <c r="E642" s="166" t="s">
        <v>1712</v>
      </c>
      <c r="F642" s="165" t="s">
        <v>220</v>
      </c>
      <c r="G642" s="165" t="s">
        <v>68</v>
      </c>
      <c r="H642" s="167">
        <v>44724.291666666664</v>
      </c>
      <c r="I642" s="167">
        <v>44724.298611111109</v>
      </c>
      <c r="J642" s="161" t="str">
        <f>IF(A642="","",IF(OR(I642="",H642="")=TRUE,"OPEN","CLOSED"))</f>
        <v>CLOSED</v>
      </c>
      <c r="K642" s="197" t="s">
        <v>1713</v>
      </c>
      <c r="L642" s="207"/>
      <c r="M642" s="233" t="s">
        <v>1135</v>
      </c>
      <c r="N642" s="221" t="s">
        <v>1136</v>
      </c>
      <c r="O642" s="224">
        <v>2</v>
      </c>
      <c r="P642" s="399"/>
      <c r="Q642" s="399"/>
      <c r="R642" s="205"/>
      <c r="S642" s="169"/>
      <c r="T642" s="205"/>
      <c r="U642" s="169"/>
      <c r="V642" s="169"/>
      <c r="W642" s="231" t="s">
        <v>218</v>
      </c>
      <c r="X642" s="168"/>
      <c r="Y642" s="168" t="s">
        <v>186</v>
      </c>
      <c r="Z642" s="168"/>
      <c r="AA642" s="168"/>
      <c r="AB642" s="168"/>
      <c r="AC642" s="168"/>
      <c r="AD642" s="162"/>
      <c r="AE642" s="162"/>
      <c r="AF642" s="162"/>
      <c r="AG642" s="162"/>
      <c r="AH642" s="162"/>
      <c r="AI642" s="163"/>
      <c r="AJ642" s="163"/>
      <c r="AK642" s="163"/>
      <c r="AL642" s="163"/>
      <c r="AM642" s="199"/>
      <c r="AN642" s="199"/>
      <c r="AO642" s="199"/>
      <c r="AP642" s="199"/>
      <c r="AQ642" s="199"/>
      <c r="AR642" s="163"/>
    </row>
    <row r="643" spans="1:44" ht="30" x14ac:dyDescent="0.25">
      <c r="A643" s="165" t="s">
        <v>1717</v>
      </c>
      <c r="B643" s="165" t="s">
        <v>163</v>
      </c>
      <c r="C643" s="165"/>
      <c r="D643" s="166" t="s">
        <v>144</v>
      </c>
      <c r="E643" s="166" t="s">
        <v>1714</v>
      </c>
      <c r="F643" s="165" t="s">
        <v>220</v>
      </c>
      <c r="G643" s="165" t="s">
        <v>61</v>
      </c>
      <c r="H643" s="167">
        <v>44724.298611111109</v>
      </c>
      <c r="I643" s="167">
        <v>44724.305555555555</v>
      </c>
      <c r="J643" s="161" t="str">
        <f>IF(A643="","",IF(OR(I643="",H643="")=TRUE,"OPEN","CLOSED"))</f>
        <v>CLOSED</v>
      </c>
      <c r="K643" s="166" t="s">
        <v>1715</v>
      </c>
      <c r="L643" s="207"/>
      <c r="M643" s="233"/>
      <c r="N643" s="221"/>
      <c r="O643" s="224"/>
      <c r="P643" s="399"/>
      <c r="Q643" s="399"/>
      <c r="R643" s="205"/>
      <c r="S643" s="169"/>
      <c r="T643" s="205"/>
      <c r="U643" s="169"/>
      <c r="V643" s="169"/>
      <c r="W643" s="231" t="s">
        <v>218</v>
      </c>
      <c r="X643" s="168"/>
      <c r="Y643" s="168" t="s">
        <v>186</v>
      </c>
      <c r="Z643" s="168"/>
      <c r="AA643" s="168"/>
      <c r="AB643" s="168"/>
      <c r="AC643" s="168"/>
      <c r="AD643" s="162"/>
      <c r="AE643" s="162"/>
      <c r="AF643" s="162"/>
      <c r="AG643" s="162"/>
      <c r="AH643" s="162"/>
      <c r="AI643" s="163"/>
      <c r="AJ643" s="163"/>
      <c r="AK643" s="163"/>
      <c r="AL643" s="163"/>
      <c r="AM643" s="199"/>
      <c r="AN643" s="199"/>
      <c r="AO643" s="199"/>
      <c r="AP643" s="199"/>
      <c r="AQ643" s="199"/>
      <c r="AR643" s="163"/>
    </row>
    <row r="644" spans="1:44" x14ac:dyDescent="0.25">
      <c r="A644" s="165" t="s">
        <v>1718</v>
      </c>
      <c r="B644" s="165" t="s">
        <v>163</v>
      </c>
      <c r="C644" s="165"/>
      <c r="D644" s="166" t="s">
        <v>143</v>
      </c>
      <c r="E644" s="166" t="s">
        <v>283</v>
      </c>
      <c r="F644" s="165" t="s">
        <v>220</v>
      </c>
      <c r="G644" s="165" t="s">
        <v>68</v>
      </c>
      <c r="H644" s="167">
        <v>44724.3125</v>
      </c>
      <c r="I644" s="167">
        <v>44724.319444444445</v>
      </c>
      <c r="J644" s="161" t="str">
        <f t="shared" ref="J644:J650" si="165">IF(A644="","",IF(OR(I644="",H644="")=TRUE,"OPEN","CLOSED"))</f>
        <v>CLOSED</v>
      </c>
      <c r="K644" s="197" t="s">
        <v>730</v>
      </c>
      <c r="L644" s="207"/>
      <c r="M644" s="233"/>
      <c r="N644" s="221"/>
      <c r="O644" s="224"/>
      <c r="P644" s="399"/>
      <c r="Q644" s="399"/>
      <c r="R644" s="205"/>
      <c r="S644" s="169"/>
      <c r="T644" s="205"/>
      <c r="U644" s="169"/>
      <c r="V644" s="169"/>
      <c r="W644" s="231" t="s">
        <v>218</v>
      </c>
      <c r="X644" s="168"/>
      <c r="Y644" s="168" t="s">
        <v>186</v>
      </c>
      <c r="Z644" s="168"/>
      <c r="AA644" s="168"/>
      <c r="AB644" s="168"/>
      <c r="AC644" s="168"/>
      <c r="AD644" s="162"/>
      <c r="AE644" s="162"/>
      <c r="AF644" s="162"/>
      <c r="AG644" s="162"/>
      <c r="AH644" s="162"/>
      <c r="AI644" s="163"/>
      <c r="AJ644" s="163"/>
      <c r="AK644" s="163"/>
      <c r="AL644" s="163"/>
      <c r="AM644" s="199"/>
      <c r="AN644" s="199"/>
      <c r="AO644" s="199"/>
      <c r="AP644" s="199"/>
      <c r="AQ644" s="199"/>
      <c r="AR644" s="163"/>
    </row>
    <row r="645" spans="1:44" ht="30" x14ac:dyDescent="0.25">
      <c r="A645" s="165" t="s">
        <v>1719</v>
      </c>
      <c r="B645" s="165" t="s">
        <v>163</v>
      </c>
      <c r="C645" s="165"/>
      <c r="D645" s="166" t="s">
        <v>143</v>
      </c>
      <c r="E645" s="166" t="s">
        <v>284</v>
      </c>
      <c r="F645" s="165" t="s">
        <v>220</v>
      </c>
      <c r="G645" s="165" t="s">
        <v>61</v>
      </c>
      <c r="H645" s="167">
        <v>44724.319444444445</v>
      </c>
      <c r="I645" s="167">
        <v>44724.333333333336</v>
      </c>
      <c r="J645" s="161" t="str">
        <f t="shared" si="165"/>
        <v>CLOSED</v>
      </c>
      <c r="K645" s="197" t="s">
        <v>731</v>
      </c>
      <c r="L645" s="207"/>
      <c r="M645" s="233"/>
      <c r="N645" s="221"/>
      <c r="O645" s="224"/>
      <c r="P645" s="399"/>
      <c r="Q645" s="399"/>
      <c r="R645" s="205"/>
      <c r="S645" s="169"/>
      <c r="T645" s="205"/>
      <c r="U645" s="169"/>
      <c r="V645" s="169"/>
      <c r="W645" s="231" t="s">
        <v>218</v>
      </c>
      <c r="X645" s="168"/>
      <c r="Y645" s="168" t="s">
        <v>186</v>
      </c>
      <c r="Z645" s="168"/>
      <c r="AA645" s="168"/>
      <c r="AB645" s="168"/>
      <c r="AC645" s="168"/>
      <c r="AD645" s="162"/>
      <c r="AE645" s="162"/>
      <c r="AF645" s="162"/>
      <c r="AG645" s="162"/>
      <c r="AH645" s="162"/>
      <c r="AI645" s="163"/>
      <c r="AJ645" s="163"/>
      <c r="AK645" s="163"/>
      <c r="AL645" s="163"/>
      <c r="AM645" s="199"/>
      <c r="AN645" s="199"/>
      <c r="AO645" s="199"/>
      <c r="AP645" s="199"/>
      <c r="AQ645" s="199"/>
      <c r="AR645" s="163"/>
    </row>
    <row r="646" spans="1:44" ht="30" x14ac:dyDescent="0.25">
      <c r="A646" s="165" t="s">
        <v>1720</v>
      </c>
      <c r="B646" s="165" t="s">
        <v>163</v>
      </c>
      <c r="C646" s="165"/>
      <c r="D646" s="166" t="s">
        <v>143</v>
      </c>
      <c r="E646" s="166" t="s">
        <v>407</v>
      </c>
      <c r="F646" s="165" t="s">
        <v>220</v>
      </c>
      <c r="G646" s="165" t="s">
        <v>61</v>
      </c>
      <c r="H646" s="167">
        <v>44724.631944444445</v>
      </c>
      <c r="I646" s="167">
        <v>44724.652777777781</v>
      </c>
      <c r="J646" s="161" t="str">
        <f t="shared" si="165"/>
        <v>CLOSED</v>
      </c>
      <c r="K646" s="197" t="s">
        <v>775</v>
      </c>
      <c r="L646" s="207"/>
      <c r="M646" s="233"/>
      <c r="N646" s="221"/>
      <c r="O646" s="224"/>
      <c r="P646" s="399"/>
      <c r="Q646" s="399"/>
      <c r="R646" s="205"/>
      <c r="S646" s="169"/>
      <c r="T646" s="205"/>
      <c r="U646" s="169"/>
      <c r="V646" s="169"/>
      <c r="W646" s="231" t="s">
        <v>218</v>
      </c>
      <c r="X646" s="168"/>
      <c r="Y646" s="168" t="s">
        <v>186</v>
      </c>
      <c r="Z646" s="168"/>
      <c r="AA646" s="168"/>
      <c r="AB646" s="168"/>
      <c r="AC646" s="168"/>
      <c r="AD646" s="162"/>
      <c r="AE646" s="162"/>
      <c r="AF646" s="162"/>
      <c r="AG646" s="162"/>
      <c r="AH646" s="162"/>
      <c r="AI646" s="163"/>
      <c r="AJ646" s="163"/>
      <c r="AK646" s="163"/>
      <c r="AL646" s="163"/>
      <c r="AM646" s="199"/>
      <c r="AN646" s="199"/>
      <c r="AO646" s="199"/>
      <c r="AP646" s="199"/>
      <c r="AQ646" s="199"/>
      <c r="AR646" s="163"/>
    </row>
    <row r="647" spans="1:44" x14ac:dyDescent="0.25">
      <c r="A647" s="165" t="s">
        <v>1745</v>
      </c>
      <c r="B647" s="165" t="s">
        <v>163</v>
      </c>
      <c r="C647" s="165"/>
      <c r="D647" s="166" t="s">
        <v>143</v>
      </c>
      <c r="E647" s="166" t="s">
        <v>244</v>
      </c>
      <c r="F647" s="165" t="s">
        <v>220</v>
      </c>
      <c r="G647" s="165" t="s">
        <v>65</v>
      </c>
      <c r="H647" s="167">
        <v>44725.25</v>
      </c>
      <c r="I647" s="167">
        <v>44725.256944444445</v>
      </c>
      <c r="J647" s="161" t="str">
        <f t="shared" si="165"/>
        <v>CLOSED</v>
      </c>
      <c r="K647" s="197" t="s">
        <v>960</v>
      </c>
      <c r="L647" s="207"/>
      <c r="M647" s="233"/>
      <c r="N647" s="221"/>
      <c r="O647" s="224"/>
      <c r="P647" s="399"/>
      <c r="Q647" s="399"/>
      <c r="R647" s="205"/>
      <c r="S647" s="169"/>
      <c r="T647" s="205"/>
      <c r="U647" s="169"/>
      <c r="V647" s="169"/>
      <c r="W647" s="231" t="s">
        <v>218</v>
      </c>
      <c r="X647" s="168"/>
      <c r="Y647" s="168" t="s">
        <v>186</v>
      </c>
      <c r="Z647" s="168"/>
      <c r="AA647" s="168"/>
      <c r="AB647" s="168"/>
      <c r="AC647" s="168"/>
      <c r="AD647" s="162"/>
      <c r="AE647" s="162"/>
      <c r="AF647" s="162"/>
      <c r="AG647" s="162"/>
      <c r="AH647" s="162"/>
      <c r="AI647" s="163"/>
      <c r="AJ647" s="163"/>
      <c r="AK647" s="163"/>
      <c r="AL647" s="163"/>
      <c r="AM647" s="199"/>
      <c r="AN647" s="199"/>
      <c r="AO647" s="199"/>
      <c r="AP647" s="199"/>
      <c r="AQ647" s="199"/>
      <c r="AR647" s="163"/>
    </row>
    <row r="648" spans="1:44" x14ac:dyDescent="0.25">
      <c r="A648" s="165" t="s">
        <v>1746</v>
      </c>
      <c r="B648" s="165" t="s">
        <v>163</v>
      </c>
      <c r="C648" s="165"/>
      <c r="D648" s="166" t="s">
        <v>143</v>
      </c>
      <c r="E648" s="166" t="s">
        <v>246</v>
      </c>
      <c r="F648" s="165" t="s">
        <v>220</v>
      </c>
      <c r="G648" s="165" t="s">
        <v>68</v>
      </c>
      <c r="H648" s="167">
        <v>44725.256944444445</v>
      </c>
      <c r="I648" s="167">
        <v>44725.263888888891</v>
      </c>
      <c r="J648" s="161" t="str">
        <f t="shared" si="165"/>
        <v>CLOSED</v>
      </c>
      <c r="K648" s="197" t="s">
        <v>961</v>
      </c>
      <c r="L648" s="207"/>
      <c r="M648" s="233"/>
      <c r="N648" s="221"/>
      <c r="O648" s="224"/>
      <c r="P648" s="399"/>
      <c r="Q648" s="399"/>
      <c r="R648" s="205"/>
      <c r="S648" s="169"/>
      <c r="T648" s="205"/>
      <c r="U648" s="169"/>
      <c r="V648" s="169"/>
      <c r="W648" s="231" t="s">
        <v>218</v>
      </c>
      <c r="X648" s="168"/>
      <c r="Y648" s="168" t="s">
        <v>186</v>
      </c>
      <c r="Z648" s="168"/>
      <c r="AA648" s="168"/>
      <c r="AB648" s="168"/>
      <c r="AC648" s="168"/>
      <c r="AD648" s="162"/>
      <c r="AE648" s="162"/>
      <c r="AF648" s="162"/>
      <c r="AG648" s="162"/>
      <c r="AH648" s="162"/>
      <c r="AI648" s="163"/>
      <c r="AJ648" s="163"/>
      <c r="AK648" s="163"/>
      <c r="AL648" s="163"/>
      <c r="AM648" s="199"/>
      <c r="AN648" s="199"/>
      <c r="AO648" s="199"/>
      <c r="AP648" s="199"/>
      <c r="AQ648" s="199"/>
      <c r="AR648" s="163"/>
    </row>
    <row r="649" spans="1:44" x14ac:dyDescent="0.25">
      <c r="A649" s="165" t="s">
        <v>1747</v>
      </c>
      <c r="B649" s="165" t="s">
        <v>163</v>
      </c>
      <c r="C649" s="165"/>
      <c r="D649" s="166" t="s">
        <v>143</v>
      </c>
      <c r="E649" s="166" t="s">
        <v>247</v>
      </c>
      <c r="F649" s="165" t="s">
        <v>220</v>
      </c>
      <c r="G649" s="165" t="s">
        <v>66</v>
      </c>
      <c r="H649" s="167">
        <v>44725.263888888891</v>
      </c>
      <c r="I649" s="167">
        <v>44725.270833333336</v>
      </c>
      <c r="J649" s="161" t="str">
        <f t="shared" si="165"/>
        <v>CLOSED</v>
      </c>
      <c r="K649" s="197" t="s">
        <v>744</v>
      </c>
      <c r="L649" s="207"/>
      <c r="M649" s="233"/>
      <c r="N649" s="221"/>
      <c r="O649" s="224"/>
      <c r="P649" s="399"/>
      <c r="Q649" s="399"/>
      <c r="R649" s="205"/>
      <c r="S649" s="169"/>
      <c r="T649" s="205"/>
      <c r="U649" s="169"/>
      <c r="V649" s="169"/>
      <c r="W649" s="231" t="s">
        <v>218</v>
      </c>
      <c r="X649" s="168"/>
      <c r="Y649" s="168" t="s">
        <v>186</v>
      </c>
      <c r="Z649" s="168"/>
      <c r="AA649" s="168"/>
      <c r="AB649" s="168"/>
      <c r="AC649" s="168"/>
      <c r="AD649" s="162"/>
      <c r="AE649" s="162"/>
      <c r="AF649" s="162"/>
      <c r="AG649" s="162"/>
      <c r="AH649" s="162"/>
      <c r="AI649" s="163"/>
      <c r="AJ649" s="163"/>
      <c r="AK649" s="163"/>
      <c r="AL649" s="163"/>
      <c r="AM649" s="199"/>
      <c r="AN649" s="199"/>
      <c r="AO649" s="199"/>
      <c r="AP649" s="199"/>
      <c r="AQ649" s="199"/>
      <c r="AR649" s="163"/>
    </row>
    <row r="650" spans="1:44" x14ac:dyDescent="0.25">
      <c r="A650" s="165" t="s">
        <v>1748</v>
      </c>
      <c r="B650" s="165" t="s">
        <v>163</v>
      </c>
      <c r="C650" s="165"/>
      <c r="D650" s="166" t="s">
        <v>143</v>
      </c>
      <c r="E650" s="166" t="s">
        <v>251</v>
      </c>
      <c r="F650" s="165" t="s">
        <v>220</v>
      </c>
      <c r="G650" s="165" t="s">
        <v>68</v>
      </c>
      <c r="H650" s="167">
        <v>44725.270833333336</v>
      </c>
      <c r="I650" s="167">
        <v>44725.277777777781</v>
      </c>
      <c r="J650" s="161" t="str">
        <f t="shared" si="165"/>
        <v>CLOSED</v>
      </c>
      <c r="K650" s="197" t="s">
        <v>963</v>
      </c>
      <c r="L650" s="207"/>
      <c r="M650" s="233"/>
      <c r="N650" s="221"/>
      <c r="O650" s="224"/>
      <c r="P650" s="399"/>
      <c r="Q650" s="399"/>
      <c r="R650" s="205"/>
      <c r="S650" s="169"/>
      <c r="T650" s="205"/>
      <c r="U650" s="169"/>
      <c r="V650" s="169"/>
      <c r="W650" s="231" t="s">
        <v>218</v>
      </c>
      <c r="X650" s="168"/>
      <c r="Y650" s="168" t="s">
        <v>186</v>
      </c>
      <c r="Z650" s="168"/>
      <c r="AA650" s="168"/>
      <c r="AB650" s="168"/>
      <c r="AC650" s="168"/>
      <c r="AD650" s="162"/>
      <c r="AE650" s="162"/>
      <c r="AF650" s="162"/>
      <c r="AG650" s="162"/>
      <c r="AH650" s="162"/>
      <c r="AI650" s="163"/>
      <c r="AJ650" s="163"/>
      <c r="AK650" s="163"/>
      <c r="AL650" s="163"/>
      <c r="AM650" s="199"/>
      <c r="AN650" s="199"/>
      <c r="AO650" s="199"/>
      <c r="AP650" s="199"/>
      <c r="AQ650" s="199"/>
      <c r="AR650" s="163"/>
    </row>
    <row r="651" spans="1:44" x14ac:dyDescent="0.25">
      <c r="A651" s="165" t="s">
        <v>1749</v>
      </c>
      <c r="B651" s="165" t="s">
        <v>163</v>
      </c>
      <c r="C651" s="165"/>
      <c r="D651" s="166" t="s">
        <v>143</v>
      </c>
      <c r="E651" s="166" t="s">
        <v>266</v>
      </c>
      <c r="F651" s="165" t="s">
        <v>220</v>
      </c>
      <c r="G651" s="165" t="s">
        <v>68</v>
      </c>
      <c r="H651" s="167">
        <v>44725.277777777781</v>
      </c>
      <c r="I651" s="167">
        <v>44725.284722222219</v>
      </c>
      <c r="J651" s="161" t="str">
        <f t="shared" ref="J651:J658" si="166">IF(A651="","",IF(OR(I651="",H651="")=TRUE,"OPEN","CLOSED"))</f>
        <v>CLOSED</v>
      </c>
      <c r="K651" s="197" t="s">
        <v>1723</v>
      </c>
      <c r="L651" s="207"/>
      <c r="M651" s="233"/>
      <c r="N651" s="221"/>
      <c r="O651" s="224"/>
      <c r="P651" s="399"/>
      <c r="Q651" s="399"/>
      <c r="R651" s="205"/>
      <c r="S651" s="169"/>
      <c r="T651" s="205"/>
      <c r="U651" s="169"/>
      <c r="V651" s="169"/>
      <c r="W651" s="231" t="s">
        <v>218</v>
      </c>
      <c r="X651" s="168"/>
      <c r="Y651" s="168" t="s">
        <v>186</v>
      </c>
      <c r="Z651" s="168"/>
      <c r="AA651" s="168"/>
      <c r="AB651" s="168"/>
      <c r="AC651" s="168"/>
      <c r="AD651" s="162"/>
      <c r="AE651" s="162"/>
      <c r="AF651" s="162"/>
      <c r="AG651" s="162"/>
      <c r="AH651" s="162"/>
      <c r="AI651" s="163"/>
      <c r="AJ651" s="163"/>
      <c r="AK651" s="163"/>
      <c r="AL651" s="163"/>
      <c r="AM651" s="199"/>
      <c r="AN651" s="199"/>
      <c r="AO651" s="199"/>
      <c r="AP651" s="199"/>
      <c r="AQ651" s="199"/>
      <c r="AR651" s="163"/>
    </row>
    <row r="652" spans="1:44" x14ac:dyDescent="0.25">
      <c r="A652" s="165" t="s">
        <v>1750</v>
      </c>
      <c r="B652" s="165" t="s">
        <v>163</v>
      </c>
      <c r="C652" s="165"/>
      <c r="D652" s="166" t="s">
        <v>143</v>
      </c>
      <c r="E652" s="166" t="s">
        <v>252</v>
      </c>
      <c r="F652" s="165" t="s">
        <v>220</v>
      </c>
      <c r="G652" s="165" t="s">
        <v>63</v>
      </c>
      <c r="H652" s="167">
        <v>44725.284722222219</v>
      </c>
      <c r="I652" s="167">
        <v>44725.291666666664</v>
      </c>
      <c r="J652" s="161" t="str">
        <f t="shared" si="166"/>
        <v>CLOSED</v>
      </c>
      <c r="K652" s="197" t="s">
        <v>748</v>
      </c>
      <c r="L652" s="207"/>
      <c r="M652" s="233"/>
      <c r="N652" s="221"/>
      <c r="O652" s="224"/>
      <c r="P652" s="399"/>
      <c r="Q652" s="399"/>
      <c r="R652" s="205"/>
      <c r="S652" s="169"/>
      <c r="T652" s="205"/>
      <c r="U652" s="169"/>
      <c r="V652" s="169"/>
      <c r="W652" s="231" t="s">
        <v>218</v>
      </c>
      <c r="X652" s="168"/>
      <c r="Y652" s="168" t="s">
        <v>186</v>
      </c>
      <c r="Z652" s="168"/>
      <c r="AA652" s="168"/>
      <c r="AB652" s="168"/>
      <c r="AC652" s="168"/>
      <c r="AD652" s="162"/>
      <c r="AE652" s="162"/>
      <c r="AF652" s="162"/>
      <c r="AG652" s="162"/>
      <c r="AH652" s="162"/>
      <c r="AI652" s="163"/>
      <c r="AJ652" s="163"/>
      <c r="AK652" s="163"/>
      <c r="AL652" s="163"/>
      <c r="AM652" s="199"/>
      <c r="AN652" s="199"/>
      <c r="AO652" s="199"/>
      <c r="AP652" s="199"/>
      <c r="AQ652" s="199"/>
      <c r="AR652" s="163"/>
    </row>
    <row r="653" spans="1:44" x14ac:dyDescent="0.25">
      <c r="A653" s="165" t="s">
        <v>1751</v>
      </c>
      <c r="B653" s="165" t="s">
        <v>163</v>
      </c>
      <c r="C653" s="165"/>
      <c r="D653" s="166" t="s">
        <v>143</v>
      </c>
      <c r="E653" s="166" t="s">
        <v>254</v>
      </c>
      <c r="F653" s="165" t="s">
        <v>220</v>
      </c>
      <c r="G653" s="165" t="s">
        <v>69</v>
      </c>
      <c r="H653" s="167">
        <v>44725.291666666664</v>
      </c>
      <c r="I653" s="167">
        <v>44725.298611111109</v>
      </c>
      <c r="J653" s="161" t="str">
        <f t="shared" si="166"/>
        <v>CLOSED</v>
      </c>
      <c r="K653" s="197" t="s">
        <v>749</v>
      </c>
      <c r="L653" s="207"/>
      <c r="M653" s="233"/>
      <c r="N653" s="221"/>
      <c r="O653" s="224"/>
      <c r="P653" s="399"/>
      <c r="Q653" s="399"/>
      <c r="R653" s="205"/>
      <c r="S653" s="169"/>
      <c r="T653" s="205"/>
      <c r="U653" s="169"/>
      <c r="V653" s="169"/>
      <c r="W653" s="231" t="s">
        <v>218</v>
      </c>
      <c r="X653" s="168"/>
      <c r="Y653" s="168" t="s">
        <v>186</v>
      </c>
      <c r="Z653" s="168"/>
      <c r="AA653" s="168"/>
      <c r="AB653" s="168"/>
      <c r="AC653" s="168"/>
      <c r="AD653" s="162"/>
      <c r="AE653" s="162"/>
      <c r="AF653" s="162"/>
      <c r="AG653" s="162"/>
      <c r="AH653" s="162"/>
      <c r="AI653" s="163"/>
      <c r="AJ653" s="163"/>
      <c r="AK653" s="163"/>
      <c r="AL653" s="163"/>
      <c r="AM653" s="199"/>
      <c r="AN653" s="199"/>
      <c r="AO653" s="199"/>
      <c r="AP653" s="199"/>
      <c r="AQ653" s="199"/>
      <c r="AR653" s="163"/>
    </row>
    <row r="654" spans="1:44" x14ac:dyDescent="0.25">
      <c r="A654" s="165" t="s">
        <v>1752</v>
      </c>
      <c r="B654" s="165" t="s">
        <v>163</v>
      </c>
      <c r="C654" s="165"/>
      <c r="D654" s="166" t="s">
        <v>143</v>
      </c>
      <c r="E654" s="166" t="s">
        <v>320</v>
      </c>
      <c r="F654" s="165" t="s">
        <v>220</v>
      </c>
      <c r="G654" s="165" t="s">
        <v>66</v>
      </c>
      <c r="H654" s="167">
        <v>44725.298611111109</v>
      </c>
      <c r="I654" s="167">
        <v>44725.305555555555</v>
      </c>
      <c r="J654" s="161" t="str">
        <f t="shared" si="166"/>
        <v>CLOSED</v>
      </c>
      <c r="K654" s="197" t="s">
        <v>967</v>
      </c>
      <c r="L654" s="207"/>
      <c r="M654" s="233"/>
      <c r="N654" s="221"/>
      <c r="O654" s="224"/>
      <c r="P654" s="399"/>
      <c r="Q654" s="399"/>
      <c r="R654" s="205"/>
      <c r="S654" s="169"/>
      <c r="T654" s="205"/>
      <c r="U654" s="169"/>
      <c r="V654" s="169"/>
      <c r="W654" s="231" t="s">
        <v>218</v>
      </c>
      <c r="X654" s="168"/>
      <c r="Y654" s="168" t="s">
        <v>186</v>
      </c>
      <c r="Z654" s="168"/>
      <c r="AA654" s="168"/>
      <c r="AB654" s="168"/>
      <c r="AC654" s="168"/>
      <c r="AD654" s="162"/>
      <c r="AE654" s="162"/>
      <c r="AF654" s="162"/>
      <c r="AG654" s="162"/>
      <c r="AH654" s="162"/>
      <c r="AI654" s="163"/>
      <c r="AJ654" s="163"/>
      <c r="AK654" s="163"/>
      <c r="AL654" s="163"/>
      <c r="AM654" s="199"/>
      <c r="AN654" s="199"/>
      <c r="AO654" s="199"/>
      <c r="AP654" s="199"/>
      <c r="AQ654" s="199"/>
      <c r="AR654" s="163"/>
    </row>
    <row r="655" spans="1:44" x14ac:dyDescent="0.25">
      <c r="A655" s="165" t="s">
        <v>1753</v>
      </c>
      <c r="B655" s="165" t="s">
        <v>163</v>
      </c>
      <c r="C655" s="165"/>
      <c r="D655" s="166" t="s">
        <v>144</v>
      </c>
      <c r="E655" s="166" t="s">
        <v>1721</v>
      </c>
      <c r="F655" s="165" t="s">
        <v>220</v>
      </c>
      <c r="G655" s="165" t="s">
        <v>62</v>
      </c>
      <c r="H655" s="167">
        <v>44725.305555555555</v>
      </c>
      <c r="I655" s="167">
        <v>44725.3125</v>
      </c>
      <c r="J655" s="161" t="str">
        <f t="shared" si="166"/>
        <v>CLOSED</v>
      </c>
      <c r="K655" s="166" t="s">
        <v>1724</v>
      </c>
      <c r="L655" s="207"/>
      <c r="M655" s="233" t="s">
        <v>1722</v>
      </c>
      <c r="N655" s="221" t="s">
        <v>1661</v>
      </c>
      <c r="O655" s="224">
        <v>1</v>
      </c>
      <c r="P655" s="399"/>
      <c r="Q655" s="399"/>
      <c r="R655" s="205"/>
      <c r="S655" s="169"/>
      <c r="T655" s="205"/>
      <c r="U655" s="169"/>
      <c r="V655" s="169"/>
      <c r="W655" s="231" t="s">
        <v>218</v>
      </c>
      <c r="X655" s="168"/>
      <c r="Y655" s="168" t="s">
        <v>186</v>
      </c>
      <c r="Z655" s="168"/>
      <c r="AA655" s="168"/>
      <c r="AB655" s="168"/>
      <c r="AC655" s="168"/>
      <c r="AD655" s="162"/>
      <c r="AE655" s="162"/>
      <c r="AF655" s="162"/>
      <c r="AG655" s="162"/>
      <c r="AH655" s="162"/>
      <c r="AI655" s="163"/>
      <c r="AJ655" s="163"/>
      <c r="AK655" s="163"/>
      <c r="AL655" s="163"/>
      <c r="AM655" s="199"/>
      <c r="AN655" s="199"/>
      <c r="AO655" s="199"/>
      <c r="AP655" s="199"/>
      <c r="AQ655" s="199"/>
      <c r="AR655" s="163"/>
    </row>
    <row r="656" spans="1:44" x14ac:dyDescent="0.25">
      <c r="A656" s="165" t="s">
        <v>1754</v>
      </c>
      <c r="B656" s="165" t="s">
        <v>163</v>
      </c>
      <c r="C656" s="165"/>
      <c r="D656" s="166" t="s">
        <v>143</v>
      </c>
      <c r="E656" s="166" t="s">
        <v>283</v>
      </c>
      <c r="F656" s="165" t="s">
        <v>220</v>
      </c>
      <c r="G656" s="165" t="s">
        <v>68</v>
      </c>
      <c r="H656" s="167">
        <v>44725.3125</v>
      </c>
      <c r="I656" s="167">
        <v>44725.319444444445</v>
      </c>
      <c r="J656" s="161" t="str">
        <f t="shared" si="166"/>
        <v>CLOSED</v>
      </c>
      <c r="K656" s="197" t="s">
        <v>730</v>
      </c>
      <c r="L656" s="207"/>
      <c r="M656" s="233"/>
      <c r="N656" s="221"/>
      <c r="O656" s="224"/>
      <c r="P656" s="399"/>
      <c r="Q656" s="399"/>
      <c r="R656" s="205"/>
      <c r="S656" s="169"/>
      <c r="T656" s="205"/>
      <c r="U656" s="169"/>
      <c r="V656" s="169"/>
      <c r="W656" s="231" t="s">
        <v>218</v>
      </c>
      <c r="X656" s="168"/>
      <c r="Y656" s="168" t="s">
        <v>186</v>
      </c>
      <c r="Z656" s="168"/>
      <c r="AA656" s="168"/>
      <c r="AB656" s="168"/>
      <c r="AC656" s="168"/>
      <c r="AD656" s="162"/>
      <c r="AE656" s="162"/>
      <c r="AF656" s="162"/>
      <c r="AG656" s="162"/>
      <c r="AH656" s="162"/>
      <c r="AI656" s="163"/>
      <c r="AJ656" s="163"/>
      <c r="AK656" s="163"/>
      <c r="AL656" s="163"/>
      <c r="AM656" s="199"/>
      <c r="AN656" s="199"/>
      <c r="AO656" s="199"/>
      <c r="AP656" s="199"/>
      <c r="AQ656" s="199"/>
      <c r="AR656" s="163"/>
    </row>
    <row r="657" spans="1:44" ht="30" x14ac:dyDescent="0.25">
      <c r="A657" s="165" t="s">
        <v>1755</v>
      </c>
      <c r="B657" s="165" t="s">
        <v>163</v>
      </c>
      <c r="C657" s="165"/>
      <c r="D657" s="166" t="s">
        <v>143</v>
      </c>
      <c r="E657" s="166" t="s">
        <v>284</v>
      </c>
      <c r="F657" s="165" t="s">
        <v>220</v>
      </c>
      <c r="G657" s="165" t="s">
        <v>61</v>
      </c>
      <c r="H657" s="167">
        <v>44725.319444444445</v>
      </c>
      <c r="I657" s="167">
        <v>44725.333333333336</v>
      </c>
      <c r="J657" s="161" t="str">
        <f t="shared" si="166"/>
        <v>CLOSED</v>
      </c>
      <c r="K657" s="197" t="s">
        <v>731</v>
      </c>
      <c r="L657" s="207"/>
      <c r="M657" s="233"/>
      <c r="N657" s="221"/>
      <c r="O657" s="224"/>
      <c r="P657" s="399"/>
      <c r="Q657" s="399"/>
      <c r="R657" s="205"/>
      <c r="S657" s="169"/>
      <c r="T657" s="205"/>
      <c r="U657" s="169"/>
      <c r="V657" s="169"/>
      <c r="W657" s="231" t="s">
        <v>218</v>
      </c>
      <c r="X657" s="168"/>
      <c r="Y657" s="168" t="s">
        <v>186</v>
      </c>
      <c r="Z657" s="168"/>
      <c r="AA657" s="168"/>
      <c r="AB657" s="168"/>
      <c r="AC657" s="168"/>
      <c r="AD657" s="162"/>
      <c r="AE657" s="162"/>
      <c r="AF657" s="162"/>
      <c r="AG657" s="162"/>
      <c r="AH657" s="162"/>
      <c r="AI657" s="163"/>
      <c r="AJ657" s="163"/>
      <c r="AK657" s="163"/>
      <c r="AL657" s="163"/>
      <c r="AM657" s="199"/>
      <c r="AN657" s="199"/>
      <c r="AO657" s="199"/>
      <c r="AP657" s="199"/>
      <c r="AQ657" s="199"/>
      <c r="AR657" s="163"/>
    </row>
    <row r="658" spans="1:44" ht="30" x14ac:dyDescent="0.25">
      <c r="A658" s="165" t="s">
        <v>1756</v>
      </c>
      <c r="B658" s="165" t="s">
        <v>163</v>
      </c>
      <c r="C658" s="165"/>
      <c r="D658" s="166" t="s">
        <v>143</v>
      </c>
      <c r="E658" s="166" t="s">
        <v>407</v>
      </c>
      <c r="F658" s="165" t="s">
        <v>220</v>
      </c>
      <c r="G658" s="165" t="s">
        <v>61</v>
      </c>
      <c r="H658" s="167">
        <v>44725.979166666664</v>
      </c>
      <c r="I658" s="167">
        <v>44726</v>
      </c>
      <c r="J658" s="161" t="str">
        <f t="shared" si="166"/>
        <v>CLOSED</v>
      </c>
      <c r="K658" s="197" t="s">
        <v>775</v>
      </c>
      <c r="L658" s="207"/>
      <c r="M658" s="233"/>
      <c r="N658" s="221"/>
      <c r="O658" s="224"/>
      <c r="P658" s="399"/>
      <c r="Q658" s="399"/>
      <c r="R658" s="205"/>
      <c r="S658" s="169"/>
      <c r="T658" s="205"/>
      <c r="U658" s="169"/>
      <c r="V658" s="169"/>
      <c r="W658" s="231" t="s">
        <v>218</v>
      </c>
      <c r="X658" s="168" t="s">
        <v>186</v>
      </c>
      <c r="Y658" s="168" t="s">
        <v>186</v>
      </c>
      <c r="Z658" s="168"/>
      <c r="AA658" s="168"/>
      <c r="AB658" s="168"/>
      <c r="AC658" s="168"/>
      <c r="AD658" s="162"/>
      <c r="AE658" s="162"/>
      <c r="AF658" s="162"/>
      <c r="AG658" s="162"/>
      <c r="AH658" s="162"/>
      <c r="AI658" s="163"/>
      <c r="AJ658" s="163"/>
      <c r="AK658" s="163"/>
      <c r="AL658" s="163"/>
      <c r="AM658" s="199"/>
      <c r="AN658" s="199"/>
      <c r="AO658" s="199"/>
      <c r="AP658" s="199"/>
      <c r="AQ658" s="199"/>
      <c r="AR658" s="163"/>
    </row>
    <row r="659" spans="1:44" x14ac:dyDescent="0.25">
      <c r="A659" s="165" t="s">
        <v>1735</v>
      </c>
      <c r="B659" s="165" t="s">
        <v>163</v>
      </c>
      <c r="C659" s="165"/>
      <c r="D659" s="166" t="s">
        <v>143</v>
      </c>
      <c r="E659" s="166" t="s">
        <v>283</v>
      </c>
      <c r="F659" s="165" t="s">
        <v>220</v>
      </c>
      <c r="G659" s="165" t="s">
        <v>68</v>
      </c>
      <c r="H659" s="167">
        <v>44726.166666666664</v>
      </c>
      <c r="I659" s="167">
        <v>44726.1875</v>
      </c>
      <c r="J659" s="161" t="str">
        <f t="shared" si="164"/>
        <v>CLOSED</v>
      </c>
      <c r="K659" s="197" t="s">
        <v>730</v>
      </c>
      <c r="L659" s="207"/>
      <c r="M659" s="233"/>
      <c r="N659" s="221"/>
      <c r="O659" s="224"/>
      <c r="P659" s="399"/>
      <c r="Q659" s="399"/>
      <c r="R659" s="205"/>
      <c r="S659" s="169"/>
      <c r="T659" s="205"/>
      <c r="U659" s="169"/>
      <c r="V659" s="169"/>
      <c r="W659" s="231" t="s">
        <v>218</v>
      </c>
      <c r="X659" s="168" t="s">
        <v>186</v>
      </c>
      <c r="Y659" s="168"/>
      <c r="Z659" s="168"/>
      <c r="AA659" s="168"/>
      <c r="AB659" s="168"/>
      <c r="AC659" s="168"/>
      <c r="AD659" s="162"/>
      <c r="AE659" s="162"/>
      <c r="AF659" s="162"/>
      <c r="AG659" s="162"/>
      <c r="AH659" s="162"/>
      <c r="AI659" s="163"/>
      <c r="AJ659" s="163"/>
      <c r="AK659" s="163"/>
      <c r="AL659" s="163"/>
      <c r="AM659" s="199"/>
      <c r="AN659" s="199"/>
      <c r="AO659" s="199"/>
      <c r="AP659" s="199"/>
      <c r="AQ659" s="199"/>
      <c r="AR659" s="163"/>
    </row>
    <row r="660" spans="1:44" ht="30" x14ac:dyDescent="0.25">
      <c r="A660" s="165" t="s">
        <v>1736</v>
      </c>
      <c r="B660" s="165" t="s">
        <v>163</v>
      </c>
      <c r="C660" s="165"/>
      <c r="D660" s="166" t="s">
        <v>143</v>
      </c>
      <c r="E660" s="166" t="s">
        <v>284</v>
      </c>
      <c r="F660" s="165" t="s">
        <v>220</v>
      </c>
      <c r="G660" s="165" t="s">
        <v>61</v>
      </c>
      <c r="H660" s="167">
        <v>44726.1875</v>
      </c>
      <c r="I660" s="167">
        <v>44726.208333333336</v>
      </c>
      <c r="J660" s="161" t="str">
        <f t="shared" si="164"/>
        <v>CLOSED</v>
      </c>
      <c r="K660" s="197" t="s">
        <v>731</v>
      </c>
      <c r="L660" s="207"/>
      <c r="M660" s="233"/>
      <c r="N660" s="221"/>
      <c r="O660" s="224"/>
      <c r="P660" s="399"/>
      <c r="Q660" s="399"/>
      <c r="R660" s="205"/>
      <c r="S660" s="169"/>
      <c r="T660" s="205"/>
      <c r="U660" s="169"/>
      <c r="V660" s="169"/>
      <c r="W660" s="231" t="s">
        <v>218</v>
      </c>
      <c r="X660" s="168" t="s">
        <v>186</v>
      </c>
      <c r="Y660" s="168"/>
      <c r="Z660" s="168"/>
      <c r="AA660" s="168"/>
      <c r="AB660" s="168"/>
      <c r="AC660" s="168"/>
      <c r="AD660" s="162"/>
      <c r="AE660" s="162"/>
      <c r="AF660" s="162"/>
      <c r="AG660" s="162"/>
      <c r="AH660" s="162"/>
      <c r="AI660" s="163"/>
      <c r="AJ660" s="163"/>
      <c r="AK660" s="163"/>
      <c r="AL660" s="163"/>
      <c r="AM660" s="199"/>
      <c r="AN660" s="199"/>
      <c r="AO660" s="199"/>
      <c r="AP660" s="199"/>
      <c r="AQ660" s="199"/>
      <c r="AR660" s="163"/>
    </row>
    <row r="661" spans="1:44" x14ac:dyDescent="0.25">
      <c r="A661" s="165" t="s">
        <v>1737</v>
      </c>
      <c r="B661" s="165" t="s">
        <v>163</v>
      </c>
      <c r="C661" s="165"/>
      <c r="D661" s="166" t="s">
        <v>143</v>
      </c>
      <c r="E661" s="166" t="s">
        <v>1744</v>
      </c>
      <c r="F661" s="165" t="s">
        <v>220</v>
      </c>
      <c r="G661" s="165" t="s">
        <v>68</v>
      </c>
      <c r="H661" s="167">
        <v>44726.3125</v>
      </c>
      <c r="I661" s="167"/>
      <c r="J661" s="161" t="str">
        <f>IF(A661="","",IF(OR(I661="",H661="")=TRUE,"OPEN","CLOSED"))</f>
        <v>OPEN</v>
      </c>
      <c r="K661" s="197" t="s">
        <v>1740</v>
      </c>
      <c r="L661" s="207"/>
      <c r="M661" s="233"/>
      <c r="N661" s="221"/>
      <c r="O661" s="224"/>
      <c r="P661" s="399"/>
      <c r="Q661" s="399"/>
      <c r="R661" s="205"/>
      <c r="S661" s="169"/>
      <c r="T661" s="205"/>
      <c r="U661" s="169"/>
      <c r="V661" s="169"/>
      <c r="W661" s="231" t="s">
        <v>218</v>
      </c>
      <c r="X661" s="168"/>
      <c r="Y661" s="168" t="s">
        <v>186</v>
      </c>
      <c r="Z661" s="168"/>
      <c r="AA661" s="168"/>
      <c r="AB661" s="168"/>
      <c r="AC661" s="168"/>
      <c r="AD661" s="162"/>
      <c r="AE661" s="162"/>
      <c r="AF661" s="162"/>
      <c r="AG661" s="162"/>
      <c r="AH661" s="162"/>
      <c r="AI661" s="163"/>
      <c r="AJ661" s="163"/>
      <c r="AK661" s="163"/>
      <c r="AL661" s="163"/>
      <c r="AM661" s="199"/>
      <c r="AN661" s="199"/>
      <c r="AO661" s="199"/>
      <c r="AP661" s="199"/>
      <c r="AQ661" s="199"/>
      <c r="AR661" s="163"/>
    </row>
    <row r="662" spans="1:44" ht="30" x14ac:dyDescent="0.25">
      <c r="A662" s="165" t="s">
        <v>1738</v>
      </c>
      <c r="B662" s="165" t="s">
        <v>163</v>
      </c>
      <c r="C662" s="165"/>
      <c r="D662" s="166" t="s">
        <v>143</v>
      </c>
      <c r="E662" s="166" t="s">
        <v>1741</v>
      </c>
      <c r="F662" s="165" t="s">
        <v>220</v>
      </c>
      <c r="G662" s="165" t="s">
        <v>61</v>
      </c>
      <c r="H662" s="167">
        <v>44726.3125</v>
      </c>
      <c r="I662" s="167"/>
      <c r="J662" s="161" t="str">
        <f>IF(A662="","",IF(OR(I662="",H662="")=TRUE,"OPEN","CLOSED"))</f>
        <v>OPEN</v>
      </c>
      <c r="K662" s="197" t="s">
        <v>1742</v>
      </c>
      <c r="L662" s="207"/>
      <c r="M662" s="233"/>
      <c r="N662" s="221"/>
      <c r="O662" s="224"/>
      <c r="P662" s="399"/>
      <c r="Q662" s="399"/>
      <c r="R662" s="205"/>
      <c r="S662" s="169"/>
      <c r="T662" s="205"/>
      <c r="U662" s="169"/>
      <c r="V662" s="169"/>
      <c r="W662" s="231" t="s">
        <v>218</v>
      </c>
      <c r="X662" s="168"/>
      <c r="Y662" s="168" t="s">
        <v>186</v>
      </c>
      <c r="Z662" s="168"/>
      <c r="AA662" s="168"/>
      <c r="AB662" s="168"/>
      <c r="AC662" s="168"/>
      <c r="AD662" s="162"/>
      <c r="AE662" s="162"/>
      <c r="AF662" s="162"/>
      <c r="AG662" s="162"/>
      <c r="AH662" s="162"/>
      <c r="AI662" s="163"/>
      <c r="AJ662" s="163"/>
      <c r="AK662" s="163"/>
      <c r="AL662" s="163"/>
      <c r="AM662" s="199"/>
      <c r="AN662" s="199"/>
      <c r="AO662" s="199"/>
      <c r="AP662" s="199"/>
      <c r="AQ662" s="199"/>
      <c r="AR662" s="163"/>
    </row>
    <row r="663" spans="1:44" ht="30" x14ac:dyDescent="0.25">
      <c r="A663" s="165" t="s">
        <v>1739</v>
      </c>
      <c r="B663" s="165" t="s">
        <v>163</v>
      </c>
      <c r="C663" s="165"/>
      <c r="D663" s="166" t="s">
        <v>143</v>
      </c>
      <c r="E663" s="166" t="s">
        <v>1734</v>
      </c>
      <c r="F663" s="165" t="s">
        <v>220</v>
      </c>
      <c r="G663" s="165" t="s">
        <v>61</v>
      </c>
      <c r="H663" s="167">
        <v>44726.3125</v>
      </c>
      <c r="I663" s="167"/>
      <c r="J663" s="161" t="str">
        <f>IF(A663="","",IF(OR(I663="",H663="")=TRUE,"OPEN","CLOSED"))</f>
        <v>OPEN</v>
      </c>
      <c r="K663" s="197" t="s">
        <v>1743</v>
      </c>
      <c r="L663" s="207"/>
      <c r="M663" s="233"/>
      <c r="N663" s="221"/>
      <c r="O663" s="224"/>
      <c r="P663" s="399"/>
      <c r="Q663" s="399"/>
      <c r="R663" s="205"/>
      <c r="S663" s="169"/>
      <c r="T663" s="205"/>
      <c r="U663" s="169"/>
      <c r="V663" s="169"/>
      <c r="W663" s="231" t="s">
        <v>218</v>
      </c>
      <c r="X663" s="168"/>
      <c r="Y663" s="168" t="s">
        <v>186</v>
      </c>
      <c r="Z663" s="168"/>
      <c r="AA663" s="168"/>
      <c r="AB663" s="168"/>
      <c r="AC663" s="168"/>
      <c r="AD663" s="162"/>
      <c r="AE663" s="162"/>
      <c r="AF663" s="162"/>
      <c r="AG663" s="162"/>
      <c r="AH663" s="162"/>
      <c r="AI663" s="163"/>
      <c r="AJ663" s="163"/>
      <c r="AK663" s="163"/>
      <c r="AL663" s="163"/>
      <c r="AM663" s="199"/>
      <c r="AN663" s="199"/>
      <c r="AO663" s="199"/>
      <c r="AP663" s="199"/>
      <c r="AQ663" s="199"/>
      <c r="AR663" s="163"/>
    </row>
    <row r="664" spans="1:44" x14ac:dyDescent="0.25">
      <c r="A664" s="165" t="s">
        <v>1785</v>
      </c>
      <c r="B664" s="165" t="s">
        <v>163</v>
      </c>
      <c r="C664" s="165"/>
      <c r="D664" s="166" t="s">
        <v>143</v>
      </c>
      <c r="E664" s="166" t="s">
        <v>283</v>
      </c>
      <c r="F664" s="165" t="s">
        <v>220</v>
      </c>
      <c r="G664" s="165" t="s">
        <v>68</v>
      </c>
      <c r="H664" s="167">
        <v>44727.166666666664</v>
      </c>
      <c r="I664" s="167">
        <v>44727.1875</v>
      </c>
      <c r="J664" s="161" t="str">
        <f>IF(A664="","",IF(OR(I664="",H664="")=TRUE,"OPEN","CLOSED"))</f>
        <v>CLOSED</v>
      </c>
      <c r="K664" s="197" t="s">
        <v>730</v>
      </c>
      <c r="L664" s="207"/>
      <c r="M664" s="233"/>
      <c r="N664" s="221"/>
      <c r="O664" s="224"/>
      <c r="P664" s="399"/>
      <c r="Q664" s="399"/>
      <c r="R664" s="205"/>
      <c r="S664" s="169"/>
      <c r="T664" s="205"/>
      <c r="U664" s="169"/>
      <c r="V664" s="169"/>
      <c r="W664" s="231" t="s">
        <v>218</v>
      </c>
      <c r="X664" s="168" t="s">
        <v>186</v>
      </c>
      <c r="Y664" s="168"/>
      <c r="Z664" s="168"/>
      <c r="AA664" s="168"/>
      <c r="AB664" s="168"/>
      <c r="AC664" s="168"/>
      <c r="AD664" s="162"/>
      <c r="AE664" s="162"/>
      <c r="AF664" s="162"/>
      <c r="AG664" s="162"/>
      <c r="AH664" s="162"/>
      <c r="AI664" s="163"/>
      <c r="AJ664" s="163"/>
      <c r="AK664" s="163"/>
      <c r="AL664" s="163"/>
      <c r="AM664" s="199"/>
      <c r="AN664" s="199"/>
      <c r="AO664" s="199"/>
      <c r="AP664" s="199"/>
      <c r="AQ664" s="199"/>
      <c r="AR664" s="163"/>
    </row>
    <row r="665" spans="1:44" ht="30" x14ac:dyDescent="0.25">
      <c r="A665" s="165" t="s">
        <v>1786</v>
      </c>
      <c r="B665" s="165" t="s">
        <v>163</v>
      </c>
      <c r="C665" s="165"/>
      <c r="D665" s="166" t="s">
        <v>143</v>
      </c>
      <c r="E665" s="166" t="s">
        <v>284</v>
      </c>
      <c r="F665" s="165" t="s">
        <v>220</v>
      </c>
      <c r="G665" s="165" t="s">
        <v>61</v>
      </c>
      <c r="H665" s="167">
        <v>44727.1875</v>
      </c>
      <c r="I665" s="167">
        <v>44727.208333333336</v>
      </c>
      <c r="J665" s="161" t="str">
        <f t="shared" si="164"/>
        <v>CLOSED</v>
      </c>
      <c r="K665" s="197" t="s">
        <v>731</v>
      </c>
      <c r="L665" s="207"/>
      <c r="M665" s="233"/>
      <c r="N665" s="221"/>
      <c r="O665" s="224"/>
      <c r="P665" s="399"/>
      <c r="Q665" s="399"/>
      <c r="R665" s="205"/>
      <c r="S665" s="169"/>
      <c r="T665" s="205"/>
      <c r="U665" s="169"/>
      <c r="V665" s="169"/>
      <c r="W665" s="231" t="s">
        <v>218</v>
      </c>
      <c r="X665" s="168" t="s">
        <v>186</v>
      </c>
      <c r="Y665" s="168"/>
      <c r="Z665" s="168"/>
      <c r="AA665" s="168"/>
      <c r="AB665" s="168"/>
      <c r="AC665" s="168"/>
      <c r="AD665" s="162"/>
      <c r="AE665" s="162"/>
      <c r="AF665" s="162"/>
      <c r="AG665" s="162"/>
      <c r="AH665" s="162"/>
      <c r="AI665" s="163"/>
      <c r="AJ665" s="163"/>
      <c r="AK665" s="163"/>
      <c r="AL665" s="163"/>
      <c r="AM665" s="199"/>
      <c r="AN665" s="199"/>
      <c r="AO665" s="199"/>
      <c r="AP665" s="199"/>
      <c r="AQ665" s="199"/>
      <c r="AR665" s="163"/>
    </row>
    <row r="666" spans="1:44" x14ac:dyDescent="0.25">
      <c r="A666" s="165" t="s">
        <v>1784</v>
      </c>
      <c r="B666" s="165" t="s">
        <v>163</v>
      </c>
      <c r="C666" s="165"/>
      <c r="D666" s="166" t="s">
        <v>144</v>
      </c>
      <c r="E666" s="166" t="s">
        <v>1795</v>
      </c>
      <c r="F666" s="165" t="s">
        <v>220</v>
      </c>
      <c r="G666" s="165" t="s">
        <v>62</v>
      </c>
      <c r="H666" s="167">
        <v>44727.388888888891</v>
      </c>
      <c r="I666" s="167">
        <v>44727.395833333336</v>
      </c>
      <c r="J666" s="161" t="str">
        <f t="shared" si="164"/>
        <v>CLOSED</v>
      </c>
      <c r="K666" s="166" t="s">
        <v>1796</v>
      </c>
      <c r="L666" s="207"/>
      <c r="M666" s="233" t="s">
        <v>1722</v>
      </c>
      <c r="N666" s="221" t="s">
        <v>1661</v>
      </c>
      <c r="O666" s="224">
        <v>1</v>
      </c>
      <c r="P666" s="399"/>
      <c r="Q666" s="399"/>
      <c r="R666" s="205"/>
      <c r="S666" s="169"/>
      <c r="T666" s="205"/>
      <c r="U666" s="169"/>
      <c r="V666" s="169"/>
      <c r="W666" s="231" t="s">
        <v>218</v>
      </c>
      <c r="X666" s="168"/>
      <c r="Y666" s="168"/>
      <c r="Z666" s="168" t="s">
        <v>186</v>
      </c>
      <c r="AA666" s="168"/>
      <c r="AB666" s="168"/>
      <c r="AC666" s="168"/>
      <c r="AD666" s="162"/>
      <c r="AE666" s="162"/>
      <c r="AF666" s="162"/>
      <c r="AG666" s="162"/>
      <c r="AH666" s="162"/>
      <c r="AI666" s="163"/>
      <c r="AJ666" s="163"/>
      <c r="AK666" s="163"/>
      <c r="AL666" s="163"/>
      <c r="AM666" s="199"/>
      <c r="AN666" s="199"/>
      <c r="AO666" s="199"/>
      <c r="AP666" s="199"/>
      <c r="AQ666" s="199"/>
      <c r="AR666" s="163"/>
    </row>
    <row r="667" spans="1:44" x14ac:dyDescent="0.25">
      <c r="A667" s="165" t="s">
        <v>1798</v>
      </c>
      <c r="B667" s="165" t="s">
        <v>163</v>
      </c>
      <c r="C667" s="165"/>
      <c r="D667" s="166" t="s">
        <v>144</v>
      </c>
      <c r="E667" s="166" t="s">
        <v>1795</v>
      </c>
      <c r="F667" s="165" t="s">
        <v>220</v>
      </c>
      <c r="G667" s="165" t="s">
        <v>62</v>
      </c>
      <c r="H667" s="167">
        <v>44728.006944444445</v>
      </c>
      <c r="I667" s="167">
        <v>44728.010416666664</v>
      </c>
      <c r="J667" s="161" t="str">
        <f t="shared" si="164"/>
        <v>CLOSED</v>
      </c>
      <c r="K667" s="197" t="s">
        <v>1797</v>
      </c>
      <c r="L667" s="207"/>
      <c r="M667" s="233" t="s">
        <v>1722</v>
      </c>
      <c r="N667" s="221" t="s">
        <v>1661</v>
      </c>
      <c r="O667" s="224">
        <v>1</v>
      </c>
      <c r="P667" s="399"/>
      <c r="Q667" s="399"/>
      <c r="R667" s="205"/>
      <c r="S667" s="169"/>
      <c r="T667" s="205"/>
      <c r="U667" s="169"/>
      <c r="V667" s="169"/>
      <c r="W667" s="231" t="s">
        <v>218</v>
      </c>
      <c r="X667" s="168" t="s">
        <v>186</v>
      </c>
      <c r="Y667" s="168"/>
      <c r="Z667" s="168"/>
      <c r="AA667" s="168"/>
      <c r="AB667" s="168"/>
      <c r="AC667" s="168"/>
      <c r="AD667" s="162"/>
      <c r="AE667" s="162"/>
      <c r="AF667" s="162"/>
      <c r="AG667" s="162"/>
      <c r="AH667" s="162"/>
      <c r="AI667" s="163"/>
      <c r="AJ667" s="163"/>
      <c r="AK667" s="163"/>
      <c r="AL667" s="163"/>
      <c r="AM667" s="199"/>
      <c r="AN667" s="199"/>
      <c r="AO667" s="199"/>
      <c r="AP667" s="199"/>
      <c r="AQ667" s="199"/>
      <c r="AR667" s="163"/>
    </row>
    <row r="668" spans="1:44" ht="30" x14ac:dyDescent="0.25">
      <c r="A668" s="165" t="s">
        <v>1799</v>
      </c>
      <c r="B668" s="165" t="s">
        <v>163</v>
      </c>
      <c r="C668" s="165"/>
      <c r="D668" s="166" t="s">
        <v>143</v>
      </c>
      <c r="E668" s="166" t="s">
        <v>407</v>
      </c>
      <c r="F668" s="165" t="s">
        <v>220</v>
      </c>
      <c r="G668" s="165" t="s">
        <v>61</v>
      </c>
      <c r="H668" s="167">
        <v>44728.006944444445</v>
      </c>
      <c r="I668" s="167">
        <v>44728.048611111109</v>
      </c>
      <c r="J668" s="161" t="str">
        <f t="shared" si="164"/>
        <v>CLOSED</v>
      </c>
      <c r="K668" s="197" t="s">
        <v>775</v>
      </c>
      <c r="L668" s="207"/>
      <c r="M668" s="233"/>
      <c r="N668" s="221"/>
      <c r="O668" s="224"/>
      <c r="P668" s="399"/>
      <c r="Q668" s="399"/>
      <c r="R668" s="205"/>
      <c r="S668" s="169"/>
      <c r="T668" s="205"/>
      <c r="U668" s="169"/>
      <c r="V668" s="169"/>
      <c r="W668" s="231" t="s">
        <v>218</v>
      </c>
      <c r="X668" s="168" t="s">
        <v>186</v>
      </c>
      <c r="Y668" s="168"/>
      <c r="Z668" s="168"/>
      <c r="AA668" s="168"/>
      <c r="AB668" s="168"/>
      <c r="AC668" s="168"/>
      <c r="AD668" s="162"/>
      <c r="AE668" s="162"/>
      <c r="AF668" s="162"/>
      <c r="AG668" s="162"/>
      <c r="AH668" s="162"/>
      <c r="AI668" s="163"/>
      <c r="AJ668" s="163"/>
      <c r="AK668" s="163"/>
      <c r="AL668" s="163"/>
      <c r="AM668" s="199"/>
      <c r="AN668" s="199"/>
      <c r="AO668" s="199"/>
      <c r="AP668" s="199"/>
      <c r="AQ668" s="199"/>
      <c r="AR668" s="163"/>
    </row>
    <row r="669" spans="1:44" x14ac:dyDescent="0.25">
      <c r="A669" s="165" t="s">
        <v>1800</v>
      </c>
      <c r="B669" s="165" t="s">
        <v>163</v>
      </c>
      <c r="C669" s="165"/>
      <c r="D669" s="166" t="s">
        <v>143</v>
      </c>
      <c r="E669" s="166" t="s">
        <v>278</v>
      </c>
      <c r="F669" s="165" t="s">
        <v>220</v>
      </c>
      <c r="G669" s="165" t="s">
        <v>60</v>
      </c>
      <c r="H669" s="167">
        <v>44728.048611111109</v>
      </c>
      <c r="I669" s="167">
        <v>44728.104166666664</v>
      </c>
      <c r="J669" s="161" t="str">
        <f>IF(A669="","",IF(OR(I669="",H669="")=TRUE,"OPEN","CLOSED"))</f>
        <v>CLOSED</v>
      </c>
      <c r="K669" s="197" t="s">
        <v>1803</v>
      </c>
      <c r="L669" s="207"/>
      <c r="M669" s="233"/>
      <c r="N669" s="221"/>
      <c r="O669" s="224"/>
      <c r="P669" s="399"/>
      <c r="Q669" s="399"/>
      <c r="R669" s="205"/>
      <c r="S669" s="169"/>
      <c r="T669" s="205"/>
      <c r="U669" s="169"/>
      <c r="V669" s="169"/>
      <c r="W669" s="231" t="s">
        <v>218</v>
      </c>
      <c r="X669" s="168" t="s">
        <v>186</v>
      </c>
      <c r="Y669" s="168"/>
      <c r="Z669" s="168"/>
      <c r="AA669" s="168"/>
      <c r="AB669" s="168"/>
      <c r="AC669" s="168"/>
      <c r="AD669" s="162"/>
      <c r="AE669" s="162"/>
      <c r="AF669" s="162"/>
      <c r="AG669" s="162"/>
      <c r="AH669" s="162"/>
      <c r="AI669" s="163"/>
      <c r="AJ669" s="163"/>
      <c r="AK669" s="163"/>
      <c r="AL669" s="163"/>
      <c r="AM669" s="199"/>
      <c r="AN669" s="199"/>
      <c r="AO669" s="199"/>
      <c r="AP669" s="199"/>
      <c r="AQ669" s="199"/>
      <c r="AR669" s="163"/>
    </row>
    <row r="670" spans="1:44" x14ac:dyDescent="0.25">
      <c r="A670" s="165" t="s">
        <v>1801</v>
      </c>
      <c r="B670" s="165" t="s">
        <v>163</v>
      </c>
      <c r="C670" s="165"/>
      <c r="D670" s="166" t="s">
        <v>143</v>
      </c>
      <c r="E670" s="166" t="s">
        <v>283</v>
      </c>
      <c r="F670" s="165" t="s">
        <v>220</v>
      </c>
      <c r="G670" s="165" t="s">
        <v>68</v>
      </c>
      <c r="H670" s="167">
        <v>44728.166666666664</v>
      </c>
      <c r="I670" s="167">
        <v>44728.1875</v>
      </c>
      <c r="J670" s="161" t="str">
        <f t="shared" si="164"/>
        <v>CLOSED</v>
      </c>
      <c r="K670" s="197" t="s">
        <v>730</v>
      </c>
      <c r="L670" s="207"/>
      <c r="M670" s="233"/>
      <c r="N670" s="221"/>
      <c r="O670" s="224"/>
      <c r="P670" s="399"/>
      <c r="Q670" s="399"/>
      <c r="R670" s="205"/>
      <c r="S670" s="169"/>
      <c r="T670" s="205"/>
      <c r="U670" s="169"/>
      <c r="V670" s="169"/>
      <c r="W670" s="231" t="s">
        <v>218</v>
      </c>
      <c r="X670" s="168" t="s">
        <v>186</v>
      </c>
      <c r="Y670" s="168"/>
      <c r="Z670" s="168"/>
      <c r="AA670" s="168"/>
      <c r="AB670" s="168"/>
      <c r="AC670" s="168"/>
      <c r="AD670" s="162"/>
      <c r="AE670" s="162"/>
      <c r="AF670" s="162"/>
      <c r="AG670" s="162"/>
      <c r="AH670" s="162"/>
      <c r="AI670" s="163"/>
      <c r="AJ670" s="163"/>
      <c r="AK670" s="163"/>
      <c r="AL670" s="163"/>
      <c r="AM670" s="199"/>
      <c r="AN670" s="199"/>
      <c r="AO670" s="199"/>
      <c r="AP670" s="199"/>
      <c r="AQ670" s="199"/>
      <c r="AR670" s="163"/>
    </row>
    <row r="671" spans="1:44" ht="30" x14ac:dyDescent="0.25">
      <c r="A671" s="165" t="s">
        <v>1802</v>
      </c>
      <c r="B671" s="165" t="s">
        <v>163</v>
      </c>
      <c r="C671" s="165"/>
      <c r="D671" s="166" t="s">
        <v>143</v>
      </c>
      <c r="E671" s="166" t="s">
        <v>284</v>
      </c>
      <c r="F671" s="165" t="s">
        <v>220</v>
      </c>
      <c r="G671" s="165" t="s">
        <v>61</v>
      </c>
      <c r="H671" s="167">
        <v>44728.1875</v>
      </c>
      <c r="I671" s="167">
        <v>44728.208333333336</v>
      </c>
      <c r="J671" s="161" t="str">
        <f t="shared" si="164"/>
        <v>CLOSED</v>
      </c>
      <c r="K671" s="197" t="s">
        <v>731</v>
      </c>
      <c r="L671" s="207"/>
      <c r="M671" s="233"/>
      <c r="N671" s="221"/>
      <c r="O671" s="224"/>
      <c r="P671" s="399"/>
      <c r="Q671" s="399"/>
      <c r="R671" s="205"/>
      <c r="S671" s="169"/>
      <c r="T671" s="205"/>
      <c r="U671" s="169"/>
      <c r="V671" s="169"/>
      <c r="W671" s="231" t="s">
        <v>218</v>
      </c>
      <c r="X671" s="168" t="s">
        <v>186</v>
      </c>
      <c r="Y671" s="168"/>
      <c r="Z671" s="168"/>
      <c r="AA671" s="168"/>
      <c r="AB671" s="168"/>
      <c r="AC671" s="168"/>
      <c r="AD671" s="162"/>
      <c r="AE671" s="162"/>
      <c r="AF671" s="162"/>
      <c r="AG671" s="162"/>
      <c r="AH671" s="162"/>
      <c r="AI671" s="163"/>
      <c r="AJ671" s="163"/>
      <c r="AK671" s="163"/>
      <c r="AL671" s="163"/>
      <c r="AM671" s="199"/>
      <c r="AN671" s="199"/>
      <c r="AO671" s="199"/>
      <c r="AP671" s="199"/>
      <c r="AQ671" s="199"/>
      <c r="AR671" s="163"/>
    </row>
    <row r="672" spans="1:44" ht="30" x14ac:dyDescent="0.25">
      <c r="A672" s="165" t="s">
        <v>1804</v>
      </c>
      <c r="B672" s="165" t="s">
        <v>163</v>
      </c>
      <c r="C672" s="165"/>
      <c r="D672" s="166" t="s">
        <v>143</v>
      </c>
      <c r="E672" s="166" t="s">
        <v>407</v>
      </c>
      <c r="F672" s="165" t="s">
        <v>220</v>
      </c>
      <c r="G672" s="165" t="s">
        <v>61</v>
      </c>
      <c r="H672" s="167">
        <v>44728.923611111109</v>
      </c>
      <c r="I672" s="167">
        <v>44728.965277777781</v>
      </c>
      <c r="J672" s="161" t="str">
        <f t="shared" si="164"/>
        <v>CLOSED</v>
      </c>
      <c r="K672" s="197" t="s">
        <v>775</v>
      </c>
      <c r="L672" s="207"/>
      <c r="M672" s="233"/>
      <c r="N672" s="221"/>
      <c r="O672" s="224"/>
      <c r="P672" s="399"/>
      <c r="Q672" s="399"/>
      <c r="R672" s="205"/>
      <c r="S672" s="169"/>
      <c r="T672" s="205"/>
      <c r="U672" s="169"/>
      <c r="V672" s="169"/>
      <c r="W672" s="231" t="s">
        <v>218</v>
      </c>
      <c r="X672" s="168" t="s">
        <v>186</v>
      </c>
      <c r="Y672" s="168"/>
      <c r="Z672" s="168"/>
      <c r="AA672" s="168"/>
      <c r="AB672" s="168"/>
      <c r="AC672" s="168"/>
      <c r="AD672" s="162"/>
      <c r="AE672" s="162"/>
      <c r="AF672" s="162"/>
      <c r="AG672" s="162"/>
      <c r="AH672" s="162"/>
      <c r="AI672" s="163"/>
      <c r="AJ672" s="163"/>
      <c r="AK672" s="163"/>
      <c r="AL672" s="163"/>
      <c r="AM672" s="199"/>
      <c r="AN672" s="199"/>
      <c r="AO672" s="199"/>
      <c r="AP672" s="199"/>
      <c r="AQ672" s="199"/>
      <c r="AR672" s="163"/>
    </row>
    <row r="673" spans="1:44" x14ac:dyDescent="0.25">
      <c r="A673" s="165" t="s">
        <v>1806</v>
      </c>
      <c r="B673" s="165" t="s">
        <v>163</v>
      </c>
      <c r="C673" s="165"/>
      <c r="D673" s="166" t="s">
        <v>143</v>
      </c>
      <c r="E673" s="166" t="s">
        <v>283</v>
      </c>
      <c r="F673" s="165" t="s">
        <v>220</v>
      </c>
      <c r="G673" s="165" t="s">
        <v>68</v>
      </c>
      <c r="H673" s="167">
        <v>44729.25</v>
      </c>
      <c r="I673" s="167">
        <v>44729.270833333336</v>
      </c>
      <c r="J673" s="161" t="str">
        <f>IF(A673="","",IF(OR(I673="",H673="")=TRUE,"OPEN","CLOSED"))</f>
        <v>CLOSED</v>
      </c>
      <c r="K673" s="197" t="s">
        <v>730</v>
      </c>
      <c r="L673" s="207"/>
      <c r="M673" s="233"/>
      <c r="N673" s="221"/>
      <c r="O673" s="224"/>
      <c r="P673" s="399"/>
      <c r="Q673" s="399"/>
      <c r="R673" s="205"/>
      <c r="S673" s="169"/>
      <c r="T673" s="205"/>
      <c r="U673" s="169"/>
      <c r="V673" s="169"/>
      <c r="W673" s="231" t="s">
        <v>218</v>
      </c>
      <c r="X673" s="168"/>
      <c r="Y673" s="168" t="s">
        <v>186</v>
      </c>
      <c r="Z673" s="168"/>
      <c r="AA673" s="168"/>
      <c r="AB673" s="168"/>
      <c r="AC673" s="168"/>
      <c r="AD673" s="162"/>
      <c r="AE673" s="162"/>
      <c r="AF673" s="162"/>
      <c r="AG673" s="162"/>
      <c r="AH673" s="162"/>
      <c r="AI673" s="163"/>
      <c r="AJ673" s="163"/>
      <c r="AK673" s="163"/>
      <c r="AL673" s="163"/>
      <c r="AM673" s="199"/>
      <c r="AN673" s="199"/>
      <c r="AO673" s="199"/>
      <c r="AP673" s="199"/>
      <c r="AQ673" s="199"/>
      <c r="AR673" s="163"/>
    </row>
    <row r="674" spans="1:44" ht="30" x14ac:dyDescent="0.25">
      <c r="A674" s="165" t="s">
        <v>1807</v>
      </c>
      <c r="B674" s="165" t="s">
        <v>163</v>
      </c>
      <c r="C674" s="165"/>
      <c r="D674" s="166" t="s">
        <v>143</v>
      </c>
      <c r="E674" s="166" t="s">
        <v>284</v>
      </c>
      <c r="F674" s="165" t="s">
        <v>220</v>
      </c>
      <c r="G674" s="165" t="s">
        <v>61</v>
      </c>
      <c r="H674" s="167">
        <v>44729.270833333336</v>
      </c>
      <c r="I674" s="167">
        <v>44729.291666666664</v>
      </c>
      <c r="J674" s="161" t="str">
        <f>IF(A674="","",IF(OR(I674="",H674="")=TRUE,"OPEN","CLOSED"))</f>
        <v>CLOSED</v>
      </c>
      <c r="K674" s="197" t="s">
        <v>731</v>
      </c>
      <c r="L674" s="207"/>
      <c r="M674" s="233"/>
      <c r="N674" s="221"/>
      <c r="O674" s="224"/>
      <c r="P674" s="399"/>
      <c r="Q674" s="399"/>
      <c r="R674" s="205"/>
      <c r="S674" s="169"/>
      <c r="T674" s="205"/>
      <c r="U674" s="169"/>
      <c r="V674" s="169"/>
      <c r="W674" s="231" t="s">
        <v>218</v>
      </c>
      <c r="X674" s="168"/>
      <c r="Y674" s="168" t="s">
        <v>186</v>
      </c>
      <c r="Z674" s="168"/>
      <c r="AA674" s="168"/>
      <c r="AB674" s="168"/>
      <c r="AC674" s="168"/>
      <c r="AD674" s="162"/>
      <c r="AE674" s="162"/>
      <c r="AF674" s="162"/>
      <c r="AG674" s="162"/>
      <c r="AH674" s="162"/>
      <c r="AI674" s="163"/>
      <c r="AJ674" s="163"/>
      <c r="AK674" s="163"/>
      <c r="AL674" s="163"/>
      <c r="AM674" s="199"/>
      <c r="AN674" s="199"/>
      <c r="AO674" s="199"/>
      <c r="AP674" s="199"/>
      <c r="AQ674" s="199"/>
      <c r="AR674" s="163"/>
    </row>
    <row r="675" spans="1:44" ht="30" x14ac:dyDescent="0.25">
      <c r="A675" s="165" t="s">
        <v>1809</v>
      </c>
      <c r="B675" s="165" t="s">
        <v>163</v>
      </c>
      <c r="C675" s="165"/>
      <c r="D675" s="166" t="s">
        <v>143</v>
      </c>
      <c r="E675" s="166" t="s">
        <v>407</v>
      </c>
      <c r="F675" s="165" t="s">
        <v>220</v>
      </c>
      <c r="G675" s="165" t="s">
        <v>61</v>
      </c>
      <c r="H675" s="167">
        <v>44729.833333333336</v>
      </c>
      <c r="I675" s="167">
        <v>44729.854166666664</v>
      </c>
      <c r="J675" s="161" t="str">
        <f>IF(A675="","",IF(OR(I675="",H675="")=TRUE,"OPEN","CLOSED"))</f>
        <v>CLOSED</v>
      </c>
      <c r="K675" s="197" t="s">
        <v>775</v>
      </c>
      <c r="L675" s="207"/>
      <c r="M675" s="233"/>
      <c r="N675" s="221"/>
      <c r="O675" s="224"/>
      <c r="P675" s="399"/>
      <c r="Q675" s="399"/>
      <c r="R675" s="205"/>
      <c r="S675" s="169"/>
      <c r="T675" s="205"/>
      <c r="U675" s="169"/>
      <c r="V675" s="169"/>
      <c r="W675" s="231" t="s">
        <v>218</v>
      </c>
      <c r="X675" s="168"/>
      <c r="Y675" s="168"/>
      <c r="Z675" s="168" t="s">
        <v>186</v>
      </c>
      <c r="AA675" s="168"/>
      <c r="AB675" s="168"/>
      <c r="AC675" s="168"/>
      <c r="AD675" s="162"/>
      <c r="AE675" s="162"/>
      <c r="AF675" s="162"/>
      <c r="AG675" s="162"/>
      <c r="AH675" s="162"/>
      <c r="AI675" s="163"/>
      <c r="AJ675" s="163"/>
      <c r="AK675" s="163"/>
      <c r="AL675" s="163"/>
      <c r="AM675" s="199"/>
      <c r="AN675" s="199"/>
      <c r="AO675" s="199"/>
      <c r="AP675" s="199"/>
      <c r="AQ675" s="199"/>
      <c r="AR675" s="163"/>
    </row>
    <row r="676" spans="1:44" x14ac:dyDescent="0.25">
      <c r="A676" s="165" t="s">
        <v>1811</v>
      </c>
      <c r="B676" s="165" t="s">
        <v>163</v>
      </c>
      <c r="C676" s="165"/>
      <c r="D676" s="166" t="s">
        <v>143</v>
      </c>
      <c r="E676" s="166" t="s">
        <v>283</v>
      </c>
      <c r="F676" s="165" t="s">
        <v>220</v>
      </c>
      <c r="G676" s="165" t="s">
        <v>68</v>
      </c>
      <c r="H676" s="167">
        <v>44730.25</v>
      </c>
      <c r="I676" s="167">
        <v>44730.270833333336</v>
      </c>
      <c r="J676" s="161" t="str">
        <f t="shared" si="164"/>
        <v>CLOSED</v>
      </c>
      <c r="K676" s="197" t="s">
        <v>730</v>
      </c>
      <c r="L676" s="207"/>
      <c r="M676" s="233"/>
      <c r="N676" s="221"/>
      <c r="O676" s="224"/>
      <c r="P676" s="399"/>
      <c r="Q676" s="399"/>
      <c r="R676" s="205"/>
      <c r="S676" s="169"/>
      <c r="T676" s="205"/>
      <c r="U676" s="169"/>
      <c r="V676" s="169"/>
      <c r="W676" s="231" t="s">
        <v>218</v>
      </c>
      <c r="X676" s="168" t="s">
        <v>186</v>
      </c>
      <c r="Y676" s="168"/>
      <c r="Z676" s="168"/>
      <c r="AA676" s="168"/>
      <c r="AB676" s="168"/>
      <c r="AC676" s="168"/>
      <c r="AD676" s="162"/>
      <c r="AE676" s="162"/>
      <c r="AF676" s="162"/>
      <c r="AG676" s="162"/>
      <c r="AH676" s="162"/>
      <c r="AI676" s="163"/>
      <c r="AJ676" s="163"/>
      <c r="AK676" s="163"/>
      <c r="AL676" s="163"/>
      <c r="AM676" s="199"/>
      <c r="AN676" s="199"/>
      <c r="AO676" s="199"/>
      <c r="AP676" s="199"/>
      <c r="AQ676" s="199"/>
      <c r="AR676" s="163"/>
    </row>
    <row r="677" spans="1:44" ht="30" x14ac:dyDescent="0.25">
      <c r="A677" s="165" t="s">
        <v>1812</v>
      </c>
      <c r="B677" s="165" t="s">
        <v>163</v>
      </c>
      <c r="C677" s="165"/>
      <c r="D677" s="166" t="s">
        <v>143</v>
      </c>
      <c r="E677" s="166" t="s">
        <v>284</v>
      </c>
      <c r="F677" s="165" t="s">
        <v>220</v>
      </c>
      <c r="G677" s="165" t="s">
        <v>61</v>
      </c>
      <c r="H677" s="167">
        <v>44730.270833333336</v>
      </c>
      <c r="I677" s="167">
        <v>44730.3125</v>
      </c>
      <c r="J677" s="161" t="str">
        <f t="shared" si="164"/>
        <v>CLOSED</v>
      </c>
      <c r="K677" s="197" t="s">
        <v>731</v>
      </c>
      <c r="L677" s="207"/>
      <c r="M677" s="233"/>
      <c r="N677" s="221"/>
      <c r="O677" s="224"/>
      <c r="P677" s="399"/>
      <c r="Q677" s="399"/>
      <c r="R677" s="205"/>
      <c r="S677" s="169"/>
      <c r="T677" s="205"/>
      <c r="U677" s="169"/>
      <c r="V677" s="169"/>
      <c r="W677" s="231" t="s">
        <v>218</v>
      </c>
      <c r="X677" s="168" t="s">
        <v>186</v>
      </c>
      <c r="Y677" s="168"/>
      <c r="Z677" s="168"/>
      <c r="AA677" s="168"/>
      <c r="AB677" s="168"/>
      <c r="AC677" s="168"/>
      <c r="AD677" s="162"/>
      <c r="AE677" s="162"/>
      <c r="AF677" s="162"/>
      <c r="AG677" s="162"/>
      <c r="AH677" s="162"/>
      <c r="AI677" s="163"/>
      <c r="AJ677" s="163"/>
      <c r="AK677" s="163"/>
      <c r="AL677" s="163"/>
      <c r="AM677" s="199"/>
      <c r="AN677" s="199"/>
      <c r="AO677" s="199"/>
      <c r="AP677" s="199"/>
      <c r="AQ677" s="199"/>
      <c r="AR677" s="163"/>
    </row>
    <row r="678" spans="1:44" x14ac:dyDescent="0.25">
      <c r="A678" s="165" t="s">
        <v>1813</v>
      </c>
      <c r="B678" s="165" t="s">
        <v>163</v>
      </c>
      <c r="C678" s="165"/>
      <c r="D678" s="166" t="s">
        <v>144</v>
      </c>
      <c r="E678" s="166" t="s">
        <v>1821</v>
      </c>
      <c r="F678" s="165" t="s">
        <v>220</v>
      </c>
      <c r="G678" s="165" t="s">
        <v>66</v>
      </c>
      <c r="H678" s="167">
        <v>44730.28125</v>
      </c>
      <c r="I678" s="167">
        <v>44730.288194444445</v>
      </c>
      <c r="J678" s="161" t="str">
        <f t="shared" si="164"/>
        <v>CLOSED</v>
      </c>
      <c r="K678" s="197" t="s">
        <v>1815</v>
      </c>
      <c r="L678" s="207"/>
      <c r="M678" s="233"/>
      <c r="N678" s="221"/>
      <c r="O678" s="224"/>
      <c r="P678" s="399"/>
      <c r="Q678" s="399"/>
      <c r="R678" s="205"/>
      <c r="S678" s="169"/>
      <c r="T678" s="205"/>
      <c r="U678" s="169"/>
      <c r="V678" s="169"/>
      <c r="W678" s="231" t="s">
        <v>218</v>
      </c>
      <c r="X678" s="168" t="s">
        <v>186</v>
      </c>
      <c r="Y678" s="168"/>
      <c r="Z678" s="168"/>
      <c r="AA678" s="168"/>
      <c r="AB678" s="168"/>
      <c r="AC678" s="168"/>
      <c r="AD678" s="162"/>
      <c r="AE678" s="162"/>
      <c r="AF678" s="162"/>
      <c r="AG678" s="162"/>
      <c r="AH678" s="162"/>
      <c r="AI678" s="163"/>
      <c r="AJ678" s="163"/>
      <c r="AK678" s="163"/>
      <c r="AL678" s="163"/>
      <c r="AM678" s="199"/>
      <c r="AN678" s="199"/>
      <c r="AO678" s="199"/>
      <c r="AP678" s="199"/>
      <c r="AQ678" s="199"/>
      <c r="AR678" s="163"/>
    </row>
    <row r="679" spans="1:44" ht="30" x14ac:dyDescent="0.25">
      <c r="A679" s="165" t="s">
        <v>1814</v>
      </c>
      <c r="B679" s="165" t="s">
        <v>163</v>
      </c>
      <c r="C679" s="165"/>
      <c r="D679" s="166" t="s">
        <v>143</v>
      </c>
      <c r="E679" s="166" t="s">
        <v>407</v>
      </c>
      <c r="F679" s="165" t="s">
        <v>220</v>
      </c>
      <c r="G679" s="165" t="s">
        <v>61</v>
      </c>
      <c r="H679" s="167">
        <v>44730.604166666664</v>
      </c>
      <c r="I679" s="167">
        <v>44730.645833333336</v>
      </c>
      <c r="J679" s="161" t="str">
        <f t="shared" si="164"/>
        <v>CLOSED</v>
      </c>
      <c r="K679" s="197" t="s">
        <v>775</v>
      </c>
      <c r="L679" s="207"/>
      <c r="M679" s="233"/>
      <c r="N679" s="221"/>
      <c r="O679" s="224"/>
      <c r="P679" s="399"/>
      <c r="Q679" s="399"/>
      <c r="R679" s="205"/>
      <c r="S679" s="169"/>
      <c r="T679" s="205"/>
      <c r="U679" s="169"/>
      <c r="V679" s="169"/>
      <c r="W679" s="231" t="s">
        <v>218</v>
      </c>
      <c r="X679" s="168" t="s">
        <v>186</v>
      </c>
      <c r="Y679" s="168"/>
      <c r="Z679" s="168"/>
      <c r="AA679" s="168"/>
      <c r="AB679" s="168"/>
      <c r="AC679" s="168"/>
      <c r="AD679" s="162"/>
      <c r="AE679" s="162"/>
      <c r="AF679" s="162"/>
      <c r="AG679" s="162"/>
      <c r="AH679" s="162"/>
      <c r="AI679" s="163"/>
      <c r="AJ679" s="163"/>
      <c r="AK679" s="163"/>
      <c r="AL679" s="163"/>
      <c r="AM679" s="199"/>
      <c r="AN679" s="199"/>
      <c r="AO679" s="199"/>
      <c r="AP679" s="199"/>
      <c r="AQ679" s="199"/>
      <c r="AR679" s="163"/>
    </row>
    <row r="680" spans="1:44" x14ac:dyDescent="0.25">
      <c r="A680" s="165" t="s">
        <v>1817</v>
      </c>
      <c r="B680" s="165" t="s">
        <v>163</v>
      </c>
      <c r="C680" s="165"/>
      <c r="D680" s="166" t="s">
        <v>143</v>
      </c>
      <c r="E680" s="166" t="s">
        <v>252</v>
      </c>
      <c r="F680" s="165" t="s">
        <v>220</v>
      </c>
      <c r="G680" s="165" t="s">
        <v>63</v>
      </c>
      <c r="H680" s="167">
        <v>44732.5</v>
      </c>
      <c r="I680" s="167">
        <v>44732.520833333336</v>
      </c>
      <c r="J680" s="161" t="str">
        <f t="shared" si="164"/>
        <v>CLOSED</v>
      </c>
      <c r="K680" s="197" t="s">
        <v>748</v>
      </c>
      <c r="L680" s="207"/>
      <c r="M680" s="233"/>
      <c r="N680" s="221"/>
      <c r="O680" s="224"/>
      <c r="P680" s="399"/>
      <c r="Q680" s="399"/>
      <c r="R680" s="205"/>
      <c r="S680" s="169"/>
      <c r="T680" s="205"/>
      <c r="U680" s="169"/>
      <c r="V680" s="169"/>
      <c r="W680" s="231" t="s">
        <v>218</v>
      </c>
      <c r="X680" s="168"/>
      <c r="Y680" s="168" t="s">
        <v>186</v>
      </c>
      <c r="Z680" s="168"/>
      <c r="AA680" s="168"/>
      <c r="AB680" s="168"/>
      <c r="AC680" s="168"/>
      <c r="AD680" s="162"/>
      <c r="AE680" s="162"/>
      <c r="AF680" s="162"/>
      <c r="AG680" s="162"/>
      <c r="AH680" s="162"/>
      <c r="AI680" s="163"/>
      <c r="AJ680" s="163"/>
      <c r="AK680" s="163"/>
      <c r="AL680" s="163"/>
      <c r="AM680" s="199"/>
      <c r="AN680" s="199"/>
      <c r="AO680" s="199"/>
      <c r="AP680" s="199"/>
      <c r="AQ680" s="199"/>
      <c r="AR680" s="163"/>
    </row>
    <row r="681" spans="1:44" x14ac:dyDescent="0.25">
      <c r="A681" s="165" t="s">
        <v>1818</v>
      </c>
      <c r="B681" s="165" t="s">
        <v>163</v>
      </c>
      <c r="C681" s="165"/>
      <c r="D681" s="166" t="s">
        <v>143</v>
      </c>
      <c r="E681" s="166" t="s">
        <v>320</v>
      </c>
      <c r="F681" s="165" t="s">
        <v>220</v>
      </c>
      <c r="G681" s="165" t="s">
        <v>66</v>
      </c>
      <c r="H681" s="167">
        <v>44732.520833333336</v>
      </c>
      <c r="I681" s="167">
        <v>44732.541666666664</v>
      </c>
      <c r="J681" s="161" t="str">
        <f t="shared" si="164"/>
        <v>CLOSED</v>
      </c>
      <c r="K681" s="197" t="s">
        <v>967</v>
      </c>
      <c r="L681" s="207"/>
      <c r="M681" s="233"/>
      <c r="N681" s="221"/>
      <c r="O681" s="224"/>
      <c r="P681" s="399"/>
      <c r="Q681" s="399"/>
      <c r="R681" s="205"/>
      <c r="S681" s="169"/>
      <c r="T681" s="205"/>
      <c r="U681" s="169"/>
      <c r="V681" s="169"/>
      <c r="W681" s="231" t="s">
        <v>218</v>
      </c>
      <c r="X681" s="168"/>
      <c r="Y681" s="168" t="s">
        <v>186</v>
      </c>
      <c r="Z681" s="168"/>
      <c r="AA681" s="168"/>
      <c r="AB681" s="168"/>
      <c r="AC681" s="168"/>
      <c r="AD681" s="162"/>
      <c r="AE681" s="162"/>
      <c r="AF681" s="162"/>
      <c r="AG681" s="162"/>
      <c r="AH681" s="162"/>
      <c r="AI681" s="163"/>
      <c r="AJ681" s="163"/>
      <c r="AK681" s="163"/>
      <c r="AL681" s="163"/>
      <c r="AM681" s="199"/>
      <c r="AN681" s="199"/>
      <c r="AO681" s="199"/>
      <c r="AP681" s="199"/>
      <c r="AQ681" s="199"/>
      <c r="AR681" s="163"/>
    </row>
    <row r="682" spans="1:44" x14ac:dyDescent="0.25">
      <c r="A682" s="165" t="s">
        <v>1819</v>
      </c>
      <c r="B682" s="165" t="s">
        <v>163</v>
      </c>
      <c r="C682" s="165"/>
      <c r="D682" s="166" t="s">
        <v>143</v>
      </c>
      <c r="E682" s="166" t="s">
        <v>283</v>
      </c>
      <c r="F682" s="165" t="s">
        <v>220</v>
      </c>
      <c r="G682" s="165" t="s">
        <v>68</v>
      </c>
      <c r="H682" s="167">
        <v>44732.541666666664</v>
      </c>
      <c r="I682" s="167">
        <v>44732.562499884261</v>
      </c>
      <c r="J682" s="161" t="str">
        <f>IF(A682="","",IF(OR(I682="",H682="")=TRUE,"OPEN","CLOSED"))</f>
        <v>CLOSED</v>
      </c>
      <c r="K682" s="197" t="s">
        <v>730</v>
      </c>
      <c r="L682" s="207"/>
      <c r="M682" s="233"/>
      <c r="N682" s="221"/>
      <c r="O682" s="224"/>
      <c r="P682" s="399"/>
      <c r="Q682" s="399"/>
      <c r="R682" s="205"/>
      <c r="S682" s="169"/>
      <c r="T682" s="205"/>
      <c r="U682" s="169"/>
      <c r="V682" s="169"/>
      <c r="W682" s="231" t="s">
        <v>218</v>
      </c>
      <c r="X682" s="168" t="s">
        <v>186</v>
      </c>
      <c r="Y682" s="168"/>
      <c r="Z682" s="168"/>
      <c r="AA682" s="168"/>
      <c r="AB682" s="168"/>
      <c r="AC682" s="168"/>
      <c r="AD682" s="162"/>
      <c r="AE682" s="162"/>
      <c r="AF682" s="162"/>
      <c r="AG682" s="162"/>
      <c r="AH682" s="162"/>
      <c r="AI682" s="163"/>
      <c r="AJ682" s="163"/>
      <c r="AK682" s="163"/>
      <c r="AL682" s="163"/>
      <c r="AM682" s="199"/>
      <c r="AN682" s="199"/>
      <c r="AO682" s="199"/>
      <c r="AP682" s="199"/>
      <c r="AQ682" s="199"/>
      <c r="AR682" s="163"/>
    </row>
    <row r="683" spans="1:44" ht="30" x14ac:dyDescent="0.25">
      <c r="A683" s="165" t="s">
        <v>1820</v>
      </c>
      <c r="B683" s="165" t="s">
        <v>163</v>
      </c>
      <c r="C683" s="165"/>
      <c r="D683" s="166" t="s">
        <v>143</v>
      </c>
      <c r="E683" s="166" t="s">
        <v>284</v>
      </c>
      <c r="F683" s="165" t="s">
        <v>220</v>
      </c>
      <c r="G683" s="165" t="s">
        <v>61</v>
      </c>
      <c r="H683" s="167">
        <v>44732.5625</v>
      </c>
      <c r="I683" s="167">
        <v>44732.583333159724</v>
      </c>
      <c r="J683" s="161" t="str">
        <f>IF(A683="","",IF(OR(I683="",H683="")=TRUE,"OPEN","CLOSED"))</f>
        <v>CLOSED</v>
      </c>
      <c r="K683" s="197" t="s">
        <v>731</v>
      </c>
      <c r="L683" s="207"/>
      <c r="M683" s="233"/>
      <c r="N683" s="221"/>
      <c r="O683" s="224"/>
      <c r="P683" s="399"/>
      <c r="Q683" s="399"/>
      <c r="R683" s="205"/>
      <c r="S683" s="169"/>
      <c r="T683" s="205"/>
      <c r="U683" s="169"/>
      <c r="V683" s="169"/>
      <c r="W683" s="231" t="s">
        <v>218</v>
      </c>
      <c r="X683" s="168" t="s">
        <v>186</v>
      </c>
      <c r="Y683" s="168"/>
      <c r="Z683" s="168"/>
      <c r="AA683" s="168"/>
      <c r="AB683" s="168"/>
      <c r="AC683" s="168"/>
      <c r="AD683" s="162"/>
      <c r="AE683" s="162"/>
      <c r="AF683" s="162"/>
      <c r="AG683" s="162"/>
      <c r="AH683" s="162"/>
      <c r="AI683" s="163"/>
      <c r="AJ683" s="163"/>
      <c r="AK683" s="163"/>
      <c r="AL683" s="163"/>
      <c r="AM683" s="199"/>
      <c r="AN683" s="199"/>
      <c r="AO683" s="199"/>
      <c r="AP683" s="199"/>
      <c r="AQ683" s="199"/>
      <c r="AR683" s="163"/>
    </row>
    <row r="684" spans="1:44" ht="30" x14ac:dyDescent="0.25">
      <c r="A684" s="165" t="s">
        <v>1822</v>
      </c>
      <c r="B684" s="165" t="s">
        <v>163</v>
      </c>
      <c r="C684" s="165"/>
      <c r="D684" s="166" t="s">
        <v>143</v>
      </c>
      <c r="E684" s="166" t="s">
        <v>407</v>
      </c>
      <c r="F684" s="165" t="s">
        <v>220</v>
      </c>
      <c r="G684" s="165" t="s">
        <v>61</v>
      </c>
      <c r="H684" s="167">
        <v>44733.048611111109</v>
      </c>
      <c r="I684" s="167">
        <v>44733.090277777781</v>
      </c>
      <c r="J684" s="161" t="str">
        <f t="shared" si="164"/>
        <v>CLOSED</v>
      </c>
      <c r="K684" s="197" t="s">
        <v>775</v>
      </c>
      <c r="L684" s="207"/>
      <c r="M684" s="233"/>
      <c r="N684" s="221"/>
      <c r="O684" s="224"/>
      <c r="P684" s="399"/>
      <c r="Q684" s="399"/>
      <c r="R684" s="205"/>
      <c r="S684" s="169"/>
      <c r="T684" s="205"/>
      <c r="U684" s="169"/>
      <c r="V684" s="169"/>
      <c r="W684" s="231" t="s">
        <v>218</v>
      </c>
      <c r="X684" s="168" t="s">
        <v>186</v>
      </c>
      <c r="Y684" s="168"/>
      <c r="Z684" s="168"/>
      <c r="AA684" s="168"/>
      <c r="AB684" s="168"/>
      <c r="AC684" s="168"/>
      <c r="AD684" s="162"/>
      <c r="AE684" s="162"/>
      <c r="AF684" s="162"/>
      <c r="AG684" s="162"/>
      <c r="AH684" s="162"/>
      <c r="AI684" s="163"/>
      <c r="AJ684" s="163"/>
      <c r="AK684" s="163"/>
      <c r="AL684" s="163"/>
      <c r="AM684" s="199"/>
      <c r="AN684" s="199"/>
      <c r="AO684" s="199"/>
      <c r="AP684" s="199"/>
      <c r="AQ684" s="199"/>
      <c r="AR684" s="163"/>
    </row>
    <row r="685" spans="1:44" x14ac:dyDescent="0.25">
      <c r="A685" s="165" t="s">
        <v>1823</v>
      </c>
      <c r="B685" s="165" t="s">
        <v>163</v>
      </c>
      <c r="C685" s="165"/>
      <c r="D685" s="166" t="s">
        <v>143</v>
      </c>
      <c r="E685" s="166" t="s">
        <v>283</v>
      </c>
      <c r="F685" s="165" t="s">
        <v>220</v>
      </c>
      <c r="G685" s="165" t="s">
        <v>68</v>
      </c>
      <c r="H685" s="167">
        <v>44733.208333333336</v>
      </c>
      <c r="I685" s="167">
        <v>44733.229166666664</v>
      </c>
      <c r="J685" s="161" t="str">
        <f t="shared" ref="J685:J726" si="167">IF(A685="","",IF(OR(I685="",H685="")=TRUE,"OPEN","CLOSED"))</f>
        <v>CLOSED</v>
      </c>
      <c r="K685" s="197" t="s">
        <v>730</v>
      </c>
      <c r="L685" s="207"/>
      <c r="M685" s="233"/>
      <c r="N685" s="221"/>
      <c r="O685" s="224"/>
      <c r="P685" s="399"/>
      <c r="Q685" s="399"/>
      <c r="R685" s="205"/>
      <c r="S685" s="169"/>
      <c r="T685" s="205"/>
      <c r="U685" s="169"/>
      <c r="V685" s="169"/>
      <c r="W685" s="231" t="s">
        <v>218</v>
      </c>
      <c r="X685" s="168" t="s">
        <v>186</v>
      </c>
      <c r="Y685" s="168"/>
      <c r="Z685" s="168"/>
      <c r="AA685" s="168"/>
      <c r="AB685" s="168"/>
      <c r="AC685" s="168"/>
      <c r="AD685" s="162"/>
      <c r="AE685" s="162"/>
      <c r="AF685" s="162"/>
      <c r="AG685" s="162"/>
      <c r="AH685" s="162"/>
      <c r="AI685" s="163"/>
      <c r="AJ685" s="163"/>
      <c r="AK685" s="163"/>
      <c r="AL685" s="163"/>
      <c r="AM685" s="199"/>
      <c r="AN685" s="199"/>
      <c r="AO685" s="199"/>
      <c r="AP685" s="199"/>
      <c r="AQ685" s="199"/>
      <c r="AR685" s="163"/>
    </row>
    <row r="686" spans="1:44" ht="30" x14ac:dyDescent="0.25">
      <c r="A686" s="165" t="s">
        <v>1824</v>
      </c>
      <c r="B686" s="165" t="s">
        <v>163</v>
      </c>
      <c r="C686" s="165"/>
      <c r="D686" s="166" t="s">
        <v>143</v>
      </c>
      <c r="E686" s="166" t="s">
        <v>284</v>
      </c>
      <c r="F686" s="165" t="s">
        <v>220</v>
      </c>
      <c r="G686" s="165" t="s">
        <v>61</v>
      </c>
      <c r="H686" s="167">
        <v>44733.229166666664</v>
      </c>
      <c r="I686" s="167">
        <v>44733.25</v>
      </c>
      <c r="J686" s="161" t="str">
        <f t="shared" si="167"/>
        <v>CLOSED</v>
      </c>
      <c r="K686" s="197" t="s">
        <v>731</v>
      </c>
      <c r="L686" s="207"/>
      <c r="M686" s="233"/>
      <c r="N686" s="221"/>
      <c r="O686" s="224"/>
      <c r="P686" s="399"/>
      <c r="Q686" s="399"/>
      <c r="R686" s="205"/>
      <c r="S686" s="169"/>
      <c r="T686" s="205"/>
      <c r="U686" s="169"/>
      <c r="V686" s="169"/>
      <c r="W686" s="231" t="s">
        <v>218</v>
      </c>
      <c r="X686" s="168" t="s">
        <v>186</v>
      </c>
      <c r="Y686" s="168"/>
      <c r="Z686" s="168"/>
      <c r="AA686" s="168"/>
      <c r="AB686" s="168"/>
      <c r="AC686" s="168"/>
      <c r="AD686" s="162"/>
      <c r="AE686" s="162"/>
      <c r="AF686" s="162"/>
      <c r="AG686" s="162"/>
      <c r="AH686" s="162"/>
      <c r="AI686" s="163"/>
      <c r="AJ686" s="163"/>
      <c r="AK686" s="163"/>
      <c r="AL686" s="163"/>
      <c r="AM686" s="199"/>
      <c r="AN686" s="199"/>
      <c r="AO686" s="199"/>
      <c r="AP686" s="199"/>
      <c r="AQ686" s="199"/>
      <c r="AR686" s="163"/>
    </row>
    <row r="687" spans="1:44" ht="30" x14ac:dyDescent="0.25">
      <c r="A687" s="165" t="s">
        <v>1839</v>
      </c>
      <c r="B687" s="165" t="s">
        <v>163</v>
      </c>
      <c r="C687" s="165"/>
      <c r="D687" s="166" t="s">
        <v>143</v>
      </c>
      <c r="E687" s="166" t="s">
        <v>407</v>
      </c>
      <c r="F687" s="165" t="s">
        <v>220</v>
      </c>
      <c r="G687" s="165" t="s">
        <v>61</v>
      </c>
      <c r="H687" s="167">
        <v>44733.916666666664</v>
      </c>
      <c r="I687" s="167">
        <v>44733.9375</v>
      </c>
      <c r="J687" s="161" t="str">
        <f t="shared" si="167"/>
        <v>CLOSED</v>
      </c>
      <c r="K687" s="197" t="s">
        <v>775</v>
      </c>
      <c r="L687" s="207"/>
      <c r="M687" s="233"/>
      <c r="N687" s="221"/>
      <c r="O687" s="224"/>
      <c r="P687" s="399"/>
      <c r="Q687" s="399"/>
      <c r="R687" s="205"/>
      <c r="S687" s="169"/>
      <c r="T687" s="205"/>
      <c r="U687" s="169"/>
      <c r="V687" s="169"/>
      <c r="W687" s="231" t="s">
        <v>218</v>
      </c>
      <c r="X687" s="168"/>
      <c r="Y687" s="168" t="s">
        <v>186</v>
      </c>
      <c r="Z687" s="168"/>
      <c r="AA687" s="168"/>
      <c r="AB687" s="168"/>
      <c r="AC687" s="168"/>
      <c r="AD687" s="162"/>
      <c r="AE687" s="162"/>
      <c r="AF687" s="162"/>
      <c r="AG687" s="162"/>
      <c r="AH687" s="162"/>
      <c r="AI687" s="163"/>
      <c r="AJ687" s="163"/>
      <c r="AK687" s="163"/>
      <c r="AL687" s="163"/>
      <c r="AM687" s="199"/>
      <c r="AN687" s="199"/>
      <c r="AO687" s="199"/>
      <c r="AP687" s="199"/>
      <c r="AQ687" s="199"/>
      <c r="AR687" s="163"/>
    </row>
    <row r="688" spans="1:44" x14ac:dyDescent="0.25">
      <c r="A688" s="165" t="s">
        <v>1845</v>
      </c>
      <c r="B688" s="165" t="s">
        <v>163</v>
      </c>
      <c r="C688" s="165"/>
      <c r="D688" s="166" t="s">
        <v>144</v>
      </c>
      <c r="E688" s="166" t="s">
        <v>1846</v>
      </c>
      <c r="F688" s="165" t="s">
        <v>220</v>
      </c>
      <c r="G688" s="165" t="s">
        <v>66</v>
      </c>
      <c r="H688" s="167">
        <v>44733.9375</v>
      </c>
      <c r="I688" s="167">
        <v>44733.958333333336</v>
      </c>
      <c r="J688" s="161" t="str">
        <f t="shared" si="167"/>
        <v>CLOSED</v>
      </c>
      <c r="K688" s="197" t="s">
        <v>1847</v>
      </c>
      <c r="L688" s="207"/>
      <c r="M688" s="233"/>
      <c r="N688" s="221"/>
      <c r="O688" s="224"/>
      <c r="P688" s="399"/>
      <c r="Q688" s="399"/>
      <c r="R688" s="205"/>
      <c r="S688" s="169"/>
      <c r="T688" s="205"/>
      <c r="U688" s="169"/>
      <c r="V688" s="169"/>
      <c r="W688" s="231" t="s">
        <v>218</v>
      </c>
      <c r="X688" s="168"/>
      <c r="Y688" s="168" t="s">
        <v>186</v>
      </c>
      <c r="Z688" s="168"/>
      <c r="AA688" s="168"/>
      <c r="AB688" s="168"/>
      <c r="AC688" s="168"/>
      <c r="AD688" s="162"/>
      <c r="AE688" s="162"/>
      <c r="AF688" s="162"/>
      <c r="AG688" s="162"/>
      <c r="AH688" s="162"/>
      <c r="AI688" s="163"/>
      <c r="AJ688" s="163"/>
      <c r="AK688" s="163"/>
      <c r="AL688" s="163"/>
      <c r="AM688" s="199"/>
      <c r="AN688" s="199"/>
      <c r="AO688" s="199"/>
      <c r="AP688" s="199"/>
      <c r="AQ688" s="199"/>
      <c r="AR688" s="163"/>
    </row>
    <row r="689" spans="1:44" x14ac:dyDescent="0.25">
      <c r="A689" s="165" t="s">
        <v>1848</v>
      </c>
      <c r="B689" s="165" t="s">
        <v>163</v>
      </c>
      <c r="C689" s="165"/>
      <c r="D689" s="166" t="s">
        <v>143</v>
      </c>
      <c r="E689" s="166" t="s">
        <v>244</v>
      </c>
      <c r="F689" s="165" t="s">
        <v>220</v>
      </c>
      <c r="G689" s="165" t="s">
        <v>65</v>
      </c>
      <c r="H689" s="167">
        <v>44734.166666666664</v>
      </c>
      <c r="I689" s="167">
        <v>44734.180555555555</v>
      </c>
      <c r="J689" s="161" t="str">
        <f t="shared" si="167"/>
        <v>CLOSED</v>
      </c>
      <c r="K689" s="197" t="s">
        <v>960</v>
      </c>
      <c r="L689" s="207"/>
      <c r="M689" s="233"/>
      <c r="N689" s="221"/>
      <c r="O689" s="224"/>
      <c r="P689" s="399"/>
      <c r="Q689" s="399"/>
      <c r="R689" s="205"/>
      <c r="S689" s="169"/>
      <c r="T689" s="205"/>
      <c r="U689" s="169"/>
      <c r="V689" s="169"/>
      <c r="W689" s="231" t="s">
        <v>218</v>
      </c>
      <c r="X689" s="168"/>
      <c r="Y689" s="168" t="s">
        <v>186</v>
      </c>
      <c r="Z689" s="168"/>
      <c r="AA689" s="168"/>
      <c r="AB689" s="168"/>
      <c r="AC689" s="168"/>
      <c r="AD689" s="162"/>
      <c r="AE689" s="162"/>
      <c r="AF689" s="162"/>
      <c r="AG689" s="162"/>
      <c r="AH689" s="162"/>
      <c r="AI689" s="163"/>
      <c r="AJ689" s="163"/>
      <c r="AK689" s="163"/>
      <c r="AL689" s="163"/>
      <c r="AM689" s="199"/>
      <c r="AN689" s="199"/>
      <c r="AO689" s="199"/>
      <c r="AP689" s="199"/>
      <c r="AQ689" s="199"/>
      <c r="AR689" s="163"/>
    </row>
    <row r="690" spans="1:44" x14ac:dyDescent="0.25">
      <c r="A690" s="165" t="s">
        <v>1849</v>
      </c>
      <c r="B690" s="165" t="s">
        <v>163</v>
      </c>
      <c r="C690" s="165"/>
      <c r="D690" s="166" t="s">
        <v>143</v>
      </c>
      <c r="E690" s="166" t="s">
        <v>246</v>
      </c>
      <c r="F690" s="165" t="s">
        <v>220</v>
      </c>
      <c r="G690" s="165" t="s">
        <v>68</v>
      </c>
      <c r="H690" s="167">
        <v>44734.180555555555</v>
      </c>
      <c r="I690" s="167">
        <v>44734.194444444445</v>
      </c>
      <c r="J690" s="161" t="str">
        <f t="shared" si="167"/>
        <v>CLOSED</v>
      </c>
      <c r="K690" s="197" t="s">
        <v>961</v>
      </c>
      <c r="L690" s="207"/>
      <c r="M690" s="233"/>
      <c r="N690" s="221"/>
      <c r="O690" s="224"/>
      <c r="P690" s="399"/>
      <c r="Q690" s="399"/>
      <c r="R690" s="205"/>
      <c r="S690" s="169"/>
      <c r="T690" s="205"/>
      <c r="U690" s="169"/>
      <c r="V690" s="169"/>
      <c r="W690" s="231" t="s">
        <v>218</v>
      </c>
      <c r="X690" s="168"/>
      <c r="Y690" s="168" t="s">
        <v>186</v>
      </c>
      <c r="Z690" s="168"/>
      <c r="AA690" s="168"/>
      <c r="AB690" s="168"/>
      <c r="AC690" s="168"/>
      <c r="AD690" s="162"/>
      <c r="AE690" s="162"/>
      <c r="AF690" s="162"/>
      <c r="AG690" s="162"/>
      <c r="AH690" s="162"/>
      <c r="AI690" s="163"/>
      <c r="AJ690" s="163"/>
      <c r="AK690" s="163"/>
      <c r="AL690" s="163"/>
      <c r="AM690" s="199"/>
      <c r="AN690" s="199"/>
      <c r="AO690" s="199"/>
      <c r="AP690" s="199"/>
      <c r="AQ690" s="199"/>
      <c r="AR690" s="163"/>
    </row>
    <row r="691" spans="1:44" x14ac:dyDescent="0.25">
      <c r="A691" s="165" t="s">
        <v>1850</v>
      </c>
      <c r="B691" s="165" t="s">
        <v>163</v>
      </c>
      <c r="C691" s="165"/>
      <c r="D691" s="166" t="s">
        <v>143</v>
      </c>
      <c r="E691" s="166" t="s">
        <v>245</v>
      </c>
      <c r="F691" s="165" t="s">
        <v>220</v>
      </c>
      <c r="G691" s="165" t="s">
        <v>65</v>
      </c>
      <c r="H691" s="167">
        <v>44734.194444386572</v>
      </c>
      <c r="I691" s="167">
        <v>44734.208333391201</v>
      </c>
      <c r="J691" s="161" t="str">
        <f t="shared" si="167"/>
        <v>CLOSED</v>
      </c>
      <c r="K691" s="197" t="s">
        <v>1060</v>
      </c>
      <c r="L691" s="207"/>
      <c r="M691" s="233"/>
      <c r="N691" s="221"/>
      <c r="O691" s="224"/>
      <c r="P691" s="399"/>
      <c r="Q691" s="399"/>
      <c r="R691" s="205"/>
      <c r="S691" s="169"/>
      <c r="T691" s="205"/>
      <c r="U691" s="169"/>
      <c r="V691" s="169"/>
      <c r="W691" s="231" t="s">
        <v>218</v>
      </c>
      <c r="X691" s="168"/>
      <c r="Y691" s="168" t="s">
        <v>186</v>
      </c>
      <c r="Z691" s="168"/>
      <c r="AA691" s="168"/>
      <c r="AB691" s="168"/>
      <c r="AC691" s="168"/>
      <c r="AD691" s="162"/>
      <c r="AE691" s="162"/>
      <c r="AF691" s="162"/>
      <c r="AG691" s="162"/>
      <c r="AH691" s="162"/>
      <c r="AI691" s="163"/>
      <c r="AJ691" s="163"/>
      <c r="AK691" s="163"/>
      <c r="AL691" s="163"/>
      <c r="AM691" s="199"/>
      <c r="AN691" s="199"/>
      <c r="AO691" s="199"/>
      <c r="AP691" s="199"/>
      <c r="AQ691" s="199"/>
      <c r="AR691" s="163"/>
    </row>
    <row r="692" spans="1:44" x14ac:dyDescent="0.25">
      <c r="A692" s="165" t="s">
        <v>1851</v>
      </c>
      <c r="B692" s="165" t="s">
        <v>163</v>
      </c>
      <c r="C692" s="165"/>
      <c r="D692" s="166" t="s">
        <v>143</v>
      </c>
      <c r="E692" s="166" t="s">
        <v>247</v>
      </c>
      <c r="F692" s="165" t="s">
        <v>220</v>
      </c>
      <c r="G692" s="165" t="s">
        <v>66</v>
      </c>
      <c r="H692" s="167">
        <v>44734.208333275463</v>
      </c>
      <c r="I692" s="167">
        <v>44734.222222337965</v>
      </c>
      <c r="J692" s="161" t="str">
        <f t="shared" si="167"/>
        <v>CLOSED</v>
      </c>
      <c r="K692" s="197" t="s">
        <v>744</v>
      </c>
      <c r="L692" s="207"/>
      <c r="M692" s="233"/>
      <c r="N692" s="221"/>
      <c r="O692" s="224"/>
      <c r="P692" s="399"/>
      <c r="Q692" s="399"/>
      <c r="R692" s="205"/>
      <c r="S692" s="169"/>
      <c r="T692" s="205"/>
      <c r="U692" s="169"/>
      <c r="V692" s="169"/>
      <c r="W692" s="231" t="s">
        <v>218</v>
      </c>
      <c r="X692" s="168"/>
      <c r="Y692" s="168" t="s">
        <v>186</v>
      </c>
      <c r="Z692" s="168"/>
      <c r="AA692" s="168"/>
      <c r="AB692" s="168"/>
      <c r="AC692" s="168"/>
      <c r="AD692" s="162"/>
      <c r="AE692" s="162"/>
      <c r="AF692" s="162"/>
      <c r="AG692" s="162"/>
      <c r="AH692" s="162"/>
      <c r="AI692" s="163"/>
      <c r="AJ692" s="163"/>
      <c r="AK692" s="163"/>
      <c r="AL692" s="163"/>
      <c r="AM692" s="199"/>
      <c r="AN692" s="199"/>
      <c r="AO692" s="199"/>
      <c r="AP692" s="199"/>
      <c r="AQ692" s="199"/>
      <c r="AR692" s="163"/>
    </row>
    <row r="693" spans="1:44" x14ac:dyDescent="0.25">
      <c r="A693" s="165" t="s">
        <v>1852</v>
      </c>
      <c r="B693" s="165" t="s">
        <v>163</v>
      </c>
      <c r="C693" s="165"/>
      <c r="D693" s="166" t="s">
        <v>144</v>
      </c>
      <c r="E693" s="166" t="s">
        <v>1865</v>
      </c>
      <c r="F693" s="165" t="s">
        <v>220</v>
      </c>
      <c r="G693" s="165" t="s">
        <v>68</v>
      </c>
      <c r="H693" s="167">
        <v>44734.222222164353</v>
      </c>
      <c r="I693" s="167">
        <v>44734.236111284721</v>
      </c>
      <c r="J693" s="161" t="str">
        <f t="shared" si="167"/>
        <v>CLOSED</v>
      </c>
      <c r="K693" s="197" t="s">
        <v>1713</v>
      </c>
      <c r="L693" s="207"/>
      <c r="M693" s="233" t="s">
        <v>1135</v>
      </c>
      <c r="N693" s="221" t="s">
        <v>1136</v>
      </c>
      <c r="O693" s="224">
        <v>4</v>
      </c>
      <c r="P693" s="399"/>
      <c r="Q693" s="399"/>
      <c r="R693" s="205"/>
      <c r="S693" s="169"/>
      <c r="T693" s="205"/>
      <c r="U693" s="169"/>
      <c r="V693" s="169"/>
      <c r="W693" s="231" t="s">
        <v>218</v>
      </c>
      <c r="X693" s="168"/>
      <c r="Y693" s="168" t="s">
        <v>186</v>
      </c>
      <c r="Z693" s="168"/>
      <c r="AA693" s="168"/>
      <c r="AB693" s="168"/>
      <c r="AC693" s="168"/>
      <c r="AD693" s="162"/>
      <c r="AE693" s="162"/>
      <c r="AF693" s="162"/>
      <c r="AG693" s="162"/>
      <c r="AH693" s="162"/>
      <c r="AI693" s="163"/>
      <c r="AJ693" s="163"/>
      <c r="AK693" s="163"/>
      <c r="AL693" s="163"/>
      <c r="AM693" s="199"/>
      <c r="AN693" s="199"/>
      <c r="AO693" s="199"/>
      <c r="AP693" s="199"/>
      <c r="AQ693" s="199"/>
      <c r="AR693" s="163"/>
    </row>
    <row r="694" spans="1:44" x14ac:dyDescent="0.25">
      <c r="A694" s="165" t="s">
        <v>1853</v>
      </c>
      <c r="B694" s="165" t="s">
        <v>163</v>
      </c>
      <c r="C694" s="165"/>
      <c r="D694" s="166" t="s">
        <v>143</v>
      </c>
      <c r="E694" s="166" t="s">
        <v>283</v>
      </c>
      <c r="F694" s="165" t="s">
        <v>220</v>
      </c>
      <c r="G694" s="165" t="s">
        <v>68</v>
      </c>
      <c r="H694" s="167">
        <v>44734.236111053244</v>
      </c>
      <c r="I694" s="167">
        <v>44734.250000231485</v>
      </c>
      <c r="J694" s="161" t="str">
        <f t="shared" si="167"/>
        <v>CLOSED</v>
      </c>
      <c r="K694" s="197" t="s">
        <v>730</v>
      </c>
      <c r="L694" s="207"/>
      <c r="M694" s="233"/>
      <c r="N694" s="221"/>
      <c r="O694" s="224"/>
      <c r="P694" s="399"/>
      <c r="Q694" s="399"/>
      <c r="R694" s="205"/>
      <c r="S694" s="169"/>
      <c r="T694" s="205"/>
      <c r="U694" s="169"/>
      <c r="V694" s="169"/>
      <c r="W694" s="231" t="s">
        <v>218</v>
      </c>
      <c r="X694" s="168" t="s">
        <v>186</v>
      </c>
      <c r="Y694" s="168"/>
      <c r="Z694" s="168"/>
      <c r="AA694" s="168"/>
      <c r="AB694" s="168"/>
      <c r="AC694" s="168"/>
      <c r="AD694" s="162"/>
      <c r="AE694" s="162"/>
      <c r="AF694" s="162"/>
      <c r="AG694" s="162"/>
      <c r="AH694" s="162"/>
      <c r="AI694" s="163"/>
      <c r="AJ694" s="163"/>
      <c r="AK694" s="163"/>
      <c r="AL694" s="163"/>
      <c r="AM694" s="199"/>
      <c r="AN694" s="199"/>
      <c r="AO694" s="199"/>
      <c r="AP694" s="199"/>
      <c r="AQ694" s="199"/>
      <c r="AR694" s="163"/>
    </row>
    <row r="695" spans="1:44" ht="30" x14ac:dyDescent="0.25">
      <c r="A695" s="165" t="s">
        <v>1854</v>
      </c>
      <c r="B695" s="165" t="s">
        <v>163</v>
      </c>
      <c r="C695" s="165"/>
      <c r="D695" s="166" t="s">
        <v>143</v>
      </c>
      <c r="E695" s="166" t="s">
        <v>284</v>
      </c>
      <c r="F695" s="165" t="s">
        <v>220</v>
      </c>
      <c r="G695" s="165" t="s">
        <v>61</v>
      </c>
      <c r="H695" s="167">
        <v>44734.249999942127</v>
      </c>
      <c r="I695" s="167">
        <v>44734.263889178241</v>
      </c>
      <c r="J695" s="161" t="str">
        <f t="shared" si="167"/>
        <v>CLOSED</v>
      </c>
      <c r="K695" s="197" t="s">
        <v>731</v>
      </c>
      <c r="L695" s="207"/>
      <c r="M695" s="233"/>
      <c r="N695" s="221"/>
      <c r="O695" s="224"/>
      <c r="P695" s="399"/>
      <c r="Q695" s="399"/>
      <c r="R695" s="205"/>
      <c r="S695" s="169"/>
      <c r="T695" s="205"/>
      <c r="U695" s="169"/>
      <c r="V695" s="169"/>
      <c r="W695" s="231" t="s">
        <v>218</v>
      </c>
      <c r="X695" s="168" t="s">
        <v>186</v>
      </c>
      <c r="Y695" s="168"/>
      <c r="Z695" s="168"/>
      <c r="AA695" s="168"/>
      <c r="AB695" s="168"/>
      <c r="AC695" s="168"/>
      <c r="AD695" s="162"/>
      <c r="AE695" s="162"/>
      <c r="AF695" s="162"/>
      <c r="AG695" s="162"/>
      <c r="AH695" s="162"/>
      <c r="AI695" s="163"/>
      <c r="AJ695" s="163"/>
      <c r="AK695" s="163"/>
      <c r="AL695" s="163"/>
      <c r="AM695" s="199"/>
      <c r="AN695" s="199"/>
      <c r="AO695" s="199"/>
      <c r="AP695" s="199"/>
      <c r="AQ695" s="199"/>
      <c r="AR695" s="163"/>
    </row>
    <row r="696" spans="1:44" ht="30" x14ac:dyDescent="0.25">
      <c r="A696" s="165" t="s">
        <v>1855</v>
      </c>
      <c r="B696" s="165" t="s">
        <v>163</v>
      </c>
      <c r="C696" s="165"/>
      <c r="D696" s="166" t="s">
        <v>143</v>
      </c>
      <c r="E696" s="166" t="s">
        <v>407</v>
      </c>
      <c r="F696" s="165" t="s">
        <v>220</v>
      </c>
      <c r="G696" s="165" t="s">
        <v>61</v>
      </c>
      <c r="H696" s="167">
        <v>44735.125</v>
      </c>
      <c r="I696" s="167">
        <v>44735.125</v>
      </c>
      <c r="J696" s="161" t="str">
        <f t="shared" si="167"/>
        <v>CLOSED</v>
      </c>
      <c r="K696" s="197" t="s">
        <v>775</v>
      </c>
      <c r="L696" s="207"/>
      <c r="M696" s="233"/>
      <c r="N696" s="221"/>
      <c r="O696" s="224"/>
      <c r="P696" s="399"/>
      <c r="Q696" s="399"/>
      <c r="R696" s="205"/>
      <c r="S696" s="169"/>
      <c r="T696" s="205"/>
      <c r="U696" s="169"/>
      <c r="V696" s="169"/>
      <c r="W696" s="231" t="s">
        <v>218</v>
      </c>
      <c r="X696" s="168"/>
      <c r="Y696" s="168" t="s">
        <v>186</v>
      </c>
      <c r="Z696" s="168"/>
      <c r="AA696" s="168"/>
      <c r="AB696" s="168"/>
      <c r="AC696" s="168"/>
      <c r="AD696" s="162"/>
      <c r="AE696" s="162"/>
      <c r="AF696" s="162"/>
      <c r="AG696" s="162"/>
      <c r="AH696" s="162"/>
      <c r="AI696" s="163"/>
      <c r="AJ696" s="163"/>
      <c r="AK696" s="163"/>
      <c r="AL696" s="163"/>
      <c r="AM696" s="199"/>
      <c r="AN696" s="199"/>
      <c r="AO696" s="199"/>
      <c r="AP696" s="199"/>
      <c r="AQ696" s="199"/>
      <c r="AR696" s="163"/>
    </row>
    <row r="697" spans="1:44" x14ac:dyDescent="0.25">
      <c r="A697" s="165" t="s">
        <v>1856</v>
      </c>
      <c r="B697" s="165" t="s">
        <v>163</v>
      </c>
      <c r="C697" s="165"/>
      <c r="D697" s="166" t="s">
        <v>143</v>
      </c>
      <c r="E697" s="166" t="s">
        <v>283</v>
      </c>
      <c r="F697" s="165" t="s">
        <v>220</v>
      </c>
      <c r="G697" s="165" t="s">
        <v>68</v>
      </c>
      <c r="H697" s="167">
        <v>44735.229166666664</v>
      </c>
      <c r="I697" s="167">
        <v>44735.25</v>
      </c>
      <c r="J697" s="161" t="str">
        <f t="shared" si="167"/>
        <v>CLOSED</v>
      </c>
      <c r="K697" s="197" t="s">
        <v>730</v>
      </c>
      <c r="L697" s="207"/>
      <c r="M697" s="233"/>
      <c r="N697" s="221"/>
      <c r="O697" s="224"/>
      <c r="P697" s="399"/>
      <c r="Q697" s="399"/>
      <c r="R697" s="205"/>
      <c r="S697" s="169"/>
      <c r="T697" s="205"/>
      <c r="U697" s="169"/>
      <c r="V697" s="169"/>
      <c r="W697" s="231" t="s">
        <v>218</v>
      </c>
      <c r="X697" s="168"/>
      <c r="Y697" s="168" t="s">
        <v>186</v>
      </c>
      <c r="Z697" s="168"/>
      <c r="AA697" s="168"/>
      <c r="AB697" s="168"/>
      <c r="AC697" s="168"/>
      <c r="AD697" s="162"/>
      <c r="AE697" s="162"/>
      <c r="AF697" s="162"/>
      <c r="AG697" s="162"/>
      <c r="AH697" s="162"/>
      <c r="AI697" s="163"/>
      <c r="AJ697" s="163"/>
      <c r="AK697" s="163"/>
      <c r="AL697" s="163"/>
      <c r="AM697" s="199"/>
      <c r="AN697" s="199"/>
      <c r="AO697" s="199"/>
      <c r="AP697" s="199"/>
      <c r="AQ697" s="199"/>
      <c r="AR697" s="163"/>
    </row>
    <row r="698" spans="1:44" ht="30" x14ac:dyDescent="0.25">
      <c r="A698" s="165" t="s">
        <v>1857</v>
      </c>
      <c r="B698" s="165" t="s">
        <v>163</v>
      </c>
      <c r="C698" s="165"/>
      <c r="D698" s="166" t="s">
        <v>143</v>
      </c>
      <c r="E698" s="166" t="s">
        <v>284</v>
      </c>
      <c r="F698" s="165" t="s">
        <v>220</v>
      </c>
      <c r="G698" s="165" t="s">
        <v>61</v>
      </c>
      <c r="H698" s="167">
        <v>44735.25</v>
      </c>
      <c r="I698" s="167">
        <v>44735.263888888891</v>
      </c>
      <c r="J698" s="161" t="str">
        <f t="shared" si="167"/>
        <v>CLOSED</v>
      </c>
      <c r="K698" s="197" t="s">
        <v>731</v>
      </c>
      <c r="L698" s="207"/>
      <c r="M698" s="233"/>
      <c r="N698" s="221"/>
      <c r="O698" s="224"/>
      <c r="P698" s="399"/>
      <c r="Q698" s="399"/>
      <c r="R698" s="205"/>
      <c r="S698" s="169"/>
      <c r="T698" s="205"/>
      <c r="U698" s="169"/>
      <c r="V698" s="169"/>
      <c r="W698" s="231" t="s">
        <v>218</v>
      </c>
      <c r="X698" s="168"/>
      <c r="Y698" s="168" t="s">
        <v>186</v>
      </c>
      <c r="Z698" s="168"/>
      <c r="AA698" s="168"/>
      <c r="AB698" s="168"/>
      <c r="AC698" s="168"/>
      <c r="AD698" s="162"/>
      <c r="AE698" s="162"/>
      <c r="AF698" s="162"/>
      <c r="AG698" s="162"/>
      <c r="AH698" s="162"/>
      <c r="AI698" s="163"/>
      <c r="AJ698" s="163"/>
      <c r="AK698" s="163"/>
      <c r="AL698" s="163"/>
      <c r="AM698" s="199"/>
      <c r="AN698" s="199"/>
      <c r="AO698" s="199"/>
      <c r="AP698" s="199"/>
      <c r="AQ698" s="199"/>
      <c r="AR698" s="163"/>
    </row>
    <row r="699" spans="1:44" ht="30" x14ac:dyDescent="0.25">
      <c r="A699" s="165" t="s">
        <v>1864</v>
      </c>
      <c r="B699" s="165" t="s">
        <v>163</v>
      </c>
      <c r="C699" s="165"/>
      <c r="D699" s="166" t="s">
        <v>143</v>
      </c>
      <c r="E699" s="166" t="s">
        <v>407</v>
      </c>
      <c r="F699" s="165" t="s">
        <v>220</v>
      </c>
      <c r="G699" s="165" t="s">
        <v>61</v>
      </c>
      <c r="H699" s="167">
        <v>44735.798611111109</v>
      </c>
      <c r="I699" s="167">
        <v>44735.840277777781</v>
      </c>
      <c r="J699" s="161" t="str">
        <f t="shared" si="167"/>
        <v>CLOSED</v>
      </c>
      <c r="K699" s="197" t="s">
        <v>775</v>
      </c>
      <c r="L699" s="207"/>
      <c r="M699" s="233"/>
      <c r="N699" s="221"/>
      <c r="O699" s="224"/>
      <c r="P699" s="399"/>
      <c r="Q699" s="399"/>
      <c r="R699" s="205"/>
      <c r="S699" s="169"/>
      <c r="T699" s="205"/>
      <c r="U699" s="169"/>
      <c r="V699" s="169"/>
      <c r="W699" s="231" t="s">
        <v>218</v>
      </c>
      <c r="X699" s="168" t="s">
        <v>186</v>
      </c>
      <c r="Y699" s="168"/>
      <c r="Z699" s="168"/>
      <c r="AA699" s="168"/>
      <c r="AB699" s="168"/>
      <c r="AC699" s="168"/>
      <c r="AD699" s="162"/>
      <c r="AE699" s="162"/>
      <c r="AF699" s="162"/>
      <c r="AG699" s="162"/>
      <c r="AH699" s="162"/>
      <c r="AI699" s="163"/>
      <c r="AJ699" s="163"/>
      <c r="AK699" s="163"/>
      <c r="AL699" s="163"/>
      <c r="AM699" s="199"/>
      <c r="AN699" s="199"/>
      <c r="AO699" s="199"/>
      <c r="AP699" s="199"/>
      <c r="AQ699" s="199"/>
      <c r="AR699" s="163"/>
    </row>
    <row r="700" spans="1:44" x14ac:dyDescent="0.25">
      <c r="A700" s="165" t="s">
        <v>1866</v>
      </c>
      <c r="B700" s="165" t="s">
        <v>163</v>
      </c>
      <c r="C700" s="165"/>
      <c r="D700" s="166" t="s">
        <v>143</v>
      </c>
      <c r="E700" s="166" t="s">
        <v>248</v>
      </c>
      <c r="F700" s="165" t="s">
        <v>220</v>
      </c>
      <c r="G700" s="165" t="s">
        <v>66</v>
      </c>
      <c r="H700" s="167">
        <v>44736.166666666664</v>
      </c>
      <c r="I700" s="167">
        <v>44736.177083333336</v>
      </c>
      <c r="J700" s="161" t="str">
        <f t="shared" si="167"/>
        <v>CLOSED</v>
      </c>
      <c r="K700" s="197" t="s">
        <v>984</v>
      </c>
      <c r="L700" s="207"/>
      <c r="M700" s="233"/>
      <c r="N700" s="221"/>
      <c r="O700" s="224"/>
      <c r="P700" s="399"/>
      <c r="Q700" s="399"/>
      <c r="R700" s="205"/>
      <c r="S700" s="169"/>
      <c r="T700" s="205"/>
      <c r="U700" s="169"/>
      <c r="V700" s="169"/>
      <c r="W700" s="231" t="s">
        <v>218</v>
      </c>
      <c r="X700" s="168"/>
      <c r="Y700" s="168"/>
      <c r="Z700" s="168" t="s">
        <v>186</v>
      </c>
      <c r="AA700" s="168"/>
      <c r="AB700" s="168"/>
      <c r="AC700" s="168"/>
      <c r="AD700" s="162"/>
      <c r="AE700" s="162"/>
      <c r="AF700" s="162"/>
      <c r="AG700" s="162"/>
      <c r="AH700" s="162"/>
      <c r="AI700" s="163"/>
      <c r="AJ700" s="163"/>
      <c r="AK700" s="163"/>
      <c r="AL700" s="163"/>
      <c r="AM700" s="199"/>
      <c r="AN700" s="199"/>
      <c r="AO700" s="199"/>
      <c r="AP700" s="199"/>
      <c r="AQ700" s="199"/>
      <c r="AR700" s="163"/>
    </row>
    <row r="701" spans="1:44" x14ac:dyDescent="0.25">
      <c r="A701" s="165" t="s">
        <v>1867</v>
      </c>
      <c r="B701" s="165" t="s">
        <v>163</v>
      </c>
      <c r="C701" s="165"/>
      <c r="D701" s="166" t="s">
        <v>143</v>
      </c>
      <c r="E701" s="166" t="s">
        <v>251</v>
      </c>
      <c r="F701" s="165" t="s">
        <v>220</v>
      </c>
      <c r="G701" s="165" t="s">
        <v>68</v>
      </c>
      <c r="H701" s="167">
        <v>44736.177083333336</v>
      </c>
      <c r="I701" s="167">
        <v>44736.1875</v>
      </c>
      <c r="J701" s="161" t="str">
        <f t="shared" si="167"/>
        <v>CLOSED</v>
      </c>
      <c r="K701" s="197" t="s">
        <v>963</v>
      </c>
      <c r="L701" s="207"/>
      <c r="M701" s="233"/>
      <c r="N701" s="221"/>
      <c r="O701" s="224"/>
      <c r="P701" s="399"/>
      <c r="Q701" s="399"/>
      <c r="R701" s="205"/>
      <c r="S701" s="169"/>
      <c r="T701" s="205"/>
      <c r="U701" s="169"/>
      <c r="V701" s="169"/>
      <c r="W701" s="231" t="s">
        <v>218</v>
      </c>
      <c r="X701" s="168"/>
      <c r="Y701" s="168"/>
      <c r="Z701" s="168" t="s">
        <v>186</v>
      </c>
      <c r="AA701" s="168"/>
      <c r="AB701" s="168"/>
      <c r="AC701" s="168"/>
      <c r="AD701" s="162"/>
      <c r="AE701" s="162"/>
      <c r="AF701" s="162"/>
      <c r="AG701" s="162"/>
      <c r="AH701" s="162"/>
      <c r="AI701" s="163"/>
      <c r="AJ701" s="163"/>
      <c r="AK701" s="163"/>
      <c r="AL701" s="163"/>
      <c r="AM701" s="199"/>
      <c r="AN701" s="199"/>
      <c r="AO701" s="199"/>
      <c r="AP701" s="199"/>
      <c r="AQ701" s="199"/>
      <c r="AR701" s="163"/>
    </row>
    <row r="702" spans="1:44" x14ac:dyDescent="0.25">
      <c r="A702" s="165" t="s">
        <v>1868</v>
      </c>
      <c r="B702" s="165" t="s">
        <v>163</v>
      </c>
      <c r="C702" s="165"/>
      <c r="D702" s="166" t="s">
        <v>143</v>
      </c>
      <c r="E702" s="166" t="s">
        <v>254</v>
      </c>
      <c r="F702" s="165" t="s">
        <v>220</v>
      </c>
      <c r="G702" s="165" t="s">
        <v>69</v>
      </c>
      <c r="H702" s="167">
        <v>44736.187500057873</v>
      </c>
      <c r="I702" s="167">
        <v>44736.197916666664</v>
      </c>
      <c r="J702" s="161" t="str">
        <f t="shared" si="167"/>
        <v>CLOSED</v>
      </c>
      <c r="K702" s="197" t="s">
        <v>749</v>
      </c>
      <c r="L702" s="207"/>
      <c r="M702" s="233"/>
      <c r="N702" s="221"/>
      <c r="O702" s="224"/>
      <c r="P702" s="399"/>
      <c r="Q702" s="399"/>
      <c r="R702" s="205"/>
      <c r="S702" s="169"/>
      <c r="T702" s="205"/>
      <c r="U702" s="169"/>
      <c r="V702" s="169"/>
      <c r="W702" s="231" t="s">
        <v>218</v>
      </c>
      <c r="X702" s="168"/>
      <c r="Y702" s="168"/>
      <c r="Z702" s="168" t="s">
        <v>186</v>
      </c>
      <c r="AA702" s="168"/>
      <c r="AB702" s="168"/>
      <c r="AC702" s="168"/>
      <c r="AD702" s="162"/>
      <c r="AE702" s="162"/>
      <c r="AF702" s="162"/>
      <c r="AG702" s="162"/>
      <c r="AH702" s="162"/>
      <c r="AI702" s="163"/>
      <c r="AJ702" s="163"/>
      <c r="AK702" s="163"/>
      <c r="AL702" s="163"/>
      <c r="AM702" s="199"/>
      <c r="AN702" s="199"/>
      <c r="AO702" s="199"/>
      <c r="AP702" s="199"/>
      <c r="AQ702" s="199"/>
      <c r="AR702" s="163"/>
    </row>
    <row r="703" spans="1:44" x14ac:dyDescent="0.25">
      <c r="A703" s="165" t="s">
        <v>1869</v>
      </c>
      <c r="B703" s="165" t="s">
        <v>163</v>
      </c>
      <c r="C703" s="165"/>
      <c r="D703" s="166" t="s">
        <v>143</v>
      </c>
      <c r="E703" s="166" t="s">
        <v>320</v>
      </c>
      <c r="F703" s="165" t="s">
        <v>220</v>
      </c>
      <c r="G703" s="165" t="s">
        <v>66</v>
      </c>
      <c r="H703" s="167">
        <v>44736.19791678241</v>
      </c>
      <c r="I703" s="167">
        <v>44736.208333333336</v>
      </c>
      <c r="J703" s="161" t="str">
        <f t="shared" si="167"/>
        <v>CLOSED</v>
      </c>
      <c r="K703" s="197" t="s">
        <v>967</v>
      </c>
      <c r="L703" s="207"/>
      <c r="M703" s="233"/>
      <c r="N703" s="221"/>
      <c r="O703" s="224"/>
      <c r="P703" s="399"/>
      <c r="Q703" s="399"/>
      <c r="R703" s="205"/>
      <c r="S703" s="169"/>
      <c r="T703" s="205"/>
      <c r="U703" s="169"/>
      <c r="V703" s="169"/>
      <c r="W703" s="231" t="s">
        <v>218</v>
      </c>
      <c r="X703" s="168"/>
      <c r="Y703" s="168"/>
      <c r="Z703" s="168" t="s">
        <v>186</v>
      </c>
      <c r="AA703" s="168"/>
      <c r="AB703" s="168"/>
      <c r="AC703" s="168"/>
      <c r="AD703" s="162"/>
      <c r="AE703" s="162"/>
      <c r="AF703" s="162"/>
      <c r="AG703" s="162"/>
      <c r="AH703" s="162"/>
      <c r="AI703" s="163"/>
      <c r="AJ703" s="163"/>
      <c r="AK703" s="163"/>
      <c r="AL703" s="163"/>
      <c r="AM703" s="199"/>
      <c r="AN703" s="199"/>
      <c r="AO703" s="199"/>
      <c r="AP703" s="199"/>
      <c r="AQ703" s="199"/>
      <c r="AR703" s="163"/>
    </row>
    <row r="704" spans="1:44" x14ac:dyDescent="0.25">
      <c r="A704" s="165" t="s">
        <v>1870</v>
      </c>
      <c r="B704" s="165" t="s">
        <v>163</v>
      </c>
      <c r="C704" s="165"/>
      <c r="D704" s="166" t="s">
        <v>143</v>
      </c>
      <c r="E704" s="166" t="s">
        <v>376</v>
      </c>
      <c r="F704" s="165" t="s">
        <v>220</v>
      </c>
      <c r="G704" s="165" t="s">
        <v>60</v>
      </c>
      <c r="H704" s="167">
        <v>44736.208333506947</v>
      </c>
      <c r="I704" s="167">
        <v>44736.21875</v>
      </c>
      <c r="J704" s="161" t="str">
        <f t="shared" si="167"/>
        <v>CLOSED</v>
      </c>
      <c r="K704" s="197" t="s">
        <v>1576</v>
      </c>
      <c r="L704" s="207"/>
      <c r="M704" s="233"/>
      <c r="N704" s="221"/>
      <c r="O704" s="224"/>
      <c r="P704" s="399"/>
      <c r="Q704" s="399"/>
      <c r="R704" s="205"/>
      <c r="S704" s="169"/>
      <c r="T704" s="205"/>
      <c r="U704" s="169"/>
      <c r="V704" s="169"/>
      <c r="W704" s="231" t="s">
        <v>218</v>
      </c>
      <c r="X704" s="168"/>
      <c r="Y704" s="168"/>
      <c r="Z704" s="168" t="s">
        <v>186</v>
      </c>
      <c r="AA704" s="168"/>
      <c r="AB704" s="168"/>
      <c r="AC704" s="168"/>
      <c r="AD704" s="162"/>
      <c r="AE704" s="162"/>
      <c r="AF704" s="162"/>
      <c r="AG704" s="162"/>
      <c r="AH704" s="162"/>
      <c r="AI704" s="163"/>
      <c r="AJ704" s="163"/>
      <c r="AK704" s="163"/>
      <c r="AL704" s="163"/>
      <c r="AM704" s="199"/>
      <c r="AN704" s="199"/>
      <c r="AO704" s="199"/>
      <c r="AP704" s="199"/>
      <c r="AQ704" s="199"/>
      <c r="AR704" s="163"/>
    </row>
    <row r="705" spans="1:44" x14ac:dyDescent="0.25">
      <c r="A705" s="165" t="s">
        <v>1871</v>
      </c>
      <c r="B705" s="165" t="s">
        <v>163</v>
      </c>
      <c r="C705" s="165"/>
      <c r="D705" s="166" t="s">
        <v>143</v>
      </c>
      <c r="E705" s="166" t="s">
        <v>416</v>
      </c>
      <c r="F705" s="165" t="s">
        <v>220</v>
      </c>
      <c r="G705" s="165" t="s">
        <v>66</v>
      </c>
      <c r="H705" s="167">
        <v>44736.218750231485</v>
      </c>
      <c r="I705" s="167">
        <v>44736.229166666664</v>
      </c>
      <c r="J705" s="161" t="str">
        <f t="shared" si="167"/>
        <v>CLOSED</v>
      </c>
      <c r="K705" s="197" t="s">
        <v>453</v>
      </c>
      <c r="L705" s="207"/>
      <c r="M705" s="233"/>
      <c r="N705" s="221"/>
      <c r="O705" s="224"/>
      <c r="P705" s="399"/>
      <c r="Q705" s="399"/>
      <c r="R705" s="205"/>
      <c r="S705" s="169"/>
      <c r="T705" s="205"/>
      <c r="U705" s="169"/>
      <c r="V705" s="169"/>
      <c r="W705" s="231" t="s">
        <v>218</v>
      </c>
      <c r="X705" s="168"/>
      <c r="Y705" s="168"/>
      <c r="Z705" s="168" t="s">
        <v>186</v>
      </c>
      <c r="AA705" s="168"/>
      <c r="AB705" s="168"/>
      <c r="AC705" s="168"/>
      <c r="AD705" s="162">
        <f>IF(H705="","",MONTH(H705))</f>
        <v>6</v>
      </c>
      <c r="AE705" s="162">
        <f>IF(I705="","",MONTH(I705))</f>
        <v>6</v>
      </c>
      <c r="AF705" s="162">
        <f>IF(H705="","",YEAR(H705))</f>
        <v>2022</v>
      </c>
      <c r="AG705" s="162">
        <f>IF(I705="","",YEAR(I705))</f>
        <v>2022</v>
      </c>
      <c r="AH705" s="162">
        <f>IF(B705="Root",IF(J705="CLOSED",SUMIF(Entrenamientos!A:A,"&lt;="&amp;Mantenimiento!I705,Entrenamientos!L:L)-SUMIF(Entrenamientos!A:A,"&lt;="&amp;Mantenimiento!H705,Entrenamientos!L:L),""),"")</f>
        <v>0</v>
      </c>
      <c r="AI705" s="163" t="str">
        <f>IF(W705="YES",IF(COUNTIF($W$3:$W1474,"YES")=0,SUMIF(Entrenamientos!A:A,"&lt;="&amp;Mantenimiento!H705,Entrenamientos!L:L),SUMIF(Entrenamientos!A:A,"&lt;="&amp;Mantenimiento!H705,Entrenamientos!L:L)-SUMIF($I:$I,"&lt;"&amp;(Mantenimiento!H705-1),$AI:$AI)),"")</f>
        <v/>
      </c>
      <c r="AJ705" s="163">
        <f>IF(LEFT(F705,3)="AWP","",IF(I705="","",($I705-$H705)/$AS$1))</f>
        <v>0.24999444432614804</v>
      </c>
      <c r="AK705" s="163" t="str">
        <f ca="1">IF(LEFT(F705,3)="AWP",IF(I705="",(TODAY()-H705)/$AS$1,(I705-H705)/$AS$1),"")</f>
        <v/>
      </c>
      <c r="AL705" s="163" t="str">
        <f>IF($F705="MIP",IF(X705="X",$AJ705,""),"")</f>
        <v/>
      </c>
      <c r="AM705" s="199" t="str">
        <f>IF($F705="MIP",IF(Y705="X",$AJ705,""),"")</f>
        <v/>
      </c>
      <c r="AN705" s="199" t="e">
        <f>IF($F705="MIP",IF(#REF!="X",$AJ705,""),"")</f>
        <v>#REF!</v>
      </c>
      <c r="AO705" s="199">
        <f>IF($F705="MIP",IF(Z705="X",$AJ705,""),"")</f>
        <v>0.24999444432614804</v>
      </c>
      <c r="AP705" s="199" t="str">
        <f>IF($F705="MIP",IF(AA705="X",$AJ705,""),"")</f>
        <v/>
      </c>
      <c r="AQ705" s="199" t="str">
        <f>IF($F705="MIP",IF(AB705="X",$AJ705,""),"")</f>
        <v/>
      </c>
      <c r="AR705" s="163" t="str">
        <f>IF($F705="MIP",IF(AC705="X",$AJ705,""),"")</f>
        <v/>
      </c>
    </row>
    <row r="706" spans="1:44" x14ac:dyDescent="0.25">
      <c r="A706" s="165" t="s">
        <v>1872</v>
      </c>
      <c r="B706" s="165" t="s">
        <v>163</v>
      </c>
      <c r="C706" s="165"/>
      <c r="D706" s="166" t="s">
        <v>143</v>
      </c>
      <c r="E706" s="166" t="s">
        <v>283</v>
      </c>
      <c r="F706" s="165" t="s">
        <v>220</v>
      </c>
      <c r="G706" s="165" t="s">
        <v>68</v>
      </c>
      <c r="H706" s="167">
        <v>44736.229166956022</v>
      </c>
      <c r="I706" s="167">
        <v>44736.239583333336</v>
      </c>
      <c r="J706" s="161" t="str">
        <f t="shared" si="167"/>
        <v>CLOSED</v>
      </c>
      <c r="K706" s="197" t="s">
        <v>730</v>
      </c>
      <c r="L706" s="207"/>
      <c r="M706" s="233"/>
      <c r="N706" s="221"/>
      <c r="O706" s="224"/>
      <c r="P706" s="399"/>
      <c r="Q706" s="399"/>
      <c r="R706" s="205"/>
      <c r="S706" s="169"/>
      <c r="T706" s="205"/>
      <c r="U706" s="169"/>
      <c r="V706" s="169"/>
      <c r="W706" s="231" t="s">
        <v>218</v>
      </c>
      <c r="X706" s="168"/>
      <c r="Y706" s="168"/>
      <c r="Z706" s="168" t="s">
        <v>186</v>
      </c>
      <c r="AA706" s="168"/>
      <c r="AB706" s="168"/>
      <c r="AC706" s="168"/>
      <c r="AD706" s="162"/>
      <c r="AE706" s="162"/>
      <c r="AF706" s="162"/>
      <c r="AG706" s="162"/>
      <c r="AH706" s="162"/>
      <c r="AI706" s="163"/>
      <c r="AJ706" s="163"/>
      <c r="AK706" s="163"/>
      <c r="AL706" s="163"/>
      <c r="AM706" s="199"/>
      <c r="AN706" s="199"/>
      <c r="AO706" s="199"/>
      <c r="AP706" s="199"/>
      <c r="AQ706" s="199"/>
      <c r="AR706" s="163"/>
    </row>
    <row r="707" spans="1:44" ht="30" x14ac:dyDescent="0.25">
      <c r="A707" s="165" t="s">
        <v>1873</v>
      </c>
      <c r="B707" s="165" t="s">
        <v>163</v>
      </c>
      <c r="C707" s="165"/>
      <c r="D707" s="166" t="s">
        <v>143</v>
      </c>
      <c r="E707" s="166" t="s">
        <v>284</v>
      </c>
      <c r="F707" s="165" t="s">
        <v>220</v>
      </c>
      <c r="G707" s="165" t="s">
        <v>61</v>
      </c>
      <c r="H707" s="167">
        <v>44736.239583680559</v>
      </c>
      <c r="I707" s="167">
        <v>44736.25</v>
      </c>
      <c r="J707" s="161" t="str">
        <f t="shared" si="167"/>
        <v>CLOSED</v>
      </c>
      <c r="K707" s="197" t="s">
        <v>731</v>
      </c>
      <c r="L707" s="207"/>
      <c r="M707" s="233"/>
      <c r="N707" s="221"/>
      <c r="O707" s="224"/>
      <c r="P707" s="399"/>
      <c r="Q707" s="399"/>
      <c r="R707" s="205"/>
      <c r="S707" s="169"/>
      <c r="T707" s="205"/>
      <c r="U707" s="169"/>
      <c r="V707" s="169"/>
      <c r="W707" s="231" t="s">
        <v>218</v>
      </c>
      <c r="X707" s="168"/>
      <c r="Y707" s="168"/>
      <c r="Z707" s="168" t="s">
        <v>186</v>
      </c>
      <c r="AA707" s="168"/>
      <c r="AB707" s="168"/>
      <c r="AC707" s="168"/>
      <c r="AD707" s="162"/>
      <c r="AE707" s="162"/>
      <c r="AF707" s="162"/>
      <c r="AG707" s="162"/>
      <c r="AH707" s="162"/>
      <c r="AI707" s="163"/>
      <c r="AJ707" s="163"/>
      <c r="AK707" s="163"/>
      <c r="AL707" s="163"/>
      <c r="AM707" s="199"/>
      <c r="AN707" s="199"/>
      <c r="AO707" s="199"/>
      <c r="AP707" s="199"/>
      <c r="AQ707" s="199"/>
      <c r="AR707" s="163"/>
    </row>
    <row r="708" spans="1:44" ht="30" x14ac:dyDescent="0.25">
      <c r="A708" s="165" t="s">
        <v>1875</v>
      </c>
      <c r="B708" s="165" t="s">
        <v>163</v>
      </c>
      <c r="C708" s="165"/>
      <c r="D708" s="166" t="s">
        <v>143</v>
      </c>
      <c r="E708" s="166" t="s">
        <v>407</v>
      </c>
      <c r="F708" s="165" t="s">
        <v>220</v>
      </c>
      <c r="G708" s="165" t="s">
        <v>61</v>
      </c>
      <c r="H708" s="167">
        <v>44736.916666666664</v>
      </c>
      <c r="I708" s="167">
        <v>44736.9375</v>
      </c>
      <c r="J708" s="161" t="str">
        <f t="shared" si="167"/>
        <v>CLOSED</v>
      </c>
      <c r="K708" s="197" t="s">
        <v>775</v>
      </c>
      <c r="L708" s="207"/>
      <c r="M708" s="233"/>
      <c r="N708" s="221"/>
      <c r="O708" s="224"/>
      <c r="P708" s="399"/>
      <c r="Q708" s="399"/>
      <c r="R708" s="205"/>
      <c r="S708" s="169"/>
      <c r="T708" s="205"/>
      <c r="U708" s="169"/>
      <c r="V708" s="169"/>
      <c r="W708" s="231" t="s">
        <v>218</v>
      </c>
      <c r="X708" s="168"/>
      <c r="Y708" s="168" t="s">
        <v>186</v>
      </c>
      <c r="Z708" s="168"/>
      <c r="AA708" s="168"/>
      <c r="AB708" s="168"/>
      <c r="AC708" s="168"/>
      <c r="AD708" s="162"/>
      <c r="AE708" s="162"/>
      <c r="AF708" s="162"/>
      <c r="AG708" s="162"/>
      <c r="AH708" s="162"/>
      <c r="AI708" s="163"/>
      <c r="AJ708" s="163"/>
      <c r="AK708" s="163"/>
      <c r="AL708" s="163"/>
      <c r="AM708" s="199"/>
      <c r="AN708" s="199"/>
      <c r="AO708" s="199"/>
      <c r="AP708" s="199"/>
      <c r="AQ708" s="199"/>
      <c r="AR708" s="163"/>
    </row>
    <row r="709" spans="1:44" x14ac:dyDescent="0.25">
      <c r="A709" s="165" t="s">
        <v>1876</v>
      </c>
      <c r="B709" s="165" t="s">
        <v>163</v>
      </c>
      <c r="C709" s="165"/>
      <c r="D709" s="166" t="s">
        <v>143</v>
      </c>
      <c r="E709" s="166" t="s">
        <v>249</v>
      </c>
      <c r="F709" s="165" t="s">
        <v>220</v>
      </c>
      <c r="G709" s="165" t="s">
        <v>66</v>
      </c>
      <c r="H709" s="167">
        <v>44737.166666666664</v>
      </c>
      <c r="I709" s="167">
        <v>44737.1875</v>
      </c>
      <c r="J709" s="161" t="str">
        <f t="shared" si="167"/>
        <v>CLOSED</v>
      </c>
      <c r="K709" s="197" t="s">
        <v>984</v>
      </c>
      <c r="L709" s="207"/>
      <c r="M709" s="233"/>
      <c r="N709" s="221"/>
      <c r="O709" s="224"/>
      <c r="P709" s="399"/>
      <c r="Q709" s="399"/>
      <c r="R709" s="205"/>
      <c r="S709" s="169"/>
      <c r="T709" s="205"/>
      <c r="U709" s="169"/>
      <c r="V709" s="169"/>
      <c r="W709" s="231" t="s">
        <v>218</v>
      </c>
      <c r="X709" s="168"/>
      <c r="Y709" s="168"/>
      <c r="Z709" s="168" t="s">
        <v>186</v>
      </c>
      <c r="AA709" s="168"/>
      <c r="AB709" s="168"/>
      <c r="AC709" s="168"/>
      <c r="AD709" s="162"/>
      <c r="AE709" s="162"/>
      <c r="AF709" s="162"/>
      <c r="AG709" s="162"/>
      <c r="AH709" s="162"/>
      <c r="AI709" s="163"/>
      <c r="AJ709" s="163"/>
      <c r="AK709" s="163"/>
      <c r="AL709" s="163"/>
      <c r="AM709" s="199"/>
      <c r="AN709" s="199"/>
      <c r="AO709" s="199"/>
      <c r="AP709" s="199"/>
      <c r="AQ709" s="199"/>
      <c r="AR709" s="163"/>
    </row>
    <row r="710" spans="1:44" x14ac:dyDescent="0.25">
      <c r="A710" s="165" t="s">
        <v>1877</v>
      </c>
      <c r="B710" s="165" t="s">
        <v>163</v>
      </c>
      <c r="C710" s="165"/>
      <c r="D710" s="166" t="s">
        <v>143</v>
      </c>
      <c r="E710" s="166" t="s">
        <v>408</v>
      </c>
      <c r="F710" s="165" t="s">
        <v>220</v>
      </c>
      <c r="G710" s="165" t="s">
        <v>66</v>
      </c>
      <c r="H710" s="167">
        <v>44737.1875</v>
      </c>
      <c r="I710" s="167">
        <v>44737.208333333336</v>
      </c>
      <c r="J710" s="161" t="str">
        <f t="shared" si="167"/>
        <v>CLOSED</v>
      </c>
      <c r="K710" s="166" t="s">
        <v>874</v>
      </c>
      <c r="L710" s="207"/>
      <c r="M710" s="233"/>
      <c r="N710" s="221"/>
      <c r="O710" s="224"/>
      <c r="P710" s="399"/>
      <c r="Q710" s="399"/>
      <c r="R710" s="205"/>
      <c r="S710" s="169"/>
      <c r="T710" s="205"/>
      <c r="U710" s="169"/>
      <c r="V710" s="169"/>
      <c r="W710" s="231" t="s">
        <v>218</v>
      </c>
      <c r="X710" s="168"/>
      <c r="Y710" s="168"/>
      <c r="Z710" s="168" t="s">
        <v>186</v>
      </c>
      <c r="AA710" s="168"/>
      <c r="AB710" s="168"/>
      <c r="AC710" s="168"/>
      <c r="AD710" s="162">
        <f>IF(H710="","",MONTH(H710))</f>
        <v>6</v>
      </c>
      <c r="AE710" s="162">
        <f>IF(I710="","",MONTH(I710))</f>
        <v>6</v>
      </c>
      <c r="AF710" s="162">
        <f>IF(H710="","",YEAR(H710))</f>
        <v>2022</v>
      </c>
      <c r="AG710" s="162">
        <f>IF(I710="","",YEAR(I710))</f>
        <v>2022</v>
      </c>
      <c r="AH710" s="162">
        <f>IF(B710="Root",IF(J710="CLOSED",SUMIF(Entrenamientos!A:A,"&lt;="&amp;Mantenimiento!I710,Entrenamientos!L:L)-SUMIF(Entrenamientos!A:A,"&lt;="&amp;Mantenimiento!H710,Entrenamientos!L:L),""),"")</f>
        <v>0</v>
      </c>
      <c r="AI710" s="163" t="str">
        <f>IF(W710="YES",IF(COUNTIF($W$3:$W1476,"YES")=0,SUMIF(Entrenamientos!A:A,"&lt;="&amp;Mantenimiento!H710,Entrenamientos!L:L),SUMIF(Entrenamientos!A:A,"&lt;="&amp;Mantenimiento!H710,Entrenamientos!L:L)-SUMIF($I:$I,"&lt;"&amp;(Mantenimiento!H710-1),$AI:$AI)),"")</f>
        <v/>
      </c>
      <c r="AJ710" s="163">
        <f>IF(LEFT(F710,3)="AWP","",IF(I710="","",($I710-$H710)/$AS$1))</f>
        <v>0.50000000008731149</v>
      </c>
      <c r="AK710" s="163" t="str">
        <f ca="1">IF(LEFT(F710,3)="AWP",IF(I710="",(TODAY()-H710)/$AS$1,(I710-H710)/$AS$1),"")</f>
        <v/>
      </c>
      <c r="AL710" s="163" t="str">
        <f>IF($F710="MIP",IF(X710="X",$AJ710,""),"")</f>
        <v/>
      </c>
      <c r="AM710" s="199" t="str">
        <f>IF($F710="MIP",IF(Y710="X",$AJ710,""),"")</f>
        <v/>
      </c>
      <c r="AN710" s="199" t="e">
        <f>IF($F710="MIP",IF(#REF!="X",$AJ710,""),"")</f>
        <v>#REF!</v>
      </c>
      <c r="AO710" s="199">
        <f>IF($F710="MIP",IF(Z710="X",$AJ710,""),"")</f>
        <v>0.50000000008731149</v>
      </c>
      <c r="AP710" s="199" t="str">
        <f>IF($F710="MIP",IF(AA710="X",$AJ710,""),"")</f>
        <v/>
      </c>
      <c r="AQ710" s="199" t="str">
        <f>IF($F710="MIP",IF(AB710="X",$AJ710,""),"")</f>
        <v/>
      </c>
      <c r="AR710" s="163" t="str">
        <f>IF($F710="MIP",IF(AC710="X",$AJ710,""),"")</f>
        <v/>
      </c>
    </row>
    <row r="711" spans="1:44" x14ac:dyDescent="0.25">
      <c r="A711" s="165" t="s">
        <v>1878</v>
      </c>
      <c r="B711" s="165" t="s">
        <v>163</v>
      </c>
      <c r="C711" s="165"/>
      <c r="D711" s="166" t="s">
        <v>143</v>
      </c>
      <c r="E711" s="166" t="s">
        <v>283</v>
      </c>
      <c r="F711" s="165" t="s">
        <v>220</v>
      </c>
      <c r="G711" s="165" t="s">
        <v>68</v>
      </c>
      <c r="H711" s="167">
        <v>44737.208333391201</v>
      </c>
      <c r="I711" s="167">
        <v>44737.229166666664</v>
      </c>
      <c r="J711" s="161" t="str">
        <f t="shared" si="167"/>
        <v>CLOSED</v>
      </c>
      <c r="K711" s="197" t="s">
        <v>730</v>
      </c>
      <c r="L711" s="207"/>
      <c r="M711" s="233"/>
      <c r="N711" s="221"/>
      <c r="O711" s="224"/>
      <c r="P711" s="399"/>
      <c r="Q711" s="399"/>
      <c r="R711" s="205"/>
      <c r="S711" s="169"/>
      <c r="T711" s="205"/>
      <c r="U711" s="169"/>
      <c r="V711" s="169"/>
      <c r="W711" s="231" t="s">
        <v>218</v>
      </c>
      <c r="X711" s="168"/>
      <c r="Y711" s="168"/>
      <c r="Z711" s="168" t="s">
        <v>186</v>
      </c>
      <c r="AA711" s="168"/>
      <c r="AB711" s="168"/>
      <c r="AC711" s="168"/>
      <c r="AD711" s="162"/>
      <c r="AE711" s="162"/>
      <c r="AF711" s="162"/>
      <c r="AG711" s="162"/>
      <c r="AH711" s="162"/>
      <c r="AI711" s="163"/>
      <c r="AJ711" s="163"/>
      <c r="AK711" s="163"/>
      <c r="AL711" s="163"/>
      <c r="AM711" s="199"/>
      <c r="AN711" s="199"/>
      <c r="AO711" s="199"/>
      <c r="AP711" s="199"/>
      <c r="AQ711" s="199"/>
      <c r="AR711" s="163"/>
    </row>
    <row r="712" spans="1:44" ht="30" x14ac:dyDescent="0.25">
      <c r="A712" s="165" t="s">
        <v>1879</v>
      </c>
      <c r="B712" s="165" t="s">
        <v>163</v>
      </c>
      <c r="C712" s="165"/>
      <c r="D712" s="166" t="s">
        <v>143</v>
      </c>
      <c r="E712" s="166" t="s">
        <v>284</v>
      </c>
      <c r="F712" s="165" t="s">
        <v>220</v>
      </c>
      <c r="G712" s="165" t="s">
        <v>61</v>
      </c>
      <c r="H712" s="167">
        <v>44737.22916678241</v>
      </c>
      <c r="I712" s="167">
        <v>44737.25</v>
      </c>
      <c r="J712" s="161" t="str">
        <f t="shared" si="167"/>
        <v>CLOSED</v>
      </c>
      <c r="K712" s="197" t="s">
        <v>731</v>
      </c>
      <c r="L712" s="207"/>
      <c r="M712" s="233"/>
      <c r="N712" s="221"/>
      <c r="O712" s="224"/>
      <c r="P712" s="399"/>
      <c r="Q712" s="399"/>
      <c r="R712" s="205"/>
      <c r="S712" s="169"/>
      <c r="T712" s="205"/>
      <c r="U712" s="169"/>
      <c r="V712" s="169"/>
      <c r="W712" s="231" t="s">
        <v>218</v>
      </c>
      <c r="X712" s="168"/>
      <c r="Y712" s="168"/>
      <c r="Z712" s="168" t="s">
        <v>186</v>
      </c>
      <c r="AA712" s="168"/>
      <c r="AB712" s="168"/>
      <c r="AC712" s="168"/>
      <c r="AD712" s="162"/>
      <c r="AE712" s="162"/>
      <c r="AF712" s="162"/>
      <c r="AG712" s="162"/>
      <c r="AH712" s="162"/>
      <c r="AI712" s="163"/>
      <c r="AJ712" s="163"/>
      <c r="AK712" s="163"/>
      <c r="AL712" s="163"/>
      <c r="AM712" s="199"/>
      <c r="AN712" s="199"/>
      <c r="AO712" s="199"/>
      <c r="AP712" s="199"/>
      <c r="AQ712" s="199"/>
      <c r="AR712" s="163"/>
    </row>
    <row r="713" spans="1:44" ht="30" x14ac:dyDescent="0.25">
      <c r="A713" s="165" t="s">
        <v>1880</v>
      </c>
      <c r="B713" s="165" t="s">
        <v>163</v>
      </c>
      <c r="C713" s="165"/>
      <c r="D713" s="166" t="s">
        <v>143</v>
      </c>
      <c r="E713" s="166" t="s">
        <v>407</v>
      </c>
      <c r="F713" s="165" t="s">
        <v>220</v>
      </c>
      <c r="G713" s="165" t="s">
        <v>61</v>
      </c>
      <c r="H713" s="167">
        <v>44737.375</v>
      </c>
      <c r="I713" s="167">
        <v>44737.395833333336</v>
      </c>
      <c r="J713" s="161" t="str">
        <f t="shared" si="167"/>
        <v>CLOSED</v>
      </c>
      <c r="K713" s="197" t="s">
        <v>775</v>
      </c>
      <c r="L713" s="207"/>
      <c r="M713" s="233"/>
      <c r="N713" s="221"/>
      <c r="O713" s="224"/>
      <c r="P713" s="399"/>
      <c r="Q713" s="399"/>
      <c r="R713" s="205"/>
      <c r="S713" s="169"/>
      <c r="T713" s="205"/>
      <c r="U713" s="169"/>
      <c r="V713" s="169"/>
      <c r="W713" s="231" t="s">
        <v>218</v>
      </c>
      <c r="X713" s="168"/>
      <c r="Y713" s="168" t="s">
        <v>186</v>
      </c>
      <c r="Z713" s="168"/>
      <c r="AA713" s="168"/>
      <c r="AB713" s="168"/>
      <c r="AC713" s="168"/>
      <c r="AD713" s="162"/>
      <c r="AE713" s="162"/>
      <c r="AF713" s="162"/>
      <c r="AG713" s="162"/>
      <c r="AH713" s="162"/>
      <c r="AI713" s="163"/>
      <c r="AJ713" s="163"/>
      <c r="AK713" s="163"/>
      <c r="AL713" s="163"/>
      <c r="AM713" s="199"/>
      <c r="AN713" s="199"/>
      <c r="AO713" s="199"/>
      <c r="AP713" s="199"/>
      <c r="AQ713" s="199"/>
      <c r="AR713" s="163"/>
    </row>
    <row r="714" spans="1:44" x14ac:dyDescent="0.25">
      <c r="A714" s="165" t="s">
        <v>1882</v>
      </c>
      <c r="B714" s="165" t="s">
        <v>163</v>
      </c>
      <c r="C714" s="165"/>
      <c r="D714" s="166" t="s">
        <v>143</v>
      </c>
      <c r="E714" s="166" t="s">
        <v>283</v>
      </c>
      <c r="F714" s="165" t="s">
        <v>220</v>
      </c>
      <c r="G714" s="165" t="s">
        <v>68</v>
      </c>
      <c r="H714" s="167">
        <v>44738.291666666664</v>
      </c>
      <c r="I714" s="167">
        <v>44738.3125</v>
      </c>
      <c r="J714" s="161" t="str">
        <f t="shared" si="167"/>
        <v>CLOSED</v>
      </c>
      <c r="K714" s="197" t="s">
        <v>730</v>
      </c>
      <c r="L714" s="207"/>
      <c r="M714" s="233"/>
      <c r="N714" s="221"/>
      <c r="O714" s="224"/>
      <c r="P714" s="399"/>
      <c r="Q714" s="233"/>
      <c r="R714" s="205"/>
      <c r="S714" s="169"/>
      <c r="T714" s="205"/>
      <c r="U714" s="169"/>
      <c r="V714" s="169"/>
      <c r="W714" s="231" t="s">
        <v>218</v>
      </c>
      <c r="X714" s="168" t="s">
        <v>186</v>
      </c>
      <c r="Y714" s="168"/>
      <c r="Z714" s="168"/>
      <c r="AA714" s="168"/>
      <c r="AB714" s="168"/>
      <c r="AC714" s="168"/>
      <c r="AD714" s="162"/>
      <c r="AE714" s="162"/>
      <c r="AF714" s="162"/>
      <c r="AG714" s="162"/>
      <c r="AH714" s="162"/>
      <c r="AI714" s="163"/>
      <c r="AJ714" s="163"/>
      <c r="AK714" s="163"/>
      <c r="AL714" s="163"/>
      <c r="AM714" s="199"/>
      <c r="AN714" s="199"/>
      <c r="AO714" s="199"/>
      <c r="AP714" s="199"/>
      <c r="AQ714" s="199"/>
      <c r="AR714" s="163"/>
    </row>
    <row r="715" spans="1:44" ht="30" x14ac:dyDescent="0.25">
      <c r="A715" s="165" t="s">
        <v>1883</v>
      </c>
      <c r="B715" s="165" t="s">
        <v>163</v>
      </c>
      <c r="C715" s="165"/>
      <c r="D715" s="166" t="s">
        <v>143</v>
      </c>
      <c r="E715" s="166" t="s">
        <v>284</v>
      </c>
      <c r="F715" s="165" t="s">
        <v>220</v>
      </c>
      <c r="G715" s="165" t="s">
        <v>61</v>
      </c>
      <c r="H715" s="167">
        <v>44738.3125</v>
      </c>
      <c r="I715" s="167">
        <v>44738.333333333336</v>
      </c>
      <c r="J715" s="161" t="str">
        <f t="shared" si="167"/>
        <v>CLOSED</v>
      </c>
      <c r="K715" s="197" t="s">
        <v>731</v>
      </c>
      <c r="L715" s="207"/>
      <c r="M715" s="233"/>
      <c r="N715" s="221"/>
      <c r="O715" s="224"/>
      <c r="P715" s="399"/>
      <c r="Q715" s="233"/>
      <c r="R715" s="205"/>
      <c r="S715" s="169"/>
      <c r="T715" s="205"/>
      <c r="U715" s="169"/>
      <c r="V715" s="169"/>
      <c r="W715" s="231" t="s">
        <v>218</v>
      </c>
      <c r="X715" s="168" t="s">
        <v>186</v>
      </c>
      <c r="Y715" s="168"/>
      <c r="Z715" s="168"/>
      <c r="AA715" s="168"/>
      <c r="AB715" s="168"/>
      <c r="AC715" s="168"/>
      <c r="AD715" s="162"/>
      <c r="AE715" s="162"/>
      <c r="AF715" s="162"/>
      <c r="AG715" s="162"/>
      <c r="AH715" s="162"/>
      <c r="AI715" s="163"/>
      <c r="AJ715" s="163"/>
      <c r="AK715" s="163"/>
      <c r="AL715" s="163"/>
      <c r="AM715" s="199"/>
      <c r="AN715" s="199"/>
      <c r="AO715" s="199"/>
      <c r="AP715" s="199"/>
      <c r="AQ715" s="199"/>
      <c r="AR715" s="163"/>
    </row>
    <row r="716" spans="1:44" ht="30" x14ac:dyDescent="0.25">
      <c r="A716" s="165" t="s">
        <v>1884</v>
      </c>
      <c r="B716" s="165" t="s">
        <v>163</v>
      </c>
      <c r="C716" s="165"/>
      <c r="D716" s="166" t="s">
        <v>143</v>
      </c>
      <c r="E716" s="166" t="s">
        <v>407</v>
      </c>
      <c r="F716" s="165" t="s">
        <v>220</v>
      </c>
      <c r="G716" s="165" t="s">
        <v>61</v>
      </c>
      <c r="H716" s="167">
        <v>44738.625</v>
      </c>
      <c r="I716" s="167">
        <v>44738.638888888891</v>
      </c>
      <c r="J716" s="161" t="str">
        <f t="shared" si="167"/>
        <v>CLOSED</v>
      </c>
      <c r="K716" s="197" t="s">
        <v>775</v>
      </c>
      <c r="L716" s="207"/>
      <c r="M716" s="233"/>
      <c r="N716" s="221"/>
      <c r="O716" s="224"/>
      <c r="P716" s="399"/>
      <c r="Q716" s="399"/>
      <c r="R716" s="205"/>
      <c r="S716" s="169"/>
      <c r="T716" s="205"/>
      <c r="U716" s="169"/>
      <c r="V716" s="169"/>
      <c r="W716" s="231" t="s">
        <v>218</v>
      </c>
      <c r="X716" s="168"/>
      <c r="Y716" s="168" t="s">
        <v>186</v>
      </c>
      <c r="Z716" s="168"/>
      <c r="AA716" s="168"/>
      <c r="AB716" s="168"/>
      <c r="AC716" s="168"/>
      <c r="AD716" s="162"/>
      <c r="AE716" s="162"/>
      <c r="AF716" s="162"/>
      <c r="AG716" s="162"/>
      <c r="AH716" s="162"/>
      <c r="AI716" s="163"/>
      <c r="AJ716" s="163"/>
      <c r="AK716" s="163"/>
      <c r="AL716" s="163"/>
      <c r="AM716" s="199"/>
      <c r="AN716" s="199"/>
      <c r="AO716" s="199"/>
      <c r="AP716" s="199"/>
      <c r="AQ716" s="199"/>
      <c r="AR716" s="163"/>
    </row>
    <row r="717" spans="1:44" x14ac:dyDescent="0.25">
      <c r="A717" s="165" t="s">
        <v>1887</v>
      </c>
      <c r="B717" s="165" t="s">
        <v>163</v>
      </c>
      <c r="C717" s="165"/>
      <c r="D717" s="166" t="s">
        <v>143</v>
      </c>
      <c r="E717" s="166" t="s">
        <v>283</v>
      </c>
      <c r="F717" s="165" t="s">
        <v>220</v>
      </c>
      <c r="G717" s="165" t="s">
        <v>68</v>
      </c>
      <c r="H717" s="167">
        <v>44740.25</v>
      </c>
      <c r="I717" s="167">
        <v>44740.260416666664</v>
      </c>
      <c r="J717" s="161" t="str">
        <f t="shared" si="167"/>
        <v>CLOSED</v>
      </c>
      <c r="K717" s="197" t="s">
        <v>730</v>
      </c>
      <c r="L717" s="207"/>
      <c r="M717" s="233"/>
      <c r="N717" s="221"/>
      <c r="O717" s="224"/>
      <c r="P717" s="233"/>
      <c r="Q717" s="233"/>
      <c r="R717" s="205"/>
      <c r="S717" s="169"/>
      <c r="T717" s="205"/>
      <c r="U717" s="169"/>
      <c r="V717" s="169"/>
      <c r="W717" s="231" t="s">
        <v>218</v>
      </c>
      <c r="X717" s="168" t="s">
        <v>186</v>
      </c>
      <c r="Y717" s="168"/>
      <c r="Z717" s="168"/>
      <c r="AA717" s="168"/>
      <c r="AB717" s="168"/>
      <c r="AC717" s="168"/>
      <c r="AD717" s="162"/>
      <c r="AE717" s="162"/>
      <c r="AF717" s="162"/>
      <c r="AG717" s="162"/>
      <c r="AH717" s="162"/>
      <c r="AI717" s="163"/>
      <c r="AJ717" s="163"/>
      <c r="AK717" s="163"/>
      <c r="AL717" s="163"/>
      <c r="AM717" s="199"/>
      <c r="AN717" s="199"/>
      <c r="AO717" s="199"/>
      <c r="AP717" s="199"/>
      <c r="AQ717" s="199"/>
      <c r="AR717" s="163"/>
    </row>
    <row r="718" spans="1:44" ht="30" x14ac:dyDescent="0.25">
      <c r="A718" s="165" t="s">
        <v>1893</v>
      </c>
      <c r="B718" s="165" t="s">
        <v>163</v>
      </c>
      <c r="C718" s="165"/>
      <c r="D718" s="166" t="s">
        <v>143</v>
      </c>
      <c r="E718" s="166" t="s">
        <v>284</v>
      </c>
      <c r="F718" s="165" t="s">
        <v>220</v>
      </c>
      <c r="G718" s="165" t="s">
        <v>61</v>
      </c>
      <c r="H718" s="167">
        <v>44740.260416666664</v>
      </c>
      <c r="I718" s="167">
        <v>44740.270833333336</v>
      </c>
      <c r="J718" s="161" t="str">
        <f t="shared" si="167"/>
        <v>CLOSED</v>
      </c>
      <c r="K718" s="197" t="s">
        <v>731</v>
      </c>
      <c r="L718" s="207"/>
      <c r="M718" s="233"/>
      <c r="N718" s="221"/>
      <c r="O718" s="224"/>
      <c r="P718" s="399"/>
      <c r="Q718" s="399"/>
      <c r="R718" s="205"/>
      <c r="S718" s="169"/>
      <c r="T718" s="205"/>
      <c r="U718" s="169"/>
      <c r="V718" s="169"/>
      <c r="W718" s="231" t="s">
        <v>218</v>
      </c>
      <c r="X718" s="168" t="s">
        <v>186</v>
      </c>
      <c r="Y718" s="168"/>
      <c r="Z718" s="168"/>
      <c r="AA718" s="168"/>
      <c r="AB718" s="168"/>
      <c r="AC718" s="168"/>
      <c r="AD718" s="162"/>
      <c r="AE718" s="162"/>
      <c r="AF718" s="162"/>
      <c r="AG718" s="162"/>
      <c r="AH718" s="162"/>
      <c r="AI718" s="163"/>
      <c r="AJ718" s="163"/>
      <c r="AK718" s="163"/>
      <c r="AL718" s="163"/>
      <c r="AM718" s="199"/>
      <c r="AN718" s="199"/>
      <c r="AO718" s="199"/>
      <c r="AP718" s="199"/>
      <c r="AQ718" s="199"/>
      <c r="AR718" s="163"/>
    </row>
    <row r="719" spans="1:44" x14ac:dyDescent="0.25">
      <c r="A719" s="165" t="s">
        <v>1896</v>
      </c>
      <c r="B719" s="165" t="s">
        <v>163</v>
      </c>
      <c r="C719" s="165"/>
      <c r="D719" s="166" t="s">
        <v>143</v>
      </c>
      <c r="E719" s="166" t="s">
        <v>254</v>
      </c>
      <c r="F719" s="165" t="s">
        <v>220</v>
      </c>
      <c r="G719" s="165" t="s">
        <v>69</v>
      </c>
      <c r="H719" s="167">
        <v>44740.270833333336</v>
      </c>
      <c r="I719" s="167">
        <v>44740.277777777781</v>
      </c>
      <c r="J719" s="161" t="str">
        <f t="shared" si="167"/>
        <v>CLOSED</v>
      </c>
      <c r="K719" s="197" t="s">
        <v>984</v>
      </c>
      <c r="L719" s="207"/>
      <c r="M719" s="233"/>
      <c r="N719" s="221"/>
      <c r="O719" s="224"/>
      <c r="P719" s="399"/>
      <c r="Q719" s="399"/>
      <c r="R719" s="205"/>
      <c r="S719" s="169"/>
      <c r="T719" s="205"/>
      <c r="U719" s="169"/>
      <c r="V719" s="169"/>
      <c r="W719" s="231"/>
      <c r="X719" s="168"/>
      <c r="Y719" s="168"/>
      <c r="Z719" s="168"/>
      <c r="AA719" s="168"/>
      <c r="AB719" s="168"/>
      <c r="AC719" s="168"/>
      <c r="AD719" s="162"/>
      <c r="AE719" s="162"/>
      <c r="AF719" s="162"/>
      <c r="AG719" s="162"/>
      <c r="AH719" s="162"/>
      <c r="AI719" s="163"/>
      <c r="AJ719" s="163"/>
      <c r="AK719" s="163"/>
      <c r="AL719" s="163"/>
      <c r="AM719" s="199"/>
      <c r="AN719" s="199"/>
      <c r="AO719" s="199"/>
      <c r="AP719" s="199"/>
      <c r="AQ719" s="199"/>
      <c r="AR719" s="163"/>
    </row>
    <row r="720" spans="1:44" x14ac:dyDescent="0.25">
      <c r="A720" s="165" t="s">
        <v>1906</v>
      </c>
      <c r="B720" s="165" t="s">
        <v>163</v>
      </c>
      <c r="C720" s="165"/>
      <c r="D720" s="166" t="s">
        <v>143</v>
      </c>
      <c r="E720" s="166" t="s">
        <v>251</v>
      </c>
      <c r="F720" s="165" t="s">
        <v>220</v>
      </c>
      <c r="G720" s="165" t="s">
        <v>68</v>
      </c>
      <c r="H720" s="167">
        <v>44740.277777777781</v>
      </c>
      <c r="I720" s="167">
        <v>44740.284722222219</v>
      </c>
      <c r="J720" s="161" t="str">
        <f t="shared" si="167"/>
        <v>CLOSED</v>
      </c>
      <c r="K720" s="197" t="s">
        <v>984</v>
      </c>
      <c r="L720" s="207"/>
      <c r="M720" s="233"/>
      <c r="N720" s="221"/>
      <c r="O720" s="224"/>
      <c r="P720" s="399"/>
      <c r="Q720" s="399"/>
      <c r="R720" s="205"/>
      <c r="S720" s="169"/>
      <c r="T720" s="205"/>
      <c r="U720" s="169"/>
      <c r="V720" s="169"/>
      <c r="W720" s="231"/>
      <c r="X720" s="168"/>
      <c r="Y720" s="168"/>
      <c r="Z720" s="168"/>
      <c r="AA720" s="168"/>
      <c r="AB720" s="168"/>
      <c r="AC720" s="168"/>
      <c r="AD720" s="162"/>
      <c r="AE720" s="162"/>
      <c r="AF720" s="162"/>
      <c r="AG720" s="162"/>
      <c r="AH720" s="162"/>
      <c r="AI720" s="163"/>
      <c r="AJ720" s="163"/>
      <c r="AK720" s="163"/>
      <c r="AL720" s="163"/>
      <c r="AM720" s="199"/>
      <c r="AN720" s="199"/>
      <c r="AO720" s="199"/>
      <c r="AP720" s="199"/>
      <c r="AQ720" s="199"/>
      <c r="AR720" s="163"/>
    </row>
    <row r="721" spans="1:44" x14ac:dyDescent="0.25">
      <c r="A721" s="165" t="s">
        <v>1931</v>
      </c>
      <c r="B721" s="165" t="s">
        <v>163</v>
      </c>
      <c r="C721" s="165"/>
      <c r="D721" s="166" t="s">
        <v>143</v>
      </c>
      <c r="E721" s="166" t="s">
        <v>252</v>
      </c>
      <c r="F721" s="165" t="s">
        <v>220</v>
      </c>
      <c r="G721" s="165" t="s">
        <v>63</v>
      </c>
      <c r="H721" s="167">
        <v>44740.284722222219</v>
      </c>
      <c r="I721" s="167">
        <v>44740.291666666664</v>
      </c>
      <c r="J721" s="161" t="str">
        <f t="shared" si="167"/>
        <v>CLOSED</v>
      </c>
      <c r="K721" s="197" t="s">
        <v>984</v>
      </c>
      <c r="L721" s="207"/>
      <c r="M721" s="233"/>
      <c r="N721" s="221"/>
      <c r="O721" s="224"/>
      <c r="P721" s="399"/>
      <c r="Q721" s="399"/>
      <c r="R721" s="205"/>
      <c r="S721" s="169"/>
      <c r="T721" s="205"/>
      <c r="U721" s="169"/>
      <c r="V721" s="169"/>
      <c r="W721" s="231"/>
      <c r="X721" s="168"/>
      <c r="Y721" s="168"/>
      <c r="Z721" s="168"/>
      <c r="AA721" s="168"/>
      <c r="AB721" s="168"/>
      <c r="AC721" s="168"/>
      <c r="AD721" s="162"/>
      <c r="AE721" s="162"/>
      <c r="AF721" s="162"/>
      <c r="AG721" s="162"/>
      <c r="AH721" s="162"/>
      <c r="AI721" s="163"/>
      <c r="AJ721" s="163"/>
      <c r="AK721" s="163"/>
      <c r="AL721" s="163"/>
      <c r="AM721" s="199"/>
      <c r="AN721" s="199"/>
      <c r="AO721" s="199"/>
      <c r="AP721" s="199"/>
      <c r="AQ721" s="199"/>
      <c r="AR721" s="163"/>
    </row>
    <row r="722" spans="1:44" x14ac:dyDescent="0.25">
      <c r="A722" s="165" t="s">
        <v>1932</v>
      </c>
      <c r="B722" s="165" t="s">
        <v>163</v>
      </c>
      <c r="C722" s="165"/>
      <c r="D722" s="166" t="s">
        <v>143</v>
      </c>
      <c r="E722" s="166" t="s">
        <v>268</v>
      </c>
      <c r="F722" s="165" t="s">
        <v>220</v>
      </c>
      <c r="G722" s="165" t="s">
        <v>67</v>
      </c>
      <c r="H722" s="167">
        <v>44740.291666666664</v>
      </c>
      <c r="I722" s="167">
        <v>44740.305555555555</v>
      </c>
      <c r="J722" s="161" t="str">
        <f t="shared" si="167"/>
        <v>CLOSED</v>
      </c>
      <c r="K722" s="197" t="s">
        <v>1939</v>
      </c>
      <c r="L722" s="207"/>
      <c r="M722" s="233"/>
      <c r="N722" s="221"/>
      <c r="O722" s="224"/>
      <c r="P722" s="399"/>
      <c r="Q722" s="399"/>
      <c r="R722" s="205"/>
      <c r="S722" s="169"/>
      <c r="T722" s="205"/>
      <c r="U722" s="169"/>
      <c r="V722" s="169"/>
      <c r="W722" s="231"/>
      <c r="X722" s="168"/>
      <c r="Y722" s="168"/>
      <c r="Z722" s="168"/>
      <c r="AA722" s="168"/>
      <c r="AB722" s="168"/>
      <c r="AC722" s="168"/>
      <c r="AD722" s="162"/>
      <c r="AE722" s="162"/>
      <c r="AF722" s="162"/>
      <c r="AG722" s="162"/>
      <c r="AH722" s="162"/>
      <c r="AI722" s="163"/>
      <c r="AJ722" s="163"/>
      <c r="AK722" s="163"/>
      <c r="AL722" s="163"/>
      <c r="AM722" s="199"/>
      <c r="AN722" s="199"/>
      <c r="AO722" s="199"/>
      <c r="AP722" s="199"/>
      <c r="AQ722" s="199"/>
      <c r="AR722" s="163"/>
    </row>
    <row r="723" spans="1:44" x14ac:dyDescent="0.25">
      <c r="A723" s="165" t="s">
        <v>1894</v>
      </c>
      <c r="B723" s="165" t="s">
        <v>163</v>
      </c>
      <c r="C723" s="165"/>
      <c r="D723" s="166" t="s">
        <v>144</v>
      </c>
      <c r="E723" s="166" t="s">
        <v>1888</v>
      </c>
      <c r="F723" s="165" t="s">
        <v>220</v>
      </c>
      <c r="G723" s="165" t="s">
        <v>60</v>
      </c>
      <c r="H723" s="167">
        <v>44740.326388888891</v>
      </c>
      <c r="I723" s="167">
        <v>44740.340277777781</v>
      </c>
      <c r="J723" s="161" t="str">
        <f t="shared" si="167"/>
        <v>CLOSED</v>
      </c>
      <c r="K723" s="197" t="s">
        <v>1889</v>
      </c>
      <c r="L723" s="207"/>
      <c r="M723" s="233"/>
      <c r="N723" s="221"/>
      <c r="O723" s="224"/>
      <c r="P723" s="399"/>
      <c r="Q723" s="399"/>
      <c r="R723" s="205"/>
      <c r="S723" s="169"/>
      <c r="T723" s="205"/>
      <c r="U723" s="169"/>
      <c r="V723" s="169"/>
      <c r="W723" s="231" t="s">
        <v>217</v>
      </c>
      <c r="X723" s="168" t="s">
        <v>186</v>
      </c>
      <c r="Y723" s="168"/>
      <c r="Z723" s="168"/>
      <c r="AA723" s="168"/>
      <c r="AB723" s="168"/>
      <c r="AC723" s="168"/>
      <c r="AD723" s="162"/>
      <c r="AE723" s="162"/>
      <c r="AF723" s="162"/>
      <c r="AG723" s="162"/>
      <c r="AH723" s="162"/>
      <c r="AI723" s="163"/>
      <c r="AJ723" s="163"/>
      <c r="AK723" s="163"/>
      <c r="AL723" s="163"/>
      <c r="AM723" s="199"/>
      <c r="AN723" s="199"/>
      <c r="AO723" s="199"/>
      <c r="AP723" s="199"/>
      <c r="AQ723" s="199"/>
      <c r="AR723" s="163"/>
    </row>
    <row r="724" spans="1:44" ht="31.5" customHeight="1" x14ac:dyDescent="0.25">
      <c r="A724" s="165" t="s">
        <v>1895</v>
      </c>
      <c r="B724" s="165" t="s">
        <v>163</v>
      </c>
      <c r="C724" s="165"/>
      <c r="D724" s="166" t="s">
        <v>144</v>
      </c>
      <c r="E724" s="166" t="s">
        <v>1890</v>
      </c>
      <c r="F724" s="165" t="s">
        <v>220</v>
      </c>
      <c r="G724" s="165" t="s">
        <v>66</v>
      </c>
      <c r="H724" s="167">
        <v>44740.361111111109</v>
      </c>
      <c r="I724" s="167">
        <v>44740.375</v>
      </c>
      <c r="J724" s="161" t="str">
        <f t="shared" si="167"/>
        <v>CLOSED</v>
      </c>
      <c r="K724" s="197" t="s">
        <v>1891</v>
      </c>
      <c r="L724" s="207"/>
      <c r="M724" s="233"/>
      <c r="N724" s="221"/>
      <c r="O724" s="224"/>
      <c r="P724" s="399"/>
      <c r="Q724" s="399"/>
      <c r="R724" s="205"/>
      <c r="S724" s="169"/>
      <c r="T724" s="205"/>
      <c r="U724" s="169"/>
      <c r="V724" s="169"/>
      <c r="W724" s="231" t="s">
        <v>217</v>
      </c>
      <c r="X724" s="168" t="s">
        <v>186</v>
      </c>
      <c r="Y724" s="168"/>
      <c r="Z724" s="168"/>
      <c r="AA724" s="168"/>
      <c r="AB724" s="168"/>
      <c r="AC724" s="168"/>
      <c r="AD724" s="162"/>
      <c r="AE724" s="162"/>
      <c r="AF724" s="162"/>
      <c r="AG724" s="162"/>
      <c r="AH724" s="162"/>
      <c r="AI724" s="163"/>
      <c r="AJ724" s="163"/>
      <c r="AK724" s="163"/>
      <c r="AL724" s="163"/>
      <c r="AM724" s="199"/>
      <c r="AN724" s="199"/>
      <c r="AO724" s="199"/>
      <c r="AP724" s="199"/>
      <c r="AQ724" s="199"/>
      <c r="AR724" s="163"/>
    </row>
    <row r="725" spans="1:44" ht="31.5" customHeight="1" x14ac:dyDescent="0.25">
      <c r="A725" s="165" t="s">
        <v>1892</v>
      </c>
      <c r="B725" s="165" t="s">
        <v>163</v>
      </c>
      <c r="C725" s="165"/>
      <c r="D725" s="166" t="s">
        <v>144</v>
      </c>
      <c r="E725" s="166" t="s">
        <v>1899</v>
      </c>
      <c r="F725" s="165" t="s">
        <v>220</v>
      </c>
      <c r="G725" s="165" t="s">
        <v>66</v>
      </c>
      <c r="H725" s="167">
        <v>44740.583333333336</v>
      </c>
      <c r="I725" s="167">
        <v>44740.604166666664</v>
      </c>
      <c r="J725" s="161" t="str">
        <f t="shared" si="167"/>
        <v>CLOSED</v>
      </c>
      <c r="K725" s="166" t="s">
        <v>1899</v>
      </c>
      <c r="L725" s="207"/>
      <c r="M725" s="233"/>
      <c r="N725" s="221"/>
      <c r="O725" s="224"/>
      <c r="P725" s="399"/>
      <c r="Q725" s="399"/>
      <c r="R725" s="205"/>
      <c r="S725" s="169"/>
      <c r="T725" s="205"/>
      <c r="U725" s="169"/>
      <c r="V725" s="169"/>
      <c r="W725" s="231" t="s">
        <v>217</v>
      </c>
      <c r="X725" s="168"/>
      <c r="Y725" s="168" t="s">
        <v>186</v>
      </c>
      <c r="Z725" s="168"/>
      <c r="AA725" s="168"/>
      <c r="AB725" s="168"/>
      <c r="AC725" s="168"/>
      <c r="AD725" s="162"/>
      <c r="AE725" s="162"/>
      <c r="AF725" s="162"/>
      <c r="AG725" s="162"/>
      <c r="AH725" s="162"/>
      <c r="AI725" s="163"/>
      <c r="AJ725" s="163"/>
      <c r="AK725" s="163"/>
      <c r="AL725" s="163"/>
      <c r="AM725" s="199"/>
      <c r="AN725" s="199"/>
      <c r="AO725" s="199"/>
      <c r="AP725" s="199"/>
      <c r="AQ725" s="199"/>
      <c r="AR725" s="163"/>
    </row>
    <row r="726" spans="1:44" ht="31.5" customHeight="1" x14ac:dyDescent="0.25">
      <c r="A726" s="165" t="s">
        <v>1896</v>
      </c>
      <c r="B726" s="165" t="s">
        <v>163</v>
      </c>
      <c r="C726" s="165"/>
      <c r="D726" s="166" t="s">
        <v>144</v>
      </c>
      <c r="E726" s="166" t="s">
        <v>1897</v>
      </c>
      <c r="F726" s="165" t="s">
        <v>220</v>
      </c>
      <c r="G726" s="165" t="s">
        <v>62</v>
      </c>
      <c r="H726" s="167">
        <v>44740.604166666664</v>
      </c>
      <c r="I726" s="167">
        <v>44757.458333333336</v>
      </c>
      <c r="J726" s="161" t="str">
        <f t="shared" si="167"/>
        <v>CLOSED</v>
      </c>
      <c r="K726" s="166" t="s">
        <v>1898</v>
      </c>
      <c r="L726" s="207"/>
      <c r="M726" s="233"/>
      <c r="N726" s="221"/>
      <c r="O726" s="224"/>
      <c r="P726" s="399"/>
      <c r="Q726" s="399"/>
      <c r="R726" s="205"/>
      <c r="S726" s="169"/>
      <c r="T726" s="205"/>
      <c r="U726" s="169"/>
      <c r="V726" s="169"/>
      <c r="W726" s="231" t="s">
        <v>217</v>
      </c>
      <c r="X726" s="168" t="s">
        <v>186</v>
      </c>
      <c r="Y726" s="168" t="s">
        <v>186</v>
      </c>
      <c r="Z726" s="168" t="s">
        <v>186</v>
      </c>
      <c r="AA726" s="168"/>
      <c r="AB726" s="168"/>
      <c r="AC726" s="168"/>
      <c r="AD726" s="162"/>
      <c r="AE726" s="162"/>
      <c r="AF726" s="162"/>
      <c r="AG726" s="162"/>
      <c r="AH726" s="162"/>
      <c r="AI726" s="163"/>
      <c r="AJ726" s="163"/>
      <c r="AK726" s="163"/>
      <c r="AL726" s="163"/>
      <c r="AM726" s="199"/>
      <c r="AN726" s="199"/>
      <c r="AO726" s="199"/>
      <c r="AP726" s="199"/>
      <c r="AQ726" s="199"/>
      <c r="AR726" s="163"/>
    </row>
    <row r="727" spans="1:44" ht="31.5" customHeight="1" x14ac:dyDescent="0.25">
      <c r="A727" s="165" t="s">
        <v>1896</v>
      </c>
      <c r="B727" s="165" t="s">
        <v>164</v>
      </c>
      <c r="C727" s="165"/>
      <c r="D727" s="166" t="s">
        <v>144</v>
      </c>
      <c r="E727" s="166" t="s">
        <v>2026</v>
      </c>
      <c r="F727" s="165" t="s">
        <v>220</v>
      </c>
      <c r="G727" s="165" t="s">
        <v>62</v>
      </c>
      <c r="H727" s="167">
        <v>44740.604166666664</v>
      </c>
      <c r="I727" s="167">
        <v>44757.458333333336</v>
      </c>
      <c r="J727" s="161" t="str">
        <f t="shared" ref="J727:J733" si="168">IF(A727="","",IF(OR(I727="",H727="")=TRUE,"OPEN","CLOSED"))</f>
        <v>CLOSED</v>
      </c>
      <c r="K727" s="166" t="s">
        <v>2027</v>
      </c>
      <c r="L727" s="207"/>
      <c r="M727" s="233"/>
      <c r="N727" s="221"/>
      <c r="O727" s="224"/>
      <c r="P727" s="399"/>
      <c r="Q727" s="399"/>
      <c r="R727" s="205"/>
      <c r="S727" s="169"/>
      <c r="T727" s="205"/>
      <c r="U727" s="169"/>
      <c r="V727" s="169"/>
      <c r="W727" s="231" t="s">
        <v>217</v>
      </c>
      <c r="X727" s="168" t="s">
        <v>186</v>
      </c>
      <c r="Y727" s="168" t="s">
        <v>186</v>
      </c>
      <c r="Z727" s="168" t="s">
        <v>186</v>
      </c>
      <c r="AA727" s="168"/>
      <c r="AB727" s="168"/>
      <c r="AC727" s="168"/>
      <c r="AD727" s="162"/>
      <c r="AE727" s="162"/>
      <c r="AF727" s="162"/>
      <c r="AG727" s="162"/>
      <c r="AH727" s="162"/>
      <c r="AI727" s="163"/>
      <c r="AJ727" s="163"/>
      <c r="AK727" s="163"/>
      <c r="AL727" s="163"/>
      <c r="AM727" s="199"/>
      <c r="AN727" s="199"/>
      <c r="AO727" s="199"/>
      <c r="AP727" s="199"/>
      <c r="AQ727" s="199"/>
      <c r="AR727" s="163"/>
    </row>
    <row r="728" spans="1:44" ht="30" x14ac:dyDescent="0.25">
      <c r="A728" s="165" t="s">
        <v>1906</v>
      </c>
      <c r="B728" s="165" t="s">
        <v>163</v>
      </c>
      <c r="C728" s="165"/>
      <c r="D728" s="166" t="s">
        <v>143</v>
      </c>
      <c r="E728" s="166" t="s">
        <v>407</v>
      </c>
      <c r="F728" s="165" t="s">
        <v>220</v>
      </c>
      <c r="G728" s="165" t="s">
        <v>61</v>
      </c>
      <c r="H728" s="167">
        <v>44740.8125</v>
      </c>
      <c r="I728" s="167">
        <v>44740.895833333336</v>
      </c>
      <c r="J728" s="161" t="str">
        <f t="shared" si="168"/>
        <v>CLOSED</v>
      </c>
      <c r="K728" s="197" t="s">
        <v>775</v>
      </c>
      <c r="L728" s="207"/>
      <c r="M728" s="233"/>
      <c r="N728" s="221"/>
      <c r="O728" s="224"/>
      <c r="P728" s="399"/>
      <c r="Q728" s="399"/>
      <c r="R728" s="205"/>
      <c r="S728" s="169"/>
      <c r="T728" s="205"/>
      <c r="U728" s="169"/>
      <c r="V728" s="169"/>
      <c r="W728" s="231" t="s">
        <v>218</v>
      </c>
      <c r="X728" s="168"/>
      <c r="Y728" s="168"/>
      <c r="Z728" s="168" t="s">
        <v>186</v>
      </c>
      <c r="AA728" s="168"/>
      <c r="AB728" s="168"/>
      <c r="AC728" s="168"/>
      <c r="AD728" s="162"/>
      <c r="AE728" s="162"/>
      <c r="AF728" s="162"/>
      <c r="AG728" s="162"/>
      <c r="AH728" s="162"/>
      <c r="AI728" s="163"/>
      <c r="AJ728" s="163"/>
      <c r="AK728" s="163"/>
      <c r="AL728" s="163"/>
      <c r="AM728" s="199"/>
      <c r="AN728" s="199"/>
      <c r="AO728" s="199"/>
      <c r="AP728" s="199"/>
      <c r="AQ728" s="199"/>
      <c r="AR728" s="163"/>
    </row>
    <row r="729" spans="1:44" x14ac:dyDescent="0.25">
      <c r="A729" s="165" t="s">
        <v>1907</v>
      </c>
      <c r="B729" s="165" t="s">
        <v>163</v>
      </c>
      <c r="C729" s="165"/>
      <c r="D729" s="166" t="s">
        <v>143</v>
      </c>
      <c r="E729" s="166" t="s">
        <v>283</v>
      </c>
      <c r="F729" s="165" t="s">
        <v>220</v>
      </c>
      <c r="G729" s="165" t="s">
        <v>68</v>
      </c>
      <c r="H729" s="167">
        <v>44741.208333333336</v>
      </c>
      <c r="I729" s="167">
        <v>44741.21875</v>
      </c>
      <c r="J729" s="161" t="str">
        <f>IF(A729="","",IF(OR(I729="",H729="")=TRUE,"OPEN","CLOSED"))</f>
        <v>CLOSED</v>
      </c>
      <c r="K729" s="197" t="s">
        <v>730</v>
      </c>
      <c r="L729" s="207"/>
      <c r="M729" s="233"/>
      <c r="N729" s="221"/>
      <c r="O729" s="224"/>
      <c r="P729" s="399"/>
      <c r="Q729" s="399"/>
      <c r="R729" s="205"/>
      <c r="S729" s="169"/>
      <c r="T729" s="205"/>
      <c r="U729" s="169"/>
      <c r="V729" s="169"/>
      <c r="W729" s="231" t="s">
        <v>218</v>
      </c>
      <c r="X729" s="168" t="s">
        <v>186</v>
      </c>
      <c r="Y729" s="168" t="s">
        <v>186</v>
      </c>
      <c r="Z729" s="168"/>
      <c r="AA729" s="168"/>
      <c r="AB729" s="168"/>
      <c r="AC729" s="168"/>
      <c r="AD729" s="162"/>
      <c r="AE729" s="162"/>
      <c r="AF729" s="162"/>
      <c r="AG729" s="162"/>
      <c r="AH729" s="162"/>
      <c r="AI729" s="163"/>
      <c r="AJ729" s="163"/>
      <c r="AK729" s="163"/>
      <c r="AL729" s="163"/>
      <c r="AM729" s="199"/>
      <c r="AN729" s="199"/>
      <c r="AO729" s="199"/>
      <c r="AP729" s="199"/>
      <c r="AQ729" s="199"/>
      <c r="AR729" s="163"/>
    </row>
    <row r="730" spans="1:44" ht="30" x14ac:dyDescent="0.25">
      <c r="A730" s="165" t="s">
        <v>1908</v>
      </c>
      <c r="B730" s="165" t="s">
        <v>163</v>
      </c>
      <c r="C730" s="165"/>
      <c r="D730" s="166" t="s">
        <v>143</v>
      </c>
      <c r="E730" s="166" t="s">
        <v>284</v>
      </c>
      <c r="F730" s="165" t="s">
        <v>220</v>
      </c>
      <c r="G730" s="165" t="s">
        <v>61</v>
      </c>
      <c r="H730" s="167">
        <v>44741.21875</v>
      </c>
      <c r="I730" s="167">
        <v>44741.239583333336</v>
      </c>
      <c r="J730" s="161" t="str">
        <f t="shared" si="168"/>
        <v>CLOSED</v>
      </c>
      <c r="K730" s="197" t="s">
        <v>731</v>
      </c>
      <c r="L730" s="207"/>
      <c r="M730" s="233"/>
      <c r="N730" s="221"/>
      <c r="O730" s="224"/>
      <c r="P730" s="399"/>
      <c r="Q730" s="399"/>
      <c r="R730" s="205"/>
      <c r="S730" s="169"/>
      <c r="T730" s="205"/>
      <c r="U730" s="169"/>
      <c r="V730" s="169"/>
      <c r="W730" s="231" t="s">
        <v>218</v>
      </c>
      <c r="X730" s="168" t="s">
        <v>186</v>
      </c>
      <c r="Y730" s="168" t="s">
        <v>186</v>
      </c>
      <c r="Z730" s="168"/>
      <c r="AA730" s="168"/>
      <c r="AB730" s="168"/>
      <c r="AC730" s="168"/>
      <c r="AD730" s="162"/>
      <c r="AE730" s="162"/>
      <c r="AF730" s="162"/>
      <c r="AG730" s="162"/>
      <c r="AH730" s="162"/>
      <c r="AI730" s="163"/>
      <c r="AJ730" s="163"/>
      <c r="AK730" s="163"/>
      <c r="AL730" s="163"/>
      <c r="AM730" s="199"/>
      <c r="AN730" s="199"/>
      <c r="AO730" s="199"/>
      <c r="AP730" s="199"/>
      <c r="AQ730" s="199"/>
      <c r="AR730" s="163"/>
    </row>
    <row r="731" spans="1:44" x14ac:dyDescent="0.25">
      <c r="A731" s="165" t="s">
        <v>1909</v>
      </c>
      <c r="B731" s="165" t="s">
        <v>163</v>
      </c>
      <c r="C731" s="165"/>
      <c r="D731" s="166" t="s">
        <v>143</v>
      </c>
      <c r="E731" s="166" t="s">
        <v>273</v>
      </c>
      <c r="F731" s="165" t="s">
        <v>220</v>
      </c>
      <c r="G731" s="165" t="s">
        <v>62</v>
      </c>
      <c r="H731" s="167">
        <v>44741.239583333336</v>
      </c>
      <c r="I731" s="167">
        <v>44741.243055555555</v>
      </c>
      <c r="J731" s="161" t="str">
        <f>IF(A731="","",IF(OR(I731="",H731="")=TRUE,"OPEN","CLOSED"))</f>
        <v>CLOSED</v>
      </c>
      <c r="K731" s="197" t="s">
        <v>1209</v>
      </c>
      <c r="L731" s="207"/>
      <c r="M731" s="233"/>
      <c r="N731" s="221"/>
      <c r="O731" s="224"/>
      <c r="P731" s="399"/>
      <c r="Q731" s="399"/>
      <c r="R731" s="205"/>
      <c r="S731" s="169"/>
      <c r="T731" s="205"/>
      <c r="U731" s="169"/>
      <c r="V731" s="169"/>
      <c r="W731" s="231" t="s">
        <v>218</v>
      </c>
      <c r="X731" s="168" t="s">
        <v>186</v>
      </c>
      <c r="Y731" s="168" t="s">
        <v>186</v>
      </c>
      <c r="Z731" s="168"/>
      <c r="AA731" s="168"/>
      <c r="AB731" s="168"/>
      <c r="AC731" s="168"/>
      <c r="AD731" s="162"/>
      <c r="AE731" s="162"/>
      <c r="AF731" s="162"/>
      <c r="AG731" s="162"/>
      <c r="AH731" s="162"/>
      <c r="AI731" s="163"/>
      <c r="AJ731" s="163"/>
      <c r="AK731" s="163"/>
      <c r="AL731" s="163"/>
      <c r="AM731" s="199"/>
      <c r="AN731" s="199"/>
      <c r="AO731" s="199"/>
      <c r="AP731" s="199"/>
      <c r="AQ731" s="199"/>
      <c r="AR731" s="163"/>
    </row>
    <row r="732" spans="1:44" x14ac:dyDescent="0.25">
      <c r="A732" s="165" t="s">
        <v>1910</v>
      </c>
      <c r="B732" s="165" t="s">
        <v>163</v>
      </c>
      <c r="C732" s="165"/>
      <c r="D732" s="166" t="s">
        <v>143</v>
      </c>
      <c r="E732" s="166" t="s">
        <v>247</v>
      </c>
      <c r="F732" s="165" t="s">
        <v>220</v>
      </c>
      <c r="G732" s="165" t="s">
        <v>66</v>
      </c>
      <c r="H732" s="167">
        <v>44741.243055555555</v>
      </c>
      <c r="I732" s="167">
        <v>44741.25</v>
      </c>
      <c r="J732" s="161" t="str">
        <f>IF(A732="","",IF(OR(I732="",H732="")=TRUE,"OPEN","CLOSED"))</f>
        <v>CLOSED</v>
      </c>
      <c r="K732" s="197" t="s">
        <v>1940</v>
      </c>
      <c r="L732" s="207"/>
      <c r="M732" s="233"/>
      <c r="N732" s="221"/>
      <c r="O732" s="224"/>
      <c r="P732" s="399"/>
      <c r="Q732" s="399"/>
      <c r="R732" s="205"/>
      <c r="S732" s="169"/>
      <c r="T732" s="205"/>
      <c r="U732" s="169"/>
      <c r="V732" s="169"/>
      <c r="W732" s="231" t="s">
        <v>218</v>
      </c>
      <c r="X732" s="168" t="s">
        <v>186</v>
      </c>
      <c r="Y732" s="168" t="s">
        <v>186</v>
      </c>
      <c r="Z732" s="168"/>
      <c r="AA732" s="168"/>
      <c r="AB732" s="168"/>
      <c r="AC732" s="168"/>
      <c r="AD732" s="162"/>
      <c r="AE732" s="162"/>
      <c r="AF732" s="162"/>
      <c r="AG732" s="162"/>
      <c r="AH732" s="162"/>
      <c r="AI732" s="163"/>
      <c r="AJ732" s="163"/>
      <c r="AK732" s="163"/>
      <c r="AL732" s="163"/>
      <c r="AM732" s="199"/>
      <c r="AN732" s="199"/>
      <c r="AO732" s="199"/>
      <c r="AP732" s="199"/>
      <c r="AQ732" s="199"/>
      <c r="AR732" s="163"/>
    </row>
    <row r="733" spans="1:44" x14ac:dyDescent="0.25">
      <c r="A733" s="165" t="s">
        <v>1911</v>
      </c>
      <c r="B733" s="165" t="s">
        <v>163</v>
      </c>
      <c r="C733" s="165"/>
      <c r="D733" s="166" t="s">
        <v>143</v>
      </c>
      <c r="E733" s="166" t="s">
        <v>248</v>
      </c>
      <c r="F733" s="165" t="s">
        <v>220</v>
      </c>
      <c r="G733" s="165" t="s">
        <v>66</v>
      </c>
      <c r="H733" s="167">
        <v>44741.25</v>
      </c>
      <c r="I733" s="167">
        <v>44741.256944444445</v>
      </c>
      <c r="J733" s="161" t="str">
        <f t="shared" si="168"/>
        <v>CLOSED</v>
      </c>
      <c r="K733" s="197" t="s">
        <v>1940</v>
      </c>
      <c r="L733" s="207"/>
      <c r="M733" s="233"/>
      <c r="N733" s="221"/>
      <c r="O733" s="224"/>
      <c r="P733" s="399"/>
      <c r="Q733" s="399"/>
      <c r="R733" s="205"/>
      <c r="S733" s="169"/>
      <c r="T733" s="205"/>
      <c r="U733" s="169"/>
      <c r="V733" s="169"/>
      <c r="W733" s="231" t="s">
        <v>218</v>
      </c>
      <c r="X733" s="168" t="s">
        <v>186</v>
      </c>
      <c r="Y733" s="168" t="s">
        <v>186</v>
      </c>
      <c r="Z733" s="168"/>
      <c r="AA733" s="168"/>
      <c r="AB733" s="168"/>
      <c r="AC733" s="168"/>
      <c r="AD733" s="162"/>
      <c r="AE733" s="162"/>
      <c r="AF733" s="162"/>
      <c r="AG733" s="162"/>
      <c r="AH733" s="162"/>
      <c r="AI733" s="163"/>
      <c r="AJ733" s="163"/>
      <c r="AK733" s="163"/>
      <c r="AL733" s="163"/>
      <c r="AM733" s="199"/>
      <c r="AN733" s="199"/>
      <c r="AO733" s="199"/>
      <c r="AP733" s="199"/>
      <c r="AQ733" s="199"/>
      <c r="AR733" s="163"/>
    </row>
    <row r="734" spans="1:44" x14ac:dyDescent="0.25">
      <c r="A734" s="165" t="s">
        <v>1912</v>
      </c>
      <c r="B734" s="165" t="s">
        <v>163</v>
      </c>
      <c r="C734" s="165"/>
      <c r="D734" s="166" t="s">
        <v>143</v>
      </c>
      <c r="E734" s="166" t="s">
        <v>320</v>
      </c>
      <c r="F734" s="165" t="s">
        <v>220</v>
      </c>
      <c r="G734" s="165" t="s">
        <v>66</v>
      </c>
      <c r="H734" s="167">
        <v>44741.256944444445</v>
      </c>
      <c r="I734" s="167">
        <v>44741.267361111109</v>
      </c>
      <c r="J734" s="161" t="str">
        <f t="shared" ref="J734:J759" si="169">IF(A734="","",IF(OR(I734="",H734="")=TRUE,"OPEN","CLOSED"))</f>
        <v>CLOSED</v>
      </c>
      <c r="K734" s="197" t="s">
        <v>1940</v>
      </c>
      <c r="L734" s="207"/>
      <c r="M734" s="233"/>
      <c r="N734" s="221"/>
      <c r="O734" s="224"/>
      <c r="P734" s="399"/>
      <c r="Q734" s="399"/>
      <c r="R734" s="205"/>
      <c r="S734" s="169"/>
      <c r="T734" s="205"/>
      <c r="U734" s="169"/>
      <c r="V734" s="169"/>
      <c r="W734" s="231" t="s">
        <v>218</v>
      </c>
      <c r="X734" s="168" t="s">
        <v>186</v>
      </c>
      <c r="Y734" s="168" t="s">
        <v>186</v>
      </c>
      <c r="Z734" s="168"/>
      <c r="AA734" s="168"/>
      <c r="AB734" s="168"/>
      <c r="AC734" s="168"/>
      <c r="AD734" s="162"/>
      <c r="AE734" s="162"/>
      <c r="AF734" s="162"/>
      <c r="AG734" s="162"/>
      <c r="AH734" s="162"/>
      <c r="AI734" s="163"/>
      <c r="AJ734" s="163"/>
      <c r="AK734" s="163"/>
      <c r="AL734" s="163"/>
      <c r="AM734" s="199"/>
      <c r="AN734" s="199"/>
      <c r="AO734" s="199"/>
      <c r="AP734" s="199"/>
      <c r="AQ734" s="199"/>
      <c r="AR734" s="163"/>
    </row>
    <row r="735" spans="1:44" x14ac:dyDescent="0.25">
      <c r="A735" s="165" t="s">
        <v>1913</v>
      </c>
      <c r="B735" s="165" t="s">
        <v>163</v>
      </c>
      <c r="C735" s="165"/>
      <c r="D735" s="166" t="s">
        <v>143</v>
      </c>
      <c r="E735" s="166" t="s">
        <v>321</v>
      </c>
      <c r="F735" s="165" t="s">
        <v>220</v>
      </c>
      <c r="G735" s="165" t="s">
        <v>66</v>
      </c>
      <c r="H735" s="167">
        <v>44741.267361111109</v>
      </c>
      <c r="I735" s="167">
        <v>44741.28125</v>
      </c>
      <c r="J735" s="161" t="str">
        <f t="shared" si="169"/>
        <v>CLOSED</v>
      </c>
      <c r="K735" s="197" t="s">
        <v>1209</v>
      </c>
      <c r="L735" s="207"/>
      <c r="M735" s="233"/>
      <c r="N735" s="221"/>
      <c r="O735" s="224"/>
      <c r="P735" s="399"/>
      <c r="Q735" s="399"/>
      <c r="R735" s="205"/>
      <c r="S735" s="169"/>
      <c r="T735" s="205"/>
      <c r="U735" s="169"/>
      <c r="V735" s="169"/>
      <c r="W735" s="231" t="s">
        <v>218</v>
      </c>
      <c r="X735" s="168" t="s">
        <v>186</v>
      </c>
      <c r="Y735" s="168" t="s">
        <v>186</v>
      </c>
      <c r="Z735" s="168"/>
      <c r="AA735" s="168"/>
      <c r="AB735" s="168"/>
      <c r="AC735" s="168"/>
      <c r="AD735" s="162"/>
      <c r="AE735" s="162"/>
      <c r="AF735" s="162"/>
      <c r="AG735" s="162"/>
      <c r="AH735" s="162"/>
      <c r="AI735" s="163"/>
      <c r="AJ735" s="163"/>
      <c r="AK735" s="163"/>
      <c r="AL735" s="163"/>
      <c r="AM735" s="199"/>
      <c r="AN735" s="199"/>
      <c r="AO735" s="199"/>
      <c r="AP735" s="199"/>
      <c r="AQ735" s="199"/>
      <c r="AR735" s="163"/>
    </row>
    <row r="736" spans="1:44" x14ac:dyDescent="0.25">
      <c r="A736" s="165" t="s">
        <v>1914</v>
      </c>
      <c r="B736" s="165" t="s">
        <v>163</v>
      </c>
      <c r="C736" s="165"/>
      <c r="D736" s="166" t="s">
        <v>144</v>
      </c>
      <c r="E736" s="166" t="s">
        <v>1927</v>
      </c>
      <c r="F736" s="165" t="s">
        <v>220</v>
      </c>
      <c r="G736" s="165" t="s">
        <v>64</v>
      </c>
      <c r="H736" s="167">
        <v>44741.645833333336</v>
      </c>
      <c r="I736" s="167"/>
      <c r="J736" s="161" t="str">
        <f t="shared" si="169"/>
        <v>OPEN</v>
      </c>
      <c r="K736" s="197" t="s">
        <v>1915</v>
      </c>
      <c r="L736" s="207"/>
      <c r="M736" s="233" t="s">
        <v>1916</v>
      </c>
      <c r="N736" s="221" t="s">
        <v>1917</v>
      </c>
      <c r="O736" s="224">
        <v>1</v>
      </c>
      <c r="P736" s="399"/>
      <c r="Q736" s="399"/>
      <c r="R736" s="205"/>
      <c r="S736" s="169"/>
      <c r="T736" s="205"/>
      <c r="U736" s="169"/>
      <c r="V736" s="169"/>
      <c r="W736" s="231" t="s">
        <v>218</v>
      </c>
      <c r="X736" s="168" t="s">
        <v>186</v>
      </c>
      <c r="Y736" s="168" t="s">
        <v>186</v>
      </c>
      <c r="Z736" s="168"/>
      <c r="AA736" s="168"/>
      <c r="AB736" s="168"/>
      <c r="AC736" s="168"/>
      <c r="AD736" s="162"/>
      <c r="AE736" s="162"/>
      <c r="AF736" s="162"/>
      <c r="AG736" s="162"/>
      <c r="AH736" s="162"/>
      <c r="AI736" s="163"/>
      <c r="AJ736" s="163"/>
      <c r="AK736" s="163"/>
      <c r="AL736" s="163"/>
      <c r="AM736" s="199"/>
      <c r="AN736" s="199"/>
      <c r="AO736" s="199"/>
      <c r="AP736" s="199"/>
      <c r="AQ736" s="199"/>
      <c r="AR736" s="163"/>
    </row>
    <row r="737" spans="1:44" ht="30" x14ac:dyDescent="0.25">
      <c r="A737" s="165" t="s">
        <v>1907</v>
      </c>
      <c r="B737" s="165" t="s">
        <v>163</v>
      </c>
      <c r="C737" s="165"/>
      <c r="D737" s="166" t="s">
        <v>143</v>
      </c>
      <c r="E737" s="166" t="s">
        <v>407</v>
      </c>
      <c r="F737" s="165" t="s">
        <v>220</v>
      </c>
      <c r="G737" s="165" t="s">
        <v>61</v>
      </c>
      <c r="H737" s="167">
        <v>44742.520833333336</v>
      </c>
      <c r="I737" s="167">
        <v>44742.041666666664</v>
      </c>
      <c r="J737" s="161" t="str">
        <f t="shared" si="169"/>
        <v>CLOSED</v>
      </c>
      <c r="K737" s="197" t="s">
        <v>775</v>
      </c>
      <c r="L737" s="207"/>
      <c r="M737" s="233"/>
      <c r="N737" s="221"/>
      <c r="O737" s="224"/>
      <c r="P737" s="399"/>
      <c r="Q737" s="399"/>
      <c r="R737" s="205"/>
      <c r="S737" s="169"/>
      <c r="T737" s="205"/>
      <c r="U737" s="169"/>
      <c r="V737" s="169"/>
      <c r="W737" s="231" t="s">
        <v>218</v>
      </c>
      <c r="X737" s="168"/>
      <c r="Y737" s="168"/>
      <c r="Z737" s="168" t="s">
        <v>186</v>
      </c>
      <c r="AA737" s="168"/>
      <c r="AB737" s="168"/>
      <c r="AC737" s="168"/>
      <c r="AD737" s="162"/>
      <c r="AE737" s="162"/>
      <c r="AF737" s="162"/>
      <c r="AG737" s="162"/>
      <c r="AH737" s="162"/>
      <c r="AI737" s="163"/>
      <c r="AJ737" s="163"/>
      <c r="AK737" s="163"/>
      <c r="AL737" s="163"/>
      <c r="AM737" s="199"/>
      <c r="AN737" s="199"/>
      <c r="AO737" s="199"/>
      <c r="AP737" s="199"/>
      <c r="AQ737" s="199"/>
      <c r="AR737" s="163"/>
    </row>
    <row r="738" spans="1:44" x14ac:dyDescent="0.25">
      <c r="A738" s="165" t="s">
        <v>1925</v>
      </c>
      <c r="B738" s="165" t="s">
        <v>163</v>
      </c>
      <c r="C738" s="165"/>
      <c r="D738" s="166" t="s">
        <v>143</v>
      </c>
      <c r="E738" s="166" t="s">
        <v>283</v>
      </c>
      <c r="F738" s="165" t="s">
        <v>220</v>
      </c>
      <c r="G738" s="165" t="s">
        <v>68</v>
      </c>
      <c r="H738" s="167">
        <v>44742.1875</v>
      </c>
      <c r="I738" s="167">
        <v>44742.208333333336</v>
      </c>
      <c r="J738" s="161" t="str">
        <f t="shared" si="169"/>
        <v>CLOSED</v>
      </c>
      <c r="K738" s="197" t="s">
        <v>730</v>
      </c>
      <c r="L738" s="207"/>
      <c r="M738" s="233"/>
      <c r="N738" s="221"/>
      <c r="O738" s="224"/>
      <c r="P738" s="399"/>
      <c r="Q738" s="399"/>
      <c r="R738" s="205"/>
      <c r="S738" s="169"/>
      <c r="T738" s="205"/>
      <c r="U738" s="169"/>
      <c r="V738" s="169"/>
      <c r="W738" s="231"/>
      <c r="X738" s="168"/>
      <c r="Y738" s="168"/>
      <c r="Z738" s="168"/>
      <c r="AA738" s="168"/>
      <c r="AB738" s="168"/>
      <c r="AC738" s="168"/>
      <c r="AD738" s="162"/>
      <c r="AE738" s="162"/>
      <c r="AF738" s="162"/>
      <c r="AG738" s="162"/>
      <c r="AH738" s="162"/>
      <c r="AI738" s="163"/>
      <c r="AJ738" s="163"/>
      <c r="AK738" s="163"/>
      <c r="AL738" s="163"/>
      <c r="AM738" s="199"/>
      <c r="AN738" s="199"/>
      <c r="AO738" s="199"/>
      <c r="AP738" s="199"/>
      <c r="AQ738" s="199"/>
      <c r="AR738" s="163"/>
    </row>
    <row r="739" spans="1:44" ht="30" x14ac:dyDescent="0.25">
      <c r="A739" s="165" t="s">
        <v>1926</v>
      </c>
      <c r="B739" s="165" t="s">
        <v>163</v>
      </c>
      <c r="C739" s="165"/>
      <c r="D739" s="166" t="s">
        <v>143</v>
      </c>
      <c r="E739" s="166" t="s">
        <v>284</v>
      </c>
      <c r="F739" s="165" t="s">
        <v>220</v>
      </c>
      <c r="G739" s="165" t="s">
        <v>61</v>
      </c>
      <c r="H739" s="167">
        <v>44742.208333333336</v>
      </c>
      <c r="I739" s="167">
        <v>44742.229166666664</v>
      </c>
      <c r="J739" s="161" t="str">
        <f t="shared" si="169"/>
        <v>CLOSED</v>
      </c>
      <c r="K739" s="197" t="s">
        <v>731</v>
      </c>
      <c r="L739" s="207"/>
      <c r="M739" s="233"/>
      <c r="N739" s="221"/>
      <c r="O739" s="224"/>
      <c r="P739" s="399"/>
      <c r="Q739" s="399"/>
      <c r="R739" s="205"/>
      <c r="S739" s="169"/>
      <c r="T739" s="205"/>
      <c r="U739" s="169"/>
      <c r="V739" s="169"/>
      <c r="W739" s="231"/>
      <c r="X739" s="168"/>
      <c r="Y739" s="168"/>
      <c r="Z739" s="168"/>
      <c r="AA739" s="168"/>
      <c r="AB739" s="168"/>
      <c r="AC739" s="168"/>
      <c r="AD739" s="162"/>
      <c r="AE739" s="162"/>
      <c r="AF739" s="162"/>
      <c r="AG739" s="162"/>
      <c r="AH739" s="162"/>
      <c r="AI739" s="163"/>
      <c r="AJ739" s="163"/>
      <c r="AK739" s="163"/>
      <c r="AL739" s="163"/>
      <c r="AM739" s="199"/>
      <c r="AN739" s="199"/>
      <c r="AO739" s="199"/>
      <c r="AP739" s="199"/>
      <c r="AQ739" s="199"/>
      <c r="AR739" s="163"/>
    </row>
    <row r="740" spans="1:44" ht="30" x14ac:dyDescent="0.25">
      <c r="A740" s="165" t="s">
        <v>1929</v>
      </c>
      <c r="B740" s="165" t="s">
        <v>163</v>
      </c>
      <c r="C740" s="165"/>
      <c r="D740" s="166" t="s">
        <v>143</v>
      </c>
      <c r="E740" s="166" t="s">
        <v>407</v>
      </c>
      <c r="F740" s="165" t="s">
        <v>220</v>
      </c>
      <c r="G740" s="165" t="s">
        <v>61</v>
      </c>
      <c r="H740" s="167">
        <v>44742.881944444445</v>
      </c>
      <c r="I740" s="167">
        <v>44742.902777777781</v>
      </c>
      <c r="J740" s="161" t="str">
        <f t="shared" si="169"/>
        <v>CLOSED</v>
      </c>
      <c r="K740" s="197" t="s">
        <v>775</v>
      </c>
      <c r="L740" s="207"/>
      <c r="M740" s="233"/>
      <c r="N740" s="221"/>
      <c r="O740" s="224"/>
      <c r="P740" s="399"/>
      <c r="Q740" s="399"/>
      <c r="R740" s="205"/>
      <c r="S740" s="169"/>
      <c r="T740" s="205"/>
      <c r="U740" s="169"/>
      <c r="V740" s="169"/>
      <c r="W740" s="231" t="s">
        <v>218</v>
      </c>
      <c r="X740" s="168"/>
      <c r="Y740" s="168"/>
      <c r="Z740" s="168" t="s">
        <v>186</v>
      </c>
      <c r="AA740" s="168"/>
      <c r="AB740" s="168"/>
      <c r="AC740" s="168"/>
      <c r="AD740" s="162"/>
      <c r="AE740" s="162"/>
      <c r="AF740" s="162"/>
      <c r="AG740" s="162"/>
      <c r="AH740" s="162"/>
      <c r="AI740" s="163"/>
      <c r="AJ740" s="163"/>
      <c r="AK740" s="163"/>
      <c r="AL740" s="163"/>
      <c r="AM740" s="199"/>
      <c r="AN740" s="199"/>
      <c r="AO740" s="199"/>
      <c r="AP740" s="199"/>
      <c r="AQ740" s="199"/>
      <c r="AR740" s="163"/>
    </row>
    <row r="741" spans="1:44" x14ac:dyDescent="0.25">
      <c r="A741" s="165" t="s">
        <v>1933</v>
      </c>
      <c r="B741" s="165" t="s">
        <v>163</v>
      </c>
      <c r="C741" s="165"/>
      <c r="D741" s="166" t="s">
        <v>143</v>
      </c>
      <c r="E741" s="166" t="s">
        <v>283</v>
      </c>
      <c r="F741" s="165" t="s">
        <v>220</v>
      </c>
      <c r="G741" s="165" t="s">
        <v>68</v>
      </c>
      <c r="H741" s="167">
        <v>44743.145833333336</v>
      </c>
      <c r="I741" s="167">
        <v>44743.15625</v>
      </c>
      <c r="J741" s="161" t="str">
        <f t="shared" si="169"/>
        <v>CLOSED</v>
      </c>
      <c r="K741" s="197" t="s">
        <v>730</v>
      </c>
      <c r="L741" s="207"/>
      <c r="M741" s="233"/>
      <c r="N741" s="221"/>
      <c r="O741" s="224"/>
      <c r="P741" s="399"/>
      <c r="Q741" s="399"/>
      <c r="R741" s="205"/>
      <c r="S741" s="169"/>
      <c r="T741" s="205"/>
      <c r="U741" s="169"/>
      <c r="V741" s="169"/>
      <c r="W741" s="231"/>
      <c r="X741" s="168"/>
      <c r="Y741" s="168"/>
      <c r="Z741" s="168"/>
      <c r="AA741" s="168"/>
      <c r="AB741" s="168"/>
      <c r="AC741" s="168"/>
      <c r="AD741" s="162"/>
      <c r="AE741" s="162"/>
      <c r="AF741" s="162"/>
      <c r="AG741" s="162"/>
      <c r="AH741" s="162"/>
      <c r="AI741" s="163"/>
      <c r="AJ741" s="163"/>
      <c r="AK741" s="163"/>
      <c r="AL741" s="163"/>
      <c r="AM741" s="199"/>
      <c r="AN741" s="199"/>
      <c r="AO741" s="199"/>
      <c r="AP741" s="199"/>
      <c r="AQ741" s="199"/>
      <c r="AR741" s="163"/>
    </row>
    <row r="742" spans="1:44" ht="30" x14ac:dyDescent="0.25">
      <c r="A742" s="165" t="s">
        <v>1934</v>
      </c>
      <c r="B742" s="165" t="s">
        <v>163</v>
      </c>
      <c r="C742" s="165"/>
      <c r="D742" s="166" t="s">
        <v>143</v>
      </c>
      <c r="E742" s="166" t="s">
        <v>284</v>
      </c>
      <c r="F742" s="165" t="s">
        <v>220</v>
      </c>
      <c r="G742" s="165" t="s">
        <v>61</v>
      </c>
      <c r="H742" s="167">
        <v>44743.15625</v>
      </c>
      <c r="I742" s="167">
        <v>44743.166666666664</v>
      </c>
      <c r="J742" s="161" t="str">
        <f t="shared" si="169"/>
        <v>CLOSED</v>
      </c>
      <c r="K742" s="197" t="s">
        <v>731</v>
      </c>
      <c r="L742" s="207"/>
      <c r="M742" s="233"/>
      <c r="N742" s="221"/>
      <c r="O742" s="224"/>
      <c r="P742" s="399"/>
      <c r="Q742" s="399"/>
      <c r="R742" s="205"/>
      <c r="S742" s="169"/>
      <c r="T742" s="205"/>
      <c r="U742" s="169"/>
      <c r="V742" s="169"/>
      <c r="W742" s="231"/>
      <c r="X742" s="168"/>
      <c r="Y742" s="168"/>
      <c r="Z742" s="168"/>
      <c r="AA742" s="168"/>
      <c r="AB742" s="168"/>
      <c r="AC742" s="168"/>
      <c r="AD742" s="162"/>
      <c r="AE742" s="162"/>
      <c r="AF742" s="162"/>
      <c r="AG742" s="162"/>
      <c r="AH742" s="162"/>
      <c r="AI742" s="163"/>
      <c r="AJ742" s="163"/>
      <c r="AK742" s="163"/>
      <c r="AL742" s="163"/>
      <c r="AM742" s="199"/>
      <c r="AN742" s="199"/>
      <c r="AO742" s="199"/>
      <c r="AP742" s="199"/>
      <c r="AQ742" s="199"/>
      <c r="AR742" s="163"/>
    </row>
    <row r="743" spans="1:44" x14ac:dyDescent="0.25">
      <c r="A743" s="165" t="s">
        <v>1935</v>
      </c>
      <c r="B743" s="165" t="s">
        <v>163</v>
      </c>
      <c r="C743" s="165"/>
      <c r="D743" s="166" t="s">
        <v>143</v>
      </c>
      <c r="E743" s="166" t="s">
        <v>244</v>
      </c>
      <c r="F743" s="165" t="s">
        <v>220</v>
      </c>
      <c r="G743" s="165" t="s">
        <v>68</v>
      </c>
      <c r="H743" s="167">
        <v>44743.166666666664</v>
      </c>
      <c r="I743" s="167">
        <v>44743.173611111109</v>
      </c>
      <c r="J743" s="161" t="str">
        <f t="shared" si="169"/>
        <v>CLOSED</v>
      </c>
      <c r="K743" s="197" t="s">
        <v>1940</v>
      </c>
      <c r="L743" s="207"/>
      <c r="M743" s="233"/>
      <c r="N743" s="221"/>
      <c r="O743" s="224"/>
      <c r="P743" s="399"/>
      <c r="Q743" s="399"/>
      <c r="R743" s="205"/>
      <c r="S743" s="169"/>
      <c r="T743" s="205"/>
      <c r="U743" s="169"/>
      <c r="V743" s="169"/>
      <c r="W743" s="231"/>
      <c r="X743" s="168"/>
      <c r="Y743" s="168"/>
      <c r="Z743" s="168"/>
      <c r="AA743" s="168"/>
      <c r="AB743" s="168"/>
      <c r="AC743" s="168"/>
      <c r="AD743" s="162"/>
      <c r="AE743" s="162"/>
      <c r="AF743" s="162"/>
      <c r="AG743" s="162"/>
      <c r="AH743" s="162"/>
      <c r="AI743" s="163"/>
      <c r="AJ743" s="163"/>
      <c r="AK743" s="163"/>
      <c r="AL743" s="163"/>
      <c r="AM743" s="199"/>
      <c r="AN743" s="199"/>
      <c r="AO743" s="199"/>
      <c r="AP743" s="199"/>
      <c r="AQ743" s="199"/>
      <c r="AR743" s="163"/>
    </row>
    <row r="744" spans="1:44" x14ac:dyDescent="0.25">
      <c r="A744" s="165" t="s">
        <v>1936</v>
      </c>
      <c r="B744" s="165" t="s">
        <v>163</v>
      </c>
      <c r="C744" s="165"/>
      <c r="D744" s="166" t="s">
        <v>143</v>
      </c>
      <c r="E744" s="166" t="s">
        <v>246</v>
      </c>
      <c r="F744" s="165" t="s">
        <v>220</v>
      </c>
      <c r="G744" s="165" t="s">
        <v>68</v>
      </c>
      <c r="H744" s="167">
        <v>44743.173611111109</v>
      </c>
      <c r="I744" s="167">
        <v>44743.180555555555</v>
      </c>
      <c r="J744" s="161" t="str">
        <f t="shared" si="169"/>
        <v>CLOSED</v>
      </c>
      <c r="K744" s="197" t="s">
        <v>1940</v>
      </c>
      <c r="L744" s="207"/>
      <c r="M744" s="233"/>
      <c r="N744" s="221"/>
      <c r="O744" s="224"/>
      <c r="P744" s="399"/>
      <c r="Q744" s="399"/>
      <c r="R744" s="205"/>
      <c r="S744" s="169"/>
      <c r="T744" s="205"/>
      <c r="U744" s="169"/>
      <c r="V744" s="169"/>
      <c r="W744" s="231"/>
      <c r="X744" s="168"/>
      <c r="Y744" s="168"/>
      <c r="Z744" s="168"/>
      <c r="AA744" s="168"/>
      <c r="AB744" s="168"/>
      <c r="AC744" s="168"/>
      <c r="AD744" s="162"/>
      <c r="AE744" s="162"/>
      <c r="AF744" s="162"/>
      <c r="AG744" s="162"/>
      <c r="AH744" s="162"/>
      <c r="AI744" s="163"/>
      <c r="AJ744" s="163"/>
      <c r="AK744" s="163"/>
      <c r="AL744" s="163"/>
      <c r="AM744" s="199"/>
      <c r="AN744" s="199"/>
      <c r="AO744" s="199"/>
      <c r="AP744" s="199"/>
      <c r="AQ744" s="199"/>
      <c r="AR744" s="163"/>
    </row>
    <row r="745" spans="1:44" x14ac:dyDescent="0.25">
      <c r="A745" s="165" t="s">
        <v>1937</v>
      </c>
      <c r="B745" s="165" t="s">
        <v>163</v>
      </c>
      <c r="C745" s="165"/>
      <c r="D745" s="166" t="s">
        <v>143</v>
      </c>
      <c r="E745" s="166" t="s">
        <v>260</v>
      </c>
      <c r="F745" s="165" t="s">
        <v>220</v>
      </c>
      <c r="G745" s="165" t="s">
        <v>68</v>
      </c>
      <c r="H745" s="167">
        <v>44743.180555555555</v>
      </c>
      <c r="I745" s="167">
        <v>44743.194444444445</v>
      </c>
      <c r="J745" s="161" t="str">
        <f t="shared" si="169"/>
        <v>CLOSED</v>
      </c>
      <c r="K745" s="197" t="s">
        <v>1209</v>
      </c>
      <c r="L745" s="207"/>
      <c r="M745" s="233"/>
      <c r="N745" s="221"/>
      <c r="O745" s="224"/>
      <c r="P745" s="399"/>
      <c r="Q745" s="399"/>
      <c r="R745" s="205"/>
      <c r="S745" s="169"/>
      <c r="T745" s="205"/>
      <c r="U745" s="169"/>
      <c r="V745" s="169"/>
      <c r="W745" s="231"/>
      <c r="X745" s="168"/>
      <c r="Y745" s="168"/>
      <c r="Z745" s="168"/>
      <c r="AA745" s="168"/>
      <c r="AB745" s="168"/>
      <c r="AC745" s="168"/>
      <c r="AD745" s="162"/>
      <c r="AE745" s="162"/>
      <c r="AF745" s="162"/>
      <c r="AG745" s="162"/>
      <c r="AH745" s="162"/>
      <c r="AI745" s="163"/>
      <c r="AJ745" s="163"/>
      <c r="AK745" s="163"/>
      <c r="AL745" s="163"/>
      <c r="AM745" s="199"/>
      <c r="AN745" s="199"/>
      <c r="AO745" s="199"/>
      <c r="AP745" s="199"/>
      <c r="AQ745" s="199"/>
      <c r="AR745" s="163"/>
    </row>
    <row r="746" spans="1:44" x14ac:dyDescent="0.25">
      <c r="A746" s="165" t="s">
        <v>1938</v>
      </c>
      <c r="B746" s="165" t="s">
        <v>163</v>
      </c>
      <c r="C746" s="165"/>
      <c r="D746" s="166" t="s">
        <v>143</v>
      </c>
      <c r="E746" s="166" t="s">
        <v>274</v>
      </c>
      <c r="F746" s="165" t="s">
        <v>220</v>
      </c>
      <c r="G746" s="165" t="s">
        <v>62</v>
      </c>
      <c r="H746" s="167">
        <v>44743.197916666664</v>
      </c>
      <c r="I746" s="167">
        <v>44743.204861111109</v>
      </c>
      <c r="J746" s="161" t="str">
        <f t="shared" si="169"/>
        <v>CLOSED</v>
      </c>
      <c r="K746" s="197" t="s">
        <v>1209</v>
      </c>
      <c r="L746" s="207"/>
      <c r="M746" s="233"/>
      <c r="N746" s="221"/>
      <c r="O746" s="224"/>
      <c r="P746" s="399"/>
      <c r="Q746" s="399"/>
      <c r="R746" s="205"/>
      <c r="S746" s="169"/>
      <c r="T746" s="205"/>
      <c r="U746" s="169"/>
      <c r="V746" s="169"/>
      <c r="W746" s="231"/>
      <c r="X746" s="168"/>
      <c r="Y746" s="168"/>
      <c r="Z746" s="168"/>
      <c r="AA746" s="168"/>
      <c r="AB746" s="168"/>
      <c r="AC746" s="168"/>
      <c r="AD746" s="162"/>
      <c r="AE746" s="162"/>
      <c r="AF746" s="162"/>
      <c r="AG746" s="162"/>
      <c r="AH746" s="162"/>
      <c r="AI746" s="163"/>
      <c r="AJ746" s="163"/>
      <c r="AK746" s="163"/>
      <c r="AL746" s="163"/>
      <c r="AM746" s="199"/>
      <c r="AN746" s="199"/>
      <c r="AO746" s="199"/>
      <c r="AP746" s="199"/>
      <c r="AQ746" s="199"/>
      <c r="AR746" s="163"/>
    </row>
    <row r="747" spans="1:44" x14ac:dyDescent="0.25">
      <c r="A747" s="165" t="s">
        <v>1941</v>
      </c>
      <c r="B747" s="165" t="s">
        <v>163</v>
      </c>
      <c r="C747" s="165"/>
      <c r="D747" s="166" t="s">
        <v>144</v>
      </c>
      <c r="E747" s="166" t="s">
        <v>1942</v>
      </c>
      <c r="F747" s="165" t="s">
        <v>220</v>
      </c>
      <c r="G747" s="165" t="s">
        <v>68</v>
      </c>
      <c r="H747" s="167">
        <v>44743.625</v>
      </c>
      <c r="I747" s="167">
        <v>44743.645833333336</v>
      </c>
      <c r="J747" s="161" t="str">
        <f t="shared" si="169"/>
        <v>CLOSED</v>
      </c>
      <c r="K747" s="197" t="s">
        <v>1943</v>
      </c>
      <c r="L747" s="207"/>
      <c r="M747" s="233" t="s">
        <v>1135</v>
      </c>
      <c r="N747" s="221" t="s">
        <v>1136</v>
      </c>
      <c r="O747" s="224">
        <v>2</v>
      </c>
      <c r="P747" s="399"/>
      <c r="Q747" s="399"/>
      <c r="R747" s="205"/>
      <c r="S747" s="169"/>
      <c r="T747" s="205"/>
      <c r="U747" s="169"/>
      <c r="V747" s="169"/>
      <c r="W747" s="231" t="s">
        <v>218</v>
      </c>
      <c r="X747" s="168"/>
      <c r="Y747" s="168"/>
      <c r="Z747" s="168" t="s">
        <v>186</v>
      </c>
      <c r="AA747" s="168"/>
      <c r="AB747" s="168"/>
      <c r="AC747" s="168"/>
      <c r="AD747" s="162"/>
      <c r="AE747" s="162"/>
      <c r="AF747" s="162"/>
      <c r="AG747" s="162"/>
      <c r="AH747" s="162"/>
      <c r="AI747" s="163"/>
      <c r="AJ747" s="163"/>
      <c r="AK747" s="163"/>
      <c r="AL747" s="163"/>
      <c r="AM747" s="199"/>
      <c r="AN747" s="199"/>
      <c r="AO747" s="199"/>
      <c r="AP747" s="199"/>
      <c r="AQ747" s="199"/>
      <c r="AR747" s="163"/>
    </row>
    <row r="748" spans="1:44" ht="30" x14ac:dyDescent="0.25">
      <c r="A748" s="165" t="s">
        <v>1944</v>
      </c>
      <c r="B748" s="165" t="s">
        <v>163</v>
      </c>
      <c r="C748" s="165"/>
      <c r="D748" s="166" t="s">
        <v>143</v>
      </c>
      <c r="E748" s="166" t="s">
        <v>407</v>
      </c>
      <c r="F748" s="165" t="s">
        <v>220</v>
      </c>
      <c r="G748" s="165" t="s">
        <v>61</v>
      </c>
      <c r="H748" s="167">
        <v>44743.645833333336</v>
      </c>
      <c r="I748" s="167">
        <v>44743.666666666664</v>
      </c>
      <c r="J748" s="161" t="str">
        <f t="shared" si="169"/>
        <v>CLOSED</v>
      </c>
      <c r="K748" s="197" t="s">
        <v>775</v>
      </c>
      <c r="L748" s="207"/>
      <c r="M748" s="233"/>
      <c r="N748" s="221"/>
      <c r="O748" s="224"/>
      <c r="P748" s="399"/>
      <c r="Q748" s="399"/>
      <c r="R748" s="205"/>
      <c r="S748" s="169"/>
      <c r="T748" s="205"/>
      <c r="U748" s="169"/>
      <c r="V748" s="169"/>
      <c r="W748" s="231" t="s">
        <v>218</v>
      </c>
      <c r="X748" s="168"/>
      <c r="Y748" s="168"/>
      <c r="Z748" s="168" t="s">
        <v>186</v>
      </c>
      <c r="AA748" s="168"/>
      <c r="AB748" s="168"/>
      <c r="AC748" s="168"/>
      <c r="AD748" s="162"/>
      <c r="AE748" s="162"/>
      <c r="AF748" s="162"/>
      <c r="AG748" s="162"/>
      <c r="AH748" s="162"/>
      <c r="AI748" s="163"/>
      <c r="AJ748" s="163"/>
      <c r="AK748" s="163"/>
      <c r="AL748" s="163"/>
      <c r="AM748" s="199"/>
      <c r="AN748" s="199"/>
      <c r="AO748" s="199"/>
      <c r="AP748" s="199"/>
      <c r="AQ748" s="199"/>
      <c r="AR748" s="163"/>
    </row>
    <row r="749" spans="1:44" x14ac:dyDescent="0.25">
      <c r="A749" s="165" t="s">
        <v>1949</v>
      </c>
      <c r="B749" s="165" t="s">
        <v>163</v>
      </c>
      <c r="C749" s="165"/>
      <c r="D749" s="166" t="s">
        <v>143</v>
      </c>
      <c r="E749" s="166" t="s">
        <v>283</v>
      </c>
      <c r="F749" s="165" t="s">
        <v>220</v>
      </c>
      <c r="G749" s="165" t="s">
        <v>68</v>
      </c>
      <c r="H749" s="167">
        <v>44747.25</v>
      </c>
      <c r="I749" s="167">
        <v>44747.270833333336</v>
      </c>
      <c r="J749" s="161" t="str">
        <f t="shared" si="169"/>
        <v>CLOSED</v>
      </c>
      <c r="K749" s="197" t="s">
        <v>730</v>
      </c>
      <c r="L749" s="207"/>
      <c r="M749" s="233"/>
      <c r="N749" s="221"/>
      <c r="O749" s="224"/>
      <c r="P749" s="399"/>
      <c r="Q749" s="399"/>
      <c r="R749" s="205"/>
      <c r="S749" s="169"/>
      <c r="T749" s="205"/>
      <c r="U749" s="169"/>
      <c r="V749" s="169"/>
      <c r="W749" s="231"/>
      <c r="X749" s="168"/>
      <c r="Y749" s="168" t="s">
        <v>186</v>
      </c>
      <c r="Z749" s="168"/>
      <c r="AA749" s="168"/>
      <c r="AB749" s="168"/>
      <c r="AC749" s="168"/>
      <c r="AD749" s="162"/>
      <c r="AE749" s="162"/>
      <c r="AF749" s="162"/>
      <c r="AG749" s="162"/>
      <c r="AH749" s="162"/>
      <c r="AI749" s="163"/>
      <c r="AJ749" s="163"/>
      <c r="AK749" s="163"/>
      <c r="AL749" s="163"/>
      <c r="AM749" s="199"/>
      <c r="AN749" s="199"/>
      <c r="AO749" s="199"/>
      <c r="AP749" s="199"/>
      <c r="AQ749" s="199"/>
      <c r="AR749" s="163"/>
    </row>
    <row r="750" spans="1:44" ht="30" x14ac:dyDescent="0.25">
      <c r="A750" s="165" t="s">
        <v>1950</v>
      </c>
      <c r="B750" s="165" t="s">
        <v>163</v>
      </c>
      <c r="C750" s="165"/>
      <c r="D750" s="166" t="s">
        <v>143</v>
      </c>
      <c r="E750" s="166" t="s">
        <v>284</v>
      </c>
      <c r="F750" s="165" t="s">
        <v>220</v>
      </c>
      <c r="G750" s="165" t="s">
        <v>61</v>
      </c>
      <c r="H750" s="167">
        <v>44747.270833333336</v>
      </c>
      <c r="I750" s="167">
        <v>44747.291666666664</v>
      </c>
      <c r="J750" s="161" t="str">
        <f t="shared" si="169"/>
        <v>CLOSED</v>
      </c>
      <c r="K750" s="197" t="s">
        <v>731</v>
      </c>
      <c r="L750" s="207"/>
      <c r="M750" s="233"/>
      <c r="N750" s="221"/>
      <c r="O750" s="224"/>
      <c r="P750" s="399"/>
      <c r="Q750" s="399"/>
      <c r="R750" s="205"/>
      <c r="S750" s="169"/>
      <c r="T750" s="205"/>
      <c r="U750" s="169"/>
      <c r="V750" s="169"/>
      <c r="W750" s="231"/>
      <c r="X750" s="168"/>
      <c r="Y750" s="168" t="s">
        <v>186</v>
      </c>
      <c r="Z750" s="168"/>
      <c r="AA750" s="168"/>
      <c r="AB750" s="168"/>
      <c r="AC750" s="168"/>
      <c r="AD750" s="162"/>
      <c r="AE750" s="162"/>
      <c r="AF750" s="162"/>
      <c r="AG750" s="162"/>
      <c r="AH750" s="162"/>
      <c r="AI750" s="163"/>
      <c r="AJ750" s="163"/>
      <c r="AK750" s="163"/>
      <c r="AL750" s="163"/>
      <c r="AM750" s="199"/>
      <c r="AN750" s="199"/>
      <c r="AO750" s="199"/>
      <c r="AP750" s="199"/>
      <c r="AQ750" s="199"/>
      <c r="AR750" s="163"/>
    </row>
    <row r="751" spans="1:44" x14ac:dyDescent="0.25">
      <c r="A751" s="165" t="s">
        <v>1950</v>
      </c>
      <c r="B751" s="165" t="s">
        <v>163</v>
      </c>
      <c r="C751" s="165"/>
      <c r="D751" s="166" t="s">
        <v>144</v>
      </c>
      <c r="E751" s="166" t="s">
        <v>1963</v>
      </c>
      <c r="F751" s="165" t="s">
        <v>220</v>
      </c>
      <c r="G751" s="165" t="s">
        <v>68</v>
      </c>
      <c r="H751" s="167">
        <v>44747.291666666664</v>
      </c>
      <c r="I751" s="167">
        <v>44747.3125</v>
      </c>
      <c r="J751" s="161" t="str">
        <f t="shared" si="169"/>
        <v>CLOSED</v>
      </c>
      <c r="K751" s="197" t="s">
        <v>1954</v>
      </c>
      <c r="L751" s="207"/>
      <c r="M751" s="233"/>
      <c r="N751" s="221" t="s">
        <v>1136</v>
      </c>
      <c r="O751" s="224">
        <v>1</v>
      </c>
      <c r="P751" s="399">
        <v>2201</v>
      </c>
      <c r="Q751" s="399">
        <v>47804</v>
      </c>
      <c r="R751" s="205"/>
      <c r="S751" s="169"/>
      <c r="T751" s="205"/>
      <c r="U751" s="169"/>
      <c r="V751" s="169"/>
      <c r="W751" s="231" t="s">
        <v>218</v>
      </c>
      <c r="X751" s="168"/>
      <c r="Y751" s="168" t="s">
        <v>186</v>
      </c>
      <c r="Z751" s="168"/>
      <c r="AA751" s="168"/>
      <c r="AB751" s="168"/>
      <c r="AC751" s="168"/>
      <c r="AD751" s="162"/>
      <c r="AE751" s="162"/>
      <c r="AF751" s="162"/>
      <c r="AG751" s="162"/>
      <c r="AH751" s="162"/>
      <c r="AI751" s="163"/>
      <c r="AJ751" s="163"/>
      <c r="AK751" s="163"/>
      <c r="AL751" s="163"/>
      <c r="AM751" s="199"/>
      <c r="AN751" s="199"/>
      <c r="AO751" s="199"/>
      <c r="AP751" s="199"/>
      <c r="AQ751" s="199"/>
      <c r="AR751" s="163"/>
    </row>
    <row r="752" spans="1:44" ht="30" x14ac:dyDescent="0.25">
      <c r="A752" s="165" t="s">
        <v>1951</v>
      </c>
      <c r="B752" s="165" t="s">
        <v>163</v>
      </c>
      <c r="C752" s="165"/>
      <c r="D752" s="166" t="s">
        <v>143</v>
      </c>
      <c r="E752" s="166" t="s">
        <v>407</v>
      </c>
      <c r="F752" s="165" t="s">
        <v>220</v>
      </c>
      <c r="G752" s="165" t="s">
        <v>61</v>
      </c>
      <c r="H752" s="167">
        <v>44747.708333333336</v>
      </c>
      <c r="I752" s="167">
        <v>44747.75</v>
      </c>
      <c r="J752" s="161" t="str">
        <f t="shared" si="169"/>
        <v>CLOSED</v>
      </c>
      <c r="K752" s="197" t="s">
        <v>775</v>
      </c>
      <c r="L752" s="207"/>
      <c r="M752" s="233"/>
      <c r="N752" s="221"/>
      <c r="O752" s="224"/>
      <c r="P752" s="399"/>
      <c r="Q752" s="399"/>
      <c r="R752" s="205"/>
      <c r="S752" s="169"/>
      <c r="T752" s="205"/>
      <c r="U752" s="169"/>
      <c r="V752" s="169"/>
      <c r="W752" s="231" t="s">
        <v>218</v>
      </c>
      <c r="X752" s="168"/>
      <c r="Y752" s="168"/>
      <c r="Z752" s="168"/>
      <c r="AA752" s="168"/>
      <c r="AB752" s="168"/>
      <c r="AC752" s="168"/>
      <c r="AD752" s="162"/>
      <c r="AE752" s="162"/>
      <c r="AF752" s="162"/>
      <c r="AG752" s="162"/>
      <c r="AH752" s="162"/>
      <c r="AI752" s="163"/>
      <c r="AJ752" s="163"/>
      <c r="AK752" s="163"/>
      <c r="AL752" s="163"/>
      <c r="AM752" s="199"/>
      <c r="AN752" s="199"/>
      <c r="AO752" s="199"/>
      <c r="AP752" s="199"/>
      <c r="AQ752" s="199"/>
      <c r="AR752" s="163"/>
    </row>
    <row r="753" spans="1:44" x14ac:dyDescent="0.25">
      <c r="A753" s="165" t="s">
        <v>1952</v>
      </c>
      <c r="B753" s="165" t="s">
        <v>163</v>
      </c>
      <c r="C753" s="165"/>
      <c r="D753" s="166" t="s">
        <v>143</v>
      </c>
      <c r="E753" s="166" t="s">
        <v>244</v>
      </c>
      <c r="F753" s="165" t="s">
        <v>220</v>
      </c>
      <c r="G753" s="165" t="s">
        <v>65</v>
      </c>
      <c r="H753" s="167">
        <v>44748.166666666664</v>
      </c>
      <c r="I753" s="167">
        <v>44748.173611111109</v>
      </c>
      <c r="J753" s="161" t="str">
        <f t="shared" si="169"/>
        <v>CLOSED</v>
      </c>
      <c r="K753" s="197" t="s">
        <v>1940</v>
      </c>
      <c r="L753" s="207"/>
      <c r="M753" s="233"/>
      <c r="N753" s="221"/>
      <c r="O753" s="224"/>
      <c r="P753" s="399"/>
      <c r="Q753" s="399"/>
      <c r="R753" s="205"/>
      <c r="S753" s="169"/>
      <c r="T753" s="205"/>
      <c r="U753" s="169"/>
      <c r="V753" s="169"/>
      <c r="W753" s="231"/>
      <c r="X753" s="168"/>
      <c r="Y753" s="168" t="s">
        <v>186</v>
      </c>
      <c r="Z753" s="168"/>
      <c r="AA753" s="168"/>
      <c r="AB753" s="168"/>
      <c r="AC753" s="168"/>
      <c r="AD753" s="162"/>
      <c r="AE753" s="162"/>
      <c r="AF753" s="162"/>
      <c r="AG753" s="162"/>
      <c r="AH753" s="162"/>
      <c r="AI753" s="163"/>
      <c r="AJ753" s="163"/>
      <c r="AK753" s="163"/>
      <c r="AL753" s="163"/>
      <c r="AM753" s="199"/>
      <c r="AN753" s="199"/>
      <c r="AO753" s="199"/>
      <c r="AP753" s="199"/>
      <c r="AQ753" s="199"/>
      <c r="AR753" s="163"/>
    </row>
    <row r="754" spans="1:44" x14ac:dyDescent="0.25">
      <c r="A754" s="165" t="s">
        <v>1953</v>
      </c>
      <c r="B754" s="165" t="s">
        <v>163</v>
      </c>
      <c r="C754" s="165"/>
      <c r="D754" s="166" t="s">
        <v>143</v>
      </c>
      <c r="E754" s="166" t="s">
        <v>246</v>
      </c>
      <c r="F754" s="165" t="s">
        <v>220</v>
      </c>
      <c r="G754" s="165" t="s">
        <v>68</v>
      </c>
      <c r="H754" s="167">
        <v>44748.173611111109</v>
      </c>
      <c r="I754" s="167">
        <v>44748.180555555555</v>
      </c>
      <c r="J754" s="161" t="str">
        <f t="shared" si="169"/>
        <v>CLOSED</v>
      </c>
      <c r="K754" s="197" t="s">
        <v>1940</v>
      </c>
      <c r="L754" s="207"/>
      <c r="M754" s="233"/>
      <c r="N754" s="221"/>
      <c r="O754" s="224"/>
      <c r="P754" s="399"/>
      <c r="Q754" s="399"/>
      <c r="R754" s="205"/>
      <c r="S754" s="169"/>
      <c r="T754" s="205"/>
      <c r="U754" s="169"/>
      <c r="V754" s="169"/>
      <c r="W754" s="231"/>
      <c r="X754" s="168"/>
      <c r="Y754" s="168" t="s">
        <v>186</v>
      </c>
      <c r="Z754" s="168"/>
      <c r="AA754" s="168"/>
      <c r="AB754" s="168"/>
      <c r="AC754" s="168"/>
      <c r="AD754" s="162"/>
      <c r="AE754" s="162"/>
      <c r="AF754" s="162"/>
      <c r="AG754" s="162"/>
      <c r="AH754" s="162"/>
      <c r="AI754" s="163"/>
      <c r="AJ754" s="163"/>
      <c r="AK754" s="163"/>
      <c r="AL754" s="163"/>
      <c r="AM754" s="199"/>
      <c r="AN754" s="199"/>
      <c r="AO754" s="199"/>
      <c r="AP754" s="199"/>
      <c r="AQ754" s="199"/>
      <c r="AR754" s="163"/>
    </row>
    <row r="755" spans="1:44" x14ac:dyDescent="0.25">
      <c r="A755" s="165" t="s">
        <v>1955</v>
      </c>
      <c r="B755" s="165" t="s">
        <v>163</v>
      </c>
      <c r="C755" s="165"/>
      <c r="D755" s="166" t="s">
        <v>143</v>
      </c>
      <c r="E755" s="166" t="s">
        <v>251</v>
      </c>
      <c r="F755" s="165" t="s">
        <v>220</v>
      </c>
      <c r="G755" s="165" t="s">
        <v>68</v>
      </c>
      <c r="H755" s="167">
        <v>44748.180555497682</v>
      </c>
      <c r="I755" s="167">
        <v>44748.187499942127</v>
      </c>
      <c r="J755" s="161" t="str">
        <f t="shared" si="169"/>
        <v>CLOSED</v>
      </c>
      <c r="K755" s="197" t="s">
        <v>1962</v>
      </c>
      <c r="L755" s="207"/>
      <c r="M755" s="233"/>
      <c r="N755" s="221"/>
      <c r="O755" s="224"/>
      <c r="P755" s="399"/>
      <c r="Q755" s="399"/>
      <c r="R755" s="205"/>
      <c r="S755" s="169"/>
      <c r="T755" s="205"/>
      <c r="U755" s="169"/>
      <c r="V755" s="169"/>
      <c r="W755" s="231"/>
      <c r="X755" s="168"/>
      <c r="Y755" s="168" t="s">
        <v>186</v>
      </c>
      <c r="Z755" s="168"/>
      <c r="AA755" s="168"/>
      <c r="AB755" s="168"/>
      <c r="AC755" s="168"/>
      <c r="AD755" s="162"/>
      <c r="AE755" s="162"/>
      <c r="AF755" s="162"/>
      <c r="AG755" s="162"/>
      <c r="AH755" s="162"/>
      <c r="AI755" s="163"/>
      <c r="AJ755" s="163"/>
      <c r="AK755" s="163"/>
      <c r="AL755" s="163"/>
      <c r="AM755" s="199"/>
      <c r="AN755" s="199"/>
      <c r="AO755" s="199"/>
      <c r="AP755" s="199"/>
      <c r="AQ755" s="199"/>
      <c r="AR755" s="163"/>
    </row>
    <row r="756" spans="1:44" x14ac:dyDescent="0.25">
      <c r="A756" s="165" t="s">
        <v>1956</v>
      </c>
      <c r="B756" s="165" t="s">
        <v>163</v>
      </c>
      <c r="C756" s="165"/>
      <c r="D756" s="166" t="s">
        <v>143</v>
      </c>
      <c r="E756" s="166" t="s">
        <v>252</v>
      </c>
      <c r="F756" s="165" t="s">
        <v>220</v>
      </c>
      <c r="G756" s="165" t="s">
        <v>62</v>
      </c>
      <c r="H756" s="167">
        <v>44748.187499942127</v>
      </c>
      <c r="I756" s="167">
        <v>44748.194444386572</v>
      </c>
      <c r="J756" s="161" t="str">
        <f t="shared" si="169"/>
        <v>CLOSED</v>
      </c>
      <c r="K756" s="197" t="s">
        <v>748</v>
      </c>
      <c r="L756" s="207"/>
      <c r="M756" s="233"/>
      <c r="N756" s="221"/>
      <c r="O756" s="224"/>
      <c r="P756" s="399"/>
      <c r="Q756" s="399"/>
      <c r="R756" s="205"/>
      <c r="S756" s="169"/>
      <c r="T756" s="205"/>
      <c r="U756" s="169"/>
      <c r="V756" s="169"/>
      <c r="W756" s="231"/>
      <c r="X756" s="168"/>
      <c r="Y756" s="168" t="s">
        <v>186</v>
      </c>
      <c r="Z756" s="168"/>
      <c r="AA756" s="168"/>
      <c r="AB756" s="168"/>
      <c r="AC756" s="168"/>
      <c r="AD756" s="162"/>
      <c r="AE756" s="162"/>
      <c r="AF756" s="162"/>
      <c r="AG756" s="162"/>
      <c r="AH756" s="162"/>
      <c r="AI756" s="163"/>
      <c r="AJ756" s="163"/>
      <c r="AK756" s="163"/>
      <c r="AL756" s="163"/>
      <c r="AM756" s="199"/>
      <c r="AN756" s="199"/>
      <c r="AO756" s="199"/>
      <c r="AP756" s="199"/>
      <c r="AQ756" s="199"/>
      <c r="AR756" s="163"/>
    </row>
    <row r="757" spans="1:44" x14ac:dyDescent="0.25">
      <c r="A757" s="165" t="s">
        <v>1957</v>
      </c>
      <c r="B757" s="165" t="s">
        <v>163</v>
      </c>
      <c r="C757" s="165"/>
      <c r="D757" s="166" t="s">
        <v>143</v>
      </c>
      <c r="E757" s="166" t="s">
        <v>254</v>
      </c>
      <c r="F757" s="165" t="s">
        <v>220</v>
      </c>
      <c r="G757" s="165" t="s">
        <v>68</v>
      </c>
      <c r="H757" s="167">
        <v>44748.194444386572</v>
      </c>
      <c r="I757" s="167">
        <v>44748.201388831018</v>
      </c>
      <c r="J757" s="161" t="str">
        <f t="shared" si="169"/>
        <v>CLOSED</v>
      </c>
      <c r="K757" s="197" t="s">
        <v>749</v>
      </c>
      <c r="L757" s="207"/>
      <c r="M757" s="233"/>
      <c r="N757" s="221"/>
      <c r="O757" s="224"/>
      <c r="P757" s="399"/>
      <c r="Q757" s="399"/>
      <c r="R757" s="205"/>
      <c r="S757" s="169"/>
      <c r="T757" s="205"/>
      <c r="U757" s="169"/>
      <c r="V757" s="169"/>
      <c r="W757" s="231"/>
      <c r="X757" s="168"/>
      <c r="Y757" s="168" t="s">
        <v>186</v>
      </c>
      <c r="Z757" s="168"/>
      <c r="AA757" s="168"/>
      <c r="AB757" s="168"/>
      <c r="AC757" s="168"/>
      <c r="AD757" s="162"/>
      <c r="AE757" s="162"/>
      <c r="AF757" s="162"/>
      <c r="AG757" s="162"/>
      <c r="AH757" s="162"/>
      <c r="AI757" s="163"/>
      <c r="AJ757" s="163"/>
      <c r="AK757" s="163"/>
      <c r="AL757" s="163"/>
      <c r="AM757" s="199"/>
      <c r="AN757" s="199"/>
      <c r="AO757" s="199"/>
      <c r="AP757" s="199"/>
      <c r="AQ757" s="199"/>
      <c r="AR757" s="163"/>
    </row>
    <row r="758" spans="1:44" x14ac:dyDescent="0.25">
      <c r="A758" s="165" t="s">
        <v>1958</v>
      </c>
      <c r="B758" s="165" t="s">
        <v>163</v>
      </c>
      <c r="C758" s="165"/>
      <c r="D758" s="166" t="s">
        <v>143</v>
      </c>
      <c r="E758" s="166" t="s">
        <v>257</v>
      </c>
      <c r="F758" s="165" t="s">
        <v>220</v>
      </c>
      <c r="G758" s="165" t="s">
        <v>68</v>
      </c>
      <c r="H758" s="167">
        <v>44748.201388831018</v>
      </c>
      <c r="I758" s="167">
        <v>44748.208333275463</v>
      </c>
      <c r="J758" s="161" t="str">
        <f t="shared" si="169"/>
        <v>CLOSED</v>
      </c>
      <c r="K758" s="197" t="s">
        <v>969</v>
      </c>
      <c r="L758" s="207"/>
      <c r="M758" s="233"/>
      <c r="N758" s="221"/>
      <c r="O758" s="224"/>
      <c r="P758" s="399"/>
      <c r="Q758" s="399"/>
      <c r="R758" s="205"/>
      <c r="S758" s="169"/>
      <c r="T758" s="205"/>
      <c r="U758" s="169"/>
      <c r="V758" s="169"/>
      <c r="W758" s="231"/>
      <c r="X758" s="168"/>
      <c r="Y758" s="168" t="s">
        <v>186</v>
      </c>
      <c r="Z758" s="168"/>
      <c r="AA758" s="168"/>
      <c r="AB758" s="168"/>
      <c r="AC758" s="168"/>
      <c r="AD758" s="162"/>
      <c r="AE758" s="162"/>
      <c r="AF758" s="162"/>
      <c r="AG758" s="162"/>
      <c r="AH758" s="162"/>
      <c r="AI758" s="163"/>
      <c r="AJ758" s="163"/>
      <c r="AK758" s="163"/>
      <c r="AL758" s="163"/>
      <c r="AM758" s="199"/>
      <c r="AN758" s="199"/>
      <c r="AO758" s="199"/>
      <c r="AP758" s="199"/>
      <c r="AQ758" s="199"/>
      <c r="AR758" s="163"/>
    </row>
    <row r="759" spans="1:44" x14ac:dyDescent="0.25">
      <c r="A759" s="165" t="s">
        <v>1959</v>
      </c>
      <c r="B759" s="165" t="s">
        <v>163</v>
      </c>
      <c r="C759" s="165"/>
      <c r="D759" s="166" t="s">
        <v>143</v>
      </c>
      <c r="E759" s="166" t="s">
        <v>258</v>
      </c>
      <c r="F759" s="165" t="s">
        <v>220</v>
      </c>
      <c r="G759" s="165" t="s">
        <v>62</v>
      </c>
      <c r="H759" s="167">
        <v>44748.208333275463</v>
      </c>
      <c r="I759" s="167">
        <v>44748.215277719908</v>
      </c>
      <c r="J759" s="161" t="str">
        <f t="shared" si="169"/>
        <v>CLOSED</v>
      </c>
      <c r="K759" s="197" t="s">
        <v>1209</v>
      </c>
      <c r="L759" s="207"/>
      <c r="M759" s="233"/>
      <c r="N759" s="221"/>
      <c r="O759" s="224"/>
      <c r="P759" s="399"/>
      <c r="Q759" s="399"/>
      <c r="R759" s="205"/>
      <c r="S759" s="169"/>
      <c r="T759" s="205"/>
      <c r="U759" s="169"/>
      <c r="V759" s="169"/>
      <c r="W759" s="231"/>
      <c r="X759" s="168"/>
      <c r="Y759" s="168" t="s">
        <v>186</v>
      </c>
      <c r="Z759" s="168"/>
      <c r="AA759" s="168"/>
      <c r="AB759" s="168"/>
      <c r="AC759" s="168"/>
      <c r="AD759" s="162"/>
      <c r="AE759" s="162"/>
      <c r="AF759" s="162"/>
      <c r="AG759" s="162"/>
      <c r="AH759" s="162"/>
      <c r="AI759" s="163"/>
      <c r="AJ759" s="163"/>
      <c r="AK759" s="163"/>
      <c r="AL759" s="163"/>
      <c r="AM759" s="199"/>
      <c r="AN759" s="199"/>
      <c r="AO759" s="199"/>
      <c r="AP759" s="199"/>
      <c r="AQ759" s="199"/>
      <c r="AR759" s="163"/>
    </row>
    <row r="760" spans="1:44" x14ac:dyDescent="0.25">
      <c r="A760" s="165" t="s">
        <v>1960</v>
      </c>
      <c r="B760" s="165" t="s">
        <v>163</v>
      </c>
      <c r="C760" s="165"/>
      <c r="D760" s="166" t="s">
        <v>143</v>
      </c>
      <c r="E760" s="166" t="s">
        <v>283</v>
      </c>
      <c r="F760" s="165" t="s">
        <v>220</v>
      </c>
      <c r="G760" s="165" t="s">
        <v>68</v>
      </c>
      <c r="H760" s="167">
        <v>44748.215277719908</v>
      </c>
      <c r="I760" s="167">
        <v>44748.222222164353</v>
      </c>
      <c r="J760" s="161" t="str">
        <f t="shared" ref="J760:J817" si="170">IF(A760="","",IF(OR(I760="",H760="")=TRUE,"OPEN","CLOSED"))</f>
        <v>CLOSED</v>
      </c>
      <c r="K760" s="197" t="s">
        <v>730</v>
      </c>
      <c r="L760" s="207"/>
      <c r="M760" s="233"/>
      <c r="N760" s="221"/>
      <c r="O760" s="224"/>
      <c r="P760" s="399"/>
      <c r="Q760" s="399"/>
      <c r="R760" s="205"/>
      <c r="S760" s="169"/>
      <c r="T760" s="205"/>
      <c r="U760" s="169"/>
      <c r="V760" s="169"/>
      <c r="W760" s="231"/>
      <c r="X760" s="168"/>
      <c r="Y760" s="168" t="s">
        <v>186</v>
      </c>
      <c r="Z760" s="168"/>
      <c r="AA760" s="168"/>
      <c r="AB760" s="168"/>
      <c r="AC760" s="168"/>
      <c r="AD760" s="162"/>
      <c r="AE760" s="162"/>
      <c r="AF760" s="162"/>
      <c r="AG760" s="162"/>
      <c r="AH760" s="162"/>
      <c r="AI760" s="163"/>
      <c r="AJ760" s="163"/>
      <c r="AK760" s="163"/>
      <c r="AL760" s="163"/>
      <c r="AM760" s="199"/>
      <c r="AN760" s="199"/>
      <c r="AO760" s="199"/>
      <c r="AP760" s="199"/>
      <c r="AQ760" s="199"/>
      <c r="AR760" s="163"/>
    </row>
    <row r="761" spans="1:44" ht="30" x14ac:dyDescent="0.25">
      <c r="A761" s="165" t="s">
        <v>1961</v>
      </c>
      <c r="B761" s="165" t="s">
        <v>163</v>
      </c>
      <c r="C761" s="165"/>
      <c r="D761" s="166" t="s">
        <v>143</v>
      </c>
      <c r="E761" s="166" t="s">
        <v>284</v>
      </c>
      <c r="F761" s="165" t="s">
        <v>220</v>
      </c>
      <c r="G761" s="165" t="s">
        <v>61</v>
      </c>
      <c r="H761" s="167">
        <v>44748.222222164353</v>
      </c>
      <c r="I761" s="167">
        <v>44748.25</v>
      </c>
      <c r="J761" s="161" t="str">
        <f t="shared" si="170"/>
        <v>CLOSED</v>
      </c>
      <c r="K761" s="197" t="s">
        <v>731</v>
      </c>
      <c r="L761" s="207"/>
      <c r="M761" s="233"/>
      <c r="N761" s="221"/>
      <c r="O761" s="224"/>
      <c r="P761" s="399"/>
      <c r="Q761" s="399"/>
      <c r="R761" s="205"/>
      <c r="S761" s="169"/>
      <c r="T761" s="205"/>
      <c r="U761" s="169"/>
      <c r="V761" s="169"/>
      <c r="W761" s="231"/>
      <c r="X761" s="168"/>
      <c r="Y761" s="168" t="s">
        <v>186</v>
      </c>
      <c r="Z761" s="168"/>
      <c r="AA761" s="168"/>
      <c r="AB761" s="168"/>
      <c r="AC761" s="168"/>
      <c r="AD761" s="162"/>
      <c r="AE761" s="162"/>
      <c r="AF761" s="162"/>
      <c r="AG761" s="162"/>
      <c r="AH761" s="162"/>
      <c r="AI761" s="163"/>
      <c r="AJ761" s="163"/>
      <c r="AK761" s="163"/>
      <c r="AL761" s="163"/>
      <c r="AM761" s="199"/>
      <c r="AN761" s="199"/>
      <c r="AO761" s="199"/>
      <c r="AP761" s="199"/>
      <c r="AQ761" s="199"/>
      <c r="AR761" s="163"/>
    </row>
    <row r="762" spans="1:44" ht="30" x14ac:dyDescent="0.25">
      <c r="A762" s="165" t="s">
        <v>1964</v>
      </c>
      <c r="B762" s="165" t="s">
        <v>163</v>
      </c>
      <c r="C762" s="165"/>
      <c r="D762" s="166" t="s">
        <v>143</v>
      </c>
      <c r="E762" s="166" t="s">
        <v>407</v>
      </c>
      <c r="F762" s="165" t="s">
        <v>220</v>
      </c>
      <c r="G762" s="165" t="s">
        <v>61</v>
      </c>
      <c r="H762" s="167">
        <v>44748.847222222219</v>
      </c>
      <c r="I762" s="167">
        <v>44748.888888888891</v>
      </c>
      <c r="J762" s="161" t="str">
        <f t="shared" si="170"/>
        <v>CLOSED</v>
      </c>
      <c r="K762" s="197" t="s">
        <v>775</v>
      </c>
      <c r="L762" s="207"/>
      <c r="M762" s="233"/>
      <c r="N762" s="221"/>
      <c r="O762" s="224"/>
      <c r="P762" s="399"/>
      <c r="Q762" s="399"/>
      <c r="R762" s="205"/>
      <c r="S762" s="169"/>
      <c r="T762" s="205"/>
      <c r="U762" s="169"/>
      <c r="V762" s="169"/>
      <c r="W762" s="231" t="s">
        <v>218</v>
      </c>
      <c r="X762" s="168" t="s">
        <v>186</v>
      </c>
      <c r="Y762" s="168"/>
      <c r="Z762" s="168"/>
      <c r="AA762" s="168"/>
      <c r="AB762" s="168"/>
      <c r="AC762" s="168"/>
      <c r="AD762" s="162"/>
      <c r="AE762" s="162"/>
      <c r="AF762" s="162"/>
      <c r="AG762" s="162"/>
      <c r="AH762" s="162"/>
      <c r="AI762" s="163"/>
      <c r="AJ762" s="163"/>
      <c r="AK762" s="163"/>
      <c r="AL762" s="163"/>
      <c r="AM762" s="199"/>
      <c r="AN762" s="199"/>
      <c r="AO762" s="199"/>
      <c r="AP762" s="199"/>
      <c r="AQ762" s="199"/>
      <c r="AR762" s="163"/>
    </row>
    <row r="763" spans="1:44" x14ac:dyDescent="0.25">
      <c r="A763" s="165" t="s">
        <v>1965</v>
      </c>
      <c r="B763" s="165" t="s">
        <v>163</v>
      </c>
      <c r="C763" s="165"/>
      <c r="D763" s="166" t="s">
        <v>143</v>
      </c>
      <c r="E763" s="166" t="s">
        <v>283</v>
      </c>
      <c r="F763" s="165" t="s">
        <v>220</v>
      </c>
      <c r="G763" s="165" t="s">
        <v>68</v>
      </c>
      <c r="H763" s="167">
        <v>44749.270833333336</v>
      </c>
      <c r="I763" s="167">
        <v>44749.291666666664</v>
      </c>
      <c r="J763" s="161" t="str">
        <f t="shared" si="170"/>
        <v>CLOSED</v>
      </c>
      <c r="K763" s="197" t="s">
        <v>730</v>
      </c>
      <c r="L763" s="207"/>
      <c r="M763" s="233"/>
      <c r="N763" s="221"/>
      <c r="O763" s="224"/>
      <c r="P763" s="399"/>
      <c r="Q763" s="399"/>
      <c r="R763" s="205"/>
      <c r="S763" s="169"/>
      <c r="T763" s="205"/>
      <c r="U763" s="169"/>
      <c r="V763" s="169"/>
      <c r="W763" s="231"/>
      <c r="X763" s="168"/>
      <c r="Y763" s="168" t="s">
        <v>186</v>
      </c>
      <c r="Z763" s="168"/>
      <c r="AA763" s="168"/>
      <c r="AB763" s="168"/>
      <c r="AC763" s="168"/>
      <c r="AD763" s="162"/>
      <c r="AE763" s="162"/>
      <c r="AF763" s="162"/>
      <c r="AG763" s="162"/>
      <c r="AH763" s="162"/>
      <c r="AI763" s="163"/>
      <c r="AJ763" s="163"/>
      <c r="AK763" s="163"/>
      <c r="AL763" s="163"/>
      <c r="AM763" s="199"/>
      <c r="AN763" s="199"/>
      <c r="AO763" s="199"/>
      <c r="AP763" s="199"/>
      <c r="AQ763" s="199"/>
      <c r="AR763" s="163"/>
    </row>
    <row r="764" spans="1:44" ht="30" x14ac:dyDescent="0.25">
      <c r="A764" s="165" t="s">
        <v>1966</v>
      </c>
      <c r="B764" s="165" t="s">
        <v>163</v>
      </c>
      <c r="C764" s="165"/>
      <c r="D764" s="166" t="s">
        <v>143</v>
      </c>
      <c r="E764" s="166" t="s">
        <v>284</v>
      </c>
      <c r="F764" s="165" t="s">
        <v>220</v>
      </c>
      <c r="G764" s="165" t="s">
        <v>61</v>
      </c>
      <c r="H764" s="167">
        <v>44749.291666666664</v>
      </c>
      <c r="I764" s="167">
        <v>44749.3125</v>
      </c>
      <c r="J764" s="161" t="str">
        <f t="shared" si="170"/>
        <v>CLOSED</v>
      </c>
      <c r="K764" s="197" t="s">
        <v>731</v>
      </c>
      <c r="L764" s="207"/>
      <c r="M764" s="233"/>
      <c r="N764" s="221"/>
      <c r="O764" s="224"/>
      <c r="P764" s="399"/>
      <c r="Q764" s="399"/>
      <c r="R764" s="205"/>
      <c r="S764" s="169"/>
      <c r="T764" s="205"/>
      <c r="U764" s="169"/>
      <c r="V764" s="169"/>
      <c r="W764" s="231"/>
      <c r="X764" s="168"/>
      <c r="Y764" s="168" t="s">
        <v>186</v>
      </c>
      <c r="Z764" s="168"/>
      <c r="AA764" s="168"/>
      <c r="AB764" s="168"/>
      <c r="AC764" s="168"/>
      <c r="AD764" s="162"/>
      <c r="AE764" s="162"/>
      <c r="AF764" s="162"/>
      <c r="AG764" s="162"/>
      <c r="AH764" s="162"/>
      <c r="AI764" s="163"/>
      <c r="AJ764" s="163"/>
      <c r="AK764" s="163"/>
      <c r="AL764" s="163"/>
      <c r="AM764" s="199"/>
      <c r="AN764" s="199"/>
      <c r="AO764" s="199"/>
      <c r="AP764" s="199"/>
      <c r="AQ764" s="199"/>
      <c r="AR764" s="163"/>
    </row>
    <row r="765" spans="1:44" ht="30" x14ac:dyDescent="0.25">
      <c r="A765" s="165" t="s">
        <v>1967</v>
      </c>
      <c r="B765" s="165" t="s">
        <v>163</v>
      </c>
      <c r="C765" s="165"/>
      <c r="D765" s="166" t="s">
        <v>143</v>
      </c>
      <c r="E765" s="166" t="s">
        <v>255</v>
      </c>
      <c r="F765" s="165" t="s">
        <v>220</v>
      </c>
      <c r="G765" s="165" t="s">
        <v>61</v>
      </c>
      <c r="H765" s="167">
        <v>44749.666666666664</v>
      </c>
      <c r="I765" s="167">
        <v>44749.791666666664</v>
      </c>
      <c r="J765" s="161" t="str">
        <f t="shared" si="170"/>
        <v>CLOSED</v>
      </c>
      <c r="K765" s="197" t="s">
        <v>2004</v>
      </c>
      <c r="L765" s="207"/>
      <c r="M765" s="233"/>
      <c r="N765" s="221"/>
      <c r="O765" s="224"/>
      <c r="P765" s="399"/>
      <c r="Q765" s="399"/>
      <c r="R765" s="205"/>
      <c r="S765" s="169"/>
      <c r="T765" s="205"/>
      <c r="U765" s="169"/>
      <c r="V765" s="169"/>
      <c r="W765" s="231" t="s">
        <v>218</v>
      </c>
      <c r="X765" s="168" t="s">
        <v>186</v>
      </c>
      <c r="Y765" s="168"/>
      <c r="Z765" s="168" t="s">
        <v>186</v>
      </c>
      <c r="AA765" s="168"/>
      <c r="AB765" s="168"/>
      <c r="AC765" s="168"/>
      <c r="AD765" s="162"/>
      <c r="AE765" s="162"/>
      <c r="AF765" s="162"/>
      <c r="AG765" s="162"/>
      <c r="AH765" s="162"/>
      <c r="AI765" s="163"/>
      <c r="AJ765" s="163"/>
      <c r="AK765" s="163"/>
      <c r="AL765" s="163"/>
      <c r="AM765" s="199"/>
      <c r="AN765" s="199"/>
      <c r="AO765" s="199"/>
      <c r="AP765" s="199"/>
      <c r="AQ765" s="199"/>
      <c r="AR765" s="163"/>
    </row>
    <row r="766" spans="1:44" ht="30" x14ac:dyDescent="0.25">
      <c r="A766" s="165" t="s">
        <v>1968</v>
      </c>
      <c r="B766" s="165" t="s">
        <v>163</v>
      </c>
      <c r="C766" s="165"/>
      <c r="D766" s="166" t="s">
        <v>143</v>
      </c>
      <c r="E766" s="166" t="s">
        <v>407</v>
      </c>
      <c r="F766" s="165" t="s">
        <v>220</v>
      </c>
      <c r="G766" s="165" t="s">
        <v>61</v>
      </c>
      <c r="H766" s="167">
        <v>44749.791666666664</v>
      </c>
      <c r="I766" s="167">
        <v>44749.833333333336</v>
      </c>
      <c r="J766" s="161" t="str">
        <f>IF(A766="","",IF(OR(I766="",H766="")=TRUE,"OPEN","CLOSED"))</f>
        <v>CLOSED</v>
      </c>
      <c r="K766" s="197" t="s">
        <v>775</v>
      </c>
      <c r="L766" s="207"/>
      <c r="M766" s="233"/>
      <c r="N766" s="221"/>
      <c r="O766" s="224"/>
      <c r="P766" s="399"/>
      <c r="Q766" s="399"/>
      <c r="R766" s="205"/>
      <c r="S766" s="169"/>
      <c r="T766" s="205"/>
      <c r="U766" s="169"/>
      <c r="V766" s="169"/>
      <c r="W766" s="231" t="s">
        <v>218</v>
      </c>
      <c r="X766" s="168" t="s">
        <v>186</v>
      </c>
      <c r="Y766" s="168"/>
      <c r="Z766" s="168"/>
      <c r="AA766" s="168"/>
      <c r="AB766" s="168"/>
      <c r="AC766" s="168"/>
      <c r="AD766" s="162"/>
      <c r="AE766" s="162"/>
      <c r="AF766" s="162"/>
      <c r="AG766" s="162"/>
      <c r="AH766" s="162"/>
      <c r="AI766" s="163"/>
      <c r="AJ766" s="163"/>
      <c r="AK766" s="163"/>
      <c r="AL766" s="163"/>
      <c r="AM766" s="199"/>
      <c r="AN766" s="199"/>
      <c r="AO766" s="199"/>
      <c r="AP766" s="199"/>
      <c r="AQ766" s="199"/>
      <c r="AR766" s="163"/>
    </row>
    <row r="767" spans="1:44" x14ac:dyDescent="0.25">
      <c r="A767" s="165" t="s">
        <v>1969</v>
      </c>
      <c r="B767" s="165" t="s">
        <v>163</v>
      </c>
      <c r="C767" s="165"/>
      <c r="D767" s="166" t="s">
        <v>143</v>
      </c>
      <c r="E767" s="166" t="s">
        <v>283</v>
      </c>
      <c r="F767" s="165" t="s">
        <v>220</v>
      </c>
      <c r="G767" s="165" t="s">
        <v>68</v>
      </c>
      <c r="H767" s="167">
        <v>44750.125</v>
      </c>
      <c r="I767" s="167">
        <v>44750.145833333336</v>
      </c>
      <c r="J767" s="161" t="str">
        <f t="shared" ref="J767:J775" si="171">IF(A767="","",IF(OR(I767="",H767="")=TRUE,"OPEN","CLOSED"))</f>
        <v>CLOSED</v>
      </c>
      <c r="K767" s="197" t="s">
        <v>730</v>
      </c>
      <c r="L767" s="207"/>
      <c r="M767" s="233"/>
      <c r="N767" s="221"/>
      <c r="O767" s="224"/>
      <c r="P767" s="399"/>
      <c r="Q767" s="399"/>
      <c r="R767" s="205"/>
      <c r="S767" s="169"/>
      <c r="T767" s="205"/>
      <c r="U767" s="169"/>
      <c r="V767" s="169"/>
      <c r="W767" s="231"/>
      <c r="X767" s="168"/>
      <c r="Y767" s="168" t="s">
        <v>186</v>
      </c>
      <c r="Z767" s="168"/>
      <c r="AA767" s="168"/>
      <c r="AB767" s="168"/>
      <c r="AC767" s="168"/>
      <c r="AD767" s="162"/>
      <c r="AE767" s="162"/>
      <c r="AF767" s="162"/>
      <c r="AG767" s="162"/>
      <c r="AH767" s="162"/>
      <c r="AI767" s="163"/>
      <c r="AJ767" s="163"/>
      <c r="AK767" s="163"/>
      <c r="AL767" s="163"/>
      <c r="AM767" s="199"/>
      <c r="AN767" s="199"/>
      <c r="AO767" s="199"/>
      <c r="AP767" s="199"/>
      <c r="AQ767" s="199"/>
      <c r="AR767" s="163"/>
    </row>
    <row r="768" spans="1:44" ht="30" x14ac:dyDescent="0.25">
      <c r="A768" s="165" t="s">
        <v>1970</v>
      </c>
      <c r="B768" s="165" t="s">
        <v>163</v>
      </c>
      <c r="C768" s="165"/>
      <c r="D768" s="166" t="s">
        <v>143</v>
      </c>
      <c r="E768" s="166" t="s">
        <v>284</v>
      </c>
      <c r="F768" s="165" t="s">
        <v>220</v>
      </c>
      <c r="G768" s="165" t="s">
        <v>61</v>
      </c>
      <c r="H768" s="167">
        <v>44750.145833333336</v>
      </c>
      <c r="I768" s="167">
        <v>44750.166666666664</v>
      </c>
      <c r="J768" s="161" t="str">
        <f t="shared" si="171"/>
        <v>CLOSED</v>
      </c>
      <c r="K768" s="197" t="s">
        <v>731</v>
      </c>
      <c r="L768" s="207"/>
      <c r="M768" s="233"/>
      <c r="N768" s="221"/>
      <c r="O768" s="224"/>
      <c r="P768" s="399"/>
      <c r="Q768" s="399"/>
      <c r="R768" s="205"/>
      <c r="S768" s="169"/>
      <c r="T768" s="205"/>
      <c r="U768" s="169"/>
      <c r="V768" s="169"/>
      <c r="W768" s="231"/>
      <c r="X768" s="168"/>
      <c r="Y768" s="168" t="s">
        <v>186</v>
      </c>
      <c r="Z768" s="168"/>
      <c r="AA768" s="168"/>
      <c r="AB768" s="168"/>
      <c r="AC768" s="168"/>
      <c r="AD768" s="162"/>
      <c r="AE768" s="162"/>
      <c r="AF768" s="162"/>
      <c r="AG768" s="162"/>
      <c r="AH768" s="162"/>
      <c r="AI768" s="163"/>
      <c r="AJ768" s="163"/>
      <c r="AK768" s="163"/>
      <c r="AL768" s="163"/>
      <c r="AM768" s="199"/>
      <c r="AN768" s="199"/>
      <c r="AO768" s="199"/>
      <c r="AP768" s="199"/>
      <c r="AQ768" s="199"/>
      <c r="AR768" s="163"/>
    </row>
    <row r="769" spans="1:44" x14ac:dyDescent="0.25">
      <c r="A769" s="165" t="s">
        <v>1972</v>
      </c>
      <c r="B769" s="165" t="s">
        <v>163</v>
      </c>
      <c r="C769" s="165"/>
      <c r="D769" s="166" t="s">
        <v>143</v>
      </c>
      <c r="E769" s="166" t="s">
        <v>261</v>
      </c>
      <c r="F769" s="165" t="s">
        <v>220</v>
      </c>
      <c r="G769" s="165" t="s">
        <v>65</v>
      </c>
      <c r="H769" s="167">
        <v>44750.166666666664</v>
      </c>
      <c r="I769" s="167">
        <v>44750.173611111109</v>
      </c>
      <c r="J769" s="161" t="str">
        <f t="shared" si="171"/>
        <v>CLOSED</v>
      </c>
      <c r="K769" s="197" t="s">
        <v>1209</v>
      </c>
      <c r="L769" s="207"/>
      <c r="M769" s="233"/>
      <c r="N769" s="221"/>
      <c r="O769" s="224"/>
      <c r="P769" s="399"/>
      <c r="Q769" s="399"/>
      <c r="R769" s="205"/>
      <c r="S769" s="169"/>
      <c r="T769" s="205"/>
      <c r="U769" s="169"/>
      <c r="V769" s="169"/>
      <c r="W769" s="231"/>
      <c r="X769" s="168"/>
      <c r="Y769" s="168" t="s">
        <v>186</v>
      </c>
      <c r="Z769" s="168"/>
      <c r="AA769" s="168"/>
      <c r="AB769" s="168"/>
      <c r="AC769" s="168"/>
      <c r="AD769" s="162"/>
      <c r="AE769" s="162"/>
      <c r="AF769" s="162"/>
      <c r="AG769" s="162"/>
      <c r="AH769" s="162"/>
      <c r="AI769" s="163"/>
      <c r="AJ769" s="163"/>
      <c r="AK769" s="163"/>
      <c r="AL769" s="163"/>
      <c r="AM769" s="199"/>
      <c r="AN769" s="199"/>
      <c r="AO769" s="199"/>
      <c r="AP769" s="199"/>
      <c r="AQ769" s="199"/>
      <c r="AR769" s="163"/>
    </row>
    <row r="770" spans="1:44" x14ac:dyDescent="0.25">
      <c r="A770" s="165" t="s">
        <v>1973</v>
      </c>
      <c r="B770" s="165" t="s">
        <v>163</v>
      </c>
      <c r="C770" s="165"/>
      <c r="D770" s="166" t="s">
        <v>143</v>
      </c>
      <c r="E770" s="166" t="s">
        <v>247</v>
      </c>
      <c r="F770" s="165" t="s">
        <v>220</v>
      </c>
      <c r="G770" s="165" t="s">
        <v>68</v>
      </c>
      <c r="H770" s="167">
        <v>44750.173611111109</v>
      </c>
      <c r="I770" s="167">
        <v>44750.180555555555</v>
      </c>
      <c r="J770" s="161" t="str">
        <f t="shared" si="171"/>
        <v>CLOSED</v>
      </c>
      <c r="K770" s="197" t="s">
        <v>984</v>
      </c>
      <c r="L770" s="207"/>
      <c r="M770" s="233"/>
      <c r="N770" s="221"/>
      <c r="O770" s="224"/>
      <c r="P770" s="399"/>
      <c r="Q770" s="399"/>
      <c r="R770" s="205"/>
      <c r="S770" s="169"/>
      <c r="T770" s="205"/>
      <c r="U770" s="169"/>
      <c r="V770" s="169"/>
      <c r="W770" s="231"/>
      <c r="X770" s="168"/>
      <c r="Y770" s="168" t="s">
        <v>186</v>
      </c>
      <c r="Z770" s="168"/>
      <c r="AA770" s="168"/>
      <c r="AB770" s="168"/>
      <c r="AC770" s="168"/>
      <c r="AD770" s="162"/>
      <c r="AE770" s="162"/>
      <c r="AF770" s="162"/>
      <c r="AG770" s="162"/>
      <c r="AH770" s="162"/>
      <c r="AI770" s="163"/>
      <c r="AJ770" s="163"/>
      <c r="AK770" s="163"/>
      <c r="AL770" s="163"/>
      <c r="AM770" s="199"/>
      <c r="AN770" s="199"/>
      <c r="AO770" s="199"/>
      <c r="AP770" s="199"/>
      <c r="AQ770" s="199"/>
      <c r="AR770" s="163"/>
    </row>
    <row r="771" spans="1:44" x14ac:dyDescent="0.25">
      <c r="A771" s="165" t="s">
        <v>1974</v>
      </c>
      <c r="B771" s="165" t="s">
        <v>163</v>
      </c>
      <c r="C771" s="165"/>
      <c r="D771" s="166" t="s">
        <v>143</v>
      </c>
      <c r="E771" s="166" t="s">
        <v>248</v>
      </c>
      <c r="F771" s="165" t="s">
        <v>220</v>
      </c>
      <c r="G771" s="165" t="s">
        <v>68</v>
      </c>
      <c r="H771" s="167">
        <v>44750.180555497682</v>
      </c>
      <c r="I771" s="167">
        <v>44750.187499942127</v>
      </c>
      <c r="J771" s="161" t="str">
        <f t="shared" si="171"/>
        <v>CLOSED</v>
      </c>
      <c r="K771" s="197" t="s">
        <v>984</v>
      </c>
      <c r="L771" s="207"/>
      <c r="M771" s="233"/>
      <c r="N771" s="221"/>
      <c r="O771" s="224"/>
      <c r="P771" s="399"/>
      <c r="Q771" s="399"/>
      <c r="R771" s="205"/>
      <c r="S771" s="169"/>
      <c r="T771" s="205"/>
      <c r="U771" s="169"/>
      <c r="V771" s="169"/>
      <c r="W771" s="231"/>
      <c r="X771" s="168"/>
      <c r="Y771" s="168" t="s">
        <v>186</v>
      </c>
      <c r="Z771" s="168"/>
      <c r="AA771" s="168"/>
      <c r="AB771" s="168"/>
      <c r="AC771" s="168"/>
      <c r="AD771" s="162"/>
      <c r="AE771" s="162"/>
      <c r="AF771" s="162"/>
      <c r="AG771" s="162"/>
      <c r="AH771" s="162"/>
      <c r="AI771" s="163"/>
      <c r="AJ771" s="163"/>
      <c r="AK771" s="163"/>
      <c r="AL771" s="163"/>
      <c r="AM771" s="199"/>
      <c r="AN771" s="199"/>
      <c r="AO771" s="199"/>
      <c r="AP771" s="199"/>
      <c r="AQ771" s="199"/>
      <c r="AR771" s="163"/>
    </row>
    <row r="772" spans="1:44" x14ac:dyDescent="0.25">
      <c r="A772" s="165" t="s">
        <v>1975</v>
      </c>
      <c r="B772" s="165" t="s">
        <v>163</v>
      </c>
      <c r="C772" s="165"/>
      <c r="D772" s="166" t="s">
        <v>143</v>
      </c>
      <c r="E772" s="166" t="s">
        <v>263</v>
      </c>
      <c r="F772" s="165" t="s">
        <v>220</v>
      </c>
      <c r="G772" s="165" t="s">
        <v>62</v>
      </c>
      <c r="H772" s="167">
        <v>44750.187499942127</v>
      </c>
      <c r="I772" s="167">
        <v>44750.194444386572</v>
      </c>
      <c r="J772" s="161" t="str">
        <f t="shared" si="171"/>
        <v>CLOSED</v>
      </c>
      <c r="K772" s="197" t="s">
        <v>1209</v>
      </c>
      <c r="L772" s="207"/>
      <c r="M772" s="233"/>
      <c r="N772" s="221"/>
      <c r="O772" s="224"/>
      <c r="P772" s="399"/>
      <c r="Q772" s="399"/>
      <c r="R772" s="205"/>
      <c r="S772" s="169"/>
      <c r="T772" s="205"/>
      <c r="U772" s="169"/>
      <c r="V772" s="169"/>
      <c r="W772" s="231"/>
      <c r="X772" s="168"/>
      <c r="Y772" s="168" t="s">
        <v>186</v>
      </c>
      <c r="Z772" s="168"/>
      <c r="AA772" s="168"/>
      <c r="AB772" s="168"/>
      <c r="AC772" s="168"/>
      <c r="AD772" s="162"/>
      <c r="AE772" s="162"/>
      <c r="AF772" s="162"/>
      <c r="AG772" s="162"/>
      <c r="AH772" s="162"/>
      <c r="AI772" s="163"/>
      <c r="AJ772" s="163"/>
      <c r="AK772" s="163"/>
      <c r="AL772" s="163"/>
      <c r="AM772" s="199"/>
      <c r="AN772" s="199"/>
      <c r="AO772" s="199"/>
      <c r="AP772" s="199"/>
      <c r="AQ772" s="199"/>
      <c r="AR772" s="163"/>
    </row>
    <row r="773" spans="1:44" x14ac:dyDescent="0.25">
      <c r="A773" s="165" t="s">
        <v>1976</v>
      </c>
      <c r="B773" s="165" t="s">
        <v>163</v>
      </c>
      <c r="C773" s="165"/>
      <c r="D773" s="166" t="s">
        <v>143</v>
      </c>
      <c r="E773" s="166" t="s">
        <v>348</v>
      </c>
      <c r="F773" s="165" t="s">
        <v>220</v>
      </c>
      <c r="G773" s="165" t="s">
        <v>68</v>
      </c>
      <c r="H773" s="167">
        <v>44750.194444386572</v>
      </c>
      <c r="I773" s="167">
        <v>44750.201388831018</v>
      </c>
      <c r="J773" s="161" t="str">
        <f t="shared" si="171"/>
        <v>CLOSED</v>
      </c>
      <c r="K773" s="197" t="s">
        <v>1209</v>
      </c>
      <c r="L773" s="207"/>
      <c r="M773" s="233"/>
      <c r="N773" s="221"/>
      <c r="O773" s="224"/>
      <c r="P773" s="399"/>
      <c r="Q773" s="399"/>
      <c r="R773" s="205"/>
      <c r="S773" s="169"/>
      <c r="T773" s="205"/>
      <c r="U773" s="169"/>
      <c r="V773" s="169"/>
      <c r="W773" s="231"/>
      <c r="X773" s="168"/>
      <c r="Y773" s="168" t="s">
        <v>186</v>
      </c>
      <c r="Z773" s="168"/>
      <c r="AA773" s="168"/>
      <c r="AB773" s="168"/>
      <c r="AC773" s="168"/>
      <c r="AD773" s="162"/>
      <c r="AE773" s="162"/>
      <c r="AF773" s="162"/>
      <c r="AG773" s="162"/>
      <c r="AH773" s="162"/>
      <c r="AI773" s="163"/>
      <c r="AJ773" s="163"/>
      <c r="AK773" s="163"/>
      <c r="AL773" s="163"/>
      <c r="AM773" s="199"/>
      <c r="AN773" s="199"/>
      <c r="AO773" s="199"/>
      <c r="AP773" s="199"/>
      <c r="AQ773" s="199"/>
      <c r="AR773" s="163"/>
    </row>
    <row r="774" spans="1:44" x14ac:dyDescent="0.25">
      <c r="A774" s="165" t="s">
        <v>1977</v>
      </c>
      <c r="B774" s="165" t="s">
        <v>163</v>
      </c>
      <c r="C774" s="165"/>
      <c r="D774" s="166" t="s">
        <v>143</v>
      </c>
      <c r="E774" s="166" t="s">
        <v>349</v>
      </c>
      <c r="F774" s="165" t="s">
        <v>220</v>
      </c>
      <c r="G774" s="165" t="s">
        <v>68</v>
      </c>
      <c r="H774" s="167">
        <v>44750.201388831018</v>
      </c>
      <c r="I774" s="167">
        <v>44750.208333275463</v>
      </c>
      <c r="J774" s="161" t="str">
        <f t="shared" si="171"/>
        <v>CLOSED</v>
      </c>
      <c r="K774" s="197" t="s">
        <v>1971</v>
      </c>
      <c r="L774" s="207"/>
      <c r="M774" s="233"/>
      <c r="N774" s="221"/>
      <c r="O774" s="224"/>
      <c r="P774" s="399"/>
      <c r="Q774" s="399"/>
      <c r="R774" s="205"/>
      <c r="S774" s="169"/>
      <c r="T774" s="205"/>
      <c r="U774" s="169"/>
      <c r="V774" s="169"/>
      <c r="W774" s="231"/>
      <c r="X774" s="168"/>
      <c r="Y774" s="168" t="s">
        <v>186</v>
      </c>
      <c r="Z774" s="168"/>
      <c r="AA774" s="168"/>
      <c r="AB774" s="168"/>
      <c r="AC774" s="168"/>
      <c r="AD774" s="162"/>
      <c r="AE774" s="162"/>
      <c r="AF774" s="162"/>
      <c r="AG774" s="162"/>
      <c r="AH774" s="162"/>
      <c r="AI774" s="163"/>
      <c r="AJ774" s="163"/>
      <c r="AK774" s="163"/>
      <c r="AL774" s="163"/>
      <c r="AM774" s="199"/>
      <c r="AN774" s="199"/>
      <c r="AO774" s="199"/>
      <c r="AP774" s="199"/>
      <c r="AQ774" s="199"/>
      <c r="AR774" s="163"/>
    </row>
    <row r="775" spans="1:44" x14ac:dyDescent="0.25">
      <c r="A775" s="165" t="s">
        <v>1978</v>
      </c>
      <c r="B775" s="165" t="s">
        <v>163</v>
      </c>
      <c r="C775" s="165"/>
      <c r="D775" s="166" t="s">
        <v>143</v>
      </c>
      <c r="E775" s="166" t="s">
        <v>272</v>
      </c>
      <c r="F775" s="165" t="s">
        <v>220</v>
      </c>
      <c r="G775" s="165" t="s">
        <v>62</v>
      </c>
      <c r="H775" s="167">
        <v>44750.208333275463</v>
      </c>
      <c r="I775" s="167">
        <v>44750.215277719908</v>
      </c>
      <c r="J775" s="161" t="str">
        <f t="shared" si="171"/>
        <v>CLOSED</v>
      </c>
      <c r="K775" s="197" t="s">
        <v>1209</v>
      </c>
      <c r="L775" s="207"/>
      <c r="M775" s="233"/>
      <c r="N775" s="221"/>
      <c r="O775" s="224"/>
      <c r="P775" s="399"/>
      <c r="Q775" s="399"/>
      <c r="R775" s="205"/>
      <c r="S775" s="169"/>
      <c r="T775" s="205"/>
      <c r="U775" s="169"/>
      <c r="V775" s="169"/>
      <c r="W775" s="231"/>
      <c r="X775" s="168"/>
      <c r="Y775" s="168" t="s">
        <v>186</v>
      </c>
      <c r="Z775" s="168"/>
      <c r="AA775" s="168"/>
      <c r="AB775" s="168"/>
      <c r="AC775" s="168"/>
      <c r="AD775" s="162"/>
      <c r="AE775" s="162"/>
      <c r="AF775" s="162"/>
      <c r="AG775" s="162"/>
      <c r="AH775" s="162"/>
      <c r="AI775" s="163"/>
      <c r="AJ775" s="163"/>
      <c r="AK775" s="163"/>
      <c r="AL775" s="163"/>
      <c r="AM775" s="199"/>
      <c r="AN775" s="199"/>
      <c r="AO775" s="199"/>
      <c r="AP775" s="199"/>
      <c r="AQ775" s="199"/>
      <c r="AR775" s="163"/>
    </row>
    <row r="776" spans="1:44" ht="30" x14ac:dyDescent="0.25">
      <c r="A776" s="165" t="s">
        <v>1979</v>
      </c>
      <c r="B776" s="165" t="s">
        <v>163</v>
      </c>
      <c r="C776" s="165"/>
      <c r="D776" s="166" t="s">
        <v>143</v>
      </c>
      <c r="E776" s="166" t="s">
        <v>407</v>
      </c>
      <c r="F776" s="165" t="s">
        <v>220</v>
      </c>
      <c r="G776" s="165" t="s">
        <v>61</v>
      </c>
      <c r="H776" s="167">
        <v>44750.572916666664</v>
      </c>
      <c r="I776" s="167">
        <v>44750.614583333336</v>
      </c>
      <c r="J776" s="161" t="str">
        <f t="shared" si="170"/>
        <v>CLOSED</v>
      </c>
      <c r="K776" s="197" t="s">
        <v>775</v>
      </c>
      <c r="L776" s="207"/>
      <c r="M776" s="233"/>
      <c r="N776" s="221"/>
      <c r="O776" s="224"/>
      <c r="P776" s="399"/>
      <c r="Q776" s="399"/>
      <c r="R776" s="205"/>
      <c r="S776" s="169"/>
      <c r="T776" s="205"/>
      <c r="U776" s="169"/>
      <c r="V776" s="169"/>
      <c r="W776" s="231" t="s">
        <v>218</v>
      </c>
      <c r="X776" s="168" t="s">
        <v>186</v>
      </c>
      <c r="Y776" s="168"/>
      <c r="Z776" s="168"/>
      <c r="AA776" s="168"/>
      <c r="AB776" s="168"/>
      <c r="AC776" s="168"/>
      <c r="AD776" s="162"/>
      <c r="AE776" s="162"/>
      <c r="AF776" s="162"/>
      <c r="AG776" s="162"/>
      <c r="AH776" s="162"/>
      <c r="AI776" s="163"/>
      <c r="AJ776" s="163"/>
      <c r="AK776" s="163"/>
      <c r="AL776" s="163"/>
      <c r="AM776" s="199"/>
      <c r="AN776" s="199"/>
      <c r="AO776" s="199"/>
      <c r="AP776" s="199"/>
      <c r="AQ776" s="199"/>
      <c r="AR776" s="163"/>
    </row>
    <row r="777" spans="1:44" x14ac:dyDescent="0.25">
      <c r="A777" s="165" t="s">
        <v>1981</v>
      </c>
      <c r="B777" s="165" t="s">
        <v>163</v>
      </c>
      <c r="C777" s="165"/>
      <c r="D777" s="166" t="s">
        <v>143</v>
      </c>
      <c r="E777" s="166" t="s">
        <v>249</v>
      </c>
      <c r="F777" s="165" t="s">
        <v>220</v>
      </c>
      <c r="G777" s="165" t="s">
        <v>66</v>
      </c>
      <c r="H777" s="167">
        <v>44753.333333333336</v>
      </c>
      <c r="I777" s="167">
        <v>44753.354166666664</v>
      </c>
      <c r="J777" s="161" t="str">
        <f t="shared" si="170"/>
        <v>CLOSED</v>
      </c>
      <c r="K777" s="197" t="s">
        <v>984</v>
      </c>
      <c r="L777" s="207"/>
      <c r="M777" s="233"/>
      <c r="N777" s="221"/>
      <c r="O777" s="224"/>
      <c r="P777" s="399"/>
      <c r="Q777" s="399"/>
      <c r="R777" s="205"/>
      <c r="S777" s="169"/>
      <c r="T777" s="205"/>
      <c r="U777" s="169"/>
      <c r="V777" s="169"/>
      <c r="W777" s="231" t="s">
        <v>218</v>
      </c>
      <c r="X777" s="168"/>
      <c r="Y777" s="168"/>
      <c r="Z777" s="168" t="s">
        <v>186</v>
      </c>
      <c r="AA777" s="168"/>
      <c r="AB777" s="168"/>
      <c r="AC777" s="168"/>
      <c r="AD777" s="162"/>
      <c r="AE777" s="162"/>
      <c r="AF777" s="162"/>
      <c r="AG777" s="162"/>
      <c r="AH777" s="162"/>
      <c r="AI777" s="163"/>
      <c r="AJ777" s="163"/>
      <c r="AK777" s="163"/>
      <c r="AL777" s="163"/>
      <c r="AM777" s="199"/>
      <c r="AN777" s="199"/>
      <c r="AO777" s="199"/>
      <c r="AP777" s="199"/>
      <c r="AQ777" s="199"/>
      <c r="AR777" s="163"/>
    </row>
    <row r="778" spans="1:44" x14ac:dyDescent="0.25">
      <c r="A778" s="165" t="s">
        <v>1982</v>
      </c>
      <c r="B778" s="165" t="s">
        <v>163</v>
      </c>
      <c r="C778" s="165"/>
      <c r="D778" s="166" t="s">
        <v>143</v>
      </c>
      <c r="E778" s="166" t="s">
        <v>252</v>
      </c>
      <c r="F778" s="165" t="s">
        <v>220</v>
      </c>
      <c r="G778" s="165" t="s">
        <v>62</v>
      </c>
      <c r="H778" s="167">
        <v>44753.354166666664</v>
      </c>
      <c r="I778" s="167">
        <v>44753.375</v>
      </c>
      <c r="J778" s="161" t="str">
        <f t="shared" si="170"/>
        <v>CLOSED</v>
      </c>
      <c r="K778" s="197" t="s">
        <v>748</v>
      </c>
      <c r="L778" s="207"/>
      <c r="M778" s="233"/>
      <c r="N778" s="221"/>
      <c r="O778" s="224"/>
      <c r="P778" s="399"/>
      <c r="Q778" s="399"/>
      <c r="R778" s="205"/>
      <c r="S778" s="169"/>
      <c r="T778" s="205"/>
      <c r="U778" s="169"/>
      <c r="V778" s="169"/>
      <c r="W778" s="231"/>
      <c r="X778" s="168"/>
      <c r="Y778" s="168"/>
      <c r="Z778" s="168" t="s">
        <v>186</v>
      </c>
      <c r="AA778" s="168"/>
      <c r="AB778" s="168"/>
      <c r="AC778" s="168"/>
      <c r="AD778" s="162"/>
      <c r="AE778" s="162"/>
      <c r="AF778" s="162"/>
      <c r="AG778" s="162"/>
      <c r="AH778" s="162"/>
      <c r="AI778" s="163"/>
      <c r="AJ778" s="163"/>
      <c r="AK778" s="163"/>
      <c r="AL778" s="163"/>
      <c r="AM778" s="199"/>
      <c r="AN778" s="199"/>
      <c r="AO778" s="199"/>
      <c r="AP778" s="199"/>
      <c r="AQ778" s="199"/>
      <c r="AR778" s="163"/>
    </row>
    <row r="779" spans="1:44" x14ac:dyDescent="0.25">
      <c r="A779" s="165" t="s">
        <v>1983</v>
      </c>
      <c r="B779" s="165" t="s">
        <v>163</v>
      </c>
      <c r="C779" s="165"/>
      <c r="D779" s="166" t="s">
        <v>143</v>
      </c>
      <c r="E779" s="166" t="s">
        <v>254</v>
      </c>
      <c r="F779" s="165" t="s">
        <v>220</v>
      </c>
      <c r="G779" s="165" t="s">
        <v>68</v>
      </c>
      <c r="H779" s="167">
        <v>44753.374999884261</v>
      </c>
      <c r="I779" s="167">
        <v>44753.395833391201</v>
      </c>
      <c r="J779" s="161" t="str">
        <f t="shared" si="170"/>
        <v>CLOSED</v>
      </c>
      <c r="K779" s="197" t="s">
        <v>749</v>
      </c>
      <c r="L779" s="207"/>
      <c r="M779" s="233"/>
      <c r="N779" s="221"/>
      <c r="O779" s="224"/>
      <c r="P779" s="399"/>
      <c r="Q779" s="399"/>
      <c r="R779" s="205"/>
      <c r="S779" s="169"/>
      <c r="T779" s="205"/>
      <c r="U779" s="169"/>
      <c r="V779" s="169"/>
      <c r="W779" s="231"/>
      <c r="X779" s="168"/>
      <c r="Y779" s="168"/>
      <c r="Z779" s="168" t="s">
        <v>186</v>
      </c>
      <c r="AA779" s="168"/>
      <c r="AB779" s="168"/>
      <c r="AC779" s="168"/>
      <c r="AD779" s="162"/>
      <c r="AE779" s="162"/>
      <c r="AF779" s="162"/>
      <c r="AG779" s="162"/>
      <c r="AH779" s="162"/>
      <c r="AI779" s="163"/>
      <c r="AJ779" s="163"/>
      <c r="AK779" s="163"/>
      <c r="AL779" s="163"/>
      <c r="AM779" s="199"/>
      <c r="AN779" s="199"/>
      <c r="AO779" s="199"/>
      <c r="AP779" s="199"/>
      <c r="AQ779" s="199"/>
      <c r="AR779" s="163"/>
    </row>
    <row r="780" spans="1:44" x14ac:dyDescent="0.25">
      <c r="A780" s="165" t="s">
        <v>1984</v>
      </c>
      <c r="B780" s="165" t="s">
        <v>163</v>
      </c>
      <c r="C780" s="165"/>
      <c r="D780" s="166" t="s">
        <v>143</v>
      </c>
      <c r="E780" s="166" t="s">
        <v>275</v>
      </c>
      <c r="F780" s="165" t="s">
        <v>220</v>
      </c>
      <c r="G780" s="165" t="s">
        <v>66</v>
      </c>
      <c r="H780" s="167">
        <v>44753.395833159724</v>
      </c>
      <c r="I780" s="167">
        <v>44753.41666678241</v>
      </c>
      <c r="J780" s="161" t="str">
        <f t="shared" si="170"/>
        <v>CLOSED</v>
      </c>
      <c r="K780" s="166" t="s">
        <v>871</v>
      </c>
      <c r="L780" s="207"/>
      <c r="M780" s="233"/>
      <c r="N780" s="221"/>
      <c r="O780" s="224"/>
      <c r="P780" s="399"/>
      <c r="Q780" s="399"/>
      <c r="R780" s="205"/>
      <c r="S780" s="169"/>
      <c r="T780" s="205"/>
      <c r="U780" s="169"/>
      <c r="V780" s="169"/>
      <c r="W780" s="231" t="s">
        <v>218</v>
      </c>
      <c r="X780" s="168"/>
      <c r="Y780" s="168"/>
      <c r="Z780" s="168" t="s">
        <v>186</v>
      </c>
      <c r="AA780" s="168"/>
      <c r="AB780" s="168"/>
      <c r="AC780" s="168"/>
      <c r="AD780" s="162">
        <f>IF(H780="","",MONTH(H780))</f>
        <v>7</v>
      </c>
      <c r="AE780" s="162">
        <f>IF(I780="","",MONTH(I780))</f>
        <v>7</v>
      </c>
      <c r="AF780" s="162">
        <f>IF(H780="","",YEAR(H780))</f>
        <v>2022</v>
      </c>
      <c r="AG780" s="162">
        <f>IF(I780="","",YEAR(I780))</f>
        <v>2022</v>
      </c>
      <c r="AH780" s="162">
        <f>IF(B780="Root",IF(J780="CLOSED",SUMIF(Entrenamientos!A:A,"&lt;="&amp;Mantenimiento!I780,Entrenamientos!L:L)-SUMIF(Entrenamientos!A:A,"&lt;="&amp;Mantenimiento!H780,Entrenamientos!L:L),""),"")</f>
        <v>0</v>
      </c>
      <c r="AI780" s="163" t="str">
        <f>IF(W780="YES",IF(COUNTIF($W$3:$W1548,"YES")=0,SUMIF(Entrenamientos!A:A,"&lt;="&amp;Mantenimiento!H780,Entrenamientos!L:L),SUMIF(Entrenamientos!A:A,"&lt;="&amp;Mantenimiento!H780,Entrenamientos!L:L)-SUMIF($I:$I,"&lt;"&amp;(Mantenimiento!H780-1),$AI:$AI)),"")</f>
        <v/>
      </c>
      <c r="AJ780" s="163">
        <f>IF(LEFT(F780,3)="AWP","",IF(I780="","",($I780-$H780)/$AS$1))</f>
        <v>0.50000694449408956</v>
      </c>
      <c r="AK780" s="163" t="str">
        <f ca="1">IF(LEFT(F780,3)="AWP",IF(I780="",(TODAY()-H780)/$AS$1,(I780-H780)/$AS$1),"")</f>
        <v/>
      </c>
      <c r="AL780" s="163" t="str">
        <f>IF($F780="MIP",IF(X780="X",$AJ780,""),"")</f>
        <v/>
      </c>
      <c r="AM780" s="199" t="str">
        <f>IF($F780="MIP",IF(Y780="X",$AJ780,""),"")</f>
        <v/>
      </c>
      <c r="AN780" s="199" t="e">
        <f>IF($F780="MIP",IF(#REF!="X",$AJ780,""),"")</f>
        <v>#REF!</v>
      </c>
      <c r="AO780" s="199">
        <f>IF($F780="MIP",IF(Z780="X",$AJ780,""),"")</f>
        <v>0.50000694449408956</v>
      </c>
      <c r="AP780" s="199" t="str">
        <f>IF($F780="MIP",IF(AA780="X",$AJ780,""),"")</f>
        <v/>
      </c>
      <c r="AQ780" s="199" t="str">
        <f>IF($F780="MIP",IF(AB780="X",$AJ780,""),"")</f>
        <v/>
      </c>
      <c r="AR780" s="163" t="str">
        <f>IF($F780="MIP",IF(AC780="X",$AJ780,""),"")</f>
        <v/>
      </c>
    </row>
    <row r="781" spans="1:44" x14ac:dyDescent="0.25">
      <c r="A781" s="165" t="s">
        <v>1985</v>
      </c>
      <c r="B781" s="165" t="s">
        <v>163</v>
      </c>
      <c r="C781" s="165"/>
      <c r="D781" s="166" t="s">
        <v>143</v>
      </c>
      <c r="E781" s="166" t="s">
        <v>320</v>
      </c>
      <c r="F781" s="165" t="s">
        <v>220</v>
      </c>
      <c r="G781" s="165" t="s">
        <v>66</v>
      </c>
      <c r="H781" s="167">
        <v>44753.416666435187</v>
      </c>
      <c r="I781" s="167">
        <v>44753.437500173612</v>
      </c>
      <c r="J781" s="161" t="str">
        <f t="shared" si="170"/>
        <v>CLOSED</v>
      </c>
      <c r="K781" s="197" t="s">
        <v>1940</v>
      </c>
      <c r="L781" s="207"/>
      <c r="M781" s="233"/>
      <c r="N781" s="221"/>
      <c r="O781" s="224"/>
      <c r="P781" s="399"/>
      <c r="Q781" s="399"/>
      <c r="R781" s="205"/>
      <c r="S781" s="169"/>
      <c r="T781" s="205"/>
      <c r="U781" s="169"/>
      <c r="V781" s="169"/>
      <c r="W781" s="231" t="s">
        <v>218</v>
      </c>
      <c r="X781" s="168"/>
      <c r="Y781" s="168"/>
      <c r="Z781" s="168" t="s">
        <v>186</v>
      </c>
      <c r="AA781" s="168"/>
      <c r="AB781" s="168"/>
      <c r="AC781" s="168"/>
      <c r="AD781" s="162"/>
      <c r="AE781" s="162"/>
      <c r="AF781" s="162"/>
      <c r="AG781" s="162"/>
      <c r="AH781" s="162"/>
      <c r="AI781" s="163"/>
      <c r="AJ781" s="163"/>
      <c r="AK781" s="163"/>
      <c r="AL781" s="163"/>
      <c r="AM781" s="199"/>
      <c r="AN781" s="199"/>
      <c r="AO781" s="199"/>
      <c r="AP781" s="199"/>
      <c r="AQ781" s="199"/>
      <c r="AR781" s="163"/>
    </row>
    <row r="782" spans="1:44" x14ac:dyDescent="0.25">
      <c r="A782" s="165" t="s">
        <v>1986</v>
      </c>
      <c r="B782" s="165" t="s">
        <v>163</v>
      </c>
      <c r="C782" s="165"/>
      <c r="D782" s="166" t="s">
        <v>143</v>
      </c>
      <c r="E782" s="166" t="s">
        <v>257</v>
      </c>
      <c r="F782" s="165" t="s">
        <v>220</v>
      </c>
      <c r="G782" s="165" t="s">
        <v>68</v>
      </c>
      <c r="H782" s="167">
        <v>44753.43749971065</v>
      </c>
      <c r="I782" s="167">
        <v>44753.5625</v>
      </c>
      <c r="J782" s="161" t="str">
        <f t="shared" si="170"/>
        <v>CLOSED</v>
      </c>
      <c r="K782" s="197" t="s">
        <v>969</v>
      </c>
      <c r="L782" s="207"/>
      <c r="M782" s="233"/>
      <c r="N782" s="221"/>
      <c r="O782" s="224"/>
      <c r="P782" s="399"/>
      <c r="Q782" s="399"/>
      <c r="R782" s="205"/>
      <c r="S782" s="169"/>
      <c r="T782" s="205"/>
      <c r="U782" s="169"/>
      <c r="V782" s="169"/>
      <c r="W782" s="231"/>
      <c r="X782" s="168"/>
      <c r="Y782" s="168"/>
      <c r="Z782" s="168" t="s">
        <v>186</v>
      </c>
      <c r="AA782" s="168"/>
      <c r="AB782" s="168"/>
      <c r="AC782" s="168"/>
      <c r="AD782" s="162"/>
      <c r="AE782" s="162"/>
      <c r="AF782" s="162"/>
      <c r="AG782" s="162"/>
      <c r="AH782" s="162"/>
      <c r="AI782" s="163"/>
      <c r="AJ782" s="163"/>
      <c r="AK782" s="163"/>
      <c r="AL782" s="163"/>
      <c r="AM782" s="199"/>
      <c r="AN782" s="199"/>
      <c r="AO782" s="199"/>
      <c r="AP782" s="199"/>
      <c r="AQ782" s="199"/>
      <c r="AR782" s="163"/>
    </row>
    <row r="783" spans="1:44" x14ac:dyDescent="0.25">
      <c r="A783" s="165" t="s">
        <v>1987</v>
      </c>
      <c r="B783" s="165" t="s">
        <v>163</v>
      </c>
      <c r="C783" s="165"/>
      <c r="D783" s="166" t="s">
        <v>143</v>
      </c>
      <c r="E783" s="166" t="s">
        <v>283</v>
      </c>
      <c r="F783" s="165" t="s">
        <v>220</v>
      </c>
      <c r="G783" s="165" t="s">
        <v>68</v>
      </c>
      <c r="H783" s="167">
        <v>44753.5625</v>
      </c>
      <c r="I783" s="167">
        <v>44753.583333333336</v>
      </c>
      <c r="J783" s="161" t="str">
        <f t="shared" si="170"/>
        <v>CLOSED</v>
      </c>
      <c r="K783" s="197" t="s">
        <v>730</v>
      </c>
      <c r="L783" s="207"/>
      <c r="M783" s="233"/>
      <c r="N783" s="221"/>
      <c r="O783" s="224"/>
      <c r="P783" s="399"/>
      <c r="Q783" s="399"/>
      <c r="R783" s="205"/>
      <c r="S783" s="169"/>
      <c r="T783" s="205"/>
      <c r="U783" s="169"/>
      <c r="V783" s="169"/>
      <c r="W783" s="231"/>
      <c r="X783" s="168"/>
      <c r="Y783" s="168"/>
      <c r="Z783" s="168" t="s">
        <v>186</v>
      </c>
      <c r="AA783" s="168"/>
      <c r="AB783" s="168"/>
      <c r="AC783" s="168"/>
      <c r="AD783" s="162"/>
      <c r="AE783" s="162"/>
      <c r="AF783" s="162"/>
      <c r="AG783" s="162"/>
      <c r="AH783" s="162"/>
      <c r="AI783" s="163"/>
      <c r="AJ783" s="163"/>
      <c r="AK783" s="163"/>
      <c r="AL783" s="163"/>
      <c r="AM783" s="199"/>
      <c r="AN783" s="199"/>
      <c r="AO783" s="199"/>
      <c r="AP783" s="199"/>
      <c r="AQ783" s="199"/>
      <c r="AR783" s="163"/>
    </row>
    <row r="784" spans="1:44" ht="30" x14ac:dyDescent="0.25">
      <c r="A784" s="165" t="s">
        <v>1988</v>
      </c>
      <c r="B784" s="165" t="s">
        <v>163</v>
      </c>
      <c r="C784" s="165"/>
      <c r="D784" s="166" t="s">
        <v>143</v>
      </c>
      <c r="E784" s="166" t="s">
        <v>284</v>
      </c>
      <c r="F784" s="165" t="s">
        <v>220</v>
      </c>
      <c r="G784" s="165" t="s">
        <v>61</v>
      </c>
      <c r="H784" s="167">
        <v>44753.583333333336</v>
      </c>
      <c r="I784" s="167">
        <v>44753.604166666664</v>
      </c>
      <c r="J784" s="161" t="str">
        <f t="shared" si="170"/>
        <v>CLOSED</v>
      </c>
      <c r="K784" s="197" t="s">
        <v>731</v>
      </c>
      <c r="L784" s="207"/>
      <c r="M784" s="233"/>
      <c r="N784" s="221"/>
      <c r="O784" s="224"/>
      <c r="P784" s="399"/>
      <c r="Q784" s="399"/>
      <c r="R784" s="205"/>
      <c r="S784" s="169"/>
      <c r="T784" s="205"/>
      <c r="U784" s="169"/>
      <c r="V784" s="169"/>
      <c r="W784" s="231"/>
      <c r="X784" s="168"/>
      <c r="Y784" s="168"/>
      <c r="Z784" s="168" t="s">
        <v>186</v>
      </c>
      <c r="AA784" s="168"/>
      <c r="AB784" s="168"/>
      <c r="AC784" s="168"/>
      <c r="AD784" s="162"/>
      <c r="AE784" s="162"/>
      <c r="AF784" s="162"/>
      <c r="AG784" s="162"/>
      <c r="AH784" s="162"/>
      <c r="AI784" s="163"/>
      <c r="AJ784" s="163"/>
      <c r="AK784" s="163"/>
      <c r="AL784" s="163"/>
      <c r="AM784" s="199"/>
      <c r="AN784" s="199"/>
      <c r="AO784" s="199"/>
      <c r="AP784" s="199"/>
      <c r="AQ784" s="199"/>
      <c r="AR784" s="163"/>
    </row>
    <row r="785" spans="1:44" ht="30" x14ac:dyDescent="0.25">
      <c r="A785" s="165" t="s">
        <v>1989</v>
      </c>
      <c r="B785" s="165" t="s">
        <v>163</v>
      </c>
      <c r="C785" s="165"/>
      <c r="D785" s="166" t="s">
        <v>143</v>
      </c>
      <c r="E785" s="166" t="s">
        <v>407</v>
      </c>
      <c r="F785" s="165" t="s">
        <v>220</v>
      </c>
      <c r="G785" s="165" t="s">
        <v>61</v>
      </c>
      <c r="H785" s="167">
        <v>44753.798611111109</v>
      </c>
      <c r="I785" s="167">
        <v>44753.819444444445</v>
      </c>
      <c r="J785" s="161" t="str">
        <f t="shared" ref="J785:J792" si="172">IF(A785="","",IF(OR(I785="",H785="")=TRUE,"OPEN","CLOSED"))</f>
        <v>CLOSED</v>
      </c>
      <c r="K785" s="197" t="s">
        <v>775</v>
      </c>
      <c r="L785" s="207"/>
      <c r="M785" s="233"/>
      <c r="N785" s="221"/>
      <c r="O785" s="224"/>
      <c r="P785" s="399"/>
      <c r="Q785" s="399"/>
      <c r="R785" s="205"/>
      <c r="S785" s="169"/>
      <c r="T785" s="205"/>
      <c r="U785" s="169"/>
      <c r="V785" s="169"/>
      <c r="W785" s="231" t="s">
        <v>218</v>
      </c>
      <c r="X785" s="168"/>
      <c r="Y785" s="168" t="s">
        <v>186</v>
      </c>
      <c r="Z785" s="168"/>
      <c r="AA785" s="168"/>
      <c r="AB785" s="168"/>
      <c r="AC785" s="168"/>
      <c r="AD785" s="162"/>
      <c r="AE785" s="162"/>
      <c r="AF785" s="162"/>
      <c r="AG785" s="162"/>
      <c r="AH785" s="162"/>
      <c r="AI785" s="163"/>
      <c r="AJ785" s="163"/>
      <c r="AK785" s="163"/>
      <c r="AL785" s="163"/>
      <c r="AM785" s="199"/>
      <c r="AN785" s="199"/>
      <c r="AO785" s="199"/>
      <c r="AP785" s="199"/>
      <c r="AQ785" s="199"/>
      <c r="AR785" s="163"/>
    </row>
    <row r="786" spans="1:44" x14ac:dyDescent="0.25">
      <c r="A786" s="165" t="s">
        <v>1992</v>
      </c>
      <c r="B786" s="165" t="s">
        <v>163</v>
      </c>
      <c r="C786" s="165"/>
      <c r="D786" s="166" t="s">
        <v>143</v>
      </c>
      <c r="E786" s="166" t="s">
        <v>244</v>
      </c>
      <c r="F786" s="165" t="s">
        <v>220</v>
      </c>
      <c r="G786" s="165" t="s">
        <v>65</v>
      </c>
      <c r="H786" s="167">
        <v>44754.333333333336</v>
      </c>
      <c r="I786" s="167">
        <v>44754.354166666664</v>
      </c>
      <c r="J786" s="161" t="str">
        <f t="shared" si="172"/>
        <v>CLOSED</v>
      </c>
      <c r="K786" s="197" t="s">
        <v>1940</v>
      </c>
      <c r="L786" s="207"/>
      <c r="M786" s="233"/>
      <c r="N786" s="221"/>
      <c r="O786" s="224"/>
      <c r="P786" s="399"/>
      <c r="Q786" s="399"/>
      <c r="R786" s="205"/>
      <c r="S786" s="169"/>
      <c r="T786" s="205"/>
      <c r="U786" s="169"/>
      <c r="V786" s="169"/>
      <c r="W786" s="231"/>
      <c r="X786" s="168"/>
      <c r="Y786" s="168"/>
      <c r="Z786" s="168" t="s">
        <v>186</v>
      </c>
      <c r="AA786" s="168"/>
      <c r="AB786" s="168"/>
      <c r="AC786" s="168"/>
      <c r="AD786" s="162"/>
      <c r="AE786" s="162"/>
      <c r="AF786" s="162"/>
      <c r="AG786" s="162"/>
      <c r="AH786" s="162"/>
      <c r="AI786" s="163"/>
      <c r="AJ786" s="163"/>
      <c r="AK786" s="163"/>
      <c r="AL786" s="163"/>
      <c r="AM786" s="199"/>
      <c r="AN786" s="199"/>
      <c r="AO786" s="199"/>
      <c r="AP786" s="199"/>
      <c r="AQ786" s="199"/>
      <c r="AR786" s="163"/>
    </row>
    <row r="787" spans="1:44" x14ac:dyDescent="0.25">
      <c r="A787" s="165" t="s">
        <v>1993</v>
      </c>
      <c r="B787" s="165" t="s">
        <v>163</v>
      </c>
      <c r="C787" s="165"/>
      <c r="D787" s="166" t="s">
        <v>143</v>
      </c>
      <c r="E787" s="166" t="s">
        <v>246</v>
      </c>
      <c r="F787" s="165" t="s">
        <v>220</v>
      </c>
      <c r="G787" s="165" t="s">
        <v>68</v>
      </c>
      <c r="H787" s="167">
        <v>44754.354166666664</v>
      </c>
      <c r="I787" s="167">
        <v>44754.375</v>
      </c>
      <c r="J787" s="161" t="str">
        <f t="shared" si="172"/>
        <v>CLOSED</v>
      </c>
      <c r="K787" s="197" t="s">
        <v>1940</v>
      </c>
      <c r="L787" s="207"/>
      <c r="M787" s="233"/>
      <c r="N787" s="221"/>
      <c r="O787" s="224"/>
      <c r="P787" s="399"/>
      <c r="Q787" s="399"/>
      <c r="R787" s="205"/>
      <c r="S787" s="169"/>
      <c r="T787" s="205"/>
      <c r="U787" s="169"/>
      <c r="V787" s="169"/>
      <c r="W787" s="231"/>
      <c r="X787" s="168"/>
      <c r="Y787" s="168"/>
      <c r="Z787" s="168" t="s">
        <v>186</v>
      </c>
      <c r="AA787" s="168"/>
      <c r="AB787" s="168"/>
      <c r="AC787" s="168"/>
      <c r="AD787" s="162"/>
      <c r="AE787" s="162"/>
      <c r="AF787" s="162"/>
      <c r="AG787" s="162"/>
      <c r="AH787" s="162"/>
      <c r="AI787" s="163"/>
      <c r="AJ787" s="163"/>
      <c r="AK787" s="163"/>
      <c r="AL787" s="163"/>
      <c r="AM787" s="199"/>
      <c r="AN787" s="199"/>
      <c r="AO787" s="199"/>
      <c r="AP787" s="199"/>
      <c r="AQ787" s="199"/>
      <c r="AR787" s="163"/>
    </row>
    <row r="788" spans="1:44" x14ac:dyDescent="0.25">
      <c r="A788" s="165" t="s">
        <v>1994</v>
      </c>
      <c r="B788" s="165" t="s">
        <v>163</v>
      </c>
      <c r="C788" s="165"/>
      <c r="D788" s="166" t="s">
        <v>143</v>
      </c>
      <c r="E788" s="166" t="s">
        <v>248</v>
      </c>
      <c r="F788" s="165" t="s">
        <v>220</v>
      </c>
      <c r="G788" s="165" t="s">
        <v>66</v>
      </c>
      <c r="H788" s="167">
        <v>44754.374999884261</v>
      </c>
      <c r="I788" s="167">
        <v>44754.395833391201</v>
      </c>
      <c r="J788" s="161" t="str">
        <f t="shared" si="172"/>
        <v>CLOSED</v>
      </c>
      <c r="K788" s="197" t="s">
        <v>1940</v>
      </c>
      <c r="L788" s="207"/>
      <c r="M788" s="233"/>
      <c r="N788" s="221"/>
      <c r="O788" s="224"/>
      <c r="P788" s="399"/>
      <c r="Q788" s="399"/>
      <c r="R788" s="205"/>
      <c r="S788" s="169"/>
      <c r="T788" s="205"/>
      <c r="U788" s="169"/>
      <c r="V788" s="169"/>
      <c r="W788" s="231" t="s">
        <v>218</v>
      </c>
      <c r="X788" s="168"/>
      <c r="Y788" s="168"/>
      <c r="Z788" s="168" t="s">
        <v>186</v>
      </c>
      <c r="AA788" s="168"/>
      <c r="AB788" s="168"/>
      <c r="AC788" s="168"/>
      <c r="AD788" s="162"/>
      <c r="AE788" s="162"/>
      <c r="AF788" s="162"/>
      <c r="AG788" s="162"/>
      <c r="AH788" s="162"/>
      <c r="AI788" s="163"/>
      <c r="AJ788" s="163"/>
      <c r="AK788" s="163"/>
      <c r="AL788" s="163"/>
      <c r="AM788" s="199"/>
      <c r="AN788" s="199"/>
      <c r="AO788" s="199"/>
      <c r="AP788" s="199"/>
      <c r="AQ788" s="199"/>
      <c r="AR788" s="163"/>
    </row>
    <row r="789" spans="1:44" x14ac:dyDescent="0.25">
      <c r="A789" s="165" t="s">
        <v>1995</v>
      </c>
      <c r="B789" s="165" t="s">
        <v>163</v>
      </c>
      <c r="C789" s="165"/>
      <c r="D789" s="166" t="s">
        <v>143</v>
      </c>
      <c r="E789" s="166" t="s">
        <v>251</v>
      </c>
      <c r="F789" s="165" t="s">
        <v>220</v>
      </c>
      <c r="G789" s="165" t="s">
        <v>68</v>
      </c>
      <c r="H789" s="167">
        <v>44754.395833159724</v>
      </c>
      <c r="I789" s="167">
        <v>44754.41666678241</v>
      </c>
      <c r="J789" s="161" t="str">
        <f t="shared" si="172"/>
        <v>CLOSED</v>
      </c>
      <c r="K789" s="197" t="s">
        <v>1962</v>
      </c>
      <c r="L789" s="207"/>
      <c r="M789" s="233"/>
      <c r="N789" s="221"/>
      <c r="O789" s="224"/>
      <c r="P789" s="399"/>
      <c r="Q789" s="399"/>
      <c r="R789" s="205"/>
      <c r="S789" s="169"/>
      <c r="T789" s="205"/>
      <c r="U789" s="169"/>
      <c r="V789" s="169"/>
      <c r="W789" s="231"/>
      <c r="X789" s="168"/>
      <c r="Y789" s="168"/>
      <c r="Z789" s="168" t="s">
        <v>186</v>
      </c>
      <c r="AA789" s="168"/>
      <c r="AB789" s="168"/>
      <c r="AC789" s="168"/>
      <c r="AD789" s="162"/>
      <c r="AE789" s="162"/>
      <c r="AF789" s="162"/>
      <c r="AG789" s="162"/>
      <c r="AH789" s="162"/>
      <c r="AI789" s="163"/>
      <c r="AJ789" s="163"/>
      <c r="AK789" s="163"/>
      <c r="AL789" s="163"/>
      <c r="AM789" s="199"/>
      <c r="AN789" s="199"/>
      <c r="AO789" s="199"/>
      <c r="AP789" s="199"/>
      <c r="AQ789" s="199"/>
      <c r="AR789" s="163"/>
    </row>
    <row r="790" spans="1:44" x14ac:dyDescent="0.25">
      <c r="A790" s="165" t="s">
        <v>1996</v>
      </c>
      <c r="B790" s="165" t="s">
        <v>163</v>
      </c>
      <c r="C790" s="165"/>
      <c r="D790" s="166" t="s">
        <v>143</v>
      </c>
      <c r="E790" s="166" t="s">
        <v>266</v>
      </c>
      <c r="F790" s="165" t="s">
        <v>220</v>
      </c>
      <c r="G790" s="165" t="s">
        <v>68</v>
      </c>
      <c r="H790" s="167">
        <v>44754.416666435187</v>
      </c>
      <c r="I790" s="167">
        <v>44754.437500173612</v>
      </c>
      <c r="J790" s="161" t="str">
        <f t="shared" si="172"/>
        <v>CLOSED</v>
      </c>
      <c r="K790" s="197" t="s">
        <v>859</v>
      </c>
      <c r="L790" s="207"/>
      <c r="M790" s="233"/>
      <c r="N790" s="221"/>
      <c r="O790" s="224"/>
      <c r="P790" s="399"/>
      <c r="Q790" s="399"/>
      <c r="R790" s="205"/>
      <c r="S790" s="169"/>
      <c r="T790" s="205"/>
      <c r="U790" s="169"/>
      <c r="V790" s="169"/>
      <c r="W790" s="231" t="s">
        <v>218</v>
      </c>
      <c r="X790" s="168"/>
      <c r="Y790" s="168"/>
      <c r="Z790" s="168" t="s">
        <v>186</v>
      </c>
      <c r="AA790" s="168"/>
      <c r="AB790" s="168"/>
      <c r="AC790" s="168"/>
      <c r="AD790" s="162">
        <f>IF(H790="","",MONTH(H790))</f>
        <v>7</v>
      </c>
      <c r="AE790" s="162">
        <f>IF(I790="","",MONTH(I790))</f>
        <v>7</v>
      </c>
      <c r="AF790" s="162">
        <f>IF(H790="","",YEAR(H790))</f>
        <v>2022</v>
      </c>
      <c r="AG790" s="162">
        <f>IF(I790="","",YEAR(I790))</f>
        <v>2022</v>
      </c>
      <c r="AH790" s="162">
        <f>IF(B790="Root",IF(J790="CLOSED",SUMIF(Entrenamientos!A:A,"&lt;="&amp;Mantenimiento!I790,Entrenamientos!L:L)-SUMIF(Entrenamientos!A:A,"&lt;="&amp;Mantenimiento!H790,Entrenamientos!L:L),""),"")</f>
        <v>0</v>
      </c>
      <c r="AI790" s="163" t="str">
        <f>IF(W790="YES",IF(COUNTIF($W$3:$W1559,"YES")=0,SUMIF(Entrenamientos!A:A,"&lt;="&amp;Mantenimiento!H790,Entrenamientos!L:L),SUMIF(Entrenamientos!A:A,"&lt;="&amp;Mantenimiento!H790,Entrenamientos!L:L)-SUMIF($I:$I,"&lt;"&amp;(Mantenimiento!H790-1),$AI:$AI)),"")</f>
        <v/>
      </c>
      <c r="AJ790" s="163">
        <f>IF(LEFT(F790,3)="AWP","",IF(I790="","",($I790-$H790)/$AS$1))</f>
        <v>0.50000972222187612</v>
      </c>
      <c r="AK790" s="163" t="str">
        <f ca="1">IF(LEFT(F790,3)="AWP",IF(I790="",(TODAY()-H790)/$AS$1,(I790-H790)/$AS$1),"")</f>
        <v/>
      </c>
      <c r="AL790" s="163" t="str">
        <f>IF($F790="MIP",IF(X790="X",$AJ790,""),"")</f>
        <v/>
      </c>
      <c r="AM790" s="199" t="str">
        <f>IF($F790="MIP",IF(Y790="X",$AJ790,""),"")</f>
        <v/>
      </c>
      <c r="AN790" s="199" t="e">
        <f>IF($F790="MIP",IF(#REF!="X",$AJ790,""),"")</f>
        <v>#REF!</v>
      </c>
      <c r="AO790" s="199">
        <f>IF($F790="MIP",IF(Z790="X",$AJ790,""),"")</f>
        <v>0.50000972222187612</v>
      </c>
      <c r="AP790" s="199" t="str">
        <f>IF($F790="MIP",IF(AA790="X",$AJ790,""),"")</f>
        <v/>
      </c>
      <c r="AQ790" s="199" t="str">
        <f>IF($F790="MIP",IF(AB790="X",$AJ790,""),"")</f>
        <v/>
      </c>
      <c r="AR790" s="163" t="str">
        <f>IF($F790="MIP",IF(AC790="X",$AJ790,""),"")</f>
        <v/>
      </c>
    </row>
    <row r="791" spans="1:44" x14ac:dyDescent="0.25">
      <c r="A791" s="165" t="s">
        <v>1997</v>
      </c>
      <c r="B791" s="165" t="s">
        <v>163</v>
      </c>
      <c r="C791" s="165"/>
      <c r="D791" s="166" t="s">
        <v>143</v>
      </c>
      <c r="E791" s="166" t="s">
        <v>283</v>
      </c>
      <c r="F791" s="165" t="s">
        <v>220</v>
      </c>
      <c r="G791" s="165" t="s">
        <v>68</v>
      </c>
      <c r="H791" s="167">
        <v>44754.5</v>
      </c>
      <c r="I791" s="167">
        <v>44754.520833333336</v>
      </c>
      <c r="J791" s="161" t="str">
        <f t="shared" si="172"/>
        <v>CLOSED</v>
      </c>
      <c r="K791" s="197" t="s">
        <v>730</v>
      </c>
      <c r="L791" s="207"/>
      <c r="M791" s="233"/>
      <c r="N791" s="221"/>
      <c r="O791" s="224"/>
      <c r="P791" s="399"/>
      <c r="Q791" s="399"/>
      <c r="R791" s="205"/>
      <c r="S791" s="169"/>
      <c r="T791" s="205"/>
      <c r="U791" s="169"/>
      <c r="V791" s="169"/>
      <c r="W791" s="231"/>
      <c r="X791" s="168"/>
      <c r="Y791" s="168"/>
      <c r="Z791" s="168" t="s">
        <v>186</v>
      </c>
      <c r="AA791" s="168"/>
      <c r="AB791" s="168"/>
      <c r="AC791" s="168"/>
      <c r="AD791" s="162"/>
      <c r="AE791" s="162"/>
      <c r="AF791" s="162"/>
      <c r="AG791" s="162"/>
      <c r="AH791" s="162"/>
      <c r="AI791" s="163"/>
      <c r="AJ791" s="163"/>
      <c r="AK791" s="163"/>
      <c r="AL791" s="163"/>
      <c r="AM791" s="199"/>
      <c r="AN791" s="199"/>
      <c r="AO791" s="199"/>
      <c r="AP791" s="199"/>
      <c r="AQ791" s="199"/>
      <c r="AR791" s="163"/>
    </row>
    <row r="792" spans="1:44" ht="30" x14ac:dyDescent="0.25">
      <c r="A792" s="165" t="s">
        <v>1998</v>
      </c>
      <c r="B792" s="165" t="s">
        <v>163</v>
      </c>
      <c r="C792" s="165"/>
      <c r="D792" s="166" t="s">
        <v>143</v>
      </c>
      <c r="E792" s="166" t="s">
        <v>284</v>
      </c>
      <c r="F792" s="165" t="s">
        <v>220</v>
      </c>
      <c r="G792" s="165" t="s">
        <v>61</v>
      </c>
      <c r="H792" s="167">
        <v>44754.520833333336</v>
      </c>
      <c r="I792" s="167">
        <v>44754.541666666664</v>
      </c>
      <c r="J792" s="161" t="str">
        <f t="shared" si="172"/>
        <v>CLOSED</v>
      </c>
      <c r="K792" s="197" t="s">
        <v>731</v>
      </c>
      <c r="L792" s="207"/>
      <c r="M792" s="233"/>
      <c r="N792" s="221"/>
      <c r="O792" s="224"/>
      <c r="P792" s="399"/>
      <c r="Q792" s="399"/>
      <c r="R792" s="205"/>
      <c r="S792" s="169"/>
      <c r="T792" s="205"/>
      <c r="U792" s="169"/>
      <c r="V792" s="169"/>
      <c r="W792" s="231"/>
      <c r="X792" s="168"/>
      <c r="Y792" s="168"/>
      <c r="Z792" s="168" t="s">
        <v>186</v>
      </c>
      <c r="AA792" s="168"/>
      <c r="AB792" s="168"/>
      <c r="AC792" s="168"/>
      <c r="AD792" s="162"/>
      <c r="AE792" s="162"/>
      <c r="AF792" s="162"/>
      <c r="AG792" s="162"/>
      <c r="AH792" s="162"/>
      <c r="AI792" s="163"/>
      <c r="AJ792" s="163"/>
      <c r="AK792" s="163"/>
      <c r="AL792" s="163"/>
      <c r="AM792" s="199"/>
      <c r="AN792" s="199"/>
      <c r="AO792" s="199"/>
      <c r="AP792" s="199"/>
      <c r="AQ792" s="199"/>
      <c r="AR792" s="163"/>
    </row>
    <row r="793" spans="1:44" ht="30" x14ac:dyDescent="0.25">
      <c r="A793" s="165" t="s">
        <v>1999</v>
      </c>
      <c r="B793" s="165" t="s">
        <v>163</v>
      </c>
      <c r="C793" s="165"/>
      <c r="D793" s="166" t="s">
        <v>143</v>
      </c>
      <c r="E793" s="166" t="s">
        <v>407</v>
      </c>
      <c r="F793" s="165" t="s">
        <v>220</v>
      </c>
      <c r="G793" s="165" t="s">
        <v>61</v>
      </c>
      <c r="H793" s="167">
        <v>44754.736111111109</v>
      </c>
      <c r="I793" s="167">
        <v>44754.756944444445</v>
      </c>
      <c r="J793" s="161" t="str">
        <f>IF(A793="","",IF(OR(I793="",H793="")=TRUE,"OPEN","CLOSED"))</f>
        <v>CLOSED</v>
      </c>
      <c r="K793" s="197" t="s">
        <v>775</v>
      </c>
      <c r="L793" s="207"/>
      <c r="M793" s="233"/>
      <c r="N793" s="221"/>
      <c r="O793" s="224"/>
      <c r="P793" s="399"/>
      <c r="Q793" s="399"/>
      <c r="R793" s="205"/>
      <c r="S793" s="169"/>
      <c r="T793" s="205"/>
      <c r="U793" s="169"/>
      <c r="V793" s="169"/>
      <c r="W793" s="231" t="s">
        <v>218</v>
      </c>
      <c r="X793" s="168"/>
      <c r="Y793" s="168" t="s">
        <v>186</v>
      </c>
      <c r="Z793" s="168"/>
      <c r="AA793" s="168"/>
      <c r="AB793" s="168"/>
      <c r="AC793" s="168"/>
      <c r="AD793" s="162"/>
      <c r="AE793" s="162"/>
      <c r="AF793" s="162"/>
      <c r="AG793" s="162"/>
      <c r="AH793" s="162"/>
      <c r="AI793" s="163"/>
      <c r="AJ793" s="163"/>
      <c r="AK793" s="163"/>
      <c r="AL793" s="163"/>
      <c r="AM793" s="199"/>
      <c r="AN793" s="199"/>
      <c r="AO793" s="199"/>
      <c r="AP793" s="199"/>
      <c r="AQ793" s="199"/>
      <c r="AR793" s="163"/>
    </row>
    <row r="794" spans="1:44" ht="30" x14ac:dyDescent="0.25">
      <c r="A794" s="165" t="s">
        <v>2000</v>
      </c>
      <c r="B794" s="165" t="s">
        <v>163</v>
      </c>
      <c r="C794" s="165"/>
      <c r="D794" s="166" t="s">
        <v>143</v>
      </c>
      <c r="E794" s="166" t="s">
        <v>255</v>
      </c>
      <c r="F794" s="165" t="s">
        <v>220</v>
      </c>
      <c r="G794" s="165" t="s">
        <v>61</v>
      </c>
      <c r="H794" s="167">
        <v>44754.840277777781</v>
      </c>
      <c r="I794" s="167">
        <v>44754.791666666664</v>
      </c>
      <c r="J794" s="161" t="str">
        <f>IF(A794="","",IF(OR(I794="",H794="")=TRUE,"OPEN","CLOSED"))</f>
        <v>CLOSED</v>
      </c>
      <c r="K794" s="197" t="s">
        <v>2001</v>
      </c>
      <c r="L794" s="207"/>
      <c r="M794" s="233"/>
      <c r="N794" s="221"/>
      <c r="O794" s="224"/>
      <c r="P794" s="399"/>
      <c r="Q794" s="399"/>
      <c r="R794" s="205"/>
      <c r="S794" s="169"/>
      <c r="T794" s="205"/>
      <c r="U794" s="169"/>
      <c r="V794" s="169"/>
      <c r="W794" s="231" t="s">
        <v>218</v>
      </c>
      <c r="X794" s="168"/>
      <c r="Y794" s="168" t="s">
        <v>186</v>
      </c>
      <c r="Z794" s="168"/>
      <c r="AA794" s="168"/>
      <c r="AB794" s="168"/>
      <c r="AC794" s="168"/>
      <c r="AD794" s="162"/>
      <c r="AE794" s="162"/>
      <c r="AF794" s="162"/>
      <c r="AG794" s="162"/>
      <c r="AH794" s="162"/>
      <c r="AI794" s="163"/>
      <c r="AJ794" s="163"/>
      <c r="AK794" s="163"/>
      <c r="AL794" s="163"/>
      <c r="AM794" s="199"/>
      <c r="AN794" s="199"/>
      <c r="AO794" s="199"/>
      <c r="AP794" s="199"/>
      <c r="AQ794" s="199"/>
      <c r="AR794" s="163"/>
    </row>
    <row r="795" spans="1:44" x14ac:dyDescent="0.25">
      <c r="A795" s="165" t="s">
        <v>2005</v>
      </c>
      <c r="B795" s="165" t="s">
        <v>163</v>
      </c>
      <c r="C795" s="165"/>
      <c r="D795" s="166" t="s">
        <v>143</v>
      </c>
      <c r="E795" s="166" t="s">
        <v>283</v>
      </c>
      <c r="F795" s="165" t="s">
        <v>220</v>
      </c>
      <c r="G795" s="165" t="s">
        <v>68</v>
      </c>
      <c r="H795" s="167">
        <v>44755.333333333336</v>
      </c>
      <c r="I795" s="167">
        <v>44755.354166666664</v>
      </c>
      <c r="J795" s="161" t="str">
        <f>IF(A795="","",IF(OR(I795="",H795="")=TRUE,"OPEN","CLOSED"))</f>
        <v>CLOSED</v>
      </c>
      <c r="K795" s="197" t="s">
        <v>730</v>
      </c>
      <c r="L795" s="207"/>
      <c r="M795" s="233"/>
      <c r="N795" s="221"/>
      <c r="O795" s="224"/>
      <c r="P795" s="399"/>
      <c r="Q795" s="399"/>
      <c r="R795" s="205"/>
      <c r="S795" s="169"/>
      <c r="T795" s="205"/>
      <c r="U795" s="169"/>
      <c r="V795" s="169"/>
      <c r="W795" s="231" t="s">
        <v>218</v>
      </c>
      <c r="X795" s="168"/>
      <c r="Y795" s="168"/>
      <c r="Z795" s="168" t="s">
        <v>186</v>
      </c>
      <c r="AA795" s="168"/>
      <c r="AB795" s="168"/>
      <c r="AC795" s="168"/>
      <c r="AD795" s="162"/>
      <c r="AE795" s="162"/>
      <c r="AF795" s="162"/>
      <c r="AG795" s="162"/>
      <c r="AH795" s="162"/>
      <c r="AI795" s="163"/>
      <c r="AJ795" s="163"/>
      <c r="AK795" s="163"/>
      <c r="AL795" s="163"/>
      <c r="AM795" s="199"/>
      <c r="AN795" s="199"/>
      <c r="AO795" s="199"/>
      <c r="AP795" s="199"/>
      <c r="AQ795" s="199"/>
      <c r="AR795" s="163"/>
    </row>
    <row r="796" spans="1:44" ht="30" x14ac:dyDescent="0.25">
      <c r="A796" s="165" t="s">
        <v>2006</v>
      </c>
      <c r="B796" s="165" t="s">
        <v>163</v>
      </c>
      <c r="C796" s="165"/>
      <c r="D796" s="166" t="s">
        <v>143</v>
      </c>
      <c r="E796" s="166" t="s">
        <v>284</v>
      </c>
      <c r="F796" s="165" t="s">
        <v>220</v>
      </c>
      <c r="G796" s="165" t="s">
        <v>61</v>
      </c>
      <c r="H796" s="167">
        <v>44755.354166666664</v>
      </c>
      <c r="I796" s="167">
        <v>44755.375</v>
      </c>
      <c r="J796" s="161" t="str">
        <f>IF(A796="","",IF(OR(I796="",H796="")=TRUE,"OPEN","CLOSED"))</f>
        <v>CLOSED</v>
      </c>
      <c r="K796" s="197" t="s">
        <v>731</v>
      </c>
      <c r="L796" s="207"/>
      <c r="M796" s="233"/>
      <c r="N796" s="221"/>
      <c r="O796" s="224"/>
      <c r="P796" s="399"/>
      <c r="Q796" s="399"/>
      <c r="R796" s="205"/>
      <c r="S796" s="169"/>
      <c r="T796" s="205"/>
      <c r="U796" s="169"/>
      <c r="V796" s="169"/>
      <c r="W796" s="231" t="s">
        <v>218</v>
      </c>
      <c r="X796" s="168"/>
      <c r="Y796" s="168"/>
      <c r="Z796" s="168" t="s">
        <v>186</v>
      </c>
      <c r="AA796" s="168"/>
      <c r="AB796" s="168"/>
      <c r="AC796" s="168"/>
      <c r="AD796" s="162"/>
      <c r="AE796" s="162"/>
      <c r="AF796" s="162"/>
      <c r="AG796" s="162"/>
      <c r="AH796" s="162"/>
      <c r="AI796" s="163"/>
      <c r="AJ796" s="163"/>
      <c r="AK796" s="163"/>
      <c r="AL796" s="163"/>
      <c r="AM796" s="199"/>
      <c r="AN796" s="199"/>
      <c r="AO796" s="199"/>
      <c r="AP796" s="199"/>
      <c r="AQ796" s="199"/>
      <c r="AR796" s="163"/>
    </row>
    <row r="797" spans="1:44" ht="30" x14ac:dyDescent="0.25">
      <c r="A797" s="165" t="s">
        <v>2011</v>
      </c>
      <c r="B797" s="165" t="s">
        <v>163</v>
      </c>
      <c r="C797" s="165"/>
      <c r="D797" s="166" t="s">
        <v>143</v>
      </c>
      <c r="E797" s="166" t="s">
        <v>407</v>
      </c>
      <c r="F797" s="165" t="s">
        <v>220</v>
      </c>
      <c r="G797" s="165" t="s">
        <v>61</v>
      </c>
      <c r="H797" s="167">
        <v>44755.743055555555</v>
      </c>
      <c r="I797" s="167">
        <v>44755.784722222219</v>
      </c>
      <c r="J797" s="161" t="str">
        <f t="shared" si="170"/>
        <v>CLOSED</v>
      </c>
      <c r="K797" s="197" t="s">
        <v>775</v>
      </c>
      <c r="L797" s="207"/>
      <c r="M797" s="233"/>
      <c r="N797" s="221"/>
      <c r="O797" s="224"/>
      <c r="P797" s="399"/>
      <c r="Q797" s="399"/>
      <c r="R797" s="205"/>
      <c r="S797" s="169"/>
      <c r="T797" s="205"/>
      <c r="U797" s="169"/>
      <c r="V797" s="169"/>
      <c r="W797" s="231" t="s">
        <v>218</v>
      </c>
      <c r="X797" s="168"/>
      <c r="Y797" s="168"/>
      <c r="Z797" s="168"/>
      <c r="AA797" s="168"/>
      <c r="AB797" s="168"/>
      <c r="AC797" s="168"/>
      <c r="AD797" s="162"/>
      <c r="AE797" s="162"/>
      <c r="AF797" s="162"/>
      <c r="AG797" s="162"/>
      <c r="AH797" s="162"/>
      <c r="AI797" s="163"/>
      <c r="AJ797" s="163"/>
      <c r="AK797" s="163"/>
      <c r="AL797" s="163"/>
      <c r="AM797" s="199"/>
      <c r="AN797" s="199"/>
      <c r="AO797" s="199"/>
      <c r="AP797" s="199"/>
      <c r="AQ797" s="199"/>
      <c r="AR797" s="163"/>
    </row>
    <row r="798" spans="1:44" ht="30" x14ac:dyDescent="0.25">
      <c r="A798" s="165" t="s">
        <v>2024</v>
      </c>
      <c r="B798" s="165" t="s">
        <v>163</v>
      </c>
      <c r="C798" s="165"/>
      <c r="D798" s="166" t="s">
        <v>144</v>
      </c>
      <c r="E798" s="166" t="s">
        <v>2046</v>
      </c>
      <c r="F798" s="165" t="s">
        <v>220</v>
      </c>
      <c r="G798" s="165" t="s">
        <v>61</v>
      </c>
      <c r="H798" s="167">
        <v>44756.416666666664</v>
      </c>
      <c r="I798" s="167">
        <v>44756.4375</v>
      </c>
      <c r="J798" s="161" t="str">
        <f t="shared" si="170"/>
        <v>CLOSED</v>
      </c>
      <c r="K798" s="197" t="s">
        <v>2028</v>
      </c>
      <c r="L798" s="207"/>
      <c r="M798" s="233" t="s">
        <v>1135</v>
      </c>
      <c r="N798" s="221" t="s">
        <v>1136</v>
      </c>
      <c r="O798" s="224">
        <v>2</v>
      </c>
      <c r="P798" s="399"/>
      <c r="Q798" s="399"/>
      <c r="R798" s="205"/>
      <c r="S798" s="169"/>
      <c r="T798" s="205"/>
      <c r="U798" s="169"/>
      <c r="V798" s="169"/>
      <c r="W798" s="231" t="s">
        <v>218</v>
      </c>
      <c r="X798" s="168"/>
      <c r="Y798" s="168"/>
      <c r="Z798" s="168" t="s">
        <v>186</v>
      </c>
      <c r="AA798" s="168"/>
      <c r="AB798" s="168"/>
      <c r="AC798" s="168"/>
      <c r="AD798" s="162"/>
      <c r="AE798" s="162"/>
      <c r="AF798" s="162"/>
      <c r="AG798" s="162"/>
      <c r="AH798" s="162"/>
      <c r="AI798" s="163"/>
      <c r="AJ798" s="163"/>
      <c r="AK798" s="163"/>
      <c r="AL798" s="163"/>
      <c r="AM798" s="199"/>
      <c r="AN798" s="199"/>
      <c r="AO798" s="199"/>
      <c r="AP798" s="199"/>
      <c r="AQ798" s="199"/>
      <c r="AR798" s="163"/>
    </row>
    <row r="799" spans="1:44" ht="30" x14ac:dyDescent="0.25">
      <c r="A799" s="165" t="s">
        <v>2025</v>
      </c>
      <c r="B799" s="165" t="s">
        <v>163</v>
      </c>
      <c r="C799" s="165"/>
      <c r="D799" s="166" t="s">
        <v>144</v>
      </c>
      <c r="E799" s="166" t="s">
        <v>2029</v>
      </c>
      <c r="F799" s="165" t="s">
        <v>220</v>
      </c>
      <c r="G799" s="165" t="s">
        <v>61</v>
      </c>
      <c r="H799" s="167">
        <v>44756.4375</v>
      </c>
      <c r="I799" s="167">
        <v>44756.708333333336</v>
      </c>
      <c r="J799" s="161" t="str">
        <f t="shared" ref="J799" si="173">IF(A799="","",IF(OR(I799="",H799="")=TRUE,"OPEN","CLOSED"))</f>
        <v>CLOSED</v>
      </c>
      <c r="K799" s="197" t="s">
        <v>2030</v>
      </c>
      <c r="L799" s="207"/>
      <c r="M799" s="233"/>
      <c r="N799" s="221"/>
      <c r="O799" s="224"/>
      <c r="P799" s="399"/>
      <c r="Q799" s="399"/>
      <c r="R799" s="205"/>
      <c r="S799" s="169"/>
      <c r="T799" s="205"/>
      <c r="U799" s="169"/>
      <c r="V799" s="169"/>
      <c r="W799" s="231" t="s">
        <v>218</v>
      </c>
      <c r="X799" s="168"/>
      <c r="Y799" s="168"/>
      <c r="Z799" s="168"/>
      <c r="AA799" s="168"/>
      <c r="AB799" s="168"/>
      <c r="AC799" s="168"/>
      <c r="AD799" s="162"/>
      <c r="AE799" s="162"/>
      <c r="AF799" s="162"/>
      <c r="AG799" s="162"/>
      <c r="AH799" s="162"/>
      <c r="AI799" s="163"/>
      <c r="AJ799" s="163"/>
      <c r="AK799" s="163"/>
      <c r="AL799" s="163"/>
      <c r="AM799" s="199"/>
      <c r="AN799" s="199"/>
      <c r="AO799" s="199"/>
      <c r="AP799" s="199"/>
      <c r="AQ799" s="199"/>
      <c r="AR799" s="163"/>
    </row>
    <row r="800" spans="1:44" x14ac:dyDescent="0.25">
      <c r="A800" s="165" t="s">
        <v>2014</v>
      </c>
      <c r="B800" s="165" t="s">
        <v>163</v>
      </c>
      <c r="C800" s="165"/>
      <c r="D800" s="166" t="s">
        <v>144</v>
      </c>
      <c r="E800" s="166" t="s">
        <v>2023</v>
      </c>
      <c r="F800" s="165" t="s">
        <v>220</v>
      </c>
      <c r="G800" s="165" t="s">
        <v>62</v>
      </c>
      <c r="H800" s="167">
        <v>44760.458333333336</v>
      </c>
      <c r="I800" s="167">
        <v>44760.465277777781</v>
      </c>
      <c r="J800" s="161" t="str">
        <f t="shared" ref="J800" si="174">IF(A800="","",IF(OR(I800="",H800="")=TRUE,"OPEN","CLOSED"))</f>
        <v>CLOSED</v>
      </c>
      <c r="K800" s="197" t="s">
        <v>2018</v>
      </c>
      <c r="L800" s="207"/>
      <c r="M800" s="233" t="s">
        <v>2021</v>
      </c>
      <c r="N800" s="221" t="s">
        <v>1136</v>
      </c>
      <c r="O800" s="224">
        <v>3</v>
      </c>
      <c r="P800" s="399"/>
      <c r="Q800" s="399"/>
      <c r="R800" s="205"/>
      <c r="S800" s="169"/>
      <c r="T800" s="205"/>
      <c r="U800" s="169"/>
      <c r="V800" s="169"/>
      <c r="W800" s="231" t="s">
        <v>218</v>
      </c>
      <c r="X800" s="168" t="s">
        <v>186</v>
      </c>
      <c r="Y800" s="168" t="s">
        <v>186</v>
      </c>
      <c r="Z800" s="168"/>
      <c r="AA800" s="168"/>
      <c r="AB800" s="168"/>
      <c r="AC800" s="168"/>
      <c r="AD800" s="162"/>
      <c r="AE800" s="162"/>
      <c r="AF800" s="162"/>
      <c r="AG800" s="162"/>
      <c r="AH800" s="162"/>
      <c r="AI800" s="163"/>
      <c r="AJ800" s="163"/>
      <c r="AK800" s="163"/>
      <c r="AL800" s="163"/>
      <c r="AM800" s="199"/>
      <c r="AN800" s="199"/>
      <c r="AO800" s="199"/>
      <c r="AP800" s="199"/>
      <c r="AQ800" s="199"/>
      <c r="AR800" s="163"/>
    </row>
    <row r="801" spans="1:44" x14ac:dyDescent="0.25">
      <c r="A801" s="165" t="s">
        <v>2015</v>
      </c>
      <c r="B801" s="165" t="s">
        <v>163</v>
      </c>
      <c r="C801" s="165"/>
      <c r="D801" s="166" t="s">
        <v>144</v>
      </c>
      <c r="E801" s="166" t="s">
        <v>2020</v>
      </c>
      <c r="F801" s="165" t="s">
        <v>220</v>
      </c>
      <c r="G801" s="165" t="s">
        <v>62</v>
      </c>
      <c r="H801" s="167">
        <v>44760.465277777781</v>
      </c>
      <c r="I801" s="167">
        <v>44760.472222222219</v>
      </c>
      <c r="J801" s="161" t="str">
        <f>IF(A801="","",IF(OR(I801="",H801="")=TRUE,"OPEN","CLOSED"))</f>
        <v>CLOSED</v>
      </c>
      <c r="K801" s="197" t="s">
        <v>2019</v>
      </c>
      <c r="L801" s="207"/>
      <c r="M801" s="233" t="s">
        <v>2022</v>
      </c>
      <c r="N801" s="221" t="s">
        <v>1661</v>
      </c>
      <c r="O801" s="224">
        <v>1</v>
      </c>
      <c r="P801" s="399"/>
      <c r="Q801" s="399"/>
      <c r="R801" s="205"/>
      <c r="S801" s="169"/>
      <c r="T801" s="205"/>
      <c r="U801" s="169"/>
      <c r="V801" s="169"/>
      <c r="W801" s="231" t="s">
        <v>218</v>
      </c>
      <c r="X801" s="168" t="s">
        <v>186</v>
      </c>
      <c r="Y801" s="168" t="s">
        <v>186</v>
      </c>
      <c r="Z801" s="168"/>
      <c r="AA801" s="168"/>
      <c r="AB801" s="168"/>
      <c r="AC801" s="168"/>
      <c r="AD801" s="162"/>
      <c r="AE801" s="162"/>
      <c r="AF801" s="162"/>
      <c r="AG801" s="162"/>
      <c r="AH801" s="162"/>
      <c r="AI801" s="163"/>
      <c r="AJ801" s="163"/>
      <c r="AK801" s="163"/>
      <c r="AL801" s="163"/>
      <c r="AM801" s="199"/>
      <c r="AN801" s="199"/>
      <c r="AO801" s="199"/>
      <c r="AP801" s="199"/>
      <c r="AQ801" s="199"/>
      <c r="AR801" s="163"/>
    </row>
    <row r="802" spans="1:44" x14ac:dyDescent="0.25">
      <c r="A802" s="165" t="s">
        <v>2016</v>
      </c>
      <c r="B802" s="165" t="s">
        <v>163</v>
      </c>
      <c r="C802" s="165"/>
      <c r="D802" s="166" t="s">
        <v>143</v>
      </c>
      <c r="E802" s="166" t="s">
        <v>283</v>
      </c>
      <c r="F802" s="165" t="s">
        <v>220</v>
      </c>
      <c r="G802" s="165" t="s">
        <v>68</v>
      </c>
      <c r="H802" s="167">
        <v>44760.472222222219</v>
      </c>
      <c r="I802" s="167">
        <v>44760.486111111109</v>
      </c>
      <c r="J802" s="161" t="str">
        <f>IF(A802="","",IF(OR(I802="",H802="")=TRUE,"OPEN","CLOSED"))</f>
        <v>CLOSED</v>
      </c>
      <c r="K802" s="197" t="s">
        <v>730</v>
      </c>
      <c r="L802" s="207"/>
      <c r="M802" s="233"/>
      <c r="N802" s="221"/>
      <c r="O802" s="224"/>
      <c r="P802" s="399"/>
      <c r="Q802" s="399"/>
      <c r="R802" s="205"/>
      <c r="S802" s="169"/>
      <c r="T802" s="205"/>
      <c r="U802" s="169"/>
      <c r="V802" s="169"/>
      <c r="W802" s="231" t="s">
        <v>218</v>
      </c>
      <c r="X802" s="168" t="s">
        <v>186</v>
      </c>
      <c r="Y802" s="168" t="s">
        <v>186</v>
      </c>
      <c r="Z802" s="168"/>
      <c r="AA802" s="168"/>
      <c r="AB802" s="168"/>
      <c r="AC802" s="168"/>
      <c r="AD802" s="162"/>
      <c r="AE802" s="162"/>
      <c r="AF802" s="162"/>
      <c r="AG802" s="162"/>
      <c r="AH802" s="162"/>
      <c r="AI802" s="163"/>
      <c r="AJ802" s="163"/>
      <c r="AK802" s="163"/>
      <c r="AL802" s="163"/>
      <c r="AM802" s="199"/>
      <c r="AN802" s="199"/>
      <c r="AO802" s="199"/>
      <c r="AP802" s="199"/>
      <c r="AQ802" s="199"/>
      <c r="AR802" s="163"/>
    </row>
    <row r="803" spans="1:44" ht="30" x14ac:dyDescent="0.25">
      <c r="A803" s="165" t="s">
        <v>2017</v>
      </c>
      <c r="B803" s="165" t="s">
        <v>163</v>
      </c>
      <c r="C803" s="165"/>
      <c r="D803" s="166" t="s">
        <v>143</v>
      </c>
      <c r="E803" s="166" t="s">
        <v>284</v>
      </c>
      <c r="F803" s="165" t="s">
        <v>220</v>
      </c>
      <c r="G803" s="165" t="s">
        <v>61</v>
      </c>
      <c r="H803" s="167">
        <v>44760.506944444445</v>
      </c>
      <c r="I803" s="167">
        <v>44760.527777777781</v>
      </c>
      <c r="J803" s="161" t="str">
        <f>IF(A803="","",IF(OR(I803="",H803="")=TRUE,"OPEN","CLOSED"))</f>
        <v>CLOSED</v>
      </c>
      <c r="K803" s="197" t="s">
        <v>731</v>
      </c>
      <c r="L803" s="207"/>
      <c r="M803" s="233"/>
      <c r="N803" s="221"/>
      <c r="O803" s="224"/>
      <c r="P803" s="399"/>
      <c r="Q803" s="399"/>
      <c r="R803" s="205"/>
      <c r="S803" s="169"/>
      <c r="T803" s="205"/>
      <c r="U803" s="169"/>
      <c r="V803" s="169"/>
      <c r="W803" s="231" t="s">
        <v>218</v>
      </c>
      <c r="X803" s="168" t="s">
        <v>186</v>
      </c>
      <c r="Y803" s="168" t="s">
        <v>186</v>
      </c>
      <c r="Z803" s="168"/>
      <c r="AA803" s="168"/>
      <c r="AB803" s="168"/>
      <c r="AC803" s="168"/>
      <c r="AD803" s="162"/>
      <c r="AE803" s="162"/>
      <c r="AF803" s="162"/>
      <c r="AG803" s="162"/>
      <c r="AH803" s="162"/>
      <c r="AI803" s="163"/>
      <c r="AJ803" s="163"/>
      <c r="AK803" s="163"/>
      <c r="AL803" s="163"/>
      <c r="AM803" s="199"/>
      <c r="AN803" s="199"/>
      <c r="AO803" s="199"/>
      <c r="AP803" s="199"/>
      <c r="AQ803" s="199"/>
      <c r="AR803" s="163"/>
    </row>
    <row r="804" spans="1:44" ht="30" x14ac:dyDescent="0.25">
      <c r="A804" s="165" t="s">
        <v>2037</v>
      </c>
      <c r="B804" s="165" t="s">
        <v>163</v>
      </c>
      <c r="C804" s="165"/>
      <c r="D804" s="166" t="s">
        <v>143</v>
      </c>
      <c r="E804" s="166" t="s">
        <v>407</v>
      </c>
      <c r="F804" s="165" t="s">
        <v>220</v>
      </c>
      <c r="G804" s="165" t="s">
        <v>61</v>
      </c>
      <c r="H804" s="167">
        <v>44760.763888888891</v>
      </c>
      <c r="I804" s="167">
        <v>44760.784722222219</v>
      </c>
      <c r="J804" s="161" t="str">
        <f t="shared" ref="J804:J805" si="175">IF(A804="","",IF(OR(I804="",H804="")=TRUE,"OPEN","CLOSED"))</f>
        <v>CLOSED</v>
      </c>
      <c r="K804" s="197" t="s">
        <v>775</v>
      </c>
      <c r="L804" s="207"/>
      <c r="M804" s="233"/>
      <c r="N804" s="221"/>
      <c r="O804" s="224"/>
      <c r="P804" s="399"/>
      <c r="Q804" s="399"/>
      <c r="R804" s="205"/>
      <c r="S804" s="169"/>
      <c r="T804" s="205"/>
      <c r="U804" s="169"/>
      <c r="V804" s="169"/>
      <c r="W804" s="231" t="s">
        <v>218</v>
      </c>
      <c r="X804" s="168"/>
      <c r="Y804" s="168"/>
      <c r="Z804" s="168" t="s">
        <v>186</v>
      </c>
      <c r="AA804" s="168"/>
      <c r="AB804" s="168"/>
      <c r="AC804" s="168"/>
      <c r="AD804" s="162"/>
      <c r="AE804" s="162"/>
      <c r="AF804" s="162"/>
      <c r="AG804" s="162"/>
      <c r="AH804" s="162"/>
      <c r="AI804" s="163"/>
      <c r="AJ804" s="163"/>
      <c r="AK804" s="163"/>
      <c r="AL804" s="163"/>
      <c r="AM804" s="199"/>
      <c r="AN804" s="199"/>
      <c r="AO804" s="199"/>
      <c r="AP804" s="199"/>
      <c r="AQ804" s="199"/>
      <c r="AR804" s="163"/>
    </row>
    <row r="805" spans="1:44" x14ac:dyDescent="0.25">
      <c r="A805" s="165" t="s">
        <v>2038</v>
      </c>
      <c r="B805" s="165" t="s">
        <v>163</v>
      </c>
      <c r="C805" s="165"/>
      <c r="D805" s="166" t="s">
        <v>143</v>
      </c>
      <c r="E805" s="166" t="s">
        <v>255</v>
      </c>
      <c r="F805" s="165" t="s">
        <v>220</v>
      </c>
      <c r="G805" s="165" t="s">
        <v>65</v>
      </c>
      <c r="H805" s="167">
        <v>44760.784722222219</v>
      </c>
      <c r="I805" s="167">
        <v>44760.833333333336</v>
      </c>
      <c r="J805" s="161" t="str">
        <f t="shared" si="175"/>
        <v>CLOSED</v>
      </c>
      <c r="K805" s="197" t="s">
        <v>2039</v>
      </c>
      <c r="L805" s="207"/>
      <c r="M805" s="233"/>
      <c r="N805" s="221"/>
      <c r="O805" s="224"/>
      <c r="P805" s="399"/>
      <c r="Q805" s="399"/>
      <c r="R805" s="205"/>
      <c r="S805" s="169"/>
      <c r="T805" s="205"/>
      <c r="U805" s="169"/>
      <c r="V805" s="169"/>
      <c r="W805" s="231" t="s">
        <v>218</v>
      </c>
      <c r="X805" s="168"/>
      <c r="Y805" s="168"/>
      <c r="Z805" s="168" t="s">
        <v>186</v>
      </c>
      <c r="AA805" s="168"/>
      <c r="AB805" s="168"/>
      <c r="AC805" s="168"/>
      <c r="AD805" s="162"/>
      <c r="AE805" s="162"/>
      <c r="AF805" s="162"/>
      <c r="AG805" s="162"/>
      <c r="AH805" s="162"/>
      <c r="AI805" s="163"/>
      <c r="AJ805" s="163"/>
      <c r="AK805" s="163"/>
      <c r="AL805" s="163"/>
      <c r="AM805" s="199"/>
      <c r="AN805" s="199"/>
      <c r="AO805" s="199"/>
      <c r="AP805" s="199"/>
      <c r="AQ805" s="199"/>
      <c r="AR805" s="163"/>
    </row>
    <row r="806" spans="1:44" x14ac:dyDescent="0.25">
      <c r="A806" s="165" t="s">
        <v>2041</v>
      </c>
      <c r="B806" s="165" t="s">
        <v>163</v>
      </c>
      <c r="C806" s="165"/>
      <c r="D806" s="166" t="s">
        <v>143</v>
      </c>
      <c r="E806" s="166" t="s">
        <v>283</v>
      </c>
      <c r="F806" s="165" t="s">
        <v>220</v>
      </c>
      <c r="G806" s="165" t="s">
        <v>68</v>
      </c>
      <c r="H806" s="167">
        <v>44761.520833333336</v>
      </c>
      <c r="I806" s="167">
        <v>44761.541666666664</v>
      </c>
      <c r="J806" s="161" t="str">
        <f>IF(A806="","",IF(OR(I806="",H806="")=TRUE,"OPEN","CLOSED"))</f>
        <v>CLOSED</v>
      </c>
      <c r="K806" s="197" t="s">
        <v>730</v>
      </c>
      <c r="L806" s="207"/>
      <c r="M806" s="233"/>
      <c r="N806" s="221"/>
      <c r="O806" s="224"/>
      <c r="P806" s="399"/>
      <c r="Q806" s="399"/>
      <c r="R806" s="205"/>
      <c r="S806" s="169"/>
      <c r="T806" s="205"/>
      <c r="U806" s="169"/>
      <c r="V806" s="169"/>
      <c r="W806" s="231" t="s">
        <v>218</v>
      </c>
      <c r="X806" s="168" t="s">
        <v>186</v>
      </c>
      <c r="Y806" s="168"/>
      <c r="Z806" s="168"/>
      <c r="AA806" s="168"/>
      <c r="AB806" s="168"/>
      <c r="AC806" s="168"/>
      <c r="AD806" s="162"/>
      <c r="AE806" s="162"/>
      <c r="AF806" s="162"/>
      <c r="AG806" s="162"/>
      <c r="AH806" s="162"/>
      <c r="AI806" s="163"/>
      <c r="AJ806" s="163"/>
      <c r="AK806" s="163"/>
      <c r="AL806" s="163"/>
      <c r="AM806" s="199"/>
      <c r="AN806" s="199"/>
      <c r="AO806" s="199"/>
      <c r="AP806" s="199"/>
      <c r="AQ806" s="199"/>
      <c r="AR806" s="163"/>
    </row>
    <row r="807" spans="1:44" ht="30" x14ac:dyDescent="0.25">
      <c r="A807" s="165" t="s">
        <v>2042</v>
      </c>
      <c r="B807" s="165" t="s">
        <v>163</v>
      </c>
      <c r="C807" s="165"/>
      <c r="D807" s="166" t="s">
        <v>143</v>
      </c>
      <c r="E807" s="166" t="s">
        <v>284</v>
      </c>
      <c r="F807" s="165" t="s">
        <v>220</v>
      </c>
      <c r="G807" s="165" t="s">
        <v>61</v>
      </c>
      <c r="H807" s="167">
        <v>44761.541666666664</v>
      </c>
      <c r="I807" s="167">
        <v>44761.5625</v>
      </c>
      <c r="J807" s="161" t="str">
        <f>IF(A807="","",IF(OR(I807="",H807="")=TRUE,"OPEN","CLOSED"))</f>
        <v>CLOSED</v>
      </c>
      <c r="K807" s="197" t="s">
        <v>731</v>
      </c>
      <c r="L807" s="207"/>
      <c r="M807" s="233"/>
      <c r="N807" s="221"/>
      <c r="O807" s="224"/>
      <c r="P807" s="399"/>
      <c r="Q807" s="399"/>
      <c r="R807" s="205"/>
      <c r="S807" s="169"/>
      <c r="T807" s="205"/>
      <c r="U807" s="169"/>
      <c r="V807" s="169"/>
      <c r="W807" s="231" t="s">
        <v>218</v>
      </c>
      <c r="X807" s="168" t="s">
        <v>186</v>
      </c>
      <c r="Y807" s="168"/>
      <c r="Z807" s="168"/>
      <c r="AA807" s="168"/>
      <c r="AB807" s="168"/>
      <c r="AC807" s="168"/>
      <c r="AD807" s="162"/>
      <c r="AE807" s="162"/>
      <c r="AF807" s="162"/>
      <c r="AG807" s="162"/>
      <c r="AH807" s="162"/>
      <c r="AI807" s="163"/>
      <c r="AJ807" s="163"/>
      <c r="AK807" s="163"/>
      <c r="AL807" s="163"/>
      <c r="AM807" s="199"/>
      <c r="AN807" s="199"/>
      <c r="AO807" s="199"/>
      <c r="AP807" s="199"/>
      <c r="AQ807" s="199"/>
      <c r="AR807" s="163"/>
    </row>
    <row r="808" spans="1:44" ht="30" x14ac:dyDescent="0.25">
      <c r="A808" s="165" t="s">
        <v>2043</v>
      </c>
      <c r="B808" s="165" t="s">
        <v>163</v>
      </c>
      <c r="C808" s="165"/>
      <c r="D808" s="166" t="s">
        <v>143</v>
      </c>
      <c r="E808" s="166" t="s">
        <v>407</v>
      </c>
      <c r="F808" s="165" t="s">
        <v>220</v>
      </c>
      <c r="G808" s="165" t="s">
        <v>61</v>
      </c>
      <c r="H808" s="167">
        <v>44761.763888888891</v>
      </c>
      <c r="I808" s="167">
        <v>44761.784722222219</v>
      </c>
      <c r="J808" s="161" t="str">
        <f t="shared" ref="J808" si="176">IF(A808="","",IF(OR(I808="",H808="")=TRUE,"OPEN","CLOSED"))</f>
        <v>CLOSED</v>
      </c>
      <c r="K808" s="197" t="s">
        <v>775</v>
      </c>
      <c r="L808" s="207"/>
      <c r="M808" s="233"/>
      <c r="N808" s="221"/>
      <c r="O808" s="224"/>
      <c r="P808" s="399"/>
      <c r="Q808" s="399"/>
      <c r="R808" s="205"/>
      <c r="S808" s="169"/>
      <c r="T808" s="205"/>
      <c r="U808" s="169"/>
      <c r="V808" s="169"/>
      <c r="W808" s="231" t="s">
        <v>218</v>
      </c>
      <c r="X808" s="168"/>
      <c r="Y808" s="168"/>
      <c r="Z808" s="168" t="s">
        <v>186</v>
      </c>
      <c r="AA808" s="168"/>
      <c r="AB808" s="168"/>
      <c r="AC808" s="168"/>
      <c r="AD808" s="162"/>
      <c r="AE808" s="162"/>
      <c r="AF808" s="162"/>
      <c r="AG808" s="162"/>
      <c r="AH808" s="162"/>
      <c r="AI808" s="163"/>
      <c r="AJ808" s="163"/>
      <c r="AK808" s="163"/>
      <c r="AL808" s="163"/>
      <c r="AM808" s="199"/>
      <c r="AN808" s="199"/>
      <c r="AO808" s="199"/>
      <c r="AP808" s="199"/>
      <c r="AQ808" s="199"/>
      <c r="AR808" s="163"/>
    </row>
    <row r="809" spans="1:44" x14ac:dyDescent="0.25">
      <c r="A809" s="165" t="s">
        <v>2044</v>
      </c>
      <c r="B809" s="165" t="s">
        <v>163</v>
      </c>
      <c r="C809" s="165"/>
      <c r="D809" s="166" t="s">
        <v>143</v>
      </c>
      <c r="E809" s="166" t="s">
        <v>283</v>
      </c>
      <c r="F809" s="165" t="s">
        <v>220</v>
      </c>
      <c r="G809" s="165" t="s">
        <v>68</v>
      </c>
      <c r="H809" s="167">
        <v>44762.333333333336</v>
      </c>
      <c r="I809" s="167">
        <v>44762.354166666664</v>
      </c>
      <c r="J809" s="161" t="str">
        <f t="shared" si="170"/>
        <v>CLOSED</v>
      </c>
      <c r="K809" s="197" t="s">
        <v>730</v>
      </c>
      <c r="L809" s="207"/>
      <c r="M809" s="233"/>
      <c r="N809" s="221"/>
      <c r="O809" s="224"/>
      <c r="P809" s="399"/>
      <c r="Q809" s="399"/>
      <c r="R809" s="205"/>
      <c r="S809" s="169"/>
      <c r="T809" s="205"/>
      <c r="U809" s="169"/>
      <c r="V809" s="169"/>
      <c r="W809" s="231" t="s">
        <v>218</v>
      </c>
      <c r="X809" s="168" t="s">
        <v>186</v>
      </c>
      <c r="Y809" s="168"/>
      <c r="Z809" s="168"/>
      <c r="AA809" s="168"/>
      <c r="AB809" s="168"/>
      <c r="AC809" s="168"/>
      <c r="AD809" s="162"/>
      <c r="AE809" s="162"/>
      <c r="AF809" s="162"/>
      <c r="AG809" s="162"/>
      <c r="AH809" s="162"/>
      <c r="AI809" s="163"/>
      <c r="AJ809" s="163"/>
      <c r="AK809" s="163"/>
      <c r="AL809" s="163"/>
      <c r="AM809" s="199"/>
      <c r="AN809" s="199"/>
      <c r="AO809" s="199"/>
      <c r="AP809" s="199"/>
      <c r="AQ809" s="199"/>
      <c r="AR809" s="163"/>
    </row>
    <row r="810" spans="1:44" ht="30" x14ac:dyDescent="0.25">
      <c r="A810" s="165" t="s">
        <v>2045</v>
      </c>
      <c r="B810" s="165" t="s">
        <v>163</v>
      </c>
      <c r="C810" s="165"/>
      <c r="D810" s="166" t="s">
        <v>143</v>
      </c>
      <c r="E810" s="166" t="s">
        <v>284</v>
      </c>
      <c r="F810" s="165" t="s">
        <v>220</v>
      </c>
      <c r="G810" s="165" t="s">
        <v>61</v>
      </c>
      <c r="H810" s="167">
        <v>44762.354166666664</v>
      </c>
      <c r="I810" s="167">
        <v>44762.375</v>
      </c>
      <c r="J810" s="161" t="str">
        <f t="shared" si="170"/>
        <v>CLOSED</v>
      </c>
      <c r="K810" s="197" t="s">
        <v>731</v>
      </c>
      <c r="L810" s="207"/>
      <c r="M810" s="233"/>
      <c r="N810" s="221"/>
      <c r="O810" s="224"/>
      <c r="P810" s="399"/>
      <c r="Q810" s="399"/>
      <c r="R810" s="205"/>
      <c r="S810" s="169"/>
      <c r="T810" s="205"/>
      <c r="U810" s="169"/>
      <c r="V810" s="169"/>
      <c r="W810" s="231" t="s">
        <v>218</v>
      </c>
      <c r="X810" s="168" t="s">
        <v>186</v>
      </c>
      <c r="Y810" s="168"/>
      <c r="Z810" s="168"/>
      <c r="AA810" s="168"/>
      <c r="AB810" s="168"/>
      <c r="AC810" s="168"/>
      <c r="AD810" s="162"/>
      <c r="AE810" s="162"/>
      <c r="AF810" s="162"/>
      <c r="AG810" s="162"/>
      <c r="AH810" s="162"/>
      <c r="AI810" s="163"/>
      <c r="AJ810" s="163"/>
      <c r="AK810" s="163"/>
      <c r="AL810" s="163"/>
      <c r="AM810" s="199"/>
      <c r="AN810" s="199"/>
      <c r="AO810" s="199"/>
      <c r="AP810" s="199"/>
      <c r="AQ810" s="199"/>
      <c r="AR810" s="163"/>
    </row>
    <row r="811" spans="1:44" x14ac:dyDescent="0.25">
      <c r="A811" s="165" t="s">
        <v>2048</v>
      </c>
      <c r="B811" s="165" t="s">
        <v>163</v>
      </c>
      <c r="C811" s="165"/>
      <c r="D811" s="166" t="s">
        <v>144</v>
      </c>
      <c r="E811" s="166" t="s">
        <v>2049</v>
      </c>
      <c r="F811" s="165" t="s">
        <v>220</v>
      </c>
      <c r="G811" s="165" t="s">
        <v>60</v>
      </c>
      <c r="H811" s="167">
        <v>44762.541666666664</v>
      </c>
      <c r="I811" s="167">
        <v>44762.552083333336</v>
      </c>
      <c r="J811" s="161" t="str">
        <f t="shared" si="170"/>
        <v>CLOSED</v>
      </c>
      <c r="K811" s="197" t="s">
        <v>2050</v>
      </c>
      <c r="L811" s="207"/>
      <c r="M811" s="233"/>
      <c r="N811" s="221"/>
      <c r="O811" s="224">
        <v>1</v>
      </c>
      <c r="P811" s="399"/>
      <c r="Q811" s="399"/>
      <c r="R811" s="205"/>
      <c r="S811" s="169"/>
      <c r="T811" s="205"/>
      <c r="U811" s="169"/>
      <c r="V811" s="169"/>
      <c r="W811" s="231" t="s">
        <v>218</v>
      </c>
      <c r="X811" s="168" t="s">
        <v>186</v>
      </c>
      <c r="Y811" s="168"/>
      <c r="Z811" s="168"/>
      <c r="AA811" s="168"/>
      <c r="AB811" s="168"/>
      <c r="AC811" s="168"/>
      <c r="AD811" s="162"/>
      <c r="AE811" s="162"/>
      <c r="AF811" s="162"/>
      <c r="AG811" s="162"/>
      <c r="AH811" s="162"/>
      <c r="AI811" s="163"/>
      <c r="AJ811" s="163"/>
      <c r="AK811" s="163"/>
      <c r="AL811" s="163"/>
      <c r="AM811" s="199"/>
      <c r="AN811" s="199"/>
      <c r="AO811" s="199"/>
      <c r="AP811" s="199"/>
      <c r="AQ811" s="199"/>
      <c r="AR811" s="163"/>
    </row>
    <row r="812" spans="1:44" x14ac:dyDescent="0.25">
      <c r="A812" s="165" t="s">
        <v>2051</v>
      </c>
      <c r="B812" s="165" t="s">
        <v>163</v>
      </c>
      <c r="C812" s="165"/>
      <c r="D812" s="166" t="s">
        <v>143</v>
      </c>
      <c r="E812" s="166" t="s">
        <v>246</v>
      </c>
      <c r="F812" s="165" t="s">
        <v>220</v>
      </c>
      <c r="G812" s="165" t="s">
        <v>68</v>
      </c>
      <c r="H812" s="167">
        <v>44762.354166666664</v>
      </c>
      <c r="I812" s="167">
        <v>44762.364583333336</v>
      </c>
      <c r="J812" s="161" t="str">
        <f t="shared" si="170"/>
        <v>CLOSED</v>
      </c>
      <c r="K812" s="197" t="s">
        <v>984</v>
      </c>
      <c r="L812" s="207"/>
      <c r="M812" s="233"/>
      <c r="N812" s="221"/>
      <c r="O812" s="224"/>
      <c r="P812" s="399"/>
      <c r="Q812" s="399"/>
      <c r="R812" s="205"/>
      <c r="S812" s="169"/>
      <c r="T812" s="205"/>
      <c r="U812" s="169"/>
      <c r="V812" s="169"/>
      <c r="W812" s="231" t="s">
        <v>218</v>
      </c>
      <c r="X812" s="168" t="s">
        <v>186</v>
      </c>
      <c r="Y812" s="168"/>
      <c r="Z812" s="168"/>
      <c r="AA812" s="168"/>
      <c r="AB812" s="168"/>
      <c r="AC812" s="168"/>
      <c r="AD812" s="162"/>
      <c r="AE812" s="162"/>
      <c r="AF812" s="162"/>
      <c r="AG812" s="162"/>
      <c r="AH812" s="162"/>
      <c r="AI812" s="163"/>
      <c r="AJ812" s="163"/>
      <c r="AK812" s="163"/>
      <c r="AL812" s="163"/>
      <c r="AM812" s="199"/>
      <c r="AN812" s="199"/>
      <c r="AO812" s="199"/>
      <c r="AP812" s="199"/>
      <c r="AQ812" s="199"/>
      <c r="AR812" s="163"/>
    </row>
    <row r="813" spans="1:44" x14ac:dyDescent="0.25">
      <c r="A813" s="165" t="s">
        <v>2052</v>
      </c>
      <c r="B813" s="165" t="s">
        <v>163</v>
      </c>
      <c r="C813" s="165"/>
      <c r="D813" s="166" t="s">
        <v>143</v>
      </c>
      <c r="E813" s="166" t="s">
        <v>244</v>
      </c>
      <c r="F813" s="165" t="s">
        <v>220</v>
      </c>
      <c r="G813" s="165" t="s">
        <v>65</v>
      </c>
      <c r="H813" s="167">
        <v>44762.364583333336</v>
      </c>
      <c r="I813" s="167">
        <v>44762.375</v>
      </c>
      <c r="J813" s="161" t="str">
        <f t="shared" si="170"/>
        <v>CLOSED</v>
      </c>
      <c r="K813" s="197" t="s">
        <v>984</v>
      </c>
      <c r="L813" s="207"/>
      <c r="M813" s="233"/>
      <c r="N813" s="221"/>
      <c r="O813" s="224"/>
      <c r="P813" s="399"/>
      <c r="Q813" s="399"/>
      <c r="R813" s="205"/>
      <c r="S813" s="169"/>
      <c r="T813" s="205"/>
      <c r="U813" s="169"/>
      <c r="V813" s="169"/>
      <c r="W813" s="231" t="s">
        <v>218</v>
      </c>
      <c r="X813" s="168" t="s">
        <v>186</v>
      </c>
      <c r="Y813" s="168"/>
      <c r="Z813" s="168"/>
      <c r="AA813" s="168"/>
      <c r="AB813" s="168"/>
      <c r="AC813" s="168"/>
      <c r="AD813" s="162"/>
      <c r="AE813" s="162"/>
      <c r="AF813" s="162"/>
      <c r="AG813" s="162"/>
      <c r="AH813" s="162"/>
      <c r="AI813" s="163"/>
      <c r="AJ813" s="163"/>
      <c r="AK813" s="163"/>
      <c r="AL813" s="163"/>
      <c r="AM813" s="199"/>
      <c r="AN813" s="199"/>
      <c r="AO813" s="199"/>
      <c r="AP813" s="199"/>
      <c r="AQ813" s="199"/>
      <c r="AR813" s="163"/>
    </row>
    <row r="814" spans="1:44" x14ac:dyDescent="0.25">
      <c r="A814" s="165" t="s">
        <v>2053</v>
      </c>
      <c r="B814" s="165" t="s">
        <v>163</v>
      </c>
      <c r="C814" s="165"/>
      <c r="D814" s="166" t="s">
        <v>143</v>
      </c>
      <c r="E814" s="166" t="s">
        <v>245</v>
      </c>
      <c r="F814" s="165" t="s">
        <v>220</v>
      </c>
      <c r="G814" s="165" t="s">
        <v>65</v>
      </c>
      <c r="H814" s="167">
        <v>44762.375</v>
      </c>
      <c r="I814" s="167">
        <v>44762.388888888891</v>
      </c>
      <c r="J814" s="161" t="str">
        <f t="shared" si="170"/>
        <v>CLOSED</v>
      </c>
      <c r="K814" s="197" t="s">
        <v>1209</v>
      </c>
      <c r="L814" s="207"/>
      <c r="M814" s="233"/>
      <c r="N814" s="221"/>
      <c r="O814" s="224"/>
      <c r="P814" s="399"/>
      <c r="Q814" s="399"/>
      <c r="R814" s="205"/>
      <c r="S814" s="169"/>
      <c r="T814" s="205"/>
      <c r="U814" s="169"/>
      <c r="V814" s="169"/>
      <c r="W814" s="231" t="s">
        <v>218</v>
      </c>
      <c r="X814" s="168" t="s">
        <v>186</v>
      </c>
      <c r="Y814" s="168"/>
      <c r="Z814" s="168"/>
      <c r="AA814" s="168"/>
      <c r="AB814" s="168"/>
      <c r="AC814" s="168"/>
      <c r="AD814" s="162"/>
      <c r="AE814" s="162"/>
      <c r="AF814" s="162"/>
      <c r="AG814" s="162"/>
      <c r="AH814" s="162"/>
      <c r="AI814" s="163"/>
      <c r="AJ814" s="163"/>
      <c r="AK814" s="163"/>
      <c r="AL814" s="163"/>
      <c r="AM814" s="199"/>
      <c r="AN814" s="199"/>
      <c r="AO814" s="199"/>
      <c r="AP814" s="199"/>
      <c r="AQ814" s="199"/>
      <c r="AR814" s="163"/>
    </row>
    <row r="815" spans="1:44" x14ac:dyDescent="0.25">
      <c r="A815" s="165" t="s">
        <v>2054</v>
      </c>
      <c r="B815" s="165" t="s">
        <v>163</v>
      </c>
      <c r="C815" s="165"/>
      <c r="D815" s="166" t="s">
        <v>143</v>
      </c>
      <c r="E815" s="166" t="s">
        <v>247</v>
      </c>
      <c r="F815" s="165" t="s">
        <v>220</v>
      </c>
      <c r="G815" s="165" t="s">
        <v>66</v>
      </c>
      <c r="H815" s="167">
        <v>44762.388888888891</v>
      </c>
      <c r="I815" s="167">
        <v>44762.40625</v>
      </c>
      <c r="J815" s="161" t="str">
        <f t="shared" si="170"/>
        <v>CLOSED</v>
      </c>
      <c r="K815" s="197" t="s">
        <v>984</v>
      </c>
      <c r="L815" s="207"/>
      <c r="M815" s="233"/>
      <c r="N815" s="221"/>
      <c r="O815" s="224"/>
      <c r="P815" s="399"/>
      <c r="Q815" s="399"/>
      <c r="R815" s="205"/>
      <c r="S815" s="169"/>
      <c r="T815" s="205"/>
      <c r="U815" s="169"/>
      <c r="V815" s="169"/>
      <c r="W815" s="231" t="s">
        <v>218</v>
      </c>
      <c r="X815" s="168" t="s">
        <v>186</v>
      </c>
      <c r="Y815" s="168"/>
      <c r="Z815" s="168"/>
      <c r="AA815" s="168"/>
      <c r="AB815" s="168"/>
      <c r="AC815" s="168"/>
      <c r="AD815" s="162"/>
      <c r="AE815" s="162"/>
      <c r="AF815" s="162"/>
      <c r="AG815" s="162"/>
      <c r="AH815" s="162"/>
      <c r="AI815" s="163"/>
      <c r="AJ815" s="163"/>
      <c r="AK815" s="163"/>
      <c r="AL815" s="163"/>
      <c r="AM815" s="199"/>
      <c r="AN815" s="199"/>
      <c r="AO815" s="199"/>
      <c r="AP815" s="199"/>
      <c r="AQ815" s="199"/>
      <c r="AR815" s="163"/>
    </row>
    <row r="816" spans="1:44" x14ac:dyDescent="0.25">
      <c r="A816" s="165" t="s">
        <v>2055</v>
      </c>
      <c r="B816" s="165" t="s">
        <v>163</v>
      </c>
      <c r="C816" s="165"/>
      <c r="D816" s="166" t="s">
        <v>143</v>
      </c>
      <c r="E816" s="166" t="s">
        <v>261</v>
      </c>
      <c r="F816" s="165" t="s">
        <v>220</v>
      </c>
      <c r="G816" s="165" t="s">
        <v>66</v>
      </c>
      <c r="H816" s="167">
        <v>44762.40625</v>
      </c>
      <c r="I816" s="167">
        <v>44762.40625</v>
      </c>
      <c r="J816" s="161" t="str">
        <f t="shared" si="170"/>
        <v>CLOSED</v>
      </c>
      <c r="K816" s="197" t="s">
        <v>2058</v>
      </c>
      <c r="L816" s="207"/>
      <c r="M816" s="233"/>
      <c r="N816" s="221"/>
      <c r="O816" s="224"/>
      <c r="P816" s="399"/>
      <c r="Q816" s="399"/>
      <c r="R816" s="205"/>
      <c r="S816" s="169"/>
      <c r="T816" s="205"/>
      <c r="U816" s="169"/>
      <c r="V816" s="169"/>
      <c r="W816" s="231" t="s">
        <v>218</v>
      </c>
      <c r="X816" s="168" t="s">
        <v>186</v>
      </c>
      <c r="Y816" s="168"/>
      <c r="Z816" s="168"/>
      <c r="AA816" s="168"/>
      <c r="AB816" s="168"/>
      <c r="AC816" s="168"/>
      <c r="AD816" s="162"/>
      <c r="AE816" s="162"/>
      <c r="AF816" s="162"/>
      <c r="AG816" s="162"/>
      <c r="AH816" s="162"/>
      <c r="AI816" s="163"/>
      <c r="AJ816" s="163"/>
      <c r="AK816" s="163"/>
      <c r="AL816" s="163"/>
      <c r="AM816" s="199"/>
      <c r="AN816" s="199"/>
      <c r="AO816" s="199"/>
      <c r="AP816" s="199"/>
      <c r="AQ816" s="199"/>
      <c r="AR816" s="163"/>
    </row>
    <row r="817" spans="1:46" x14ac:dyDescent="0.25">
      <c r="A817" s="165" t="s">
        <v>2056</v>
      </c>
      <c r="B817" s="165" t="s">
        <v>163</v>
      </c>
      <c r="C817" s="165"/>
      <c r="D817" s="166" t="s">
        <v>143</v>
      </c>
      <c r="E817" s="166" t="s">
        <v>248</v>
      </c>
      <c r="F817" s="165" t="s">
        <v>220</v>
      </c>
      <c r="G817" s="165" t="s">
        <v>66</v>
      </c>
      <c r="H817" s="167">
        <v>44762.40625</v>
      </c>
      <c r="I817" s="167">
        <v>44762.416666666664</v>
      </c>
      <c r="J817" s="161" t="str">
        <f t="shared" si="170"/>
        <v>CLOSED</v>
      </c>
      <c r="K817" s="197" t="s">
        <v>984</v>
      </c>
      <c r="L817" s="207"/>
      <c r="M817" s="233"/>
      <c r="N817" s="221"/>
      <c r="O817" s="224"/>
      <c r="P817" s="399"/>
      <c r="Q817" s="399"/>
      <c r="R817" s="205"/>
      <c r="S817" s="169"/>
      <c r="T817" s="205"/>
      <c r="U817" s="169"/>
      <c r="V817" s="169"/>
      <c r="W817" s="231" t="s">
        <v>218</v>
      </c>
      <c r="X817" s="168" t="s">
        <v>186</v>
      </c>
      <c r="Y817" s="168"/>
      <c r="Z817" s="168"/>
      <c r="AA817" s="168"/>
      <c r="AB817" s="168"/>
      <c r="AC817" s="168"/>
      <c r="AD817" s="162"/>
      <c r="AE817" s="162"/>
      <c r="AF817" s="162"/>
      <c r="AG817" s="162"/>
      <c r="AH817" s="162"/>
      <c r="AI817" s="163"/>
      <c r="AJ817" s="163"/>
      <c r="AK817" s="163"/>
      <c r="AL817" s="163"/>
      <c r="AM817" s="199"/>
      <c r="AN817" s="199"/>
      <c r="AO817" s="199"/>
      <c r="AP817" s="199"/>
      <c r="AQ817" s="199"/>
      <c r="AR817" s="163"/>
    </row>
    <row r="818" spans="1:46" x14ac:dyDescent="0.25">
      <c r="A818" s="165" t="s">
        <v>2057</v>
      </c>
      <c r="B818" s="165" t="s">
        <v>163</v>
      </c>
      <c r="C818" s="165"/>
      <c r="D818" s="166" t="s">
        <v>143</v>
      </c>
      <c r="E818" s="166" t="s">
        <v>251</v>
      </c>
      <c r="F818" s="165" t="s">
        <v>220</v>
      </c>
      <c r="G818" s="165" t="s">
        <v>68</v>
      </c>
      <c r="H818" s="167">
        <v>44762.416666666664</v>
      </c>
      <c r="I818" s="167">
        <v>44762.4375</v>
      </c>
      <c r="J818" s="161" t="str">
        <f t="shared" ref="J818:J862" si="177">IF(A818="","",IF(OR(I818="",H818="")=TRUE,"OPEN","CLOSED"))</f>
        <v>CLOSED</v>
      </c>
      <c r="K818" s="197" t="s">
        <v>984</v>
      </c>
      <c r="L818" s="207"/>
      <c r="M818" s="233"/>
      <c r="N818" s="221"/>
      <c r="O818" s="224"/>
      <c r="P818" s="399"/>
      <c r="Q818" s="399"/>
      <c r="R818" s="205"/>
      <c r="S818" s="169"/>
      <c r="T818" s="205"/>
      <c r="U818" s="169"/>
      <c r="V818" s="169"/>
      <c r="W818" s="231" t="s">
        <v>218</v>
      </c>
      <c r="X818" s="168" t="s">
        <v>186</v>
      </c>
      <c r="Y818" s="168"/>
      <c r="Z818" s="168"/>
      <c r="AA818" s="168"/>
      <c r="AB818" s="168"/>
      <c r="AC818" s="168"/>
      <c r="AD818" s="162"/>
      <c r="AE818" s="162"/>
      <c r="AF818" s="162"/>
      <c r="AG818" s="162"/>
      <c r="AH818" s="162"/>
      <c r="AI818" s="163"/>
      <c r="AJ818" s="163"/>
      <c r="AK818" s="163"/>
      <c r="AL818" s="163"/>
      <c r="AM818" s="199"/>
      <c r="AN818" s="199"/>
      <c r="AO818" s="199"/>
      <c r="AP818" s="199"/>
      <c r="AQ818" s="199"/>
      <c r="AR818" s="163"/>
    </row>
    <row r="819" spans="1:46" ht="30" x14ac:dyDescent="0.25">
      <c r="A819" s="165" t="s">
        <v>2059</v>
      </c>
      <c r="B819" s="165" t="s">
        <v>163</v>
      </c>
      <c r="C819" s="165"/>
      <c r="D819" s="166" t="s">
        <v>143</v>
      </c>
      <c r="E819" s="166" t="s">
        <v>407</v>
      </c>
      <c r="F819" s="165" t="s">
        <v>220</v>
      </c>
      <c r="G819" s="165" t="s">
        <v>61</v>
      </c>
      <c r="H819" s="167">
        <v>44762.763888888891</v>
      </c>
      <c r="I819" s="167">
        <v>44762.784722222219</v>
      </c>
      <c r="J819" s="161" t="str">
        <f t="shared" si="177"/>
        <v>CLOSED</v>
      </c>
      <c r="K819" s="197" t="s">
        <v>775</v>
      </c>
      <c r="L819" s="207"/>
      <c r="M819" s="233"/>
      <c r="N819" s="221"/>
      <c r="O819" s="224"/>
      <c r="P819" s="399"/>
      <c r="Q819" s="399"/>
      <c r="R819" s="205"/>
      <c r="S819" s="169"/>
      <c r="T819" s="205"/>
      <c r="U819" s="169"/>
      <c r="V819" s="169"/>
      <c r="W819" s="231" t="s">
        <v>218</v>
      </c>
      <c r="X819" s="168"/>
      <c r="Y819" s="168"/>
      <c r="Z819" s="168" t="s">
        <v>186</v>
      </c>
      <c r="AA819" s="168"/>
      <c r="AB819" s="168"/>
      <c r="AC819" s="168"/>
      <c r="AD819" s="162"/>
      <c r="AE819" s="162"/>
      <c r="AF819" s="162"/>
      <c r="AG819" s="162"/>
      <c r="AH819" s="162"/>
      <c r="AI819" s="163"/>
      <c r="AJ819" s="163"/>
      <c r="AK819" s="163"/>
      <c r="AL819" s="163"/>
      <c r="AM819" s="199"/>
      <c r="AN819" s="199"/>
      <c r="AO819" s="199"/>
      <c r="AP819" s="199"/>
      <c r="AQ819" s="199"/>
      <c r="AR819" s="163"/>
    </row>
    <row r="820" spans="1:46" x14ac:dyDescent="0.25">
      <c r="A820" s="165" t="s">
        <v>2060</v>
      </c>
      <c r="B820" s="165" t="s">
        <v>163</v>
      </c>
      <c r="C820" s="165"/>
      <c r="D820" s="166" t="s">
        <v>143</v>
      </c>
      <c r="E820" s="166" t="s">
        <v>283</v>
      </c>
      <c r="F820" s="165" t="s">
        <v>220</v>
      </c>
      <c r="G820" s="165" t="s">
        <v>68</v>
      </c>
      <c r="H820" s="167">
        <v>44763.416666666664</v>
      </c>
      <c r="I820" s="167">
        <v>44763.4375</v>
      </c>
      <c r="J820" s="161" t="str">
        <f t="shared" si="177"/>
        <v>CLOSED</v>
      </c>
      <c r="K820" s="197" t="s">
        <v>730</v>
      </c>
      <c r="L820" s="207"/>
      <c r="M820" s="233"/>
      <c r="N820" s="221"/>
      <c r="O820" s="224"/>
      <c r="P820" s="399"/>
      <c r="Q820" s="399"/>
      <c r="R820" s="205"/>
      <c r="S820" s="169"/>
      <c r="T820" s="205"/>
      <c r="U820" s="169"/>
      <c r="V820" s="169"/>
      <c r="W820" s="231" t="s">
        <v>218</v>
      </c>
      <c r="X820" s="168" t="s">
        <v>186</v>
      </c>
      <c r="Y820" s="168" t="s">
        <v>186</v>
      </c>
      <c r="Z820" s="168"/>
      <c r="AA820" s="168"/>
      <c r="AB820" s="168"/>
      <c r="AC820" s="168"/>
      <c r="AD820" s="162"/>
      <c r="AE820" s="162"/>
      <c r="AF820" s="162"/>
      <c r="AG820" s="162"/>
      <c r="AH820" s="162"/>
      <c r="AI820" s="163"/>
      <c r="AJ820" s="163"/>
      <c r="AK820" s="163"/>
      <c r="AL820" s="163"/>
      <c r="AM820" s="199"/>
      <c r="AN820" s="199"/>
      <c r="AO820" s="199"/>
      <c r="AP820" s="199"/>
      <c r="AQ820" s="199"/>
      <c r="AR820" s="163"/>
    </row>
    <row r="821" spans="1:46" ht="30" x14ac:dyDescent="0.25">
      <c r="A821" s="165" t="s">
        <v>2061</v>
      </c>
      <c r="B821" s="165" t="s">
        <v>163</v>
      </c>
      <c r="C821" s="165"/>
      <c r="D821" s="166" t="s">
        <v>143</v>
      </c>
      <c r="E821" s="166" t="s">
        <v>284</v>
      </c>
      <c r="F821" s="165" t="s">
        <v>220</v>
      </c>
      <c r="G821" s="165" t="s">
        <v>61</v>
      </c>
      <c r="H821" s="167">
        <v>44763.4375</v>
      </c>
      <c r="I821" s="167">
        <v>44763.458333333336</v>
      </c>
      <c r="J821" s="161" t="str">
        <f t="shared" si="177"/>
        <v>CLOSED</v>
      </c>
      <c r="K821" s="197" t="s">
        <v>731</v>
      </c>
      <c r="L821" s="207"/>
      <c r="M821" s="233"/>
      <c r="N821" s="221"/>
      <c r="O821" s="224"/>
      <c r="P821" s="399"/>
      <c r="Q821" s="399"/>
      <c r="R821" s="205"/>
      <c r="S821" s="169"/>
      <c r="T821" s="205"/>
      <c r="U821" s="169"/>
      <c r="V821" s="169"/>
      <c r="W821" s="231" t="s">
        <v>218</v>
      </c>
      <c r="X821" s="168" t="s">
        <v>186</v>
      </c>
      <c r="Y821" s="168" t="s">
        <v>186</v>
      </c>
      <c r="Z821" s="168"/>
      <c r="AA821" s="168"/>
      <c r="AB821" s="168"/>
      <c r="AC821" s="168"/>
      <c r="AD821" s="162"/>
      <c r="AE821" s="162"/>
      <c r="AF821" s="162"/>
      <c r="AG821" s="162"/>
      <c r="AH821" s="162"/>
      <c r="AI821" s="163"/>
      <c r="AJ821" s="163"/>
      <c r="AK821" s="163"/>
      <c r="AL821" s="163"/>
      <c r="AM821" s="199"/>
      <c r="AN821" s="199"/>
      <c r="AO821" s="199"/>
      <c r="AP821" s="199"/>
      <c r="AQ821" s="199"/>
      <c r="AR821" s="163"/>
    </row>
    <row r="822" spans="1:46" ht="30" x14ac:dyDescent="0.25">
      <c r="A822" s="165" t="s">
        <v>2062</v>
      </c>
      <c r="B822" s="165" t="s">
        <v>163</v>
      </c>
      <c r="C822" s="165"/>
      <c r="D822" s="166" t="s">
        <v>143</v>
      </c>
      <c r="E822" s="166" t="s">
        <v>407</v>
      </c>
      <c r="F822" s="165" t="s">
        <v>220</v>
      </c>
      <c r="G822" s="165" t="s">
        <v>61</v>
      </c>
      <c r="H822" s="167">
        <v>44763.659722222219</v>
      </c>
      <c r="I822" s="167">
        <v>44763.680555555555</v>
      </c>
      <c r="J822" s="161" t="str">
        <f t="shared" ref="J822:J827" si="178">IF(A822="","",IF(OR(I822="",H822="")=TRUE,"OPEN","CLOSED"))</f>
        <v>CLOSED</v>
      </c>
      <c r="K822" s="197" t="s">
        <v>775</v>
      </c>
      <c r="L822" s="207"/>
      <c r="M822" s="233"/>
      <c r="N822" s="221"/>
      <c r="O822" s="224"/>
      <c r="P822" s="399"/>
      <c r="Q822" s="399"/>
      <c r="R822" s="205"/>
      <c r="S822" s="169"/>
      <c r="T822" s="205"/>
      <c r="U822" s="169"/>
      <c r="V822" s="169"/>
      <c r="W822" s="231" t="s">
        <v>218</v>
      </c>
      <c r="X822" s="168"/>
      <c r="Y822" s="168"/>
      <c r="Z822" s="168" t="s">
        <v>186</v>
      </c>
      <c r="AA822" s="168"/>
      <c r="AB822" s="168"/>
      <c r="AC822" s="168"/>
      <c r="AD822" s="162"/>
      <c r="AE822" s="162"/>
      <c r="AF822" s="162"/>
      <c r="AG822" s="162"/>
      <c r="AH822" s="162"/>
      <c r="AI822" s="163"/>
      <c r="AJ822" s="163"/>
      <c r="AK822" s="163"/>
      <c r="AL822" s="163"/>
      <c r="AM822" s="199"/>
      <c r="AN822" s="199"/>
      <c r="AO822" s="199"/>
      <c r="AP822" s="199"/>
      <c r="AQ822" s="199"/>
      <c r="AR822" s="163"/>
    </row>
    <row r="823" spans="1:46" x14ac:dyDescent="0.25">
      <c r="A823" s="165" t="s">
        <v>2063</v>
      </c>
      <c r="B823" s="165" t="s">
        <v>163</v>
      </c>
      <c r="C823" s="165"/>
      <c r="D823" s="166" t="s">
        <v>143</v>
      </c>
      <c r="E823" s="166" t="s">
        <v>257</v>
      </c>
      <c r="F823" s="165" t="s">
        <v>220</v>
      </c>
      <c r="G823" s="165" t="s">
        <v>60</v>
      </c>
      <c r="H823" s="167">
        <v>44764.375</v>
      </c>
      <c r="I823" s="167">
        <v>44764.381944444445</v>
      </c>
      <c r="J823" s="161" t="str">
        <f t="shared" si="178"/>
        <v>CLOSED</v>
      </c>
      <c r="K823" s="197" t="s">
        <v>984</v>
      </c>
      <c r="L823" s="207"/>
      <c r="M823" s="233"/>
      <c r="N823" s="221"/>
      <c r="O823" s="224"/>
      <c r="P823" s="399"/>
      <c r="Q823" s="399"/>
      <c r="R823" s="205"/>
      <c r="S823" s="169"/>
      <c r="T823" s="205"/>
      <c r="U823" s="169"/>
      <c r="V823" s="169"/>
      <c r="W823" s="231" t="s">
        <v>218</v>
      </c>
      <c r="X823" s="168"/>
      <c r="Y823" s="168" t="s">
        <v>186</v>
      </c>
      <c r="Z823" s="168"/>
      <c r="AA823" s="168"/>
      <c r="AB823" s="168"/>
      <c r="AC823" s="168"/>
      <c r="AD823" s="162"/>
      <c r="AE823" s="162"/>
      <c r="AF823" s="162"/>
      <c r="AG823" s="162"/>
      <c r="AH823" s="162"/>
      <c r="AI823" s="163"/>
      <c r="AJ823" s="163"/>
      <c r="AK823" s="163"/>
      <c r="AL823" s="163"/>
      <c r="AM823" s="199"/>
      <c r="AN823" s="199"/>
      <c r="AO823" s="199"/>
      <c r="AP823" s="199"/>
      <c r="AQ823" s="199"/>
      <c r="AR823" s="163"/>
    </row>
    <row r="824" spans="1:46" x14ac:dyDescent="0.25">
      <c r="A824" s="165" t="s">
        <v>2064</v>
      </c>
      <c r="B824" s="165" t="s">
        <v>163</v>
      </c>
      <c r="C824" s="165"/>
      <c r="D824" s="166" t="s">
        <v>143</v>
      </c>
      <c r="E824" s="166" t="s">
        <v>376</v>
      </c>
      <c r="F824" s="165" t="s">
        <v>220</v>
      </c>
      <c r="G824" s="165" t="s">
        <v>60</v>
      </c>
      <c r="H824" s="167">
        <v>44764.381944444445</v>
      </c>
      <c r="I824" s="167">
        <v>44764.388888888891</v>
      </c>
      <c r="J824" s="161" t="str">
        <f t="shared" si="178"/>
        <v>CLOSED</v>
      </c>
      <c r="K824" s="197" t="s">
        <v>1576</v>
      </c>
      <c r="L824" s="207"/>
      <c r="M824" s="233"/>
      <c r="N824" s="221"/>
      <c r="O824" s="224"/>
      <c r="P824" s="399"/>
      <c r="Q824" s="399"/>
      <c r="R824" s="205"/>
      <c r="S824" s="169"/>
      <c r="T824" s="205"/>
      <c r="U824" s="169"/>
      <c r="V824" s="169"/>
      <c r="W824" s="231" t="s">
        <v>218</v>
      </c>
      <c r="X824" s="168"/>
      <c r="Y824" s="168" t="s">
        <v>186</v>
      </c>
      <c r="Z824" s="168"/>
      <c r="AA824" s="168"/>
      <c r="AB824" s="168"/>
      <c r="AC824" s="168"/>
      <c r="AD824" s="162"/>
      <c r="AE824" s="162"/>
      <c r="AF824" s="162"/>
      <c r="AG824" s="162"/>
      <c r="AH824" s="162"/>
      <c r="AI824" s="163"/>
      <c r="AJ824" s="163"/>
      <c r="AK824" s="163"/>
      <c r="AL824" s="163"/>
      <c r="AM824" s="199"/>
      <c r="AN824" s="199"/>
      <c r="AO824" s="199"/>
      <c r="AP824" s="199"/>
      <c r="AQ824" s="199"/>
      <c r="AR824" s="163"/>
    </row>
    <row r="825" spans="1:46" x14ac:dyDescent="0.25">
      <c r="A825" s="165" t="s">
        <v>2065</v>
      </c>
      <c r="B825" s="165" t="s">
        <v>163</v>
      </c>
      <c r="C825" s="165"/>
      <c r="D825" s="166" t="s">
        <v>143</v>
      </c>
      <c r="E825" s="166" t="s">
        <v>416</v>
      </c>
      <c r="F825" s="165" t="s">
        <v>220</v>
      </c>
      <c r="G825" s="165" t="s">
        <v>64</v>
      </c>
      <c r="H825" s="167">
        <v>44764.388888888891</v>
      </c>
      <c r="I825" s="167">
        <v>44764.395833333336</v>
      </c>
      <c r="J825" s="161" t="str">
        <f t="shared" si="178"/>
        <v>CLOSED</v>
      </c>
      <c r="K825" s="197" t="s">
        <v>1577</v>
      </c>
      <c r="L825" s="207"/>
      <c r="M825" s="233"/>
      <c r="N825" s="221"/>
      <c r="O825" s="224"/>
      <c r="P825" s="399"/>
      <c r="Q825" s="399"/>
      <c r="R825" s="205"/>
      <c r="S825" s="169"/>
      <c r="T825" s="205"/>
      <c r="U825" s="169"/>
      <c r="V825" s="169"/>
      <c r="W825" s="231" t="s">
        <v>218</v>
      </c>
      <c r="X825" s="168"/>
      <c r="Y825" s="168" t="s">
        <v>186</v>
      </c>
      <c r="Z825" s="168"/>
      <c r="AA825" s="168"/>
      <c r="AB825" s="168"/>
      <c r="AC825" s="168"/>
      <c r="AD825" s="162"/>
      <c r="AE825" s="162"/>
      <c r="AF825" s="162"/>
      <c r="AG825" s="162"/>
      <c r="AH825" s="162"/>
      <c r="AI825" s="163"/>
      <c r="AJ825" s="163"/>
      <c r="AK825" s="163"/>
      <c r="AL825" s="163"/>
      <c r="AM825" s="199"/>
      <c r="AN825" s="199"/>
      <c r="AO825" s="199"/>
      <c r="AP825" s="199"/>
      <c r="AQ825" s="199"/>
      <c r="AR825" s="163"/>
    </row>
    <row r="826" spans="1:46" x14ac:dyDescent="0.25">
      <c r="A826" s="165" t="s">
        <v>2066</v>
      </c>
      <c r="B826" s="165" t="s">
        <v>163</v>
      </c>
      <c r="C826" s="165"/>
      <c r="D826" s="166" t="s">
        <v>143</v>
      </c>
      <c r="E826" s="166" t="s">
        <v>249</v>
      </c>
      <c r="F826" s="165" t="s">
        <v>220</v>
      </c>
      <c r="G826" s="165" t="s">
        <v>66</v>
      </c>
      <c r="H826" s="167">
        <v>44764.395833333336</v>
      </c>
      <c r="I826" s="167">
        <v>44764.402777777781</v>
      </c>
      <c r="J826" s="161" t="str">
        <f t="shared" si="178"/>
        <v>CLOSED</v>
      </c>
      <c r="K826" s="197" t="s">
        <v>984</v>
      </c>
      <c r="L826" s="207"/>
      <c r="M826" s="233"/>
      <c r="N826" s="221"/>
      <c r="O826" s="224"/>
      <c r="P826" s="399"/>
      <c r="Q826" s="399"/>
      <c r="R826" s="205"/>
      <c r="S826" s="169"/>
      <c r="T826" s="205"/>
      <c r="U826" s="169"/>
      <c r="V826" s="169"/>
      <c r="W826" s="231" t="s">
        <v>218</v>
      </c>
      <c r="X826" s="168"/>
      <c r="Y826" s="168" t="s">
        <v>186</v>
      </c>
      <c r="Z826" s="168"/>
      <c r="AA826" s="168"/>
      <c r="AB826" s="168"/>
      <c r="AC826" s="168"/>
      <c r="AD826" s="162"/>
      <c r="AE826" s="162"/>
      <c r="AF826" s="162"/>
      <c r="AG826" s="162"/>
      <c r="AH826" s="162"/>
      <c r="AI826" s="163"/>
      <c r="AJ826" s="163"/>
      <c r="AK826" s="163"/>
      <c r="AL826" s="163"/>
      <c r="AM826" s="199"/>
      <c r="AN826" s="199"/>
      <c r="AO826" s="199"/>
      <c r="AP826" s="199"/>
      <c r="AQ826" s="199"/>
      <c r="AR826" s="163"/>
    </row>
    <row r="827" spans="1:46" x14ac:dyDescent="0.25">
      <c r="A827" s="165" t="s">
        <v>2067</v>
      </c>
      <c r="B827" s="165" t="s">
        <v>163</v>
      </c>
      <c r="C827" s="165"/>
      <c r="D827" s="166" t="s">
        <v>144</v>
      </c>
      <c r="E827" s="166" t="s">
        <v>2070</v>
      </c>
      <c r="F827" s="165" t="s">
        <v>220</v>
      </c>
      <c r="G827" s="165" t="s">
        <v>62</v>
      </c>
      <c r="H827" s="167">
        <v>44764.402777777781</v>
      </c>
      <c r="I827" s="167">
        <v>44764.409722222219</v>
      </c>
      <c r="J827" s="161" t="str">
        <f t="shared" si="178"/>
        <v>CLOSED</v>
      </c>
      <c r="K827" s="197" t="s">
        <v>2071</v>
      </c>
      <c r="L827" s="207"/>
      <c r="M827" s="233" t="s">
        <v>1722</v>
      </c>
      <c r="N827" s="221" t="s">
        <v>1661</v>
      </c>
      <c r="O827" s="224">
        <v>1</v>
      </c>
      <c r="P827" s="399"/>
      <c r="Q827" s="399"/>
      <c r="R827" s="205"/>
      <c r="S827" s="169"/>
      <c r="T827" s="205"/>
      <c r="U827" s="169"/>
      <c r="V827" s="169"/>
      <c r="W827" s="231" t="s">
        <v>218</v>
      </c>
      <c r="X827" s="168"/>
      <c r="Y827" s="168" t="s">
        <v>186</v>
      </c>
      <c r="Z827" s="168"/>
      <c r="AA827" s="168"/>
      <c r="AB827" s="168"/>
      <c r="AC827" s="168"/>
      <c r="AD827" s="162"/>
      <c r="AE827" s="162"/>
      <c r="AF827" s="162"/>
      <c r="AG827" s="162"/>
      <c r="AH827" s="162"/>
      <c r="AI827" s="163"/>
      <c r="AJ827" s="163"/>
      <c r="AK827" s="163"/>
      <c r="AL827" s="163"/>
      <c r="AM827" s="199"/>
      <c r="AN827" s="199"/>
      <c r="AO827" s="199"/>
      <c r="AP827" s="199"/>
      <c r="AQ827" s="199"/>
      <c r="AR827" s="163"/>
    </row>
    <row r="828" spans="1:46" x14ac:dyDescent="0.25">
      <c r="A828" s="165" t="s">
        <v>2068</v>
      </c>
      <c r="B828" s="165" t="s">
        <v>163</v>
      </c>
      <c r="C828" s="165"/>
      <c r="D828" s="166" t="s">
        <v>143</v>
      </c>
      <c r="E828" s="166" t="s">
        <v>283</v>
      </c>
      <c r="F828" s="165" t="s">
        <v>220</v>
      </c>
      <c r="G828" s="165" t="s">
        <v>68</v>
      </c>
      <c r="H828" s="167">
        <v>44764.416666666664</v>
      </c>
      <c r="I828" s="167">
        <v>44764.4375</v>
      </c>
      <c r="J828" s="161" t="str">
        <f t="shared" si="177"/>
        <v>CLOSED</v>
      </c>
      <c r="K828" s="197" t="s">
        <v>730</v>
      </c>
      <c r="L828" s="207"/>
      <c r="M828" s="233"/>
      <c r="N828" s="221"/>
      <c r="O828" s="224"/>
      <c r="P828" s="399"/>
      <c r="Q828" s="399"/>
      <c r="R828" s="205"/>
      <c r="S828" s="169"/>
      <c r="T828" s="205"/>
      <c r="U828" s="169"/>
      <c r="V828" s="169"/>
      <c r="W828" s="231" t="s">
        <v>218</v>
      </c>
      <c r="X828" s="168"/>
      <c r="Y828" s="168" t="s">
        <v>186</v>
      </c>
      <c r="Z828" s="168"/>
      <c r="AA828" s="168"/>
      <c r="AB828" s="168"/>
      <c r="AC828" s="168"/>
      <c r="AD828" s="162"/>
      <c r="AE828" s="162"/>
      <c r="AF828" s="162"/>
      <c r="AG828" s="162"/>
      <c r="AH828" s="162"/>
      <c r="AI828" s="163"/>
      <c r="AJ828" s="163"/>
      <c r="AK828" s="163"/>
      <c r="AL828" s="163"/>
      <c r="AM828" s="199"/>
      <c r="AN828" s="199"/>
      <c r="AO828" s="199"/>
      <c r="AP828" s="199"/>
      <c r="AQ828" s="199"/>
      <c r="AR828" s="163"/>
    </row>
    <row r="829" spans="1:46" ht="30" x14ac:dyDescent="0.25">
      <c r="A829" s="165" t="s">
        <v>2069</v>
      </c>
      <c r="B829" s="165" t="s">
        <v>163</v>
      </c>
      <c r="C829" s="165"/>
      <c r="D829" s="166" t="s">
        <v>143</v>
      </c>
      <c r="E829" s="166" t="s">
        <v>284</v>
      </c>
      <c r="F829" s="165" t="s">
        <v>220</v>
      </c>
      <c r="G829" s="165" t="s">
        <v>61</v>
      </c>
      <c r="H829" s="167">
        <v>44764.4375</v>
      </c>
      <c r="I829" s="167">
        <v>44764.458333333336</v>
      </c>
      <c r="J829" s="161" t="str">
        <f t="shared" si="177"/>
        <v>CLOSED</v>
      </c>
      <c r="K829" s="197" t="s">
        <v>731</v>
      </c>
      <c r="L829" s="207"/>
      <c r="M829" s="233"/>
      <c r="N829" s="221"/>
      <c r="O829" s="224"/>
      <c r="P829" s="399"/>
      <c r="Q829" s="399"/>
      <c r="R829" s="205"/>
      <c r="S829" s="169"/>
      <c r="T829" s="205"/>
      <c r="U829" s="169"/>
      <c r="V829" s="169"/>
      <c r="W829" s="231" t="s">
        <v>218</v>
      </c>
      <c r="X829" s="168"/>
      <c r="Y829" s="168" t="s">
        <v>186</v>
      </c>
      <c r="Z829" s="168"/>
      <c r="AA829" s="168"/>
      <c r="AB829" s="168"/>
      <c r="AC829" s="168"/>
      <c r="AD829" s="162"/>
      <c r="AE829" s="162"/>
      <c r="AF829" s="162"/>
      <c r="AG829" s="162"/>
      <c r="AH829" s="162"/>
      <c r="AI829" s="163"/>
      <c r="AJ829" s="163"/>
      <c r="AK829" s="163"/>
      <c r="AL829" s="163"/>
      <c r="AM829" s="199"/>
      <c r="AN829" s="199"/>
      <c r="AO829" s="199"/>
      <c r="AP829" s="199"/>
      <c r="AQ829" s="199"/>
      <c r="AR829" s="163"/>
    </row>
    <row r="830" spans="1:46" ht="30" x14ac:dyDescent="0.25">
      <c r="A830" s="165" t="s">
        <v>2073</v>
      </c>
      <c r="B830" s="165" t="s">
        <v>163</v>
      </c>
      <c r="C830" s="165"/>
      <c r="D830" s="166" t="s">
        <v>144</v>
      </c>
      <c r="E830" s="166" t="s">
        <v>2098</v>
      </c>
      <c r="F830" s="165" t="s">
        <v>220</v>
      </c>
      <c r="G830" s="165" t="s">
        <v>60</v>
      </c>
      <c r="H830" s="167">
        <v>44764.458333333336</v>
      </c>
      <c r="I830" s="167"/>
      <c r="J830" s="161" t="str">
        <f t="shared" ref="J830:J834" si="179">IF(A830="","",IF(OR(I830="",H830="")=TRUE,"OPEN","CLOSED"))</f>
        <v>OPEN</v>
      </c>
      <c r="K830" s="197" t="s">
        <v>2072</v>
      </c>
      <c r="L830" s="207"/>
      <c r="M830" s="233"/>
      <c r="N830" s="221"/>
      <c r="O830" s="224"/>
      <c r="P830" s="399"/>
      <c r="Q830" s="399"/>
      <c r="R830" s="205"/>
      <c r="S830" s="169"/>
      <c r="T830" s="205"/>
      <c r="U830" s="169"/>
      <c r="V830" s="169"/>
      <c r="W830" s="231" t="s">
        <v>218</v>
      </c>
      <c r="X830" s="168"/>
      <c r="Y830" s="168" t="s">
        <v>186</v>
      </c>
      <c r="Z830" s="168"/>
      <c r="AA830" s="168"/>
      <c r="AB830" s="168"/>
      <c r="AC830" s="168"/>
      <c r="AD830" s="162"/>
      <c r="AE830" s="162"/>
      <c r="AF830" s="162"/>
      <c r="AG830" s="162"/>
      <c r="AH830" s="162"/>
      <c r="AI830" s="163"/>
      <c r="AJ830" s="163"/>
      <c r="AK830" s="163"/>
      <c r="AL830" s="163"/>
      <c r="AM830" s="199"/>
      <c r="AN830" s="199"/>
      <c r="AO830" s="199"/>
      <c r="AP830" s="199"/>
      <c r="AQ830" s="199"/>
      <c r="AR830" s="163"/>
    </row>
    <row r="831" spans="1:46" x14ac:dyDescent="0.25">
      <c r="A831" s="165" t="s">
        <v>2074</v>
      </c>
      <c r="B831" s="165" t="s">
        <v>163</v>
      </c>
      <c r="C831" s="165"/>
      <c r="D831" s="166" t="s">
        <v>144</v>
      </c>
      <c r="E831" s="166" t="s">
        <v>2075</v>
      </c>
      <c r="F831" s="165" t="s">
        <v>220</v>
      </c>
      <c r="G831" s="165" t="s">
        <v>66</v>
      </c>
      <c r="H831" s="167">
        <v>44764.722222222219</v>
      </c>
      <c r="I831" s="167">
        <v>44764.885416666664</v>
      </c>
      <c r="J831" s="161" t="str">
        <f t="shared" si="179"/>
        <v>CLOSED</v>
      </c>
      <c r="K831" s="197" t="s">
        <v>2076</v>
      </c>
      <c r="L831" s="207"/>
      <c r="M831" s="233" t="s">
        <v>2077</v>
      </c>
      <c r="N831" s="233" t="s">
        <v>2079</v>
      </c>
      <c r="O831" s="224">
        <v>1</v>
      </c>
      <c r="P831" s="399" t="s">
        <v>2080</v>
      </c>
      <c r="Q831" s="233" t="s">
        <v>2078</v>
      </c>
      <c r="R831" s="205"/>
      <c r="S831" s="169"/>
      <c r="T831" s="205"/>
      <c r="U831" s="169"/>
      <c r="V831" s="169"/>
      <c r="W831" s="231" t="s">
        <v>218</v>
      </c>
      <c r="X831" s="168"/>
      <c r="Y831" s="168" t="s">
        <v>186</v>
      </c>
      <c r="Z831" s="168" t="s">
        <v>186</v>
      </c>
      <c r="AA831" s="168"/>
      <c r="AB831" s="168"/>
      <c r="AC831" s="168"/>
      <c r="AD831" s="162">
        <f t="shared" ref="AD831" si="180">IF(H831="","",MONTH(H831))</f>
        <v>7</v>
      </c>
      <c r="AE831" s="162">
        <f t="shared" ref="AE831" si="181">IF(I831="","",MONTH(I831))</f>
        <v>7</v>
      </c>
      <c r="AF831" s="162">
        <f t="shared" ref="AF831" si="182">IF(H831="","",YEAR(H831))</f>
        <v>2022</v>
      </c>
      <c r="AG831" s="162">
        <f t="shared" ref="AG831" si="183">IF(I831="","",YEAR(I831))</f>
        <v>2022</v>
      </c>
      <c r="AH831" s="162">
        <f>IF(B831="Root",IF(J831="CLOSED",SUMIF(Entrenamientos!A:A,"&lt;="&amp;Mantenimiento!I831,Entrenamientos!L:L)-SUMIF(Entrenamientos!A:A,"&lt;="&amp;Mantenimiento!H831,Entrenamientos!L:L),""),"")</f>
        <v>0</v>
      </c>
      <c r="AI831" s="163" t="str">
        <f>IF(W831="YES",IF(COUNTIF($W$3:$W831,"YES")=0,SUMIF(Entrenamientos!A:A,"&lt;="&amp;Mantenimiento!H831,Entrenamientos!L:L),SUMIF(Entrenamientos!A:A,"&lt;="&amp;Mantenimiento!H831,Entrenamientos!L:L)-SUMIF($I:$I,"&lt;"&amp;(Mantenimiento!H831-1),$AI:$AI)),"")</f>
        <v/>
      </c>
      <c r="AJ831" s="163">
        <f t="shared" ref="AJ831" si="184">IF(LEFT(F831,3)="AWP","",IF(I831="","",($I831-$H831)/$AS$1))</f>
        <v>3.9166666669140491</v>
      </c>
      <c r="AK831" s="163" t="str">
        <f t="shared" ref="AK831" ca="1" si="185">IF(LEFT(F831,3)="AWP",IF(I831="",(TODAY()-H831)/$AS$1,(I831-H831)/$AS$1),"")</f>
        <v/>
      </c>
      <c r="AL831" s="163" t="str">
        <f t="shared" ref="AL831" si="186">IF($F831="MIP",IF(X831="X",$AJ831,""),"")</f>
        <v/>
      </c>
      <c r="AM831" s="199">
        <f t="shared" ref="AM831" si="187">IF($F831="MIP",IF(Y831="X",$AJ831,""),"")</f>
        <v>3.9166666669140491</v>
      </c>
      <c r="AN831" s="199" t="e">
        <f>IF($F831="MIP",IF(#REF!="X",$AJ831,""),"")</f>
        <v>#REF!</v>
      </c>
      <c r="AO831" s="199">
        <f t="shared" ref="AO831" si="188">IF($F831="MIP",IF(Z831="X",$AJ831,""),"")</f>
        <v>3.9166666669140491</v>
      </c>
      <c r="AP831" s="199" t="str">
        <f t="shared" ref="AP831" si="189">IF($F831="MIP",IF(AA831="X",$AJ831,""),"")</f>
        <v/>
      </c>
      <c r="AQ831" s="199" t="str">
        <f t="shared" ref="AQ831" si="190">IF($F831="MIP",IF(AB831="X",$AJ831,""),"")</f>
        <v/>
      </c>
      <c r="AR831" s="163" t="str">
        <f t="shared" ref="AR831" si="191">IF($F831="MIP",IF(AC831="X",$AJ831,""),"")</f>
        <v/>
      </c>
      <c r="AS831" s="194" t="str">
        <f t="shared" ref="AS831" ca="1" si="192">IF(J831="OPEN",L831-TODAY(),"")</f>
        <v/>
      </c>
      <c r="AT831" s="194">
        <f t="shared" ref="AT831" si="193">IF(I831="","",_xlfn.ISOWEEKNUM(I831))</f>
        <v>29</v>
      </c>
    </row>
    <row r="832" spans="1:46" ht="30" x14ac:dyDescent="0.25">
      <c r="A832" s="165" t="s">
        <v>2081</v>
      </c>
      <c r="B832" s="165" t="s">
        <v>163</v>
      </c>
      <c r="C832" s="165"/>
      <c r="D832" s="166" t="s">
        <v>143</v>
      </c>
      <c r="E832" s="166" t="s">
        <v>407</v>
      </c>
      <c r="F832" s="165" t="s">
        <v>220</v>
      </c>
      <c r="G832" s="165" t="s">
        <v>61</v>
      </c>
      <c r="H832" s="167">
        <v>44764.885416666664</v>
      </c>
      <c r="I832" s="167">
        <v>44764.90625</v>
      </c>
      <c r="J832" s="161" t="str">
        <f t="shared" si="179"/>
        <v>CLOSED</v>
      </c>
      <c r="K832" s="197" t="s">
        <v>775</v>
      </c>
      <c r="L832" s="207"/>
      <c r="M832" s="233"/>
      <c r="N832" s="221"/>
      <c r="O832" s="224"/>
      <c r="P832" s="399"/>
      <c r="Q832" s="399"/>
      <c r="R832" s="205"/>
      <c r="S832" s="169"/>
      <c r="T832" s="205"/>
      <c r="U832" s="169"/>
      <c r="V832" s="169"/>
      <c r="W832" s="231" t="s">
        <v>218</v>
      </c>
      <c r="X832" s="168"/>
      <c r="Y832" s="168"/>
      <c r="Z832" s="168" t="s">
        <v>186</v>
      </c>
      <c r="AA832" s="168"/>
      <c r="AB832" s="168"/>
      <c r="AC832" s="168"/>
      <c r="AD832" s="162"/>
      <c r="AE832" s="162"/>
      <c r="AF832" s="162"/>
      <c r="AG832" s="162"/>
      <c r="AH832" s="162"/>
      <c r="AI832" s="163"/>
      <c r="AJ832" s="163"/>
      <c r="AK832" s="163"/>
      <c r="AL832" s="163"/>
      <c r="AM832" s="199"/>
      <c r="AN832" s="199"/>
      <c r="AO832" s="199"/>
      <c r="AP832" s="199"/>
      <c r="AQ832" s="199"/>
      <c r="AR832" s="163"/>
    </row>
    <row r="833" spans="1:44" x14ac:dyDescent="0.25">
      <c r="A833" s="165" t="s">
        <v>2082</v>
      </c>
      <c r="B833" s="165" t="s">
        <v>163</v>
      </c>
      <c r="C833" s="165"/>
      <c r="D833" s="166" t="s">
        <v>143</v>
      </c>
      <c r="E833" s="166" t="s">
        <v>283</v>
      </c>
      <c r="F833" s="165" t="s">
        <v>220</v>
      </c>
      <c r="G833" s="165" t="s">
        <v>68</v>
      </c>
      <c r="H833" s="167">
        <v>44765.541666666664</v>
      </c>
      <c r="I833" s="167">
        <v>44765.5625</v>
      </c>
      <c r="J833" s="161" t="str">
        <f t="shared" si="179"/>
        <v>CLOSED</v>
      </c>
      <c r="K833" s="197" t="s">
        <v>730</v>
      </c>
      <c r="L833" s="207"/>
      <c r="M833" s="233"/>
      <c r="N833" s="221"/>
      <c r="O833" s="224"/>
      <c r="P833" s="399"/>
      <c r="Q833" s="399"/>
      <c r="R833" s="205"/>
      <c r="S833" s="169"/>
      <c r="T833" s="205"/>
      <c r="U833" s="169"/>
      <c r="V833" s="169"/>
      <c r="W833" s="231" t="s">
        <v>218</v>
      </c>
      <c r="X833" s="168"/>
      <c r="Y833" s="168" t="s">
        <v>186</v>
      </c>
      <c r="Z833" s="168"/>
      <c r="AA833" s="168"/>
      <c r="AB833" s="168"/>
      <c r="AC833" s="168"/>
      <c r="AD833" s="162"/>
      <c r="AE833" s="162"/>
      <c r="AF833" s="162"/>
      <c r="AG833" s="162"/>
      <c r="AH833" s="162"/>
      <c r="AI833" s="163"/>
      <c r="AJ833" s="163"/>
      <c r="AK833" s="163"/>
      <c r="AL833" s="163"/>
      <c r="AM833" s="199"/>
      <c r="AN833" s="199"/>
      <c r="AO833" s="199"/>
      <c r="AP833" s="199"/>
      <c r="AQ833" s="199"/>
      <c r="AR833" s="163"/>
    </row>
    <row r="834" spans="1:44" ht="30" x14ac:dyDescent="0.25">
      <c r="A834" s="165" t="s">
        <v>2083</v>
      </c>
      <c r="B834" s="165" t="s">
        <v>163</v>
      </c>
      <c r="C834" s="165"/>
      <c r="D834" s="166" t="s">
        <v>143</v>
      </c>
      <c r="E834" s="166" t="s">
        <v>284</v>
      </c>
      <c r="F834" s="165" t="s">
        <v>220</v>
      </c>
      <c r="G834" s="165" t="s">
        <v>61</v>
      </c>
      <c r="H834" s="167">
        <v>44765.5625</v>
      </c>
      <c r="I834" s="167">
        <v>44765.583333333336</v>
      </c>
      <c r="J834" s="161" t="str">
        <f t="shared" si="179"/>
        <v>CLOSED</v>
      </c>
      <c r="K834" s="197" t="s">
        <v>731</v>
      </c>
      <c r="L834" s="207"/>
      <c r="M834" s="233"/>
      <c r="N834" s="221"/>
      <c r="O834" s="224"/>
      <c r="P834" s="399"/>
      <c r="Q834" s="399"/>
      <c r="R834" s="205"/>
      <c r="S834" s="169"/>
      <c r="T834" s="205"/>
      <c r="U834" s="169"/>
      <c r="V834" s="169"/>
      <c r="W834" s="231" t="s">
        <v>218</v>
      </c>
      <c r="X834" s="168"/>
      <c r="Y834" s="168" t="s">
        <v>186</v>
      </c>
      <c r="Z834" s="168"/>
      <c r="AA834" s="168"/>
      <c r="AB834" s="168"/>
      <c r="AC834" s="168"/>
      <c r="AD834" s="162"/>
      <c r="AE834" s="162"/>
      <c r="AF834" s="162"/>
      <c r="AG834" s="162"/>
      <c r="AH834" s="162"/>
      <c r="AI834" s="163"/>
      <c r="AJ834" s="163"/>
      <c r="AK834" s="163"/>
      <c r="AL834" s="163"/>
      <c r="AM834" s="199"/>
      <c r="AN834" s="199"/>
      <c r="AO834" s="199"/>
      <c r="AP834" s="199"/>
      <c r="AQ834" s="199"/>
      <c r="AR834" s="163"/>
    </row>
    <row r="835" spans="1:44" ht="30" x14ac:dyDescent="0.25">
      <c r="A835" s="165" t="s">
        <v>2084</v>
      </c>
      <c r="B835" s="165" t="s">
        <v>163</v>
      </c>
      <c r="C835" s="165"/>
      <c r="D835" s="166" t="s">
        <v>143</v>
      </c>
      <c r="E835" s="166" t="s">
        <v>407</v>
      </c>
      <c r="F835" s="165" t="s">
        <v>220</v>
      </c>
      <c r="G835" s="165" t="s">
        <v>61</v>
      </c>
      <c r="H835" s="167">
        <v>44765.763888888891</v>
      </c>
      <c r="I835" s="167">
        <v>44765.777777777781</v>
      </c>
      <c r="J835" s="161" t="str">
        <f t="shared" ref="J835:J836" si="194">IF(A835="","",IF(OR(I835="",H835="")=TRUE,"OPEN","CLOSED"))</f>
        <v>CLOSED</v>
      </c>
      <c r="K835" s="197" t="s">
        <v>775</v>
      </c>
      <c r="L835" s="207"/>
      <c r="M835" s="233"/>
      <c r="N835" s="221"/>
      <c r="O835" s="224"/>
      <c r="P835" s="399"/>
      <c r="Q835" s="399"/>
      <c r="R835" s="205"/>
      <c r="S835" s="169"/>
      <c r="T835" s="205"/>
      <c r="U835" s="169"/>
      <c r="V835" s="169"/>
      <c r="W835" s="231" t="s">
        <v>218</v>
      </c>
      <c r="X835" s="168"/>
      <c r="Y835" s="168" t="s">
        <v>186</v>
      </c>
      <c r="Z835" s="168"/>
      <c r="AA835" s="168"/>
      <c r="AB835" s="168"/>
      <c r="AC835" s="168"/>
      <c r="AD835" s="162"/>
      <c r="AE835" s="162"/>
      <c r="AF835" s="162"/>
      <c r="AG835" s="162"/>
      <c r="AH835" s="162"/>
      <c r="AI835" s="163"/>
      <c r="AJ835" s="163"/>
      <c r="AK835" s="163"/>
      <c r="AL835" s="163"/>
      <c r="AM835" s="199"/>
      <c r="AN835" s="199"/>
      <c r="AO835" s="199"/>
      <c r="AP835" s="199"/>
      <c r="AQ835" s="199"/>
      <c r="AR835" s="163"/>
    </row>
    <row r="836" spans="1:44" x14ac:dyDescent="0.25">
      <c r="A836" s="165" t="s">
        <v>2086</v>
      </c>
      <c r="B836" s="165" t="s">
        <v>163</v>
      </c>
      <c r="C836" s="165"/>
      <c r="D836" s="166" t="s">
        <v>144</v>
      </c>
      <c r="E836" s="166" t="s">
        <v>2087</v>
      </c>
      <c r="F836" s="165" t="s">
        <v>220</v>
      </c>
      <c r="G836" s="165" t="s">
        <v>63</v>
      </c>
      <c r="H836" s="167">
        <v>44765.777777777781</v>
      </c>
      <c r="I836" s="167">
        <v>44765.784722222219</v>
      </c>
      <c r="J836" s="161" t="str">
        <f t="shared" si="194"/>
        <v>CLOSED</v>
      </c>
      <c r="K836" s="197" t="s">
        <v>2088</v>
      </c>
      <c r="L836" s="207"/>
      <c r="M836" s="233"/>
      <c r="N836" s="221"/>
      <c r="O836" s="224"/>
      <c r="P836" s="399"/>
      <c r="Q836" s="399"/>
      <c r="R836" s="205"/>
      <c r="S836" s="169"/>
      <c r="T836" s="205"/>
      <c r="U836" s="169"/>
      <c r="V836" s="169"/>
      <c r="W836" s="231" t="s">
        <v>218</v>
      </c>
      <c r="X836" s="168"/>
      <c r="Y836" s="168" t="s">
        <v>186</v>
      </c>
      <c r="Z836" s="168"/>
      <c r="AA836" s="168"/>
      <c r="AB836" s="168"/>
      <c r="AC836" s="168"/>
      <c r="AD836" s="162"/>
      <c r="AE836" s="162"/>
      <c r="AF836" s="162"/>
      <c r="AG836" s="162"/>
      <c r="AH836" s="162"/>
      <c r="AI836" s="163"/>
      <c r="AJ836" s="163"/>
      <c r="AK836" s="163"/>
      <c r="AL836" s="163"/>
      <c r="AM836" s="199"/>
      <c r="AN836" s="199"/>
      <c r="AO836" s="199"/>
      <c r="AP836" s="199"/>
      <c r="AQ836" s="199"/>
      <c r="AR836" s="163"/>
    </row>
    <row r="837" spans="1:44" x14ac:dyDescent="0.25">
      <c r="A837" s="165" t="s">
        <v>2089</v>
      </c>
      <c r="B837" s="165" t="s">
        <v>163</v>
      </c>
      <c r="C837" s="165"/>
      <c r="D837" s="166" t="s">
        <v>144</v>
      </c>
      <c r="E837" s="166" t="s">
        <v>2090</v>
      </c>
      <c r="F837" s="165" t="s">
        <v>220</v>
      </c>
      <c r="G837" s="165" t="s">
        <v>63</v>
      </c>
      <c r="H837" s="167">
        <v>44765.784722222219</v>
      </c>
      <c r="I837" s="167"/>
      <c r="J837" s="161" t="str">
        <f t="shared" ref="J837:J838" si="195">IF(A837="","",IF(OR(I837="",H837="")=TRUE,"OPEN","CLOSED"))</f>
        <v>OPEN</v>
      </c>
      <c r="K837" s="166" t="s">
        <v>2091</v>
      </c>
      <c r="L837" s="207"/>
      <c r="M837" s="233"/>
      <c r="N837" s="221"/>
      <c r="O837" s="224"/>
      <c r="P837" s="399"/>
      <c r="Q837" s="399"/>
      <c r="R837" s="205"/>
      <c r="S837" s="169"/>
      <c r="T837" s="205"/>
      <c r="U837" s="169"/>
      <c r="V837" s="169"/>
      <c r="W837" s="231" t="s">
        <v>218</v>
      </c>
      <c r="X837" s="168"/>
      <c r="Y837" s="168" t="s">
        <v>186</v>
      </c>
      <c r="Z837" s="168"/>
      <c r="AA837" s="168"/>
      <c r="AB837" s="168"/>
      <c r="AC837" s="168"/>
      <c r="AD837" s="162"/>
      <c r="AE837" s="162"/>
      <c r="AF837" s="162"/>
      <c r="AG837" s="162"/>
      <c r="AH837" s="162"/>
      <c r="AI837" s="163"/>
      <c r="AJ837" s="163"/>
      <c r="AK837" s="163"/>
      <c r="AL837" s="163"/>
      <c r="AM837" s="199"/>
      <c r="AN837" s="199"/>
      <c r="AO837" s="199"/>
      <c r="AP837" s="199"/>
      <c r="AQ837" s="199"/>
      <c r="AR837" s="163"/>
    </row>
    <row r="838" spans="1:44" x14ac:dyDescent="0.25">
      <c r="A838" s="165" t="s">
        <v>2092</v>
      </c>
      <c r="B838" s="165" t="s">
        <v>163</v>
      </c>
      <c r="C838" s="165"/>
      <c r="D838" s="166" t="s">
        <v>144</v>
      </c>
      <c r="E838" s="166" t="s">
        <v>2070</v>
      </c>
      <c r="F838" s="165" t="s">
        <v>220</v>
      </c>
      <c r="G838" s="165" t="s">
        <v>62</v>
      </c>
      <c r="H838" s="167">
        <v>44766.284722222219</v>
      </c>
      <c r="I838" s="167">
        <v>44766.291666666664</v>
      </c>
      <c r="J838" s="161" t="str">
        <f t="shared" si="195"/>
        <v>CLOSED</v>
      </c>
      <c r="K838" s="197" t="s">
        <v>2071</v>
      </c>
      <c r="L838" s="207"/>
      <c r="M838" s="233" t="s">
        <v>1722</v>
      </c>
      <c r="N838" s="221" t="s">
        <v>1661</v>
      </c>
      <c r="O838" s="224">
        <v>1</v>
      </c>
      <c r="P838" s="399"/>
      <c r="Q838" s="399"/>
      <c r="R838" s="205"/>
      <c r="S838" s="169"/>
      <c r="T838" s="205"/>
      <c r="U838" s="169"/>
      <c r="V838" s="169"/>
      <c r="W838" s="231" t="s">
        <v>218</v>
      </c>
      <c r="X838" s="168"/>
      <c r="Y838" s="168" t="s">
        <v>186</v>
      </c>
      <c r="Z838" s="168"/>
      <c r="AA838" s="168"/>
      <c r="AB838" s="168"/>
      <c r="AC838" s="168"/>
      <c r="AD838" s="162"/>
      <c r="AE838" s="162"/>
      <c r="AF838" s="162"/>
      <c r="AG838" s="162"/>
      <c r="AH838" s="162"/>
      <c r="AI838" s="163"/>
      <c r="AJ838" s="163"/>
      <c r="AK838" s="163"/>
      <c r="AL838" s="163"/>
      <c r="AM838" s="199"/>
      <c r="AN838" s="199"/>
      <c r="AO838" s="199"/>
      <c r="AP838" s="199"/>
      <c r="AQ838" s="199"/>
      <c r="AR838" s="163"/>
    </row>
    <row r="839" spans="1:44" x14ac:dyDescent="0.25">
      <c r="A839" s="165" t="s">
        <v>2093</v>
      </c>
      <c r="B839" s="165" t="s">
        <v>163</v>
      </c>
      <c r="C839" s="165"/>
      <c r="D839" s="166" t="s">
        <v>143</v>
      </c>
      <c r="E839" s="166" t="s">
        <v>283</v>
      </c>
      <c r="F839" s="165" t="s">
        <v>220</v>
      </c>
      <c r="G839" s="165" t="s">
        <v>68</v>
      </c>
      <c r="H839" s="167">
        <v>44766.291666666664</v>
      </c>
      <c r="I839" s="167">
        <v>44766.3125</v>
      </c>
      <c r="J839" s="161" t="str">
        <f t="shared" si="177"/>
        <v>CLOSED</v>
      </c>
      <c r="K839" s="197" t="s">
        <v>730</v>
      </c>
      <c r="L839" s="207"/>
      <c r="M839" s="233"/>
      <c r="N839" s="221"/>
      <c r="O839" s="224"/>
      <c r="P839" s="399"/>
      <c r="Q839" s="399"/>
      <c r="R839" s="205"/>
      <c r="S839" s="169"/>
      <c r="T839" s="205"/>
      <c r="U839" s="169"/>
      <c r="V839" s="169"/>
      <c r="W839" s="231" t="s">
        <v>218</v>
      </c>
      <c r="X839" s="168"/>
      <c r="Y839" s="168" t="s">
        <v>186</v>
      </c>
      <c r="Z839" s="168"/>
      <c r="AA839" s="168"/>
      <c r="AB839" s="168"/>
      <c r="AC839" s="168"/>
      <c r="AD839" s="162"/>
      <c r="AE839" s="162"/>
      <c r="AF839" s="162"/>
      <c r="AG839" s="162"/>
      <c r="AH839" s="162"/>
      <c r="AI839" s="163"/>
      <c r="AJ839" s="163"/>
      <c r="AK839" s="163"/>
      <c r="AL839" s="163"/>
      <c r="AM839" s="199"/>
      <c r="AN839" s="199"/>
      <c r="AO839" s="199"/>
      <c r="AP839" s="199"/>
      <c r="AQ839" s="199"/>
      <c r="AR839" s="163"/>
    </row>
    <row r="840" spans="1:44" ht="30" x14ac:dyDescent="0.25">
      <c r="A840" s="165" t="s">
        <v>2094</v>
      </c>
      <c r="B840" s="165" t="s">
        <v>163</v>
      </c>
      <c r="C840" s="165"/>
      <c r="D840" s="166" t="s">
        <v>143</v>
      </c>
      <c r="E840" s="166" t="s">
        <v>284</v>
      </c>
      <c r="F840" s="165" t="s">
        <v>220</v>
      </c>
      <c r="G840" s="165" t="s">
        <v>61</v>
      </c>
      <c r="H840" s="167">
        <v>44766.3125</v>
      </c>
      <c r="I840" s="167">
        <v>44766.333333333336</v>
      </c>
      <c r="J840" s="161" t="str">
        <f t="shared" si="177"/>
        <v>CLOSED</v>
      </c>
      <c r="K840" s="197" t="s">
        <v>731</v>
      </c>
      <c r="L840" s="207"/>
      <c r="M840" s="233"/>
      <c r="N840" s="221"/>
      <c r="O840" s="224"/>
      <c r="P840" s="399"/>
      <c r="Q840" s="399"/>
      <c r="R840" s="205"/>
      <c r="S840" s="169"/>
      <c r="T840" s="205"/>
      <c r="U840" s="169"/>
      <c r="V840" s="169"/>
      <c r="W840" s="231" t="s">
        <v>218</v>
      </c>
      <c r="X840" s="168"/>
      <c r="Y840" s="168" t="s">
        <v>186</v>
      </c>
      <c r="Z840" s="168"/>
      <c r="AA840" s="168"/>
      <c r="AB840" s="168"/>
      <c r="AC840" s="168"/>
      <c r="AD840" s="162"/>
      <c r="AE840" s="162"/>
      <c r="AF840" s="162"/>
      <c r="AG840" s="162"/>
      <c r="AH840" s="162"/>
      <c r="AI840" s="163"/>
      <c r="AJ840" s="163"/>
      <c r="AK840" s="163"/>
      <c r="AL840" s="163"/>
      <c r="AM840" s="199"/>
      <c r="AN840" s="199"/>
      <c r="AO840" s="199"/>
      <c r="AP840" s="199"/>
      <c r="AQ840" s="199"/>
      <c r="AR840" s="163"/>
    </row>
    <row r="841" spans="1:44" ht="30" x14ac:dyDescent="0.25">
      <c r="A841" s="165" t="s">
        <v>2095</v>
      </c>
      <c r="B841" s="165" t="s">
        <v>163</v>
      </c>
      <c r="C841" s="165"/>
      <c r="D841" s="166" t="s">
        <v>143</v>
      </c>
      <c r="E841" s="166" t="s">
        <v>407</v>
      </c>
      <c r="F841" s="165" t="s">
        <v>220</v>
      </c>
      <c r="G841" s="165" t="s">
        <v>61</v>
      </c>
      <c r="H841" s="167">
        <v>44766.520833333336</v>
      </c>
      <c r="I841" s="167">
        <v>44766.541666666664</v>
      </c>
      <c r="J841" s="161" t="str">
        <f t="shared" si="177"/>
        <v>CLOSED</v>
      </c>
      <c r="K841" s="197" t="s">
        <v>775</v>
      </c>
      <c r="L841" s="207"/>
      <c r="M841" s="233"/>
      <c r="N841" s="221"/>
      <c r="O841" s="224"/>
      <c r="P841" s="399"/>
      <c r="Q841" s="399"/>
      <c r="R841" s="205"/>
      <c r="S841" s="169"/>
      <c r="T841" s="205"/>
      <c r="U841" s="169"/>
      <c r="V841" s="169"/>
      <c r="W841" s="231" t="s">
        <v>218</v>
      </c>
      <c r="X841" s="168"/>
      <c r="Y841" s="168" t="s">
        <v>186</v>
      </c>
      <c r="Z841" s="168"/>
      <c r="AA841" s="168"/>
      <c r="AB841" s="168"/>
      <c r="AC841" s="168"/>
      <c r="AD841" s="162"/>
      <c r="AE841" s="162"/>
      <c r="AF841" s="162"/>
      <c r="AG841" s="162"/>
      <c r="AH841" s="162"/>
      <c r="AI841" s="163"/>
      <c r="AJ841" s="163"/>
      <c r="AK841" s="163"/>
      <c r="AL841" s="163"/>
      <c r="AM841" s="199"/>
      <c r="AN841" s="199"/>
      <c r="AO841" s="199"/>
      <c r="AP841" s="199"/>
      <c r="AQ841" s="199"/>
      <c r="AR841" s="163"/>
    </row>
    <row r="842" spans="1:44" x14ac:dyDescent="0.25">
      <c r="A842" s="165" t="s">
        <v>2099</v>
      </c>
      <c r="B842" s="165" t="s">
        <v>163</v>
      </c>
      <c r="C842" s="165"/>
      <c r="D842" s="166" t="s">
        <v>143</v>
      </c>
      <c r="E842" s="166" t="s">
        <v>254</v>
      </c>
      <c r="F842" s="165" t="s">
        <v>220</v>
      </c>
      <c r="G842" s="165" t="s">
        <v>69</v>
      </c>
      <c r="H842" s="167">
        <v>44767.3125</v>
      </c>
      <c r="I842" s="167">
        <v>44767.326388888891</v>
      </c>
      <c r="J842" s="161" t="str">
        <f t="shared" si="177"/>
        <v>CLOSED</v>
      </c>
      <c r="K842" s="197" t="s">
        <v>893</v>
      </c>
      <c r="L842" s="207"/>
      <c r="M842" s="233"/>
      <c r="N842" s="221"/>
      <c r="O842" s="224"/>
      <c r="P842" s="399"/>
      <c r="Q842" s="399"/>
      <c r="R842" s="205"/>
      <c r="S842" s="169"/>
      <c r="T842" s="205"/>
      <c r="U842" s="169"/>
      <c r="V842" s="169"/>
      <c r="W842" s="231" t="s">
        <v>218</v>
      </c>
      <c r="X842" s="168" t="s">
        <v>186</v>
      </c>
      <c r="Y842" s="168"/>
      <c r="Z842" s="168"/>
      <c r="AA842" s="168"/>
      <c r="AB842" s="168"/>
      <c r="AC842" s="168"/>
      <c r="AD842" s="162"/>
      <c r="AE842" s="162"/>
      <c r="AF842" s="162"/>
      <c r="AG842" s="162"/>
      <c r="AH842" s="162"/>
      <c r="AI842" s="163"/>
      <c r="AJ842" s="163"/>
      <c r="AK842" s="163"/>
      <c r="AL842" s="163"/>
      <c r="AM842" s="199"/>
      <c r="AN842" s="199"/>
      <c r="AO842" s="199"/>
      <c r="AP842" s="199"/>
      <c r="AQ842" s="199"/>
      <c r="AR842" s="163"/>
    </row>
    <row r="843" spans="1:44" x14ac:dyDescent="0.25">
      <c r="A843" s="165" t="s">
        <v>2100</v>
      </c>
      <c r="B843" s="165" t="s">
        <v>163</v>
      </c>
      <c r="C843" s="165"/>
      <c r="D843" s="166" t="s">
        <v>143</v>
      </c>
      <c r="E843" s="166" t="s">
        <v>283</v>
      </c>
      <c r="F843" s="165" t="s">
        <v>220</v>
      </c>
      <c r="G843" s="165" t="s">
        <v>68</v>
      </c>
      <c r="H843" s="167">
        <v>44767.333333333336</v>
      </c>
      <c r="I843" s="167">
        <v>44767.354166666664</v>
      </c>
      <c r="J843" s="161" t="str">
        <f t="shared" si="177"/>
        <v>CLOSED</v>
      </c>
      <c r="K843" s="197" t="s">
        <v>730</v>
      </c>
      <c r="L843" s="207"/>
      <c r="M843" s="233"/>
      <c r="N843" s="221"/>
      <c r="O843" s="224"/>
      <c r="P843" s="399"/>
      <c r="Q843" s="399"/>
      <c r="R843" s="205"/>
      <c r="S843" s="169"/>
      <c r="T843" s="205"/>
      <c r="U843" s="169"/>
      <c r="V843" s="169"/>
      <c r="W843" s="231" t="s">
        <v>218</v>
      </c>
      <c r="X843" s="168" t="s">
        <v>186</v>
      </c>
      <c r="Y843" s="168"/>
      <c r="Z843" s="168"/>
      <c r="AA843" s="168"/>
      <c r="AB843" s="168"/>
      <c r="AC843" s="168"/>
      <c r="AD843" s="162"/>
      <c r="AE843" s="162"/>
      <c r="AF843" s="162"/>
      <c r="AG843" s="162"/>
      <c r="AH843" s="162"/>
      <c r="AI843" s="163"/>
      <c r="AJ843" s="163"/>
      <c r="AK843" s="163"/>
      <c r="AL843" s="163"/>
      <c r="AM843" s="199"/>
      <c r="AN843" s="199"/>
      <c r="AO843" s="199"/>
      <c r="AP843" s="199"/>
      <c r="AQ843" s="199"/>
      <c r="AR843" s="163"/>
    </row>
    <row r="844" spans="1:44" ht="30" x14ac:dyDescent="0.25">
      <c r="A844" s="165" t="s">
        <v>2101</v>
      </c>
      <c r="B844" s="165" t="s">
        <v>163</v>
      </c>
      <c r="C844" s="165"/>
      <c r="D844" s="166" t="s">
        <v>143</v>
      </c>
      <c r="E844" s="166" t="s">
        <v>284</v>
      </c>
      <c r="F844" s="165" t="s">
        <v>220</v>
      </c>
      <c r="G844" s="165" t="s">
        <v>61</v>
      </c>
      <c r="H844" s="167">
        <v>44798.354166666664</v>
      </c>
      <c r="I844" s="167">
        <v>44767.375</v>
      </c>
      <c r="J844" s="161" t="str">
        <f t="shared" si="177"/>
        <v>CLOSED</v>
      </c>
      <c r="K844" s="197" t="s">
        <v>731</v>
      </c>
      <c r="L844" s="207"/>
      <c r="M844" s="233"/>
      <c r="N844" s="221"/>
      <c r="O844" s="224"/>
      <c r="P844" s="399"/>
      <c r="Q844" s="399"/>
      <c r="R844" s="205"/>
      <c r="S844" s="169"/>
      <c r="T844" s="205"/>
      <c r="U844" s="169"/>
      <c r="V844" s="169"/>
      <c r="W844" s="231" t="s">
        <v>218</v>
      </c>
      <c r="X844" s="168" t="s">
        <v>186</v>
      </c>
      <c r="Y844" s="168"/>
      <c r="Z844" s="168"/>
      <c r="AA844" s="168"/>
      <c r="AB844" s="168"/>
      <c r="AC844" s="168"/>
      <c r="AD844" s="162"/>
      <c r="AE844" s="162"/>
      <c r="AF844" s="162"/>
      <c r="AG844" s="162"/>
      <c r="AH844" s="162"/>
      <c r="AI844" s="163"/>
      <c r="AJ844" s="163"/>
      <c r="AK844" s="163"/>
      <c r="AL844" s="163"/>
      <c r="AM844" s="199"/>
      <c r="AN844" s="199"/>
      <c r="AO844" s="199"/>
      <c r="AP844" s="199"/>
      <c r="AQ844" s="199"/>
      <c r="AR844" s="163"/>
    </row>
    <row r="845" spans="1:44" ht="30" x14ac:dyDescent="0.25">
      <c r="A845" s="165" t="s">
        <v>2102</v>
      </c>
      <c r="B845" s="165" t="s">
        <v>163</v>
      </c>
      <c r="C845" s="165"/>
      <c r="D845" s="166" t="s">
        <v>143</v>
      </c>
      <c r="E845" s="166" t="s">
        <v>407</v>
      </c>
      <c r="F845" s="165" t="s">
        <v>220</v>
      </c>
      <c r="G845" s="165" t="s">
        <v>61</v>
      </c>
      <c r="H845" s="167">
        <v>44767.923611111109</v>
      </c>
      <c r="I845" s="167">
        <v>44767.944444444445</v>
      </c>
      <c r="J845" s="161" t="str">
        <f t="shared" ref="J845" si="196">IF(A845="","",IF(OR(I845="",H845="")=TRUE,"OPEN","CLOSED"))</f>
        <v>CLOSED</v>
      </c>
      <c r="K845" s="197" t="s">
        <v>775</v>
      </c>
      <c r="L845" s="207"/>
      <c r="M845" s="233"/>
      <c r="N845" s="221"/>
      <c r="O845" s="224"/>
      <c r="P845" s="399"/>
      <c r="Q845" s="399"/>
      <c r="R845" s="205"/>
      <c r="S845" s="169"/>
      <c r="T845" s="205"/>
      <c r="U845" s="169"/>
      <c r="V845" s="169"/>
      <c r="W845" s="231" t="s">
        <v>218</v>
      </c>
      <c r="X845" s="168"/>
      <c r="Y845" s="168" t="s">
        <v>186</v>
      </c>
      <c r="Z845" s="168"/>
      <c r="AA845" s="168"/>
      <c r="AB845" s="168"/>
      <c r="AC845" s="168"/>
      <c r="AD845" s="162"/>
      <c r="AE845" s="162"/>
      <c r="AF845" s="162"/>
      <c r="AG845" s="162"/>
      <c r="AH845" s="162"/>
      <c r="AI845" s="163"/>
      <c r="AJ845" s="163"/>
      <c r="AK845" s="163"/>
      <c r="AL845" s="163"/>
      <c r="AM845" s="199"/>
      <c r="AN845" s="199"/>
      <c r="AO845" s="199"/>
      <c r="AP845" s="199"/>
      <c r="AQ845" s="199"/>
      <c r="AR845" s="163"/>
    </row>
    <row r="846" spans="1:44" x14ac:dyDescent="0.25">
      <c r="A846" s="165" t="s">
        <v>2107</v>
      </c>
      <c r="B846" s="165" t="s">
        <v>163</v>
      </c>
      <c r="C846" s="165"/>
      <c r="D846" s="166" t="s">
        <v>143</v>
      </c>
      <c r="E846" s="166" t="s">
        <v>283</v>
      </c>
      <c r="F846" s="165" t="s">
        <v>220</v>
      </c>
      <c r="G846" s="165" t="s">
        <v>68</v>
      </c>
      <c r="H846" s="167">
        <v>44768.208333333336</v>
      </c>
      <c r="I846" s="167">
        <v>44768.229166666664</v>
      </c>
      <c r="J846" s="161" t="str">
        <f t="shared" si="177"/>
        <v>CLOSED</v>
      </c>
      <c r="K846" s="197" t="s">
        <v>730</v>
      </c>
      <c r="L846" s="207"/>
      <c r="M846" s="233"/>
      <c r="N846" s="221"/>
      <c r="O846" s="224"/>
      <c r="P846" s="399"/>
      <c r="Q846" s="399"/>
      <c r="R846" s="205"/>
      <c r="S846" s="169"/>
      <c r="T846" s="205"/>
      <c r="U846" s="169"/>
      <c r="V846" s="169"/>
      <c r="W846" s="231" t="s">
        <v>218</v>
      </c>
      <c r="X846" s="168" t="s">
        <v>186</v>
      </c>
      <c r="Y846" s="168"/>
      <c r="Z846" s="168"/>
      <c r="AA846" s="168"/>
      <c r="AB846" s="168"/>
      <c r="AC846" s="168"/>
      <c r="AD846" s="162"/>
      <c r="AE846" s="162"/>
      <c r="AF846" s="162"/>
      <c r="AG846" s="162"/>
      <c r="AH846" s="162"/>
      <c r="AI846" s="163"/>
      <c r="AJ846" s="163"/>
      <c r="AK846" s="163"/>
      <c r="AL846" s="163"/>
      <c r="AM846" s="199"/>
      <c r="AN846" s="199"/>
      <c r="AO846" s="199"/>
      <c r="AP846" s="199"/>
      <c r="AQ846" s="199"/>
      <c r="AR846" s="163"/>
    </row>
    <row r="847" spans="1:44" ht="30" x14ac:dyDescent="0.25">
      <c r="A847" s="165" t="s">
        <v>2108</v>
      </c>
      <c r="B847" s="165" t="s">
        <v>163</v>
      </c>
      <c r="C847" s="165"/>
      <c r="D847" s="166" t="s">
        <v>143</v>
      </c>
      <c r="E847" s="166" t="s">
        <v>284</v>
      </c>
      <c r="F847" s="165" t="s">
        <v>220</v>
      </c>
      <c r="G847" s="165" t="s">
        <v>61</v>
      </c>
      <c r="H847" s="167">
        <v>44768.229166666664</v>
      </c>
      <c r="I847" s="167">
        <v>44768.25</v>
      </c>
      <c r="J847" s="161" t="str">
        <f t="shared" si="177"/>
        <v>CLOSED</v>
      </c>
      <c r="K847" s="197" t="s">
        <v>731</v>
      </c>
      <c r="L847" s="207"/>
      <c r="M847" s="233"/>
      <c r="N847" s="221"/>
      <c r="O847" s="224"/>
      <c r="P847" s="399"/>
      <c r="Q847" s="399"/>
      <c r="R847" s="205"/>
      <c r="S847" s="169"/>
      <c r="T847" s="205"/>
      <c r="U847" s="169"/>
      <c r="V847" s="169"/>
      <c r="W847" s="231" t="s">
        <v>218</v>
      </c>
      <c r="X847" s="168" t="s">
        <v>186</v>
      </c>
      <c r="Y847" s="168"/>
      <c r="Z847" s="168"/>
      <c r="AA847" s="168"/>
      <c r="AB847" s="168"/>
      <c r="AC847" s="168"/>
      <c r="AD847" s="162"/>
      <c r="AE847" s="162"/>
      <c r="AF847" s="162"/>
      <c r="AG847" s="162"/>
      <c r="AH847" s="162"/>
      <c r="AI847" s="163"/>
      <c r="AJ847" s="163"/>
      <c r="AK847" s="163"/>
      <c r="AL847" s="163"/>
      <c r="AM847" s="199"/>
      <c r="AN847" s="199"/>
      <c r="AO847" s="199"/>
      <c r="AP847" s="199"/>
      <c r="AQ847" s="199"/>
      <c r="AR847" s="163"/>
    </row>
    <row r="848" spans="1:44" ht="30" x14ac:dyDescent="0.25">
      <c r="A848" s="165" t="s">
        <v>2109</v>
      </c>
      <c r="B848" s="165" t="s">
        <v>163</v>
      </c>
      <c r="C848" s="165"/>
      <c r="D848" s="166" t="s">
        <v>143</v>
      </c>
      <c r="E848" s="166" t="s">
        <v>407</v>
      </c>
      <c r="F848" s="165" t="s">
        <v>220</v>
      </c>
      <c r="G848" s="165" t="s">
        <v>61</v>
      </c>
      <c r="H848" s="167">
        <v>44769</v>
      </c>
      <c r="I848" s="167">
        <v>44769.020833333336</v>
      </c>
      <c r="J848" s="161" t="str">
        <f t="shared" si="177"/>
        <v>CLOSED</v>
      </c>
      <c r="K848" s="197" t="s">
        <v>775</v>
      </c>
      <c r="L848" s="207"/>
      <c r="M848" s="233"/>
      <c r="N848" s="221"/>
      <c r="O848" s="224"/>
      <c r="P848" s="399"/>
      <c r="Q848" s="399"/>
      <c r="R848" s="205"/>
      <c r="S848" s="169"/>
      <c r="T848" s="205"/>
      <c r="U848" s="169"/>
      <c r="V848" s="169"/>
      <c r="W848" s="231" t="s">
        <v>218</v>
      </c>
      <c r="X848" s="168"/>
      <c r="Y848" s="168" t="s">
        <v>186</v>
      </c>
      <c r="Z848" s="168"/>
      <c r="AA848" s="168"/>
      <c r="AB848" s="168"/>
      <c r="AC848" s="168"/>
      <c r="AD848" s="162"/>
      <c r="AE848" s="162"/>
      <c r="AF848" s="162"/>
      <c r="AG848" s="162"/>
      <c r="AH848" s="162"/>
      <c r="AI848" s="163"/>
      <c r="AJ848" s="163"/>
      <c r="AK848" s="163"/>
      <c r="AL848" s="163"/>
      <c r="AM848" s="199"/>
      <c r="AN848" s="199"/>
      <c r="AO848" s="199"/>
      <c r="AP848" s="199"/>
      <c r="AQ848" s="199"/>
      <c r="AR848" s="163"/>
    </row>
    <row r="849" spans="1:44" x14ac:dyDescent="0.25">
      <c r="A849" s="165" t="s">
        <v>2110</v>
      </c>
      <c r="B849" s="165" t="s">
        <v>163</v>
      </c>
      <c r="C849" s="165"/>
      <c r="D849" s="166" t="s">
        <v>143</v>
      </c>
      <c r="E849" s="166" t="s">
        <v>283</v>
      </c>
      <c r="F849" s="165" t="s">
        <v>220</v>
      </c>
      <c r="G849" s="165" t="s">
        <v>68</v>
      </c>
      <c r="H849" s="167">
        <v>44769.333333333336</v>
      </c>
      <c r="I849" s="167">
        <v>44769.354166666664</v>
      </c>
      <c r="J849" s="161" t="str">
        <f t="shared" si="177"/>
        <v>CLOSED</v>
      </c>
      <c r="K849" s="197" t="s">
        <v>730</v>
      </c>
      <c r="L849" s="207"/>
      <c r="M849" s="233"/>
      <c r="N849" s="221"/>
      <c r="O849" s="224"/>
      <c r="P849" s="399"/>
      <c r="Q849" s="399"/>
      <c r="R849" s="205"/>
      <c r="S849" s="169"/>
      <c r="T849" s="205"/>
      <c r="U849" s="169"/>
      <c r="V849" s="169"/>
      <c r="W849" s="231" t="s">
        <v>218</v>
      </c>
      <c r="X849" s="168" t="s">
        <v>186</v>
      </c>
      <c r="Y849" s="168"/>
      <c r="Z849" s="168"/>
      <c r="AA849" s="168"/>
      <c r="AB849" s="168"/>
      <c r="AC849" s="168"/>
      <c r="AD849" s="162"/>
      <c r="AE849" s="162"/>
      <c r="AF849" s="162"/>
      <c r="AG849" s="162"/>
      <c r="AH849" s="162"/>
      <c r="AI849" s="163"/>
      <c r="AJ849" s="163"/>
      <c r="AK849" s="163"/>
      <c r="AL849" s="163"/>
      <c r="AM849" s="199"/>
      <c r="AN849" s="199"/>
      <c r="AO849" s="199"/>
      <c r="AP849" s="199"/>
      <c r="AQ849" s="199"/>
      <c r="AR849" s="163"/>
    </row>
    <row r="850" spans="1:44" ht="30" x14ac:dyDescent="0.25">
      <c r="A850" s="165" t="s">
        <v>2111</v>
      </c>
      <c r="B850" s="165" t="s">
        <v>163</v>
      </c>
      <c r="C850" s="165"/>
      <c r="D850" s="166" t="s">
        <v>143</v>
      </c>
      <c r="E850" s="166" t="s">
        <v>284</v>
      </c>
      <c r="F850" s="165" t="s">
        <v>220</v>
      </c>
      <c r="G850" s="165" t="s">
        <v>61</v>
      </c>
      <c r="H850" s="167">
        <v>44769.354166666664</v>
      </c>
      <c r="I850" s="167">
        <v>44769.375</v>
      </c>
      <c r="J850" s="161" t="str">
        <f t="shared" si="177"/>
        <v>CLOSED</v>
      </c>
      <c r="K850" s="197" t="s">
        <v>731</v>
      </c>
      <c r="L850" s="207"/>
      <c r="M850" s="233"/>
      <c r="N850" s="221"/>
      <c r="O850" s="224"/>
      <c r="P850" s="399"/>
      <c r="Q850" s="399"/>
      <c r="R850" s="205"/>
      <c r="S850" s="169"/>
      <c r="T850" s="205"/>
      <c r="U850" s="169"/>
      <c r="V850" s="169"/>
      <c r="W850" s="231" t="s">
        <v>218</v>
      </c>
      <c r="X850" s="168" t="s">
        <v>186</v>
      </c>
      <c r="Y850" s="168"/>
      <c r="Z850" s="168"/>
      <c r="AA850" s="168"/>
      <c r="AB850" s="168"/>
      <c r="AC850" s="168"/>
      <c r="AD850" s="162"/>
      <c r="AE850" s="162"/>
      <c r="AF850" s="162"/>
      <c r="AG850" s="162"/>
      <c r="AH850" s="162"/>
      <c r="AI850" s="163"/>
      <c r="AJ850" s="163"/>
      <c r="AK850" s="163"/>
      <c r="AL850" s="163"/>
      <c r="AM850" s="199"/>
      <c r="AN850" s="199"/>
      <c r="AO850" s="199"/>
      <c r="AP850" s="199"/>
      <c r="AQ850" s="199"/>
      <c r="AR850" s="163"/>
    </row>
    <row r="851" spans="1:44" x14ac:dyDescent="0.25">
      <c r="A851" s="165" t="s">
        <v>2112</v>
      </c>
      <c r="B851" s="165" t="s">
        <v>163</v>
      </c>
      <c r="C851" s="165"/>
      <c r="D851" s="166" t="s">
        <v>143</v>
      </c>
      <c r="E851" s="166" t="s">
        <v>244</v>
      </c>
      <c r="F851" s="165" t="s">
        <v>220</v>
      </c>
      <c r="G851" s="165" t="s">
        <v>65</v>
      </c>
      <c r="H851" s="167">
        <v>44769.375</v>
      </c>
      <c r="I851" s="167">
        <v>44769.381944444445</v>
      </c>
      <c r="J851" s="161" t="str">
        <f t="shared" si="177"/>
        <v>CLOSED</v>
      </c>
      <c r="K851" s="197" t="s">
        <v>893</v>
      </c>
      <c r="L851" s="207"/>
      <c r="M851" s="233"/>
      <c r="N851" s="221"/>
      <c r="O851" s="224"/>
      <c r="P851" s="399"/>
      <c r="Q851" s="399"/>
      <c r="R851" s="205"/>
      <c r="S851" s="169"/>
      <c r="T851" s="205"/>
      <c r="U851" s="169"/>
      <c r="V851" s="169"/>
      <c r="W851" s="231" t="s">
        <v>218</v>
      </c>
      <c r="X851" s="168" t="s">
        <v>186</v>
      </c>
      <c r="Y851" s="168"/>
      <c r="Z851" s="168"/>
      <c r="AA851" s="168"/>
      <c r="AB851" s="168"/>
      <c r="AC851" s="168"/>
      <c r="AD851" s="162"/>
      <c r="AE851" s="162"/>
      <c r="AF851" s="162"/>
      <c r="AG851" s="162"/>
      <c r="AH851" s="162"/>
      <c r="AI851" s="163"/>
      <c r="AJ851" s="163"/>
      <c r="AK851" s="163"/>
      <c r="AL851" s="163"/>
      <c r="AM851" s="199"/>
      <c r="AN851" s="199"/>
      <c r="AO851" s="199"/>
      <c r="AP851" s="199"/>
      <c r="AQ851" s="199"/>
      <c r="AR851" s="163"/>
    </row>
    <row r="852" spans="1:44" x14ac:dyDescent="0.25">
      <c r="A852" s="165" t="s">
        <v>2113</v>
      </c>
      <c r="B852" s="165" t="s">
        <v>163</v>
      </c>
      <c r="C852" s="165"/>
      <c r="D852" s="166" t="s">
        <v>143</v>
      </c>
      <c r="E852" s="166" t="s">
        <v>246</v>
      </c>
      <c r="F852" s="165" t="s">
        <v>220</v>
      </c>
      <c r="G852" s="165" t="s">
        <v>68</v>
      </c>
      <c r="H852" s="167">
        <v>44769.381944444445</v>
      </c>
      <c r="I852" s="167">
        <v>44769.388888888891</v>
      </c>
      <c r="J852" s="161" t="str">
        <f t="shared" si="177"/>
        <v>CLOSED</v>
      </c>
      <c r="K852" s="197" t="s">
        <v>893</v>
      </c>
      <c r="L852" s="207"/>
      <c r="M852" s="233"/>
      <c r="N852" s="221"/>
      <c r="O852" s="224"/>
      <c r="P852" s="399"/>
      <c r="Q852" s="399"/>
      <c r="R852" s="205"/>
      <c r="S852" s="169"/>
      <c r="T852" s="205"/>
      <c r="U852" s="169"/>
      <c r="V852" s="169"/>
      <c r="W852" s="231" t="s">
        <v>218</v>
      </c>
      <c r="X852" s="168" t="s">
        <v>186</v>
      </c>
      <c r="Y852" s="168"/>
      <c r="Z852" s="168"/>
      <c r="AA852" s="168"/>
      <c r="AB852" s="168"/>
      <c r="AC852" s="168"/>
      <c r="AD852" s="162"/>
      <c r="AE852" s="162"/>
      <c r="AF852" s="162"/>
      <c r="AG852" s="162"/>
      <c r="AH852" s="162"/>
      <c r="AI852" s="163"/>
      <c r="AJ852" s="163"/>
      <c r="AK852" s="163"/>
      <c r="AL852" s="163"/>
      <c r="AM852" s="199"/>
      <c r="AN852" s="199"/>
      <c r="AO852" s="199"/>
      <c r="AP852" s="199"/>
      <c r="AQ852" s="199"/>
      <c r="AR852" s="163"/>
    </row>
    <row r="853" spans="1:44" x14ac:dyDescent="0.25">
      <c r="A853" s="165" t="s">
        <v>2114</v>
      </c>
      <c r="B853" s="165" t="s">
        <v>163</v>
      </c>
      <c r="C853" s="165"/>
      <c r="D853" s="166" t="s">
        <v>143</v>
      </c>
      <c r="E853" s="166" t="s">
        <v>260</v>
      </c>
      <c r="F853" s="165" t="s">
        <v>220</v>
      </c>
      <c r="G853" s="165" t="s">
        <v>68</v>
      </c>
      <c r="H853" s="167">
        <v>44769.388888888891</v>
      </c>
      <c r="I853" s="167">
        <v>44769.402777777781</v>
      </c>
      <c r="J853" s="161" t="str">
        <f t="shared" si="177"/>
        <v>CLOSED</v>
      </c>
      <c r="K853" s="197" t="s">
        <v>1209</v>
      </c>
      <c r="L853" s="207"/>
      <c r="M853" s="233"/>
      <c r="N853" s="221"/>
      <c r="O853" s="224"/>
      <c r="P853" s="399"/>
      <c r="Q853" s="399"/>
      <c r="R853" s="205"/>
      <c r="S853" s="169"/>
      <c r="T853" s="205"/>
      <c r="U853" s="169"/>
      <c r="V853" s="169"/>
      <c r="W853" s="231" t="s">
        <v>218</v>
      </c>
      <c r="X853" s="168" t="s">
        <v>186</v>
      </c>
      <c r="Y853" s="168"/>
      <c r="Z853" s="168"/>
      <c r="AA853" s="168"/>
      <c r="AB853" s="168"/>
      <c r="AC853" s="168"/>
      <c r="AD853" s="162"/>
      <c r="AE853" s="162"/>
      <c r="AF853" s="162"/>
      <c r="AG853" s="162"/>
      <c r="AH853" s="162"/>
      <c r="AI853" s="163"/>
      <c r="AJ853" s="163"/>
      <c r="AK853" s="163"/>
      <c r="AL853" s="163"/>
      <c r="AM853" s="199"/>
      <c r="AN853" s="199"/>
      <c r="AO853" s="199"/>
      <c r="AP853" s="199"/>
      <c r="AQ853" s="199"/>
      <c r="AR853" s="163"/>
    </row>
    <row r="854" spans="1:44" x14ac:dyDescent="0.25">
      <c r="A854" s="165" t="s">
        <v>2115</v>
      </c>
      <c r="B854" s="165" t="s">
        <v>163</v>
      </c>
      <c r="C854" s="165"/>
      <c r="D854" s="166" t="s">
        <v>143</v>
      </c>
      <c r="E854" s="166" t="s">
        <v>251</v>
      </c>
      <c r="F854" s="165" t="s">
        <v>220</v>
      </c>
      <c r="G854" s="165" t="s">
        <v>68</v>
      </c>
      <c r="H854" s="167">
        <v>44769.402777777781</v>
      </c>
      <c r="I854" s="167">
        <v>44769.409722222219</v>
      </c>
      <c r="J854" s="161" t="str">
        <f t="shared" si="177"/>
        <v>CLOSED</v>
      </c>
      <c r="K854" s="197" t="s">
        <v>893</v>
      </c>
      <c r="L854" s="207"/>
      <c r="M854" s="233"/>
      <c r="N854" s="221"/>
      <c r="O854" s="224"/>
      <c r="P854" s="399"/>
      <c r="Q854" s="399"/>
      <c r="R854" s="205"/>
      <c r="S854" s="169"/>
      <c r="T854" s="205"/>
      <c r="U854" s="169"/>
      <c r="V854" s="169"/>
      <c r="W854" s="231" t="s">
        <v>218</v>
      </c>
      <c r="X854" s="168" t="s">
        <v>186</v>
      </c>
      <c r="Y854" s="168"/>
      <c r="Z854" s="168"/>
      <c r="AA854" s="168"/>
      <c r="AB854" s="168"/>
      <c r="AC854" s="168"/>
      <c r="AD854" s="162"/>
      <c r="AE854" s="162"/>
      <c r="AF854" s="162"/>
      <c r="AG854" s="162"/>
      <c r="AH854" s="162"/>
      <c r="AI854" s="163"/>
      <c r="AJ854" s="163"/>
      <c r="AK854" s="163"/>
      <c r="AL854" s="163"/>
      <c r="AM854" s="199"/>
      <c r="AN854" s="199"/>
      <c r="AO854" s="199"/>
      <c r="AP854" s="199"/>
      <c r="AQ854" s="199"/>
      <c r="AR854" s="163"/>
    </row>
    <row r="855" spans="1:44" x14ac:dyDescent="0.25">
      <c r="A855" s="165" t="s">
        <v>2116</v>
      </c>
      <c r="B855" s="165" t="s">
        <v>163</v>
      </c>
      <c r="C855" s="165"/>
      <c r="D855" s="166" t="s">
        <v>143</v>
      </c>
      <c r="E855" s="166" t="s">
        <v>248</v>
      </c>
      <c r="F855" s="165" t="s">
        <v>220</v>
      </c>
      <c r="G855" s="165" t="s">
        <v>66</v>
      </c>
      <c r="H855" s="167">
        <v>44769.409722222219</v>
      </c>
      <c r="I855" s="167">
        <v>44769.416666666664</v>
      </c>
      <c r="J855" s="161" t="str">
        <f t="shared" si="177"/>
        <v>CLOSED</v>
      </c>
      <c r="K855" s="197" t="s">
        <v>893</v>
      </c>
      <c r="L855" s="207"/>
      <c r="M855" s="233"/>
      <c r="N855" s="221"/>
      <c r="O855" s="224"/>
      <c r="P855" s="399"/>
      <c r="Q855" s="399"/>
      <c r="R855" s="205"/>
      <c r="S855" s="169"/>
      <c r="T855" s="205"/>
      <c r="U855" s="169"/>
      <c r="V855" s="169"/>
      <c r="W855" s="231" t="s">
        <v>218</v>
      </c>
      <c r="X855" s="168" t="s">
        <v>186</v>
      </c>
      <c r="Y855" s="168"/>
      <c r="Z855" s="168"/>
      <c r="AA855" s="168"/>
      <c r="AB855" s="168"/>
      <c r="AC855" s="168"/>
      <c r="AD855" s="162"/>
      <c r="AE855" s="162"/>
      <c r="AF855" s="162"/>
      <c r="AG855" s="162"/>
      <c r="AH855" s="162"/>
      <c r="AI855" s="163"/>
      <c r="AJ855" s="163"/>
      <c r="AK855" s="163"/>
      <c r="AL855" s="163"/>
      <c r="AM855" s="199"/>
      <c r="AN855" s="199"/>
      <c r="AO855" s="199"/>
      <c r="AP855" s="199"/>
      <c r="AQ855" s="199"/>
      <c r="AR855" s="163"/>
    </row>
    <row r="856" spans="1:44" x14ac:dyDescent="0.25">
      <c r="A856" s="165" t="s">
        <v>2117</v>
      </c>
      <c r="B856" s="165" t="s">
        <v>163</v>
      </c>
      <c r="C856" s="165"/>
      <c r="D856" s="166" t="s">
        <v>143</v>
      </c>
      <c r="E856" s="166" t="s">
        <v>252</v>
      </c>
      <c r="F856" s="165" t="s">
        <v>220</v>
      </c>
      <c r="G856" s="165" t="s">
        <v>63</v>
      </c>
      <c r="H856" s="167">
        <v>44769.423611111109</v>
      </c>
      <c r="I856" s="167">
        <v>44769.4375</v>
      </c>
      <c r="J856" s="161" t="str">
        <f t="shared" si="177"/>
        <v>CLOSED</v>
      </c>
      <c r="K856" s="197" t="s">
        <v>893</v>
      </c>
      <c r="L856" s="207"/>
      <c r="M856" s="233"/>
      <c r="N856" s="221"/>
      <c r="O856" s="224"/>
      <c r="P856" s="399"/>
      <c r="Q856" s="399"/>
      <c r="R856" s="205"/>
      <c r="S856" s="169"/>
      <c r="T856" s="205"/>
      <c r="U856" s="169"/>
      <c r="V856" s="169"/>
      <c r="W856" s="231" t="s">
        <v>218</v>
      </c>
      <c r="X856" s="168" t="s">
        <v>186</v>
      </c>
      <c r="Y856" s="168"/>
      <c r="Z856" s="168"/>
      <c r="AA856" s="168"/>
      <c r="AB856" s="168"/>
      <c r="AC856" s="168"/>
      <c r="AD856" s="162"/>
      <c r="AE856" s="162"/>
      <c r="AF856" s="162"/>
      <c r="AG856" s="162"/>
      <c r="AH856" s="162"/>
      <c r="AI856" s="163"/>
      <c r="AJ856" s="163"/>
      <c r="AK856" s="163"/>
      <c r="AL856" s="163"/>
      <c r="AM856" s="199"/>
      <c r="AN856" s="199"/>
      <c r="AO856" s="199"/>
      <c r="AP856" s="199"/>
      <c r="AQ856" s="199"/>
      <c r="AR856" s="163"/>
    </row>
    <row r="857" spans="1:44" x14ac:dyDescent="0.25">
      <c r="A857" s="165" t="s">
        <v>2118</v>
      </c>
      <c r="B857" s="165" t="s">
        <v>163</v>
      </c>
      <c r="C857" s="165"/>
      <c r="D857" s="166" t="s">
        <v>143</v>
      </c>
      <c r="E857" s="166" t="s">
        <v>273</v>
      </c>
      <c r="F857" s="165" t="s">
        <v>220</v>
      </c>
      <c r="G857" s="165" t="s">
        <v>62</v>
      </c>
      <c r="H857" s="167">
        <v>44769.4375</v>
      </c>
      <c r="I857" s="167">
        <v>44769.444444444445</v>
      </c>
      <c r="J857" s="161" t="str">
        <f t="shared" si="177"/>
        <v>CLOSED</v>
      </c>
      <c r="K857" s="197" t="s">
        <v>1209</v>
      </c>
      <c r="L857" s="207"/>
      <c r="M857" s="233"/>
      <c r="N857" s="221"/>
      <c r="O857" s="224"/>
      <c r="P857" s="399"/>
      <c r="Q857" s="399"/>
      <c r="R857" s="205"/>
      <c r="S857" s="169"/>
      <c r="T857" s="205"/>
      <c r="U857" s="169"/>
      <c r="V857" s="169"/>
      <c r="W857" s="231" t="s">
        <v>218</v>
      </c>
      <c r="X857" s="168" t="s">
        <v>186</v>
      </c>
      <c r="Y857" s="168"/>
      <c r="Z857" s="168"/>
      <c r="AA857" s="168"/>
      <c r="AB857" s="168"/>
      <c r="AC857" s="168"/>
      <c r="AD857" s="162"/>
      <c r="AE857" s="162"/>
      <c r="AF857" s="162"/>
      <c r="AG857" s="162"/>
      <c r="AH857" s="162"/>
      <c r="AI857" s="163"/>
      <c r="AJ857" s="163"/>
      <c r="AK857" s="163"/>
      <c r="AL857" s="163"/>
      <c r="AM857" s="199"/>
      <c r="AN857" s="199"/>
      <c r="AO857" s="199"/>
      <c r="AP857" s="199"/>
      <c r="AQ857" s="199"/>
      <c r="AR857" s="163"/>
    </row>
    <row r="858" spans="1:44" ht="30" x14ac:dyDescent="0.25">
      <c r="A858" s="165" t="s">
        <v>2119</v>
      </c>
      <c r="B858" s="165" t="s">
        <v>163</v>
      </c>
      <c r="C858" s="165"/>
      <c r="D858" s="166" t="s">
        <v>143</v>
      </c>
      <c r="E858" s="166" t="s">
        <v>407</v>
      </c>
      <c r="F858" s="165" t="s">
        <v>220</v>
      </c>
      <c r="G858" s="165" t="s">
        <v>61</v>
      </c>
      <c r="H858" s="167">
        <v>44769.916666666664</v>
      </c>
      <c r="I858" s="167">
        <v>44769.9375</v>
      </c>
      <c r="J858" s="161" t="str">
        <f t="shared" ref="J858:J860" si="197">IF(A858="","",IF(OR(I858="",H858="")=TRUE,"OPEN","CLOSED"))</f>
        <v>CLOSED</v>
      </c>
      <c r="K858" s="197" t="s">
        <v>775</v>
      </c>
      <c r="L858" s="207"/>
      <c r="M858" s="233"/>
      <c r="N858" s="221"/>
      <c r="O858" s="224"/>
      <c r="P858" s="399"/>
      <c r="Q858" s="399"/>
      <c r="R858" s="205"/>
      <c r="S858" s="169"/>
      <c r="T858" s="205"/>
      <c r="U858" s="169"/>
      <c r="V858" s="169"/>
      <c r="W858" s="231" t="s">
        <v>218</v>
      </c>
      <c r="X858" s="168"/>
      <c r="Y858" s="168" t="s">
        <v>186</v>
      </c>
      <c r="Z858" s="168"/>
      <c r="AA858" s="168"/>
      <c r="AB858" s="168"/>
      <c r="AC858" s="168"/>
      <c r="AD858" s="162"/>
      <c r="AE858" s="162"/>
      <c r="AF858" s="162"/>
      <c r="AG858" s="162"/>
      <c r="AH858" s="162"/>
      <c r="AI858" s="163"/>
      <c r="AJ858" s="163"/>
      <c r="AK858" s="163"/>
      <c r="AL858" s="163"/>
      <c r="AM858" s="199"/>
      <c r="AN858" s="199"/>
      <c r="AO858" s="199"/>
      <c r="AP858" s="199"/>
      <c r="AQ858" s="199"/>
      <c r="AR858" s="163"/>
    </row>
    <row r="859" spans="1:44" x14ac:dyDescent="0.25">
      <c r="A859" s="165" t="s">
        <v>2123</v>
      </c>
      <c r="B859" s="165" t="s">
        <v>163</v>
      </c>
      <c r="C859" s="165"/>
      <c r="D859" s="166" t="s">
        <v>143</v>
      </c>
      <c r="E859" s="166" t="s">
        <v>283</v>
      </c>
      <c r="F859" s="165" t="s">
        <v>220</v>
      </c>
      <c r="G859" s="165" t="s">
        <v>68</v>
      </c>
      <c r="H859" s="167"/>
      <c r="I859" s="167"/>
      <c r="J859" s="161" t="str">
        <f t="shared" si="197"/>
        <v>OPEN</v>
      </c>
      <c r="K859" s="197" t="s">
        <v>730</v>
      </c>
      <c r="L859" s="207"/>
      <c r="M859" s="233"/>
      <c r="N859" s="221"/>
      <c r="O859" s="224"/>
      <c r="P859" s="399"/>
      <c r="Q859" s="399"/>
      <c r="R859" s="205"/>
      <c r="S859" s="169"/>
      <c r="T859" s="205"/>
      <c r="U859" s="169"/>
      <c r="V859" s="169"/>
      <c r="W859" s="231" t="s">
        <v>218</v>
      </c>
      <c r="X859" s="168" t="s">
        <v>186</v>
      </c>
      <c r="Y859" s="168"/>
      <c r="Z859" s="168"/>
      <c r="AA859" s="168"/>
      <c r="AB859" s="168"/>
      <c r="AC859" s="168"/>
      <c r="AD859" s="162"/>
      <c r="AE859" s="162"/>
      <c r="AF859" s="162"/>
      <c r="AG859" s="162"/>
      <c r="AH859" s="162"/>
      <c r="AI859" s="163"/>
      <c r="AJ859" s="163"/>
      <c r="AK859" s="163"/>
      <c r="AL859" s="163"/>
      <c r="AM859" s="199"/>
      <c r="AN859" s="199"/>
      <c r="AO859" s="199"/>
      <c r="AP859" s="199"/>
      <c r="AQ859" s="199"/>
      <c r="AR859" s="163"/>
    </row>
    <row r="860" spans="1:44" ht="30" x14ac:dyDescent="0.25">
      <c r="A860" s="165" t="s">
        <v>2124</v>
      </c>
      <c r="B860" s="165" t="s">
        <v>163</v>
      </c>
      <c r="C860" s="165"/>
      <c r="D860" s="166" t="s">
        <v>143</v>
      </c>
      <c r="E860" s="166" t="s">
        <v>284</v>
      </c>
      <c r="F860" s="165" t="s">
        <v>220</v>
      </c>
      <c r="G860" s="165" t="s">
        <v>61</v>
      </c>
      <c r="H860" s="167"/>
      <c r="I860" s="167"/>
      <c r="J860" s="161" t="str">
        <f t="shared" si="197"/>
        <v>OPEN</v>
      </c>
      <c r="K860" s="197" t="s">
        <v>731</v>
      </c>
      <c r="L860" s="207"/>
      <c r="M860" s="233"/>
      <c r="N860" s="221"/>
      <c r="O860" s="224"/>
      <c r="P860" s="399"/>
      <c r="Q860" s="399"/>
      <c r="R860" s="205"/>
      <c r="S860" s="169"/>
      <c r="T860" s="205"/>
      <c r="U860" s="169"/>
      <c r="V860" s="169"/>
      <c r="W860" s="231" t="s">
        <v>218</v>
      </c>
      <c r="X860" s="168" t="s">
        <v>186</v>
      </c>
      <c r="Y860" s="168"/>
      <c r="Z860" s="168"/>
      <c r="AA860" s="168"/>
      <c r="AB860" s="168"/>
      <c r="AC860" s="168"/>
      <c r="AD860" s="162"/>
      <c r="AE860" s="162"/>
      <c r="AF860" s="162"/>
      <c r="AG860" s="162"/>
      <c r="AH860" s="162"/>
      <c r="AI860" s="163"/>
      <c r="AJ860" s="163"/>
      <c r="AK860" s="163"/>
      <c r="AL860" s="163"/>
      <c r="AM860" s="199"/>
      <c r="AN860" s="199"/>
      <c r="AO860" s="199"/>
      <c r="AP860" s="199"/>
      <c r="AQ860" s="199"/>
      <c r="AR860" s="163"/>
    </row>
    <row r="861" spans="1:44" ht="30" x14ac:dyDescent="0.25">
      <c r="A861" s="165" t="s">
        <v>2125</v>
      </c>
      <c r="B861" s="165" t="s">
        <v>163</v>
      </c>
      <c r="C861" s="165"/>
      <c r="D861" s="166" t="s">
        <v>143</v>
      </c>
      <c r="E861" s="166" t="s">
        <v>407</v>
      </c>
      <c r="F861" s="165" t="s">
        <v>220</v>
      </c>
      <c r="G861" s="165" t="s">
        <v>61</v>
      </c>
      <c r="H861" s="167">
        <v>44770.895833333336</v>
      </c>
      <c r="I861" s="167">
        <v>44770.916666666664</v>
      </c>
      <c r="J861" s="161" t="str">
        <f t="shared" ref="J861" si="198">IF(A861="","",IF(OR(I861="",H861="")=TRUE,"OPEN","CLOSED"))</f>
        <v>CLOSED</v>
      </c>
      <c r="K861" s="197" t="s">
        <v>775</v>
      </c>
      <c r="L861" s="207"/>
      <c r="M861" s="233"/>
      <c r="N861" s="221"/>
      <c r="O861" s="224"/>
      <c r="P861" s="399"/>
      <c r="Q861" s="399"/>
      <c r="R861" s="205"/>
      <c r="S861" s="169"/>
      <c r="T861" s="205"/>
      <c r="U861" s="169"/>
      <c r="V861" s="169"/>
      <c r="W861" s="231" t="s">
        <v>218</v>
      </c>
      <c r="X861" s="168"/>
      <c r="Y861" s="168" t="s">
        <v>186</v>
      </c>
      <c r="Z861" s="168"/>
      <c r="AA861" s="168"/>
      <c r="AB861" s="168"/>
      <c r="AC861" s="168"/>
      <c r="AD861" s="162"/>
      <c r="AE861" s="162"/>
      <c r="AF861" s="162"/>
      <c r="AG861" s="162"/>
      <c r="AH861" s="162"/>
      <c r="AI861" s="163"/>
      <c r="AJ861" s="163"/>
      <c r="AK861" s="163"/>
      <c r="AL861" s="163"/>
      <c r="AM861" s="199"/>
      <c r="AN861" s="199"/>
      <c r="AO861" s="199"/>
      <c r="AP861" s="199"/>
      <c r="AQ861" s="199"/>
      <c r="AR861" s="163"/>
    </row>
    <row r="862" spans="1:44" x14ac:dyDescent="0.25">
      <c r="A862" s="165"/>
      <c r="B862" s="165"/>
      <c r="C862" s="165"/>
      <c r="D862" s="166"/>
      <c r="E862" s="166"/>
      <c r="F862" s="165"/>
      <c r="G862" s="165"/>
      <c r="H862" s="167"/>
      <c r="I862" s="167"/>
      <c r="J862" s="161" t="str">
        <f t="shared" si="177"/>
        <v/>
      </c>
      <c r="K862" s="197"/>
      <c r="L862" s="207"/>
      <c r="M862" s="233"/>
      <c r="N862" s="221"/>
      <c r="O862" s="224"/>
      <c r="P862" s="399"/>
      <c r="Q862" s="399"/>
      <c r="R862" s="205"/>
      <c r="S862" s="169"/>
      <c r="T862" s="205"/>
      <c r="U862" s="169"/>
      <c r="V862" s="169"/>
      <c r="W862" s="231"/>
      <c r="X862" s="168"/>
      <c r="Y862" s="168"/>
      <c r="Z862" s="168"/>
      <c r="AA862" s="168"/>
      <c r="AB862" s="168"/>
      <c r="AC862" s="168"/>
      <c r="AD862" s="162"/>
      <c r="AE862" s="162"/>
      <c r="AF862" s="162"/>
      <c r="AG862" s="162"/>
      <c r="AH862" s="162"/>
      <c r="AI862" s="163"/>
      <c r="AJ862" s="163"/>
      <c r="AK862" s="163"/>
      <c r="AL862" s="163"/>
      <c r="AM862" s="199"/>
      <c r="AN862" s="199"/>
      <c r="AO862" s="199"/>
      <c r="AP862" s="199"/>
      <c r="AQ862" s="199"/>
      <c r="AR862" s="163"/>
    </row>
    <row r="863" spans="1:44" x14ac:dyDescent="0.25">
      <c r="A863" s="165"/>
      <c r="B863" s="165"/>
      <c r="C863" s="165"/>
      <c r="D863" s="166"/>
      <c r="E863" s="166"/>
      <c r="F863" s="165"/>
      <c r="G863" s="165"/>
      <c r="H863" s="167"/>
      <c r="I863" s="167"/>
      <c r="J863" s="161" t="str">
        <f t="shared" ref="J863:J886" si="199">IF(A863="","",IF(OR(I863="",H863="")=TRUE,"OPEN","CLOSED"))</f>
        <v/>
      </c>
      <c r="K863" s="197"/>
      <c r="L863" s="207"/>
      <c r="M863" s="233"/>
      <c r="N863" s="221"/>
      <c r="O863" s="224"/>
      <c r="P863" s="399"/>
      <c r="Q863" s="399"/>
      <c r="R863" s="205"/>
      <c r="S863" s="169"/>
      <c r="T863" s="205"/>
      <c r="U863" s="169"/>
      <c r="V863" s="169"/>
      <c r="W863" s="231"/>
      <c r="X863" s="168"/>
      <c r="Y863" s="168"/>
      <c r="Z863" s="168"/>
      <c r="AA863" s="168"/>
      <c r="AB863" s="168"/>
      <c r="AC863" s="168"/>
      <c r="AD863" s="162"/>
      <c r="AE863" s="162"/>
      <c r="AF863" s="162"/>
      <c r="AG863" s="162"/>
      <c r="AH863" s="162"/>
      <c r="AI863" s="163"/>
      <c r="AJ863" s="163"/>
      <c r="AK863" s="163"/>
      <c r="AL863" s="163"/>
      <c r="AM863" s="199"/>
      <c r="AN863" s="199"/>
      <c r="AO863" s="199"/>
      <c r="AP863" s="199"/>
      <c r="AQ863" s="199"/>
      <c r="AR863" s="163"/>
    </row>
    <row r="864" spans="1:44" x14ac:dyDescent="0.25">
      <c r="A864" s="165"/>
      <c r="B864" s="165"/>
      <c r="C864" s="165"/>
      <c r="D864" s="166"/>
      <c r="E864" s="166"/>
      <c r="F864" s="165"/>
      <c r="G864" s="165"/>
      <c r="H864" s="167"/>
      <c r="I864" s="167"/>
      <c r="J864" s="161" t="str">
        <f t="shared" si="199"/>
        <v/>
      </c>
      <c r="K864" s="197"/>
      <c r="L864" s="207"/>
      <c r="M864" s="233"/>
      <c r="N864" s="221"/>
      <c r="O864" s="224"/>
      <c r="P864" s="399"/>
      <c r="Q864" s="399"/>
      <c r="R864" s="205"/>
      <c r="S864" s="169"/>
      <c r="T864" s="205"/>
      <c r="U864" s="169"/>
      <c r="V864" s="169"/>
      <c r="W864" s="231"/>
      <c r="X864" s="168"/>
      <c r="Y864" s="168"/>
      <c r="Z864" s="168"/>
      <c r="AA864" s="168"/>
      <c r="AB864" s="168"/>
      <c r="AC864" s="168"/>
      <c r="AD864" s="162"/>
      <c r="AE864" s="162"/>
      <c r="AF864" s="162"/>
      <c r="AG864" s="162"/>
      <c r="AH864" s="162"/>
      <c r="AI864" s="163"/>
      <c r="AJ864" s="163"/>
      <c r="AK864" s="163"/>
      <c r="AL864" s="163"/>
      <c r="AM864" s="199"/>
      <c r="AN864" s="199"/>
      <c r="AO864" s="199"/>
      <c r="AP864" s="199"/>
      <c r="AQ864" s="199"/>
      <c r="AR864" s="163"/>
    </row>
    <row r="865" spans="1:44" x14ac:dyDescent="0.25">
      <c r="A865" s="165"/>
      <c r="B865" s="165"/>
      <c r="C865" s="165"/>
      <c r="D865" s="166"/>
      <c r="E865" s="166"/>
      <c r="F865" s="165"/>
      <c r="G865" s="165"/>
      <c r="H865" s="167"/>
      <c r="I865" s="167"/>
      <c r="J865" s="161" t="str">
        <f t="shared" si="199"/>
        <v/>
      </c>
      <c r="K865" s="197"/>
      <c r="L865" s="207"/>
      <c r="M865" s="233"/>
      <c r="N865" s="221"/>
      <c r="O865" s="224"/>
      <c r="P865" s="399"/>
      <c r="Q865" s="399"/>
      <c r="R865" s="205"/>
      <c r="S865" s="169"/>
      <c r="T865" s="205"/>
      <c r="U865" s="169"/>
      <c r="V865" s="169"/>
      <c r="W865" s="231"/>
      <c r="X865" s="168"/>
      <c r="Y865" s="168"/>
      <c r="Z865" s="168"/>
      <c r="AA865" s="168"/>
      <c r="AB865" s="168"/>
      <c r="AC865" s="168"/>
      <c r="AD865" s="162"/>
      <c r="AE865" s="162"/>
      <c r="AF865" s="162"/>
      <c r="AG865" s="162"/>
      <c r="AH865" s="162"/>
      <c r="AI865" s="163"/>
      <c r="AJ865" s="163"/>
      <c r="AK865" s="163"/>
      <c r="AL865" s="163"/>
      <c r="AM865" s="199"/>
      <c r="AN865" s="199"/>
      <c r="AO865" s="199"/>
      <c r="AP865" s="199"/>
      <c r="AQ865" s="199"/>
      <c r="AR865" s="163"/>
    </row>
    <row r="866" spans="1:44" x14ac:dyDescent="0.25">
      <c r="A866" s="165"/>
      <c r="B866" s="165"/>
      <c r="C866" s="165"/>
      <c r="D866" s="166"/>
      <c r="E866" s="166"/>
      <c r="F866" s="165"/>
      <c r="G866" s="165"/>
      <c r="H866" s="167"/>
      <c r="I866" s="167"/>
      <c r="J866" s="161" t="str">
        <f t="shared" si="199"/>
        <v/>
      </c>
      <c r="K866" s="197"/>
      <c r="L866" s="207"/>
      <c r="M866" s="233"/>
      <c r="N866" s="221"/>
      <c r="O866" s="224"/>
      <c r="P866" s="399"/>
      <c r="Q866" s="399"/>
      <c r="R866" s="205"/>
      <c r="S866" s="169"/>
      <c r="T866" s="205"/>
      <c r="U866" s="169"/>
      <c r="V866" s="169"/>
      <c r="W866" s="231"/>
      <c r="X866" s="168"/>
      <c r="Y866" s="168"/>
      <c r="Z866" s="168"/>
      <c r="AA866" s="168"/>
      <c r="AB866" s="168"/>
      <c r="AC866" s="168"/>
      <c r="AD866" s="162"/>
      <c r="AE866" s="162"/>
      <c r="AF866" s="162"/>
      <c r="AG866" s="162"/>
      <c r="AH866" s="162"/>
      <c r="AI866" s="163"/>
      <c r="AJ866" s="163"/>
      <c r="AK866" s="163"/>
      <c r="AL866" s="163"/>
      <c r="AM866" s="199"/>
      <c r="AN866" s="199"/>
      <c r="AO866" s="199"/>
      <c r="AP866" s="199"/>
      <c r="AQ866" s="199"/>
      <c r="AR866" s="163"/>
    </row>
    <row r="867" spans="1:44" x14ac:dyDescent="0.25">
      <c r="A867" s="165"/>
      <c r="B867" s="165"/>
      <c r="C867" s="165"/>
      <c r="D867" s="166"/>
      <c r="E867" s="166"/>
      <c r="F867" s="165"/>
      <c r="G867" s="165"/>
      <c r="H867" s="167"/>
      <c r="I867" s="167"/>
      <c r="J867" s="161" t="str">
        <f t="shared" si="199"/>
        <v/>
      </c>
      <c r="K867" s="197"/>
      <c r="L867" s="207"/>
      <c r="M867" s="233"/>
      <c r="N867" s="221"/>
      <c r="O867" s="224"/>
      <c r="P867" s="399"/>
      <c r="Q867" s="399"/>
      <c r="R867" s="205"/>
      <c r="S867" s="169"/>
      <c r="T867" s="205"/>
      <c r="U867" s="169"/>
      <c r="V867" s="169"/>
      <c r="W867" s="231"/>
      <c r="X867" s="168"/>
      <c r="Y867" s="168"/>
      <c r="Z867" s="168"/>
      <c r="AA867" s="168"/>
      <c r="AB867" s="168"/>
      <c r="AC867" s="168"/>
      <c r="AD867" s="162"/>
      <c r="AE867" s="162"/>
      <c r="AF867" s="162"/>
      <c r="AG867" s="162"/>
      <c r="AH867" s="162"/>
      <c r="AI867" s="163"/>
      <c r="AJ867" s="163"/>
      <c r="AK867" s="163"/>
      <c r="AL867" s="163"/>
      <c r="AM867" s="199"/>
      <c r="AN867" s="199"/>
      <c r="AO867" s="199"/>
      <c r="AP867" s="199"/>
      <c r="AQ867" s="199"/>
      <c r="AR867" s="163"/>
    </row>
    <row r="868" spans="1:44" x14ac:dyDescent="0.25">
      <c r="A868" s="165"/>
      <c r="B868" s="165"/>
      <c r="C868" s="165"/>
      <c r="D868" s="166"/>
      <c r="E868" s="166"/>
      <c r="F868" s="165"/>
      <c r="G868" s="165"/>
      <c r="H868" s="167"/>
      <c r="I868" s="167"/>
      <c r="J868" s="161" t="str">
        <f t="shared" si="199"/>
        <v/>
      </c>
      <c r="K868" s="197"/>
      <c r="L868" s="207"/>
      <c r="M868" s="233"/>
      <c r="N868" s="221"/>
      <c r="O868" s="224"/>
      <c r="P868" s="399"/>
      <c r="Q868" s="399"/>
      <c r="R868" s="205"/>
      <c r="S868" s="169"/>
      <c r="T868" s="205"/>
      <c r="U868" s="169"/>
      <c r="V868" s="169"/>
      <c r="W868" s="231"/>
      <c r="X868" s="168"/>
      <c r="Y868" s="168"/>
      <c r="Z868" s="168"/>
      <c r="AA868" s="168"/>
      <c r="AB868" s="168"/>
      <c r="AC868" s="168"/>
      <c r="AD868" s="162"/>
      <c r="AE868" s="162"/>
      <c r="AF868" s="162"/>
      <c r="AG868" s="162"/>
      <c r="AH868" s="162"/>
      <c r="AI868" s="163"/>
      <c r="AJ868" s="163"/>
      <c r="AK868" s="163"/>
      <c r="AL868" s="163"/>
      <c r="AM868" s="199"/>
      <c r="AN868" s="199"/>
      <c r="AO868" s="199"/>
      <c r="AP868" s="199"/>
      <c r="AQ868" s="199"/>
      <c r="AR868" s="163"/>
    </row>
    <row r="869" spans="1:44" x14ac:dyDescent="0.25">
      <c r="A869" s="165"/>
      <c r="B869" s="165"/>
      <c r="C869" s="165"/>
      <c r="D869" s="166"/>
      <c r="E869" s="166"/>
      <c r="F869" s="165"/>
      <c r="G869" s="165"/>
      <c r="H869" s="167"/>
      <c r="I869" s="167"/>
      <c r="J869" s="161" t="str">
        <f t="shared" si="199"/>
        <v/>
      </c>
      <c r="K869" s="197"/>
      <c r="L869" s="207"/>
      <c r="M869" s="233"/>
      <c r="N869" s="221"/>
      <c r="O869" s="224"/>
      <c r="P869" s="399"/>
      <c r="Q869" s="399"/>
      <c r="R869" s="205"/>
      <c r="S869" s="169"/>
      <c r="T869" s="205"/>
      <c r="U869" s="169"/>
      <c r="V869" s="169"/>
      <c r="W869" s="231"/>
      <c r="X869" s="168"/>
      <c r="Y869" s="168"/>
      <c r="Z869" s="168"/>
      <c r="AA869" s="168"/>
      <c r="AB869" s="168"/>
      <c r="AC869" s="168"/>
      <c r="AD869" s="162"/>
      <c r="AE869" s="162"/>
      <c r="AF869" s="162"/>
      <c r="AG869" s="162"/>
      <c r="AH869" s="162"/>
      <c r="AI869" s="163"/>
      <c r="AJ869" s="163"/>
      <c r="AK869" s="163"/>
      <c r="AL869" s="163"/>
      <c r="AM869" s="199"/>
      <c r="AN869" s="199"/>
      <c r="AO869" s="199"/>
      <c r="AP869" s="199"/>
      <c r="AQ869" s="199"/>
      <c r="AR869" s="163"/>
    </row>
    <row r="870" spans="1:44" x14ac:dyDescent="0.25">
      <c r="A870" s="165"/>
      <c r="B870" s="165"/>
      <c r="C870" s="165"/>
      <c r="D870" s="166"/>
      <c r="E870" s="166"/>
      <c r="F870" s="165"/>
      <c r="G870" s="165"/>
      <c r="H870" s="167"/>
      <c r="I870" s="167"/>
      <c r="J870" s="161" t="str">
        <f t="shared" si="199"/>
        <v/>
      </c>
      <c r="K870" s="197"/>
      <c r="L870" s="207"/>
      <c r="M870" s="233"/>
      <c r="N870" s="221"/>
      <c r="O870" s="224"/>
      <c r="P870" s="399"/>
      <c r="Q870" s="399"/>
      <c r="R870" s="205"/>
      <c r="S870" s="169"/>
      <c r="T870" s="205"/>
      <c r="U870" s="169"/>
      <c r="V870" s="169"/>
      <c r="W870" s="231"/>
      <c r="X870" s="168"/>
      <c r="Y870" s="168"/>
      <c r="Z870" s="168"/>
      <c r="AA870" s="168"/>
      <c r="AB870" s="168"/>
      <c r="AC870" s="168"/>
      <c r="AD870" s="162"/>
      <c r="AE870" s="162"/>
      <c r="AF870" s="162"/>
      <c r="AG870" s="162"/>
      <c r="AH870" s="162"/>
      <c r="AI870" s="163"/>
      <c r="AJ870" s="163"/>
      <c r="AK870" s="163"/>
      <c r="AL870" s="163"/>
      <c r="AM870" s="199"/>
      <c r="AN870" s="199"/>
      <c r="AO870" s="199"/>
      <c r="AP870" s="199"/>
      <c r="AQ870" s="199"/>
      <c r="AR870" s="163"/>
    </row>
    <row r="871" spans="1:44" x14ac:dyDescent="0.25">
      <c r="A871" s="165"/>
      <c r="B871" s="165"/>
      <c r="C871" s="165"/>
      <c r="D871" s="166"/>
      <c r="E871" s="166"/>
      <c r="F871" s="165"/>
      <c r="G871" s="165"/>
      <c r="H871" s="167"/>
      <c r="I871" s="167"/>
      <c r="J871" s="161" t="str">
        <f t="shared" si="199"/>
        <v/>
      </c>
      <c r="K871" s="197"/>
      <c r="L871" s="207"/>
      <c r="M871" s="233"/>
      <c r="N871" s="221"/>
      <c r="O871" s="224"/>
      <c r="P871" s="399"/>
      <c r="Q871" s="399"/>
      <c r="R871" s="205"/>
      <c r="S871" s="169"/>
      <c r="T871" s="205"/>
      <c r="U871" s="169"/>
      <c r="V871" s="169"/>
      <c r="W871" s="231"/>
      <c r="X871" s="168"/>
      <c r="Y871" s="168"/>
      <c r="Z871" s="168"/>
      <c r="AA871" s="168"/>
      <c r="AB871" s="168"/>
      <c r="AC871" s="168"/>
      <c r="AD871" s="162"/>
      <c r="AE871" s="162"/>
      <c r="AF871" s="162"/>
      <c r="AG871" s="162"/>
      <c r="AH871" s="162"/>
      <c r="AI871" s="163"/>
      <c r="AJ871" s="163"/>
      <c r="AK871" s="163"/>
      <c r="AL871" s="163"/>
      <c r="AM871" s="199"/>
      <c r="AN871" s="199"/>
      <c r="AO871" s="199"/>
      <c r="AP871" s="199"/>
      <c r="AQ871" s="199"/>
      <c r="AR871" s="163"/>
    </row>
    <row r="872" spans="1:44" x14ac:dyDescent="0.25">
      <c r="A872" s="165"/>
      <c r="B872" s="165"/>
      <c r="C872" s="165"/>
      <c r="D872" s="166"/>
      <c r="E872" s="166"/>
      <c r="F872" s="165"/>
      <c r="G872" s="165"/>
      <c r="H872" s="167"/>
      <c r="I872" s="167"/>
      <c r="J872" s="161" t="str">
        <f t="shared" si="199"/>
        <v/>
      </c>
      <c r="K872" s="197"/>
      <c r="L872" s="207"/>
      <c r="M872" s="233"/>
      <c r="N872" s="221"/>
      <c r="O872" s="224"/>
      <c r="P872" s="399"/>
      <c r="Q872" s="399"/>
      <c r="R872" s="205"/>
      <c r="S872" s="169"/>
      <c r="T872" s="205"/>
      <c r="U872" s="169"/>
      <c r="V872" s="169"/>
      <c r="W872" s="231"/>
      <c r="X872" s="168"/>
      <c r="Y872" s="168"/>
      <c r="Z872" s="168"/>
      <c r="AA872" s="168"/>
      <c r="AB872" s="168"/>
      <c r="AC872" s="168"/>
      <c r="AD872" s="162"/>
      <c r="AE872" s="162"/>
      <c r="AF872" s="162"/>
      <c r="AG872" s="162"/>
      <c r="AH872" s="162"/>
      <c r="AI872" s="163"/>
      <c r="AJ872" s="163"/>
      <c r="AK872" s="163"/>
      <c r="AL872" s="163"/>
      <c r="AM872" s="199"/>
      <c r="AN872" s="199"/>
      <c r="AO872" s="199"/>
      <c r="AP872" s="199"/>
      <c r="AQ872" s="199"/>
      <c r="AR872" s="163"/>
    </row>
    <row r="873" spans="1:44" x14ac:dyDescent="0.25">
      <c r="A873" s="165"/>
      <c r="B873" s="165"/>
      <c r="C873" s="165"/>
      <c r="D873" s="166"/>
      <c r="E873" s="166"/>
      <c r="F873" s="165"/>
      <c r="G873" s="165"/>
      <c r="H873" s="167"/>
      <c r="I873" s="167"/>
      <c r="J873" s="161" t="str">
        <f t="shared" si="199"/>
        <v/>
      </c>
      <c r="K873" s="197"/>
      <c r="L873" s="207"/>
      <c r="M873" s="233"/>
      <c r="N873" s="221"/>
      <c r="O873" s="224"/>
      <c r="P873" s="399"/>
      <c r="Q873" s="399"/>
      <c r="R873" s="205"/>
      <c r="S873" s="169"/>
      <c r="T873" s="205"/>
      <c r="U873" s="169"/>
      <c r="V873" s="169"/>
      <c r="W873" s="231"/>
      <c r="X873" s="168"/>
      <c r="Y873" s="168"/>
      <c r="Z873" s="168"/>
      <c r="AA873" s="168"/>
      <c r="AB873" s="168"/>
      <c r="AC873" s="168"/>
      <c r="AD873" s="162"/>
      <c r="AE873" s="162"/>
      <c r="AF873" s="162"/>
      <c r="AG873" s="162"/>
      <c r="AH873" s="162"/>
      <c r="AI873" s="163"/>
      <c r="AJ873" s="163"/>
      <c r="AK873" s="163"/>
      <c r="AL873" s="163"/>
      <c r="AM873" s="199"/>
      <c r="AN873" s="199"/>
      <c r="AO873" s="199"/>
      <c r="AP873" s="199"/>
      <c r="AQ873" s="199"/>
      <c r="AR873" s="163"/>
    </row>
    <row r="874" spans="1:44" x14ac:dyDescent="0.25">
      <c r="A874" s="165"/>
      <c r="B874" s="165"/>
      <c r="C874" s="165"/>
      <c r="D874" s="166"/>
      <c r="E874" s="166"/>
      <c r="F874" s="165"/>
      <c r="G874" s="165"/>
      <c r="H874" s="167"/>
      <c r="I874" s="167"/>
      <c r="J874" s="161" t="str">
        <f t="shared" si="199"/>
        <v/>
      </c>
      <c r="K874" s="197"/>
      <c r="L874" s="207"/>
      <c r="M874" s="233"/>
      <c r="N874" s="221"/>
      <c r="O874" s="224"/>
      <c r="P874" s="399"/>
      <c r="Q874" s="399"/>
      <c r="R874" s="205"/>
      <c r="S874" s="169"/>
      <c r="T874" s="205"/>
      <c r="U874" s="169"/>
      <c r="V874" s="169"/>
      <c r="W874" s="231"/>
      <c r="X874" s="168"/>
      <c r="Y874" s="168"/>
      <c r="Z874" s="168"/>
      <c r="AA874" s="168"/>
      <c r="AB874" s="168"/>
      <c r="AC874" s="168"/>
      <c r="AD874" s="162"/>
      <c r="AE874" s="162"/>
      <c r="AF874" s="162"/>
      <c r="AG874" s="162"/>
      <c r="AH874" s="162"/>
      <c r="AI874" s="163"/>
      <c r="AJ874" s="163"/>
      <c r="AK874" s="163"/>
      <c r="AL874" s="163"/>
      <c r="AM874" s="199"/>
      <c r="AN874" s="199"/>
      <c r="AO874" s="199"/>
      <c r="AP874" s="199"/>
      <c r="AQ874" s="199"/>
      <c r="AR874" s="163"/>
    </row>
    <row r="875" spans="1:44" x14ac:dyDescent="0.25">
      <c r="A875" s="165"/>
      <c r="B875" s="165"/>
      <c r="C875" s="165"/>
      <c r="D875" s="166"/>
      <c r="E875" s="166"/>
      <c r="F875" s="165"/>
      <c r="G875" s="165"/>
      <c r="H875" s="167"/>
      <c r="I875" s="167"/>
      <c r="J875" s="161" t="str">
        <f t="shared" si="199"/>
        <v/>
      </c>
      <c r="K875" s="197"/>
      <c r="L875" s="207"/>
      <c r="M875" s="233"/>
      <c r="N875" s="221"/>
      <c r="O875" s="224"/>
      <c r="P875" s="399"/>
      <c r="Q875" s="399"/>
      <c r="R875" s="205"/>
      <c r="S875" s="169"/>
      <c r="T875" s="205"/>
      <c r="U875" s="169"/>
      <c r="V875" s="169"/>
      <c r="W875" s="231"/>
      <c r="X875" s="168"/>
      <c r="Y875" s="168"/>
      <c r="Z875" s="168"/>
      <c r="AA875" s="168"/>
      <c r="AB875" s="168"/>
      <c r="AC875" s="168"/>
      <c r="AD875" s="162"/>
      <c r="AE875" s="162"/>
      <c r="AF875" s="162"/>
      <c r="AG875" s="162"/>
      <c r="AH875" s="162"/>
      <c r="AI875" s="163"/>
      <c r="AJ875" s="163"/>
      <c r="AK875" s="163"/>
      <c r="AL875" s="163"/>
      <c r="AM875" s="199"/>
      <c r="AN875" s="199"/>
      <c r="AO875" s="199"/>
      <c r="AP875" s="199"/>
      <c r="AQ875" s="199"/>
      <c r="AR875" s="163"/>
    </row>
    <row r="876" spans="1:44" x14ac:dyDescent="0.25">
      <c r="A876" s="165"/>
      <c r="B876" s="165"/>
      <c r="C876" s="165"/>
      <c r="D876" s="166"/>
      <c r="E876" s="166"/>
      <c r="F876" s="165"/>
      <c r="G876" s="165"/>
      <c r="H876" s="167"/>
      <c r="I876" s="167"/>
      <c r="J876" s="161" t="str">
        <f t="shared" si="199"/>
        <v/>
      </c>
      <c r="K876" s="197"/>
      <c r="L876" s="207"/>
      <c r="M876" s="233"/>
      <c r="N876" s="221"/>
      <c r="O876" s="224"/>
      <c r="P876" s="399"/>
      <c r="Q876" s="399"/>
      <c r="R876" s="205"/>
      <c r="S876" s="169"/>
      <c r="T876" s="205"/>
      <c r="U876" s="169"/>
      <c r="V876" s="169"/>
      <c r="W876" s="231"/>
      <c r="X876" s="168"/>
      <c r="Y876" s="168"/>
      <c r="Z876" s="168"/>
      <c r="AA876" s="168"/>
      <c r="AB876" s="168"/>
      <c r="AC876" s="168"/>
      <c r="AD876" s="162"/>
      <c r="AE876" s="162"/>
      <c r="AF876" s="162"/>
      <c r="AG876" s="162"/>
      <c r="AH876" s="162"/>
      <c r="AI876" s="163"/>
      <c r="AJ876" s="163"/>
      <c r="AK876" s="163"/>
      <c r="AL876" s="163"/>
      <c r="AM876" s="199"/>
      <c r="AN876" s="199"/>
      <c r="AO876" s="199"/>
      <c r="AP876" s="199"/>
      <c r="AQ876" s="199"/>
      <c r="AR876" s="163"/>
    </row>
    <row r="877" spans="1:44" x14ac:dyDescent="0.25">
      <c r="A877" s="165"/>
      <c r="B877" s="165"/>
      <c r="C877" s="165"/>
      <c r="D877" s="166"/>
      <c r="E877" s="166"/>
      <c r="F877" s="165"/>
      <c r="G877" s="165"/>
      <c r="H877" s="167"/>
      <c r="I877" s="167"/>
      <c r="J877" s="161" t="str">
        <f t="shared" si="199"/>
        <v/>
      </c>
      <c r="K877" s="197"/>
      <c r="L877" s="207"/>
      <c r="M877" s="233"/>
      <c r="N877" s="221"/>
      <c r="O877" s="224"/>
      <c r="P877" s="399"/>
      <c r="Q877" s="399"/>
      <c r="R877" s="205"/>
      <c r="S877" s="169"/>
      <c r="T877" s="205"/>
      <c r="U877" s="169"/>
      <c r="V877" s="169"/>
      <c r="W877" s="231"/>
      <c r="X877" s="168"/>
      <c r="Y877" s="168"/>
      <c r="Z877" s="168"/>
      <c r="AA877" s="168"/>
      <c r="AB877" s="168"/>
      <c r="AC877" s="168"/>
      <c r="AD877" s="162"/>
      <c r="AE877" s="162"/>
      <c r="AF877" s="162"/>
      <c r="AG877" s="162"/>
      <c r="AH877" s="162"/>
      <c r="AI877" s="163"/>
      <c r="AJ877" s="163"/>
      <c r="AK877" s="163"/>
      <c r="AL877" s="163"/>
      <c r="AM877" s="199"/>
      <c r="AN877" s="199"/>
      <c r="AO877" s="199"/>
      <c r="AP877" s="199"/>
      <c r="AQ877" s="199"/>
      <c r="AR877" s="163"/>
    </row>
    <row r="878" spans="1:44" x14ac:dyDescent="0.25">
      <c r="A878" s="165"/>
      <c r="B878" s="165"/>
      <c r="C878" s="165"/>
      <c r="D878" s="166"/>
      <c r="E878" s="166"/>
      <c r="F878" s="165"/>
      <c r="G878" s="165"/>
      <c r="H878" s="167"/>
      <c r="I878" s="167"/>
      <c r="J878" s="161" t="str">
        <f t="shared" si="199"/>
        <v/>
      </c>
      <c r="K878" s="197"/>
      <c r="L878" s="207"/>
      <c r="M878" s="233"/>
      <c r="N878" s="221"/>
      <c r="O878" s="224"/>
      <c r="P878" s="399"/>
      <c r="Q878" s="399"/>
      <c r="R878" s="205"/>
      <c r="S878" s="169"/>
      <c r="T878" s="205"/>
      <c r="U878" s="169"/>
      <c r="V878" s="169"/>
      <c r="W878" s="231"/>
      <c r="X878" s="168"/>
      <c r="Y878" s="168"/>
      <c r="Z878" s="168"/>
      <c r="AA878" s="168"/>
      <c r="AB878" s="168"/>
      <c r="AC878" s="168"/>
      <c r="AD878" s="162"/>
      <c r="AE878" s="162"/>
      <c r="AF878" s="162"/>
      <c r="AG878" s="162"/>
      <c r="AH878" s="162"/>
      <c r="AI878" s="163"/>
      <c r="AJ878" s="163"/>
      <c r="AK878" s="163"/>
      <c r="AL878" s="163"/>
      <c r="AM878" s="199"/>
      <c r="AN878" s="199"/>
      <c r="AO878" s="199"/>
      <c r="AP878" s="199"/>
      <c r="AQ878" s="199"/>
      <c r="AR878" s="163"/>
    </row>
    <row r="879" spans="1:44" x14ac:dyDescent="0.25">
      <c r="A879" s="165"/>
      <c r="B879" s="165"/>
      <c r="C879" s="165"/>
      <c r="D879" s="166"/>
      <c r="E879" s="166"/>
      <c r="F879" s="165"/>
      <c r="G879" s="165"/>
      <c r="H879" s="167"/>
      <c r="I879" s="167"/>
      <c r="J879" s="161" t="str">
        <f t="shared" si="199"/>
        <v/>
      </c>
      <c r="K879" s="197"/>
      <c r="L879" s="207"/>
      <c r="M879" s="233"/>
      <c r="N879" s="221"/>
      <c r="O879" s="224"/>
      <c r="P879" s="399"/>
      <c r="Q879" s="399"/>
      <c r="R879" s="205"/>
      <c r="S879" s="169"/>
      <c r="T879" s="205"/>
      <c r="U879" s="169"/>
      <c r="V879" s="169"/>
      <c r="W879" s="231"/>
      <c r="X879" s="168"/>
      <c r="Y879" s="168"/>
      <c r="Z879" s="168"/>
      <c r="AA879" s="168"/>
      <c r="AB879" s="168"/>
      <c r="AC879" s="168"/>
      <c r="AD879" s="162"/>
      <c r="AE879" s="162"/>
      <c r="AF879" s="162"/>
      <c r="AG879" s="162"/>
      <c r="AH879" s="162"/>
      <c r="AI879" s="163"/>
      <c r="AJ879" s="163"/>
      <c r="AK879" s="163"/>
      <c r="AL879" s="163"/>
      <c r="AM879" s="199"/>
      <c r="AN879" s="199"/>
      <c r="AO879" s="199"/>
      <c r="AP879" s="199"/>
      <c r="AQ879" s="199"/>
      <c r="AR879" s="163"/>
    </row>
    <row r="880" spans="1:44" x14ac:dyDescent="0.25">
      <c r="A880" s="165"/>
      <c r="B880" s="165"/>
      <c r="C880" s="165"/>
      <c r="D880" s="166"/>
      <c r="E880" s="166"/>
      <c r="F880" s="165"/>
      <c r="G880" s="165"/>
      <c r="H880" s="167"/>
      <c r="I880" s="167"/>
      <c r="J880" s="161" t="str">
        <f t="shared" si="199"/>
        <v/>
      </c>
      <c r="K880" s="197"/>
      <c r="L880" s="207"/>
      <c r="M880" s="233"/>
      <c r="N880" s="221"/>
      <c r="O880" s="224"/>
      <c r="P880" s="399"/>
      <c r="Q880" s="399"/>
      <c r="R880" s="205"/>
      <c r="S880" s="169"/>
      <c r="T880" s="205"/>
      <c r="U880" s="169"/>
      <c r="V880" s="169"/>
      <c r="W880" s="231"/>
      <c r="X880" s="168"/>
      <c r="Y880" s="168"/>
      <c r="Z880" s="168"/>
      <c r="AA880" s="168"/>
      <c r="AB880" s="168"/>
      <c r="AC880" s="168"/>
      <c r="AD880" s="162"/>
      <c r="AE880" s="162"/>
      <c r="AF880" s="162"/>
      <c r="AG880" s="162"/>
      <c r="AH880" s="162"/>
      <c r="AI880" s="163"/>
      <c r="AJ880" s="163"/>
      <c r="AK880" s="163"/>
      <c r="AL880" s="163"/>
      <c r="AM880" s="199"/>
      <c r="AN880" s="199"/>
      <c r="AO880" s="199"/>
      <c r="AP880" s="199"/>
      <c r="AQ880" s="199"/>
      <c r="AR880" s="163"/>
    </row>
    <row r="881" spans="1:44" x14ac:dyDescent="0.25">
      <c r="A881" s="165"/>
      <c r="B881" s="165"/>
      <c r="C881" s="165"/>
      <c r="D881" s="166"/>
      <c r="E881" s="166"/>
      <c r="F881" s="165"/>
      <c r="G881" s="165"/>
      <c r="H881" s="167"/>
      <c r="I881" s="167"/>
      <c r="J881" s="161" t="str">
        <f t="shared" si="199"/>
        <v/>
      </c>
      <c r="K881" s="197"/>
      <c r="L881" s="207"/>
      <c r="M881" s="233"/>
      <c r="N881" s="221"/>
      <c r="O881" s="224"/>
      <c r="P881" s="399"/>
      <c r="Q881" s="399"/>
      <c r="R881" s="205"/>
      <c r="S881" s="169"/>
      <c r="T881" s="205"/>
      <c r="U881" s="169"/>
      <c r="V881" s="169"/>
      <c r="W881" s="231"/>
      <c r="X881" s="168"/>
      <c r="Y881" s="168"/>
      <c r="Z881" s="168"/>
      <c r="AA881" s="168"/>
      <c r="AB881" s="168"/>
      <c r="AC881" s="168"/>
      <c r="AD881" s="162"/>
      <c r="AE881" s="162"/>
      <c r="AF881" s="162"/>
      <c r="AG881" s="162"/>
      <c r="AH881" s="162"/>
      <c r="AI881" s="163"/>
      <c r="AJ881" s="163"/>
      <c r="AK881" s="163"/>
      <c r="AL881" s="163"/>
      <c r="AM881" s="199"/>
      <c r="AN881" s="199"/>
      <c r="AO881" s="199"/>
      <c r="AP881" s="199"/>
      <c r="AQ881" s="199"/>
      <c r="AR881" s="163"/>
    </row>
    <row r="882" spans="1:44" x14ac:dyDescent="0.25">
      <c r="A882" s="165"/>
      <c r="B882" s="165"/>
      <c r="C882" s="165"/>
      <c r="D882" s="166"/>
      <c r="E882" s="166"/>
      <c r="F882" s="165"/>
      <c r="G882" s="165"/>
      <c r="H882" s="167"/>
      <c r="I882" s="167"/>
      <c r="J882" s="161" t="str">
        <f t="shared" si="199"/>
        <v/>
      </c>
      <c r="K882" s="197"/>
      <c r="L882" s="207"/>
      <c r="M882" s="233"/>
      <c r="N882" s="221"/>
      <c r="O882" s="224"/>
      <c r="P882" s="399"/>
      <c r="Q882" s="399"/>
      <c r="R882" s="205"/>
      <c r="S882" s="169"/>
      <c r="T882" s="205"/>
      <c r="U882" s="169"/>
      <c r="V882" s="169"/>
      <c r="W882" s="231"/>
      <c r="X882" s="168"/>
      <c r="Y882" s="168"/>
      <c r="Z882" s="168"/>
      <c r="AA882" s="168"/>
      <c r="AB882" s="168"/>
      <c r="AC882" s="168"/>
      <c r="AD882" s="162"/>
      <c r="AE882" s="162"/>
      <c r="AF882" s="162"/>
      <c r="AG882" s="162"/>
      <c r="AH882" s="162"/>
      <c r="AI882" s="163"/>
      <c r="AJ882" s="163"/>
      <c r="AK882" s="163"/>
      <c r="AL882" s="163"/>
      <c r="AM882" s="199"/>
      <c r="AN882" s="199"/>
      <c r="AO882" s="199"/>
      <c r="AP882" s="199"/>
      <c r="AQ882" s="199"/>
      <c r="AR882" s="163"/>
    </row>
    <row r="883" spans="1:44" x14ac:dyDescent="0.25">
      <c r="A883" s="165"/>
      <c r="B883" s="165"/>
      <c r="C883" s="165"/>
      <c r="D883" s="166"/>
      <c r="E883" s="166"/>
      <c r="F883" s="165"/>
      <c r="G883" s="165"/>
      <c r="H883" s="167"/>
      <c r="I883" s="167"/>
      <c r="J883" s="161" t="str">
        <f t="shared" si="199"/>
        <v/>
      </c>
      <c r="K883" s="197"/>
      <c r="L883" s="207"/>
      <c r="M883" s="233"/>
      <c r="N883" s="221"/>
      <c r="O883" s="224"/>
      <c r="P883" s="399"/>
      <c r="Q883" s="399"/>
      <c r="R883" s="205"/>
      <c r="S883" s="169"/>
      <c r="T883" s="205"/>
      <c r="U883" s="169"/>
      <c r="V883" s="169"/>
      <c r="W883" s="231"/>
      <c r="X883" s="168"/>
      <c r="Y883" s="168"/>
      <c r="Z883" s="168"/>
      <c r="AA883" s="168"/>
      <c r="AB883" s="168"/>
      <c r="AC883" s="168"/>
      <c r="AD883" s="162"/>
      <c r="AE883" s="162"/>
      <c r="AF883" s="162"/>
      <c r="AG883" s="162"/>
      <c r="AH883" s="162"/>
      <c r="AI883" s="163"/>
      <c r="AJ883" s="163"/>
      <c r="AK883" s="163"/>
      <c r="AL883" s="163"/>
      <c r="AM883" s="199"/>
      <c r="AN883" s="199"/>
      <c r="AO883" s="199"/>
      <c r="AP883" s="199"/>
      <c r="AQ883" s="199"/>
      <c r="AR883" s="163"/>
    </row>
    <row r="884" spans="1:44" x14ac:dyDescent="0.25">
      <c r="A884" s="165"/>
      <c r="B884" s="165"/>
      <c r="C884" s="165"/>
      <c r="D884" s="166"/>
      <c r="E884" s="166"/>
      <c r="F884" s="165"/>
      <c r="G884" s="165"/>
      <c r="H884" s="167"/>
      <c r="I884" s="167"/>
      <c r="J884" s="161" t="str">
        <f t="shared" si="199"/>
        <v/>
      </c>
      <c r="K884" s="197"/>
      <c r="L884" s="207"/>
      <c r="M884" s="233"/>
      <c r="N884" s="221"/>
      <c r="O884" s="224"/>
      <c r="P884" s="399"/>
      <c r="Q884" s="399"/>
      <c r="R884" s="205"/>
      <c r="S884" s="169"/>
      <c r="T884" s="205"/>
      <c r="U884" s="169"/>
      <c r="V884" s="169"/>
      <c r="W884" s="231"/>
      <c r="X884" s="168"/>
      <c r="Y884" s="168"/>
      <c r="Z884" s="168"/>
      <c r="AA884" s="168"/>
      <c r="AB884" s="168"/>
      <c r="AC884" s="168"/>
      <c r="AD884" s="162"/>
      <c r="AE884" s="162"/>
      <c r="AF884" s="162"/>
      <c r="AG884" s="162"/>
      <c r="AH884" s="162"/>
      <c r="AI884" s="163"/>
      <c r="AJ884" s="163"/>
      <c r="AK884" s="163"/>
      <c r="AL884" s="163"/>
      <c r="AM884" s="199"/>
      <c r="AN884" s="199"/>
      <c r="AO884" s="199"/>
      <c r="AP884" s="199"/>
      <c r="AQ884" s="199"/>
      <c r="AR884" s="163"/>
    </row>
    <row r="885" spans="1:44" x14ac:dyDescent="0.25">
      <c r="A885" s="165"/>
      <c r="B885" s="165"/>
      <c r="C885" s="165"/>
      <c r="D885" s="166"/>
      <c r="E885" s="166"/>
      <c r="F885" s="165"/>
      <c r="G885" s="165"/>
      <c r="H885" s="167"/>
      <c r="I885" s="167"/>
      <c r="J885" s="161" t="str">
        <f t="shared" si="199"/>
        <v/>
      </c>
      <c r="K885" s="197"/>
      <c r="L885" s="207"/>
      <c r="M885" s="233"/>
      <c r="N885" s="221"/>
      <c r="O885" s="224"/>
      <c r="P885" s="399"/>
      <c r="Q885" s="399"/>
      <c r="R885" s="205"/>
      <c r="S885" s="169"/>
      <c r="T885" s="205"/>
      <c r="U885" s="169"/>
      <c r="V885" s="169"/>
      <c r="W885" s="231"/>
      <c r="X885" s="168"/>
      <c r="Y885" s="168"/>
      <c r="Z885" s="168"/>
      <c r="AA885" s="168"/>
      <c r="AB885" s="168"/>
      <c r="AC885" s="168"/>
      <c r="AD885" s="162"/>
      <c r="AE885" s="162"/>
      <c r="AF885" s="162"/>
      <c r="AG885" s="162"/>
      <c r="AH885" s="162"/>
      <c r="AI885" s="163"/>
      <c r="AJ885" s="163"/>
      <c r="AK885" s="163"/>
      <c r="AL885" s="163"/>
      <c r="AM885" s="199"/>
      <c r="AN885" s="199"/>
      <c r="AO885" s="199"/>
      <c r="AP885" s="199"/>
      <c r="AQ885" s="199"/>
      <c r="AR885" s="163"/>
    </row>
    <row r="886" spans="1:44" x14ac:dyDescent="0.25">
      <c r="A886" s="165"/>
      <c r="B886" s="165"/>
      <c r="C886" s="165"/>
      <c r="D886" s="166"/>
      <c r="E886" s="166"/>
      <c r="F886" s="165"/>
      <c r="G886" s="165"/>
      <c r="H886" s="167"/>
      <c r="I886" s="167"/>
      <c r="J886" s="161" t="str">
        <f t="shared" si="199"/>
        <v/>
      </c>
      <c r="K886" s="197"/>
      <c r="L886" s="207"/>
      <c r="M886" s="233"/>
      <c r="N886" s="221"/>
      <c r="O886" s="224"/>
      <c r="P886" s="399"/>
      <c r="Q886" s="399"/>
      <c r="R886" s="205"/>
      <c r="S886" s="169"/>
      <c r="T886" s="205"/>
      <c r="U886" s="169"/>
      <c r="V886" s="169"/>
      <c r="W886" s="231"/>
      <c r="X886" s="168"/>
      <c r="Y886" s="168"/>
      <c r="Z886" s="168"/>
      <c r="AA886" s="168"/>
      <c r="AB886" s="168"/>
      <c r="AC886" s="168"/>
      <c r="AD886" s="162"/>
      <c r="AE886" s="162"/>
      <c r="AF886" s="162"/>
      <c r="AG886" s="162"/>
      <c r="AH886" s="162"/>
      <c r="AI886" s="163"/>
      <c r="AJ886" s="163"/>
      <c r="AK886" s="163"/>
      <c r="AL886" s="163"/>
      <c r="AM886" s="199"/>
      <c r="AN886" s="199"/>
      <c r="AO886" s="199"/>
      <c r="AP886" s="199"/>
      <c r="AQ886" s="199"/>
      <c r="AR886" s="163"/>
    </row>
    <row r="887" spans="1:44" x14ac:dyDescent="0.25">
      <c r="A887" s="165"/>
      <c r="B887" s="165"/>
      <c r="C887" s="165"/>
      <c r="D887" s="166"/>
      <c r="E887" s="166"/>
      <c r="F887" s="165"/>
      <c r="G887" s="165"/>
      <c r="H887" s="167"/>
      <c r="I887" s="167"/>
      <c r="J887" s="161" t="str">
        <f t="shared" ref="J887:J934" si="200">IF(A887="","",IF(OR(I887="",H887="")=TRUE,"OPEN","CLOSED"))</f>
        <v/>
      </c>
      <c r="K887" s="197"/>
      <c r="L887" s="207"/>
      <c r="M887" s="233"/>
      <c r="N887" s="221"/>
      <c r="O887" s="224"/>
      <c r="P887" s="399"/>
      <c r="Q887" s="399"/>
      <c r="R887" s="205"/>
      <c r="S887" s="169"/>
      <c r="T887" s="205"/>
      <c r="U887" s="169"/>
      <c r="V887" s="169"/>
      <c r="W887" s="231"/>
      <c r="X887" s="168"/>
      <c r="Y887" s="168"/>
      <c r="Z887" s="168"/>
      <c r="AA887" s="168"/>
      <c r="AB887" s="168"/>
      <c r="AC887" s="168"/>
      <c r="AD887" s="162"/>
      <c r="AE887" s="162"/>
      <c r="AF887" s="162"/>
      <c r="AG887" s="162"/>
      <c r="AH887" s="162"/>
      <c r="AI887" s="163"/>
      <c r="AJ887" s="163"/>
      <c r="AK887" s="163"/>
      <c r="AL887" s="163"/>
      <c r="AM887" s="199"/>
      <c r="AN887" s="199"/>
      <c r="AO887" s="199"/>
      <c r="AP887" s="199"/>
      <c r="AQ887" s="199"/>
      <c r="AR887" s="163"/>
    </row>
    <row r="888" spans="1:44" x14ac:dyDescent="0.25">
      <c r="A888" s="165"/>
      <c r="B888" s="165"/>
      <c r="C888" s="165"/>
      <c r="D888" s="166"/>
      <c r="E888" s="166"/>
      <c r="F888" s="165"/>
      <c r="G888" s="165"/>
      <c r="H888" s="167"/>
      <c r="I888" s="167"/>
      <c r="J888" s="161" t="str">
        <f t="shared" si="200"/>
        <v/>
      </c>
      <c r="K888" s="197"/>
      <c r="L888" s="207"/>
      <c r="M888" s="233"/>
      <c r="N888" s="221"/>
      <c r="O888" s="224"/>
      <c r="P888" s="399"/>
      <c r="Q888" s="399"/>
      <c r="R888" s="205"/>
      <c r="S888" s="169"/>
      <c r="T888" s="205"/>
      <c r="U888" s="169"/>
      <c r="V888" s="169"/>
      <c r="W888" s="231"/>
      <c r="X888" s="168"/>
      <c r="Y888" s="168"/>
      <c r="Z888" s="168"/>
      <c r="AA888" s="168"/>
      <c r="AB888" s="168"/>
      <c r="AC888" s="168"/>
      <c r="AD888" s="162"/>
      <c r="AE888" s="162"/>
      <c r="AF888" s="162"/>
      <c r="AG888" s="162"/>
      <c r="AH888" s="162"/>
      <c r="AI888" s="163"/>
      <c r="AJ888" s="163"/>
      <c r="AK888" s="163"/>
      <c r="AL888" s="163"/>
      <c r="AM888" s="199"/>
      <c r="AN888" s="199"/>
      <c r="AO888" s="199"/>
      <c r="AP888" s="199"/>
      <c r="AQ888" s="199"/>
      <c r="AR888" s="163"/>
    </row>
    <row r="889" spans="1:44" x14ac:dyDescent="0.25">
      <c r="A889" s="165"/>
      <c r="B889" s="165"/>
      <c r="C889" s="165"/>
      <c r="D889" s="166"/>
      <c r="E889" s="166"/>
      <c r="F889" s="165"/>
      <c r="G889" s="165"/>
      <c r="H889" s="167"/>
      <c r="I889" s="167"/>
      <c r="J889" s="161" t="str">
        <f t="shared" si="200"/>
        <v/>
      </c>
      <c r="K889" s="197"/>
      <c r="L889" s="207"/>
      <c r="M889" s="233"/>
      <c r="N889" s="221"/>
      <c r="O889" s="224"/>
      <c r="P889" s="399"/>
      <c r="Q889" s="399"/>
      <c r="R889" s="205"/>
      <c r="S889" s="169"/>
      <c r="T889" s="205"/>
      <c r="U889" s="169"/>
      <c r="V889" s="169"/>
      <c r="W889" s="231"/>
      <c r="X889" s="168"/>
      <c r="Y889" s="168"/>
      <c r="Z889" s="168"/>
      <c r="AA889" s="168"/>
      <c r="AB889" s="168"/>
      <c r="AC889" s="168"/>
      <c r="AD889" s="162"/>
      <c r="AE889" s="162"/>
      <c r="AF889" s="162"/>
      <c r="AG889" s="162"/>
      <c r="AH889" s="162"/>
      <c r="AI889" s="163"/>
      <c r="AJ889" s="163"/>
      <c r="AK889" s="163"/>
      <c r="AL889" s="163"/>
      <c r="AM889" s="199"/>
      <c r="AN889" s="199"/>
      <c r="AO889" s="199"/>
      <c r="AP889" s="199"/>
      <c r="AQ889" s="199"/>
      <c r="AR889" s="163"/>
    </row>
    <row r="890" spans="1:44" x14ac:dyDescent="0.25">
      <c r="A890" s="165"/>
      <c r="B890" s="165"/>
      <c r="C890" s="165"/>
      <c r="D890" s="166"/>
      <c r="E890" s="166"/>
      <c r="F890" s="165"/>
      <c r="G890" s="165"/>
      <c r="H890" s="167"/>
      <c r="I890" s="167"/>
      <c r="J890" s="161" t="str">
        <f t="shared" si="200"/>
        <v/>
      </c>
      <c r="K890" s="197"/>
      <c r="L890" s="207"/>
      <c r="M890" s="233"/>
      <c r="N890" s="221"/>
      <c r="O890" s="224"/>
      <c r="P890" s="399"/>
      <c r="Q890" s="399"/>
      <c r="R890" s="205"/>
      <c r="S890" s="169"/>
      <c r="T890" s="205"/>
      <c r="U890" s="169"/>
      <c r="V890" s="169"/>
      <c r="W890" s="231"/>
      <c r="X890" s="168"/>
      <c r="Y890" s="168"/>
      <c r="Z890" s="168"/>
      <c r="AA890" s="168"/>
      <c r="AB890" s="168"/>
      <c r="AC890" s="168"/>
      <c r="AD890" s="162"/>
      <c r="AE890" s="162"/>
      <c r="AF890" s="162"/>
      <c r="AG890" s="162"/>
      <c r="AH890" s="162"/>
      <c r="AI890" s="163"/>
      <c r="AJ890" s="163"/>
      <c r="AK890" s="163"/>
      <c r="AL890" s="163"/>
      <c r="AM890" s="199"/>
      <c r="AN890" s="199"/>
      <c r="AO890" s="199"/>
      <c r="AP890" s="199"/>
      <c r="AQ890" s="199"/>
      <c r="AR890" s="163"/>
    </row>
    <row r="891" spans="1:44" x14ac:dyDescent="0.25">
      <c r="A891" s="165"/>
      <c r="B891" s="165"/>
      <c r="C891" s="165"/>
      <c r="D891" s="166"/>
      <c r="E891" s="166"/>
      <c r="F891" s="165"/>
      <c r="G891" s="165"/>
      <c r="H891" s="167"/>
      <c r="I891" s="167"/>
      <c r="J891" s="161" t="str">
        <f t="shared" si="200"/>
        <v/>
      </c>
      <c r="K891" s="197"/>
      <c r="L891" s="207"/>
      <c r="M891" s="233"/>
      <c r="N891" s="221"/>
      <c r="O891" s="224"/>
      <c r="P891" s="399"/>
      <c r="Q891" s="399"/>
      <c r="R891" s="205"/>
      <c r="S891" s="169"/>
      <c r="T891" s="205"/>
      <c r="U891" s="169"/>
      <c r="V891" s="169"/>
      <c r="W891" s="231"/>
      <c r="X891" s="168"/>
      <c r="Y891" s="168"/>
      <c r="Z891" s="168"/>
      <c r="AA891" s="168"/>
      <c r="AB891" s="168"/>
      <c r="AC891" s="168"/>
      <c r="AD891" s="162"/>
      <c r="AE891" s="162"/>
      <c r="AF891" s="162"/>
      <c r="AG891" s="162"/>
      <c r="AH891" s="162"/>
      <c r="AI891" s="163"/>
      <c r="AJ891" s="163"/>
      <c r="AK891" s="163"/>
      <c r="AL891" s="163"/>
      <c r="AM891" s="199"/>
      <c r="AN891" s="199"/>
      <c r="AO891" s="199"/>
      <c r="AP891" s="199"/>
      <c r="AQ891" s="199"/>
      <c r="AR891" s="163"/>
    </row>
    <row r="892" spans="1:44" x14ac:dyDescent="0.25">
      <c r="A892" s="165"/>
      <c r="B892" s="165"/>
      <c r="C892" s="165"/>
      <c r="D892" s="166"/>
      <c r="E892" s="166"/>
      <c r="F892" s="165"/>
      <c r="G892" s="165"/>
      <c r="H892" s="167"/>
      <c r="I892" s="167"/>
      <c r="J892" s="161" t="str">
        <f t="shared" si="200"/>
        <v/>
      </c>
      <c r="K892" s="197"/>
      <c r="L892" s="207"/>
      <c r="M892" s="233"/>
      <c r="N892" s="221"/>
      <c r="O892" s="224"/>
      <c r="P892" s="399"/>
      <c r="Q892" s="399"/>
      <c r="R892" s="205"/>
      <c r="S892" s="169"/>
      <c r="T892" s="205"/>
      <c r="U892" s="169"/>
      <c r="V892" s="169"/>
      <c r="W892" s="231"/>
      <c r="X892" s="168"/>
      <c r="Y892" s="168"/>
      <c r="Z892" s="168"/>
      <c r="AA892" s="168"/>
      <c r="AB892" s="168"/>
      <c r="AC892" s="168"/>
      <c r="AD892" s="162"/>
      <c r="AE892" s="162"/>
      <c r="AF892" s="162"/>
      <c r="AG892" s="162"/>
      <c r="AH892" s="162"/>
      <c r="AI892" s="163"/>
      <c r="AJ892" s="163"/>
      <c r="AK892" s="163"/>
      <c r="AL892" s="163"/>
      <c r="AM892" s="199"/>
      <c r="AN892" s="199"/>
      <c r="AO892" s="199"/>
      <c r="AP892" s="199"/>
      <c r="AQ892" s="199"/>
      <c r="AR892" s="163"/>
    </row>
    <row r="893" spans="1:44" x14ac:dyDescent="0.25">
      <c r="A893" s="165"/>
      <c r="B893" s="165"/>
      <c r="C893" s="165"/>
      <c r="D893" s="166"/>
      <c r="E893" s="166"/>
      <c r="F893" s="165"/>
      <c r="G893" s="165"/>
      <c r="H893" s="167"/>
      <c r="I893" s="167"/>
      <c r="J893" s="161" t="str">
        <f t="shared" si="200"/>
        <v/>
      </c>
      <c r="K893" s="197"/>
      <c r="L893" s="207"/>
      <c r="M893" s="233"/>
      <c r="N893" s="221"/>
      <c r="O893" s="224"/>
      <c r="P893" s="399"/>
      <c r="Q893" s="399"/>
      <c r="R893" s="205"/>
      <c r="S893" s="169"/>
      <c r="T893" s="205"/>
      <c r="U893" s="169"/>
      <c r="V893" s="169"/>
      <c r="W893" s="231"/>
      <c r="X893" s="168"/>
      <c r="Y893" s="168"/>
      <c r="Z893" s="168"/>
      <c r="AA893" s="168"/>
      <c r="AB893" s="168"/>
      <c r="AC893" s="168"/>
      <c r="AD893" s="162"/>
      <c r="AE893" s="162"/>
      <c r="AF893" s="162"/>
      <c r="AG893" s="162"/>
      <c r="AH893" s="162"/>
      <c r="AI893" s="163"/>
      <c r="AJ893" s="163"/>
      <c r="AK893" s="163"/>
      <c r="AL893" s="163"/>
      <c r="AM893" s="199"/>
      <c r="AN893" s="199"/>
      <c r="AO893" s="199"/>
      <c r="AP893" s="199"/>
      <c r="AQ893" s="199"/>
      <c r="AR893" s="163"/>
    </row>
    <row r="894" spans="1:44" x14ac:dyDescent="0.25">
      <c r="A894" s="165"/>
      <c r="B894" s="165"/>
      <c r="C894" s="165"/>
      <c r="D894" s="166"/>
      <c r="E894" s="166"/>
      <c r="F894" s="165"/>
      <c r="G894" s="165"/>
      <c r="H894" s="167"/>
      <c r="I894" s="167"/>
      <c r="J894" s="161" t="str">
        <f t="shared" si="200"/>
        <v/>
      </c>
      <c r="K894" s="197"/>
      <c r="L894" s="207"/>
      <c r="M894" s="233"/>
      <c r="N894" s="221"/>
      <c r="O894" s="224"/>
      <c r="P894" s="399"/>
      <c r="Q894" s="399"/>
      <c r="R894" s="205"/>
      <c r="S894" s="169"/>
      <c r="T894" s="205"/>
      <c r="U894" s="169"/>
      <c r="V894" s="169"/>
      <c r="W894" s="231"/>
      <c r="X894" s="168"/>
      <c r="Y894" s="168"/>
      <c r="Z894" s="168"/>
      <c r="AA894" s="168"/>
      <c r="AB894" s="168"/>
      <c r="AC894" s="168"/>
      <c r="AD894" s="162"/>
      <c r="AE894" s="162"/>
      <c r="AF894" s="162"/>
      <c r="AG894" s="162"/>
      <c r="AH894" s="162"/>
      <c r="AI894" s="163"/>
      <c r="AJ894" s="163"/>
      <c r="AK894" s="163"/>
      <c r="AL894" s="163"/>
      <c r="AM894" s="199"/>
      <c r="AN894" s="199"/>
      <c r="AO894" s="199"/>
      <c r="AP894" s="199"/>
      <c r="AQ894" s="199"/>
      <c r="AR894" s="163"/>
    </row>
    <row r="895" spans="1:44" x14ac:dyDescent="0.25">
      <c r="A895" s="165"/>
      <c r="B895" s="165"/>
      <c r="C895" s="165"/>
      <c r="D895" s="166"/>
      <c r="E895" s="166"/>
      <c r="F895" s="165"/>
      <c r="G895" s="165"/>
      <c r="H895" s="167"/>
      <c r="I895" s="167"/>
      <c r="J895" s="161" t="str">
        <f t="shared" si="200"/>
        <v/>
      </c>
      <c r="K895" s="197"/>
      <c r="L895" s="207"/>
      <c r="M895" s="233"/>
      <c r="N895" s="221"/>
      <c r="O895" s="224"/>
      <c r="P895" s="399"/>
      <c r="Q895" s="399"/>
      <c r="R895" s="205"/>
      <c r="S895" s="169"/>
      <c r="T895" s="205"/>
      <c r="U895" s="169"/>
      <c r="V895" s="169"/>
      <c r="W895" s="231"/>
      <c r="X895" s="168"/>
      <c r="Y895" s="168"/>
      <c r="Z895" s="168"/>
      <c r="AA895" s="168"/>
      <c r="AB895" s="168"/>
      <c r="AC895" s="168"/>
      <c r="AD895" s="162"/>
      <c r="AE895" s="162"/>
      <c r="AF895" s="162"/>
      <c r="AG895" s="162"/>
      <c r="AH895" s="162"/>
      <c r="AI895" s="163"/>
      <c r="AJ895" s="163"/>
      <c r="AK895" s="163"/>
      <c r="AL895" s="163"/>
      <c r="AM895" s="199"/>
      <c r="AN895" s="199"/>
      <c r="AO895" s="199"/>
      <c r="AP895" s="199"/>
      <c r="AQ895" s="199"/>
      <c r="AR895" s="163"/>
    </row>
    <row r="896" spans="1:44" x14ac:dyDescent="0.25">
      <c r="A896" s="165"/>
      <c r="B896" s="165"/>
      <c r="C896" s="165"/>
      <c r="D896" s="166"/>
      <c r="E896" s="166"/>
      <c r="F896" s="165"/>
      <c r="G896" s="165"/>
      <c r="H896" s="167"/>
      <c r="I896" s="167"/>
      <c r="J896" s="161" t="str">
        <f t="shared" si="200"/>
        <v/>
      </c>
      <c r="K896" s="197"/>
      <c r="L896" s="207"/>
      <c r="M896" s="233"/>
      <c r="N896" s="221"/>
      <c r="O896" s="224"/>
      <c r="P896" s="399"/>
      <c r="Q896" s="399"/>
      <c r="R896" s="205"/>
      <c r="S896" s="169"/>
      <c r="T896" s="205"/>
      <c r="U896" s="169"/>
      <c r="V896" s="169"/>
      <c r="W896" s="231"/>
      <c r="X896" s="168"/>
      <c r="Y896" s="168"/>
      <c r="Z896" s="168"/>
      <c r="AA896" s="168"/>
      <c r="AB896" s="168"/>
      <c r="AC896" s="168"/>
      <c r="AD896" s="162"/>
      <c r="AE896" s="162"/>
      <c r="AF896" s="162"/>
      <c r="AG896" s="162"/>
      <c r="AH896" s="162"/>
      <c r="AI896" s="163"/>
      <c r="AJ896" s="163"/>
      <c r="AK896" s="163"/>
      <c r="AL896" s="163"/>
      <c r="AM896" s="199"/>
      <c r="AN896" s="199"/>
      <c r="AO896" s="199"/>
      <c r="AP896" s="199"/>
      <c r="AQ896" s="199"/>
      <c r="AR896" s="163"/>
    </row>
    <row r="897" spans="1:44" x14ac:dyDescent="0.25">
      <c r="A897" s="165"/>
      <c r="B897" s="165"/>
      <c r="C897" s="165"/>
      <c r="D897" s="166"/>
      <c r="E897" s="166"/>
      <c r="F897" s="165"/>
      <c r="G897" s="165"/>
      <c r="H897" s="167"/>
      <c r="I897" s="167"/>
      <c r="J897" s="161" t="str">
        <f t="shared" si="200"/>
        <v/>
      </c>
      <c r="K897" s="197"/>
      <c r="L897" s="207"/>
      <c r="M897" s="233"/>
      <c r="N897" s="221"/>
      <c r="O897" s="224"/>
      <c r="P897" s="399"/>
      <c r="Q897" s="399"/>
      <c r="R897" s="205"/>
      <c r="S897" s="169"/>
      <c r="T897" s="205"/>
      <c r="U897" s="169"/>
      <c r="V897" s="169"/>
      <c r="W897" s="231"/>
      <c r="X897" s="168"/>
      <c r="Y897" s="168"/>
      <c r="Z897" s="168"/>
      <c r="AA897" s="168"/>
      <c r="AB897" s="168"/>
      <c r="AC897" s="168"/>
      <c r="AD897" s="162"/>
      <c r="AE897" s="162"/>
      <c r="AF897" s="162"/>
      <c r="AG897" s="162"/>
      <c r="AH897" s="162"/>
      <c r="AI897" s="163"/>
      <c r="AJ897" s="163"/>
      <c r="AK897" s="163"/>
      <c r="AL897" s="163"/>
      <c r="AM897" s="199"/>
      <c r="AN897" s="199"/>
      <c r="AO897" s="199"/>
      <c r="AP897" s="199"/>
      <c r="AQ897" s="199"/>
      <c r="AR897" s="163"/>
    </row>
    <row r="898" spans="1:44" x14ac:dyDescent="0.25">
      <c r="A898" s="165"/>
      <c r="B898" s="165"/>
      <c r="C898" s="165"/>
      <c r="D898" s="166"/>
      <c r="E898" s="166"/>
      <c r="F898" s="165"/>
      <c r="G898" s="165"/>
      <c r="H898" s="167"/>
      <c r="I898" s="167"/>
      <c r="J898" s="161" t="str">
        <f t="shared" si="200"/>
        <v/>
      </c>
      <c r="K898" s="197"/>
      <c r="L898" s="207"/>
      <c r="M898" s="233"/>
      <c r="N898" s="221"/>
      <c r="O898" s="224"/>
      <c r="P898" s="399"/>
      <c r="Q898" s="399"/>
      <c r="R898" s="205"/>
      <c r="S898" s="169"/>
      <c r="T898" s="205"/>
      <c r="U898" s="169"/>
      <c r="V898" s="169"/>
      <c r="W898" s="231"/>
      <c r="X898" s="168"/>
      <c r="Y898" s="168"/>
      <c r="Z898" s="168"/>
      <c r="AA898" s="168"/>
      <c r="AB898" s="168"/>
      <c r="AC898" s="168"/>
      <c r="AD898" s="162"/>
      <c r="AE898" s="162"/>
      <c r="AF898" s="162"/>
      <c r="AG898" s="162"/>
      <c r="AH898" s="162"/>
      <c r="AI898" s="163"/>
      <c r="AJ898" s="163"/>
      <c r="AK898" s="163"/>
      <c r="AL898" s="163"/>
      <c r="AM898" s="199"/>
      <c r="AN898" s="199"/>
      <c r="AO898" s="199"/>
      <c r="AP898" s="199"/>
      <c r="AQ898" s="199"/>
      <c r="AR898" s="163"/>
    </row>
    <row r="899" spans="1:44" x14ac:dyDescent="0.25">
      <c r="A899" s="165"/>
      <c r="B899" s="165"/>
      <c r="C899" s="165"/>
      <c r="D899" s="166"/>
      <c r="E899" s="166"/>
      <c r="F899" s="165"/>
      <c r="G899" s="165"/>
      <c r="H899" s="167"/>
      <c r="I899" s="167"/>
      <c r="J899" s="161" t="str">
        <f t="shared" si="200"/>
        <v/>
      </c>
      <c r="K899" s="197"/>
      <c r="L899" s="207"/>
      <c r="M899" s="233"/>
      <c r="N899" s="221"/>
      <c r="O899" s="224"/>
      <c r="P899" s="399"/>
      <c r="Q899" s="399"/>
      <c r="R899" s="205"/>
      <c r="S899" s="169"/>
      <c r="T899" s="205"/>
      <c r="U899" s="169"/>
      <c r="V899" s="169"/>
      <c r="W899" s="231"/>
      <c r="X899" s="168"/>
      <c r="Y899" s="168"/>
      <c r="Z899" s="168"/>
      <c r="AA899" s="168"/>
      <c r="AB899" s="168"/>
      <c r="AC899" s="168"/>
      <c r="AD899" s="162"/>
      <c r="AE899" s="162"/>
      <c r="AF899" s="162"/>
      <c r="AG899" s="162"/>
      <c r="AH899" s="162"/>
      <c r="AI899" s="163"/>
      <c r="AJ899" s="163"/>
      <c r="AK899" s="163"/>
      <c r="AL899" s="163"/>
      <c r="AM899" s="199"/>
      <c r="AN899" s="199"/>
      <c r="AO899" s="199"/>
      <c r="AP899" s="199"/>
      <c r="AQ899" s="199"/>
      <c r="AR899" s="163"/>
    </row>
    <row r="900" spans="1:44" x14ac:dyDescent="0.25">
      <c r="A900" s="165"/>
      <c r="B900" s="165"/>
      <c r="C900" s="165"/>
      <c r="D900" s="166"/>
      <c r="E900" s="166"/>
      <c r="F900" s="165"/>
      <c r="G900" s="165"/>
      <c r="H900" s="167"/>
      <c r="I900" s="167"/>
      <c r="J900" s="161" t="str">
        <f t="shared" si="200"/>
        <v/>
      </c>
      <c r="K900" s="197"/>
      <c r="L900" s="207"/>
      <c r="M900" s="233"/>
      <c r="N900" s="221"/>
      <c r="O900" s="224"/>
      <c r="P900" s="399"/>
      <c r="Q900" s="399"/>
      <c r="R900" s="205"/>
      <c r="S900" s="169"/>
      <c r="T900" s="205"/>
      <c r="U900" s="169"/>
      <c r="V900" s="169"/>
      <c r="W900" s="231"/>
      <c r="X900" s="168"/>
      <c r="Y900" s="168"/>
      <c r="Z900" s="168"/>
      <c r="AA900" s="168"/>
      <c r="AB900" s="168"/>
      <c r="AC900" s="168"/>
      <c r="AD900" s="162"/>
      <c r="AE900" s="162"/>
      <c r="AF900" s="162"/>
      <c r="AG900" s="162"/>
      <c r="AH900" s="162"/>
      <c r="AI900" s="163"/>
      <c r="AJ900" s="163"/>
      <c r="AK900" s="163"/>
      <c r="AL900" s="163"/>
      <c r="AM900" s="199"/>
      <c r="AN900" s="199"/>
      <c r="AO900" s="199"/>
      <c r="AP900" s="199"/>
      <c r="AQ900" s="199"/>
      <c r="AR900" s="163"/>
    </row>
    <row r="901" spans="1:44" x14ac:dyDescent="0.25">
      <c r="A901" s="165"/>
      <c r="B901" s="165"/>
      <c r="C901" s="165"/>
      <c r="D901" s="166"/>
      <c r="E901" s="166"/>
      <c r="F901" s="165"/>
      <c r="G901" s="165"/>
      <c r="H901" s="167"/>
      <c r="I901" s="167"/>
      <c r="J901" s="161" t="str">
        <f t="shared" si="200"/>
        <v/>
      </c>
      <c r="K901" s="197"/>
      <c r="L901" s="207"/>
      <c r="M901" s="233"/>
      <c r="N901" s="221"/>
      <c r="O901" s="224"/>
      <c r="P901" s="399"/>
      <c r="Q901" s="399"/>
      <c r="R901" s="205"/>
      <c r="S901" s="169"/>
      <c r="T901" s="205"/>
      <c r="U901" s="169"/>
      <c r="V901" s="169"/>
      <c r="W901" s="231"/>
      <c r="X901" s="168"/>
      <c r="Y901" s="168"/>
      <c r="Z901" s="168"/>
      <c r="AA901" s="168"/>
      <c r="AB901" s="168"/>
      <c r="AC901" s="168"/>
      <c r="AD901" s="162"/>
      <c r="AE901" s="162"/>
      <c r="AF901" s="162"/>
      <c r="AG901" s="162"/>
      <c r="AH901" s="162"/>
      <c r="AI901" s="163"/>
      <c r="AJ901" s="163"/>
      <c r="AK901" s="163"/>
      <c r="AL901" s="163"/>
      <c r="AM901" s="199"/>
      <c r="AN901" s="199"/>
      <c r="AO901" s="199"/>
      <c r="AP901" s="199"/>
      <c r="AQ901" s="199"/>
      <c r="AR901" s="163"/>
    </row>
    <row r="902" spans="1:44" x14ac:dyDescent="0.25">
      <c r="A902" s="165"/>
      <c r="B902" s="165"/>
      <c r="C902" s="165"/>
      <c r="D902" s="166"/>
      <c r="E902" s="166"/>
      <c r="F902" s="165"/>
      <c r="G902" s="165"/>
      <c r="H902" s="167"/>
      <c r="I902" s="167"/>
      <c r="J902" s="161" t="str">
        <f t="shared" si="200"/>
        <v/>
      </c>
      <c r="K902" s="197"/>
      <c r="L902" s="207"/>
      <c r="M902" s="233"/>
      <c r="N902" s="221"/>
      <c r="O902" s="224"/>
      <c r="P902" s="399"/>
      <c r="Q902" s="399"/>
      <c r="R902" s="205"/>
      <c r="S902" s="169"/>
      <c r="T902" s="205"/>
      <c r="U902" s="169"/>
      <c r="V902" s="169"/>
      <c r="W902" s="231"/>
      <c r="X902" s="168"/>
      <c r="Y902" s="168"/>
      <c r="Z902" s="168"/>
      <c r="AA902" s="168"/>
      <c r="AB902" s="168"/>
      <c r="AC902" s="168"/>
      <c r="AD902" s="162"/>
      <c r="AE902" s="162"/>
      <c r="AF902" s="162"/>
      <c r="AG902" s="162"/>
      <c r="AH902" s="162"/>
      <c r="AI902" s="163"/>
      <c r="AJ902" s="163"/>
      <c r="AK902" s="163"/>
      <c r="AL902" s="163"/>
      <c r="AM902" s="199"/>
      <c r="AN902" s="199"/>
      <c r="AO902" s="199"/>
      <c r="AP902" s="199"/>
      <c r="AQ902" s="199"/>
      <c r="AR902" s="163"/>
    </row>
    <row r="903" spans="1:44" x14ac:dyDescent="0.25">
      <c r="A903" s="165"/>
      <c r="B903" s="165"/>
      <c r="C903" s="165"/>
      <c r="D903" s="166"/>
      <c r="E903" s="166"/>
      <c r="F903" s="165"/>
      <c r="G903" s="165"/>
      <c r="H903" s="167"/>
      <c r="I903" s="167"/>
      <c r="J903" s="161" t="str">
        <f t="shared" si="200"/>
        <v/>
      </c>
      <c r="K903" s="197"/>
      <c r="L903" s="207"/>
      <c r="M903" s="233"/>
      <c r="N903" s="221"/>
      <c r="O903" s="224"/>
      <c r="P903" s="399"/>
      <c r="Q903" s="399"/>
      <c r="R903" s="205"/>
      <c r="S903" s="169"/>
      <c r="T903" s="205"/>
      <c r="U903" s="169"/>
      <c r="V903" s="169"/>
      <c r="W903" s="231"/>
      <c r="X903" s="168"/>
      <c r="Y903" s="168"/>
      <c r="Z903" s="168"/>
      <c r="AA903" s="168"/>
      <c r="AB903" s="168"/>
      <c r="AC903" s="168"/>
      <c r="AD903" s="162"/>
      <c r="AE903" s="162"/>
      <c r="AF903" s="162"/>
      <c r="AG903" s="162"/>
      <c r="AH903" s="162"/>
      <c r="AI903" s="163"/>
      <c r="AJ903" s="163"/>
      <c r="AK903" s="163"/>
      <c r="AL903" s="163"/>
      <c r="AM903" s="199"/>
      <c r="AN903" s="199"/>
      <c r="AO903" s="199"/>
      <c r="AP903" s="199"/>
      <c r="AQ903" s="199"/>
      <c r="AR903" s="163"/>
    </row>
    <row r="904" spans="1:44" x14ac:dyDescent="0.25">
      <c r="A904" s="165"/>
      <c r="B904" s="165"/>
      <c r="C904" s="165"/>
      <c r="D904" s="166"/>
      <c r="E904" s="166"/>
      <c r="F904" s="165"/>
      <c r="G904" s="165"/>
      <c r="H904" s="167"/>
      <c r="I904" s="167"/>
      <c r="J904" s="161" t="str">
        <f t="shared" si="200"/>
        <v/>
      </c>
      <c r="K904" s="197"/>
      <c r="L904" s="207"/>
      <c r="M904" s="233"/>
      <c r="N904" s="221"/>
      <c r="O904" s="224"/>
      <c r="P904" s="399"/>
      <c r="Q904" s="399"/>
      <c r="R904" s="205"/>
      <c r="S904" s="169"/>
      <c r="T904" s="205"/>
      <c r="U904" s="169"/>
      <c r="V904" s="169"/>
      <c r="W904" s="231"/>
      <c r="X904" s="168"/>
      <c r="Y904" s="168"/>
      <c r="Z904" s="168"/>
      <c r="AA904" s="168"/>
      <c r="AB904" s="168"/>
      <c r="AC904" s="168"/>
      <c r="AD904" s="162"/>
      <c r="AE904" s="162"/>
      <c r="AF904" s="162"/>
      <c r="AG904" s="162"/>
      <c r="AH904" s="162"/>
      <c r="AI904" s="163"/>
      <c r="AJ904" s="163"/>
      <c r="AK904" s="163"/>
      <c r="AL904" s="163"/>
      <c r="AM904" s="199"/>
      <c r="AN904" s="199"/>
      <c r="AO904" s="199"/>
      <c r="AP904" s="199"/>
      <c r="AQ904" s="199"/>
      <c r="AR904" s="163"/>
    </row>
    <row r="905" spans="1:44" x14ac:dyDescent="0.25">
      <c r="A905" s="165"/>
      <c r="B905" s="165"/>
      <c r="C905" s="165"/>
      <c r="D905" s="166"/>
      <c r="E905" s="166"/>
      <c r="F905" s="165"/>
      <c r="G905" s="165"/>
      <c r="H905" s="167"/>
      <c r="I905" s="167"/>
      <c r="J905" s="161" t="str">
        <f t="shared" si="200"/>
        <v/>
      </c>
      <c r="K905" s="197"/>
      <c r="L905" s="207"/>
      <c r="M905" s="233"/>
      <c r="N905" s="221"/>
      <c r="O905" s="224"/>
      <c r="P905" s="399"/>
      <c r="Q905" s="399"/>
      <c r="R905" s="205"/>
      <c r="S905" s="169"/>
      <c r="T905" s="205"/>
      <c r="U905" s="169"/>
      <c r="V905" s="169"/>
      <c r="W905" s="231"/>
      <c r="X905" s="168"/>
      <c r="Y905" s="168"/>
      <c r="Z905" s="168"/>
      <c r="AA905" s="168"/>
      <c r="AB905" s="168"/>
      <c r="AC905" s="168"/>
      <c r="AD905" s="162"/>
      <c r="AE905" s="162"/>
      <c r="AF905" s="162"/>
      <c r="AG905" s="162"/>
      <c r="AH905" s="162"/>
      <c r="AI905" s="163"/>
      <c r="AJ905" s="163"/>
      <c r="AK905" s="163"/>
      <c r="AL905" s="163"/>
      <c r="AM905" s="199"/>
      <c r="AN905" s="199"/>
      <c r="AO905" s="199"/>
      <c r="AP905" s="199"/>
      <c r="AQ905" s="199"/>
      <c r="AR905" s="163"/>
    </row>
    <row r="906" spans="1:44" x14ac:dyDescent="0.25">
      <c r="A906" s="165"/>
      <c r="B906" s="165"/>
      <c r="C906" s="165"/>
      <c r="D906" s="166"/>
      <c r="E906" s="166"/>
      <c r="F906" s="165"/>
      <c r="G906" s="165"/>
      <c r="H906" s="167"/>
      <c r="I906" s="167"/>
      <c r="J906" s="161" t="str">
        <f t="shared" si="200"/>
        <v/>
      </c>
      <c r="K906" s="197"/>
      <c r="L906" s="207"/>
      <c r="M906" s="233"/>
      <c r="N906" s="221"/>
      <c r="O906" s="224"/>
      <c r="P906" s="399"/>
      <c r="Q906" s="399"/>
      <c r="R906" s="205"/>
      <c r="S906" s="169"/>
      <c r="T906" s="205"/>
      <c r="U906" s="169"/>
      <c r="V906" s="169"/>
      <c r="W906" s="231"/>
      <c r="X906" s="168"/>
      <c r="Y906" s="168"/>
      <c r="Z906" s="168"/>
      <c r="AA906" s="168"/>
      <c r="AB906" s="168"/>
      <c r="AC906" s="168"/>
      <c r="AD906" s="162"/>
      <c r="AE906" s="162"/>
      <c r="AF906" s="162"/>
      <c r="AG906" s="162"/>
      <c r="AH906" s="162"/>
      <c r="AI906" s="163"/>
      <c r="AJ906" s="163"/>
      <c r="AK906" s="163"/>
      <c r="AL906" s="163"/>
      <c r="AM906" s="199"/>
      <c r="AN906" s="199"/>
      <c r="AO906" s="199"/>
      <c r="AP906" s="199"/>
      <c r="AQ906" s="199"/>
      <c r="AR906" s="163"/>
    </row>
    <row r="907" spans="1:44" x14ac:dyDescent="0.25">
      <c r="A907" s="165"/>
      <c r="B907" s="165"/>
      <c r="C907" s="165"/>
      <c r="D907" s="166"/>
      <c r="E907" s="166"/>
      <c r="F907" s="165"/>
      <c r="G907" s="165"/>
      <c r="H907" s="167"/>
      <c r="I907" s="167"/>
      <c r="J907" s="161" t="str">
        <f t="shared" si="200"/>
        <v/>
      </c>
      <c r="K907" s="197"/>
      <c r="L907" s="207"/>
      <c r="M907" s="233"/>
      <c r="N907" s="221"/>
      <c r="O907" s="224"/>
      <c r="P907" s="399"/>
      <c r="Q907" s="399"/>
      <c r="R907" s="205"/>
      <c r="S907" s="169"/>
      <c r="T907" s="205"/>
      <c r="U907" s="169"/>
      <c r="V907" s="169"/>
      <c r="W907" s="231"/>
      <c r="X907" s="168"/>
      <c r="Y907" s="168"/>
      <c r="Z907" s="168"/>
      <c r="AA907" s="168"/>
      <c r="AB907" s="168"/>
      <c r="AC907" s="168"/>
      <c r="AD907" s="162"/>
      <c r="AE907" s="162"/>
      <c r="AF907" s="162"/>
      <c r="AG907" s="162"/>
      <c r="AH907" s="162"/>
      <c r="AI907" s="163"/>
      <c r="AJ907" s="163"/>
      <c r="AK907" s="163"/>
      <c r="AL907" s="163"/>
      <c r="AM907" s="199"/>
      <c r="AN907" s="199"/>
      <c r="AO907" s="199"/>
      <c r="AP907" s="199"/>
      <c r="AQ907" s="199"/>
      <c r="AR907" s="163"/>
    </row>
    <row r="908" spans="1:44" x14ac:dyDescent="0.25">
      <c r="A908" s="165"/>
      <c r="B908" s="165"/>
      <c r="C908" s="165"/>
      <c r="D908" s="166"/>
      <c r="E908" s="166"/>
      <c r="F908" s="165"/>
      <c r="G908" s="165"/>
      <c r="H908" s="167"/>
      <c r="I908" s="167"/>
      <c r="J908" s="161" t="str">
        <f t="shared" si="200"/>
        <v/>
      </c>
      <c r="K908" s="197"/>
      <c r="L908" s="207"/>
      <c r="M908" s="233"/>
      <c r="N908" s="221"/>
      <c r="O908" s="224"/>
      <c r="P908" s="399"/>
      <c r="Q908" s="399"/>
      <c r="R908" s="205"/>
      <c r="S908" s="169"/>
      <c r="T908" s="205"/>
      <c r="U908" s="169"/>
      <c r="V908" s="169"/>
      <c r="W908" s="231"/>
      <c r="X908" s="168"/>
      <c r="Y908" s="168"/>
      <c r="Z908" s="168"/>
      <c r="AA908" s="168"/>
      <c r="AB908" s="168"/>
      <c r="AC908" s="168"/>
      <c r="AD908" s="162"/>
      <c r="AE908" s="162"/>
      <c r="AF908" s="162"/>
      <c r="AG908" s="162"/>
      <c r="AH908" s="162"/>
      <c r="AI908" s="163"/>
      <c r="AJ908" s="163"/>
      <c r="AK908" s="163"/>
      <c r="AL908" s="163"/>
      <c r="AM908" s="199"/>
      <c r="AN908" s="199"/>
      <c r="AO908" s="199"/>
      <c r="AP908" s="199"/>
      <c r="AQ908" s="199"/>
      <c r="AR908" s="163"/>
    </row>
    <row r="909" spans="1:44" x14ac:dyDescent="0.25">
      <c r="A909" s="165"/>
      <c r="B909" s="165"/>
      <c r="C909" s="165"/>
      <c r="D909" s="166"/>
      <c r="E909" s="166"/>
      <c r="F909" s="165"/>
      <c r="G909" s="165"/>
      <c r="H909" s="167"/>
      <c r="I909" s="167"/>
      <c r="J909" s="161" t="str">
        <f t="shared" si="200"/>
        <v/>
      </c>
      <c r="K909" s="197"/>
      <c r="L909" s="207"/>
      <c r="M909" s="233"/>
      <c r="N909" s="221"/>
      <c r="O909" s="224"/>
      <c r="P909" s="399"/>
      <c r="Q909" s="399"/>
      <c r="R909" s="205"/>
      <c r="S909" s="169"/>
      <c r="T909" s="205"/>
      <c r="U909" s="169"/>
      <c r="V909" s="169"/>
      <c r="W909" s="231"/>
      <c r="X909" s="168"/>
      <c r="Y909" s="168"/>
      <c r="Z909" s="168"/>
      <c r="AA909" s="168"/>
      <c r="AB909" s="168"/>
      <c r="AC909" s="168"/>
      <c r="AD909" s="162"/>
      <c r="AE909" s="162"/>
      <c r="AF909" s="162"/>
      <c r="AG909" s="162"/>
      <c r="AH909" s="162"/>
      <c r="AI909" s="163"/>
      <c r="AJ909" s="163"/>
      <c r="AK909" s="163"/>
      <c r="AL909" s="163"/>
      <c r="AM909" s="199"/>
      <c r="AN909" s="199"/>
      <c r="AO909" s="199"/>
      <c r="AP909" s="199"/>
      <c r="AQ909" s="199"/>
      <c r="AR909" s="163"/>
    </row>
    <row r="910" spans="1:44" x14ac:dyDescent="0.25">
      <c r="A910" s="165"/>
      <c r="B910" s="165"/>
      <c r="C910" s="165"/>
      <c r="D910" s="166"/>
      <c r="E910" s="166"/>
      <c r="F910" s="165"/>
      <c r="G910" s="165"/>
      <c r="H910" s="167"/>
      <c r="I910" s="167"/>
      <c r="J910" s="161" t="str">
        <f t="shared" si="200"/>
        <v/>
      </c>
      <c r="K910" s="197"/>
      <c r="L910" s="207"/>
      <c r="M910" s="233"/>
      <c r="N910" s="221"/>
      <c r="O910" s="224"/>
      <c r="P910" s="399"/>
      <c r="Q910" s="399"/>
      <c r="R910" s="205"/>
      <c r="S910" s="169"/>
      <c r="T910" s="205"/>
      <c r="U910" s="169"/>
      <c r="V910" s="169"/>
      <c r="W910" s="231"/>
      <c r="X910" s="168"/>
      <c r="Y910" s="168"/>
      <c r="Z910" s="168"/>
      <c r="AA910" s="168"/>
      <c r="AB910" s="168"/>
      <c r="AC910" s="168"/>
      <c r="AD910" s="162"/>
      <c r="AE910" s="162"/>
      <c r="AF910" s="162"/>
      <c r="AG910" s="162"/>
      <c r="AH910" s="162"/>
      <c r="AI910" s="163"/>
      <c r="AJ910" s="163"/>
      <c r="AK910" s="163"/>
      <c r="AL910" s="163"/>
      <c r="AM910" s="199"/>
      <c r="AN910" s="199"/>
      <c r="AO910" s="199"/>
      <c r="AP910" s="199"/>
      <c r="AQ910" s="199"/>
      <c r="AR910" s="163"/>
    </row>
    <row r="911" spans="1:44" x14ac:dyDescent="0.25">
      <c r="A911" s="165"/>
      <c r="B911" s="165"/>
      <c r="C911" s="165"/>
      <c r="D911" s="166"/>
      <c r="E911" s="166"/>
      <c r="F911" s="165"/>
      <c r="G911" s="165"/>
      <c r="H911" s="167"/>
      <c r="I911" s="167"/>
      <c r="J911" s="161" t="str">
        <f t="shared" si="200"/>
        <v/>
      </c>
      <c r="K911" s="197"/>
      <c r="L911" s="207"/>
      <c r="M911" s="233"/>
      <c r="N911" s="221"/>
      <c r="O911" s="224"/>
      <c r="P911" s="399"/>
      <c r="Q911" s="399"/>
      <c r="R911" s="205"/>
      <c r="S911" s="169"/>
      <c r="T911" s="205"/>
      <c r="U911" s="169"/>
      <c r="V911" s="169"/>
      <c r="W911" s="231"/>
      <c r="X911" s="168"/>
      <c r="Y911" s="168"/>
      <c r="Z911" s="168"/>
      <c r="AA911" s="168"/>
      <c r="AB911" s="168"/>
      <c r="AC911" s="168"/>
      <c r="AD911" s="162"/>
      <c r="AE911" s="162"/>
      <c r="AF911" s="162"/>
      <c r="AG911" s="162"/>
      <c r="AH911" s="162"/>
      <c r="AI911" s="163"/>
      <c r="AJ911" s="163"/>
      <c r="AK911" s="163"/>
      <c r="AL911" s="163"/>
      <c r="AM911" s="199"/>
      <c r="AN911" s="199"/>
      <c r="AO911" s="199"/>
      <c r="AP911" s="199"/>
      <c r="AQ911" s="199"/>
      <c r="AR911" s="163"/>
    </row>
    <row r="912" spans="1:44" x14ac:dyDescent="0.25">
      <c r="A912" s="165"/>
      <c r="B912" s="165"/>
      <c r="C912" s="165"/>
      <c r="D912" s="166"/>
      <c r="E912" s="166"/>
      <c r="F912" s="165"/>
      <c r="G912" s="165"/>
      <c r="H912" s="167"/>
      <c r="I912" s="167"/>
      <c r="J912" s="161" t="str">
        <f t="shared" si="200"/>
        <v/>
      </c>
      <c r="K912" s="197"/>
      <c r="L912" s="207"/>
      <c r="M912" s="233"/>
      <c r="N912" s="221"/>
      <c r="O912" s="224"/>
      <c r="P912" s="399"/>
      <c r="Q912" s="399"/>
      <c r="R912" s="205"/>
      <c r="S912" s="169"/>
      <c r="T912" s="205"/>
      <c r="U912" s="169"/>
      <c r="V912" s="169"/>
      <c r="W912" s="231"/>
      <c r="X912" s="168"/>
      <c r="Y912" s="168"/>
      <c r="Z912" s="168"/>
      <c r="AA912" s="168"/>
      <c r="AB912" s="168"/>
      <c r="AC912" s="168"/>
      <c r="AD912" s="162"/>
      <c r="AE912" s="162"/>
      <c r="AF912" s="162"/>
      <c r="AG912" s="162"/>
      <c r="AH912" s="162"/>
      <c r="AI912" s="163"/>
      <c r="AJ912" s="163"/>
      <c r="AK912" s="163"/>
      <c r="AL912" s="163"/>
      <c r="AM912" s="199"/>
      <c r="AN912" s="199"/>
      <c r="AO912" s="199"/>
      <c r="AP912" s="199"/>
      <c r="AQ912" s="199"/>
      <c r="AR912" s="163"/>
    </row>
    <row r="913" spans="1:44" x14ac:dyDescent="0.25">
      <c r="A913" s="165"/>
      <c r="B913" s="165"/>
      <c r="C913" s="165"/>
      <c r="D913" s="166"/>
      <c r="E913" s="166"/>
      <c r="F913" s="165"/>
      <c r="G913" s="165"/>
      <c r="H913" s="167"/>
      <c r="I913" s="167"/>
      <c r="J913" s="161" t="str">
        <f t="shared" si="200"/>
        <v/>
      </c>
      <c r="K913" s="197"/>
      <c r="L913" s="207"/>
      <c r="M913" s="233"/>
      <c r="N913" s="221"/>
      <c r="O913" s="224"/>
      <c r="P913" s="399"/>
      <c r="Q913" s="399"/>
      <c r="R913" s="205"/>
      <c r="S913" s="169"/>
      <c r="T913" s="205"/>
      <c r="U913" s="169"/>
      <c r="V913" s="169"/>
      <c r="W913" s="231"/>
      <c r="X913" s="168"/>
      <c r="Y913" s="168"/>
      <c r="Z913" s="168"/>
      <c r="AA913" s="168"/>
      <c r="AB913" s="168"/>
      <c r="AC913" s="168"/>
      <c r="AD913" s="162"/>
      <c r="AE913" s="162"/>
      <c r="AF913" s="162"/>
      <c r="AG913" s="162"/>
      <c r="AH913" s="162"/>
      <c r="AI913" s="163"/>
      <c r="AJ913" s="163"/>
      <c r="AK913" s="163"/>
      <c r="AL913" s="163"/>
      <c r="AM913" s="199"/>
      <c r="AN913" s="199"/>
      <c r="AO913" s="199"/>
      <c r="AP913" s="199"/>
      <c r="AQ913" s="199"/>
      <c r="AR913" s="163"/>
    </row>
    <row r="914" spans="1:44" x14ac:dyDescent="0.25">
      <c r="A914" s="165"/>
      <c r="B914" s="165"/>
      <c r="C914" s="165"/>
      <c r="D914" s="166"/>
      <c r="E914" s="166"/>
      <c r="F914" s="165"/>
      <c r="G914" s="165"/>
      <c r="H914" s="167"/>
      <c r="I914" s="167"/>
      <c r="J914" s="161" t="str">
        <f t="shared" si="200"/>
        <v/>
      </c>
      <c r="K914" s="197"/>
      <c r="L914" s="207"/>
      <c r="M914" s="233"/>
      <c r="N914" s="221"/>
      <c r="O914" s="224"/>
      <c r="P914" s="399"/>
      <c r="Q914" s="399"/>
      <c r="R914" s="205"/>
      <c r="S914" s="169"/>
      <c r="T914" s="205"/>
      <c r="U914" s="169"/>
      <c r="V914" s="169"/>
      <c r="W914" s="231"/>
      <c r="X914" s="168"/>
      <c r="Y914" s="168"/>
      <c r="Z914" s="168"/>
      <c r="AA914" s="168"/>
      <c r="AB914" s="168"/>
      <c r="AC914" s="168"/>
      <c r="AD914" s="162"/>
      <c r="AE914" s="162"/>
      <c r="AF914" s="162"/>
      <c r="AG914" s="162"/>
      <c r="AH914" s="162"/>
      <c r="AI914" s="163"/>
      <c r="AJ914" s="163"/>
      <c r="AK914" s="163"/>
      <c r="AL914" s="163"/>
      <c r="AM914" s="199"/>
      <c r="AN914" s="199"/>
      <c r="AO914" s="199"/>
      <c r="AP914" s="199"/>
      <c r="AQ914" s="199"/>
      <c r="AR914" s="163"/>
    </row>
    <row r="915" spans="1:44" x14ac:dyDescent="0.25">
      <c r="A915" s="165"/>
      <c r="B915" s="165"/>
      <c r="C915" s="165"/>
      <c r="D915" s="166"/>
      <c r="E915" s="166"/>
      <c r="F915" s="165"/>
      <c r="G915" s="165"/>
      <c r="H915" s="167"/>
      <c r="I915" s="167"/>
      <c r="J915" s="161" t="str">
        <f t="shared" si="200"/>
        <v/>
      </c>
      <c r="K915" s="197"/>
      <c r="L915" s="207"/>
      <c r="M915" s="233"/>
      <c r="N915" s="221"/>
      <c r="O915" s="224"/>
      <c r="P915" s="399"/>
      <c r="Q915" s="399"/>
      <c r="R915" s="205"/>
      <c r="S915" s="169"/>
      <c r="T915" s="205"/>
      <c r="U915" s="169"/>
      <c r="V915" s="169"/>
      <c r="W915" s="231"/>
      <c r="X915" s="168"/>
      <c r="Y915" s="168"/>
      <c r="Z915" s="168"/>
      <c r="AA915" s="168"/>
      <c r="AB915" s="168"/>
      <c r="AC915" s="168"/>
      <c r="AD915" s="162"/>
      <c r="AE915" s="162"/>
      <c r="AF915" s="162"/>
      <c r="AG915" s="162"/>
      <c r="AH915" s="162"/>
      <c r="AI915" s="163"/>
      <c r="AJ915" s="163"/>
      <c r="AK915" s="163"/>
      <c r="AL915" s="163"/>
      <c r="AM915" s="199"/>
      <c r="AN915" s="199"/>
      <c r="AO915" s="199"/>
      <c r="AP915" s="199"/>
      <c r="AQ915" s="199"/>
      <c r="AR915" s="163"/>
    </row>
    <row r="916" spans="1:44" x14ac:dyDescent="0.25">
      <c r="A916" s="165"/>
      <c r="B916" s="165"/>
      <c r="C916" s="165"/>
      <c r="D916" s="166"/>
      <c r="E916" s="166"/>
      <c r="F916" s="165"/>
      <c r="G916" s="165"/>
      <c r="H916" s="167"/>
      <c r="I916" s="167"/>
      <c r="J916" s="161" t="str">
        <f t="shared" si="200"/>
        <v/>
      </c>
      <c r="K916" s="197"/>
      <c r="L916" s="207"/>
      <c r="M916" s="233"/>
      <c r="N916" s="221"/>
      <c r="O916" s="224"/>
      <c r="P916" s="399"/>
      <c r="Q916" s="399"/>
      <c r="R916" s="205"/>
      <c r="S916" s="169"/>
      <c r="T916" s="205"/>
      <c r="U916" s="169"/>
      <c r="V916" s="169"/>
      <c r="W916" s="231"/>
      <c r="X916" s="168"/>
      <c r="Y916" s="168"/>
      <c r="Z916" s="168"/>
      <c r="AA916" s="168"/>
      <c r="AB916" s="168"/>
      <c r="AC916" s="168"/>
      <c r="AD916" s="162"/>
      <c r="AE916" s="162"/>
      <c r="AF916" s="162"/>
      <c r="AG916" s="162"/>
      <c r="AH916" s="162"/>
      <c r="AI916" s="163"/>
      <c r="AJ916" s="163"/>
      <c r="AK916" s="163"/>
      <c r="AL916" s="163"/>
      <c r="AM916" s="199"/>
      <c r="AN916" s="199"/>
      <c r="AO916" s="199"/>
      <c r="AP916" s="199"/>
      <c r="AQ916" s="199"/>
      <c r="AR916" s="163"/>
    </row>
    <row r="917" spans="1:44" x14ac:dyDescent="0.25">
      <c r="A917" s="165"/>
      <c r="B917" s="165"/>
      <c r="C917" s="165"/>
      <c r="D917" s="166"/>
      <c r="E917" s="166"/>
      <c r="F917" s="165"/>
      <c r="G917" s="165"/>
      <c r="H917" s="167"/>
      <c r="I917" s="167"/>
      <c r="J917" s="161" t="str">
        <f t="shared" si="200"/>
        <v/>
      </c>
      <c r="K917" s="197"/>
      <c r="L917" s="207"/>
      <c r="M917" s="233"/>
      <c r="N917" s="221"/>
      <c r="O917" s="224"/>
      <c r="P917" s="399"/>
      <c r="Q917" s="399"/>
      <c r="R917" s="205"/>
      <c r="S917" s="169"/>
      <c r="T917" s="205"/>
      <c r="U917" s="169"/>
      <c r="V917" s="169"/>
      <c r="W917" s="231"/>
      <c r="X917" s="168"/>
      <c r="Y917" s="168"/>
      <c r="Z917" s="168"/>
      <c r="AA917" s="168"/>
      <c r="AB917" s="168"/>
      <c r="AC917" s="168"/>
      <c r="AD917" s="162"/>
      <c r="AE917" s="162"/>
      <c r="AF917" s="162"/>
      <c r="AG917" s="162"/>
      <c r="AH917" s="162"/>
      <c r="AI917" s="163"/>
      <c r="AJ917" s="163"/>
      <c r="AK917" s="163"/>
      <c r="AL917" s="163"/>
      <c r="AM917" s="199"/>
      <c r="AN917" s="199"/>
      <c r="AO917" s="199"/>
      <c r="AP917" s="199"/>
      <c r="AQ917" s="199"/>
      <c r="AR917" s="163"/>
    </row>
    <row r="918" spans="1:44" x14ac:dyDescent="0.25">
      <c r="A918" s="165"/>
      <c r="B918" s="165"/>
      <c r="C918" s="165"/>
      <c r="D918" s="166"/>
      <c r="E918" s="166"/>
      <c r="F918" s="165"/>
      <c r="G918" s="165"/>
      <c r="H918" s="167"/>
      <c r="I918" s="167"/>
      <c r="J918" s="161" t="str">
        <f t="shared" si="200"/>
        <v/>
      </c>
      <c r="K918" s="197"/>
      <c r="L918" s="207"/>
      <c r="M918" s="233"/>
      <c r="N918" s="221"/>
      <c r="O918" s="224"/>
      <c r="P918" s="399"/>
      <c r="Q918" s="399"/>
      <c r="R918" s="205"/>
      <c r="S918" s="169"/>
      <c r="T918" s="205"/>
      <c r="U918" s="169"/>
      <c r="V918" s="169"/>
      <c r="W918" s="231"/>
      <c r="X918" s="168"/>
      <c r="Y918" s="168"/>
      <c r="Z918" s="168"/>
      <c r="AA918" s="168"/>
      <c r="AB918" s="168"/>
      <c r="AC918" s="168"/>
      <c r="AD918" s="162"/>
      <c r="AE918" s="162"/>
      <c r="AF918" s="162"/>
      <c r="AG918" s="162"/>
      <c r="AH918" s="162"/>
      <c r="AI918" s="163"/>
      <c r="AJ918" s="163"/>
      <c r="AK918" s="163"/>
      <c r="AL918" s="163"/>
      <c r="AM918" s="199"/>
      <c r="AN918" s="199"/>
      <c r="AO918" s="199"/>
      <c r="AP918" s="199"/>
      <c r="AQ918" s="199"/>
      <c r="AR918" s="163"/>
    </row>
    <row r="919" spans="1:44" x14ac:dyDescent="0.25">
      <c r="A919" s="165"/>
      <c r="B919" s="165"/>
      <c r="C919" s="165"/>
      <c r="D919" s="166"/>
      <c r="E919" s="166"/>
      <c r="F919" s="165"/>
      <c r="G919" s="165"/>
      <c r="H919" s="167"/>
      <c r="I919" s="167"/>
      <c r="J919" s="161" t="str">
        <f t="shared" si="200"/>
        <v/>
      </c>
      <c r="K919" s="197"/>
      <c r="L919" s="207"/>
      <c r="M919" s="233"/>
      <c r="N919" s="221"/>
      <c r="O919" s="224"/>
      <c r="P919" s="399"/>
      <c r="Q919" s="399"/>
      <c r="R919" s="205"/>
      <c r="S919" s="169"/>
      <c r="T919" s="205"/>
      <c r="U919" s="169"/>
      <c r="V919" s="169"/>
      <c r="W919" s="231"/>
      <c r="X919" s="168"/>
      <c r="Y919" s="168"/>
      <c r="Z919" s="168"/>
      <c r="AA919" s="168"/>
      <c r="AB919" s="168"/>
      <c r="AC919" s="168"/>
      <c r="AD919" s="162"/>
      <c r="AE919" s="162"/>
      <c r="AF919" s="162"/>
      <c r="AG919" s="162"/>
      <c r="AH919" s="162"/>
      <c r="AI919" s="163"/>
      <c r="AJ919" s="163"/>
      <c r="AK919" s="163"/>
      <c r="AL919" s="163"/>
      <c r="AM919" s="199"/>
      <c r="AN919" s="199"/>
      <c r="AO919" s="199"/>
      <c r="AP919" s="199"/>
      <c r="AQ919" s="199"/>
      <c r="AR919" s="163"/>
    </row>
    <row r="920" spans="1:44" x14ac:dyDescent="0.25">
      <c r="A920" s="165"/>
      <c r="B920" s="165"/>
      <c r="C920" s="165"/>
      <c r="D920" s="166"/>
      <c r="E920" s="166"/>
      <c r="F920" s="165"/>
      <c r="G920" s="165"/>
      <c r="H920" s="167"/>
      <c r="I920" s="167"/>
      <c r="J920" s="161" t="str">
        <f t="shared" si="200"/>
        <v/>
      </c>
      <c r="K920" s="197"/>
      <c r="L920" s="207"/>
      <c r="M920" s="233"/>
      <c r="N920" s="221"/>
      <c r="O920" s="224"/>
      <c r="P920" s="399"/>
      <c r="Q920" s="399"/>
      <c r="R920" s="205"/>
      <c r="S920" s="169"/>
      <c r="T920" s="205"/>
      <c r="U920" s="169"/>
      <c r="V920" s="169"/>
      <c r="W920" s="231"/>
      <c r="X920" s="168"/>
      <c r="Y920" s="168"/>
      <c r="Z920" s="168"/>
      <c r="AA920" s="168"/>
      <c r="AB920" s="168"/>
      <c r="AC920" s="168"/>
      <c r="AD920" s="162"/>
      <c r="AE920" s="162"/>
      <c r="AF920" s="162"/>
      <c r="AG920" s="162"/>
      <c r="AH920" s="162"/>
      <c r="AI920" s="163"/>
      <c r="AJ920" s="163"/>
      <c r="AK920" s="163"/>
      <c r="AL920" s="163"/>
      <c r="AM920" s="199"/>
      <c r="AN920" s="199"/>
      <c r="AO920" s="199"/>
      <c r="AP920" s="199"/>
      <c r="AQ920" s="199"/>
      <c r="AR920" s="163"/>
    </row>
    <row r="921" spans="1:44" x14ac:dyDescent="0.25">
      <c r="A921" s="165"/>
      <c r="B921" s="165"/>
      <c r="C921" s="165"/>
      <c r="D921" s="166"/>
      <c r="E921" s="166"/>
      <c r="F921" s="165"/>
      <c r="G921" s="165"/>
      <c r="H921" s="167"/>
      <c r="I921" s="167"/>
      <c r="J921" s="161" t="str">
        <f t="shared" si="200"/>
        <v/>
      </c>
      <c r="K921" s="197"/>
      <c r="L921" s="207"/>
      <c r="M921" s="233"/>
      <c r="N921" s="221"/>
      <c r="O921" s="224"/>
      <c r="P921" s="399"/>
      <c r="Q921" s="399"/>
      <c r="R921" s="205"/>
      <c r="S921" s="169"/>
      <c r="T921" s="205"/>
      <c r="U921" s="169"/>
      <c r="V921" s="169"/>
      <c r="W921" s="231"/>
      <c r="X921" s="168"/>
      <c r="Y921" s="168"/>
      <c r="Z921" s="168"/>
      <c r="AA921" s="168"/>
      <c r="AB921" s="168"/>
      <c r="AC921" s="168"/>
      <c r="AD921" s="162"/>
      <c r="AE921" s="162"/>
      <c r="AF921" s="162"/>
      <c r="AG921" s="162"/>
      <c r="AH921" s="162"/>
      <c r="AI921" s="163"/>
      <c r="AJ921" s="163"/>
      <c r="AK921" s="163"/>
      <c r="AL921" s="163"/>
      <c r="AM921" s="199"/>
      <c r="AN921" s="199"/>
      <c r="AO921" s="199"/>
      <c r="AP921" s="199"/>
      <c r="AQ921" s="199"/>
      <c r="AR921" s="163"/>
    </row>
    <row r="922" spans="1:44" x14ac:dyDescent="0.25">
      <c r="A922" s="165"/>
      <c r="B922" s="165"/>
      <c r="C922" s="165"/>
      <c r="D922" s="166"/>
      <c r="E922" s="166"/>
      <c r="F922" s="165"/>
      <c r="G922" s="165"/>
      <c r="H922" s="167"/>
      <c r="I922" s="167"/>
      <c r="J922" s="161" t="str">
        <f t="shared" si="200"/>
        <v/>
      </c>
      <c r="K922" s="197"/>
      <c r="L922" s="207"/>
      <c r="M922" s="233"/>
      <c r="N922" s="221"/>
      <c r="O922" s="224"/>
      <c r="P922" s="399"/>
      <c r="Q922" s="399"/>
      <c r="R922" s="205"/>
      <c r="S922" s="169"/>
      <c r="T922" s="205"/>
      <c r="U922" s="169"/>
      <c r="V922" s="169"/>
      <c r="W922" s="231"/>
      <c r="X922" s="168"/>
      <c r="Y922" s="168"/>
      <c r="Z922" s="168"/>
      <c r="AA922" s="168"/>
      <c r="AB922" s="168"/>
      <c r="AC922" s="168"/>
      <c r="AD922" s="162"/>
      <c r="AE922" s="162"/>
      <c r="AF922" s="162"/>
      <c r="AG922" s="162"/>
      <c r="AH922" s="162"/>
      <c r="AI922" s="163"/>
      <c r="AJ922" s="163"/>
      <c r="AK922" s="163"/>
      <c r="AL922" s="163"/>
      <c r="AM922" s="199"/>
      <c r="AN922" s="199"/>
      <c r="AO922" s="199"/>
      <c r="AP922" s="199"/>
      <c r="AQ922" s="199"/>
      <c r="AR922" s="163"/>
    </row>
    <row r="923" spans="1:44" x14ac:dyDescent="0.25">
      <c r="A923" s="165"/>
      <c r="B923" s="165"/>
      <c r="C923" s="165"/>
      <c r="D923" s="166"/>
      <c r="E923" s="166"/>
      <c r="F923" s="165"/>
      <c r="G923" s="165"/>
      <c r="H923" s="167"/>
      <c r="I923" s="167"/>
      <c r="J923" s="161" t="str">
        <f t="shared" si="200"/>
        <v/>
      </c>
      <c r="K923" s="197"/>
      <c r="L923" s="207"/>
      <c r="M923" s="233"/>
      <c r="N923" s="221"/>
      <c r="O923" s="224"/>
      <c r="P923" s="399"/>
      <c r="Q923" s="399"/>
      <c r="R923" s="205"/>
      <c r="S923" s="169"/>
      <c r="T923" s="205"/>
      <c r="U923" s="169"/>
      <c r="V923" s="169"/>
      <c r="W923" s="231"/>
      <c r="X923" s="168"/>
      <c r="Y923" s="168"/>
      <c r="Z923" s="168"/>
      <c r="AA923" s="168"/>
      <c r="AB923" s="168"/>
      <c r="AC923" s="168"/>
      <c r="AD923" s="162"/>
      <c r="AE923" s="162"/>
      <c r="AF923" s="162"/>
      <c r="AG923" s="162"/>
      <c r="AH923" s="162"/>
      <c r="AI923" s="163"/>
      <c r="AJ923" s="163"/>
      <c r="AK923" s="163"/>
      <c r="AL923" s="163"/>
      <c r="AM923" s="199"/>
      <c r="AN923" s="199"/>
      <c r="AO923" s="199"/>
      <c r="AP923" s="199"/>
      <c r="AQ923" s="199"/>
      <c r="AR923" s="163"/>
    </row>
    <row r="924" spans="1:44" x14ac:dyDescent="0.25">
      <c r="A924" s="165"/>
      <c r="B924" s="165"/>
      <c r="C924" s="165"/>
      <c r="D924" s="166"/>
      <c r="E924" s="166"/>
      <c r="F924" s="165"/>
      <c r="G924" s="165"/>
      <c r="H924" s="167"/>
      <c r="I924" s="167"/>
      <c r="J924" s="161" t="str">
        <f t="shared" si="200"/>
        <v/>
      </c>
      <c r="K924" s="197"/>
      <c r="L924" s="207"/>
      <c r="M924" s="233"/>
      <c r="N924" s="221"/>
      <c r="O924" s="224"/>
      <c r="P924" s="399"/>
      <c r="Q924" s="399"/>
      <c r="R924" s="205"/>
      <c r="S924" s="169"/>
      <c r="T924" s="205"/>
      <c r="U924" s="169"/>
      <c r="V924" s="169"/>
      <c r="W924" s="231"/>
      <c r="X924" s="168"/>
      <c r="Y924" s="168"/>
      <c r="Z924" s="168"/>
      <c r="AA924" s="168"/>
      <c r="AB924" s="168"/>
      <c r="AC924" s="168"/>
      <c r="AD924" s="162"/>
      <c r="AE924" s="162"/>
      <c r="AF924" s="162"/>
      <c r="AG924" s="162"/>
      <c r="AH924" s="162"/>
      <c r="AI924" s="163"/>
      <c r="AJ924" s="163"/>
      <c r="AK924" s="163"/>
      <c r="AL924" s="163"/>
      <c r="AM924" s="199"/>
      <c r="AN924" s="199"/>
      <c r="AO924" s="199"/>
      <c r="AP924" s="199"/>
      <c r="AQ924" s="199"/>
      <c r="AR924" s="163"/>
    </row>
    <row r="925" spans="1:44" x14ac:dyDescent="0.25">
      <c r="A925" s="165"/>
      <c r="B925" s="165"/>
      <c r="C925" s="165"/>
      <c r="D925" s="166"/>
      <c r="E925" s="166"/>
      <c r="F925" s="165"/>
      <c r="G925" s="165"/>
      <c r="H925" s="167"/>
      <c r="I925" s="167"/>
      <c r="J925" s="161" t="str">
        <f t="shared" si="200"/>
        <v/>
      </c>
      <c r="K925" s="197"/>
      <c r="L925" s="207"/>
      <c r="M925" s="233"/>
      <c r="N925" s="221"/>
      <c r="O925" s="224"/>
      <c r="P925" s="399"/>
      <c r="Q925" s="399"/>
      <c r="R925" s="205"/>
      <c r="S925" s="169"/>
      <c r="T925" s="205"/>
      <c r="U925" s="169"/>
      <c r="V925" s="169"/>
      <c r="W925" s="231"/>
      <c r="X925" s="168"/>
      <c r="Y925" s="168"/>
      <c r="Z925" s="168"/>
      <c r="AA925" s="168"/>
      <c r="AB925" s="168"/>
      <c r="AC925" s="168"/>
      <c r="AD925" s="162"/>
      <c r="AE925" s="162"/>
      <c r="AF925" s="162"/>
      <c r="AG925" s="162"/>
      <c r="AH925" s="162"/>
      <c r="AI925" s="163"/>
      <c r="AJ925" s="163"/>
      <c r="AK925" s="163"/>
      <c r="AL925" s="163"/>
      <c r="AM925" s="199"/>
      <c r="AN925" s="199"/>
      <c r="AO925" s="199"/>
      <c r="AP925" s="199"/>
      <c r="AQ925" s="199"/>
      <c r="AR925" s="163"/>
    </row>
    <row r="926" spans="1:44" x14ac:dyDescent="0.25">
      <c r="A926" s="165"/>
      <c r="B926" s="165"/>
      <c r="C926" s="165"/>
      <c r="D926" s="166"/>
      <c r="E926" s="166"/>
      <c r="F926" s="165"/>
      <c r="G926" s="165"/>
      <c r="H926" s="167"/>
      <c r="I926" s="167"/>
      <c r="J926" s="161" t="str">
        <f t="shared" si="200"/>
        <v/>
      </c>
      <c r="K926" s="197"/>
      <c r="L926" s="207"/>
      <c r="M926" s="233"/>
      <c r="N926" s="221"/>
      <c r="O926" s="224"/>
      <c r="P926" s="399"/>
      <c r="Q926" s="399"/>
      <c r="R926" s="205"/>
      <c r="S926" s="169"/>
      <c r="T926" s="205"/>
      <c r="U926" s="169"/>
      <c r="V926" s="169"/>
      <c r="W926" s="231"/>
      <c r="X926" s="168"/>
      <c r="Y926" s="168"/>
      <c r="Z926" s="168"/>
      <c r="AA926" s="168"/>
      <c r="AB926" s="168"/>
      <c r="AC926" s="168"/>
      <c r="AD926" s="162"/>
      <c r="AE926" s="162"/>
      <c r="AF926" s="162"/>
      <c r="AG926" s="162"/>
      <c r="AH926" s="162"/>
      <c r="AI926" s="163"/>
      <c r="AJ926" s="163"/>
      <c r="AK926" s="163"/>
      <c r="AL926" s="163"/>
      <c r="AM926" s="199"/>
      <c r="AN926" s="199"/>
      <c r="AO926" s="199"/>
      <c r="AP926" s="199"/>
      <c r="AQ926" s="199"/>
      <c r="AR926" s="163"/>
    </row>
    <row r="927" spans="1:44" x14ac:dyDescent="0.25">
      <c r="A927" s="165"/>
      <c r="B927" s="165"/>
      <c r="C927" s="165"/>
      <c r="D927" s="166"/>
      <c r="E927" s="166"/>
      <c r="F927" s="165"/>
      <c r="G927" s="165"/>
      <c r="H927" s="167"/>
      <c r="I927" s="167"/>
      <c r="J927" s="161" t="str">
        <f t="shared" si="200"/>
        <v/>
      </c>
      <c r="K927" s="197"/>
      <c r="L927" s="207"/>
      <c r="M927" s="233"/>
      <c r="N927" s="221"/>
      <c r="O927" s="224"/>
      <c r="P927" s="399"/>
      <c r="Q927" s="399"/>
      <c r="R927" s="205"/>
      <c r="S927" s="169"/>
      <c r="T927" s="205"/>
      <c r="U927" s="169"/>
      <c r="V927" s="169"/>
      <c r="W927" s="231"/>
      <c r="X927" s="168"/>
      <c r="Y927" s="168"/>
      <c r="Z927" s="168"/>
      <c r="AA927" s="168"/>
      <c r="AB927" s="168"/>
      <c r="AC927" s="168"/>
      <c r="AD927" s="162"/>
      <c r="AE927" s="162"/>
      <c r="AF927" s="162"/>
      <c r="AG927" s="162"/>
      <c r="AH927" s="162"/>
      <c r="AI927" s="163"/>
      <c r="AJ927" s="163"/>
      <c r="AK927" s="163"/>
      <c r="AL927" s="163"/>
      <c r="AM927" s="199"/>
      <c r="AN927" s="199"/>
      <c r="AO927" s="199"/>
      <c r="AP927" s="199"/>
      <c r="AQ927" s="199"/>
      <c r="AR927" s="163"/>
    </row>
    <row r="928" spans="1:44" x14ac:dyDescent="0.25">
      <c r="A928" s="165"/>
      <c r="B928" s="165"/>
      <c r="C928" s="165"/>
      <c r="D928" s="166"/>
      <c r="E928" s="166"/>
      <c r="F928" s="165"/>
      <c r="G928" s="165"/>
      <c r="H928" s="167"/>
      <c r="I928" s="167"/>
      <c r="J928" s="161" t="str">
        <f t="shared" si="200"/>
        <v/>
      </c>
      <c r="K928" s="197"/>
      <c r="L928" s="207"/>
      <c r="M928" s="233"/>
      <c r="N928" s="221"/>
      <c r="O928" s="224"/>
      <c r="P928" s="399"/>
      <c r="Q928" s="399"/>
      <c r="R928" s="205"/>
      <c r="S928" s="169"/>
      <c r="T928" s="205"/>
      <c r="U928" s="169"/>
      <c r="V928" s="169"/>
      <c r="W928" s="231"/>
      <c r="X928" s="168"/>
      <c r="Y928" s="168"/>
      <c r="Z928" s="168"/>
      <c r="AA928" s="168"/>
      <c r="AB928" s="168"/>
      <c r="AC928" s="168"/>
      <c r="AD928" s="162"/>
      <c r="AE928" s="162"/>
      <c r="AF928" s="162"/>
      <c r="AG928" s="162"/>
      <c r="AH928" s="162"/>
      <c r="AI928" s="163"/>
      <c r="AJ928" s="163"/>
      <c r="AK928" s="163"/>
      <c r="AL928" s="163"/>
      <c r="AM928" s="199"/>
      <c r="AN928" s="199"/>
      <c r="AO928" s="199"/>
      <c r="AP928" s="199"/>
      <c r="AQ928" s="199"/>
      <c r="AR928" s="163"/>
    </row>
    <row r="929" spans="1:44" x14ac:dyDescent="0.25">
      <c r="A929" s="165"/>
      <c r="B929" s="165"/>
      <c r="C929" s="165"/>
      <c r="D929" s="166"/>
      <c r="E929" s="166"/>
      <c r="F929" s="165"/>
      <c r="G929" s="165"/>
      <c r="H929" s="167"/>
      <c r="I929" s="167"/>
      <c r="J929" s="161" t="str">
        <f t="shared" si="200"/>
        <v/>
      </c>
      <c r="K929" s="197"/>
      <c r="L929" s="207"/>
      <c r="M929" s="233"/>
      <c r="N929" s="221"/>
      <c r="O929" s="224"/>
      <c r="P929" s="399"/>
      <c r="Q929" s="399"/>
      <c r="R929" s="205"/>
      <c r="S929" s="169"/>
      <c r="T929" s="205"/>
      <c r="U929" s="169"/>
      <c r="V929" s="169"/>
      <c r="W929" s="231"/>
      <c r="X929" s="168"/>
      <c r="Y929" s="168"/>
      <c r="Z929" s="168"/>
      <c r="AA929" s="168"/>
      <c r="AB929" s="168"/>
      <c r="AC929" s="168"/>
      <c r="AD929" s="162"/>
      <c r="AE929" s="162"/>
      <c r="AF929" s="162"/>
      <c r="AG929" s="162"/>
      <c r="AH929" s="162"/>
      <c r="AI929" s="163"/>
      <c r="AJ929" s="163"/>
      <c r="AK929" s="163"/>
      <c r="AL929" s="163"/>
      <c r="AM929" s="199"/>
      <c r="AN929" s="199"/>
      <c r="AO929" s="199"/>
      <c r="AP929" s="199"/>
      <c r="AQ929" s="199"/>
      <c r="AR929" s="163"/>
    </row>
    <row r="930" spans="1:44" x14ac:dyDescent="0.25">
      <c r="A930" s="165"/>
      <c r="B930" s="165"/>
      <c r="C930" s="165"/>
      <c r="D930" s="166"/>
      <c r="E930" s="166"/>
      <c r="F930" s="165"/>
      <c r="G930" s="165"/>
      <c r="H930" s="167"/>
      <c r="I930" s="167"/>
      <c r="J930" s="161" t="str">
        <f t="shared" si="200"/>
        <v/>
      </c>
      <c r="K930" s="197"/>
      <c r="L930" s="207"/>
      <c r="M930" s="233"/>
      <c r="N930" s="221"/>
      <c r="O930" s="224"/>
      <c r="P930" s="399"/>
      <c r="Q930" s="399"/>
      <c r="R930" s="205"/>
      <c r="S930" s="169"/>
      <c r="T930" s="205"/>
      <c r="U930" s="169"/>
      <c r="V930" s="169"/>
      <c r="W930" s="231"/>
      <c r="X930" s="168"/>
      <c r="Y930" s="168"/>
      <c r="Z930" s="168"/>
      <c r="AA930" s="168"/>
      <c r="AB930" s="168"/>
      <c r="AC930" s="168"/>
      <c r="AD930" s="162"/>
      <c r="AE930" s="162"/>
      <c r="AF930" s="162"/>
      <c r="AG930" s="162"/>
      <c r="AH930" s="162"/>
      <c r="AI930" s="163"/>
      <c r="AJ930" s="163"/>
      <c r="AK930" s="163"/>
      <c r="AL930" s="163"/>
      <c r="AM930" s="199"/>
      <c r="AN930" s="199"/>
      <c r="AO930" s="199"/>
      <c r="AP930" s="199"/>
      <c r="AQ930" s="199"/>
      <c r="AR930" s="163"/>
    </row>
    <row r="931" spans="1:44" x14ac:dyDescent="0.25">
      <c r="A931" s="165"/>
      <c r="B931" s="165"/>
      <c r="C931" s="165"/>
      <c r="D931" s="166"/>
      <c r="E931" s="166"/>
      <c r="F931" s="165"/>
      <c r="G931" s="165"/>
      <c r="H931" s="167"/>
      <c r="I931" s="167"/>
      <c r="J931" s="161" t="str">
        <f t="shared" si="200"/>
        <v/>
      </c>
      <c r="K931" s="197"/>
      <c r="L931" s="207"/>
      <c r="M931" s="233"/>
      <c r="N931" s="221"/>
      <c r="O931" s="224"/>
      <c r="P931" s="399"/>
      <c r="Q931" s="399"/>
      <c r="R931" s="205"/>
      <c r="S931" s="169"/>
      <c r="T931" s="205"/>
      <c r="U931" s="169"/>
      <c r="V931" s="169"/>
      <c r="W931" s="231"/>
      <c r="X931" s="168"/>
      <c r="Y931" s="168"/>
      <c r="Z931" s="168"/>
      <c r="AA931" s="168"/>
      <c r="AB931" s="168"/>
      <c r="AC931" s="168"/>
      <c r="AD931" s="162"/>
      <c r="AE931" s="162"/>
      <c r="AF931" s="162"/>
      <c r="AG931" s="162"/>
      <c r="AH931" s="162"/>
      <c r="AI931" s="163"/>
      <c r="AJ931" s="163"/>
      <c r="AK931" s="163"/>
      <c r="AL931" s="163"/>
      <c r="AM931" s="199"/>
      <c r="AN931" s="199"/>
      <c r="AO931" s="199"/>
      <c r="AP931" s="199"/>
      <c r="AQ931" s="199"/>
      <c r="AR931" s="163"/>
    </row>
    <row r="932" spans="1:44" x14ac:dyDescent="0.25">
      <c r="A932" s="165"/>
      <c r="B932" s="165"/>
      <c r="C932" s="165"/>
      <c r="D932" s="166"/>
      <c r="E932" s="166"/>
      <c r="F932" s="165"/>
      <c r="G932" s="165"/>
      <c r="H932" s="167"/>
      <c r="I932" s="167"/>
      <c r="J932" s="161" t="str">
        <f t="shared" si="200"/>
        <v/>
      </c>
      <c r="K932" s="197"/>
      <c r="L932" s="207"/>
      <c r="M932" s="233"/>
      <c r="N932" s="221"/>
      <c r="O932" s="224"/>
      <c r="P932" s="399"/>
      <c r="Q932" s="399"/>
      <c r="R932" s="205"/>
      <c r="S932" s="169"/>
      <c r="T932" s="205"/>
      <c r="U932" s="169"/>
      <c r="V932" s="169"/>
      <c r="W932" s="231"/>
      <c r="X932" s="168"/>
      <c r="Y932" s="168"/>
      <c r="Z932" s="168"/>
      <c r="AA932" s="168"/>
      <c r="AB932" s="168"/>
      <c r="AC932" s="168"/>
      <c r="AD932" s="162"/>
      <c r="AE932" s="162"/>
      <c r="AF932" s="162"/>
      <c r="AG932" s="162"/>
      <c r="AH932" s="162"/>
      <c r="AI932" s="163"/>
      <c r="AJ932" s="163"/>
      <c r="AK932" s="163"/>
      <c r="AL932" s="163"/>
      <c r="AM932" s="199"/>
      <c r="AN932" s="199"/>
      <c r="AO932" s="199"/>
      <c r="AP932" s="199"/>
      <c r="AQ932" s="199"/>
      <c r="AR932" s="163"/>
    </row>
    <row r="933" spans="1:44" x14ac:dyDescent="0.25">
      <c r="A933" s="165"/>
      <c r="B933" s="165"/>
      <c r="C933" s="165"/>
      <c r="D933" s="166"/>
      <c r="E933" s="166"/>
      <c r="F933" s="165"/>
      <c r="G933" s="165"/>
      <c r="H933" s="167"/>
      <c r="I933" s="167"/>
      <c r="J933" s="161" t="str">
        <f t="shared" si="200"/>
        <v/>
      </c>
      <c r="K933" s="197"/>
      <c r="L933" s="207"/>
      <c r="M933" s="233"/>
      <c r="N933" s="221"/>
      <c r="O933" s="224"/>
      <c r="P933" s="399"/>
      <c r="Q933" s="399"/>
      <c r="R933" s="205"/>
      <c r="S933" s="169"/>
      <c r="T933" s="205"/>
      <c r="U933" s="169"/>
      <c r="V933" s="169"/>
      <c r="W933" s="231"/>
      <c r="X933" s="168"/>
      <c r="Y933" s="168"/>
      <c r="Z933" s="168"/>
      <c r="AA933" s="168"/>
      <c r="AB933" s="168"/>
      <c r="AC933" s="168"/>
      <c r="AD933" s="162"/>
      <c r="AE933" s="162"/>
      <c r="AF933" s="162"/>
      <c r="AG933" s="162"/>
      <c r="AH933" s="162"/>
      <c r="AI933" s="163"/>
      <c r="AJ933" s="163"/>
      <c r="AK933" s="163"/>
      <c r="AL933" s="163"/>
      <c r="AM933" s="199"/>
      <c r="AN933" s="199"/>
      <c r="AO933" s="199"/>
      <c r="AP933" s="199"/>
      <c r="AQ933" s="199"/>
      <c r="AR933" s="163"/>
    </row>
    <row r="934" spans="1:44" x14ac:dyDescent="0.25">
      <c r="A934" s="165"/>
      <c r="B934" s="165"/>
      <c r="C934" s="165"/>
      <c r="D934" s="166"/>
      <c r="E934" s="166"/>
      <c r="F934" s="165"/>
      <c r="G934" s="165"/>
      <c r="H934" s="167"/>
      <c r="I934" s="167"/>
      <c r="J934" s="161" t="str">
        <f t="shared" si="200"/>
        <v/>
      </c>
      <c r="K934" s="197"/>
      <c r="L934" s="207"/>
      <c r="M934" s="233"/>
      <c r="N934" s="221"/>
      <c r="O934" s="224"/>
      <c r="P934" s="399"/>
      <c r="Q934" s="399"/>
      <c r="R934" s="205"/>
      <c r="S934" s="169"/>
      <c r="T934" s="205"/>
      <c r="U934" s="169"/>
      <c r="V934" s="169"/>
      <c r="W934" s="231"/>
      <c r="X934" s="168"/>
      <c r="Y934" s="168"/>
      <c r="Z934" s="168"/>
      <c r="AA934" s="168"/>
      <c r="AB934" s="168"/>
      <c r="AC934" s="168"/>
      <c r="AD934" s="162"/>
      <c r="AE934" s="162"/>
      <c r="AF934" s="162"/>
      <c r="AG934" s="162"/>
      <c r="AH934" s="162"/>
      <c r="AI934" s="163"/>
      <c r="AJ934" s="163"/>
      <c r="AK934" s="163"/>
      <c r="AL934" s="163"/>
      <c r="AM934" s="199"/>
      <c r="AN934" s="199"/>
      <c r="AO934" s="199"/>
      <c r="AP934" s="199"/>
      <c r="AQ934" s="199"/>
      <c r="AR934" s="163"/>
    </row>
    <row r="935" spans="1:44" x14ac:dyDescent="0.25">
      <c r="A935" s="165"/>
      <c r="B935" s="165"/>
      <c r="C935" s="165"/>
      <c r="D935" s="166"/>
      <c r="E935" s="166"/>
      <c r="F935" s="165"/>
      <c r="G935" s="165"/>
      <c r="H935" s="167"/>
      <c r="I935" s="167"/>
      <c r="J935" s="161" t="str">
        <f t="shared" ref="J935:J998" si="201">IF(A935="","",IF(OR(I935="",H935="")=TRUE,"OPEN","CLOSED"))</f>
        <v/>
      </c>
      <c r="K935" s="197"/>
      <c r="L935" s="207"/>
      <c r="M935" s="233"/>
      <c r="N935" s="221"/>
      <c r="O935" s="224"/>
      <c r="P935" s="399"/>
      <c r="Q935" s="399"/>
      <c r="R935" s="205"/>
      <c r="S935" s="169"/>
      <c r="T935" s="205"/>
      <c r="U935" s="169"/>
      <c r="V935" s="169"/>
      <c r="W935" s="231"/>
      <c r="X935" s="168"/>
      <c r="Y935" s="168"/>
      <c r="Z935" s="168"/>
      <c r="AA935" s="168"/>
      <c r="AB935" s="168"/>
      <c r="AC935" s="168"/>
      <c r="AD935" s="162"/>
      <c r="AE935" s="162"/>
      <c r="AF935" s="162"/>
      <c r="AG935" s="162"/>
      <c r="AH935" s="162"/>
      <c r="AI935" s="163"/>
      <c r="AJ935" s="163"/>
      <c r="AK935" s="163"/>
      <c r="AL935" s="163"/>
      <c r="AM935" s="199"/>
      <c r="AN935" s="199"/>
      <c r="AO935" s="199"/>
      <c r="AP935" s="199"/>
      <c r="AQ935" s="199"/>
      <c r="AR935" s="163"/>
    </row>
    <row r="936" spans="1:44" x14ac:dyDescent="0.25">
      <c r="A936" s="165"/>
      <c r="B936" s="165"/>
      <c r="C936" s="165"/>
      <c r="D936" s="166"/>
      <c r="E936" s="166"/>
      <c r="F936" s="165"/>
      <c r="G936" s="165"/>
      <c r="H936" s="167"/>
      <c r="I936" s="167"/>
      <c r="J936" s="161" t="str">
        <f t="shared" si="201"/>
        <v/>
      </c>
      <c r="K936" s="197"/>
      <c r="L936" s="207"/>
      <c r="M936" s="233"/>
      <c r="N936" s="221"/>
      <c r="O936" s="224"/>
      <c r="P936" s="399"/>
      <c r="Q936" s="399"/>
      <c r="R936" s="205"/>
      <c r="S936" s="169"/>
      <c r="T936" s="205"/>
      <c r="U936" s="169"/>
      <c r="V936" s="169"/>
      <c r="W936" s="231"/>
      <c r="X936" s="168"/>
      <c r="Y936" s="168"/>
      <c r="Z936" s="168"/>
      <c r="AA936" s="168"/>
      <c r="AB936" s="168"/>
      <c r="AC936" s="168"/>
      <c r="AD936" s="162"/>
      <c r="AE936" s="162"/>
      <c r="AF936" s="162"/>
      <c r="AG936" s="162"/>
      <c r="AH936" s="162"/>
      <c r="AI936" s="163"/>
      <c r="AJ936" s="163"/>
      <c r="AK936" s="163"/>
      <c r="AL936" s="163"/>
      <c r="AM936" s="199"/>
      <c r="AN936" s="199"/>
      <c r="AO936" s="199"/>
      <c r="AP936" s="199"/>
      <c r="AQ936" s="199"/>
      <c r="AR936" s="163"/>
    </row>
    <row r="937" spans="1:44" x14ac:dyDescent="0.25">
      <c r="A937" s="165"/>
      <c r="B937" s="165"/>
      <c r="C937" s="165"/>
      <c r="D937" s="166"/>
      <c r="E937" s="166"/>
      <c r="F937" s="165"/>
      <c r="G937" s="165"/>
      <c r="H937" s="167"/>
      <c r="I937" s="167"/>
      <c r="J937" s="161" t="str">
        <f t="shared" si="201"/>
        <v/>
      </c>
      <c r="K937" s="197"/>
      <c r="L937" s="207"/>
      <c r="M937" s="233"/>
      <c r="N937" s="221"/>
      <c r="O937" s="224"/>
      <c r="P937" s="399"/>
      <c r="Q937" s="399"/>
      <c r="R937" s="205"/>
      <c r="S937" s="169"/>
      <c r="T937" s="205"/>
      <c r="U937" s="169"/>
      <c r="V937" s="169"/>
      <c r="W937" s="231"/>
      <c r="X937" s="168"/>
      <c r="Y937" s="168"/>
      <c r="Z937" s="168"/>
      <c r="AA937" s="168"/>
      <c r="AB937" s="168"/>
      <c r="AC937" s="168"/>
      <c r="AD937" s="162"/>
      <c r="AE937" s="162"/>
      <c r="AF937" s="162"/>
      <c r="AG937" s="162"/>
      <c r="AH937" s="162"/>
      <c r="AI937" s="163"/>
      <c r="AJ937" s="163"/>
      <c r="AK937" s="163"/>
      <c r="AL937" s="163"/>
      <c r="AM937" s="199"/>
      <c r="AN937" s="199"/>
      <c r="AO937" s="199"/>
      <c r="AP937" s="199"/>
      <c r="AQ937" s="199"/>
      <c r="AR937" s="163"/>
    </row>
    <row r="938" spans="1:44" x14ac:dyDescent="0.25">
      <c r="A938" s="165"/>
      <c r="B938" s="165"/>
      <c r="C938" s="165"/>
      <c r="D938" s="166"/>
      <c r="E938" s="166"/>
      <c r="F938" s="165"/>
      <c r="G938" s="165"/>
      <c r="H938" s="167"/>
      <c r="I938" s="167"/>
      <c r="J938" s="161" t="str">
        <f t="shared" si="201"/>
        <v/>
      </c>
      <c r="K938" s="197"/>
      <c r="L938" s="207"/>
      <c r="M938" s="233"/>
      <c r="N938" s="221"/>
      <c r="O938" s="224"/>
      <c r="P938" s="399"/>
      <c r="Q938" s="399"/>
      <c r="R938" s="205"/>
      <c r="S938" s="169"/>
      <c r="T938" s="205"/>
      <c r="U938" s="169"/>
      <c r="V938" s="169"/>
      <c r="W938" s="231"/>
      <c r="X938" s="168"/>
      <c r="Y938" s="168"/>
      <c r="Z938" s="168"/>
      <c r="AA938" s="168"/>
      <c r="AB938" s="168"/>
      <c r="AC938" s="168"/>
      <c r="AD938" s="162"/>
      <c r="AE938" s="162"/>
      <c r="AF938" s="162"/>
      <c r="AG938" s="162"/>
      <c r="AH938" s="162"/>
      <c r="AI938" s="163"/>
      <c r="AJ938" s="163"/>
      <c r="AK938" s="163"/>
      <c r="AL938" s="163"/>
      <c r="AM938" s="199"/>
      <c r="AN938" s="199"/>
      <c r="AO938" s="199"/>
      <c r="AP938" s="199"/>
      <c r="AQ938" s="199"/>
      <c r="AR938" s="163"/>
    </row>
    <row r="939" spans="1:44" x14ac:dyDescent="0.25">
      <c r="A939" s="165"/>
      <c r="B939" s="165"/>
      <c r="C939" s="165"/>
      <c r="D939" s="166"/>
      <c r="E939" s="166"/>
      <c r="F939" s="165"/>
      <c r="G939" s="165"/>
      <c r="H939" s="167"/>
      <c r="I939" s="167"/>
      <c r="J939" s="161" t="str">
        <f t="shared" si="201"/>
        <v/>
      </c>
      <c r="K939" s="197"/>
      <c r="L939" s="207"/>
      <c r="M939" s="233"/>
      <c r="N939" s="221"/>
      <c r="O939" s="224"/>
      <c r="P939" s="399"/>
      <c r="Q939" s="399"/>
      <c r="R939" s="205"/>
      <c r="S939" s="169"/>
      <c r="T939" s="205"/>
      <c r="U939" s="169"/>
      <c r="V939" s="169"/>
      <c r="W939" s="231"/>
      <c r="X939" s="168"/>
      <c r="Y939" s="168"/>
      <c r="Z939" s="168"/>
      <c r="AA939" s="168"/>
      <c r="AB939" s="168"/>
      <c r="AC939" s="168"/>
      <c r="AD939" s="162"/>
      <c r="AE939" s="162"/>
      <c r="AF939" s="162"/>
      <c r="AG939" s="162"/>
      <c r="AH939" s="162"/>
      <c r="AI939" s="163"/>
      <c r="AJ939" s="163"/>
      <c r="AK939" s="163"/>
      <c r="AL939" s="163"/>
      <c r="AM939" s="199"/>
      <c r="AN939" s="199"/>
      <c r="AO939" s="199"/>
      <c r="AP939" s="199"/>
      <c r="AQ939" s="199"/>
      <c r="AR939" s="163"/>
    </row>
    <row r="940" spans="1:44" x14ac:dyDescent="0.25">
      <c r="A940" s="165"/>
      <c r="B940" s="165"/>
      <c r="C940" s="165"/>
      <c r="D940" s="166"/>
      <c r="E940" s="166"/>
      <c r="F940" s="165"/>
      <c r="G940" s="165"/>
      <c r="H940" s="167"/>
      <c r="I940" s="167"/>
      <c r="J940" s="161" t="str">
        <f t="shared" si="201"/>
        <v/>
      </c>
      <c r="K940" s="197"/>
      <c r="L940" s="207"/>
      <c r="M940" s="233"/>
      <c r="N940" s="221"/>
      <c r="O940" s="224"/>
      <c r="P940" s="399"/>
      <c r="Q940" s="399"/>
      <c r="R940" s="205"/>
      <c r="S940" s="169"/>
      <c r="T940" s="205"/>
      <c r="U940" s="169"/>
      <c r="V940" s="169"/>
      <c r="W940" s="231"/>
      <c r="X940" s="168"/>
      <c r="Y940" s="168"/>
      <c r="Z940" s="168"/>
      <c r="AA940" s="168"/>
      <c r="AB940" s="168"/>
      <c r="AC940" s="168"/>
      <c r="AD940" s="162"/>
      <c r="AE940" s="162"/>
      <c r="AF940" s="162"/>
      <c r="AG940" s="162"/>
      <c r="AH940" s="162"/>
      <c r="AI940" s="163"/>
      <c r="AJ940" s="163"/>
      <c r="AK940" s="163"/>
      <c r="AL940" s="163"/>
      <c r="AM940" s="199"/>
      <c r="AN940" s="199"/>
      <c r="AO940" s="199"/>
      <c r="AP940" s="199"/>
      <c r="AQ940" s="199"/>
      <c r="AR940" s="163"/>
    </row>
    <row r="941" spans="1:44" x14ac:dyDescent="0.25">
      <c r="A941" s="165"/>
      <c r="B941" s="165"/>
      <c r="C941" s="165"/>
      <c r="D941" s="166"/>
      <c r="E941" s="166"/>
      <c r="F941" s="165"/>
      <c r="G941" s="165"/>
      <c r="H941" s="167"/>
      <c r="I941" s="167"/>
      <c r="J941" s="161" t="str">
        <f t="shared" si="201"/>
        <v/>
      </c>
      <c r="K941" s="197"/>
      <c r="L941" s="207"/>
      <c r="M941" s="233"/>
      <c r="N941" s="221"/>
      <c r="O941" s="224"/>
      <c r="P941" s="399"/>
      <c r="Q941" s="399"/>
      <c r="R941" s="205"/>
      <c r="S941" s="169"/>
      <c r="T941" s="205"/>
      <c r="U941" s="169"/>
      <c r="V941" s="169"/>
      <c r="W941" s="231"/>
      <c r="X941" s="168"/>
      <c r="Y941" s="168"/>
      <c r="Z941" s="168"/>
      <c r="AA941" s="168"/>
      <c r="AB941" s="168"/>
      <c r="AC941" s="168"/>
      <c r="AD941" s="162"/>
      <c r="AE941" s="162"/>
      <c r="AF941" s="162"/>
      <c r="AG941" s="162"/>
      <c r="AH941" s="162"/>
      <c r="AI941" s="163"/>
      <c r="AJ941" s="163"/>
      <c r="AK941" s="163"/>
      <c r="AL941" s="163"/>
      <c r="AM941" s="199"/>
      <c r="AN941" s="199"/>
      <c r="AO941" s="199"/>
      <c r="AP941" s="199"/>
      <c r="AQ941" s="199"/>
      <c r="AR941" s="163"/>
    </row>
    <row r="942" spans="1:44" x14ac:dyDescent="0.25">
      <c r="A942" s="165"/>
      <c r="B942" s="165"/>
      <c r="C942" s="165"/>
      <c r="D942" s="166"/>
      <c r="E942" s="166"/>
      <c r="F942" s="165"/>
      <c r="G942" s="165"/>
      <c r="H942" s="167"/>
      <c r="I942" s="167"/>
      <c r="J942" s="161" t="str">
        <f t="shared" si="201"/>
        <v/>
      </c>
      <c r="K942" s="197"/>
      <c r="L942" s="207"/>
      <c r="M942" s="233"/>
      <c r="N942" s="221"/>
      <c r="O942" s="224"/>
      <c r="P942" s="399"/>
      <c r="Q942" s="399"/>
      <c r="R942" s="205"/>
      <c r="S942" s="169"/>
      <c r="T942" s="205"/>
      <c r="U942" s="169"/>
      <c r="V942" s="169"/>
      <c r="W942" s="231"/>
      <c r="X942" s="168"/>
      <c r="Y942" s="168"/>
      <c r="Z942" s="168"/>
      <c r="AA942" s="168"/>
      <c r="AB942" s="168"/>
      <c r="AC942" s="168"/>
      <c r="AD942" s="162"/>
      <c r="AE942" s="162"/>
      <c r="AF942" s="162"/>
      <c r="AG942" s="162"/>
      <c r="AH942" s="162"/>
      <c r="AI942" s="163"/>
      <c r="AJ942" s="163"/>
      <c r="AK942" s="163"/>
      <c r="AL942" s="163"/>
      <c r="AM942" s="199"/>
      <c r="AN942" s="199"/>
      <c r="AO942" s="199"/>
      <c r="AP942" s="199"/>
      <c r="AQ942" s="199"/>
      <c r="AR942" s="163"/>
    </row>
    <row r="943" spans="1:44" x14ac:dyDescent="0.25">
      <c r="A943" s="165"/>
      <c r="B943" s="165"/>
      <c r="C943" s="165"/>
      <c r="D943" s="166"/>
      <c r="E943" s="166"/>
      <c r="F943" s="165"/>
      <c r="G943" s="165"/>
      <c r="H943" s="167"/>
      <c r="I943" s="167"/>
      <c r="J943" s="161" t="str">
        <f t="shared" si="201"/>
        <v/>
      </c>
      <c r="K943" s="197"/>
      <c r="L943" s="207"/>
      <c r="M943" s="233"/>
      <c r="N943" s="221"/>
      <c r="O943" s="224"/>
      <c r="P943" s="399"/>
      <c r="Q943" s="399"/>
      <c r="R943" s="205"/>
      <c r="S943" s="169"/>
      <c r="T943" s="205"/>
      <c r="U943" s="169"/>
      <c r="V943" s="169"/>
      <c r="W943" s="231"/>
      <c r="X943" s="168"/>
      <c r="Y943" s="168"/>
      <c r="Z943" s="168"/>
      <c r="AA943" s="168"/>
      <c r="AB943" s="168"/>
      <c r="AC943" s="168"/>
      <c r="AD943" s="162"/>
      <c r="AE943" s="162"/>
      <c r="AF943" s="162"/>
      <c r="AG943" s="162"/>
      <c r="AH943" s="162"/>
      <c r="AI943" s="163"/>
      <c r="AJ943" s="163"/>
      <c r="AK943" s="163"/>
      <c r="AL943" s="163"/>
      <c r="AM943" s="199"/>
      <c r="AN943" s="199"/>
      <c r="AO943" s="199"/>
      <c r="AP943" s="199"/>
      <c r="AQ943" s="199"/>
      <c r="AR943" s="163"/>
    </row>
    <row r="944" spans="1:44" x14ac:dyDescent="0.25">
      <c r="A944" s="165"/>
      <c r="B944" s="165"/>
      <c r="C944" s="165"/>
      <c r="D944" s="166"/>
      <c r="E944" s="166"/>
      <c r="F944" s="165"/>
      <c r="G944" s="165"/>
      <c r="H944" s="167"/>
      <c r="I944" s="167"/>
      <c r="J944" s="161" t="str">
        <f t="shared" si="201"/>
        <v/>
      </c>
      <c r="K944" s="197"/>
      <c r="L944" s="207"/>
      <c r="M944" s="233"/>
      <c r="N944" s="221"/>
      <c r="O944" s="224"/>
      <c r="P944" s="399"/>
      <c r="Q944" s="399"/>
      <c r="R944" s="205"/>
      <c r="S944" s="169"/>
      <c r="T944" s="205"/>
      <c r="U944" s="169"/>
      <c r="V944" s="169"/>
      <c r="W944" s="231"/>
      <c r="X944" s="168"/>
      <c r="Y944" s="168"/>
      <c r="Z944" s="168"/>
      <c r="AA944" s="168"/>
      <c r="AB944" s="168"/>
      <c r="AC944" s="168"/>
      <c r="AD944" s="162"/>
      <c r="AE944" s="162"/>
      <c r="AF944" s="162"/>
      <c r="AG944" s="162"/>
      <c r="AH944" s="162"/>
      <c r="AI944" s="163"/>
      <c r="AJ944" s="163"/>
      <c r="AK944" s="163"/>
      <c r="AL944" s="163"/>
      <c r="AM944" s="199"/>
      <c r="AN944" s="199"/>
      <c r="AO944" s="199"/>
      <c r="AP944" s="199"/>
      <c r="AQ944" s="199"/>
      <c r="AR944" s="163"/>
    </row>
    <row r="945" spans="1:44" x14ac:dyDescent="0.25">
      <c r="A945" s="165"/>
      <c r="B945" s="165"/>
      <c r="C945" s="165"/>
      <c r="D945" s="166"/>
      <c r="E945" s="166"/>
      <c r="F945" s="165"/>
      <c r="G945" s="165"/>
      <c r="H945" s="167"/>
      <c r="I945" s="167"/>
      <c r="J945" s="161" t="str">
        <f t="shared" si="201"/>
        <v/>
      </c>
      <c r="K945" s="197"/>
      <c r="L945" s="207"/>
      <c r="M945" s="233"/>
      <c r="N945" s="221"/>
      <c r="O945" s="224"/>
      <c r="P945" s="399"/>
      <c r="Q945" s="399"/>
      <c r="R945" s="205"/>
      <c r="S945" s="169"/>
      <c r="T945" s="205"/>
      <c r="U945" s="169"/>
      <c r="V945" s="169"/>
      <c r="W945" s="231"/>
      <c r="X945" s="168"/>
      <c r="Y945" s="168"/>
      <c r="Z945" s="168"/>
      <c r="AA945" s="168"/>
      <c r="AB945" s="168"/>
      <c r="AC945" s="168"/>
      <c r="AD945" s="162"/>
      <c r="AE945" s="162"/>
      <c r="AF945" s="162"/>
      <c r="AG945" s="162"/>
      <c r="AH945" s="162"/>
      <c r="AI945" s="163"/>
      <c r="AJ945" s="163"/>
      <c r="AK945" s="163"/>
      <c r="AL945" s="163"/>
      <c r="AM945" s="199"/>
      <c r="AN945" s="199"/>
      <c r="AO945" s="199"/>
      <c r="AP945" s="199"/>
      <c r="AQ945" s="199"/>
      <c r="AR945" s="163"/>
    </row>
    <row r="946" spans="1:44" x14ac:dyDescent="0.25">
      <c r="A946" s="165"/>
      <c r="B946" s="165"/>
      <c r="C946" s="165"/>
      <c r="D946" s="166"/>
      <c r="E946" s="166"/>
      <c r="F946" s="165"/>
      <c r="G946" s="165"/>
      <c r="H946" s="167"/>
      <c r="I946" s="167"/>
      <c r="J946" s="161" t="str">
        <f t="shared" si="201"/>
        <v/>
      </c>
      <c r="K946" s="197"/>
      <c r="L946" s="207"/>
      <c r="M946" s="233"/>
      <c r="N946" s="221"/>
      <c r="O946" s="224"/>
      <c r="P946" s="399"/>
      <c r="Q946" s="399"/>
      <c r="R946" s="205"/>
      <c r="S946" s="169"/>
      <c r="T946" s="205"/>
      <c r="U946" s="169"/>
      <c r="V946" s="169"/>
      <c r="W946" s="231"/>
      <c r="X946" s="168"/>
      <c r="Y946" s="168"/>
      <c r="Z946" s="168"/>
      <c r="AA946" s="168"/>
      <c r="AB946" s="168"/>
      <c r="AC946" s="168"/>
      <c r="AD946" s="162"/>
      <c r="AE946" s="162"/>
      <c r="AF946" s="162"/>
      <c r="AG946" s="162"/>
      <c r="AH946" s="162"/>
      <c r="AI946" s="163"/>
      <c r="AJ946" s="163"/>
      <c r="AK946" s="163"/>
      <c r="AL946" s="163"/>
      <c r="AM946" s="199"/>
      <c r="AN946" s="199"/>
      <c r="AO946" s="199"/>
      <c r="AP946" s="199"/>
      <c r="AQ946" s="199"/>
      <c r="AR946" s="163"/>
    </row>
    <row r="947" spans="1:44" x14ac:dyDescent="0.25">
      <c r="A947" s="165"/>
      <c r="B947" s="165"/>
      <c r="C947" s="165"/>
      <c r="D947" s="166"/>
      <c r="E947" s="166"/>
      <c r="F947" s="165"/>
      <c r="G947" s="165"/>
      <c r="H947" s="167"/>
      <c r="I947" s="167"/>
      <c r="J947" s="161" t="str">
        <f t="shared" si="201"/>
        <v/>
      </c>
      <c r="K947" s="197"/>
      <c r="L947" s="207"/>
      <c r="M947" s="233"/>
      <c r="N947" s="221"/>
      <c r="O947" s="224"/>
      <c r="P947" s="399"/>
      <c r="Q947" s="399"/>
      <c r="R947" s="205"/>
      <c r="S947" s="169"/>
      <c r="T947" s="205"/>
      <c r="U947" s="169"/>
      <c r="V947" s="169"/>
      <c r="W947" s="231"/>
      <c r="X947" s="168"/>
      <c r="Y947" s="168"/>
      <c r="Z947" s="168"/>
      <c r="AA947" s="168"/>
      <c r="AB947" s="168"/>
      <c r="AC947" s="168"/>
      <c r="AD947" s="162"/>
      <c r="AE947" s="162"/>
      <c r="AF947" s="162"/>
      <c r="AG947" s="162"/>
      <c r="AH947" s="162"/>
      <c r="AI947" s="163"/>
      <c r="AJ947" s="163"/>
      <c r="AK947" s="163"/>
      <c r="AL947" s="163"/>
      <c r="AM947" s="199"/>
      <c r="AN947" s="199"/>
      <c r="AO947" s="199"/>
      <c r="AP947" s="199"/>
      <c r="AQ947" s="199"/>
      <c r="AR947" s="163"/>
    </row>
    <row r="948" spans="1:44" x14ac:dyDescent="0.25">
      <c r="A948" s="165"/>
      <c r="B948" s="165"/>
      <c r="C948" s="165"/>
      <c r="D948" s="166"/>
      <c r="E948" s="166"/>
      <c r="F948" s="165"/>
      <c r="G948" s="165"/>
      <c r="H948" s="167"/>
      <c r="I948" s="167"/>
      <c r="J948" s="161" t="str">
        <f t="shared" si="201"/>
        <v/>
      </c>
      <c r="K948" s="197"/>
      <c r="L948" s="207"/>
      <c r="M948" s="233"/>
      <c r="N948" s="221"/>
      <c r="O948" s="224"/>
      <c r="P948" s="399"/>
      <c r="Q948" s="399"/>
      <c r="R948" s="205"/>
      <c r="S948" s="169"/>
      <c r="T948" s="205"/>
      <c r="U948" s="169"/>
      <c r="V948" s="169"/>
      <c r="W948" s="231"/>
      <c r="X948" s="168"/>
      <c r="Y948" s="168"/>
      <c r="Z948" s="168"/>
      <c r="AA948" s="168"/>
      <c r="AB948" s="168"/>
      <c r="AC948" s="168"/>
      <c r="AD948" s="162"/>
      <c r="AE948" s="162"/>
      <c r="AF948" s="162"/>
      <c r="AG948" s="162"/>
      <c r="AH948" s="162"/>
      <c r="AI948" s="163"/>
      <c r="AJ948" s="163"/>
      <c r="AK948" s="163"/>
      <c r="AL948" s="163"/>
      <c r="AM948" s="199"/>
      <c r="AN948" s="199"/>
      <c r="AO948" s="199"/>
      <c r="AP948" s="199"/>
      <c r="AQ948" s="199"/>
      <c r="AR948" s="163"/>
    </row>
    <row r="949" spans="1:44" x14ac:dyDescent="0.25">
      <c r="A949" s="165"/>
      <c r="B949" s="165"/>
      <c r="C949" s="165"/>
      <c r="D949" s="166"/>
      <c r="E949" s="166"/>
      <c r="F949" s="165"/>
      <c r="G949" s="165"/>
      <c r="H949" s="167"/>
      <c r="I949" s="167"/>
      <c r="J949" s="161" t="str">
        <f t="shared" si="201"/>
        <v/>
      </c>
      <c r="K949" s="197"/>
      <c r="L949" s="207"/>
      <c r="M949" s="233"/>
      <c r="N949" s="221"/>
      <c r="O949" s="224"/>
      <c r="P949" s="399"/>
      <c r="Q949" s="399"/>
      <c r="R949" s="205"/>
      <c r="S949" s="169"/>
      <c r="T949" s="205"/>
      <c r="U949" s="169"/>
      <c r="V949" s="169"/>
      <c r="W949" s="231"/>
      <c r="X949" s="168"/>
      <c r="Y949" s="168"/>
      <c r="Z949" s="168"/>
      <c r="AA949" s="168"/>
      <c r="AB949" s="168"/>
      <c r="AC949" s="168"/>
      <c r="AD949" s="162"/>
      <c r="AE949" s="162"/>
      <c r="AF949" s="162"/>
      <c r="AG949" s="162"/>
      <c r="AH949" s="162"/>
      <c r="AI949" s="163"/>
      <c r="AJ949" s="163"/>
      <c r="AK949" s="163"/>
      <c r="AL949" s="163"/>
      <c r="AM949" s="199"/>
      <c r="AN949" s="199"/>
      <c r="AO949" s="199"/>
      <c r="AP949" s="199"/>
      <c r="AQ949" s="199"/>
      <c r="AR949" s="163"/>
    </row>
    <row r="950" spans="1:44" x14ac:dyDescent="0.25">
      <c r="A950" s="165"/>
      <c r="B950" s="165"/>
      <c r="C950" s="165"/>
      <c r="D950" s="166"/>
      <c r="E950" s="166"/>
      <c r="F950" s="165"/>
      <c r="G950" s="165"/>
      <c r="H950" s="167"/>
      <c r="I950" s="167"/>
      <c r="J950" s="161" t="str">
        <f t="shared" si="201"/>
        <v/>
      </c>
      <c r="K950" s="197"/>
      <c r="L950" s="207"/>
      <c r="M950" s="233"/>
      <c r="N950" s="221"/>
      <c r="O950" s="224"/>
      <c r="P950" s="399"/>
      <c r="Q950" s="399"/>
      <c r="R950" s="205"/>
      <c r="S950" s="169"/>
      <c r="T950" s="205"/>
      <c r="U950" s="169"/>
      <c r="V950" s="169"/>
      <c r="W950" s="231"/>
      <c r="X950" s="168"/>
      <c r="Y950" s="168"/>
      <c r="Z950" s="168"/>
      <c r="AA950" s="168"/>
      <c r="AB950" s="168"/>
      <c r="AC950" s="168"/>
      <c r="AD950" s="162"/>
      <c r="AE950" s="162"/>
      <c r="AF950" s="162"/>
      <c r="AG950" s="162"/>
      <c r="AH950" s="162"/>
      <c r="AI950" s="163"/>
      <c r="AJ950" s="163"/>
      <c r="AK950" s="163"/>
      <c r="AL950" s="163"/>
      <c r="AM950" s="199"/>
      <c r="AN950" s="199"/>
      <c r="AO950" s="199"/>
      <c r="AP950" s="199"/>
      <c r="AQ950" s="199"/>
      <c r="AR950" s="163"/>
    </row>
    <row r="951" spans="1:44" x14ac:dyDescent="0.25">
      <c r="A951" s="165"/>
      <c r="B951" s="165"/>
      <c r="C951" s="165"/>
      <c r="D951" s="166"/>
      <c r="E951" s="166"/>
      <c r="F951" s="165"/>
      <c r="G951" s="165"/>
      <c r="H951" s="167"/>
      <c r="I951" s="167"/>
      <c r="J951" s="161" t="str">
        <f t="shared" si="201"/>
        <v/>
      </c>
      <c r="K951" s="197"/>
      <c r="L951" s="207"/>
      <c r="M951" s="233"/>
      <c r="N951" s="221"/>
      <c r="O951" s="224"/>
      <c r="P951" s="399"/>
      <c r="Q951" s="399"/>
      <c r="R951" s="205"/>
      <c r="S951" s="169"/>
      <c r="T951" s="205"/>
      <c r="U951" s="169"/>
      <c r="V951" s="169"/>
      <c r="W951" s="231"/>
      <c r="X951" s="168"/>
      <c r="Y951" s="168"/>
      <c r="Z951" s="168"/>
      <c r="AA951" s="168"/>
      <c r="AB951" s="168"/>
      <c r="AC951" s="168"/>
      <c r="AD951" s="162"/>
      <c r="AE951" s="162"/>
      <c r="AF951" s="162"/>
      <c r="AG951" s="162"/>
      <c r="AH951" s="162"/>
      <c r="AI951" s="163"/>
      <c r="AJ951" s="163"/>
      <c r="AK951" s="163"/>
      <c r="AL951" s="163"/>
      <c r="AM951" s="199"/>
      <c r="AN951" s="199"/>
      <c r="AO951" s="199"/>
      <c r="AP951" s="199"/>
      <c r="AQ951" s="199"/>
      <c r="AR951" s="163"/>
    </row>
    <row r="952" spans="1:44" x14ac:dyDescent="0.25">
      <c r="A952" s="165"/>
      <c r="B952" s="165"/>
      <c r="C952" s="165"/>
      <c r="D952" s="166"/>
      <c r="E952" s="166"/>
      <c r="F952" s="165"/>
      <c r="G952" s="165"/>
      <c r="H952" s="167"/>
      <c r="I952" s="167"/>
      <c r="J952" s="161" t="str">
        <f t="shared" si="201"/>
        <v/>
      </c>
      <c r="K952" s="197"/>
      <c r="L952" s="207"/>
      <c r="M952" s="233"/>
      <c r="N952" s="221"/>
      <c r="O952" s="224"/>
      <c r="P952" s="399"/>
      <c r="Q952" s="399"/>
      <c r="R952" s="205"/>
      <c r="S952" s="169"/>
      <c r="T952" s="205"/>
      <c r="U952" s="169"/>
      <c r="V952" s="169"/>
      <c r="W952" s="231"/>
      <c r="X952" s="168"/>
      <c r="Y952" s="168"/>
      <c r="Z952" s="168"/>
      <c r="AA952" s="168"/>
      <c r="AB952" s="168"/>
      <c r="AC952" s="168"/>
      <c r="AD952" s="162"/>
      <c r="AE952" s="162"/>
      <c r="AF952" s="162"/>
      <c r="AG952" s="162"/>
      <c r="AH952" s="162"/>
      <c r="AI952" s="163"/>
      <c r="AJ952" s="163"/>
      <c r="AK952" s="163"/>
      <c r="AL952" s="163"/>
      <c r="AM952" s="199"/>
      <c r="AN952" s="199"/>
      <c r="AO952" s="199"/>
      <c r="AP952" s="199"/>
      <c r="AQ952" s="199"/>
      <c r="AR952" s="163"/>
    </row>
    <row r="953" spans="1:44" x14ac:dyDescent="0.25">
      <c r="A953" s="165"/>
      <c r="B953" s="165"/>
      <c r="C953" s="165"/>
      <c r="D953" s="166"/>
      <c r="E953" s="166"/>
      <c r="F953" s="165"/>
      <c r="G953" s="165"/>
      <c r="H953" s="167"/>
      <c r="I953" s="167"/>
      <c r="J953" s="161" t="str">
        <f t="shared" si="201"/>
        <v/>
      </c>
      <c r="K953" s="197"/>
      <c r="L953" s="207"/>
      <c r="M953" s="233"/>
      <c r="N953" s="221"/>
      <c r="O953" s="224"/>
      <c r="P953" s="399"/>
      <c r="Q953" s="399"/>
      <c r="R953" s="205"/>
      <c r="S953" s="169"/>
      <c r="T953" s="205"/>
      <c r="U953" s="169"/>
      <c r="V953" s="169"/>
      <c r="W953" s="231"/>
      <c r="X953" s="168"/>
      <c r="Y953" s="168"/>
      <c r="Z953" s="168"/>
      <c r="AA953" s="168"/>
      <c r="AB953" s="168"/>
      <c r="AC953" s="168"/>
      <c r="AD953" s="162"/>
      <c r="AE953" s="162"/>
      <c r="AF953" s="162"/>
      <c r="AG953" s="162"/>
      <c r="AH953" s="162"/>
      <c r="AI953" s="163"/>
      <c r="AJ953" s="163"/>
      <c r="AK953" s="163"/>
      <c r="AL953" s="163"/>
      <c r="AM953" s="199"/>
      <c r="AN953" s="199"/>
      <c r="AO953" s="199"/>
      <c r="AP953" s="199"/>
      <c r="AQ953" s="199"/>
      <c r="AR953" s="163"/>
    </row>
    <row r="954" spans="1:44" x14ac:dyDescent="0.25">
      <c r="A954" s="165"/>
      <c r="B954" s="165"/>
      <c r="C954" s="165"/>
      <c r="D954" s="166"/>
      <c r="E954" s="166"/>
      <c r="F954" s="165"/>
      <c r="G954" s="165"/>
      <c r="H954" s="167"/>
      <c r="I954" s="167"/>
      <c r="J954" s="161" t="str">
        <f t="shared" si="201"/>
        <v/>
      </c>
      <c r="K954" s="197"/>
      <c r="L954" s="207"/>
      <c r="M954" s="233"/>
      <c r="N954" s="221"/>
      <c r="O954" s="224"/>
      <c r="P954" s="399"/>
      <c r="Q954" s="399"/>
      <c r="R954" s="205"/>
      <c r="S954" s="169"/>
      <c r="T954" s="205"/>
      <c r="U954" s="169"/>
      <c r="V954" s="169"/>
      <c r="W954" s="231"/>
      <c r="X954" s="168"/>
      <c r="Y954" s="168"/>
      <c r="Z954" s="168"/>
      <c r="AA954" s="168"/>
      <c r="AB954" s="168"/>
      <c r="AC954" s="168"/>
      <c r="AD954" s="162"/>
      <c r="AE954" s="162"/>
      <c r="AF954" s="162"/>
      <c r="AG954" s="162"/>
      <c r="AH954" s="162"/>
      <c r="AI954" s="163"/>
      <c r="AJ954" s="163"/>
      <c r="AK954" s="163"/>
      <c r="AL954" s="163"/>
      <c r="AM954" s="199"/>
      <c r="AN954" s="199"/>
      <c r="AO954" s="199"/>
      <c r="AP954" s="199"/>
      <c r="AQ954" s="199"/>
      <c r="AR954" s="163"/>
    </row>
    <row r="955" spans="1:44" x14ac:dyDescent="0.25">
      <c r="A955" s="165"/>
      <c r="B955" s="165"/>
      <c r="C955" s="165"/>
      <c r="D955" s="166"/>
      <c r="E955" s="166"/>
      <c r="F955" s="165"/>
      <c r="G955" s="165"/>
      <c r="H955" s="167"/>
      <c r="I955" s="167"/>
      <c r="J955" s="161" t="str">
        <f t="shared" si="201"/>
        <v/>
      </c>
      <c r="K955" s="197"/>
      <c r="L955" s="207"/>
      <c r="M955" s="233"/>
      <c r="N955" s="221"/>
      <c r="O955" s="224"/>
      <c r="P955" s="399"/>
      <c r="Q955" s="399"/>
      <c r="R955" s="205"/>
      <c r="S955" s="169"/>
      <c r="T955" s="205"/>
      <c r="U955" s="169"/>
      <c r="V955" s="169"/>
      <c r="W955" s="231"/>
      <c r="X955" s="168"/>
      <c r="Y955" s="168"/>
      <c r="Z955" s="168"/>
      <c r="AA955" s="168"/>
      <c r="AB955" s="168"/>
      <c r="AC955" s="168"/>
      <c r="AD955" s="162"/>
      <c r="AE955" s="162"/>
      <c r="AF955" s="162"/>
      <c r="AG955" s="162"/>
      <c r="AH955" s="162"/>
      <c r="AI955" s="163"/>
      <c r="AJ955" s="163"/>
      <c r="AK955" s="163"/>
      <c r="AL955" s="163"/>
      <c r="AM955" s="199"/>
      <c r="AN955" s="199"/>
      <c r="AO955" s="199"/>
      <c r="AP955" s="199"/>
      <c r="AQ955" s="199"/>
      <c r="AR955" s="163"/>
    </row>
    <row r="956" spans="1:44" x14ac:dyDescent="0.25">
      <c r="A956" s="165"/>
      <c r="B956" s="165"/>
      <c r="C956" s="165"/>
      <c r="D956" s="166"/>
      <c r="E956" s="166"/>
      <c r="F956" s="165"/>
      <c r="G956" s="165"/>
      <c r="H956" s="167"/>
      <c r="I956" s="167"/>
      <c r="J956" s="161" t="str">
        <f t="shared" si="201"/>
        <v/>
      </c>
      <c r="K956" s="197"/>
      <c r="L956" s="207"/>
      <c r="M956" s="233"/>
      <c r="N956" s="221"/>
      <c r="O956" s="224"/>
      <c r="P956" s="399"/>
      <c r="Q956" s="399"/>
      <c r="R956" s="205"/>
      <c r="S956" s="169"/>
      <c r="T956" s="205"/>
      <c r="U956" s="169"/>
      <c r="V956" s="169"/>
      <c r="W956" s="231"/>
      <c r="X956" s="168"/>
      <c r="Y956" s="168"/>
      <c r="Z956" s="168"/>
      <c r="AA956" s="168"/>
      <c r="AB956" s="168"/>
      <c r="AC956" s="168"/>
      <c r="AD956" s="162"/>
      <c r="AE956" s="162"/>
      <c r="AF956" s="162"/>
      <c r="AG956" s="162"/>
      <c r="AH956" s="162"/>
      <c r="AI956" s="163"/>
      <c r="AJ956" s="163"/>
      <c r="AK956" s="163"/>
      <c r="AL956" s="163"/>
      <c r="AM956" s="199"/>
      <c r="AN956" s="199"/>
      <c r="AO956" s="199"/>
      <c r="AP956" s="199"/>
      <c r="AQ956" s="199"/>
      <c r="AR956" s="163"/>
    </row>
    <row r="957" spans="1:44" x14ac:dyDescent="0.25">
      <c r="A957" s="165"/>
      <c r="B957" s="165"/>
      <c r="C957" s="165"/>
      <c r="D957" s="166"/>
      <c r="E957" s="166"/>
      <c r="F957" s="165"/>
      <c r="G957" s="165"/>
      <c r="H957" s="167"/>
      <c r="I957" s="167"/>
      <c r="J957" s="161" t="str">
        <f t="shared" si="201"/>
        <v/>
      </c>
      <c r="K957" s="197"/>
      <c r="L957" s="207"/>
      <c r="M957" s="233"/>
      <c r="N957" s="221"/>
      <c r="O957" s="224"/>
      <c r="P957" s="399"/>
      <c r="Q957" s="399"/>
      <c r="R957" s="205"/>
      <c r="S957" s="169"/>
      <c r="T957" s="205"/>
      <c r="U957" s="169"/>
      <c r="V957" s="169"/>
      <c r="W957" s="231"/>
      <c r="X957" s="168"/>
      <c r="Y957" s="168"/>
      <c r="Z957" s="168"/>
      <c r="AA957" s="168"/>
      <c r="AB957" s="168"/>
      <c r="AC957" s="168"/>
      <c r="AD957" s="162"/>
      <c r="AE957" s="162"/>
      <c r="AF957" s="162"/>
      <c r="AG957" s="162"/>
      <c r="AH957" s="162"/>
      <c r="AI957" s="163"/>
      <c r="AJ957" s="163"/>
      <c r="AK957" s="163"/>
      <c r="AL957" s="163"/>
      <c r="AM957" s="199"/>
      <c r="AN957" s="199"/>
      <c r="AO957" s="199"/>
      <c r="AP957" s="199"/>
      <c r="AQ957" s="199"/>
      <c r="AR957" s="163"/>
    </row>
    <row r="958" spans="1:44" x14ac:dyDescent="0.25">
      <c r="A958" s="165"/>
      <c r="B958" s="165"/>
      <c r="C958" s="165"/>
      <c r="D958" s="166"/>
      <c r="E958" s="166"/>
      <c r="F958" s="165"/>
      <c r="G958" s="165"/>
      <c r="H958" s="167"/>
      <c r="I958" s="167"/>
      <c r="J958" s="161" t="str">
        <f t="shared" si="201"/>
        <v/>
      </c>
      <c r="K958" s="197"/>
      <c r="L958" s="207"/>
      <c r="M958" s="233"/>
      <c r="N958" s="221"/>
      <c r="O958" s="224"/>
      <c r="P958" s="399"/>
      <c r="Q958" s="399"/>
      <c r="R958" s="205"/>
      <c r="S958" s="169"/>
      <c r="T958" s="205"/>
      <c r="U958" s="169"/>
      <c r="V958" s="169"/>
      <c r="W958" s="231"/>
      <c r="X958" s="168"/>
      <c r="Y958" s="168"/>
      <c r="Z958" s="168"/>
      <c r="AA958" s="168"/>
      <c r="AB958" s="168"/>
      <c r="AC958" s="168"/>
      <c r="AD958" s="162"/>
      <c r="AE958" s="162"/>
      <c r="AF958" s="162"/>
      <c r="AG958" s="162"/>
      <c r="AH958" s="162"/>
      <c r="AI958" s="163"/>
      <c r="AJ958" s="163"/>
      <c r="AK958" s="163"/>
      <c r="AL958" s="163"/>
      <c r="AM958" s="199"/>
      <c r="AN958" s="199"/>
      <c r="AO958" s="199"/>
      <c r="AP958" s="199"/>
      <c r="AQ958" s="199"/>
      <c r="AR958" s="163"/>
    </row>
    <row r="959" spans="1:44" x14ac:dyDescent="0.25">
      <c r="A959" s="165"/>
      <c r="B959" s="165"/>
      <c r="C959" s="165"/>
      <c r="D959" s="166"/>
      <c r="E959" s="166"/>
      <c r="F959" s="165"/>
      <c r="G959" s="165"/>
      <c r="H959" s="167"/>
      <c r="I959" s="167"/>
      <c r="J959" s="161" t="str">
        <f t="shared" si="201"/>
        <v/>
      </c>
      <c r="K959" s="197"/>
      <c r="L959" s="207"/>
      <c r="M959" s="233"/>
      <c r="N959" s="221"/>
      <c r="O959" s="224"/>
      <c r="P959" s="399"/>
      <c r="Q959" s="399"/>
      <c r="R959" s="205"/>
      <c r="S959" s="169"/>
      <c r="T959" s="205"/>
      <c r="U959" s="169"/>
      <c r="V959" s="169"/>
      <c r="W959" s="231"/>
      <c r="X959" s="168"/>
      <c r="Y959" s="168"/>
      <c r="Z959" s="168"/>
      <c r="AA959" s="168"/>
      <c r="AB959" s="168"/>
      <c r="AC959" s="168"/>
      <c r="AD959" s="162"/>
      <c r="AE959" s="162"/>
      <c r="AF959" s="162"/>
      <c r="AG959" s="162"/>
      <c r="AH959" s="162"/>
      <c r="AI959" s="163"/>
      <c r="AJ959" s="163"/>
      <c r="AK959" s="163"/>
      <c r="AL959" s="163"/>
      <c r="AM959" s="199"/>
      <c r="AN959" s="199"/>
      <c r="AO959" s="199"/>
      <c r="AP959" s="199"/>
      <c r="AQ959" s="199"/>
      <c r="AR959" s="163"/>
    </row>
    <row r="960" spans="1:44" x14ac:dyDescent="0.25">
      <c r="A960" s="165"/>
      <c r="B960" s="165"/>
      <c r="C960" s="165"/>
      <c r="D960" s="166"/>
      <c r="E960" s="166"/>
      <c r="F960" s="165"/>
      <c r="G960" s="165"/>
      <c r="H960" s="167"/>
      <c r="I960" s="167"/>
      <c r="J960" s="161" t="str">
        <f t="shared" si="201"/>
        <v/>
      </c>
      <c r="K960" s="197"/>
      <c r="L960" s="207"/>
      <c r="M960" s="233"/>
      <c r="N960" s="221"/>
      <c r="O960" s="224"/>
      <c r="P960" s="399"/>
      <c r="Q960" s="399"/>
      <c r="R960" s="205"/>
      <c r="S960" s="169"/>
      <c r="T960" s="205"/>
      <c r="U960" s="169"/>
      <c r="V960" s="169"/>
      <c r="W960" s="231"/>
      <c r="X960" s="168"/>
      <c r="Y960" s="168"/>
      <c r="Z960" s="168"/>
      <c r="AA960" s="168"/>
      <c r="AB960" s="168"/>
      <c r="AC960" s="168"/>
      <c r="AD960" s="162"/>
      <c r="AE960" s="162"/>
      <c r="AF960" s="162"/>
      <c r="AG960" s="162"/>
      <c r="AH960" s="162"/>
      <c r="AI960" s="163"/>
      <c r="AJ960" s="163"/>
      <c r="AK960" s="163"/>
      <c r="AL960" s="163"/>
      <c r="AM960" s="199"/>
      <c r="AN960" s="199"/>
      <c r="AO960" s="199"/>
      <c r="AP960" s="199"/>
      <c r="AQ960" s="199"/>
      <c r="AR960" s="163"/>
    </row>
    <row r="961" spans="1:44" x14ac:dyDescent="0.25">
      <c r="A961" s="165"/>
      <c r="B961" s="165"/>
      <c r="C961" s="165"/>
      <c r="D961" s="166"/>
      <c r="E961" s="166"/>
      <c r="F961" s="165"/>
      <c r="G961" s="165"/>
      <c r="H961" s="167"/>
      <c r="I961" s="167"/>
      <c r="J961" s="161" t="str">
        <f t="shared" si="201"/>
        <v/>
      </c>
      <c r="K961" s="197"/>
      <c r="L961" s="207"/>
      <c r="M961" s="233"/>
      <c r="N961" s="221"/>
      <c r="O961" s="224"/>
      <c r="P961" s="399"/>
      <c r="Q961" s="399"/>
      <c r="R961" s="205"/>
      <c r="S961" s="169"/>
      <c r="T961" s="205"/>
      <c r="U961" s="169"/>
      <c r="V961" s="169"/>
      <c r="W961" s="231"/>
      <c r="X961" s="168"/>
      <c r="Y961" s="168"/>
      <c r="Z961" s="168"/>
      <c r="AA961" s="168"/>
      <c r="AB961" s="168"/>
      <c r="AC961" s="168"/>
      <c r="AD961" s="162"/>
      <c r="AE961" s="162"/>
      <c r="AF961" s="162"/>
      <c r="AG961" s="162"/>
      <c r="AH961" s="162"/>
      <c r="AI961" s="163"/>
      <c r="AJ961" s="163"/>
      <c r="AK961" s="163"/>
      <c r="AL961" s="163"/>
      <c r="AM961" s="199"/>
      <c r="AN961" s="199"/>
      <c r="AO961" s="199"/>
      <c r="AP961" s="199"/>
      <c r="AQ961" s="199"/>
      <c r="AR961" s="163"/>
    </row>
    <row r="962" spans="1:44" x14ac:dyDescent="0.25">
      <c r="A962" s="165"/>
      <c r="B962" s="165"/>
      <c r="C962" s="165"/>
      <c r="D962" s="166"/>
      <c r="E962" s="166"/>
      <c r="F962" s="165"/>
      <c r="G962" s="165"/>
      <c r="H962" s="167"/>
      <c r="I962" s="167"/>
      <c r="J962" s="161" t="str">
        <f t="shared" si="201"/>
        <v/>
      </c>
      <c r="K962" s="197"/>
      <c r="L962" s="207"/>
      <c r="M962" s="233"/>
      <c r="N962" s="221"/>
      <c r="O962" s="224"/>
      <c r="P962" s="399"/>
      <c r="Q962" s="399"/>
      <c r="R962" s="205"/>
      <c r="S962" s="169"/>
      <c r="T962" s="205"/>
      <c r="U962" s="169"/>
      <c r="V962" s="169"/>
      <c r="W962" s="231"/>
      <c r="X962" s="168"/>
      <c r="Y962" s="168"/>
      <c r="Z962" s="168"/>
      <c r="AA962" s="168"/>
      <c r="AB962" s="168"/>
      <c r="AC962" s="168"/>
      <c r="AD962" s="162"/>
      <c r="AE962" s="162"/>
      <c r="AF962" s="162"/>
      <c r="AG962" s="162"/>
      <c r="AH962" s="162"/>
      <c r="AI962" s="163"/>
      <c r="AJ962" s="163"/>
      <c r="AK962" s="163"/>
      <c r="AL962" s="163"/>
      <c r="AM962" s="199"/>
      <c r="AN962" s="199"/>
      <c r="AO962" s="199"/>
      <c r="AP962" s="199"/>
      <c r="AQ962" s="199"/>
      <c r="AR962" s="163"/>
    </row>
    <row r="963" spans="1:44" x14ac:dyDescent="0.25">
      <c r="A963" s="165"/>
      <c r="B963" s="165"/>
      <c r="C963" s="165"/>
      <c r="D963" s="166"/>
      <c r="E963" s="166"/>
      <c r="F963" s="165"/>
      <c r="G963" s="165"/>
      <c r="H963" s="167"/>
      <c r="I963" s="167"/>
      <c r="J963" s="161" t="str">
        <f t="shared" si="201"/>
        <v/>
      </c>
      <c r="K963" s="197"/>
      <c r="L963" s="207"/>
      <c r="M963" s="233"/>
      <c r="N963" s="221"/>
      <c r="O963" s="224"/>
      <c r="P963" s="399"/>
      <c r="Q963" s="399"/>
      <c r="R963" s="205"/>
      <c r="S963" s="169"/>
      <c r="T963" s="205"/>
      <c r="U963" s="169"/>
      <c r="V963" s="169"/>
      <c r="W963" s="231"/>
      <c r="X963" s="168"/>
      <c r="Y963" s="168"/>
      <c r="Z963" s="168"/>
      <c r="AA963" s="168"/>
      <c r="AB963" s="168"/>
      <c r="AC963" s="168"/>
      <c r="AD963" s="162"/>
      <c r="AE963" s="162"/>
      <c r="AF963" s="162"/>
      <c r="AG963" s="162"/>
      <c r="AH963" s="162"/>
      <c r="AI963" s="163"/>
      <c r="AJ963" s="163"/>
      <c r="AK963" s="163"/>
      <c r="AL963" s="163"/>
      <c r="AM963" s="199"/>
      <c r="AN963" s="199"/>
      <c r="AO963" s="199"/>
      <c r="AP963" s="199"/>
      <c r="AQ963" s="199"/>
      <c r="AR963" s="163"/>
    </row>
    <row r="964" spans="1:44" x14ac:dyDescent="0.25">
      <c r="A964" s="165"/>
      <c r="B964" s="165"/>
      <c r="C964" s="165"/>
      <c r="D964" s="166"/>
      <c r="E964" s="166"/>
      <c r="F964" s="165"/>
      <c r="G964" s="165"/>
      <c r="H964" s="167"/>
      <c r="I964" s="167"/>
      <c r="J964" s="161" t="str">
        <f t="shared" si="201"/>
        <v/>
      </c>
      <c r="K964" s="197"/>
      <c r="L964" s="207"/>
      <c r="M964" s="233"/>
      <c r="N964" s="221"/>
      <c r="O964" s="224"/>
      <c r="P964" s="399"/>
      <c r="Q964" s="399"/>
      <c r="R964" s="205"/>
      <c r="S964" s="169"/>
      <c r="T964" s="205"/>
      <c r="U964" s="169"/>
      <c r="V964" s="169"/>
      <c r="W964" s="231"/>
      <c r="X964" s="168"/>
      <c r="Y964" s="168"/>
      <c r="Z964" s="168"/>
      <c r="AA964" s="168"/>
      <c r="AB964" s="168"/>
      <c r="AC964" s="168"/>
      <c r="AD964" s="162"/>
      <c r="AE964" s="162"/>
      <c r="AF964" s="162"/>
      <c r="AG964" s="162"/>
      <c r="AH964" s="162"/>
      <c r="AI964" s="163"/>
      <c r="AJ964" s="163"/>
      <c r="AK964" s="163"/>
      <c r="AL964" s="163"/>
      <c r="AM964" s="199"/>
      <c r="AN964" s="199"/>
      <c r="AO964" s="199"/>
      <c r="AP964" s="199"/>
      <c r="AQ964" s="199"/>
      <c r="AR964" s="163"/>
    </row>
    <row r="965" spans="1:44" x14ac:dyDescent="0.25">
      <c r="A965" s="165"/>
      <c r="B965" s="165"/>
      <c r="C965" s="165"/>
      <c r="D965" s="166"/>
      <c r="E965" s="166"/>
      <c r="F965" s="165"/>
      <c r="G965" s="165"/>
      <c r="H965" s="167"/>
      <c r="I965" s="167"/>
      <c r="J965" s="161" t="str">
        <f t="shared" si="201"/>
        <v/>
      </c>
      <c r="K965" s="197"/>
      <c r="L965" s="207"/>
      <c r="M965" s="233"/>
      <c r="N965" s="221"/>
      <c r="O965" s="224"/>
      <c r="P965" s="399"/>
      <c r="Q965" s="399"/>
      <c r="R965" s="205"/>
      <c r="S965" s="169"/>
      <c r="T965" s="205"/>
      <c r="U965" s="169"/>
      <c r="V965" s="169"/>
      <c r="W965" s="231"/>
      <c r="X965" s="168"/>
      <c r="Y965" s="168"/>
      <c r="Z965" s="168"/>
      <c r="AA965" s="168"/>
      <c r="AB965" s="168"/>
      <c r="AC965" s="168"/>
      <c r="AD965" s="162"/>
      <c r="AE965" s="162"/>
      <c r="AF965" s="162"/>
      <c r="AG965" s="162"/>
      <c r="AH965" s="162"/>
      <c r="AI965" s="163"/>
      <c r="AJ965" s="163"/>
      <c r="AK965" s="163"/>
      <c r="AL965" s="163"/>
      <c r="AM965" s="199"/>
      <c r="AN965" s="199"/>
      <c r="AO965" s="199"/>
      <c r="AP965" s="199"/>
      <c r="AQ965" s="199"/>
      <c r="AR965" s="163"/>
    </row>
    <row r="966" spans="1:44" x14ac:dyDescent="0.25">
      <c r="A966" s="165"/>
      <c r="B966" s="165"/>
      <c r="C966" s="165"/>
      <c r="D966" s="166"/>
      <c r="E966" s="166"/>
      <c r="F966" s="165"/>
      <c r="G966" s="165"/>
      <c r="H966" s="167"/>
      <c r="I966" s="167"/>
      <c r="J966" s="161" t="str">
        <f t="shared" si="201"/>
        <v/>
      </c>
      <c r="K966" s="197"/>
      <c r="L966" s="207"/>
      <c r="M966" s="233"/>
      <c r="N966" s="221"/>
      <c r="O966" s="224"/>
      <c r="P966" s="399"/>
      <c r="Q966" s="399"/>
      <c r="R966" s="205"/>
      <c r="S966" s="169"/>
      <c r="T966" s="205"/>
      <c r="U966" s="169"/>
      <c r="V966" s="169"/>
      <c r="W966" s="231"/>
      <c r="X966" s="168"/>
      <c r="Y966" s="168"/>
      <c r="Z966" s="168"/>
      <c r="AA966" s="168"/>
      <c r="AB966" s="168"/>
      <c r="AC966" s="168"/>
      <c r="AD966" s="162"/>
      <c r="AE966" s="162"/>
      <c r="AF966" s="162"/>
      <c r="AG966" s="162"/>
      <c r="AH966" s="162"/>
      <c r="AI966" s="163"/>
      <c r="AJ966" s="163"/>
      <c r="AK966" s="163"/>
      <c r="AL966" s="163"/>
      <c r="AM966" s="199"/>
      <c r="AN966" s="199"/>
      <c r="AO966" s="199"/>
      <c r="AP966" s="199"/>
      <c r="AQ966" s="199"/>
      <c r="AR966" s="163"/>
    </row>
    <row r="967" spans="1:44" x14ac:dyDescent="0.25">
      <c r="A967" s="165"/>
      <c r="B967" s="165"/>
      <c r="C967" s="165"/>
      <c r="D967" s="166"/>
      <c r="E967" s="166"/>
      <c r="F967" s="165"/>
      <c r="G967" s="165"/>
      <c r="H967" s="167"/>
      <c r="I967" s="167"/>
      <c r="J967" s="161" t="str">
        <f t="shared" si="201"/>
        <v/>
      </c>
      <c r="K967" s="197"/>
      <c r="L967" s="207"/>
      <c r="M967" s="233"/>
      <c r="N967" s="221"/>
      <c r="O967" s="224"/>
      <c r="P967" s="399"/>
      <c r="Q967" s="399"/>
      <c r="R967" s="205"/>
      <c r="S967" s="169"/>
      <c r="T967" s="205"/>
      <c r="U967" s="169"/>
      <c r="V967" s="169"/>
      <c r="W967" s="231"/>
      <c r="X967" s="168"/>
      <c r="Y967" s="168"/>
      <c r="Z967" s="168"/>
      <c r="AA967" s="168"/>
      <c r="AB967" s="168"/>
      <c r="AC967" s="168"/>
      <c r="AD967" s="162"/>
      <c r="AE967" s="162"/>
      <c r="AF967" s="162"/>
      <c r="AG967" s="162"/>
      <c r="AH967" s="162"/>
      <c r="AI967" s="163"/>
      <c r="AJ967" s="163"/>
      <c r="AK967" s="163"/>
      <c r="AL967" s="163"/>
      <c r="AM967" s="199"/>
      <c r="AN967" s="199"/>
      <c r="AO967" s="199"/>
      <c r="AP967" s="199"/>
      <c r="AQ967" s="199"/>
      <c r="AR967" s="163"/>
    </row>
    <row r="968" spans="1:44" x14ac:dyDescent="0.25">
      <c r="A968" s="165"/>
      <c r="B968" s="165"/>
      <c r="C968" s="165"/>
      <c r="D968" s="166"/>
      <c r="E968" s="166"/>
      <c r="F968" s="165"/>
      <c r="G968" s="165"/>
      <c r="H968" s="167"/>
      <c r="I968" s="167"/>
      <c r="J968" s="161" t="str">
        <f t="shared" si="201"/>
        <v/>
      </c>
      <c r="K968" s="197"/>
      <c r="L968" s="207"/>
      <c r="M968" s="233"/>
      <c r="N968" s="221"/>
      <c r="O968" s="224"/>
      <c r="P968" s="399"/>
      <c r="Q968" s="399"/>
      <c r="R968" s="205"/>
      <c r="S968" s="169"/>
      <c r="T968" s="205"/>
      <c r="U968" s="169"/>
      <c r="V968" s="169"/>
      <c r="W968" s="231"/>
      <c r="X968" s="168"/>
      <c r="Y968" s="168"/>
      <c r="Z968" s="168"/>
      <c r="AA968" s="168"/>
      <c r="AB968" s="168"/>
      <c r="AC968" s="168"/>
      <c r="AD968" s="162"/>
      <c r="AE968" s="162"/>
      <c r="AF968" s="162"/>
      <c r="AG968" s="162"/>
      <c r="AH968" s="162"/>
      <c r="AI968" s="163"/>
      <c r="AJ968" s="163"/>
      <c r="AK968" s="163"/>
      <c r="AL968" s="163"/>
      <c r="AM968" s="199"/>
      <c r="AN968" s="199"/>
      <c r="AO968" s="199"/>
      <c r="AP968" s="199"/>
      <c r="AQ968" s="199"/>
      <c r="AR968" s="163"/>
    </row>
    <row r="969" spans="1:44" x14ac:dyDescent="0.25">
      <c r="A969" s="165"/>
      <c r="B969" s="165"/>
      <c r="C969" s="165"/>
      <c r="D969" s="166"/>
      <c r="E969" s="166"/>
      <c r="F969" s="165"/>
      <c r="G969" s="165"/>
      <c r="H969" s="167"/>
      <c r="I969" s="167"/>
      <c r="J969" s="161" t="str">
        <f t="shared" si="201"/>
        <v/>
      </c>
      <c r="K969" s="197"/>
      <c r="L969" s="207"/>
      <c r="M969" s="233"/>
      <c r="N969" s="221"/>
      <c r="O969" s="224"/>
      <c r="P969" s="399"/>
      <c r="Q969" s="399"/>
      <c r="R969" s="205"/>
      <c r="S969" s="169"/>
      <c r="T969" s="205"/>
      <c r="U969" s="169"/>
      <c r="V969" s="169"/>
      <c r="W969" s="231"/>
      <c r="X969" s="168"/>
      <c r="Y969" s="168"/>
      <c r="Z969" s="168"/>
      <c r="AA969" s="168"/>
      <c r="AB969" s="168"/>
      <c r="AC969" s="168"/>
      <c r="AD969" s="162"/>
      <c r="AE969" s="162"/>
      <c r="AF969" s="162"/>
      <c r="AG969" s="162"/>
      <c r="AH969" s="162"/>
      <c r="AI969" s="163"/>
      <c r="AJ969" s="163"/>
      <c r="AK969" s="163"/>
      <c r="AL969" s="163"/>
      <c r="AM969" s="199"/>
      <c r="AN969" s="199"/>
      <c r="AO969" s="199"/>
      <c r="AP969" s="199"/>
      <c r="AQ969" s="199"/>
      <c r="AR969" s="163"/>
    </row>
    <row r="970" spans="1:44" x14ac:dyDescent="0.25">
      <c r="A970" s="165"/>
      <c r="B970" s="165"/>
      <c r="C970" s="165"/>
      <c r="D970" s="166"/>
      <c r="E970" s="166"/>
      <c r="F970" s="165"/>
      <c r="G970" s="165"/>
      <c r="H970" s="167"/>
      <c r="I970" s="167"/>
      <c r="J970" s="161" t="str">
        <f t="shared" si="201"/>
        <v/>
      </c>
      <c r="K970" s="197"/>
      <c r="L970" s="207"/>
      <c r="M970" s="233"/>
      <c r="N970" s="221"/>
      <c r="O970" s="224"/>
      <c r="P970" s="399"/>
      <c r="Q970" s="399"/>
      <c r="R970" s="205"/>
      <c r="S970" s="169"/>
      <c r="T970" s="205"/>
      <c r="U970" s="169"/>
      <c r="V970" s="169"/>
      <c r="W970" s="231"/>
      <c r="X970" s="168"/>
      <c r="Y970" s="168"/>
      <c r="Z970" s="168"/>
      <c r="AA970" s="168"/>
      <c r="AB970" s="168"/>
      <c r="AC970" s="168"/>
      <c r="AD970" s="162"/>
      <c r="AE970" s="162"/>
      <c r="AF970" s="162"/>
      <c r="AG970" s="162"/>
      <c r="AH970" s="162"/>
      <c r="AI970" s="163"/>
      <c r="AJ970" s="163"/>
      <c r="AK970" s="163"/>
      <c r="AL970" s="163"/>
      <c r="AM970" s="199"/>
      <c r="AN970" s="199"/>
      <c r="AO970" s="199"/>
      <c r="AP970" s="199"/>
      <c r="AQ970" s="199"/>
      <c r="AR970" s="163"/>
    </row>
    <row r="971" spans="1:44" x14ac:dyDescent="0.25">
      <c r="A971" s="165"/>
      <c r="B971" s="165"/>
      <c r="C971" s="165"/>
      <c r="D971" s="166"/>
      <c r="E971" s="166"/>
      <c r="F971" s="165"/>
      <c r="G971" s="165"/>
      <c r="H971" s="167"/>
      <c r="I971" s="167"/>
      <c r="J971" s="161" t="str">
        <f t="shared" si="201"/>
        <v/>
      </c>
      <c r="K971" s="197"/>
      <c r="L971" s="207"/>
      <c r="M971" s="233"/>
      <c r="N971" s="221"/>
      <c r="O971" s="224"/>
      <c r="P971" s="399"/>
      <c r="Q971" s="399"/>
      <c r="R971" s="205"/>
      <c r="S971" s="169"/>
      <c r="T971" s="205"/>
      <c r="U971" s="169"/>
      <c r="V971" s="169"/>
      <c r="W971" s="231"/>
      <c r="X971" s="168"/>
      <c r="Y971" s="168"/>
      <c r="Z971" s="168"/>
      <c r="AA971" s="168"/>
      <c r="AB971" s="168"/>
      <c r="AC971" s="168"/>
      <c r="AD971" s="162"/>
      <c r="AE971" s="162"/>
      <c r="AF971" s="162"/>
      <c r="AG971" s="162"/>
      <c r="AH971" s="162"/>
      <c r="AI971" s="163"/>
      <c r="AJ971" s="163"/>
      <c r="AK971" s="163"/>
      <c r="AL971" s="163"/>
      <c r="AM971" s="199"/>
      <c r="AN971" s="199"/>
      <c r="AO971" s="199"/>
      <c r="AP971" s="199"/>
      <c r="AQ971" s="199"/>
      <c r="AR971" s="163"/>
    </row>
    <row r="972" spans="1:44" x14ac:dyDescent="0.25">
      <c r="A972" s="165"/>
      <c r="B972" s="165"/>
      <c r="C972" s="165"/>
      <c r="D972" s="166"/>
      <c r="E972" s="166"/>
      <c r="F972" s="165"/>
      <c r="G972" s="165"/>
      <c r="H972" s="167"/>
      <c r="I972" s="167"/>
      <c r="J972" s="161" t="str">
        <f t="shared" si="201"/>
        <v/>
      </c>
      <c r="K972" s="197"/>
      <c r="L972" s="207"/>
      <c r="M972" s="233"/>
      <c r="N972" s="221"/>
      <c r="O972" s="224"/>
      <c r="P972" s="399"/>
      <c r="Q972" s="399"/>
      <c r="R972" s="205"/>
      <c r="S972" s="169"/>
      <c r="T972" s="205"/>
      <c r="U972" s="169"/>
      <c r="V972" s="169"/>
      <c r="W972" s="231"/>
      <c r="X972" s="168"/>
      <c r="Y972" s="168"/>
      <c r="Z972" s="168"/>
      <c r="AA972" s="168"/>
      <c r="AB972" s="168"/>
      <c r="AC972" s="168"/>
      <c r="AD972" s="162"/>
      <c r="AE972" s="162"/>
      <c r="AF972" s="162"/>
      <c r="AG972" s="162"/>
      <c r="AH972" s="162"/>
      <c r="AI972" s="163"/>
      <c r="AJ972" s="163"/>
      <c r="AK972" s="163"/>
      <c r="AL972" s="163"/>
      <c r="AM972" s="199"/>
      <c r="AN972" s="199"/>
      <c r="AO972" s="199"/>
      <c r="AP972" s="199"/>
      <c r="AQ972" s="199"/>
      <c r="AR972" s="163"/>
    </row>
    <row r="973" spans="1:44" x14ac:dyDescent="0.25">
      <c r="A973" s="165"/>
      <c r="B973" s="165"/>
      <c r="C973" s="165"/>
      <c r="D973" s="166"/>
      <c r="E973" s="166"/>
      <c r="F973" s="165"/>
      <c r="G973" s="165"/>
      <c r="H973" s="167"/>
      <c r="I973" s="167"/>
      <c r="J973" s="161" t="str">
        <f t="shared" si="201"/>
        <v/>
      </c>
      <c r="K973" s="197"/>
      <c r="L973" s="207"/>
      <c r="M973" s="233"/>
      <c r="N973" s="221"/>
      <c r="O973" s="224"/>
      <c r="P973" s="399"/>
      <c r="Q973" s="399"/>
      <c r="R973" s="205"/>
      <c r="S973" s="169"/>
      <c r="T973" s="205"/>
      <c r="U973" s="169"/>
      <c r="V973" s="169"/>
      <c r="W973" s="231"/>
      <c r="X973" s="168"/>
      <c r="Y973" s="168"/>
      <c r="Z973" s="168"/>
      <c r="AA973" s="168"/>
      <c r="AB973" s="168"/>
      <c r="AC973" s="168"/>
      <c r="AD973" s="162"/>
      <c r="AE973" s="162"/>
      <c r="AF973" s="162"/>
      <c r="AG973" s="162"/>
      <c r="AH973" s="162"/>
      <c r="AI973" s="163"/>
      <c r="AJ973" s="163"/>
      <c r="AK973" s="163"/>
      <c r="AL973" s="163"/>
      <c r="AM973" s="199"/>
      <c r="AN973" s="199"/>
      <c r="AO973" s="199"/>
      <c r="AP973" s="199"/>
      <c r="AQ973" s="199"/>
      <c r="AR973" s="163"/>
    </row>
    <row r="974" spans="1:44" x14ac:dyDescent="0.25">
      <c r="A974" s="165"/>
      <c r="B974" s="165"/>
      <c r="C974" s="165"/>
      <c r="D974" s="166"/>
      <c r="E974" s="166"/>
      <c r="F974" s="165"/>
      <c r="G974" s="165"/>
      <c r="H974" s="167"/>
      <c r="I974" s="167"/>
      <c r="J974" s="161" t="str">
        <f t="shared" si="201"/>
        <v/>
      </c>
      <c r="K974" s="197"/>
      <c r="L974" s="207"/>
      <c r="M974" s="233"/>
      <c r="N974" s="221"/>
      <c r="O974" s="224"/>
      <c r="P974" s="399"/>
      <c r="Q974" s="399"/>
      <c r="R974" s="205"/>
      <c r="S974" s="169"/>
      <c r="T974" s="205"/>
      <c r="U974" s="169"/>
      <c r="V974" s="169"/>
      <c r="W974" s="231"/>
      <c r="X974" s="168"/>
      <c r="Y974" s="168"/>
      <c r="Z974" s="168"/>
      <c r="AA974" s="168"/>
      <c r="AB974" s="168"/>
      <c r="AC974" s="168"/>
      <c r="AD974" s="162"/>
      <c r="AE974" s="162"/>
      <c r="AF974" s="162"/>
      <c r="AG974" s="162"/>
      <c r="AH974" s="162"/>
      <c r="AI974" s="163"/>
      <c r="AJ974" s="163"/>
      <c r="AK974" s="163"/>
      <c r="AL974" s="163"/>
      <c r="AM974" s="199"/>
      <c r="AN974" s="199"/>
      <c r="AO974" s="199"/>
      <c r="AP974" s="199"/>
      <c r="AQ974" s="199"/>
      <c r="AR974" s="163"/>
    </row>
    <row r="975" spans="1:44" x14ac:dyDescent="0.25">
      <c r="A975" s="165"/>
      <c r="B975" s="165"/>
      <c r="C975" s="165"/>
      <c r="D975" s="166"/>
      <c r="E975" s="166"/>
      <c r="F975" s="165"/>
      <c r="G975" s="165"/>
      <c r="H975" s="167"/>
      <c r="I975" s="167"/>
      <c r="J975" s="161" t="str">
        <f t="shared" si="201"/>
        <v/>
      </c>
      <c r="K975" s="197"/>
      <c r="L975" s="207"/>
      <c r="M975" s="233"/>
      <c r="N975" s="221"/>
      <c r="O975" s="224"/>
      <c r="P975" s="399"/>
      <c r="Q975" s="399"/>
      <c r="R975" s="205"/>
      <c r="S975" s="169"/>
      <c r="T975" s="205"/>
      <c r="U975" s="169"/>
      <c r="V975" s="169"/>
      <c r="W975" s="231"/>
      <c r="X975" s="168"/>
      <c r="Y975" s="168"/>
      <c r="Z975" s="168"/>
      <c r="AA975" s="168"/>
      <c r="AB975" s="168"/>
      <c r="AC975" s="168"/>
      <c r="AD975" s="162"/>
      <c r="AE975" s="162"/>
      <c r="AF975" s="162"/>
      <c r="AG975" s="162"/>
      <c r="AH975" s="162"/>
      <c r="AI975" s="163"/>
      <c r="AJ975" s="163"/>
      <c r="AK975" s="163"/>
      <c r="AL975" s="163"/>
      <c r="AM975" s="199"/>
      <c r="AN975" s="199"/>
      <c r="AO975" s="199"/>
      <c r="AP975" s="199"/>
      <c r="AQ975" s="199"/>
      <c r="AR975" s="163"/>
    </row>
    <row r="976" spans="1:44" x14ac:dyDescent="0.25">
      <c r="A976" s="165"/>
      <c r="B976" s="165"/>
      <c r="C976" s="165"/>
      <c r="D976" s="166"/>
      <c r="E976" s="166"/>
      <c r="F976" s="165"/>
      <c r="G976" s="165"/>
      <c r="H976" s="167"/>
      <c r="I976" s="167"/>
      <c r="J976" s="161" t="str">
        <f t="shared" si="201"/>
        <v/>
      </c>
      <c r="K976" s="197"/>
      <c r="L976" s="207"/>
      <c r="M976" s="233"/>
      <c r="N976" s="221"/>
      <c r="O976" s="224"/>
      <c r="P976" s="399"/>
      <c r="Q976" s="399"/>
      <c r="R976" s="205"/>
      <c r="S976" s="169"/>
      <c r="T976" s="205"/>
      <c r="U976" s="169"/>
      <c r="V976" s="169"/>
      <c r="W976" s="231"/>
      <c r="X976" s="168"/>
      <c r="Y976" s="168"/>
      <c r="Z976" s="168"/>
      <c r="AA976" s="168"/>
      <c r="AB976" s="168"/>
      <c r="AC976" s="168"/>
      <c r="AD976" s="162"/>
      <c r="AE976" s="162"/>
      <c r="AF976" s="162"/>
      <c r="AG976" s="162"/>
      <c r="AH976" s="162"/>
      <c r="AI976" s="163"/>
      <c r="AJ976" s="163"/>
      <c r="AK976" s="163"/>
      <c r="AL976" s="163"/>
      <c r="AM976" s="199"/>
      <c r="AN976" s="199"/>
      <c r="AO976" s="199"/>
      <c r="AP976" s="199"/>
      <c r="AQ976" s="199"/>
      <c r="AR976" s="163"/>
    </row>
    <row r="977" spans="1:44" x14ac:dyDescent="0.25">
      <c r="A977" s="165"/>
      <c r="B977" s="165"/>
      <c r="C977" s="165"/>
      <c r="D977" s="166"/>
      <c r="E977" s="166"/>
      <c r="F977" s="165"/>
      <c r="G977" s="165"/>
      <c r="H977" s="167"/>
      <c r="I977" s="167"/>
      <c r="J977" s="161" t="str">
        <f t="shared" si="201"/>
        <v/>
      </c>
      <c r="K977" s="197"/>
      <c r="L977" s="207"/>
      <c r="M977" s="233"/>
      <c r="N977" s="221"/>
      <c r="O977" s="224"/>
      <c r="P977" s="399"/>
      <c r="Q977" s="399"/>
      <c r="R977" s="205"/>
      <c r="S977" s="169"/>
      <c r="T977" s="205"/>
      <c r="U977" s="169"/>
      <c r="V977" s="169"/>
      <c r="W977" s="231"/>
      <c r="X977" s="168"/>
      <c r="Y977" s="168"/>
      <c r="Z977" s="168"/>
      <c r="AA977" s="168"/>
      <c r="AB977" s="168"/>
      <c r="AC977" s="168"/>
      <c r="AD977" s="162"/>
      <c r="AE977" s="162"/>
      <c r="AF977" s="162"/>
      <c r="AG977" s="162"/>
      <c r="AH977" s="162"/>
      <c r="AI977" s="163"/>
      <c r="AJ977" s="163"/>
      <c r="AK977" s="163"/>
      <c r="AL977" s="163"/>
      <c r="AM977" s="199"/>
      <c r="AN977" s="199"/>
      <c r="AO977" s="199"/>
      <c r="AP977" s="199"/>
      <c r="AQ977" s="199"/>
      <c r="AR977" s="163"/>
    </row>
    <row r="978" spans="1:44" x14ac:dyDescent="0.25">
      <c r="A978" s="165"/>
      <c r="B978" s="165"/>
      <c r="C978" s="165"/>
      <c r="D978" s="166"/>
      <c r="E978" s="166"/>
      <c r="F978" s="165"/>
      <c r="G978" s="165"/>
      <c r="H978" s="167"/>
      <c r="I978" s="167"/>
      <c r="J978" s="161" t="str">
        <f t="shared" si="201"/>
        <v/>
      </c>
      <c r="K978" s="197"/>
      <c r="L978" s="207"/>
      <c r="M978" s="233"/>
      <c r="N978" s="221"/>
      <c r="O978" s="224"/>
      <c r="P978" s="399"/>
      <c r="Q978" s="399"/>
      <c r="R978" s="205"/>
      <c r="S978" s="169"/>
      <c r="T978" s="205"/>
      <c r="U978" s="169"/>
      <c r="V978" s="169"/>
      <c r="W978" s="231"/>
      <c r="X978" s="168"/>
      <c r="Y978" s="168"/>
      <c r="Z978" s="168"/>
      <c r="AA978" s="168"/>
      <c r="AB978" s="168"/>
      <c r="AC978" s="168"/>
      <c r="AD978" s="162"/>
      <c r="AE978" s="162"/>
      <c r="AF978" s="162"/>
      <c r="AG978" s="162"/>
      <c r="AH978" s="162"/>
      <c r="AI978" s="163"/>
      <c r="AJ978" s="163"/>
      <c r="AK978" s="163"/>
      <c r="AL978" s="163"/>
      <c r="AM978" s="199"/>
      <c r="AN978" s="199"/>
      <c r="AO978" s="199"/>
      <c r="AP978" s="199"/>
      <c r="AQ978" s="199"/>
      <c r="AR978" s="163"/>
    </row>
    <row r="979" spans="1:44" x14ac:dyDescent="0.25">
      <c r="A979" s="165"/>
      <c r="B979" s="165"/>
      <c r="C979" s="165"/>
      <c r="D979" s="166"/>
      <c r="E979" s="166"/>
      <c r="F979" s="165"/>
      <c r="G979" s="165"/>
      <c r="H979" s="167"/>
      <c r="I979" s="167"/>
      <c r="J979" s="161" t="str">
        <f t="shared" si="201"/>
        <v/>
      </c>
      <c r="K979" s="197"/>
      <c r="L979" s="207"/>
      <c r="M979" s="233"/>
      <c r="N979" s="221"/>
      <c r="O979" s="224"/>
      <c r="P979" s="399"/>
      <c r="Q979" s="399"/>
      <c r="R979" s="205"/>
      <c r="S979" s="169"/>
      <c r="T979" s="205"/>
      <c r="U979" s="169"/>
      <c r="V979" s="169"/>
      <c r="W979" s="231"/>
      <c r="X979" s="168"/>
      <c r="Y979" s="168"/>
      <c r="Z979" s="168"/>
      <c r="AA979" s="168"/>
      <c r="AB979" s="168"/>
      <c r="AC979" s="168"/>
      <c r="AD979" s="162"/>
      <c r="AE979" s="162"/>
      <c r="AF979" s="162"/>
      <c r="AG979" s="162"/>
      <c r="AH979" s="162"/>
      <c r="AI979" s="163"/>
      <c r="AJ979" s="163"/>
      <c r="AK979" s="163"/>
      <c r="AL979" s="163"/>
      <c r="AM979" s="199"/>
      <c r="AN979" s="199"/>
      <c r="AO979" s="199"/>
      <c r="AP979" s="199"/>
      <c r="AQ979" s="199"/>
      <c r="AR979" s="163"/>
    </row>
    <row r="980" spans="1:44" x14ac:dyDescent="0.25">
      <c r="A980" s="165"/>
      <c r="B980" s="165"/>
      <c r="C980" s="165"/>
      <c r="D980" s="166"/>
      <c r="E980" s="166"/>
      <c r="F980" s="165"/>
      <c r="G980" s="165"/>
      <c r="H980" s="167"/>
      <c r="I980" s="167"/>
      <c r="J980" s="161" t="str">
        <f t="shared" si="201"/>
        <v/>
      </c>
      <c r="K980" s="197"/>
      <c r="L980" s="207"/>
      <c r="M980" s="233"/>
      <c r="N980" s="221"/>
      <c r="O980" s="224"/>
      <c r="P980" s="399"/>
      <c r="Q980" s="399"/>
      <c r="R980" s="205"/>
      <c r="S980" s="169"/>
      <c r="T980" s="205"/>
      <c r="U980" s="169"/>
      <c r="V980" s="169"/>
      <c r="W980" s="231"/>
      <c r="X980" s="168"/>
      <c r="Y980" s="168"/>
      <c r="Z980" s="168"/>
      <c r="AA980" s="168"/>
      <c r="AB980" s="168"/>
      <c r="AC980" s="168"/>
      <c r="AD980" s="162"/>
      <c r="AE980" s="162"/>
      <c r="AF980" s="162"/>
      <c r="AG980" s="162"/>
      <c r="AH980" s="162"/>
      <c r="AI980" s="163"/>
      <c r="AJ980" s="163"/>
      <c r="AK980" s="163"/>
      <c r="AL980" s="163"/>
      <c r="AM980" s="199"/>
      <c r="AN980" s="199"/>
      <c r="AO980" s="199"/>
      <c r="AP980" s="199"/>
      <c r="AQ980" s="199"/>
      <c r="AR980" s="163"/>
    </row>
    <row r="981" spans="1:44" x14ac:dyDescent="0.25">
      <c r="A981" s="165"/>
      <c r="B981" s="165"/>
      <c r="C981" s="165"/>
      <c r="D981" s="166"/>
      <c r="E981" s="166"/>
      <c r="F981" s="165"/>
      <c r="G981" s="165"/>
      <c r="H981" s="167"/>
      <c r="I981" s="167"/>
      <c r="J981" s="161" t="str">
        <f t="shared" si="201"/>
        <v/>
      </c>
      <c r="K981" s="197"/>
      <c r="L981" s="207"/>
      <c r="M981" s="233"/>
      <c r="N981" s="221"/>
      <c r="O981" s="224"/>
      <c r="P981" s="399"/>
      <c r="Q981" s="399"/>
      <c r="R981" s="205"/>
      <c r="S981" s="169"/>
      <c r="T981" s="205"/>
      <c r="U981" s="169"/>
      <c r="V981" s="169"/>
      <c r="W981" s="231"/>
      <c r="X981" s="168"/>
      <c r="Y981" s="168"/>
      <c r="Z981" s="168"/>
      <c r="AA981" s="168"/>
      <c r="AB981" s="168"/>
      <c r="AC981" s="168"/>
      <c r="AD981" s="162"/>
      <c r="AE981" s="162"/>
      <c r="AF981" s="162"/>
      <c r="AG981" s="162"/>
      <c r="AH981" s="162"/>
      <c r="AI981" s="163"/>
      <c r="AJ981" s="163"/>
      <c r="AK981" s="163"/>
      <c r="AL981" s="163"/>
      <c r="AM981" s="199"/>
      <c r="AN981" s="199"/>
      <c r="AO981" s="199"/>
      <c r="AP981" s="199"/>
      <c r="AQ981" s="199"/>
      <c r="AR981" s="163"/>
    </row>
    <row r="982" spans="1:44" x14ac:dyDescent="0.25">
      <c r="A982" s="165"/>
      <c r="B982" s="165"/>
      <c r="C982" s="165"/>
      <c r="D982" s="166"/>
      <c r="E982" s="166"/>
      <c r="F982" s="165"/>
      <c r="G982" s="165"/>
      <c r="H982" s="167"/>
      <c r="I982" s="167"/>
      <c r="J982" s="161" t="str">
        <f t="shared" si="201"/>
        <v/>
      </c>
      <c r="K982" s="197"/>
      <c r="L982" s="207"/>
      <c r="M982" s="233"/>
      <c r="N982" s="221"/>
      <c r="O982" s="224"/>
      <c r="P982" s="399"/>
      <c r="Q982" s="399"/>
      <c r="R982" s="205"/>
      <c r="S982" s="169"/>
      <c r="T982" s="205"/>
      <c r="U982" s="169"/>
      <c r="V982" s="169"/>
      <c r="W982" s="231"/>
      <c r="X982" s="168"/>
      <c r="Y982" s="168"/>
      <c r="Z982" s="168"/>
      <c r="AA982" s="168"/>
      <c r="AB982" s="168"/>
      <c r="AC982" s="168"/>
      <c r="AD982" s="162"/>
      <c r="AE982" s="162"/>
      <c r="AF982" s="162"/>
      <c r="AG982" s="162"/>
      <c r="AH982" s="162"/>
      <c r="AI982" s="163"/>
      <c r="AJ982" s="163"/>
      <c r="AK982" s="163"/>
      <c r="AL982" s="163"/>
      <c r="AM982" s="199"/>
      <c r="AN982" s="199"/>
      <c r="AO982" s="199"/>
      <c r="AP982" s="199"/>
      <c r="AQ982" s="199"/>
      <c r="AR982" s="163"/>
    </row>
    <row r="983" spans="1:44" x14ac:dyDescent="0.25">
      <c r="A983" s="165"/>
      <c r="B983" s="165"/>
      <c r="C983" s="165"/>
      <c r="D983" s="166"/>
      <c r="E983" s="166"/>
      <c r="F983" s="165"/>
      <c r="G983" s="165"/>
      <c r="H983" s="167"/>
      <c r="I983" s="167"/>
      <c r="J983" s="161" t="str">
        <f t="shared" si="201"/>
        <v/>
      </c>
      <c r="K983" s="197"/>
      <c r="L983" s="207"/>
      <c r="M983" s="233"/>
      <c r="N983" s="221"/>
      <c r="O983" s="224"/>
      <c r="P983" s="399"/>
      <c r="Q983" s="399"/>
      <c r="R983" s="205"/>
      <c r="S983" s="169"/>
      <c r="T983" s="205"/>
      <c r="U983" s="169"/>
      <c r="V983" s="169"/>
      <c r="W983" s="231"/>
      <c r="X983" s="168"/>
      <c r="Y983" s="168"/>
      <c r="Z983" s="168"/>
      <c r="AA983" s="168"/>
      <c r="AB983" s="168"/>
      <c r="AC983" s="168"/>
      <c r="AD983" s="162"/>
      <c r="AE983" s="162"/>
      <c r="AF983" s="162"/>
      <c r="AG983" s="162"/>
      <c r="AH983" s="162"/>
      <c r="AI983" s="163"/>
      <c r="AJ983" s="163"/>
      <c r="AK983" s="163"/>
      <c r="AL983" s="163"/>
      <c r="AM983" s="199"/>
      <c r="AN983" s="199"/>
      <c r="AO983" s="199"/>
      <c r="AP983" s="199"/>
      <c r="AQ983" s="199"/>
      <c r="AR983" s="163"/>
    </row>
    <row r="984" spans="1:44" x14ac:dyDescent="0.25">
      <c r="A984" s="165"/>
      <c r="B984" s="165"/>
      <c r="C984" s="165"/>
      <c r="D984" s="166"/>
      <c r="E984" s="166"/>
      <c r="F984" s="165"/>
      <c r="G984" s="165"/>
      <c r="H984" s="167"/>
      <c r="I984" s="167"/>
      <c r="J984" s="161" t="str">
        <f t="shared" si="201"/>
        <v/>
      </c>
      <c r="K984" s="197"/>
      <c r="L984" s="207"/>
      <c r="M984" s="233"/>
      <c r="N984" s="221"/>
      <c r="O984" s="224"/>
      <c r="P984" s="399"/>
      <c r="Q984" s="399"/>
      <c r="R984" s="205"/>
      <c r="S984" s="169"/>
      <c r="T984" s="205"/>
      <c r="U984" s="169"/>
      <c r="V984" s="169"/>
      <c r="W984" s="231"/>
      <c r="X984" s="168"/>
      <c r="Y984" s="168"/>
      <c r="Z984" s="168"/>
      <c r="AA984" s="168"/>
      <c r="AB984" s="168"/>
      <c r="AC984" s="168"/>
      <c r="AD984" s="162"/>
      <c r="AE984" s="162"/>
      <c r="AF984" s="162"/>
      <c r="AG984" s="162"/>
      <c r="AH984" s="162"/>
      <c r="AI984" s="163"/>
      <c r="AJ984" s="163"/>
      <c r="AK984" s="163"/>
      <c r="AL984" s="163"/>
      <c r="AM984" s="199"/>
      <c r="AN984" s="199"/>
      <c r="AO984" s="199"/>
      <c r="AP984" s="199"/>
      <c r="AQ984" s="199"/>
      <c r="AR984" s="163"/>
    </row>
    <row r="985" spans="1:44" x14ac:dyDescent="0.25">
      <c r="A985" s="165"/>
      <c r="B985" s="165"/>
      <c r="C985" s="165"/>
      <c r="D985" s="166"/>
      <c r="E985" s="166"/>
      <c r="F985" s="165"/>
      <c r="G985" s="165"/>
      <c r="H985" s="167"/>
      <c r="I985" s="167"/>
      <c r="J985" s="161" t="str">
        <f t="shared" si="201"/>
        <v/>
      </c>
      <c r="K985" s="197"/>
      <c r="L985" s="207"/>
      <c r="M985" s="233"/>
      <c r="N985" s="221"/>
      <c r="O985" s="224"/>
      <c r="P985" s="399"/>
      <c r="Q985" s="399"/>
      <c r="R985" s="205"/>
      <c r="S985" s="169"/>
      <c r="T985" s="205"/>
      <c r="U985" s="169"/>
      <c r="V985" s="169"/>
      <c r="W985" s="231"/>
      <c r="X985" s="168"/>
      <c r="Y985" s="168"/>
      <c r="Z985" s="168"/>
      <c r="AA985" s="168"/>
      <c r="AB985" s="168"/>
      <c r="AC985" s="168"/>
      <c r="AD985" s="162"/>
      <c r="AE985" s="162"/>
      <c r="AF985" s="162"/>
      <c r="AG985" s="162"/>
      <c r="AH985" s="162"/>
      <c r="AI985" s="163"/>
      <c r="AJ985" s="163"/>
      <c r="AK985" s="163"/>
      <c r="AL985" s="163"/>
      <c r="AM985" s="199"/>
      <c r="AN985" s="199"/>
      <c r="AO985" s="199"/>
      <c r="AP985" s="199"/>
      <c r="AQ985" s="199"/>
      <c r="AR985" s="163"/>
    </row>
    <row r="986" spans="1:44" x14ac:dyDescent="0.25">
      <c r="A986" s="165"/>
      <c r="B986" s="165"/>
      <c r="C986" s="165"/>
      <c r="D986" s="166"/>
      <c r="E986" s="166"/>
      <c r="F986" s="165"/>
      <c r="G986" s="165"/>
      <c r="H986" s="167"/>
      <c r="I986" s="167"/>
      <c r="J986" s="161" t="str">
        <f t="shared" si="201"/>
        <v/>
      </c>
      <c r="K986" s="197"/>
      <c r="L986" s="207"/>
      <c r="M986" s="233"/>
      <c r="N986" s="221"/>
      <c r="O986" s="224"/>
      <c r="P986" s="399"/>
      <c r="Q986" s="399"/>
      <c r="R986" s="205"/>
      <c r="S986" s="169"/>
      <c r="T986" s="205"/>
      <c r="U986" s="169"/>
      <c r="V986" s="169"/>
      <c r="W986" s="231"/>
      <c r="X986" s="168"/>
      <c r="Y986" s="168"/>
      <c r="Z986" s="168"/>
      <c r="AA986" s="168"/>
      <c r="AB986" s="168"/>
      <c r="AC986" s="168"/>
      <c r="AD986" s="162"/>
      <c r="AE986" s="162"/>
      <c r="AF986" s="162"/>
      <c r="AG986" s="162"/>
      <c r="AH986" s="162"/>
      <c r="AI986" s="163"/>
      <c r="AJ986" s="163"/>
      <c r="AK986" s="163"/>
      <c r="AL986" s="163"/>
      <c r="AM986" s="199"/>
      <c r="AN986" s="199"/>
      <c r="AO986" s="199"/>
      <c r="AP986" s="199"/>
      <c r="AQ986" s="199"/>
      <c r="AR986" s="163"/>
    </row>
    <row r="987" spans="1:44" x14ac:dyDescent="0.25">
      <c r="A987" s="165"/>
      <c r="B987" s="165"/>
      <c r="C987" s="165"/>
      <c r="D987" s="166"/>
      <c r="E987" s="166"/>
      <c r="F987" s="165"/>
      <c r="G987" s="165"/>
      <c r="H987" s="167"/>
      <c r="I987" s="167"/>
      <c r="J987" s="161" t="str">
        <f t="shared" si="201"/>
        <v/>
      </c>
      <c r="K987" s="197"/>
      <c r="L987" s="207"/>
      <c r="M987" s="233"/>
      <c r="N987" s="221"/>
      <c r="O987" s="224"/>
      <c r="P987" s="399"/>
      <c r="Q987" s="399"/>
      <c r="R987" s="205"/>
      <c r="S987" s="169"/>
      <c r="T987" s="205"/>
      <c r="U987" s="169"/>
      <c r="V987" s="169"/>
      <c r="W987" s="231"/>
      <c r="X987" s="168"/>
      <c r="Y987" s="168"/>
      <c r="Z987" s="168"/>
      <c r="AA987" s="168"/>
      <c r="AB987" s="168"/>
      <c r="AC987" s="168"/>
      <c r="AD987" s="162"/>
      <c r="AE987" s="162"/>
      <c r="AF987" s="162"/>
      <c r="AG987" s="162"/>
      <c r="AH987" s="162"/>
      <c r="AI987" s="163"/>
      <c r="AJ987" s="163"/>
      <c r="AK987" s="163"/>
      <c r="AL987" s="163"/>
      <c r="AM987" s="199"/>
      <c r="AN987" s="199"/>
      <c r="AO987" s="199"/>
      <c r="AP987" s="199"/>
      <c r="AQ987" s="199"/>
      <c r="AR987" s="163"/>
    </row>
    <row r="988" spans="1:44" x14ac:dyDescent="0.25">
      <c r="A988" s="165"/>
      <c r="B988" s="165"/>
      <c r="C988" s="165"/>
      <c r="D988" s="166"/>
      <c r="E988" s="166"/>
      <c r="F988" s="165"/>
      <c r="G988" s="165"/>
      <c r="H988" s="167"/>
      <c r="I988" s="167"/>
      <c r="J988" s="161" t="str">
        <f t="shared" si="201"/>
        <v/>
      </c>
      <c r="K988" s="197"/>
      <c r="L988" s="207"/>
      <c r="M988" s="233"/>
      <c r="N988" s="221"/>
      <c r="O988" s="224"/>
      <c r="P988" s="399"/>
      <c r="Q988" s="399"/>
      <c r="R988" s="205"/>
      <c r="S988" s="169"/>
      <c r="T988" s="205"/>
      <c r="U988" s="169"/>
      <c r="V988" s="169"/>
      <c r="W988" s="231"/>
      <c r="X988" s="168"/>
      <c r="Y988" s="168"/>
      <c r="Z988" s="168"/>
      <c r="AA988" s="168"/>
      <c r="AB988" s="168"/>
      <c r="AC988" s="168"/>
      <c r="AD988" s="162"/>
      <c r="AE988" s="162"/>
      <c r="AF988" s="162"/>
      <c r="AG988" s="162"/>
      <c r="AH988" s="162"/>
      <c r="AI988" s="163"/>
      <c r="AJ988" s="163"/>
      <c r="AK988" s="163"/>
      <c r="AL988" s="163"/>
      <c r="AM988" s="199"/>
      <c r="AN988" s="199"/>
      <c r="AO988" s="199"/>
      <c r="AP988" s="199"/>
      <c r="AQ988" s="199"/>
      <c r="AR988" s="163"/>
    </row>
    <row r="989" spans="1:44" x14ac:dyDescent="0.25">
      <c r="A989" s="165"/>
      <c r="B989" s="165"/>
      <c r="C989" s="165"/>
      <c r="D989" s="166"/>
      <c r="E989" s="166"/>
      <c r="F989" s="165"/>
      <c r="G989" s="165"/>
      <c r="H989" s="167"/>
      <c r="I989" s="167"/>
      <c r="J989" s="161" t="str">
        <f t="shared" si="201"/>
        <v/>
      </c>
      <c r="K989" s="197"/>
      <c r="L989" s="207"/>
      <c r="M989" s="233"/>
      <c r="N989" s="221"/>
      <c r="O989" s="224"/>
      <c r="P989" s="399"/>
      <c r="Q989" s="399"/>
      <c r="R989" s="205"/>
      <c r="S989" s="169"/>
      <c r="T989" s="205"/>
      <c r="U989" s="169"/>
      <c r="V989" s="169"/>
      <c r="W989" s="231"/>
      <c r="X989" s="168"/>
      <c r="Y989" s="168"/>
      <c r="Z989" s="168"/>
      <c r="AA989" s="168"/>
      <c r="AB989" s="168"/>
      <c r="AC989" s="168"/>
      <c r="AD989" s="162"/>
      <c r="AE989" s="162"/>
      <c r="AF989" s="162"/>
      <c r="AG989" s="162"/>
      <c r="AH989" s="162"/>
      <c r="AI989" s="163"/>
      <c r="AJ989" s="163"/>
      <c r="AK989" s="163"/>
      <c r="AL989" s="163"/>
      <c r="AM989" s="199"/>
      <c r="AN989" s="199"/>
      <c r="AO989" s="199"/>
      <c r="AP989" s="199"/>
      <c r="AQ989" s="199"/>
      <c r="AR989" s="163"/>
    </row>
    <row r="990" spans="1:44" x14ac:dyDescent="0.25">
      <c r="A990" s="165"/>
      <c r="B990" s="165"/>
      <c r="C990" s="165"/>
      <c r="D990" s="166"/>
      <c r="E990" s="166"/>
      <c r="F990" s="165"/>
      <c r="G990" s="165"/>
      <c r="H990" s="167"/>
      <c r="I990" s="167"/>
      <c r="J990" s="161" t="str">
        <f t="shared" si="201"/>
        <v/>
      </c>
      <c r="K990" s="197"/>
      <c r="L990" s="207"/>
      <c r="M990" s="233"/>
      <c r="N990" s="221"/>
      <c r="O990" s="224"/>
      <c r="P990" s="399"/>
      <c r="Q990" s="399"/>
      <c r="R990" s="205"/>
      <c r="S990" s="169"/>
      <c r="T990" s="205"/>
      <c r="U990" s="169"/>
      <c r="V990" s="169"/>
      <c r="W990" s="231"/>
      <c r="X990" s="168"/>
      <c r="Y990" s="168"/>
      <c r="Z990" s="168"/>
      <c r="AA990" s="168"/>
      <c r="AB990" s="168"/>
      <c r="AC990" s="168"/>
      <c r="AD990" s="162"/>
      <c r="AE990" s="162"/>
      <c r="AF990" s="162"/>
      <c r="AG990" s="162"/>
      <c r="AH990" s="162"/>
      <c r="AI990" s="163"/>
      <c r="AJ990" s="163"/>
      <c r="AK990" s="163"/>
      <c r="AL990" s="163"/>
      <c r="AM990" s="199"/>
      <c r="AN990" s="199"/>
      <c r="AO990" s="199"/>
      <c r="AP990" s="199"/>
      <c r="AQ990" s="199"/>
      <c r="AR990" s="163"/>
    </row>
    <row r="991" spans="1:44" x14ac:dyDescent="0.25">
      <c r="A991" s="165"/>
      <c r="B991" s="165"/>
      <c r="C991" s="165"/>
      <c r="D991" s="166"/>
      <c r="E991" s="166"/>
      <c r="F991" s="165"/>
      <c r="G991" s="165"/>
      <c r="H991" s="167"/>
      <c r="I991" s="167"/>
      <c r="J991" s="161" t="str">
        <f t="shared" si="201"/>
        <v/>
      </c>
      <c r="K991" s="197"/>
      <c r="L991" s="207"/>
      <c r="M991" s="233"/>
      <c r="N991" s="221"/>
      <c r="O991" s="224"/>
      <c r="P991" s="399"/>
      <c r="Q991" s="399"/>
      <c r="R991" s="205"/>
      <c r="S991" s="169"/>
      <c r="T991" s="205"/>
      <c r="U991" s="169"/>
      <c r="V991" s="169"/>
      <c r="W991" s="231"/>
      <c r="X991" s="168"/>
      <c r="Y991" s="168"/>
      <c r="Z991" s="168"/>
      <c r="AA991" s="168"/>
      <c r="AB991" s="168"/>
      <c r="AC991" s="168"/>
      <c r="AD991" s="162"/>
      <c r="AE991" s="162"/>
      <c r="AF991" s="162"/>
      <c r="AG991" s="162"/>
      <c r="AH991" s="162"/>
      <c r="AI991" s="163"/>
      <c r="AJ991" s="163"/>
      <c r="AK991" s="163"/>
      <c r="AL991" s="163"/>
      <c r="AM991" s="199"/>
      <c r="AN991" s="199"/>
      <c r="AO991" s="199"/>
      <c r="AP991" s="199"/>
      <c r="AQ991" s="199"/>
      <c r="AR991" s="163"/>
    </row>
    <row r="992" spans="1:44" x14ac:dyDescent="0.25">
      <c r="A992" s="165"/>
      <c r="B992" s="165"/>
      <c r="C992" s="165"/>
      <c r="D992" s="166"/>
      <c r="E992" s="166"/>
      <c r="F992" s="165"/>
      <c r="G992" s="165"/>
      <c r="H992" s="167"/>
      <c r="I992" s="167"/>
      <c r="J992" s="161" t="str">
        <f t="shared" si="201"/>
        <v/>
      </c>
      <c r="K992" s="197"/>
      <c r="L992" s="207"/>
      <c r="M992" s="233"/>
      <c r="N992" s="221"/>
      <c r="O992" s="224"/>
      <c r="P992" s="399"/>
      <c r="Q992" s="399"/>
      <c r="R992" s="205"/>
      <c r="S992" s="169"/>
      <c r="T992" s="205"/>
      <c r="U992" s="169"/>
      <c r="V992" s="169"/>
      <c r="W992" s="231"/>
      <c r="X992" s="168"/>
      <c r="Y992" s="168"/>
      <c r="Z992" s="168"/>
      <c r="AA992" s="168"/>
      <c r="AB992" s="168"/>
      <c r="AC992" s="168"/>
      <c r="AD992" s="162"/>
      <c r="AE992" s="162"/>
      <c r="AF992" s="162"/>
      <c r="AG992" s="162"/>
      <c r="AH992" s="162"/>
      <c r="AI992" s="163"/>
      <c r="AJ992" s="163"/>
      <c r="AK992" s="163"/>
      <c r="AL992" s="163"/>
      <c r="AM992" s="199"/>
      <c r="AN992" s="199"/>
      <c r="AO992" s="199"/>
      <c r="AP992" s="199"/>
      <c r="AQ992" s="199"/>
      <c r="AR992" s="163"/>
    </row>
    <row r="993" spans="1:44" x14ac:dyDescent="0.25">
      <c r="A993" s="165"/>
      <c r="B993" s="165"/>
      <c r="C993" s="165"/>
      <c r="D993" s="166"/>
      <c r="E993" s="166"/>
      <c r="F993" s="165"/>
      <c r="G993" s="165"/>
      <c r="H993" s="167"/>
      <c r="I993" s="167"/>
      <c r="J993" s="161" t="str">
        <f t="shared" si="201"/>
        <v/>
      </c>
      <c r="K993" s="197"/>
      <c r="L993" s="207"/>
      <c r="M993" s="233"/>
      <c r="N993" s="221"/>
      <c r="O993" s="224"/>
      <c r="P993" s="399"/>
      <c r="Q993" s="399"/>
      <c r="R993" s="205"/>
      <c r="S993" s="169"/>
      <c r="T993" s="205"/>
      <c r="U993" s="169"/>
      <c r="V993" s="169"/>
      <c r="W993" s="231"/>
      <c r="X993" s="168"/>
      <c r="Y993" s="168"/>
      <c r="Z993" s="168"/>
      <c r="AA993" s="168"/>
      <c r="AB993" s="168"/>
      <c r="AC993" s="168"/>
      <c r="AD993" s="162"/>
      <c r="AE993" s="162"/>
      <c r="AF993" s="162"/>
      <c r="AG993" s="162"/>
      <c r="AH993" s="162"/>
      <c r="AI993" s="163"/>
      <c r="AJ993" s="163"/>
      <c r="AK993" s="163"/>
      <c r="AL993" s="163"/>
      <c r="AM993" s="199"/>
      <c r="AN993" s="199"/>
      <c r="AO993" s="199"/>
      <c r="AP993" s="199"/>
      <c r="AQ993" s="199"/>
      <c r="AR993" s="163"/>
    </row>
    <row r="994" spans="1:44" x14ac:dyDescent="0.25">
      <c r="A994" s="165"/>
      <c r="B994" s="165"/>
      <c r="C994" s="165"/>
      <c r="D994" s="166"/>
      <c r="E994" s="166"/>
      <c r="F994" s="165"/>
      <c r="G994" s="165"/>
      <c r="H994" s="167"/>
      <c r="I994" s="167"/>
      <c r="J994" s="161" t="str">
        <f t="shared" si="201"/>
        <v/>
      </c>
      <c r="K994" s="197"/>
      <c r="L994" s="207"/>
      <c r="M994" s="233"/>
      <c r="N994" s="221"/>
      <c r="O994" s="224"/>
      <c r="P994" s="399"/>
      <c r="Q994" s="399"/>
      <c r="R994" s="205"/>
      <c r="S994" s="169"/>
      <c r="T994" s="205"/>
      <c r="U994" s="169"/>
      <c r="V994" s="169"/>
      <c r="W994" s="231"/>
      <c r="X994" s="168"/>
      <c r="Y994" s="168"/>
      <c r="Z994" s="168"/>
      <c r="AA994" s="168"/>
      <c r="AB994" s="168"/>
      <c r="AC994" s="168"/>
      <c r="AD994" s="162"/>
      <c r="AE994" s="162"/>
      <c r="AF994" s="162"/>
      <c r="AG994" s="162"/>
      <c r="AH994" s="162"/>
      <c r="AI994" s="163"/>
      <c r="AJ994" s="163"/>
      <c r="AK994" s="163"/>
      <c r="AL994" s="163"/>
      <c r="AM994" s="199"/>
      <c r="AN994" s="199"/>
      <c r="AO994" s="199"/>
      <c r="AP994" s="199"/>
      <c r="AQ994" s="199"/>
      <c r="AR994" s="163"/>
    </row>
    <row r="995" spans="1:44" x14ac:dyDescent="0.25">
      <c r="A995" s="165"/>
      <c r="B995" s="165"/>
      <c r="C995" s="165"/>
      <c r="D995" s="166"/>
      <c r="E995" s="166"/>
      <c r="F995" s="165"/>
      <c r="G995" s="165"/>
      <c r="H995" s="167"/>
      <c r="I995" s="167"/>
      <c r="J995" s="161" t="str">
        <f t="shared" si="201"/>
        <v/>
      </c>
      <c r="K995" s="197"/>
      <c r="L995" s="207"/>
      <c r="M995" s="233"/>
      <c r="N995" s="221"/>
      <c r="O995" s="224"/>
      <c r="P995" s="399"/>
      <c r="Q995" s="399"/>
      <c r="R995" s="205"/>
      <c r="S995" s="169"/>
      <c r="T995" s="205"/>
      <c r="U995" s="169"/>
      <c r="V995" s="169"/>
      <c r="W995" s="231"/>
      <c r="X995" s="168"/>
      <c r="Y995" s="168"/>
      <c r="Z995" s="168"/>
      <c r="AA995" s="168"/>
      <c r="AB995" s="168"/>
      <c r="AC995" s="168"/>
      <c r="AD995" s="162"/>
      <c r="AE995" s="162"/>
      <c r="AF995" s="162"/>
      <c r="AG995" s="162"/>
      <c r="AH995" s="162"/>
      <c r="AI995" s="163"/>
      <c r="AJ995" s="163"/>
      <c r="AK995" s="163"/>
      <c r="AL995" s="163"/>
      <c r="AM995" s="199"/>
      <c r="AN995" s="199"/>
      <c r="AO995" s="199"/>
      <c r="AP995" s="199"/>
      <c r="AQ995" s="199"/>
      <c r="AR995" s="163"/>
    </row>
    <row r="996" spans="1:44" x14ac:dyDescent="0.25">
      <c r="A996" s="165"/>
      <c r="B996" s="165"/>
      <c r="C996" s="165"/>
      <c r="D996" s="166"/>
      <c r="E996" s="166"/>
      <c r="F996" s="165"/>
      <c r="G996" s="165"/>
      <c r="H996" s="167"/>
      <c r="I996" s="167"/>
      <c r="J996" s="161" t="str">
        <f t="shared" si="201"/>
        <v/>
      </c>
      <c r="K996" s="197"/>
      <c r="L996" s="207"/>
      <c r="M996" s="233"/>
      <c r="N996" s="221"/>
      <c r="O996" s="224"/>
      <c r="P996" s="399"/>
      <c r="Q996" s="399"/>
      <c r="R996" s="205"/>
      <c r="S996" s="169"/>
      <c r="T996" s="205"/>
      <c r="U996" s="169"/>
      <c r="V996" s="169"/>
      <c r="W996" s="231"/>
      <c r="X996" s="168"/>
      <c r="Y996" s="168"/>
      <c r="Z996" s="168"/>
      <c r="AA996" s="168"/>
      <c r="AB996" s="168"/>
      <c r="AC996" s="168"/>
      <c r="AD996" s="162"/>
      <c r="AE996" s="162"/>
      <c r="AF996" s="162"/>
      <c r="AG996" s="162"/>
      <c r="AH996" s="162"/>
      <c r="AI996" s="163"/>
      <c r="AJ996" s="163"/>
      <c r="AK996" s="163"/>
      <c r="AL996" s="163"/>
      <c r="AM996" s="199"/>
      <c r="AN996" s="199"/>
      <c r="AO996" s="199"/>
      <c r="AP996" s="199"/>
      <c r="AQ996" s="199"/>
      <c r="AR996" s="163"/>
    </row>
    <row r="997" spans="1:44" x14ac:dyDescent="0.25">
      <c r="A997" s="165"/>
      <c r="B997" s="165"/>
      <c r="C997" s="165"/>
      <c r="D997" s="166"/>
      <c r="E997" s="166"/>
      <c r="F997" s="165"/>
      <c r="G997" s="165"/>
      <c r="H997" s="167"/>
      <c r="I997" s="167"/>
      <c r="J997" s="161" t="str">
        <f t="shared" si="201"/>
        <v/>
      </c>
      <c r="K997" s="197"/>
      <c r="L997" s="207"/>
      <c r="M997" s="233"/>
      <c r="N997" s="221"/>
      <c r="O997" s="224"/>
      <c r="P997" s="399"/>
      <c r="Q997" s="399"/>
      <c r="R997" s="205"/>
      <c r="S997" s="169"/>
      <c r="T997" s="205"/>
      <c r="U997" s="169"/>
      <c r="V997" s="169"/>
      <c r="W997" s="231"/>
      <c r="X997" s="168"/>
      <c r="Y997" s="168"/>
      <c r="Z997" s="168"/>
      <c r="AA997" s="168"/>
      <c r="AB997" s="168"/>
      <c r="AC997" s="168"/>
      <c r="AD997" s="162"/>
      <c r="AE997" s="162"/>
      <c r="AF997" s="162"/>
      <c r="AG997" s="162"/>
      <c r="AH997" s="162"/>
      <c r="AI997" s="163"/>
      <c r="AJ997" s="163"/>
      <c r="AK997" s="163"/>
      <c r="AL997" s="163"/>
      <c r="AM997" s="199"/>
      <c r="AN997" s="199"/>
      <c r="AO997" s="199"/>
      <c r="AP997" s="199"/>
      <c r="AQ997" s="199"/>
      <c r="AR997" s="163"/>
    </row>
    <row r="998" spans="1:44" x14ac:dyDescent="0.25">
      <c r="A998" s="165"/>
      <c r="B998" s="165"/>
      <c r="C998" s="165"/>
      <c r="D998" s="166"/>
      <c r="E998" s="166"/>
      <c r="F998" s="165"/>
      <c r="G998" s="165"/>
      <c r="H998" s="167"/>
      <c r="I998" s="167"/>
      <c r="J998" s="161" t="str">
        <f t="shared" si="201"/>
        <v/>
      </c>
      <c r="K998" s="197"/>
      <c r="L998" s="207"/>
      <c r="M998" s="233"/>
      <c r="N998" s="221"/>
      <c r="O998" s="224"/>
      <c r="P998" s="399"/>
      <c r="Q998" s="399"/>
      <c r="R998" s="205"/>
      <c r="S998" s="169"/>
      <c r="T998" s="205"/>
      <c r="U998" s="169"/>
      <c r="V998" s="169"/>
      <c r="W998" s="231"/>
      <c r="X998" s="168"/>
      <c r="Y998" s="168"/>
      <c r="Z998" s="168"/>
      <c r="AA998" s="168"/>
      <c r="AB998" s="168"/>
      <c r="AC998" s="168"/>
      <c r="AD998" s="162"/>
      <c r="AE998" s="162"/>
      <c r="AF998" s="162"/>
      <c r="AG998" s="162"/>
      <c r="AH998" s="162"/>
      <c r="AI998" s="163"/>
      <c r="AJ998" s="163"/>
      <c r="AK998" s="163"/>
      <c r="AL998" s="163"/>
      <c r="AM998" s="199"/>
      <c r="AN998" s="199"/>
      <c r="AO998" s="199"/>
      <c r="AP998" s="199"/>
      <c r="AQ998" s="199"/>
      <c r="AR998" s="163"/>
    </row>
    <row r="999" spans="1:44" x14ac:dyDescent="0.25">
      <c r="A999" s="165"/>
      <c r="B999" s="165"/>
      <c r="C999" s="165"/>
      <c r="D999" s="166"/>
      <c r="E999" s="166"/>
      <c r="F999" s="165"/>
      <c r="G999" s="165"/>
      <c r="H999" s="167"/>
      <c r="I999" s="167"/>
      <c r="J999" s="161" t="str">
        <f t="shared" ref="J999:J1042" si="202">IF(A999="","",IF(OR(I999="",H999="")=TRUE,"OPEN","CLOSED"))</f>
        <v/>
      </c>
      <c r="K999" s="197"/>
      <c r="L999" s="207"/>
      <c r="M999" s="233"/>
      <c r="N999" s="221"/>
      <c r="O999" s="224"/>
      <c r="P999" s="399"/>
      <c r="Q999" s="399"/>
      <c r="R999" s="205"/>
      <c r="S999" s="169"/>
      <c r="T999" s="205"/>
      <c r="U999" s="169"/>
      <c r="V999" s="169"/>
      <c r="W999" s="231"/>
      <c r="X999" s="168"/>
      <c r="Y999" s="168"/>
      <c r="Z999" s="168"/>
      <c r="AA999" s="168"/>
      <c r="AB999" s="168"/>
      <c r="AC999" s="168"/>
      <c r="AD999" s="162"/>
      <c r="AE999" s="162"/>
      <c r="AF999" s="162"/>
      <c r="AG999" s="162"/>
      <c r="AH999" s="162"/>
      <c r="AI999" s="163"/>
      <c r="AJ999" s="163"/>
      <c r="AK999" s="163"/>
      <c r="AL999" s="163"/>
      <c r="AM999" s="199"/>
      <c r="AN999" s="199"/>
      <c r="AO999" s="199"/>
      <c r="AP999" s="199"/>
      <c r="AQ999" s="199"/>
      <c r="AR999" s="163"/>
    </row>
    <row r="1000" spans="1:44" x14ac:dyDescent="0.25">
      <c r="A1000" s="165"/>
      <c r="B1000" s="165"/>
      <c r="C1000" s="165"/>
      <c r="D1000" s="166"/>
      <c r="E1000" s="166"/>
      <c r="F1000" s="165"/>
      <c r="G1000" s="165"/>
      <c r="H1000" s="167"/>
      <c r="I1000" s="167"/>
      <c r="J1000" s="161" t="str">
        <f t="shared" si="202"/>
        <v/>
      </c>
      <c r="K1000" s="197"/>
      <c r="L1000" s="207"/>
      <c r="M1000" s="233"/>
      <c r="N1000" s="221"/>
      <c r="O1000" s="224"/>
      <c r="P1000" s="399"/>
      <c r="Q1000" s="399"/>
      <c r="R1000" s="205"/>
      <c r="S1000" s="169"/>
      <c r="T1000" s="205"/>
      <c r="U1000" s="169"/>
      <c r="V1000" s="169"/>
      <c r="W1000" s="231"/>
      <c r="X1000" s="168"/>
      <c r="Y1000" s="168"/>
      <c r="Z1000" s="168"/>
      <c r="AA1000" s="168"/>
      <c r="AB1000" s="168"/>
      <c r="AC1000" s="168"/>
      <c r="AD1000" s="162"/>
      <c r="AE1000" s="162"/>
      <c r="AF1000" s="162"/>
      <c r="AG1000" s="162"/>
      <c r="AH1000" s="162"/>
      <c r="AI1000" s="163"/>
      <c r="AJ1000" s="163"/>
      <c r="AK1000" s="163"/>
      <c r="AL1000" s="163"/>
      <c r="AM1000" s="199"/>
      <c r="AN1000" s="199"/>
      <c r="AO1000" s="199"/>
      <c r="AP1000" s="199"/>
      <c r="AQ1000" s="199"/>
      <c r="AR1000" s="163"/>
    </row>
    <row r="1001" spans="1:44" x14ac:dyDescent="0.25">
      <c r="A1001" s="165"/>
      <c r="B1001" s="165"/>
      <c r="C1001" s="165"/>
      <c r="D1001" s="166"/>
      <c r="E1001" s="166"/>
      <c r="F1001" s="165"/>
      <c r="G1001" s="165"/>
      <c r="H1001" s="167"/>
      <c r="I1001" s="167"/>
      <c r="J1001" s="161" t="str">
        <f t="shared" si="202"/>
        <v/>
      </c>
      <c r="K1001" s="197"/>
      <c r="L1001" s="207"/>
      <c r="M1001" s="233"/>
      <c r="N1001" s="221"/>
      <c r="O1001" s="224"/>
      <c r="P1001" s="399"/>
      <c r="Q1001" s="399"/>
      <c r="R1001" s="205"/>
      <c r="S1001" s="169"/>
      <c r="T1001" s="205"/>
      <c r="U1001" s="169"/>
      <c r="V1001" s="169"/>
      <c r="W1001" s="231"/>
      <c r="X1001" s="168"/>
      <c r="Y1001" s="168"/>
      <c r="Z1001" s="168"/>
      <c r="AA1001" s="168"/>
      <c r="AB1001" s="168"/>
      <c r="AC1001" s="168"/>
      <c r="AD1001" s="162"/>
      <c r="AE1001" s="162"/>
      <c r="AF1001" s="162"/>
      <c r="AG1001" s="162"/>
      <c r="AH1001" s="162"/>
      <c r="AI1001" s="163"/>
      <c r="AJ1001" s="163"/>
      <c r="AK1001" s="163"/>
      <c r="AL1001" s="163"/>
      <c r="AM1001" s="199"/>
      <c r="AN1001" s="199"/>
      <c r="AO1001" s="199"/>
      <c r="AP1001" s="199"/>
      <c r="AQ1001" s="199"/>
      <c r="AR1001" s="163"/>
    </row>
    <row r="1002" spans="1:44" x14ac:dyDescent="0.25">
      <c r="A1002" s="165"/>
      <c r="B1002" s="165"/>
      <c r="C1002" s="165"/>
      <c r="D1002" s="166"/>
      <c r="E1002" s="166"/>
      <c r="F1002" s="165"/>
      <c r="G1002" s="165"/>
      <c r="H1002" s="167"/>
      <c r="I1002" s="167"/>
      <c r="J1002" s="161" t="str">
        <f t="shared" si="202"/>
        <v/>
      </c>
      <c r="K1002" s="197"/>
      <c r="L1002" s="207"/>
      <c r="M1002" s="233"/>
      <c r="N1002" s="221"/>
      <c r="O1002" s="224"/>
      <c r="P1002" s="399"/>
      <c r="Q1002" s="399"/>
      <c r="R1002" s="205"/>
      <c r="S1002" s="169"/>
      <c r="T1002" s="205"/>
      <c r="U1002" s="169"/>
      <c r="V1002" s="169"/>
      <c r="W1002" s="231"/>
      <c r="X1002" s="168"/>
      <c r="Y1002" s="168"/>
      <c r="Z1002" s="168"/>
      <c r="AA1002" s="168"/>
      <c r="AB1002" s="168"/>
      <c r="AC1002" s="168"/>
      <c r="AD1002" s="162"/>
      <c r="AE1002" s="162"/>
      <c r="AF1002" s="162"/>
      <c r="AG1002" s="162"/>
      <c r="AH1002" s="162"/>
      <c r="AI1002" s="163"/>
      <c r="AJ1002" s="163"/>
      <c r="AK1002" s="163"/>
      <c r="AL1002" s="163"/>
      <c r="AM1002" s="199"/>
      <c r="AN1002" s="199"/>
      <c r="AO1002" s="199"/>
      <c r="AP1002" s="199"/>
      <c r="AQ1002" s="199"/>
      <c r="AR1002" s="163"/>
    </row>
    <row r="1003" spans="1:44" x14ac:dyDescent="0.25">
      <c r="A1003" s="165"/>
      <c r="B1003" s="165"/>
      <c r="C1003" s="165"/>
      <c r="D1003" s="166"/>
      <c r="E1003" s="166"/>
      <c r="F1003" s="165"/>
      <c r="G1003" s="165"/>
      <c r="H1003" s="167"/>
      <c r="I1003" s="167"/>
      <c r="J1003" s="161" t="str">
        <f t="shared" si="202"/>
        <v/>
      </c>
      <c r="K1003" s="197"/>
      <c r="L1003" s="207"/>
      <c r="M1003" s="233"/>
      <c r="N1003" s="221"/>
      <c r="O1003" s="224"/>
      <c r="P1003" s="399"/>
      <c r="Q1003" s="399"/>
      <c r="R1003" s="205"/>
      <c r="S1003" s="169"/>
      <c r="T1003" s="205"/>
      <c r="U1003" s="169"/>
      <c r="V1003" s="169"/>
      <c r="W1003" s="231"/>
      <c r="X1003" s="168"/>
      <c r="Y1003" s="168"/>
      <c r="Z1003" s="168"/>
      <c r="AA1003" s="168"/>
      <c r="AB1003" s="168"/>
      <c r="AC1003" s="168"/>
      <c r="AD1003" s="162"/>
      <c r="AE1003" s="162"/>
      <c r="AF1003" s="162"/>
      <c r="AG1003" s="162"/>
      <c r="AH1003" s="162"/>
      <c r="AI1003" s="163"/>
      <c r="AJ1003" s="163"/>
      <c r="AK1003" s="163"/>
      <c r="AL1003" s="163"/>
      <c r="AM1003" s="199"/>
      <c r="AN1003" s="199"/>
      <c r="AO1003" s="199"/>
      <c r="AP1003" s="199"/>
      <c r="AQ1003" s="199"/>
      <c r="AR1003" s="163"/>
    </row>
    <row r="1004" spans="1:44" x14ac:dyDescent="0.25">
      <c r="A1004" s="165"/>
      <c r="B1004" s="165"/>
      <c r="C1004" s="165"/>
      <c r="D1004" s="166"/>
      <c r="E1004" s="166"/>
      <c r="F1004" s="165"/>
      <c r="G1004" s="165"/>
      <c r="H1004" s="167"/>
      <c r="I1004" s="167"/>
      <c r="J1004" s="161" t="str">
        <f t="shared" si="202"/>
        <v/>
      </c>
      <c r="K1004" s="197"/>
      <c r="L1004" s="207"/>
      <c r="M1004" s="233"/>
      <c r="N1004" s="221"/>
      <c r="O1004" s="224"/>
      <c r="P1004" s="399"/>
      <c r="Q1004" s="399"/>
      <c r="R1004" s="205"/>
      <c r="S1004" s="169"/>
      <c r="T1004" s="205"/>
      <c r="U1004" s="169"/>
      <c r="V1004" s="169"/>
      <c r="W1004" s="231"/>
      <c r="X1004" s="168"/>
      <c r="Y1004" s="168"/>
      <c r="Z1004" s="168"/>
      <c r="AA1004" s="168"/>
      <c r="AB1004" s="168"/>
      <c r="AC1004" s="168"/>
      <c r="AD1004" s="162"/>
      <c r="AE1004" s="162"/>
      <c r="AF1004" s="162"/>
      <c r="AG1004" s="162"/>
      <c r="AH1004" s="162"/>
      <c r="AI1004" s="163"/>
      <c r="AJ1004" s="163"/>
      <c r="AK1004" s="163"/>
      <c r="AL1004" s="163"/>
      <c r="AM1004" s="199"/>
      <c r="AN1004" s="199"/>
      <c r="AO1004" s="199"/>
      <c r="AP1004" s="199"/>
      <c r="AQ1004" s="199"/>
      <c r="AR1004" s="163"/>
    </row>
    <row r="1005" spans="1:44" x14ac:dyDescent="0.25">
      <c r="A1005" s="165"/>
      <c r="B1005" s="165"/>
      <c r="C1005" s="165"/>
      <c r="D1005" s="166"/>
      <c r="E1005" s="166"/>
      <c r="F1005" s="165"/>
      <c r="G1005" s="165"/>
      <c r="H1005" s="167"/>
      <c r="I1005" s="167"/>
      <c r="J1005" s="161" t="str">
        <f t="shared" si="202"/>
        <v/>
      </c>
      <c r="K1005" s="197"/>
      <c r="L1005" s="207"/>
      <c r="M1005" s="233"/>
      <c r="N1005" s="221"/>
      <c r="O1005" s="224"/>
      <c r="P1005" s="399"/>
      <c r="Q1005" s="399"/>
      <c r="R1005" s="205"/>
      <c r="S1005" s="169"/>
      <c r="T1005" s="205"/>
      <c r="U1005" s="169"/>
      <c r="V1005" s="169"/>
      <c r="W1005" s="231"/>
      <c r="X1005" s="168"/>
      <c r="Y1005" s="168"/>
      <c r="Z1005" s="168"/>
      <c r="AA1005" s="168"/>
      <c r="AB1005" s="168"/>
      <c r="AC1005" s="168"/>
      <c r="AD1005" s="162"/>
      <c r="AE1005" s="162"/>
      <c r="AF1005" s="162"/>
      <c r="AG1005" s="162"/>
      <c r="AH1005" s="162"/>
      <c r="AI1005" s="163"/>
      <c r="AJ1005" s="163"/>
      <c r="AK1005" s="163"/>
      <c r="AL1005" s="163"/>
      <c r="AM1005" s="199"/>
      <c r="AN1005" s="199"/>
      <c r="AO1005" s="199"/>
      <c r="AP1005" s="199"/>
      <c r="AQ1005" s="199"/>
      <c r="AR1005" s="163"/>
    </row>
    <row r="1006" spans="1:44" x14ac:dyDescent="0.25">
      <c r="A1006" s="165"/>
      <c r="B1006" s="165"/>
      <c r="C1006" s="165"/>
      <c r="D1006" s="166"/>
      <c r="E1006" s="166"/>
      <c r="F1006" s="165"/>
      <c r="G1006" s="165"/>
      <c r="H1006" s="167"/>
      <c r="I1006" s="167"/>
      <c r="J1006" s="161" t="str">
        <f t="shared" si="202"/>
        <v/>
      </c>
      <c r="K1006" s="197"/>
      <c r="L1006" s="207"/>
      <c r="M1006" s="233"/>
      <c r="N1006" s="221"/>
      <c r="O1006" s="224"/>
      <c r="P1006" s="399"/>
      <c r="Q1006" s="399"/>
      <c r="R1006" s="205"/>
      <c r="S1006" s="169"/>
      <c r="T1006" s="205"/>
      <c r="U1006" s="169"/>
      <c r="V1006" s="169"/>
      <c r="W1006" s="231"/>
      <c r="X1006" s="168"/>
      <c r="Y1006" s="168"/>
      <c r="Z1006" s="168"/>
      <c r="AA1006" s="168"/>
      <c r="AB1006" s="168"/>
      <c r="AC1006" s="168"/>
      <c r="AD1006" s="162"/>
      <c r="AE1006" s="162"/>
      <c r="AF1006" s="162"/>
      <c r="AG1006" s="162"/>
      <c r="AH1006" s="162"/>
      <c r="AI1006" s="163"/>
      <c r="AJ1006" s="163"/>
      <c r="AK1006" s="163"/>
      <c r="AL1006" s="163"/>
      <c r="AM1006" s="199"/>
      <c r="AN1006" s="199"/>
      <c r="AO1006" s="199"/>
      <c r="AP1006" s="199"/>
      <c r="AQ1006" s="199"/>
      <c r="AR1006" s="163"/>
    </row>
    <row r="1007" spans="1:44" x14ac:dyDescent="0.25">
      <c r="A1007" s="165"/>
      <c r="B1007" s="165"/>
      <c r="C1007" s="165"/>
      <c r="D1007" s="166"/>
      <c r="E1007" s="166"/>
      <c r="F1007" s="165"/>
      <c r="G1007" s="165"/>
      <c r="H1007" s="167"/>
      <c r="I1007" s="167"/>
      <c r="J1007" s="161" t="str">
        <f t="shared" si="202"/>
        <v/>
      </c>
      <c r="K1007" s="197"/>
      <c r="L1007" s="207"/>
      <c r="M1007" s="233"/>
      <c r="N1007" s="221"/>
      <c r="O1007" s="224"/>
      <c r="P1007" s="399"/>
      <c r="Q1007" s="399"/>
      <c r="R1007" s="205"/>
      <c r="S1007" s="169"/>
      <c r="T1007" s="205"/>
      <c r="U1007" s="169"/>
      <c r="V1007" s="169"/>
      <c r="W1007" s="231"/>
      <c r="X1007" s="168"/>
      <c r="Y1007" s="168"/>
      <c r="Z1007" s="168"/>
      <c r="AA1007" s="168"/>
      <c r="AB1007" s="168"/>
      <c r="AC1007" s="168"/>
      <c r="AD1007" s="162"/>
      <c r="AE1007" s="162"/>
      <c r="AF1007" s="162"/>
      <c r="AG1007" s="162"/>
      <c r="AH1007" s="162"/>
      <c r="AI1007" s="163"/>
      <c r="AJ1007" s="163"/>
      <c r="AK1007" s="163"/>
      <c r="AL1007" s="163"/>
      <c r="AM1007" s="199"/>
      <c r="AN1007" s="199"/>
      <c r="AO1007" s="199"/>
      <c r="AP1007" s="199"/>
      <c r="AQ1007" s="199"/>
      <c r="AR1007" s="163"/>
    </row>
    <row r="1008" spans="1:44" x14ac:dyDescent="0.25">
      <c r="A1008" s="165"/>
      <c r="B1008" s="165"/>
      <c r="C1008" s="165"/>
      <c r="D1008" s="166"/>
      <c r="E1008" s="166"/>
      <c r="F1008" s="165"/>
      <c r="G1008" s="165"/>
      <c r="H1008" s="167"/>
      <c r="I1008" s="167"/>
      <c r="J1008" s="161" t="str">
        <f t="shared" si="202"/>
        <v/>
      </c>
      <c r="K1008" s="197"/>
      <c r="L1008" s="207"/>
      <c r="M1008" s="233"/>
      <c r="N1008" s="221"/>
      <c r="O1008" s="224"/>
      <c r="P1008" s="399"/>
      <c r="Q1008" s="399"/>
      <c r="R1008" s="205"/>
      <c r="S1008" s="169"/>
      <c r="T1008" s="205"/>
      <c r="U1008" s="169"/>
      <c r="V1008" s="169"/>
      <c r="W1008" s="231"/>
      <c r="X1008" s="168"/>
      <c r="Y1008" s="168"/>
      <c r="Z1008" s="168"/>
      <c r="AA1008" s="168"/>
      <c r="AB1008" s="168"/>
      <c r="AC1008" s="168"/>
      <c r="AD1008" s="162"/>
      <c r="AE1008" s="162"/>
      <c r="AF1008" s="162"/>
      <c r="AG1008" s="162"/>
      <c r="AH1008" s="162"/>
      <c r="AI1008" s="163"/>
      <c r="AJ1008" s="163"/>
      <c r="AK1008" s="163"/>
      <c r="AL1008" s="163"/>
      <c r="AM1008" s="199"/>
      <c r="AN1008" s="199"/>
      <c r="AO1008" s="199"/>
      <c r="AP1008" s="199"/>
      <c r="AQ1008" s="199"/>
      <c r="AR1008" s="163"/>
    </row>
    <row r="1009" spans="1:44" x14ac:dyDescent="0.25">
      <c r="A1009" s="165"/>
      <c r="B1009" s="165"/>
      <c r="C1009" s="165"/>
      <c r="D1009" s="166"/>
      <c r="E1009" s="166"/>
      <c r="F1009" s="165"/>
      <c r="G1009" s="165"/>
      <c r="H1009" s="167"/>
      <c r="I1009" s="167"/>
      <c r="J1009" s="161" t="str">
        <f t="shared" si="202"/>
        <v/>
      </c>
      <c r="K1009" s="197"/>
      <c r="L1009" s="207"/>
      <c r="M1009" s="233"/>
      <c r="N1009" s="221"/>
      <c r="O1009" s="224"/>
      <c r="P1009" s="399"/>
      <c r="Q1009" s="399"/>
      <c r="R1009" s="205"/>
      <c r="S1009" s="169"/>
      <c r="T1009" s="205"/>
      <c r="U1009" s="169"/>
      <c r="V1009" s="169"/>
      <c r="W1009" s="231"/>
      <c r="X1009" s="168"/>
      <c r="Y1009" s="168"/>
      <c r="Z1009" s="168"/>
      <c r="AA1009" s="168"/>
      <c r="AB1009" s="168"/>
      <c r="AC1009" s="168"/>
      <c r="AD1009" s="162"/>
      <c r="AE1009" s="162"/>
      <c r="AF1009" s="162"/>
      <c r="AG1009" s="162"/>
      <c r="AH1009" s="162"/>
      <c r="AI1009" s="163"/>
      <c r="AJ1009" s="163"/>
      <c r="AK1009" s="163"/>
      <c r="AL1009" s="163"/>
      <c r="AM1009" s="199"/>
      <c r="AN1009" s="199"/>
      <c r="AO1009" s="199"/>
      <c r="AP1009" s="199"/>
      <c r="AQ1009" s="199"/>
      <c r="AR1009" s="163"/>
    </row>
    <row r="1010" spans="1:44" x14ac:dyDescent="0.25">
      <c r="A1010" s="165"/>
      <c r="B1010" s="165"/>
      <c r="C1010" s="165"/>
      <c r="D1010" s="166"/>
      <c r="E1010" s="166"/>
      <c r="F1010" s="165"/>
      <c r="G1010" s="165"/>
      <c r="H1010" s="167"/>
      <c r="I1010" s="167"/>
      <c r="J1010" s="161" t="str">
        <f t="shared" si="202"/>
        <v/>
      </c>
      <c r="K1010" s="197"/>
      <c r="L1010" s="207"/>
      <c r="M1010" s="233"/>
      <c r="N1010" s="221"/>
      <c r="O1010" s="224"/>
      <c r="P1010" s="399"/>
      <c r="Q1010" s="399"/>
      <c r="R1010" s="205"/>
      <c r="S1010" s="169"/>
      <c r="T1010" s="205"/>
      <c r="U1010" s="169"/>
      <c r="V1010" s="169"/>
      <c r="W1010" s="231"/>
      <c r="X1010" s="168"/>
      <c r="Y1010" s="168"/>
      <c r="Z1010" s="168"/>
      <c r="AA1010" s="168"/>
      <c r="AB1010" s="168"/>
      <c r="AC1010" s="168"/>
      <c r="AD1010" s="162"/>
      <c r="AE1010" s="162"/>
      <c r="AF1010" s="162"/>
      <c r="AG1010" s="162"/>
      <c r="AH1010" s="162"/>
      <c r="AI1010" s="163"/>
      <c r="AJ1010" s="163"/>
      <c r="AK1010" s="163"/>
      <c r="AL1010" s="163"/>
      <c r="AM1010" s="199"/>
      <c r="AN1010" s="199"/>
      <c r="AO1010" s="199"/>
      <c r="AP1010" s="199"/>
      <c r="AQ1010" s="199"/>
      <c r="AR1010" s="163"/>
    </row>
    <row r="1011" spans="1:44" x14ac:dyDescent="0.25">
      <c r="A1011" s="165"/>
      <c r="B1011" s="165"/>
      <c r="C1011" s="165"/>
      <c r="D1011" s="166"/>
      <c r="E1011" s="166"/>
      <c r="F1011" s="165"/>
      <c r="G1011" s="165"/>
      <c r="H1011" s="167"/>
      <c r="I1011" s="167"/>
      <c r="J1011" s="161" t="str">
        <f t="shared" si="202"/>
        <v/>
      </c>
      <c r="K1011" s="197"/>
      <c r="L1011" s="207"/>
      <c r="M1011" s="233"/>
      <c r="N1011" s="221"/>
      <c r="O1011" s="224"/>
      <c r="P1011" s="399"/>
      <c r="Q1011" s="399"/>
      <c r="R1011" s="205"/>
      <c r="S1011" s="169"/>
      <c r="T1011" s="205"/>
      <c r="U1011" s="169"/>
      <c r="V1011" s="169"/>
      <c r="W1011" s="231"/>
      <c r="X1011" s="168"/>
      <c r="Y1011" s="168"/>
      <c r="Z1011" s="168"/>
      <c r="AA1011" s="168"/>
      <c r="AB1011" s="168"/>
      <c r="AC1011" s="168"/>
      <c r="AD1011" s="162"/>
      <c r="AE1011" s="162"/>
      <c r="AF1011" s="162"/>
      <c r="AG1011" s="162"/>
      <c r="AH1011" s="162"/>
      <c r="AI1011" s="163"/>
      <c r="AJ1011" s="163"/>
      <c r="AK1011" s="163"/>
      <c r="AL1011" s="163"/>
      <c r="AM1011" s="199"/>
      <c r="AN1011" s="199"/>
      <c r="AO1011" s="199"/>
      <c r="AP1011" s="199"/>
      <c r="AQ1011" s="199"/>
      <c r="AR1011" s="163"/>
    </row>
    <row r="1012" spans="1:44" x14ac:dyDescent="0.25">
      <c r="A1012" s="165"/>
      <c r="B1012" s="165"/>
      <c r="C1012" s="165"/>
      <c r="D1012" s="166"/>
      <c r="E1012" s="166"/>
      <c r="F1012" s="165"/>
      <c r="G1012" s="165"/>
      <c r="H1012" s="167"/>
      <c r="I1012" s="167"/>
      <c r="J1012" s="161" t="str">
        <f t="shared" si="202"/>
        <v/>
      </c>
      <c r="K1012" s="197"/>
      <c r="L1012" s="207"/>
      <c r="M1012" s="233"/>
      <c r="N1012" s="221"/>
      <c r="O1012" s="224"/>
      <c r="P1012" s="399"/>
      <c r="Q1012" s="399"/>
      <c r="R1012" s="205"/>
      <c r="S1012" s="169"/>
      <c r="T1012" s="205"/>
      <c r="U1012" s="169"/>
      <c r="V1012" s="169"/>
      <c r="W1012" s="231"/>
      <c r="X1012" s="168"/>
      <c r="Y1012" s="168"/>
      <c r="Z1012" s="168"/>
      <c r="AA1012" s="168"/>
      <c r="AB1012" s="168"/>
      <c r="AC1012" s="168"/>
      <c r="AD1012" s="162"/>
      <c r="AE1012" s="162"/>
      <c r="AF1012" s="162"/>
      <c r="AG1012" s="162"/>
      <c r="AH1012" s="162"/>
      <c r="AI1012" s="163"/>
      <c r="AJ1012" s="163"/>
      <c r="AK1012" s="163"/>
      <c r="AL1012" s="163"/>
      <c r="AM1012" s="199"/>
      <c r="AN1012" s="199"/>
      <c r="AO1012" s="199"/>
      <c r="AP1012" s="199"/>
      <c r="AQ1012" s="199"/>
      <c r="AR1012" s="163"/>
    </row>
    <row r="1013" spans="1:44" x14ac:dyDescent="0.25">
      <c r="A1013" s="165"/>
      <c r="B1013" s="165"/>
      <c r="C1013" s="165"/>
      <c r="D1013" s="166"/>
      <c r="E1013" s="166"/>
      <c r="F1013" s="165"/>
      <c r="G1013" s="165"/>
      <c r="H1013" s="167"/>
      <c r="I1013" s="167"/>
      <c r="J1013" s="161" t="str">
        <f t="shared" si="202"/>
        <v/>
      </c>
      <c r="K1013" s="197"/>
      <c r="L1013" s="207"/>
      <c r="M1013" s="233"/>
      <c r="N1013" s="221"/>
      <c r="O1013" s="224"/>
      <c r="P1013" s="399"/>
      <c r="Q1013" s="399"/>
      <c r="R1013" s="205"/>
      <c r="S1013" s="169"/>
      <c r="T1013" s="205"/>
      <c r="U1013" s="169"/>
      <c r="V1013" s="169"/>
      <c r="W1013" s="231"/>
      <c r="X1013" s="168"/>
      <c r="Y1013" s="168"/>
      <c r="Z1013" s="168"/>
      <c r="AA1013" s="168"/>
      <c r="AB1013" s="168"/>
      <c r="AC1013" s="168"/>
      <c r="AD1013" s="162"/>
      <c r="AE1013" s="162"/>
      <c r="AF1013" s="162"/>
      <c r="AG1013" s="162"/>
      <c r="AH1013" s="162"/>
      <c r="AI1013" s="163"/>
      <c r="AJ1013" s="163"/>
      <c r="AK1013" s="163"/>
      <c r="AL1013" s="163"/>
      <c r="AM1013" s="199"/>
      <c r="AN1013" s="199"/>
      <c r="AO1013" s="199"/>
      <c r="AP1013" s="199"/>
      <c r="AQ1013" s="199"/>
      <c r="AR1013" s="163"/>
    </row>
    <row r="1014" spans="1:44" x14ac:dyDescent="0.25">
      <c r="A1014" s="165"/>
      <c r="B1014" s="165"/>
      <c r="C1014" s="165"/>
      <c r="D1014" s="166"/>
      <c r="E1014" s="166"/>
      <c r="F1014" s="165"/>
      <c r="G1014" s="165"/>
      <c r="H1014" s="167"/>
      <c r="I1014" s="167"/>
      <c r="J1014" s="161" t="str">
        <f t="shared" si="202"/>
        <v/>
      </c>
      <c r="K1014" s="197"/>
      <c r="L1014" s="207"/>
      <c r="M1014" s="233"/>
      <c r="N1014" s="221"/>
      <c r="O1014" s="224"/>
      <c r="P1014" s="399"/>
      <c r="Q1014" s="399"/>
      <c r="R1014" s="205"/>
      <c r="S1014" s="169"/>
      <c r="T1014" s="205"/>
      <c r="U1014" s="169"/>
      <c r="V1014" s="169"/>
      <c r="W1014" s="231"/>
      <c r="X1014" s="168"/>
      <c r="Y1014" s="168"/>
      <c r="Z1014" s="168"/>
      <c r="AA1014" s="168"/>
      <c r="AB1014" s="168"/>
      <c r="AC1014" s="168"/>
      <c r="AD1014" s="162"/>
      <c r="AE1014" s="162"/>
      <c r="AF1014" s="162"/>
      <c r="AG1014" s="162"/>
      <c r="AH1014" s="162"/>
      <c r="AI1014" s="163"/>
      <c r="AJ1014" s="163"/>
      <c r="AK1014" s="163"/>
      <c r="AL1014" s="163"/>
      <c r="AM1014" s="199"/>
      <c r="AN1014" s="199"/>
      <c r="AO1014" s="199"/>
      <c r="AP1014" s="199"/>
      <c r="AQ1014" s="199"/>
      <c r="AR1014" s="163"/>
    </row>
    <row r="1015" spans="1:44" x14ac:dyDescent="0.25">
      <c r="A1015" s="165"/>
      <c r="B1015" s="165"/>
      <c r="C1015" s="165"/>
      <c r="D1015" s="166"/>
      <c r="E1015" s="166"/>
      <c r="F1015" s="165"/>
      <c r="G1015" s="165"/>
      <c r="H1015" s="167"/>
      <c r="I1015" s="167"/>
      <c r="J1015" s="161" t="str">
        <f t="shared" si="202"/>
        <v/>
      </c>
      <c r="K1015" s="197"/>
      <c r="L1015" s="207"/>
      <c r="M1015" s="233"/>
      <c r="N1015" s="221"/>
      <c r="O1015" s="224"/>
      <c r="P1015" s="399"/>
      <c r="Q1015" s="399"/>
      <c r="R1015" s="205"/>
      <c r="S1015" s="169"/>
      <c r="T1015" s="205"/>
      <c r="U1015" s="169"/>
      <c r="V1015" s="169"/>
      <c r="W1015" s="231"/>
      <c r="X1015" s="168"/>
      <c r="Y1015" s="168"/>
      <c r="Z1015" s="168"/>
      <c r="AA1015" s="168"/>
      <c r="AB1015" s="168"/>
      <c r="AC1015" s="168"/>
      <c r="AD1015" s="162"/>
      <c r="AE1015" s="162"/>
      <c r="AF1015" s="162"/>
      <c r="AG1015" s="162"/>
      <c r="AH1015" s="162"/>
      <c r="AI1015" s="163"/>
      <c r="AJ1015" s="163"/>
      <c r="AK1015" s="163"/>
      <c r="AL1015" s="163"/>
      <c r="AM1015" s="199"/>
      <c r="AN1015" s="199"/>
      <c r="AO1015" s="199"/>
      <c r="AP1015" s="199"/>
      <c r="AQ1015" s="199"/>
      <c r="AR1015" s="163"/>
    </row>
    <row r="1016" spans="1:44" x14ac:dyDescent="0.25">
      <c r="A1016" s="165"/>
      <c r="B1016" s="165"/>
      <c r="C1016" s="165"/>
      <c r="D1016" s="166"/>
      <c r="E1016" s="166"/>
      <c r="F1016" s="165"/>
      <c r="G1016" s="165"/>
      <c r="H1016" s="167"/>
      <c r="I1016" s="167"/>
      <c r="J1016" s="161" t="str">
        <f t="shared" si="202"/>
        <v/>
      </c>
      <c r="K1016" s="197"/>
      <c r="L1016" s="207"/>
      <c r="M1016" s="233"/>
      <c r="N1016" s="221"/>
      <c r="O1016" s="224"/>
      <c r="P1016" s="399"/>
      <c r="Q1016" s="399"/>
      <c r="R1016" s="205"/>
      <c r="S1016" s="169"/>
      <c r="T1016" s="205"/>
      <c r="U1016" s="169"/>
      <c r="V1016" s="169"/>
      <c r="W1016" s="231"/>
      <c r="X1016" s="168"/>
      <c r="Y1016" s="168"/>
      <c r="Z1016" s="168"/>
      <c r="AA1016" s="168"/>
      <c r="AB1016" s="168"/>
      <c r="AC1016" s="168"/>
      <c r="AD1016" s="162"/>
      <c r="AE1016" s="162"/>
      <c r="AF1016" s="162"/>
      <c r="AG1016" s="162"/>
      <c r="AH1016" s="162"/>
      <c r="AI1016" s="163"/>
      <c r="AJ1016" s="163"/>
      <c r="AK1016" s="163"/>
      <c r="AL1016" s="163"/>
      <c r="AM1016" s="199"/>
      <c r="AN1016" s="199"/>
      <c r="AO1016" s="199"/>
      <c r="AP1016" s="199"/>
      <c r="AQ1016" s="199"/>
      <c r="AR1016" s="163"/>
    </row>
    <row r="1017" spans="1:44" x14ac:dyDescent="0.25">
      <c r="A1017" s="165"/>
      <c r="B1017" s="165"/>
      <c r="C1017" s="165"/>
      <c r="D1017" s="166"/>
      <c r="E1017" s="166"/>
      <c r="F1017" s="165"/>
      <c r="G1017" s="165"/>
      <c r="H1017" s="167"/>
      <c r="I1017" s="167"/>
      <c r="J1017" s="161" t="str">
        <f t="shared" si="202"/>
        <v/>
      </c>
      <c r="K1017" s="197"/>
      <c r="L1017" s="207"/>
      <c r="M1017" s="233"/>
      <c r="N1017" s="221"/>
      <c r="O1017" s="224"/>
      <c r="P1017" s="399"/>
      <c r="Q1017" s="399"/>
      <c r="R1017" s="205"/>
      <c r="S1017" s="169"/>
      <c r="T1017" s="205"/>
      <c r="U1017" s="169"/>
      <c r="V1017" s="169"/>
      <c r="W1017" s="231"/>
      <c r="X1017" s="168"/>
      <c r="Y1017" s="168"/>
      <c r="Z1017" s="168"/>
      <c r="AA1017" s="168"/>
      <c r="AB1017" s="168"/>
      <c r="AC1017" s="168"/>
      <c r="AD1017" s="162"/>
      <c r="AE1017" s="162"/>
      <c r="AF1017" s="162"/>
      <c r="AG1017" s="162"/>
      <c r="AH1017" s="162"/>
      <c r="AI1017" s="163"/>
      <c r="AJ1017" s="163"/>
      <c r="AK1017" s="163"/>
      <c r="AL1017" s="163"/>
      <c r="AM1017" s="199"/>
      <c r="AN1017" s="199"/>
      <c r="AO1017" s="199"/>
      <c r="AP1017" s="199"/>
      <c r="AQ1017" s="199"/>
      <c r="AR1017" s="163"/>
    </row>
    <row r="1018" spans="1:44" x14ac:dyDescent="0.25">
      <c r="A1018" s="165"/>
      <c r="B1018" s="165"/>
      <c r="C1018" s="165"/>
      <c r="D1018" s="166"/>
      <c r="E1018" s="166"/>
      <c r="F1018" s="165"/>
      <c r="G1018" s="165"/>
      <c r="H1018" s="167"/>
      <c r="I1018" s="167"/>
      <c r="J1018" s="161" t="str">
        <f t="shared" si="202"/>
        <v/>
      </c>
      <c r="K1018" s="197"/>
      <c r="L1018" s="207"/>
      <c r="M1018" s="233"/>
      <c r="N1018" s="221"/>
      <c r="O1018" s="224"/>
      <c r="P1018" s="399"/>
      <c r="Q1018" s="399"/>
      <c r="R1018" s="205"/>
      <c r="S1018" s="169"/>
      <c r="T1018" s="205"/>
      <c r="U1018" s="169"/>
      <c r="V1018" s="169"/>
      <c r="W1018" s="231"/>
      <c r="X1018" s="168"/>
      <c r="Y1018" s="168"/>
      <c r="Z1018" s="168"/>
      <c r="AA1018" s="168"/>
      <c r="AB1018" s="168"/>
      <c r="AC1018" s="168"/>
      <c r="AD1018" s="162"/>
      <c r="AE1018" s="162"/>
      <c r="AF1018" s="162"/>
      <c r="AG1018" s="162"/>
      <c r="AH1018" s="162"/>
      <c r="AI1018" s="163"/>
      <c r="AJ1018" s="163"/>
      <c r="AK1018" s="163"/>
      <c r="AL1018" s="163"/>
      <c r="AM1018" s="199"/>
      <c r="AN1018" s="199"/>
      <c r="AO1018" s="199"/>
      <c r="AP1018" s="199"/>
      <c r="AQ1018" s="199"/>
      <c r="AR1018" s="163"/>
    </row>
    <row r="1019" spans="1:44" x14ac:dyDescent="0.25">
      <c r="A1019" s="165"/>
      <c r="B1019" s="165"/>
      <c r="C1019" s="165"/>
      <c r="D1019" s="166"/>
      <c r="E1019" s="166"/>
      <c r="F1019" s="165"/>
      <c r="G1019" s="165"/>
      <c r="H1019" s="167"/>
      <c r="I1019" s="167"/>
      <c r="J1019" s="161" t="str">
        <f t="shared" si="202"/>
        <v/>
      </c>
      <c r="K1019" s="197"/>
      <c r="L1019" s="207"/>
      <c r="M1019" s="233"/>
      <c r="N1019" s="221"/>
      <c r="O1019" s="224"/>
      <c r="P1019" s="399"/>
      <c r="Q1019" s="399"/>
      <c r="R1019" s="205"/>
      <c r="S1019" s="169"/>
      <c r="T1019" s="205"/>
      <c r="U1019" s="169"/>
      <c r="V1019" s="169"/>
      <c r="W1019" s="231"/>
      <c r="X1019" s="168"/>
      <c r="Y1019" s="168"/>
      <c r="Z1019" s="168"/>
      <c r="AA1019" s="168"/>
      <c r="AB1019" s="168"/>
      <c r="AC1019" s="168"/>
      <c r="AD1019" s="162"/>
      <c r="AE1019" s="162"/>
      <c r="AF1019" s="162"/>
      <c r="AG1019" s="162"/>
      <c r="AH1019" s="162"/>
      <c r="AI1019" s="163"/>
      <c r="AJ1019" s="163"/>
      <c r="AK1019" s="163"/>
      <c r="AL1019" s="163"/>
      <c r="AM1019" s="199"/>
      <c r="AN1019" s="199"/>
      <c r="AO1019" s="199"/>
      <c r="AP1019" s="199"/>
      <c r="AQ1019" s="199"/>
      <c r="AR1019" s="163"/>
    </row>
    <row r="1020" spans="1:44" x14ac:dyDescent="0.25">
      <c r="A1020" s="165"/>
      <c r="B1020" s="165"/>
      <c r="C1020" s="165"/>
      <c r="D1020" s="166"/>
      <c r="E1020" s="166"/>
      <c r="F1020" s="165"/>
      <c r="G1020" s="165"/>
      <c r="H1020" s="167"/>
      <c r="I1020" s="167"/>
      <c r="J1020" s="161" t="str">
        <f t="shared" si="202"/>
        <v/>
      </c>
      <c r="K1020" s="197"/>
      <c r="L1020" s="207"/>
      <c r="M1020" s="233"/>
      <c r="N1020" s="221"/>
      <c r="O1020" s="224"/>
      <c r="P1020" s="399"/>
      <c r="Q1020" s="399"/>
      <c r="R1020" s="205"/>
      <c r="S1020" s="169"/>
      <c r="T1020" s="205"/>
      <c r="U1020" s="169"/>
      <c r="V1020" s="169"/>
      <c r="W1020" s="231"/>
      <c r="X1020" s="168"/>
      <c r="Y1020" s="168"/>
      <c r="Z1020" s="168"/>
      <c r="AA1020" s="168"/>
      <c r="AB1020" s="168"/>
      <c r="AC1020" s="168"/>
      <c r="AD1020" s="162"/>
      <c r="AE1020" s="162"/>
      <c r="AF1020" s="162"/>
      <c r="AG1020" s="162"/>
      <c r="AH1020" s="162"/>
      <c r="AI1020" s="163"/>
      <c r="AJ1020" s="163"/>
      <c r="AK1020" s="163"/>
      <c r="AL1020" s="163"/>
      <c r="AM1020" s="199"/>
      <c r="AN1020" s="199"/>
      <c r="AO1020" s="199"/>
      <c r="AP1020" s="199"/>
      <c r="AQ1020" s="199"/>
      <c r="AR1020" s="163"/>
    </row>
    <row r="1021" spans="1:44" x14ac:dyDescent="0.25">
      <c r="A1021" s="165"/>
      <c r="B1021" s="165"/>
      <c r="C1021" s="165"/>
      <c r="D1021" s="166"/>
      <c r="E1021" s="166"/>
      <c r="F1021" s="165"/>
      <c r="G1021" s="165"/>
      <c r="H1021" s="167"/>
      <c r="I1021" s="167"/>
      <c r="J1021" s="161" t="str">
        <f t="shared" si="202"/>
        <v/>
      </c>
      <c r="K1021" s="197"/>
      <c r="L1021" s="207"/>
      <c r="M1021" s="233"/>
      <c r="N1021" s="221"/>
      <c r="O1021" s="224"/>
      <c r="P1021" s="399"/>
      <c r="Q1021" s="399"/>
      <c r="R1021" s="205"/>
      <c r="S1021" s="169"/>
      <c r="T1021" s="205"/>
      <c r="U1021" s="169"/>
      <c r="V1021" s="169"/>
      <c r="W1021" s="231"/>
      <c r="X1021" s="168"/>
      <c r="Y1021" s="168"/>
      <c r="Z1021" s="168"/>
      <c r="AA1021" s="168"/>
      <c r="AB1021" s="168"/>
      <c r="AC1021" s="168"/>
      <c r="AD1021" s="162"/>
      <c r="AE1021" s="162"/>
      <c r="AF1021" s="162"/>
      <c r="AG1021" s="162"/>
      <c r="AH1021" s="162"/>
      <c r="AI1021" s="163"/>
      <c r="AJ1021" s="163"/>
      <c r="AK1021" s="163"/>
      <c r="AL1021" s="163"/>
      <c r="AM1021" s="199"/>
      <c r="AN1021" s="199"/>
      <c r="AO1021" s="199"/>
      <c r="AP1021" s="199"/>
      <c r="AQ1021" s="199"/>
      <c r="AR1021" s="163"/>
    </row>
    <row r="1022" spans="1:44" x14ac:dyDescent="0.25">
      <c r="A1022" s="165"/>
      <c r="B1022" s="165"/>
      <c r="C1022" s="165"/>
      <c r="D1022" s="166"/>
      <c r="E1022" s="166"/>
      <c r="F1022" s="165"/>
      <c r="G1022" s="165"/>
      <c r="H1022" s="167"/>
      <c r="I1022" s="167"/>
      <c r="J1022" s="161" t="str">
        <f t="shared" si="202"/>
        <v/>
      </c>
      <c r="K1022" s="197"/>
      <c r="L1022" s="207"/>
      <c r="M1022" s="233"/>
      <c r="N1022" s="221"/>
      <c r="O1022" s="224"/>
      <c r="P1022" s="399"/>
      <c r="Q1022" s="399"/>
      <c r="R1022" s="205"/>
      <c r="S1022" s="169"/>
      <c r="T1022" s="205"/>
      <c r="U1022" s="169"/>
      <c r="V1022" s="169"/>
      <c r="W1022" s="231"/>
      <c r="X1022" s="168"/>
      <c r="Y1022" s="168"/>
      <c r="Z1022" s="168"/>
      <c r="AA1022" s="168"/>
      <c r="AB1022" s="168"/>
      <c r="AC1022" s="168"/>
      <c r="AD1022" s="162"/>
      <c r="AE1022" s="162"/>
      <c r="AF1022" s="162"/>
      <c r="AG1022" s="162"/>
      <c r="AH1022" s="162"/>
      <c r="AI1022" s="163"/>
      <c r="AJ1022" s="163"/>
      <c r="AK1022" s="163"/>
      <c r="AL1022" s="163"/>
      <c r="AM1022" s="199"/>
      <c r="AN1022" s="199"/>
      <c r="AO1022" s="199"/>
      <c r="AP1022" s="199"/>
      <c r="AQ1022" s="199"/>
      <c r="AR1022" s="163"/>
    </row>
    <row r="1023" spans="1:44" x14ac:dyDescent="0.25">
      <c r="A1023" s="165"/>
      <c r="B1023" s="165"/>
      <c r="C1023" s="165"/>
      <c r="D1023" s="166"/>
      <c r="E1023" s="166"/>
      <c r="F1023" s="165"/>
      <c r="G1023" s="165"/>
      <c r="H1023" s="167"/>
      <c r="I1023" s="167"/>
      <c r="J1023" s="161" t="str">
        <f t="shared" si="202"/>
        <v/>
      </c>
      <c r="K1023" s="197"/>
      <c r="L1023" s="207"/>
      <c r="M1023" s="233"/>
      <c r="N1023" s="221"/>
      <c r="O1023" s="224"/>
      <c r="P1023" s="399"/>
      <c r="Q1023" s="399"/>
      <c r="R1023" s="205"/>
      <c r="S1023" s="169"/>
      <c r="T1023" s="205"/>
      <c r="U1023" s="169"/>
      <c r="V1023" s="169"/>
      <c r="W1023" s="231"/>
      <c r="X1023" s="168"/>
      <c r="Y1023" s="168"/>
      <c r="Z1023" s="168"/>
      <c r="AA1023" s="168"/>
      <c r="AB1023" s="168"/>
      <c r="AC1023" s="168"/>
      <c r="AD1023" s="162"/>
      <c r="AE1023" s="162"/>
      <c r="AF1023" s="162"/>
      <c r="AG1023" s="162"/>
      <c r="AH1023" s="162"/>
      <c r="AI1023" s="163"/>
      <c r="AJ1023" s="163"/>
      <c r="AK1023" s="163"/>
      <c r="AL1023" s="163"/>
      <c r="AM1023" s="199"/>
      <c r="AN1023" s="199"/>
      <c r="AO1023" s="199"/>
      <c r="AP1023" s="199"/>
      <c r="AQ1023" s="199"/>
      <c r="AR1023" s="163"/>
    </row>
    <row r="1024" spans="1:44" x14ac:dyDescent="0.25">
      <c r="A1024" s="165"/>
      <c r="B1024" s="165"/>
      <c r="C1024" s="165"/>
      <c r="D1024" s="166"/>
      <c r="E1024" s="166"/>
      <c r="F1024" s="165"/>
      <c r="G1024" s="165"/>
      <c r="H1024" s="167"/>
      <c r="I1024" s="167"/>
      <c r="J1024" s="161" t="str">
        <f t="shared" si="202"/>
        <v/>
      </c>
      <c r="K1024" s="197"/>
      <c r="L1024" s="207"/>
      <c r="M1024" s="233"/>
      <c r="N1024" s="221"/>
      <c r="O1024" s="224"/>
      <c r="P1024" s="399"/>
      <c r="Q1024" s="399"/>
      <c r="R1024" s="205"/>
      <c r="S1024" s="169"/>
      <c r="T1024" s="205"/>
      <c r="U1024" s="169"/>
      <c r="V1024" s="169"/>
      <c r="W1024" s="231"/>
      <c r="X1024" s="168"/>
      <c r="Y1024" s="168"/>
      <c r="Z1024" s="168"/>
      <c r="AA1024" s="168"/>
      <c r="AB1024" s="168"/>
      <c r="AC1024" s="168"/>
      <c r="AD1024" s="162"/>
      <c r="AE1024" s="162"/>
      <c r="AF1024" s="162"/>
      <c r="AG1024" s="162"/>
      <c r="AH1024" s="162"/>
      <c r="AI1024" s="163"/>
      <c r="AJ1024" s="163"/>
      <c r="AK1024" s="163"/>
      <c r="AL1024" s="163"/>
      <c r="AM1024" s="199"/>
      <c r="AN1024" s="199"/>
      <c r="AO1024" s="199"/>
      <c r="AP1024" s="199"/>
      <c r="AQ1024" s="199"/>
      <c r="AR1024" s="163"/>
    </row>
    <row r="1025" spans="1:44" x14ac:dyDescent="0.25">
      <c r="A1025" s="165"/>
      <c r="B1025" s="165"/>
      <c r="C1025" s="165"/>
      <c r="D1025" s="166"/>
      <c r="E1025" s="166"/>
      <c r="F1025" s="165"/>
      <c r="G1025" s="165"/>
      <c r="H1025" s="167"/>
      <c r="I1025" s="167"/>
      <c r="J1025" s="161" t="str">
        <f t="shared" si="202"/>
        <v/>
      </c>
      <c r="K1025" s="197"/>
      <c r="L1025" s="207"/>
      <c r="M1025" s="233"/>
      <c r="N1025" s="221"/>
      <c r="O1025" s="224"/>
      <c r="P1025" s="399"/>
      <c r="Q1025" s="399"/>
      <c r="R1025" s="205"/>
      <c r="S1025" s="169"/>
      <c r="T1025" s="205"/>
      <c r="U1025" s="169"/>
      <c r="V1025" s="169"/>
      <c r="W1025" s="231"/>
      <c r="X1025" s="168"/>
      <c r="Y1025" s="168"/>
      <c r="Z1025" s="168"/>
      <c r="AA1025" s="168"/>
      <c r="AB1025" s="168"/>
      <c r="AC1025" s="168"/>
      <c r="AD1025" s="162"/>
      <c r="AE1025" s="162"/>
      <c r="AF1025" s="162"/>
      <c r="AG1025" s="162"/>
      <c r="AH1025" s="162"/>
      <c r="AI1025" s="163"/>
      <c r="AJ1025" s="163"/>
      <c r="AK1025" s="163"/>
      <c r="AL1025" s="163"/>
      <c r="AM1025" s="199"/>
      <c r="AN1025" s="199"/>
      <c r="AO1025" s="199"/>
      <c r="AP1025" s="199"/>
      <c r="AQ1025" s="199"/>
      <c r="AR1025" s="163"/>
    </row>
    <row r="1026" spans="1:44" x14ac:dyDescent="0.25">
      <c r="A1026" s="165"/>
      <c r="B1026" s="165"/>
      <c r="C1026" s="165"/>
      <c r="D1026" s="166"/>
      <c r="E1026" s="166"/>
      <c r="F1026" s="165"/>
      <c r="G1026" s="165"/>
      <c r="H1026" s="167"/>
      <c r="I1026" s="167"/>
      <c r="J1026" s="161" t="str">
        <f t="shared" si="202"/>
        <v/>
      </c>
      <c r="K1026" s="197"/>
      <c r="L1026" s="207"/>
      <c r="M1026" s="233"/>
      <c r="N1026" s="221"/>
      <c r="O1026" s="224"/>
      <c r="P1026" s="399"/>
      <c r="Q1026" s="399"/>
      <c r="R1026" s="205"/>
      <c r="S1026" s="169"/>
      <c r="T1026" s="205"/>
      <c r="U1026" s="169"/>
      <c r="V1026" s="169"/>
      <c r="W1026" s="231"/>
      <c r="X1026" s="168"/>
      <c r="Y1026" s="168"/>
      <c r="Z1026" s="168"/>
      <c r="AA1026" s="168"/>
      <c r="AB1026" s="168"/>
      <c r="AC1026" s="168"/>
      <c r="AD1026" s="162"/>
      <c r="AE1026" s="162"/>
      <c r="AF1026" s="162"/>
      <c r="AG1026" s="162"/>
      <c r="AH1026" s="162"/>
      <c r="AI1026" s="163"/>
      <c r="AJ1026" s="163"/>
      <c r="AK1026" s="163"/>
      <c r="AL1026" s="163"/>
      <c r="AM1026" s="199"/>
      <c r="AN1026" s="199"/>
      <c r="AO1026" s="199"/>
      <c r="AP1026" s="199"/>
      <c r="AQ1026" s="199"/>
      <c r="AR1026" s="163"/>
    </row>
    <row r="1027" spans="1:44" x14ac:dyDescent="0.25">
      <c r="A1027" s="165"/>
      <c r="B1027" s="165"/>
      <c r="C1027" s="165"/>
      <c r="D1027" s="166"/>
      <c r="E1027" s="166"/>
      <c r="F1027" s="165"/>
      <c r="G1027" s="165"/>
      <c r="H1027" s="167"/>
      <c r="I1027" s="167"/>
      <c r="J1027" s="161" t="str">
        <f t="shared" si="202"/>
        <v/>
      </c>
      <c r="K1027" s="197"/>
      <c r="L1027" s="207"/>
      <c r="M1027" s="233"/>
      <c r="N1027" s="221"/>
      <c r="O1027" s="224"/>
      <c r="P1027" s="399"/>
      <c r="Q1027" s="399"/>
      <c r="R1027" s="205"/>
      <c r="S1027" s="169"/>
      <c r="T1027" s="205"/>
      <c r="U1027" s="169"/>
      <c r="V1027" s="169"/>
      <c r="W1027" s="231"/>
      <c r="X1027" s="168"/>
      <c r="Y1027" s="168"/>
      <c r="Z1027" s="168"/>
      <c r="AA1027" s="168"/>
      <c r="AB1027" s="168"/>
      <c r="AC1027" s="168"/>
      <c r="AD1027" s="162"/>
      <c r="AE1027" s="162"/>
      <c r="AF1027" s="162"/>
      <c r="AG1027" s="162"/>
      <c r="AH1027" s="162"/>
      <c r="AI1027" s="163"/>
      <c r="AJ1027" s="163"/>
      <c r="AK1027" s="163"/>
      <c r="AL1027" s="163"/>
      <c r="AM1027" s="199"/>
      <c r="AN1027" s="199"/>
      <c r="AO1027" s="199"/>
      <c r="AP1027" s="199"/>
      <c r="AQ1027" s="199"/>
      <c r="AR1027" s="163"/>
    </row>
    <row r="1028" spans="1:44" x14ac:dyDescent="0.25">
      <c r="A1028" s="165"/>
      <c r="B1028" s="165"/>
      <c r="C1028" s="165"/>
      <c r="D1028" s="166"/>
      <c r="E1028" s="166"/>
      <c r="F1028" s="165"/>
      <c r="G1028" s="165"/>
      <c r="H1028" s="167"/>
      <c r="I1028" s="167"/>
      <c r="J1028" s="161" t="str">
        <f t="shared" si="202"/>
        <v/>
      </c>
      <c r="K1028" s="197"/>
      <c r="L1028" s="207"/>
      <c r="M1028" s="233"/>
      <c r="N1028" s="221"/>
      <c r="O1028" s="224"/>
      <c r="P1028" s="399"/>
      <c r="Q1028" s="399"/>
      <c r="R1028" s="205"/>
      <c r="S1028" s="169"/>
      <c r="T1028" s="205"/>
      <c r="U1028" s="169"/>
      <c r="V1028" s="169"/>
      <c r="W1028" s="231"/>
      <c r="X1028" s="168"/>
      <c r="Y1028" s="168"/>
      <c r="Z1028" s="168"/>
      <c r="AA1028" s="168"/>
      <c r="AB1028" s="168"/>
      <c r="AC1028" s="168"/>
      <c r="AD1028" s="162"/>
      <c r="AE1028" s="162"/>
      <c r="AF1028" s="162"/>
      <c r="AG1028" s="162"/>
      <c r="AH1028" s="162"/>
      <c r="AI1028" s="163"/>
      <c r="AJ1028" s="163"/>
      <c r="AK1028" s="163"/>
      <c r="AL1028" s="163"/>
      <c r="AM1028" s="199"/>
      <c r="AN1028" s="199"/>
      <c r="AO1028" s="199"/>
      <c r="AP1028" s="199"/>
      <c r="AQ1028" s="199"/>
      <c r="AR1028" s="163"/>
    </row>
    <row r="1029" spans="1:44" x14ac:dyDescent="0.25">
      <c r="A1029" s="165"/>
      <c r="B1029" s="165"/>
      <c r="C1029" s="165"/>
      <c r="D1029" s="166"/>
      <c r="E1029" s="166"/>
      <c r="F1029" s="165"/>
      <c r="G1029" s="165"/>
      <c r="H1029" s="167"/>
      <c r="I1029" s="167"/>
      <c r="J1029" s="161" t="str">
        <f t="shared" si="202"/>
        <v/>
      </c>
      <c r="K1029" s="197"/>
      <c r="L1029" s="207"/>
      <c r="M1029" s="233"/>
      <c r="N1029" s="221"/>
      <c r="O1029" s="224"/>
      <c r="P1029" s="399"/>
      <c r="Q1029" s="399"/>
      <c r="R1029" s="205"/>
      <c r="S1029" s="169"/>
      <c r="T1029" s="205"/>
      <c r="U1029" s="169"/>
      <c r="V1029" s="169"/>
      <c r="W1029" s="231"/>
      <c r="X1029" s="168"/>
      <c r="Y1029" s="168"/>
      <c r="Z1029" s="168"/>
      <c r="AA1029" s="168"/>
      <c r="AB1029" s="168"/>
      <c r="AC1029" s="168"/>
      <c r="AD1029" s="162"/>
      <c r="AE1029" s="162"/>
      <c r="AF1029" s="162"/>
      <c r="AG1029" s="162"/>
      <c r="AH1029" s="162"/>
      <c r="AI1029" s="163"/>
      <c r="AJ1029" s="163"/>
      <c r="AK1029" s="163"/>
      <c r="AL1029" s="163"/>
      <c r="AM1029" s="199"/>
      <c r="AN1029" s="199"/>
      <c r="AO1029" s="199"/>
      <c r="AP1029" s="199"/>
      <c r="AQ1029" s="199"/>
      <c r="AR1029" s="163"/>
    </row>
    <row r="1030" spans="1:44" x14ac:dyDescent="0.25">
      <c r="A1030" s="165"/>
      <c r="B1030" s="165"/>
      <c r="C1030" s="165"/>
      <c r="D1030" s="166"/>
      <c r="E1030" s="166"/>
      <c r="F1030" s="165"/>
      <c r="G1030" s="165"/>
      <c r="H1030" s="167"/>
      <c r="I1030" s="167"/>
      <c r="J1030" s="161" t="str">
        <f t="shared" si="202"/>
        <v/>
      </c>
      <c r="K1030" s="197"/>
      <c r="L1030" s="207"/>
      <c r="M1030" s="233"/>
      <c r="N1030" s="221"/>
      <c r="O1030" s="224"/>
      <c r="P1030" s="399"/>
      <c r="Q1030" s="399"/>
      <c r="R1030" s="205"/>
      <c r="S1030" s="169"/>
      <c r="T1030" s="205"/>
      <c r="U1030" s="169"/>
      <c r="V1030" s="169"/>
      <c r="W1030" s="231"/>
      <c r="X1030" s="168"/>
      <c r="Y1030" s="168"/>
      <c r="Z1030" s="168"/>
      <c r="AA1030" s="168"/>
      <c r="AB1030" s="168"/>
      <c r="AC1030" s="168"/>
      <c r="AD1030" s="162"/>
      <c r="AE1030" s="162"/>
      <c r="AF1030" s="162"/>
      <c r="AG1030" s="162"/>
      <c r="AH1030" s="162"/>
      <c r="AI1030" s="163"/>
      <c r="AJ1030" s="163"/>
      <c r="AK1030" s="163"/>
      <c r="AL1030" s="163"/>
      <c r="AM1030" s="199"/>
      <c r="AN1030" s="199"/>
      <c r="AO1030" s="199"/>
      <c r="AP1030" s="199"/>
      <c r="AQ1030" s="199"/>
      <c r="AR1030" s="163"/>
    </row>
    <row r="1031" spans="1:44" x14ac:dyDescent="0.25">
      <c r="A1031" s="165"/>
      <c r="B1031" s="165"/>
      <c r="C1031" s="165"/>
      <c r="D1031" s="166"/>
      <c r="E1031" s="166"/>
      <c r="F1031" s="165"/>
      <c r="G1031" s="165"/>
      <c r="H1031" s="167"/>
      <c r="I1031" s="167"/>
      <c r="J1031" s="161" t="str">
        <f t="shared" si="202"/>
        <v/>
      </c>
      <c r="K1031" s="197"/>
      <c r="L1031" s="207"/>
      <c r="M1031" s="233"/>
      <c r="N1031" s="221"/>
      <c r="O1031" s="224"/>
      <c r="P1031" s="399"/>
      <c r="Q1031" s="399"/>
      <c r="R1031" s="205"/>
      <c r="S1031" s="169"/>
      <c r="T1031" s="205"/>
      <c r="U1031" s="169"/>
      <c r="V1031" s="169"/>
      <c r="W1031" s="231"/>
      <c r="X1031" s="168"/>
      <c r="Y1031" s="168"/>
      <c r="Z1031" s="168"/>
      <c r="AA1031" s="168"/>
      <c r="AB1031" s="168"/>
      <c r="AC1031" s="168"/>
      <c r="AD1031" s="162"/>
      <c r="AE1031" s="162"/>
      <c r="AF1031" s="162"/>
      <c r="AG1031" s="162"/>
      <c r="AH1031" s="162"/>
      <c r="AI1031" s="163"/>
      <c r="AJ1031" s="163"/>
      <c r="AK1031" s="163"/>
      <c r="AL1031" s="163"/>
      <c r="AM1031" s="199"/>
      <c r="AN1031" s="199"/>
      <c r="AO1031" s="199"/>
      <c r="AP1031" s="199"/>
      <c r="AQ1031" s="199"/>
      <c r="AR1031" s="163"/>
    </row>
    <row r="1032" spans="1:44" x14ac:dyDescent="0.25">
      <c r="A1032" s="165"/>
      <c r="B1032" s="165"/>
      <c r="C1032" s="165"/>
      <c r="D1032" s="166"/>
      <c r="E1032" s="166"/>
      <c r="F1032" s="165"/>
      <c r="G1032" s="165"/>
      <c r="H1032" s="167"/>
      <c r="I1032" s="167"/>
      <c r="J1032" s="161" t="str">
        <f t="shared" si="202"/>
        <v/>
      </c>
      <c r="K1032" s="197"/>
      <c r="L1032" s="207"/>
      <c r="M1032" s="233"/>
      <c r="N1032" s="221"/>
      <c r="O1032" s="224"/>
      <c r="P1032" s="399"/>
      <c r="Q1032" s="399"/>
      <c r="R1032" s="205"/>
      <c r="S1032" s="169"/>
      <c r="T1032" s="205"/>
      <c r="U1032" s="169"/>
      <c r="V1032" s="169"/>
      <c r="W1032" s="231"/>
      <c r="X1032" s="168"/>
      <c r="Y1032" s="168"/>
      <c r="Z1032" s="168"/>
      <c r="AA1032" s="168"/>
      <c r="AB1032" s="168"/>
      <c r="AC1032" s="168"/>
      <c r="AD1032" s="162"/>
      <c r="AE1032" s="162"/>
      <c r="AF1032" s="162"/>
      <c r="AG1032" s="162"/>
      <c r="AH1032" s="162"/>
      <c r="AI1032" s="163"/>
      <c r="AJ1032" s="163"/>
      <c r="AK1032" s="163"/>
      <c r="AL1032" s="163"/>
      <c r="AM1032" s="199"/>
      <c r="AN1032" s="199"/>
      <c r="AO1032" s="199"/>
      <c r="AP1032" s="199"/>
      <c r="AQ1032" s="199"/>
      <c r="AR1032" s="163"/>
    </row>
    <row r="1033" spans="1:44" x14ac:dyDescent="0.25">
      <c r="A1033" s="165"/>
      <c r="B1033" s="165"/>
      <c r="C1033" s="165"/>
      <c r="D1033" s="166"/>
      <c r="E1033" s="166"/>
      <c r="F1033" s="165"/>
      <c r="G1033" s="165"/>
      <c r="H1033" s="167"/>
      <c r="I1033" s="167"/>
      <c r="J1033" s="161" t="str">
        <f t="shared" si="202"/>
        <v/>
      </c>
      <c r="K1033" s="197"/>
      <c r="L1033" s="207"/>
      <c r="M1033" s="233"/>
      <c r="N1033" s="221"/>
      <c r="O1033" s="224"/>
      <c r="P1033" s="399"/>
      <c r="Q1033" s="399"/>
      <c r="R1033" s="205"/>
      <c r="S1033" s="169"/>
      <c r="T1033" s="205"/>
      <c r="U1033" s="169"/>
      <c r="V1033" s="169"/>
      <c r="W1033" s="231"/>
      <c r="X1033" s="168"/>
      <c r="Y1033" s="168"/>
      <c r="Z1033" s="168"/>
      <c r="AA1033" s="168"/>
      <c r="AB1033" s="168"/>
      <c r="AC1033" s="168"/>
      <c r="AD1033" s="162"/>
      <c r="AE1033" s="162"/>
      <c r="AF1033" s="162"/>
      <c r="AG1033" s="162"/>
      <c r="AH1033" s="162"/>
      <c r="AI1033" s="163"/>
      <c r="AJ1033" s="163"/>
      <c r="AK1033" s="163"/>
      <c r="AL1033" s="163"/>
      <c r="AM1033" s="199"/>
      <c r="AN1033" s="199"/>
      <c r="AO1033" s="199"/>
      <c r="AP1033" s="199"/>
      <c r="AQ1033" s="199"/>
      <c r="AR1033" s="163"/>
    </row>
    <row r="1034" spans="1:44" x14ac:dyDescent="0.25">
      <c r="A1034" s="165"/>
      <c r="B1034" s="165"/>
      <c r="C1034" s="165"/>
      <c r="D1034" s="166"/>
      <c r="E1034" s="166"/>
      <c r="F1034" s="165"/>
      <c r="G1034" s="165"/>
      <c r="H1034" s="167"/>
      <c r="I1034" s="167"/>
      <c r="J1034" s="161" t="str">
        <f t="shared" si="202"/>
        <v/>
      </c>
      <c r="K1034" s="197"/>
      <c r="L1034" s="207"/>
      <c r="M1034" s="233"/>
      <c r="N1034" s="221"/>
      <c r="O1034" s="224"/>
      <c r="P1034" s="399"/>
      <c r="Q1034" s="399"/>
      <c r="R1034" s="205"/>
      <c r="S1034" s="169"/>
      <c r="T1034" s="205"/>
      <c r="U1034" s="169"/>
      <c r="V1034" s="169"/>
      <c r="W1034" s="231"/>
      <c r="X1034" s="168"/>
      <c r="Y1034" s="168"/>
      <c r="Z1034" s="168"/>
      <c r="AA1034" s="168"/>
      <c r="AB1034" s="168"/>
      <c r="AC1034" s="168"/>
      <c r="AD1034" s="162"/>
      <c r="AE1034" s="162"/>
      <c r="AF1034" s="162"/>
      <c r="AG1034" s="162"/>
      <c r="AH1034" s="162"/>
      <c r="AI1034" s="163"/>
      <c r="AJ1034" s="163"/>
      <c r="AK1034" s="163"/>
      <c r="AL1034" s="163"/>
      <c r="AM1034" s="199"/>
      <c r="AN1034" s="199"/>
      <c r="AO1034" s="199"/>
      <c r="AP1034" s="199"/>
      <c r="AQ1034" s="199"/>
      <c r="AR1034" s="163"/>
    </row>
    <row r="1035" spans="1:44" x14ac:dyDescent="0.25">
      <c r="A1035" s="165"/>
      <c r="B1035" s="165"/>
      <c r="C1035" s="165"/>
      <c r="D1035" s="166"/>
      <c r="E1035" s="166"/>
      <c r="F1035" s="165"/>
      <c r="G1035" s="165"/>
      <c r="H1035" s="167"/>
      <c r="I1035" s="167"/>
      <c r="J1035" s="161" t="str">
        <f t="shared" si="202"/>
        <v/>
      </c>
      <c r="K1035" s="197"/>
      <c r="L1035" s="207"/>
      <c r="M1035" s="233"/>
      <c r="N1035" s="221"/>
      <c r="O1035" s="224"/>
      <c r="P1035" s="399"/>
      <c r="Q1035" s="399"/>
      <c r="R1035" s="205"/>
      <c r="S1035" s="169"/>
      <c r="T1035" s="205"/>
      <c r="U1035" s="169"/>
      <c r="V1035" s="169"/>
      <c r="W1035" s="231"/>
      <c r="X1035" s="168"/>
      <c r="Y1035" s="168"/>
      <c r="Z1035" s="168"/>
      <c r="AA1035" s="168"/>
      <c r="AB1035" s="168"/>
      <c r="AC1035" s="168"/>
      <c r="AD1035" s="162"/>
      <c r="AE1035" s="162"/>
      <c r="AF1035" s="162"/>
      <c r="AG1035" s="162"/>
      <c r="AH1035" s="162"/>
      <c r="AI1035" s="163"/>
      <c r="AJ1035" s="163"/>
      <c r="AK1035" s="163"/>
      <c r="AL1035" s="163"/>
      <c r="AM1035" s="199"/>
      <c r="AN1035" s="199"/>
      <c r="AO1035" s="199"/>
      <c r="AP1035" s="199"/>
      <c r="AQ1035" s="199"/>
      <c r="AR1035" s="163"/>
    </row>
    <row r="1036" spans="1:44" x14ac:dyDescent="0.25">
      <c r="A1036" s="165"/>
      <c r="B1036" s="165"/>
      <c r="C1036" s="165"/>
      <c r="D1036" s="166"/>
      <c r="E1036" s="166"/>
      <c r="F1036" s="165"/>
      <c r="G1036" s="165"/>
      <c r="H1036" s="167"/>
      <c r="I1036" s="167"/>
      <c r="J1036" s="161" t="str">
        <f t="shared" si="202"/>
        <v/>
      </c>
      <c r="K1036" s="197"/>
      <c r="L1036" s="207"/>
      <c r="M1036" s="233"/>
      <c r="N1036" s="221"/>
      <c r="O1036" s="224"/>
      <c r="P1036" s="399"/>
      <c r="Q1036" s="399"/>
      <c r="R1036" s="205"/>
      <c r="S1036" s="169"/>
      <c r="T1036" s="205"/>
      <c r="U1036" s="169"/>
      <c r="V1036" s="169"/>
      <c r="W1036" s="231"/>
      <c r="X1036" s="168"/>
      <c r="Y1036" s="168"/>
      <c r="Z1036" s="168"/>
      <c r="AA1036" s="168"/>
      <c r="AB1036" s="168"/>
      <c r="AC1036" s="168"/>
      <c r="AD1036" s="162"/>
      <c r="AE1036" s="162"/>
      <c r="AF1036" s="162"/>
      <c r="AG1036" s="162"/>
      <c r="AH1036" s="162"/>
      <c r="AI1036" s="163"/>
      <c r="AJ1036" s="163"/>
      <c r="AK1036" s="163"/>
      <c r="AL1036" s="163"/>
      <c r="AM1036" s="199"/>
      <c r="AN1036" s="199"/>
      <c r="AO1036" s="199"/>
      <c r="AP1036" s="199"/>
      <c r="AQ1036" s="199"/>
      <c r="AR1036" s="163"/>
    </row>
    <row r="1037" spans="1:44" x14ac:dyDescent="0.25">
      <c r="A1037" s="165"/>
      <c r="B1037" s="165"/>
      <c r="C1037" s="165"/>
      <c r="D1037" s="166"/>
      <c r="E1037" s="166"/>
      <c r="F1037" s="165"/>
      <c r="G1037" s="165"/>
      <c r="H1037" s="167"/>
      <c r="I1037" s="167"/>
      <c r="J1037" s="161" t="str">
        <f t="shared" si="202"/>
        <v/>
      </c>
      <c r="K1037" s="197"/>
      <c r="L1037" s="207"/>
      <c r="M1037" s="233"/>
      <c r="N1037" s="221"/>
      <c r="O1037" s="224"/>
      <c r="P1037" s="399"/>
      <c r="Q1037" s="399"/>
      <c r="R1037" s="205"/>
      <c r="S1037" s="169"/>
      <c r="T1037" s="205"/>
      <c r="U1037" s="169"/>
      <c r="V1037" s="169"/>
      <c r="W1037" s="231"/>
      <c r="X1037" s="168"/>
      <c r="Y1037" s="168"/>
      <c r="Z1037" s="168"/>
      <c r="AA1037" s="168"/>
      <c r="AB1037" s="168"/>
      <c r="AC1037" s="168"/>
      <c r="AD1037" s="162"/>
      <c r="AE1037" s="162"/>
      <c r="AF1037" s="162"/>
      <c r="AG1037" s="162"/>
      <c r="AH1037" s="162"/>
      <c r="AI1037" s="163"/>
      <c r="AJ1037" s="163"/>
      <c r="AK1037" s="163"/>
      <c r="AL1037" s="163"/>
      <c r="AM1037" s="199"/>
      <c r="AN1037" s="199"/>
      <c r="AO1037" s="199"/>
      <c r="AP1037" s="199"/>
      <c r="AQ1037" s="199"/>
      <c r="AR1037" s="163"/>
    </row>
    <row r="1038" spans="1:44" x14ac:dyDescent="0.25">
      <c r="A1038" s="165"/>
      <c r="B1038" s="165"/>
      <c r="C1038" s="165"/>
      <c r="D1038" s="166"/>
      <c r="E1038" s="166"/>
      <c r="F1038" s="165"/>
      <c r="G1038" s="165"/>
      <c r="H1038" s="167"/>
      <c r="I1038" s="167"/>
      <c r="J1038" s="161" t="str">
        <f t="shared" si="202"/>
        <v/>
      </c>
      <c r="K1038" s="197"/>
      <c r="L1038" s="207"/>
      <c r="M1038" s="233"/>
      <c r="N1038" s="221"/>
      <c r="O1038" s="224"/>
      <c r="P1038" s="399"/>
      <c r="Q1038" s="399"/>
      <c r="R1038" s="205"/>
      <c r="S1038" s="169"/>
      <c r="T1038" s="205"/>
      <c r="U1038" s="169"/>
      <c r="V1038" s="169"/>
      <c r="W1038" s="231"/>
      <c r="X1038" s="168"/>
      <c r="Y1038" s="168"/>
      <c r="Z1038" s="168"/>
      <c r="AA1038" s="168"/>
      <c r="AB1038" s="168"/>
      <c r="AC1038" s="168"/>
      <c r="AD1038" s="162"/>
      <c r="AE1038" s="162"/>
      <c r="AF1038" s="162"/>
      <c r="AG1038" s="162"/>
      <c r="AH1038" s="162"/>
      <c r="AI1038" s="163"/>
      <c r="AJ1038" s="163"/>
      <c r="AK1038" s="163"/>
      <c r="AL1038" s="163"/>
      <c r="AM1038" s="199"/>
      <c r="AN1038" s="199"/>
      <c r="AO1038" s="199"/>
      <c r="AP1038" s="199"/>
      <c r="AQ1038" s="199"/>
      <c r="AR1038" s="163"/>
    </row>
    <row r="1039" spans="1:44" x14ac:dyDescent="0.25">
      <c r="A1039" s="165"/>
      <c r="B1039" s="165"/>
      <c r="C1039" s="165"/>
      <c r="D1039" s="166"/>
      <c r="E1039" s="166"/>
      <c r="F1039" s="165"/>
      <c r="G1039" s="165"/>
      <c r="H1039" s="167"/>
      <c r="I1039" s="167"/>
      <c r="J1039" s="161" t="str">
        <f t="shared" si="202"/>
        <v/>
      </c>
      <c r="K1039" s="197"/>
      <c r="L1039" s="207"/>
      <c r="M1039" s="233"/>
      <c r="N1039" s="221"/>
      <c r="O1039" s="224"/>
      <c r="P1039" s="399"/>
      <c r="Q1039" s="399"/>
      <c r="R1039" s="205"/>
      <c r="S1039" s="169"/>
      <c r="T1039" s="205"/>
      <c r="U1039" s="169"/>
      <c r="V1039" s="169"/>
      <c r="W1039" s="231"/>
      <c r="X1039" s="168"/>
      <c r="Y1039" s="168"/>
      <c r="Z1039" s="168"/>
      <c r="AA1039" s="168"/>
      <c r="AB1039" s="168"/>
      <c r="AC1039" s="168"/>
      <c r="AD1039" s="162"/>
      <c r="AE1039" s="162"/>
      <c r="AF1039" s="162"/>
      <c r="AG1039" s="162"/>
      <c r="AH1039" s="162"/>
      <c r="AI1039" s="163"/>
      <c r="AJ1039" s="163"/>
      <c r="AK1039" s="163"/>
      <c r="AL1039" s="163"/>
      <c r="AM1039" s="199"/>
      <c r="AN1039" s="199"/>
      <c r="AO1039" s="199"/>
      <c r="AP1039" s="199"/>
      <c r="AQ1039" s="199"/>
      <c r="AR1039" s="163"/>
    </row>
    <row r="1040" spans="1:44" x14ac:dyDescent="0.25">
      <c r="A1040" s="165"/>
      <c r="B1040" s="165"/>
      <c r="C1040" s="165"/>
      <c r="D1040" s="166"/>
      <c r="E1040" s="166"/>
      <c r="F1040" s="165"/>
      <c r="G1040" s="165"/>
      <c r="H1040" s="167"/>
      <c r="I1040" s="167"/>
      <c r="J1040" s="161" t="str">
        <f t="shared" si="202"/>
        <v/>
      </c>
      <c r="K1040" s="197"/>
      <c r="L1040" s="207"/>
      <c r="M1040" s="233"/>
      <c r="N1040" s="221"/>
      <c r="O1040" s="224"/>
      <c r="P1040" s="399"/>
      <c r="Q1040" s="399"/>
      <c r="R1040" s="205"/>
      <c r="S1040" s="169"/>
      <c r="T1040" s="205"/>
      <c r="U1040" s="169"/>
      <c r="V1040" s="169"/>
      <c r="W1040" s="231"/>
      <c r="X1040" s="168"/>
      <c r="Y1040" s="168"/>
      <c r="Z1040" s="168"/>
      <c r="AA1040" s="168"/>
      <c r="AB1040" s="168"/>
      <c r="AC1040" s="168"/>
      <c r="AD1040" s="162"/>
      <c r="AE1040" s="162"/>
      <c r="AF1040" s="162"/>
      <c r="AG1040" s="162"/>
      <c r="AH1040" s="162"/>
      <c r="AI1040" s="163"/>
      <c r="AJ1040" s="163"/>
      <c r="AK1040" s="163"/>
      <c r="AL1040" s="163"/>
      <c r="AM1040" s="199"/>
      <c r="AN1040" s="199"/>
      <c r="AO1040" s="199"/>
      <c r="AP1040" s="199"/>
      <c r="AQ1040" s="199"/>
      <c r="AR1040" s="163"/>
    </row>
    <row r="1041" spans="1:44" x14ac:dyDescent="0.25">
      <c r="A1041" s="165"/>
      <c r="B1041" s="165"/>
      <c r="C1041" s="165"/>
      <c r="D1041" s="166"/>
      <c r="E1041" s="166"/>
      <c r="F1041" s="165"/>
      <c r="G1041" s="165"/>
      <c r="H1041" s="167"/>
      <c r="I1041" s="167"/>
      <c r="J1041" s="161" t="str">
        <f t="shared" si="202"/>
        <v/>
      </c>
      <c r="K1041" s="197"/>
      <c r="L1041" s="207"/>
      <c r="M1041" s="233"/>
      <c r="N1041" s="221"/>
      <c r="O1041" s="224"/>
      <c r="P1041" s="399"/>
      <c r="Q1041" s="399"/>
      <c r="R1041" s="205"/>
      <c r="S1041" s="169"/>
      <c r="T1041" s="205"/>
      <c r="U1041" s="169"/>
      <c r="V1041" s="169"/>
      <c r="W1041" s="231"/>
      <c r="X1041" s="168"/>
      <c r="Y1041" s="168"/>
      <c r="Z1041" s="168"/>
      <c r="AA1041" s="168"/>
      <c r="AB1041" s="168"/>
      <c r="AC1041" s="168"/>
      <c r="AD1041" s="162"/>
      <c r="AE1041" s="162"/>
      <c r="AF1041" s="162"/>
      <c r="AG1041" s="162"/>
      <c r="AH1041" s="162"/>
      <c r="AI1041" s="163"/>
      <c r="AJ1041" s="163"/>
      <c r="AK1041" s="163"/>
      <c r="AL1041" s="163"/>
      <c r="AM1041" s="199"/>
      <c r="AN1041" s="199"/>
      <c r="AO1041" s="199"/>
      <c r="AP1041" s="199"/>
      <c r="AQ1041" s="199"/>
      <c r="AR1041" s="163"/>
    </row>
    <row r="1042" spans="1:44" x14ac:dyDescent="0.25">
      <c r="A1042" s="165"/>
      <c r="B1042" s="165"/>
      <c r="C1042" s="165"/>
      <c r="D1042" s="166"/>
      <c r="E1042" s="166"/>
      <c r="F1042" s="165"/>
      <c r="G1042" s="165"/>
      <c r="H1042" s="167"/>
      <c r="I1042" s="167"/>
      <c r="J1042" s="161" t="str">
        <f t="shared" si="202"/>
        <v/>
      </c>
      <c r="K1042" s="197"/>
      <c r="L1042" s="207"/>
      <c r="M1042" s="233"/>
      <c r="N1042" s="221"/>
      <c r="O1042" s="224"/>
      <c r="P1042" s="399"/>
      <c r="Q1042" s="399"/>
      <c r="R1042" s="205"/>
      <c r="S1042" s="169"/>
      <c r="T1042" s="205"/>
      <c r="U1042" s="169"/>
      <c r="V1042" s="169"/>
      <c r="W1042" s="231"/>
      <c r="X1042" s="168"/>
      <c r="Y1042" s="168"/>
      <c r="Z1042" s="168"/>
      <c r="AA1042" s="168"/>
      <c r="AB1042" s="168"/>
      <c r="AC1042" s="168"/>
      <c r="AD1042" s="162"/>
      <c r="AE1042" s="162"/>
      <c r="AF1042" s="162"/>
      <c r="AG1042" s="162"/>
      <c r="AH1042" s="162"/>
      <c r="AI1042" s="163"/>
      <c r="AJ1042" s="163"/>
      <c r="AK1042" s="163"/>
      <c r="AL1042" s="163"/>
      <c r="AM1042" s="199"/>
      <c r="AN1042" s="199"/>
      <c r="AO1042" s="199"/>
      <c r="AP1042" s="199"/>
      <c r="AQ1042" s="199"/>
      <c r="AR1042" s="163"/>
    </row>
    <row r="1389" spans="1:44" x14ac:dyDescent="0.25">
      <c r="A1389" s="165"/>
      <c r="B1389" s="165"/>
      <c r="C1389" s="165"/>
      <c r="D1389" s="166"/>
      <c r="E1389" s="166"/>
      <c r="F1389" s="165"/>
      <c r="G1389" s="165"/>
      <c r="H1389" s="167"/>
      <c r="I1389" s="167"/>
      <c r="J1389" s="161"/>
      <c r="K1389" s="197"/>
      <c r="L1389" s="207"/>
      <c r="M1389" s="233"/>
      <c r="N1389" s="221"/>
      <c r="O1389" s="224"/>
      <c r="P1389" s="399"/>
      <c r="Q1389" s="399"/>
      <c r="R1389" s="205"/>
      <c r="S1389" s="169"/>
      <c r="T1389" s="205"/>
      <c r="U1389" s="169"/>
      <c r="V1389" s="169"/>
      <c r="W1389" s="231"/>
      <c r="X1389" s="168"/>
      <c r="Y1389" s="168"/>
      <c r="Z1389" s="168"/>
      <c r="AA1389" s="168"/>
      <c r="AB1389" s="168"/>
      <c r="AC1389" s="168"/>
      <c r="AD1389" s="162"/>
      <c r="AE1389" s="162"/>
      <c r="AF1389" s="162"/>
      <c r="AG1389" s="162"/>
      <c r="AH1389" s="162"/>
      <c r="AI1389" s="163"/>
      <c r="AJ1389" s="163"/>
      <c r="AK1389" s="163"/>
      <c r="AL1389" s="163"/>
      <c r="AM1389" s="199"/>
      <c r="AN1389" s="199"/>
      <c r="AO1389" s="199"/>
      <c r="AP1389" s="199"/>
      <c r="AQ1389" s="199"/>
      <c r="AR1389" s="163"/>
    </row>
    <row r="1390" spans="1:44" x14ac:dyDescent="0.25">
      <c r="A1390" s="165"/>
      <c r="B1390" s="165"/>
      <c r="C1390" s="165"/>
      <c r="D1390" s="166"/>
      <c r="E1390" s="166"/>
      <c r="F1390" s="165"/>
      <c r="G1390" s="165"/>
      <c r="H1390" s="167"/>
      <c r="I1390" s="167"/>
      <c r="J1390" s="161"/>
      <c r="K1390" s="197"/>
      <c r="L1390" s="207"/>
      <c r="M1390" s="233"/>
      <c r="N1390" s="221"/>
      <c r="O1390" s="224"/>
      <c r="P1390" s="399"/>
      <c r="Q1390" s="399"/>
      <c r="R1390" s="205"/>
      <c r="S1390" s="169"/>
      <c r="T1390" s="205"/>
      <c r="U1390" s="169"/>
      <c r="V1390" s="169"/>
      <c r="W1390" s="231"/>
      <c r="X1390" s="168"/>
      <c r="Y1390" s="168"/>
      <c r="Z1390" s="168"/>
      <c r="AA1390" s="168"/>
      <c r="AB1390" s="168"/>
      <c r="AC1390" s="168"/>
      <c r="AD1390" s="162"/>
      <c r="AE1390" s="162"/>
      <c r="AF1390" s="162"/>
      <c r="AG1390" s="162"/>
      <c r="AH1390" s="162"/>
      <c r="AI1390" s="163"/>
      <c r="AJ1390" s="163"/>
      <c r="AK1390" s="163"/>
      <c r="AL1390" s="163"/>
      <c r="AM1390" s="199"/>
      <c r="AN1390" s="199"/>
      <c r="AO1390" s="199"/>
      <c r="AP1390" s="199"/>
      <c r="AQ1390" s="199"/>
      <c r="AR1390" s="163"/>
    </row>
    <row r="1391" spans="1:44" x14ac:dyDescent="0.25">
      <c r="A1391" s="165"/>
      <c r="B1391" s="165"/>
      <c r="C1391" s="165"/>
      <c r="D1391" s="166"/>
      <c r="E1391" s="166"/>
      <c r="F1391" s="165"/>
      <c r="G1391" s="165"/>
      <c r="H1391" s="167"/>
      <c r="I1391" s="167"/>
      <c r="J1391" s="161"/>
      <c r="K1391" s="197"/>
      <c r="L1391" s="207"/>
      <c r="M1391" s="233"/>
      <c r="N1391" s="221"/>
      <c r="O1391" s="224"/>
      <c r="P1391" s="399"/>
      <c r="Q1391" s="399"/>
      <c r="R1391" s="205"/>
      <c r="S1391" s="169"/>
      <c r="T1391" s="205"/>
      <c r="U1391" s="169"/>
      <c r="V1391" s="169"/>
      <c r="W1391" s="231"/>
      <c r="X1391" s="168"/>
      <c r="Y1391" s="168"/>
      <c r="Z1391" s="168"/>
      <c r="AA1391" s="168"/>
      <c r="AB1391" s="168"/>
      <c r="AC1391" s="168"/>
      <c r="AD1391" s="162"/>
      <c r="AE1391" s="162"/>
      <c r="AF1391" s="162"/>
      <c r="AG1391" s="162"/>
      <c r="AH1391" s="162"/>
      <c r="AI1391" s="163"/>
      <c r="AJ1391" s="163"/>
      <c r="AK1391" s="163"/>
      <c r="AL1391" s="163"/>
      <c r="AM1391" s="199"/>
      <c r="AN1391" s="199"/>
      <c r="AO1391" s="199"/>
      <c r="AP1391" s="199"/>
      <c r="AQ1391" s="199"/>
      <c r="AR1391" s="163"/>
    </row>
    <row r="1392" spans="1:44" x14ac:dyDescent="0.25">
      <c r="A1392" s="165"/>
      <c r="B1392" s="165"/>
      <c r="C1392" s="165"/>
      <c r="D1392" s="166"/>
      <c r="E1392" s="166"/>
      <c r="F1392" s="165"/>
      <c r="G1392" s="165"/>
      <c r="H1392" s="167"/>
      <c r="I1392" s="167"/>
      <c r="J1392" s="161"/>
      <c r="K1392" s="197"/>
      <c r="L1392" s="207"/>
      <c r="M1392" s="233"/>
      <c r="N1392" s="221"/>
      <c r="O1392" s="224"/>
      <c r="P1392" s="399"/>
      <c r="Q1392" s="399"/>
      <c r="R1392" s="205"/>
      <c r="S1392" s="169"/>
      <c r="T1392" s="205"/>
      <c r="U1392" s="169"/>
      <c r="V1392" s="169"/>
      <c r="W1392" s="231"/>
      <c r="X1392" s="168"/>
      <c r="Y1392" s="168"/>
      <c r="Z1392" s="168"/>
      <c r="AA1392" s="168"/>
      <c r="AB1392" s="168"/>
      <c r="AC1392" s="168"/>
      <c r="AD1392" s="162"/>
      <c r="AE1392" s="162"/>
      <c r="AF1392" s="162"/>
      <c r="AG1392" s="162"/>
      <c r="AH1392" s="162"/>
      <c r="AI1392" s="163"/>
      <c r="AJ1392" s="163"/>
      <c r="AK1392" s="163"/>
      <c r="AL1392" s="163"/>
      <c r="AM1392" s="199"/>
      <c r="AN1392" s="199"/>
      <c r="AO1392" s="199"/>
      <c r="AP1392" s="199"/>
      <c r="AQ1392" s="199"/>
      <c r="AR1392" s="163"/>
    </row>
    <row r="1393" spans="1:44" x14ac:dyDescent="0.25">
      <c r="A1393" s="165"/>
      <c r="B1393" s="165"/>
      <c r="C1393" s="165"/>
      <c r="D1393" s="166"/>
      <c r="E1393" s="166"/>
      <c r="F1393" s="165"/>
      <c r="G1393" s="165"/>
      <c r="H1393" s="167"/>
      <c r="I1393" s="167"/>
      <c r="J1393" s="161"/>
      <c r="K1393" s="197"/>
      <c r="L1393" s="207"/>
      <c r="M1393" s="233"/>
      <c r="N1393" s="221"/>
      <c r="O1393" s="224"/>
      <c r="P1393" s="399"/>
      <c r="Q1393" s="399"/>
      <c r="R1393" s="205"/>
      <c r="S1393" s="169"/>
      <c r="T1393" s="205"/>
      <c r="U1393" s="169"/>
      <c r="V1393" s="169"/>
      <c r="W1393" s="231"/>
      <c r="X1393" s="168"/>
      <c r="Y1393" s="168"/>
      <c r="Z1393" s="168"/>
      <c r="AA1393" s="168"/>
      <c r="AB1393" s="168"/>
      <c r="AC1393" s="168"/>
      <c r="AD1393" s="162"/>
      <c r="AE1393" s="162"/>
      <c r="AF1393" s="162"/>
      <c r="AG1393" s="162"/>
      <c r="AH1393" s="162"/>
      <c r="AI1393" s="163"/>
      <c r="AJ1393" s="163"/>
      <c r="AK1393" s="163"/>
      <c r="AL1393" s="163"/>
      <c r="AM1393" s="199"/>
      <c r="AN1393" s="199"/>
      <c r="AO1393" s="199"/>
      <c r="AP1393" s="199"/>
      <c r="AQ1393" s="199"/>
      <c r="AR1393" s="163"/>
    </row>
    <row r="1394" spans="1:44" x14ac:dyDescent="0.25">
      <c r="A1394" s="165"/>
      <c r="B1394" s="165"/>
      <c r="C1394" s="165"/>
      <c r="D1394" s="166"/>
      <c r="E1394" s="166"/>
      <c r="F1394" s="165"/>
      <c r="G1394" s="165"/>
      <c r="H1394" s="167"/>
      <c r="I1394" s="167"/>
      <c r="J1394" s="161"/>
      <c r="K1394" s="197"/>
      <c r="L1394" s="207"/>
      <c r="M1394" s="233"/>
      <c r="N1394" s="221"/>
      <c r="O1394" s="224"/>
      <c r="P1394" s="399"/>
      <c r="Q1394" s="399"/>
      <c r="R1394" s="205"/>
      <c r="S1394" s="169"/>
      <c r="T1394" s="205"/>
      <c r="U1394" s="169"/>
      <c r="V1394" s="169"/>
      <c r="W1394" s="231"/>
      <c r="X1394" s="168"/>
      <c r="Y1394" s="168"/>
      <c r="Z1394" s="168"/>
      <c r="AA1394" s="168"/>
      <c r="AB1394" s="168"/>
      <c r="AC1394" s="168"/>
      <c r="AD1394" s="162"/>
      <c r="AE1394" s="162"/>
      <c r="AF1394" s="162"/>
      <c r="AG1394" s="162"/>
      <c r="AH1394" s="162"/>
      <c r="AI1394" s="163"/>
      <c r="AJ1394" s="163"/>
      <c r="AK1394" s="163"/>
      <c r="AL1394" s="163"/>
      <c r="AM1394" s="199"/>
      <c r="AN1394" s="199"/>
      <c r="AO1394" s="199"/>
      <c r="AP1394" s="199"/>
      <c r="AQ1394" s="199"/>
      <c r="AR1394" s="163"/>
    </row>
    <row r="1395" spans="1:44" x14ac:dyDescent="0.25">
      <c r="A1395" s="165"/>
      <c r="B1395" s="165"/>
      <c r="C1395" s="165"/>
      <c r="D1395" s="166"/>
      <c r="E1395" s="166"/>
      <c r="F1395" s="165"/>
      <c r="G1395" s="165"/>
      <c r="H1395" s="167"/>
      <c r="I1395" s="167"/>
      <c r="J1395" s="161"/>
      <c r="K1395" s="197"/>
      <c r="L1395" s="207"/>
      <c r="M1395" s="233"/>
      <c r="N1395" s="221"/>
      <c r="O1395" s="224"/>
      <c r="P1395" s="399"/>
      <c r="Q1395" s="399"/>
      <c r="R1395" s="205"/>
      <c r="S1395" s="169"/>
      <c r="T1395" s="205"/>
      <c r="U1395" s="169"/>
      <c r="V1395" s="169"/>
      <c r="W1395" s="231"/>
      <c r="X1395" s="168"/>
      <c r="Y1395" s="168"/>
      <c r="Z1395" s="168"/>
      <c r="AA1395" s="168"/>
      <c r="AB1395" s="168"/>
      <c r="AC1395" s="168"/>
      <c r="AD1395" s="162"/>
      <c r="AE1395" s="162"/>
      <c r="AF1395" s="162"/>
      <c r="AG1395" s="162"/>
      <c r="AH1395" s="162"/>
      <c r="AI1395" s="163"/>
      <c r="AJ1395" s="163"/>
      <c r="AK1395" s="163"/>
      <c r="AL1395" s="163"/>
      <c r="AM1395" s="199"/>
      <c r="AN1395" s="199"/>
      <c r="AO1395" s="199"/>
      <c r="AP1395" s="199"/>
      <c r="AQ1395" s="199"/>
      <c r="AR1395" s="163"/>
    </row>
    <row r="1396" spans="1:44" x14ac:dyDescent="0.25">
      <c r="A1396" s="165"/>
      <c r="B1396" s="165"/>
      <c r="C1396" s="165"/>
      <c r="D1396" s="166"/>
      <c r="E1396" s="166"/>
      <c r="F1396" s="165"/>
      <c r="G1396" s="165"/>
      <c r="H1396" s="167"/>
      <c r="I1396" s="167"/>
      <c r="J1396" s="161"/>
      <c r="K1396" s="197"/>
      <c r="L1396" s="207"/>
      <c r="M1396" s="233"/>
      <c r="N1396" s="221"/>
      <c r="O1396" s="224"/>
      <c r="P1396" s="399"/>
      <c r="Q1396" s="399"/>
      <c r="R1396" s="205"/>
      <c r="S1396" s="169"/>
      <c r="T1396" s="205"/>
      <c r="U1396" s="169"/>
      <c r="V1396" s="169"/>
      <c r="W1396" s="231"/>
      <c r="X1396" s="168"/>
      <c r="Y1396" s="168"/>
      <c r="Z1396" s="168"/>
      <c r="AA1396" s="168"/>
      <c r="AB1396" s="168"/>
      <c r="AC1396" s="168"/>
      <c r="AD1396" s="162"/>
      <c r="AE1396" s="162"/>
      <c r="AF1396" s="162"/>
      <c r="AG1396" s="162"/>
      <c r="AH1396" s="162"/>
      <c r="AI1396" s="163"/>
      <c r="AJ1396" s="163"/>
      <c r="AK1396" s="163"/>
      <c r="AL1396" s="163"/>
      <c r="AM1396" s="199"/>
      <c r="AN1396" s="199"/>
      <c r="AO1396" s="199"/>
      <c r="AP1396" s="199"/>
      <c r="AQ1396" s="199"/>
      <c r="AR1396" s="163"/>
    </row>
    <row r="1397" spans="1:44" x14ac:dyDescent="0.25">
      <c r="A1397" s="165"/>
      <c r="B1397" s="165"/>
      <c r="C1397" s="165"/>
      <c r="D1397" s="166"/>
      <c r="E1397" s="166"/>
      <c r="F1397" s="165"/>
      <c r="G1397" s="165"/>
      <c r="H1397" s="167"/>
      <c r="I1397" s="167"/>
      <c r="J1397" s="161"/>
      <c r="K1397" s="197"/>
      <c r="L1397" s="207"/>
      <c r="M1397" s="233"/>
      <c r="N1397" s="221"/>
      <c r="O1397" s="224"/>
      <c r="P1397" s="399"/>
      <c r="Q1397" s="399"/>
      <c r="R1397" s="205"/>
      <c r="S1397" s="169"/>
      <c r="T1397" s="205"/>
      <c r="U1397" s="169"/>
      <c r="V1397" s="169"/>
      <c r="W1397" s="231"/>
      <c r="X1397" s="168"/>
      <c r="Y1397" s="168"/>
      <c r="Z1397" s="168"/>
      <c r="AA1397" s="168"/>
      <c r="AB1397" s="168"/>
      <c r="AC1397" s="168"/>
      <c r="AD1397" s="162"/>
      <c r="AE1397" s="162"/>
      <c r="AF1397" s="162"/>
      <c r="AG1397" s="162"/>
      <c r="AH1397" s="162"/>
      <c r="AI1397" s="163"/>
      <c r="AJ1397" s="163"/>
      <c r="AK1397" s="163"/>
      <c r="AL1397" s="163"/>
      <c r="AM1397" s="199"/>
      <c r="AN1397" s="199"/>
      <c r="AO1397" s="199"/>
      <c r="AP1397" s="199"/>
      <c r="AQ1397" s="199"/>
      <c r="AR1397" s="163"/>
    </row>
    <row r="1398" spans="1:44" x14ac:dyDescent="0.25">
      <c r="A1398" s="165"/>
      <c r="B1398" s="165"/>
      <c r="C1398" s="165"/>
      <c r="D1398" s="166"/>
      <c r="E1398" s="166"/>
      <c r="F1398" s="165"/>
      <c r="G1398" s="165"/>
      <c r="H1398" s="167"/>
      <c r="I1398" s="167"/>
      <c r="J1398" s="161"/>
      <c r="K1398" s="197"/>
      <c r="L1398" s="207"/>
      <c r="M1398" s="233"/>
      <c r="N1398" s="221"/>
      <c r="O1398" s="224"/>
      <c r="P1398" s="399"/>
      <c r="Q1398" s="399"/>
      <c r="R1398" s="205"/>
      <c r="S1398" s="169"/>
      <c r="T1398" s="205"/>
      <c r="U1398" s="169"/>
      <c r="V1398" s="169"/>
      <c r="W1398" s="231"/>
      <c r="X1398" s="168"/>
      <c r="Y1398" s="168"/>
      <c r="Z1398" s="168"/>
      <c r="AA1398" s="168"/>
      <c r="AB1398" s="168"/>
      <c r="AC1398" s="168"/>
      <c r="AD1398" s="162"/>
      <c r="AE1398" s="162"/>
      <c r="AF1398" s="162"/>
      <c r="AG1398" s="162"/>
      <c r="AH1398" s="162"/>
      <c r="AI1398" s="163"/>
      <c r="AJ1398" s="163"/>
      <c r="AK1398" s="163"/>
      <c r="AL1398" s="163"/>
      <c r="AM1398" s="199"/>
      <c r="AN1398" s="199"/>
      <c r="AO1398" s="199"/>
      <c r="AP1398" s="199"/>
      <c r="AQ1398" s="199"/>
      <c r="AR1398" s="163"/>
    </row>
    <row r="1399" spans="1:44" x14ac:dyDescent="0.25">
      <c r="A1399" s="165"/>
      <c r="B1399" s="165"/>
      <c r="C1399" s="165"/>
      <c r="D1399" s="166"/>
      <c r="E1399" s="166"/>
      <c r="F1399" s="165"/>
      <c r="G1399" s="165"/>
      <c r="H1399" s="167"/>
      <c r="I1399" s="167"/>
      <c r="J1399" s="161"/>
      <c r="K1399" s="197"/>
      <c r="L1399" s="207"/>
      <c r="M1399" s="233"/>
      <c r="N1399" s="221"/>
      <c r="O1399" s="224"/>
      <c r="P1399" s="399"/>
      <c r="Q1399" s="399"/>
      <c r="R1399" s="205"/>
      <c r="S1399" s="169"/>
      <c r="T1399" s="205"/>
      <c r="U1399" s="169"/>
      <c r="V1399" s="169"/>
      <c r="W1399" s="231"/>
      <c r="X1399" s="168"/>
      <c r="Y1399" s="168"/>
      <c r="Z1399" s="168"/>
      <c r="AA1399" s="168"/>
      <c r="AB1399" s="168"/>
      <c r="AC1399" s="168"/>
      <c r="AD1399" s="162"/>
      <c r="AE1399" s="162"/>
      <c r="AF1399" s="162"/>
      <c r="AG1399" s="162"/>
      <c r="AH1399" s="162"/>
      <c r="AI1399" s="163"/>
      <c r="AJ1399" s="163"/>
      <c r="AK1399" s="163"/>
      <c r="AL1399" s="163"/>
      <c r="AM1399" s="199"/>
      <c r="AN1399" s="199"/>
      <c r="AO1399" s="199"/>
      <c r="AP1399" s="199"/>
      <c r="AQ1399" s="199"/>
      <c r="AR1399" s="163"/>
    </row>
    <row r="1400" spans="1:44" x14ac:dyDescent="0.25">
      <c r="A1400" s="165"/>
      <c r="B1400" s="165"/>
      <c r="C1400" s="165"/>
      <c r="D1400" s="166"/>
      <c r="E1400" s="166"/>
      <c r="F1400" s="165"/>
      <c r="G1400" s="165"/>
      <c r="H1400" s="167"/>
      <c r="I1400" s="167"/>
      <c r="J1400" s="161"/>
      <c r="K1400" s="197"/>
      <c r="L1400" s="207"/>
      <c r="M1400" s="233"/>
      <c r="N1400" s="221"/>
      <c r="O1400" s="224"/>
      <c r="P1400" s="399"/>
      <c r="Q1400" s="399"/>
      <c r="R1400" s="205"/>
      <c r="S1400" s="169"/>
      <c r="T1400" s="205"/>
      <c r="U1400" s="169"/>
      <c r="V1400" s="169"/>
      <c r="W1400" s="231"/>
      <c r="X1400" s="168"/>
      <c r="Y1400" s="168"/>
      <c r="Z1400" s="168"/>
      <c r="AA1400" s="168"/>
      <c r="AB1400" s="168"/>
      <c r="AC1400" s="168"/>
      <c r="AD1400" s="162"/>
      <c r="AE1400" s="162"/>
      <c r="AF1400" s="162"/>
      <c r="AG1400" s="162"/>
      <c r="AH1400" s="162"/>
      <c r="AI1400" s="163"/>
      <c r="AJ1400" s="163"/>
      <c r="AK1400" s="163"/>
      <c r="AL1400" s="163"/>
      <c r="AM1400" s="199"/>
      <c r="AN1400" s="199"/>
      <c r="AO1400" s="199"/>
      <c r="AP1400" s="199"/>
      <c r="AQ1400" s="199"/>
      <c r="AR1400" s="163"/>
    </row>
    <row r="1401" spans="1:44" x14ac:dyDescent="0.25">
      <c r="A1401" s="165"/>
      <c r="B1401" s="165"/>
      <c r="C1401" s="165"/>
      <c r="D1401" s="166"/>
      <c r="E1401" s="166"/>
      <c r="F1401" s="165"/>
      <c r="G1401" s="165"/>
      <c r="H1401" s="167"/>
      <c r="I1401" s="167"/>
      <c r="J1401" s="161"/>
      <c r="K1401" s="197"/>
      <c r="L1401" s="207"/>
      <c r="M1401" s="233"/>
      <c r="N1401" s="221"/>
      <c r="O1401" s="224"/>
      <c r="P1401" s="399"/>
      <c r="Q1401" s="399"/>
      <c r="R1401" s="205"/>
      <c r="S1401" s="169"/>
      <c r="T1401" s="205"/>
      <c r="U1401" s="169"/>
      <c r="V1401" s="169"/>
      <c r="W1401" s="231"/>
      <c r="X1401" s="168"/>
      <c r="Y1401" s="168"/>
      <c r="Z1401" s="168"/>
      <c r="AA1401" s="168"/>
      <c r="AB1401" s="168"/>
      <c r="AC1401" s="168"/>
      <c r="AD1401" s="162"/>
      <c r="AE1401" s="162"/>
      <c r="AF1401" s="162"/>
      <c r="AG1401" s="162"/>
      <c r="AH1401" s="162"/>
      <c r="AI1401" s="163"/>
      <c r="AJ1401" s="163"/>
      <c r="AK1401" s="163"/>
      <c r="AL1401" s="163"/>
      <c r="AM1401" s="199"/>
      <c r="AN1401" s="199"/>
      <c r="AO1401" s="199"/>
      <c r="AP1401" s="199"/>
      <c r="AQ1401" s="199"/>
      <c r="AR1401" s="163"/>
    </row>
    <row r="1402" spans="1:44" x14ac:dyDescent="0.25">
      <c r="A1402" s="165"/>
      <c r="B1402" s="165"/>
      <c r="C1402" s="165"/>
      <c r="D1402" s="166"/>
      <c r="E1402" s="166"/>
      <c r="F1402" s="165"/>
      <c r="G1402" s="165"/>
      <c r="H1402" s="167"/>
      <c r="I1402" s="167"/>
      <c r="J1402" s="161"/>
      <c r="K1402" s="197"/>
      <c r="L1402" s="207"/>
      <c r="M1402" s="233"/>
      <c r="N1402" s="221"/>
      <c r="O1402" s="224"/>
      <c r="P1402" s="399"/>
      <c r="Q1402" s="399"/>
      <c r="R1402" s="205"/>
      <c r="S1402" s="169"/>
      <c r="T1402" s="205"/>
      <c r="U1402" s="169"/>
      <c r="V1402" s="169"/>
      <c r="W1402" s="231"/>
      <c r="X1402" s="168"/>
      <c r="Y1402" s="168"/>
      <c r="Z1402" s="168"/>
      <c r="AA1402" s="168"/>
      <c r="AB1402" s="168"/>
      <c r="AC1402" s="168"/>
      <c r="AD1402" s="162"/>
      <c r="AE1402" s="162"/>
      <c r="AF1402" s="162"/>
      <c r="AG1402" s="162"/>
      <c r="AH1402" s="162"/>
      <c r="AI1402" s="163"/>
      <c r="AJ1402" s="163"/>
      <c r="AK1402" s="163"/>
      <c r="AL1402" s="163"/>
      <c r="AM1402" s="199"/>
      <c r="AN1402" s="199"/>
      <c r="AO1402" s="199"/>
      <c r="AP1402" s="199"/>
      <c r="AQ1402" s="199"/>
      <c r="AR1402" s="163"/>
    </row>
    <row r="1403" spans="1:44" x14ac:dyDescent="0.25">
      <c r="A1403" s="165"/>
      <c r="B1403" s="165"/>
      <c r="C1403" s="165"/>
      <c r="D1403" s="166"/>
      <c r="E1403" s="166"/>
      <c r="F1403" s="165"/>
      <c r="G1403" s="165"/>
      <c r="H1403" s="167"/>
      <c r="I1403" s="167"/>
      <c r="J1403" s="161"/>
      <c r="K1403" s="197"/>
      <c r="L1403" s="207"/>
      <c r="M1403" s="233"/>
      <c r="N1403" s="221"/>
      <c r="O1403" s="224"/>
      <c r="P1403" s="399"/>
      <c r="Q1403" s="399"/>
      <c r="R1403" s="205"/>
      <c r="S1403" s="169"/>
      <c r="T1403" s="205"/>
      <c r="U1403" s="169"/>
      <c r="V1403" s="169"/>
      <c r="W1403" s="231"/>
      <c r="X1403" s="168"/>
      <c r="Y1403" s="168"/>
      <c r="Z1403" s="168"/>
      <c r="AA1403" s="168"/>
      <c r="AB1403" s="168"/>
      <c r="AC1403" s="168"/>
      <c r="AD1403" s="162"/>
      <c r="AE1403" s="162"/>
      <c r="AF1403" s="162"/>
      <c r="AG1403" s="162"/>
      <c r="AH1403" s="162"/>
      <c r="AI1403" s="163"/>
      <c r="AJ1403" s="163"/>
      <c r="AK1403" s="163"/>
      <c r="AL1403" s="163"/>
      <c r="AM1403" s="199"/>
      <c r="AN1403" s="199"/>
      <c r="AO1403" s="199"/>
      <c r="AP1403" s="199"/>
      <c r="AQ1403" s="199"/>
      <c r="AR1403" s="163"/>
    </row>
    <row r="1404" spans="1:44" x14ac:dyDescent="0.25">
      <c r="A1404" s="165"/>
      <c r="B1404" s="165"/>
      <c r="C1404" s="165"/>
      <c r="D1404" s="166"/>
      <c r="E1404" s="166"/>
      <c r="F1404" s="165"/>
      <c r="G1404" s="165"/>
      <c r="H1404" s="167"/>
      <c r="I1404" s="167"/>
      <c r="J1404" s="161"/>
      <c r="K1404" s="197"/>
      <c r="L1404" s="207"/>
      <c r="M1404" s="233"/>
      <c r="N1404" s="221"/>
      <c r="O1404" s="224"/>
      <c r="P1404" s="399"/>
      <c r="Q1404" s="399"/>
      <c r="R1404" s="205"/>
      <c r="S1404" s="169"/>
      <c r="T1404" s="205"/>
      <c r="U1404" s="169"/>
      <c r="V1404" s="169"/>
      <c r="W1404" s="231"/>
      <c r="X1404" s="168"/>
      <c r="Y1404" s="168"/>
      <c r="Z1404" s="168"/>
      <c r="AA1404" s="168"/>
      <c r="AB1404" s="168"/>
      <c r="AC1404" s="168"/>
      <c r="AD1404" s="162"/>
      <c r="AE1404" s="162"/>
      <c r="AF1404" s="162"/>
      <c r="AG1404" s="162"/>
      <c r="AH1404" s="162"/>
      <c r="AI1404" s="163"/>
      <c r="AJ1404" s="163"/>
      <c r="AK1404" s="163"/>
      <c r="AL1404" s="163"/>
      <c r="AM1404" s="199"/>
      <c r="AN1404" s="199"/>
      <c r="AO1404" s="199"/>
      <c r="AP1404" s="199"/>
      <c r="AQ1404" s="199"/>
      <c r="AR1404" s="163"/>
    </row>
    <row r="1405" spans="1:44" x14ac:dyDescent="0.25">
      <c r="A1405" s="165"/>
      <c r="B1405" s="165"/>
      <c r="C1405" s="165"/>
      <c r="D1405" s="166"/>
      <c r="E1405" s="166"/>
      <c r="F1405" s="165"/>
      <c r="G1405" s="165"/>
      <c r="H1405" s="167"/>
      <c r="I1405" s="167"/>
      <c r="J1405" s="161"/>
      <c r="K1405" s="197"/>
      <c r="L1405" s="207"/>
      <c r="M1405" s="233"/>
      <c r="N1405" s="221"/>
      <c r="O1405" s="224"/>
      <c r="P1405" s="399"/>
      <c r="Q1405" s="399"/>
      <c r="R1405" s="205"/>
      <c r="S1405" s="169"/>
      <c r="T1405" s="205"/>
      <c r="U1405" s="169"/>
      <c r="V1405" s="169"/>
      <c r="W1405" s="231"/>
      <c r="X1405" s="168"/>
      <c r="Y1405" s="168"/>
      <c r="Z1405" s="168"/>
      <c r="AA1405" s="168"/>
      <c r="AB1405" s="168"/>
      <c r="AC1405" s="168"/>
      <c r="AD1405" s="162"/>
      <c r="AE1405" s="162"/>
      <c r="AF1405" s="162"/>
      <c r="AG1405" s="162"/>
      <c r="AH1405" s="162"/>
      <c r="AI1405" s="163"/>
      <c r="AJ1405" s="163"/>
      <c r="AK1405" s="163"/>
      <c r="AL1405" s="163"/>
      <c r="AM1405" s="199"/>
      <c r="AN1405" s="199"/>
      <c r="AO1405" s="199"/>
      <c r="AP1405" s="199"/>
      <c r="AQ1405" s="199"/>
      <c r="AR1405" s="163"/>
    </row>
    <row r="1406" spans="1:44" x14ac:dyDescent="0.25">
      <c r="A1406" s="165"/>
      <c r="B1406" s="165"/>
      <c r="C1406" s="165"/>
      <c r="D1406" s="166"/>
      <c r="E1406" s="166"/>
      <c r="F1406" s="165"/>
      <c r="G1406" s="165"/>
      <c r="H1406" s="167"/>
      <c r="I1406" s="167"/>
      <c r="J1406" s="161"/>
      <c r="K1406" s="197"/>
      <c r="L1406" s="207"/>
      <c r="M1406" s="233"/>
      <c r="N1406" s="221"/>
      <c r="O1406" s="224"/>
      <c r="P1406" s="399"/>
      <c r="Q1406" s="399"/>
      <c r="R1406" s="205"/>
      <c r="S1406" s="169"/>
      <c r="T1406" s="205"/>
      <c r="U1406" s="169"/>
      <c r="V1406" s="169"/>
      <c r="W1406" s="231"/>
      <c r="X1406" s="168"/>
      <c r="Y1406" s="168"/>
      <c r="Z1406" s="168"/>
      <c r="AA1406" s="168"/>
      <c r="AB1406" s="168"/>
      <c r="AC1406" s="168"/>
      <c r="AD1406" s="162"/>
      <c r="AE1406" s="162"/>
      <c r="AF1406" s="162"/>
      <c r="AG1406" s="162"/>
      <c r="AH1406" s="162"/>
      <c r="AI1406" s="163"/>
      <c r="AJ1406" s="163"/>
      <c r="AK1406" s="163"/>
      <c r="AL1406" s="163"/>
      <c r="AM1406" s="199"/>
      <c r="AN1406" s="199"/>
      <c r="AO1406" s="199"/>
      <c r="AP1406" s="199"/>
      <c r="AQ1406" s="199"/>
      <c r="AR1406" s="163"/>
    </row>
    <row r="1407" spans="1:44" x14ac:dyDescent="0.25">
      <c r="A1407" s="165"/>
      <c r="B1407" s="165"/>
      <c r="C1407" s="165"/>
      <c r="D1407" s="166"/>
      <c r="E1407" s="166"/>
      <c r="F1407" s="165"/>
      <c r="G1407" s="165"/>
      <c r="H1407" s="167"/>
      <c r="I1407" s="167"/>
      <c r="J1407" s="161"/>
      <c r="K1407" s="197"/>
      <c r="L1407" s="207"/>
      <c r="M1407" s="233"/>
      <c r="N1407" s="221"/>
      <c r="O1407" s="224"/>
      <c r="P1407" s="399"/>
      <c r="Q1407" s="399"/>
      <c r="R1407" s="205"/>
      <c r="S1407" s="169"/>
      <c r="T1407" s="205"/>
      <c r="U1407" s="169"/>
      <c r="V1407" s="169"/>
      <c r="W1407" s="231"/>
      <c r="X1407" s="168"/>
      <c r="Y1407" s="168"/>
      <c r="Z1407" s="168"/>
      <c r="AA1407" s="168"/>
      <c r="AB1407" s="168"/>
      <c r="AC1407" s="168"/>
      <c r="AD1407" s="162"/>
      <c r="AE1407" s="162"/>
      <c r="AF1407" s="162"/>
      <c r="AG1407" s="162"/>
      <c r="AH1407" s="162"/>
      <c r="AI1407" s="163"/>
      <c r="AJ1407" s="163"/>
      <c r="AK1407" s="163"/>
      <c r="AL1407" s="163"/>
      <c r="AM1407" s="199"/>
      <c r="AN1407" s="199"/>
      <c r="AO1407" s="199"/>
      <c r="AP1407" s="199"/>
      <c r="AQ1407" s="199"/>
      <c r="AR1407" s="163"/>
    </row>
    <row r="1408" spans="1:44" x14ac:dyDescent="0.25">
      <c r="A1408" s="165"/>
      <c r="B1408" s="165"/>
      <c r="C1408" s="165"/>
      <c r="D1408" s="166"/>
      <c r="E1408" s="166"/>
      <c r="F1408" s="165"/>
      <c r="G1408" s="165"/>
      <c r="H1408" s="167"/>
      <c r="I1408" s="167"/>
      <c r="J1408" s="161"/>
      <c r="K1408" s="197"/>
      <c r="L1408" s="207"/>
      <c r="M1408" s="233"/>
      <c r="N1408" s="221"/>
      <c r="O1408" s="224"/>
      <c r="P1408" s="399"/>
      <c r="Q1408" s="399"/>
      <c r="R1408" s="205"/>
      <c r="S1408" s="169"/>
      <c r="T1408" s="205"/>
      <c r="U1408" s="169"/>
      <c r="V1408" s="169"/>
      <c r="W1408" s="231"/>
      <c r="X1408" s="168"/>
      <c r="Y1408" s="168"/>
      <c r="Z1408" s="168"/>
      <c r="AA1408" s="168"/>
      <c r="AB1408" s="168"/>
      <c r="AC1408" s="168"/>
      <c r="AD1408" s="162"/>
      <c r="AE1408" s="162"/>
      <c r="AF1408" s="162"/>
      <c r="AG1408" s="162"/>
      <c r="AH1408" s="162"/>
      <c r="AI1408" s="163"/>
      <c r="AJ1408" s="163"/>
      <c r="AK1408" s="163"/>
      <c r="AL1408" s="163"/>
      <c r="AM1408" s="199"/>
      <c r="AN1408" s="199"/>
      <c r="AO1408" s="199"/>
      <c r="AP1408" s="199"/>
      <c r="AQ1408" s="199"/>
      <c r="AR1408" s="163"/>
    </row>
    <row r="1409" spans="1:44" x14ac:dyDescent="0.25">
      <c r="A1409" s="165"/>
      <c r="B1409" s="165"/>
      <c r="C1409" s="165"/>
      <c r="D1409" s="166"/>
      <c r="E1409" s="166"/>
      <c r="F1409" s="165"/>
      <c r="G1409" s="165"/>
      <c r="H1409" s="167"/>
      <c r="I1409" s="167"/>
      <c r="J1409" s="161"/>
      <c r="K1409" s="197"/>
      <c r="L1409" s="207"/>
      <c r="M1409" s="233"/>
      <c r="N1409" s="221"/>
      <c r="O1409" s="224"/>
      <c r="P1409" s="399"/>
      <c r="Q1409" s="399"/>
      <c r="R1409" s="205"/>
      <c r="S1409" s="169"/>
      <c r="T1409" s="205"/>
      <c r="U1409" s="169"/>
      <c r="V1409" s="169"/>
      <c r="W1409" s="231"/>
      <c r="X1409" s="168"/>
      <c r="Y1409" s="168"/>
      <c r="Z1409" s="168"/>
      <c r="AA1409" s="168"/>
      <c r="AB1409" s="168"/>
      <c r="AC1409" s="168"/>
      <c r="AD1409" s="162"/>
      <c r="AE1409" s="162"/>
      <c r="AF1409" s="162"/>
      <c r="AG1409" s="162"/>
      <c r="AH1409" s="162"/>
      <c r="AI1409" s="163"/>
      <c r="AJ1409" s="163"/>
      <c r="AK1409" s="163"/>
      <c r="AL1409" s="163"/>
      <c r="AM1409" s="199"/>
      <c r="AN1409" s="199"/>
      <c r="AO1409" s="199"/>
      <c r="AP1409" s="199"/>
      <c r="AQ1409" s="199"/>
      <c r="AR1409" s="163"/>
    </row>
    <row r="1410" spans="1:44" x14ac:dyDescent="0.25">
      <c r="A1410" s="165"/>
      <c r="B1410" s="165"/>
      <c r="C1410" s="165"/>
      <c r="D1410" s="166"/>
      <c r="E1410" s="166"/>
      <c r="F1410" s="165"/>
      <c r="G1410" s="165"/>
      <c r="H1410" s="167"/>
      <c r="I1410" s="167"/>
      <c r="J1410" s="161"/>
      <c r="K1410" s="197"/>
      <c r="L1410" s="207"/>
      <c r="M1410" s="233"/>
      <c r="N1410" s="221"/>
      <c r="O1410" s="224"/>
      <c r="P1410" s="399"/>
      <c r="Q1410" s="399"/>
      <c r="R1410" s="205"/>
      <c r="S1410" s="169"/>
      <c r="T1410" s="205"/>
      <c r="U1410" s="169"/>
      <c r="V1410" s="169"/>
      <c r="W1410" s="231"/>
      <c r="X1410" s="168"/>
      <c r="Y1410" s="168"/>
      <c r="Z1410" s="168"/>
      <c r="AA1410" s="168"/>
      <c r="AB1410" s="168"/>
      <c r="AC1410" s="168"/>
      <c r="AD1410" s="162"/>
      <c r="AE1410" s="162"/>
      <c r="AF1410" s="162"/>
      <c r="AG1410" s="162"/>
      <c r="AH1410" s="162"/>
      <c r="AI1410" s="163"/>
      <c r="AJ1410" s="163"/>
      <c r="AK1410" s="163"/>
      <c r="AL1410" s="163"/>
      <c r="AM1410" s="199"/>
      <c r="AN1410" s="199"/>
      <c r="AO1410" s="199"/>
      <c r="AP1410" s="199"/>
      <c r="AQ1410" s="199"/>
      <c r="AR1410" s="163"/>
    </row>
    <row r="1411" spans="1:44" x14ac:dyDescent="0.25">
      <c r="A1411" s="165"/>
      <c r="B1411" s="165"/>
      <c r="C1411" s="165"/>
      <c r="D1411" s="166"/>
      <c r="E1411" s="166"/>
      <c r="F1411" s="165"/>
      <c r="G1411" s="165"/>
      <c r="H1411" s="167"/>
      <c r="I1411" s="167"/>
      <c r="J1411" s="161"/>
      <c r="K1411" s="197"/>
      <c r="L1411" s="207"/>
      <c r="M1411" s="233"/>
      <c r="N1411" s="221"/>
      <c r="O1411" s="224"/>
      <c r="P1411" s="399"/>
      <c r="Q1411" s="399"/>
      <c r="R1411" s="205"/>
      <c r="S1411" s="169"/>
      <c r="T1411" s="205"/>
      <c r="U1411" s="169"/>
      <c r="V1411" s="169"/>
      <c r="W1411" s="231"/>
      <c r="X1411" s="168"/>
      <c r="Y1411" s="168"/>
      <c r="Z1411" s="168"/>
      <c r="AA1411" s="168"/>
      <c r="AB1411" s="168"/>
      <c r="AC1411" s="168"/>
      <c r="AD1411" s="162"/>
      <c r="AE1411" s="162"/>
      <c r="AF1411" s="162"/>
      <c r="AG1411" s="162"/>
      <c r="AH1411" s="162"/>
      <c r="AI1411" s="163"/>
      <c r="AJ1411" s="163"/>
      <c r="AK1411" s="163"/>
      <c r="AL1411" s="163"/>
      <c r="AM1411" s="199"/>
      <c r="AN1411" s="199"/>
      <c r="AO1411" s="199"/>
      <c r="AP1411" s="199"/>
      <c r="AQ1411" s="199"/>
      <c r="AR1411" s="163"/>
    </row>
    <row r="1412" spans="1:44" x14ac:dyDescent="0.25">
      <c r="A1412" s="165"/>
      <c r="B1412" s="165"/>
      <c r="C1412" s="165"/>
      <c r="D1412" s="166"/>
      <c r="E1412" s="166"/>
      <c r="F1412" s="165"/>
      <c r="G1412" s="165"/>
      <c r="H1412" s="167"/>
      <c r="I1412" s="167"/>
      <c r="J1412" s="161"/>
      <c r="K1412" s="197"/>
      <c r="L1412" s="207"/>
      <c r="M1412" s="233"/>
      <c r="N1412" s="221"/>
      <c r="O1412" s="224"/>
      <c r="P1412" s="399"/>
      <c r="Q1412" s="399"/>
      <c r="R1412" s="205"/>
      <c r="S1412" s="169"/>
      <c r="T1412" s="205"/>
      <c r="U1412" s="169"/>
      <c r="V1412" s="169"/>
      <c r="W1412" s="231"/>
      <c r="X1412" s="168"/>
      <c r="Y1412" s="168"/>
      <c r="Z1412" s="168"/>
      <c r="AA1412" s="168"/>
      <c r="AB1412" s="168"/>
      <c r="AC1412" s="168"/>
      <c r="AD1412" s="162"/>
      <c r="AE1412" s="162"/>
      <c r="AF1412" s="162"/>
      <c r="AG1412" s="162"/>
      <c r="AH1412" s="162"/>
      <c r="AI1412" s="163"/>
      <c r="AJ1412" s="163"/>
      <c r="AK1412" s="163"/>
      <c r="AL1412" s="163"/>
      <c r="AM1412" s="199"/>
      <c r="AN1412" s="199"/>
      <c r="AO1412" s="199"/>
      <c r="AP1412" s="199"/>
      <c r="AQ1412" s="199"/>
      <c r="AR1412" s="163"/>
    </row>
    <row r="1413" spans="1:44" x14ac:dyDescent="0.25">
      <c r="A1413" s="165"/>
      <c r="B1413" s="165"/>
      <c r="C1413" s="165"/>
      <c r="D1413" s="166"/>
      <c r="E1413" s="166"/>
      <c r="F1413" s="165"/>
      <c r="G1413" s="165"/>
      <c r="H1413" s="167"/>
      <c r="I1413" s="167"/>
      <c r="J1413" s="161"/>
      <c r="K1413" s="197"/>
      <c r="L1413" s="207"/>
      <c r="M1413" s="233"/>
      <c r="N1413" s="221"/>
      <c r="O1413" s="224"/>
      <c r="P1413" s="399"/>
      <c r="Q1413" s="399"/>
      <c r="R1413" s="205"/>
      <c r="S1413" s="169"/>
      <c r="T1413" s="205"/>
      <c r="U1413" s="169"/>
      <c r="V1413" s="169"/>
      <c r="W1413" s="231"/>
      <c r="X1413" s="168"/>
      <c r="Y1413" s="168"/>
      <c r="Z1413" s="168"/>
      <c r="AA1413" s="168"/>
      <c r="AB1413" s="168"/>
      <c r="AC1413" s="168"/>
      <c r="AD1413" s="162"/>
      <c r="AE1413" s="162"/>
      <c r="AF1413" s="162"/>
      <c r="AG1413" s="162"/>
      <c r="AH1413" s="162"/>
      <c r="AI1413" s="163"/>
      <c r="AJ1413" s="163"/>
      <c r="AK1413" s="163"/>
      <c r="AL1413" s="163"/>
      <c r="AM1413" s="199"/>
      <c r="AN1413" s="199"/>
      <c r="AO1413" s="199"/>
      <c r="AP1413" s="199"/>
      <c r="AQ1413" s="199"/>
      <c r="AR1413" s="163"/>
    </row>
    <row r="1414" spans="1:44" x14ac:dyDescent="0.25">
      <c r="A1414" s="165"/>
      <c r="B1414" s="165"/>
      <c r="C1414" s="165"/>
      <c r="D1414" s="166"/>
      <c r="E1414" s="166"/>
      <c r="F1414" s="165"/>
      <c r="G1414" s="165"/>
      <c r="H1414" s="167"/>
      <c r="I1414" s="167"/>
      <c r="J1414" s="161"/>
      <c r="K1414" s="197"/>
      <c r="L1414" s="207"/>
      <c r="M1414" s="233"/>
      <c r="N1414" s="221"/>
      <c r="O1414" s="224"/>
      <c r="P1414" s="399"/>
      <c r="Q1414" s="399"/>
      <c r="R1414" s="205"/>
      <c r="S1414" s="169"/>
      <c r="T1414" s="205"/>
      <c r="U1414" s="169"/>
      <c r="V1414" s="169"/>
      <c r="W1414" s="231"/>
      <c r="X1414" s="168"/>
      <c r="Y1414" s="168"/>
      <c r="Z1414" s="168"/>
      <c r="AA1414" s="168"/>
      <c r="AB1414" s="168"/>
      <c r="AC1414" s="168"/>
      <c r="AD1414" s="162"/>
      <c r="AE1414" s="162"/>
      <c r="AF1414" s="162"/>
      <c r="AG1414" s="162"/>
      <c r="AH1414" s="162"/>
      <c r="AI1414" s="163"/>
      <c r="AJ1414" s="163"/>
      <c r="AK1414" s="163"/>
      <c r="AL1414" s="163"/>
      <c r="AM1414" s="199"/>
      <c r="AN1414" s="199"/>
      <c r="AO1414" s="199"/>
      <c r="AP1414" s="199"/>
      <c r="AQ1414" s="199"/>
      <c r="AR1414" s="163"/>
    </row>
    <row r="1415" spans="1:44" x14ac:dyDescent="0.25">
      <c r="A1415" s="165"/>
      <c r="B1415" s="165"/>
      <c r="C1415" s="165"/>
      <c r="D1415" s="166"/>
      <c r="E1415" s="166"/>
      <c r="F1415" s="165"/>
      <c r="G1415" s="165"/>
      <c r="H1415" s="167"/>
      <c r="I1415" s="167"/>
      <c r="J1415" s="161"/>
      <c r="K1415" s="166"/>
      <c r="L1415" s="207"/>
      <c r="M1415" s="233"/>
      <c r="N1415" s="221"/>
      <c r="O1415" s="224"/>
      <c r="P1415" s="399"/>
      <c r="Q1415" s="399"/>
      <c r="R1415" s="205"/>
      <c r="S1415" s="169"/>
      <c r="T1415" s="205"/>
      <c r="U1415" s="169"/>
      <c r="V1415" s="169"/>
      <c r="W1415" s="231"/>
      <c r="X1415" s="168"/>
      <c r="Y1415" s="168"/>
      <c r="Z1415" s="168"/>
      <c r="AA1415" s="168"/>
      <c r="AB1415" s="168"/>
      <c r="AC1415" s="168"/>
      <c r="AD1415" s="162"/>
      <c r="AE1415" s="162"/>
      <c r="AF1415" s="162"/>
      <c r="AG1415" s="162"/>
      <c r="AH1415" s="162"/>
      <c r="AI1415" s="163"/>
      <c r="AJ1415" s="163"/>
      <c r="AK1415" s="163"/>
      <c r="AL1415" s="163"/>
      <c r="AM1415" s="199"/>
      <c r="AN1415" s="199"/>
      <c r="AO1415" s="199"/>
      <c r="AP1415" s="199"/>
      <c r="AQ1415" s="199"/>
      <c r="AR1415" s="163"/>
    </row>
    <row r="1416" spans="1:44" x14ac:dyDescent="0.25">
      <c r="A1416" s="165"/>
      <c r="B1416" s="165"/>
      <c r="C1416" s="165"/>
      <c r="D1416" s="166"/>
      <c r="E1416" s="166"/>
      <c r="F1416" s="165"/>
      <c r="G1416" s="165"/>
      <c r="H1416" s="167"/>
      <c r="I1416" s="167"/>
      <c r="J1416" s="161"/>
      <c r="K1416" s="197"/>
      <c r="L1416" s="207"/>
      <c r="M1416" s="233"/>
      <c r="N1416" s="221"/>
      <c r="O1416" s="224"/>
      <c r="P1416" s="399"/>
      <c r="Q1416" s="399"/>
      <c r="R1416" s="205"/>
      <c r="S1416" s="169"/>
      <c r="T1416" s="205"/>
      <c r="U1416" s="169"/>
      <c r="V1416" s="169"/>
      <c r="W1416" s="231"/>
      <c r="X1416" s="168"/>
      <c r="Y1416" s="168"/>
      <c r="Z1416" s="168"/>
      <c r="AA1416" s="168"/>
      <c r="AB1416" s="168"/>
      <c r="AC1416" s="168"/>
      <c r="AD1416" s="162"/>
      <c r="AE1416" s="162"/>
      <c r="AF1416" s="162"/>
      <c r="AG1416" s="162"/>
      <c r="AH1416" s="162"/>
      <c r="AI1416" s="163"/>
      <c r="AJ1416" s="163"/>
      <c r="AK1416" s="163"/>
      <c r="AL1416" s="163"/>
      <c r="AM1416" s="199"/>
      <c r="AN1416" s="199"/>
      <c r="AO1416" s="199"/>
      <c r="AP1416" s="199"/>
      <c r="AQ1416" s="199"/>
      <c r="AR1416" s="163"/>
    </row>
    <row r="1417" spans="1:44" x14ac:dyDescent="0.25">
      <c r="A1417" s="165"/>
      <c r="B1417" s="165"/>
      <c r="C1417" s="165"/>
      <c r="D1417" s="166"/>
      <c r="E1417" s="166"/>
      <c r="F1417" s="165"/>
      <c r="G1417" s="165"/>
      <c r="H1417" s="167"/>
      <c r="I1417" s="167"/>
      <c r="J1417" s="161"/>
      <c r="K1417" s="197"/>
      <c r="L1417" s="207"/>
      <c r="M1417" s="233"/>
      <c r="N1417" s="221"/>
      <c r="O1417" s="224"/>
      <c r="P1417" s="399"/>
      <c r="Q1417" s="399"/>
      <c r="R1417" s="205"/>
      <c r="S1417" s="169"/>
      <c r="T1417" s="205"/>
      <c r="U1417" s="169"/>
      <c r="V1417" s="169"/>
      <c r="W1417" s="231"/>
      <c r="X1417" s="168"/>
      <c r="Y1417" s="168"/>
      <c r="Z1417" s="168"/>
      <c r="AA1417" s="168"/>
      <c r="AB1417" s="168"/>
      <c r="AC1417" s="168"/>
      <c r="AD1417" s="162"/>
      <c r="AE1417" s="162"/>
      <c r="AF1417" s="162"/>
      <c r="AG1417" s="162"/>
      <c r="AH1417" s="162"/>
      <c r="AI1417" s="163"/>
      <c r="AJ1417" s="163"/>
      <c r="AK1417" s="163"/>
      <c r="AL1417" s="163"/>
      <c r="AM1417" s="199"/>
      <c r="AN1417" s="199"/>
      <c r="AO1417" s="199"/>
      <c r="AP1417" s="199"/>
      <c r="AQ1417" s="199"/>
      <c r="AR1417" s="163"/>
    </row>
    <row r="1418" spans="1:44" x14ac:dyDescent="0.25">
      <c r="A1418" s="165"/>
      <c r="B1418" s="165"/>
      <c r="C1418" s="165"/>
      <c r="D1418" s="166"/>
      <c r="E1418" s="166"/>
      <c r="F1418" s="165"/>
      <c r="G1418" s="165"/>
      <c r="H1418" s="167"/>
      <c r="I1418" s="167"/>
      <c r="J1418" s="161"/>
      <c r="K1418" s="197"/>
      <c r="L1418" s="207"/>
      <c r="M1418" s="233"/>
      <c r="N1418" s="221"/>
      <c r="O1418" s="224"/>
      <c r="P1418" s="399"/>
      <c r="Q1418" s="399"/>
      <c r="R1418" s="205"/>
      <c r="S1418" s="169"/>
      <c r="T1418" s="205"/>
      <c r="U1418" s="169"/>
      <c r="V1418" s="169"/>
      <c r="W1418" s="231"/>
      <c r="X1418" s="168"/>
      <c r="Y1418" s="168"/>
      <c r="Z1418" s="168"/>
      <c r="AA1418" s="168"/>
      <c r="AB1418" s="168"/>
      <c r="AC1418" s="168"/>
      <c r="AD1418" s="162"/>
      <c r="AE1418" s="162"/>
      <c r="AF1418" s="162"/>
      <c r="AG1418" s="162"/>
      <c r="AH1418" s="162"/>
      <c r="AI1418" s="163"/>
      <c r="AJ1418" s="163"/>
      <c r="AK1418" s="163"/>
      <c r="AL1418" s="163"/>
      <c r="AM1418" s="199"/>
      <c r="AN1418" s="199"/>
      <c r="AO1418" s="199"/>
      <c r="AP1418" s="199"/>
      <c r="AQ1418" s="199"/>
      <c r="AR1418" s="163"/>
    </row>
    <row r="1419" spans="1:44" x14ac:dyDescent="0.25">
      <c r="A1419" s="165"/>
      <c r="B1419" s="165"/>
      <c r="C1419" s="165"/>
      <c r="D1419" s="166"/>
      <c r="E1419" s="166"/>
      <c r="F1419" s="165"/>
      <c r="G1419" s="165"/>
      <c r="H1419" s="167"/>
      <c r="I1419" s="167"/>
      <c r="J1419" s="161"/>
      <c r="K1419" s="197"/>
      <c r="L1419" s="207"/>
      <c r="M1419" s="233"/>
      <c r="N1419" s="221"/>
      <c r="O1419" s="224"/>
      <c r="P1419" s="399"/>
      <c r="Q1419" s="399"/>
      <c r="R1419" s="205"/>
      <c r="S1419" s="169"/>
      <c r="T1419" s="205"/>
      <c r="U1419" s="169"/>
      <c r="V1419" s="169"/>
      <c r="W1419" s="231"/>
      <c r="X1419" s="168"/>
      <c r="Y1419" s="168"/>
      <c r="Z1419" s="168"/>
      <c r="AA1419" s="168"/>
      <c r="AB1419" s="168"/>
      <c r="AC1419" s="168"/>
      <c r="AD1419" s="162"/>
      <c r="AE1419" s="162"/>
      <c r="AF1419" s="162"/>
      <c r="AG1419" s="162"/>
      <c r="AH1419" s="162"/>
      <c r="AI1419" s="163"/>
      <c r="AJ1419" s="163"/>
      <c r="AK1419" s="163"/>
      <c r="AL1419" s="163"/>
      <c r="AM1419" s="199"/>
      <c r="AN1419" s="199"/>
      <c r="AO1419" s="199"/>
      <c r="AP1419" s="199"/>
      <c r="AQ1419" s="199"/>
      <c r="AR1419" s="163"/>
    </row>
    <row r="1420" spans="1:44" x14ac:dyDescent="0.25">
      <c r="A1420" s="165"/>
      <c r="B1420" s="165"/>
      <c r="C1420" s="165"/>
      <c r="D1420" s="166"/>
      <c r="E1420" s="166"/>
      <c r="F1420" s="165"/>
      <c r="G1420" s="165"/>
      <c r="H1420" s="167"/>
      <c r="I1420" s="167"/>
      <c r="J1420" s="161"/>
      <c r="K1420" s="197"/>
      <c r="L1420" s="207"/>
      <c r="M1420" s="233"/>
      <c r="N1420" s="221"/>
      <c r="O1420" s="224"/>
      <c r="P1420" s="399"/>
      <c r="Q1420" s="399"/>
      <c r="R1420" s="205"/>
      <c r="S1420" s="169"/>
      <c r="T1420" s="205"/>
      <c r="U1420" s="169"/>
      <c r="V1420" s="169"/>
      <c r="W1420" s="231"/>
      <c r="X1420" s="168"/>
      <c r="Y1420" s="168"/>
      <c r="Z1420" s="168"/>
      <c r="AA1420" s="168"/>
      <c r="AB1420" s="168"/>
      <c r="AC1420" s="168"/>
      <c r="AD1420" s="162"/>
      <c r="AE1420" s="162"/>
      <c r="AF1420" s="162"/>
      <c r="AG1420" s="162"/>
      <c r="AH1420" s="162"/>
      <c r="AI1420" s="163"/>
      <c r="AJ1420" s="163"/>
      <c r="AK1420" s="163"/>
      <c r="AL1420" s="163"/>
      <c r="AM1420" s="199"/>
      <c r="AN1420" s="199"/>
      <c r="AO1420" s="199"/>
      <c r="AP1420" s="199"/>
      <c r="AQ1420" s="199"/>
      <c r="AR1420" s="163"/>
    </row>
    <row r="1421" spans="1:44" x14ac:dyDescent="0.25">
      <c r="A1421" s="165"/>
      <c r="B1421" s="165"/>
      <c r="C1421" s="165"/>
      <c r="D1421" s="166"/>
      <c r="E1421" s="166"/>
      <c r="F1421" s="165"/>
      <c r="G1421" s="165"/>
      <c r="H1421" s="167"/>
      <c r="I1421" s="167"/>
      <c r="J1421" s="161"/>
      <c r="K1421" s="197"/>
      <c r="L1421" s="207"/>
      <c r="M1421" s="233"/>
      <c r="N1421" s="221"/>
      <c r="O1421" s="224"/>
      <c r="P1421" s="399"/>
      <c r="Q1421" s="399"/>
      <c r="R1421" s="205"/>
      <c r="S1421" s="169"/>
      <c r="T1421" s="205"/>
      <c r="U1421" s="169"/>
      <c r="V1421" s="169"/>
      <c r="W1421" s="231"/>
      <c r="X1421" s="168"/>
      <c r="Y1421" s="168"/>
      <c r="Z1421" s="168"/>
      <c r="AA1421" s="168"/>
      <c r="AB1421" s="168"/>
      <c r="AC1421" s="168"/>
      <c r="AD1421" s="162"/>
      <c r="AE1421" s="162"/>
      <c r="AF1421" s="162"/>
      <c r="AG1421" s="162"/>
      <c r="AH1421" s="162"/>
      <c r="AI1421" s="163"/>
      <c r="AJ1421" s="163"/>
      <c r="AK1421" s="163"/>
      <c r="AL1421" s="163"/>
      <c r="AM1421" s="199"/>
      <c r="AN1421" s="199"/>
      <c r="AO1421" s="199"/>
      <c r="AP1421" s="199"/>
      <c r="AQ1421" s="199"/>
      <c r="AR1421" s="163"/>
    </row>
    <row r="1422" spans="1:44" x14ac:dyDescent="0.25">
      <c r="A1422" s="165"/>
      <c r="B1422" s="165"/>
      <c r="C1422" s="165"/>
      <c r="D1422" s="166"/>
      <c r="E1422" s="166"/>
      <c r="F1422" s="165"/>
      <c r="G1422" s="165"/>
      <c r="H1422" s="167"/>
      <c r="I1422" s="167"/>
      <c r="J1422" s="161"/>
      <c r="K1422" s="197"/>
      <c r="L1422" s="207"/>
      <c r="M1422" s="233"/>
      <c r="N1422" s="221"/>
      <c r="O1422" s="224"/>
      <c r="P1422" s="399"/>
      <c r="Q1422" s="399"/>
      <c r="R1422" s="205"/>
      <c r="S1422" s="169"/>
      <c r="T1422" s="205"/>
      <c r="U1422" s="169"/>
      <c r="V1422" s="169"/>
      <c r="W1422" s="231"/>
      <c r="X1422" s="168"/>
      <c r="Y1422" s="168"/>
      <c r="Z1422" s="168"/>
      <c r="AA1422" s="168"/>
      <c r="AB1422" s="168"/>
      <c r="AC1422" s="168"/>
      <c r="AD1422" s="162"/>
      <c r="AE1422" s="162"/>
      <c r="AF1422" s="162"/>
      <c r="AG1422" s="162"/>
      <c r="AH1422" s="162"/>
      <c r="AI1422" s="163"/>
      <c r="AJ1422" s="163"/>
      <c r="AK1422" s="163"/>
      <c r="AL1422" s="163"/>
      <c r="AM1422" s="199"/>
      <c r="AN1422" s="199"/>
      <c r="AO1422" s="199"/>
      <c r="AP1422" s="199"/>
      <c r="AQ1422" s="199"/>
      <c r="AR1422" s="163"/>
    </row>
    <row r="1423" spans="1:44" x14ac:dyDescent="0.25">
      <c r="A1423" s="165"/>
      <c r="B1423" s="165"/>
      <c r="C1423" s="165"/>
      <c r="D1423" s="166"/>
      <c r="E1423" s="166"/>
      <c r="F1423" s="165"/>
      <c r="G1423" s="165"/>
      <c r="H1423" s="167"/>
      <c r="I1423" s="167"/>
      <c r="J1423" s="161"/>
      <c r="K1423" s="197"/>
      <c r="L1423" s="207"/>
      <c r="M1423" s="233"/>
      <c r="N1423" s="221"/>
      <c r="O1423" s="224"/>
      <c r="P1423" s="399"/>
      <c r="Q1423" s="399"/>
      <c r="R1423" s="205"/>
      <c r="S1423" s="169"/>
      <c r="T1423" s="205"/>
      <c r="U1423" s="169"/>
      <c r="V1423" s="169"/>
      <c r="W1423" s="231"/>
      <c r="X1423" s="168"/>
      <c r="Y1423" s="168"/>
      <c r="Z1423" s="168"/>
      <c r="AA1423" s="168"/>
      <c r="AB1423" s="168"/>
      <c r="AC1423" s="168"/>
      <c r="AD1423" s="162"/>
      <c r="AE1423" s="162"/>
      <c r="AF1423" s="162"/>
      <c r="AG1423" s="162"/>
      <c r="AH1423" s="162"/>
      <c r="AI1423" s="163"/>
      <c r="AJ1423" s="163"/>
      <c r="AK1423" s="163"/>
      <c r="AL1423" s="163"/>
      <c r="AM1423" s="199"/>
      <c r="AN1423" s="199"/>
      <c r="AO1423" s="199"/>
      <c r="AP1423" s="199"/>
      <c r="AQ1423" s="199"/>
      <c r="AR1423" s="163"/>
    </row>
    <row r="1424" spans="1:44" x14ac:dyDescent="0.25">
      <c r="A1424" s="165"/>
      <c r="B1424" s="165"/>
      <c r="C1424" s="165"/>
      <c r="D1424" s="166"/>
      <c r="E1424" s="166"/>
      <c r="F1424" s="165"/>
      <c r="G1424" s="165"/>
      <c r="H1424" s="167"/>
      <c r="I1424" s="167"/>
      <c r="J1424" s="161"/>
      <c r="K1424" s="197"/>
      <c r="L1424" s="207"/>
      <c r="M1424" s="233"/>
      <c r="N1424" s="221"/>
      <c r="O1424" s="224"/>
      <c r="P1424" s="399"/>
      <c r="Q1424" s="399"/>
      <c r="R1424" s="205"/>
      <c r="S1424" s="169"/>
      <c r="T1424" s="205"/>
      <c r="U1424" s="169"/>
      <c r="V1424" s="169"/>
      <c r="W1424" s="231"/>
      <c r="X1424" s="168"/>
      <c r="Y1424" s="168"/>
      <c r="Z1424" s="168"/>
      <c r="AA1424" s="168"/>
      <c r="AB1424" s="168"/>
      <c r="AC1424" s="168"/>
      <c r="AD1424" s="162"/>
      <c r="AE1424" s="162"/>
      <c r="AF1424" s="162"/>
      <c r="AG1424" s="162"/>
      <c r="AH1424" s="162"/>
      <c r="AI1424" s="163"/>
      <c r="AJ1424" s="163"/>
      <c r="AK1424" s="163"/>
      <c r="AL1424" s="163"/>
      <c r="AM1424" s="199"/>
      <c r="AN1424" s="199"/>
      <c r="AO1424" s="199"/>
      <c r="AP1424" s="199"/>
      <c r="AQ1424" s="199"/>
      <c r="AR1424" s="163"/>
    </row>
    <row r="1425" spans="1:44" x14ac:dyDescent="0.25">
      <c r="A1425" s="165"/>
      <c r="B1425" s="165"/>
      <c r="C1425" s="165"/>
      <c r="D1425" s="166"/>
      <c r="E1425" s="166"/>
      <c r="F1425" s="165"/>
      <c r="G1425" s="165"/>
      <c r="H1425" s="167"/>
      <c r="I1425" s="167"/>
      <c r="J1425" s="161"/>
      <c r="K1425" s="197"/>
      <c r="L1425" s="207"/>
      <c r="M1425" s="233"/>
      <c r="N1425" s="221"/>
      <c r="O1425" s="224"/>
      <c r="P1425" s="399"/>
      <c r="Q1425" s="399"/>
      <c r="R1425" s="205"/>
      <c r="S1425" s="169"/>
      <c r="T1425" s="205"/>
      <c r="U1425" s="169"/>
      <c r="V1425" s="169"/>
      <c r="W1425" s="231"/>
      <c r="X1425" s="168"/>
      <c r="Y1425" s="168"/>
      <c r="Z1425" s="168"/>
      <c r="AA1425" s="168"/>
      <c r="AB1425" s="168"/>
      <c r="AC1425" s="168"/>
      <c r="AD1425" s="162"/>
      <c r="AE1425" s="162"/>
      <c r="AF1425" s="162"/>
      <c r="AG1425" s="162"/>
      <c r="AH1425" s="162"/>
      <c r="AI1425" s="163"/>
      <c r="AJ1425" s="163"/>
      <c r="AK1425" s="163"/>
      <c r="AL1425" s="163"/>
      <c r="AM1425" s="199"/>
      <c r="AN1425" s="199"/>
      <c r="AO1425" s="199"/>
      <c r="AP1425" s="199"/>
      <c r="AQ1425" s="199"/>
      <c r="AR1425" s="163"/>
    </row>
    <row r="1426" spans="1:44" x14ac:dyDescent="0.25">
      <c r="A1426" s="165"/>
      <c r="B1426" s="165"/>
      <c r="C1426" s="165"/>
      <c r="D1426" s="166"/>
      <c r="E1426" s="166"/>
      <c r="F1426" s="165"/>
      <c r="G1426" s="165"/>
      <c r="H1426" s="167"/>
      <c r="I1426" s="167"/>
      <c r="J1426" s="161"/>
      <c r="K1426" s="197"/>
      <c r="L1426" s="207"/>
      <c r="M1426" s="233"/>
      <c r="N1426" s="221"/>
      <c r="O1426" s="224"/>
      <c r="P1426" s="399"/>
      <c r="Q1426" s="399"/>
      <c r="R1426" s="205"/>
      <c r="S1426" s="169"/>
      <c r="T1426" s="205"/>
      <c r="U1426" s="169"/>
      <c r="V1426" s="169"/>
      <c r="W1426" s="231"/>
      <c r="X1426" s="168"/>
      <c r="Y1426" s="168"/>
      <c r="Z1426" s="168"/>
      <c r="AA1426" s="168"/>
      <c r="AB1426" s="168"/>
      <c r="AC1426" s="168"/>
      <c r="AD1426" s="162"/>
      <c r="AE1426" s="162"/>
      <c r="AF1426" s="162"/>
      <c r="AG1426" s="162"/>
      <c r="AH1426" s="162"/>
      <c r="AI1426" s="163"/>
      <c r="AJ1426" s="163"/>
      <c r="AK1426" s="163"/>
      <c r="AL1426" s="163"/>
      <c r="AM1426" s="199"/>
      <c r="AN1426" s="199"/>
      <c r="AO1426" s="199"/>
      <c r="AP1426" s="199"/>
      <c r="AQ1426" s="199"/>
      <c r="AR1426" s="163"/>
    </row>
    <row r="1427" spans="1:44" x14ac:dyDescent="0.25">
      <c r="A1427" s="165"/>
      <c r="B1427" s="165"/>
      <c r="C1427" s="165"/>
      <c r="D1427" s="166"/>
      <c r="E1427" s="166"/>
      <c r="F1427" s="165"/>
      <c r="G1427" s="165"/>
      <c r="H1427" s="167"/>
      <c r="I1427" s="167"/>
      <c r="J1427" s="161"/>
      <c r="K1427" s="197"/>
      <c r="L1427" s="207"/>
      <c r="M1427" s="233"/>
      <c r="N1427" s="221"/>
      <c r="O1427" s="224"/>
      <c r="P1427" s="399"/>
      <c r="Q1427" s="399"/>
      <c r="R1427" s="205"/>
      <c r="S1427" s="169"/>
      <c r="T1427" s="205"/>
      <c r="U1427" s="169"/>
      <c r="V1427" s="169"/>
      <c r="W1427" s="231"/>
      <c r="X1427" s="168"/>
      <c r="Y1427" s="168"/>
      <c r="Z1427" s="168"/>
      <c r="AA1427" s="168"/>
      <c r="AB1427" s="168"/>
      <c r="AC1427" s="168"/>
      <c r="AD1427" s="162"/>
      <c r="AE1427" s="162"/>
      <c r="AF1427" s="162"/>
      <c r="AG1427" s="162"/>
      <c r="AH1427" s="162"/>
      <c r="AI1427" s="163"/>
      <c r="AJ1427" s="163"/>
      <c r="AK1427" s="163"/>
      <c r="AL1427" s="163"/>
      <c r="AM1427" s="199"/>
      <c r="AN1427" s="199"/>
      <c r="AO1427" s="199"/>
      <c r="AP1427" s="199"/>
      <c r="AQ1427" s="199"/>
      <c r="AR1427" s="163"/>
    </row>
    <row r="1428" spans="1:44" x14ac:dyDescent="0.25">
      <c r="A1428" s="165"/>
      <c r="B1428" s="165"/>
      <c r="C1428" s="165"/>
      <c r="D1428" s="166"/>
      <c r="E1428" s="166"/>
      <c r="F1428" s="165"/>
      <c r="G1428" s="165"/>
      <c r="H1428" s="167"/>
      <c r="I1428" s="167"/>
      <c r="J1428" s="161"/>
      <c r="K1428" s="166"/>
      <c r="L1428" s="207"/>
      <c r="M1428" s="233"/>
      <c r="N1428" s="221"/>
      <c r="O1428" s="224"/>
      <c r="P1428" s="399"/>
      <c r="Q1428" s="399"/>
      <c r="R1428" s="205"/>
      <c r="S1428" s="169"/>
      <c r="T1428" s="205"/>
      <c r="U1428" s="169"/>
      <c r="V1428" s="169"/>
      <c r="W1428" s="231"/>
      <c r="X1428" s="168"/>
      <c r="Y1428" s="168"/>
      <c r="Z1428" s="168"/>
      <c r="AA1428" s="168"/>
      <c r="AB1428" s="168"/>
      <c r="AC1428" s="168"/>
      <c r="AD1428" s="162"/>
      <c r="AE1428" s="162"/>
      <c r="AF1428" s="162"/>
      <c r="AG1428" s="162"/>
      <c r="AH1428" s="162"/>
      <c r="AI1428" s="163"/>
      <c r="AJ1428" s="163"/>
      <c r="AK1428" s="163"/>
      <c r="AL1428" s="163"/>
      <c r="AM1428" s="199"/>
      <c r="AN1428" s="199"/>
      <c r="AO1428" s="199"/>
      <c r="AP1428" s="199"/>
      <c r="AQ1428" s="199"/>
      <c r="AR1428" s="163"/>
    </row>
    <row r="1429" spans="1:44" x14ac:dyDescent="0.25">
      <c r="A1429" s="165"/>
      <c r="B1429" s="165"/>
      <c r="C1429" s="165"/>
      <c r="D1429" s="166"/>
      <c r="E1429" s="166"/>
      <c r="F1429" s="165"/>
      <c r="G1429" s="165"/>
      <c r="H1429" s="167"/>
      <c r="I1429" s="167"/>
      <c r="J1429" s="161"/>
      <c r="K1429" s="166"/>
      <c r="L1429" s="207"/>
      <c r="M1429" s="233"/>
      <c r="N1429" s="221"/>
      <c r="O1429" s="224"/>
      <c r="P1429" s="399"/>
      <c r="Q1429" s="399"/>
      <c r="R1429" s="205"/>
      <c r="S1429" s="169"/>
      <c r="T1429" s="205"/>
      <c r="U1429" s="169"/>
      <c r="V1429" s="169"/>
      <c r="W1429" s="231"/>
      <c r="X1429" s="168"/>
      <c r="Y1429" s="168"/>
      <c r="Z1429" s="168"/>
      <c r="AA1429" s="168"/>
      <c r="AB1429" s="168"/>
      <c r="AC1429" s="168"/>
      <c r="AD1429" s="162"/>
      <c r="AE1429" s="162"/>
      <c r="AF1429" s="162"/>
      <c r="AG1429" s="162"/>
      <c r="AH1429" s="162"/>
      <c r="AI1429" s="163"/>
      <c r="AJ1429" s="163"/>
      <c r="AK1429" s="163"/>
      <c r="AL1429" s="163"/>
      <c r="AM1429" s="199"/>
      <c r="AN1429" s="199"/>
      <c r="AO1429" s="199"/>
      <c r="AP1429" s="199"/>
      <c r="AQ1429" s="199"/>
      <c r="AR1429" s="163"/>
    </row>
    <row r="1430" spans="1:44" x14ac:dyDescent="0.25">
      <c r="A1430" s="165"/>
      <c r="B1430" s="165"/>
      <c r="C1430" s="165"/>
      <c r="D1430" s="166"/>
      <c r="E1430" s="166"/>
      <c r="F1430" s="165"/>
      <c r="G1430" s="165"/>
      <c r="H1430" s="167"/>
      <c r="I1430" s="167"/>
      <c r="J1430" s="161"/>
      <c r="K1430" s="197"/>
      <c r="L1430" s="207"/>
      <c r="M1430" s="233"/>
      <c r="N1430" s="221"/>
      <c r="O1430" s="224"/>
      <c r="P1430" s="399"/>
      <c r="Q1430" s="399"/>
      <c r="R1430" s="205"/>
      <c r="S1430" s="169"/>
      <c r="T1430" s="205"/>
      <c r="U1430" s="169"/>
      <c r="V1430" s="169"/>
      <c r="W1430" s="231"/>
      <c r="X1430" s="168"/>
      <c r="Y1430" s="168"/>
      <c r="Z1430" s="168"/>
      <c r="AA1430" s="168"/>
      <c r="AB1430" s="168"/>
      <c r="AC1430" s="168"/>
      <c r="AD1430" s="162"/>
      <c r="AE1430" s="162"/>
      <c r="AF1430" s="162"/>
      <c r="AG1430" s="162"/>
      <c r="AH1430" s="162"/>
      <c r="AI1430" s="163"/>
      <c r="AJ1430" s="163"/>
      <c r="AK1430" s="163"/>
      <c r="AL1430" s="163"/>
      <c r="AM1430" s="199"/>
      <c r="AN1430" s="199"/>
      <c r="AO1430" s="199"/>
      <c r="AP1430" s="199"/>
      <c r="AQ1430" s="199"/>
      <c r="AR1430" s="163"/>
    </row>
    <row r="1431" spans="1:44" x14ac:dyDescent="0.25">
      <c r="A1431" s="165"/>
      <c r="B1431" s="165"/>
      <c r="C1431" s="165"/>
      <c r="D1431" s="166"/>
      <c r="E1431" s="166"/>
      <c r="F1431" s="165"/>
      <c r="G1431" s="165"/>
      <c r="H1431" s="167"/>
      <c r="I1431" s="167"/>
      <c r="J1431" s="161"/>
      <c r="K1431" s="197"/>
      <c r="L1431" s="207"/>
      <c r="M1431" s="233"/>
      <c r="N1431" s="221"/>
      <c r="O1431" s="224"/>
      <c r="P1431" s="399"/>
      <c r="Q1431" s="399"/>
      <c r="R1431" s="205"/>
      <c r="S1431" s="169"/>
      <c r="T1431" s="205"/>
      <c r="U1431" s="169"/>
      <c r="V1431" s="169"/>
      <c r="W1431" s="231"/>
      <c r="X1431" s="168"/>
      <c r="Y1431" s="168"/>
      <c r="Z1431" s="168"/>
      <c r="AA1431" s="168"/>
      <c r="AB1431" s="168"/>
      <c r="AC1431" s="168"/>
      <c r="AD1431" s="162"/>
      <c r="AE1431" s="162"/>
      <c r="AF1431" s="162"/>
      <c r="AG1431" s="162"/>
      <c r="AH1431" s="162"/>
      <c r="AI1431" s="163"/>
      <c r="AJ1431" s="163"/>
      <c r="AK1431" s="163"/>
      <c r="AL1431" s="163"/>
      <c r="AM1431" s="199"/>
      <c r="AN1431" s="199"/>
      <c r="AO1431" s="199"/>
      <c r="AP1431" s="199"/>
      <c r="AQ1431" s="199"/>
      <c r="AR1431" s="163"/>
    </row>
    <row r="1432" spans="1:44" x14ac:dyDescent="0.25">
      <c r="A1432" s="165"/>
      <c r="B1432" s="165"/>
      <c r="C1432" s="165"/>
      <c r="D1432" s="166"/>
      <c r="E1432" s="166"/>
      <c r="F1432" s="165"/>
      <c r="G1432" s="165"/>
      <c r="H1432" s="167"/>
      <c r="I1432" s="167"/>
      <c r="J1432" s="161"/>
      <c r="K1432" s="197"/>
      <c r="L1432" s="207"/>
      <c r="M1432" s="233"/>
      <c r="N1432" s="221"/>
      <c r="O1432" s="224"/>
      <c r="P1432" s="399"/>
      <c r="Q1432" s="399"/>
      <c r="R1432" s="205"/>
      <c r="S1432" s="169"/>
      <c r="T1432" s="205"/>
      <c r="U1432" s="169"/>
      <c r="V1432" s="169"/>
      <c r="W1432" s="231"/>
      <c r="X1432" s="168"/>
      <c r="Y1432" s="168"/>
      <c r="Z1432" s="168"/>
      <c r="AA1432" s="168"/>
      <c r="AB1432" s="168"/>
      <c r="AC1432" s="168"/>
      <c r="AD1432" s="162"/>
      <c r="AE1432" s="162"/>
      <c r="AF1432" s="162"/>
      <c r="AG1432" s="162"/>
      <c r="AH1432" s="162"/>
      <c r="AI1432" s="163"/>
      <c r="AJ1432" s="163"/>
      <c r="AK1432" s="163"/>
      <c r="AL1432" s="163"/>
      <c r="AM1432" s="199"/>
      <c r="AN1432" s="199"/>
      <c r="AO1432" s="199"/>
      <c r="AP1432" s="199"/>
      <c r="AQ1432" s="199"/>
      <c r="AR1432" s="163"/>
    </row>
    <row r="1433" spans="1:44" x14ac:dyDescent="0.25">
      <c r="A1433" s="165"/>
      <c r="B1433" s="165"/>
      <c r="C1433" s="165"/>
      <c r="D1433" s="166"/>
      <c r="E1433" s="166"/>
      <c r="F1433" s="165"/>
      <c r="G1433" s="165"/>
      <c r="H1433" s="167"/>
      <c r="I1433" s="167"/>
      <c r="J1433" s="161"/>
      <c r="K1433" s="197"/>
      <c r="L1433" s="207"/>
      <c r="M1433" s="233"/>
      <c r="N1433" s="221"/>
      <c r="O1433" s="224"/>
      <c r="P1433" s="399"/>
      <c r="Q1433" s="399"/>
      <c r="R1433" s="205"/>
      <c r="S1433" s="169"/>
      <c r="T1433" s="205"/>
      <c r="U1433" s="169"/>
      <c r="V1433" s="169"/>
      <c r="W1433" s="231"/>
      <c r="X1433" s="168"/>
      <c r="Y1433" s="168"/>
      <c r="Z1433" s="168"/>
      <c r="AA1433" s="168"/>
      <c r="AB1433" s="168"/>
      <c r="AC1433" s="168"/>
      <c r="AD1433" s="162"/>
      <c r="AE1433" s="162"/>
      <c r="AF1433" s="162"/>
      <c r="AG1433" s="162"/>
      <c r="AH1433" s="162"/>
      <c r="AI1433" s="163"/>
      <c r="AJ1433" s="163"/>
      <c r="AK1433" s="163"/>
      <c r="AL1433" s="163"/>
      <c r="AM1433" s="199"/>
      <c r="AN1433" s="199"/>
      <c r="AO1433" s="199"/>
      <c r="AP1433" s="199"/>
      <c r="AQ1433" s="199"/>
      <c r="AR1433" s="163"/>
    </row>
    <row r="1434" spans="1:44" x14ac:dyDescent="0.25">
      <c r="A1434" s="165"/>
      <c r="B1434" s="165"/>
      <c r="C1434" s="165"/>
      <c r="D1434" s="166"/>
      <c r="E1434" s="166"/>
      <c r="F1434" s="165"/>
      <c r="G1434" s="165"/>
      <c r="H1434" s="167"/>
      <c r="I1434" s="167"/>
      <c r="J1434" s="161"/>
      <c r="K1434" s="197"/>
      <c r="L1434" s="207"/>
      <c r="M1434" s="233"/>
      <c r="N1434" s="221"/>
      <c r="O1434" s="224"/>
      <c r="P1434" s="399"/>
      <c r="Q1434" s="399"/>
      <c r="R1434" s="205"/>
      <c r="S1434" s="169"/>
      <c r="T1434" s="205"/>
      <c r="U1434" s="169"/>
      <c r="V1434" s="169"/>
      <c r="W1434" s="231"/>
      <c r="X1434" s="168"/>
      <c r="Y1434" s="168"/>
      <c r="Z1434" s="168"/>
      <c r="AA1434" s="168"/>
      <c r="AB1434" s="168"/>
      <c r="AC1434" s="168"/>
      <c r="AD1434" s="162"/>
      <c r="AE1434" s="162"/>
      <c r="AF1434" s="162"/>
      <c r="AG1434" s="162"/>
      <c r="AH1434" s="162"/>
      <c r="AI1434" s="163"/>
      <c r="AJ1434" s="163"/>
      <c r="AK1434" s="163"/>
      <c r="AL1434" s="163"/>
      <c r="AM1434" s="199"/>
      <c r="AN1434" s="199"/>
      <c r="AO1434" s="199"/>
      <c r="AP1434" s="199"/>
      <c r="AQ1434" s="199"/>
      <c r="AR1434" s="163"/>
    </row>
    <row r="1435" spans="1:44" x14ac:dyDescent="0.25">
      <c r="A1435" s="165"/>
      <c r="B1435" s="165"/>
      <c r="C1435" s="165"/>
      <c r="D1435" s="166"/>
      <c r="E1435" s="166"/>
      <c r="F1435" s="165"/>
      <c r="G1435" s="165"/>
      <c r="H1435" s="167"/>
      <c r="I1435" s="167"/>
      <c r="J1435" s="161"/>
      <c r="K1435" s="197"/>
      <c r="L1435" s="207"/>
      <c r="M1435" s="233"/>
      <c r="N1435" s="221"/>
      <c r="O1435" s="224"/>
      <c r="P1435" s="399"/>
      <c r="Q1435" s="399"/>
      <c r="R1435" s="205"/>
      <c r="S1435" s="169"/>
      <c r="T1435" s="205"/>
      <c r="U1435" s="169"/>
      <c r="V1435" s="169"/>
      <c r="W1435" s="231"/>
      <c r="X1435" s="168"/>
      <c r="Y1435" s="168"/>
      <c r="Z1435" s="168"/>
      <c r="AA1435" s="168"/>
      <c r="AB1435" s="168"/>
      <c r="AC1435" s="168"/>
      <c r="AD1435" s="162"/>
      <c r="AE1435" s="162"/>
      <c r="AF1435" s="162"/>
      <c r="AG1435" s="162"/>
      <c r="AH1435" s="162"/>
      <c r="AI1435" s="163"/>
      <c r="AJ1435" s="163"/>
      <c r="AK1435" s="163"/>
      <c r="AL1435" s="163"/>
      <c r="AM1435" s="199"/>
      <c r="AN1435" s="199"/>
      <c r="AO1435" s="199"/>
      <c r="AP1435" s="199"/>
      <c r="AQ1435" s="199"/>
      <c r="AR1435" s="163"/>
    </row>
    <row r="1436" spans="1:44" x14ac:dyDescent="0.25">
      <c r="A1436" s="165"/>
      <c r="B1436" s="165"/>
      <c r="C1436" s="165"/>
      <c r="D1436" s="166"/>
      <c r="E1436" s="166"/>
      <c r="F1436" s="165"/>
      <c r="G1436" s="165"/>
      <c r="H1436" s="167"/>
      <c r="I1436" s="167"/>
      <c r="J1436" s="161"/>
      <c r="K1436" s="197"/>
      <c r="L1436" s="207"/>
      <c r="M1436" s="233"/>
      <c r="N1436" s="221"/>
      <c r="O1436" s="224"/>
      <c r="P1436" s="399"/>
      <c r="Q1436" s="399"/>
      <c r="R1436" s="205"/>
      <c r="S1436" s="169"/>
      <c r="T1436" s="205"/>
      <c r="U1436" s="169"/>
      <c r="V1436" s="169"/>
      <c r="W1436" s="231"/>
      <c r="X1436" s="168"/>
      <c r="Y1436" s="168"/>
      <c r="Z1436" s="168"/>
      <c r="AA1436" s="168"/>
      <c r="AB1436" s="168"/>
      <c r="AC1436" s="168"/>
      <c r="AD1436" s="162"/>
      <c r="AE1436" s="162"/>
      <c r="AF1436" s="162"/>
      <c r="AG1436" s="162"/>
      <c r="AH1436" s="162"/>
      <c r="AI1436" s="163"/>
      <c r="AJ1436" s="163"/>
      <c r="AK1436" s="163"/>
      <c r="AL1436" s="163"/>
      <c r="AM1436" s="199"/>
      <c r="AN1436" s="199"/>
      <c r="AO1436" s="199"/>
      <c r="AP1436" s="199"/>
      <c r="AQ1436" s="199"/>
      <c r="AR1436" s="163"/>
    </row>
    <row r="1437" spans="1:44" x14ac:dyDescent="0.25">
      <c r="A1437" s="165"/>
      <c r="B1437" s="165"/>
      <c r="C1437" s="165"/>
      <c r="D1437" s="166"/>
      <c r="E1437" s="166"/>
      <c r="F1437" s="165"/>
      <c r="G1437" s="165"/>
      <c r="H1437" s="167"/>
      <c r="I1437" s="167"/>
      <c r="J1437" s="161"/>
      <c r="K1437" s="197"/>
      <c r="L1437" s="207"/>
      <c r="M1437" s="233"/>
      <c r="N1437" s="221"/>
      <c r="O1437" s="224"/>
      <c r="P1437" s="399"/>
      <c r="Q1437" s="399"/>
      <c r="R1437" s="205"/>
      <c r="S1437" s="169"/>
      <c r="T1437" s="205"/>
      <c r="U1437" s="169"/>
      <c r="V1437" s="169"/>
      <c r="W1437" s="231"/>
      <c r="X1437" s="168"/>
      <c r="Y1437" s="168"/>
      <c r="Z1437" s="168"/>
      <c r="AA1437" s="168"/>
      <c r="AB1437" s="168"/>
      <c r="AC1437" s="168"/>
      <c r="AD1437" s="162"/>
      <c r="AE1437" s="162"/>
      <c r="AF1437" s="162"/>
      <c r="AG1437" s="162"/>
      <c r="AH1437" s="162"/>
      <c r="AI1437" s="163"/>
      <c r="AJ1437" s="163"/>
      <c r="AK1437" s="163"/>
      <c r="AL1437" s="163"/>
      <c r="AM1437" s="199"/>
      <c r="AN1437" s="199"/>
      <c r="AO1437" s="199"/>
      <c r="AP1437" s="199"/>
      <c r="AQ1437" s="199"/>
      <c r="AR1437" s="163"/>
    </row>
    <row r="1438" spans="1:44" x14ac:dyDescent="0.25">
      <c r="A1438" s="165"/>
      <c r="B1438" s="165"/>
      <c r="C1438" s="165"/>
      <c r="D1438" s="166"/>
      <c r="E1438" s="166"/>
      <c r="F1438" s="165"/>
      <c r="G1438" s="165"/>
      <c r="H1438" s="167"/>
      <c r="I1438" s="167"/>
      <c r="J1438" s="161"/>
      <c r="K1438" s="197"/>
      <c r="L1438" s="207"/>
      <c r="M1438" s="233"/>
      <c r="N1438" s="221"/>
      <c r="O1438" s="224"/>
      <c r="P1438" s="399"/>
      <c r="Q1438" s="399"/>
      <c r="R1438" s="205"/>
      <c r="S1438" s="169"/>
      <c r="T1438" s="205"/>
      <c r="U1438" s="169"/>
      <c r="V1438" s="169"/>
      <c r="W1438" s="231"/>
      <c r="X1438" s="168"/>
      <c r="Y1438" s="168"/>
      <c r="Z1438" s="168"/>
      <c r="AA1438" s="168"/>
      <c r="AB1438" s="168"/>
      <c r="AC1438" s="168"/>
      <c r="AD1438" s="162"/>
      <c r="AE1438" s="162"/>
      <c r="AF1438" s="162"/>
      <c r="AG1438" s="162"/>
      <c r="AH1438" s="162"/>
      <c r="AI1438" s="163"/>
      <c r="AJ1438" s="163"/>
      <c r="AK1438" s="163"/>
      <c r="AL1438" s="163"/>
      <c r="AM1438" s="199"/>
      <c r="AN1438" s="199"/>
      <c r="AO1438" s="199"/>
      <c r="AP1438" s="199"/>
      <c r="AQ1438" s="199"/>
      <c r="AR1438" s="163"/>
    </row>
    <row r="1439" spans="1:44" x14ac:dyDescent="0.25">
      <c r="A1439" s="165"/>
      <c r="B1439" s="165"/>
      <c r="C1439" s="165"/>
      <c r="D1439" s="166"/>
      <c r="E1439" s="166"/>
      <c r="F1439" s="165"/>
      <c r="G1439" s="165"/>
      <c r="H1439" s="167"/>
      <c r="I1439" s="167"/>
      <c r="J1439" s="161"/>
      <c r="K1439" s="197"/>
      <c r="L1439" s="207"/>
      <c r="M1439" s="233"/>
      <c r="N1439" s="221"/>
      <c r="O1439" s="224"/>
      <c r="P1439" s="399"/>
      <c r="Q1439" s="399"/>
      <c r="R1439" s="205"/>
      <c r="S1439" s="169"/>
      <c r="T1439" s="205"/>
      <c r="U1439" s="169"/>
      <c r="V1439" s="169"/>
      <c r="W1439" s="231"/>
      <c r="X1439" s="168"/>
      <c r="Y1439" s="168"/>
      <c r="Z1439" s="168"/>
      <c r="AA1439" s="168"/>
      <c r="AB1439" s="168"/>
      <c r="AC1439" s="168"/>
      <c r="AD1439" s="162"/>
      <c r="AE1439" s="162"/>
      <c r="AF1439" s="162"/>
      <c r="AG1439" s="162"/>
      <c r="AH1439" s="162"/>
      <c r="AI1439" s="163"/>
      <c r="AJ1439" s="163"/>
      <c r="AK1439" s="163"/>
      <c r="AL1439" s="163"/>
      <c r="AM1439" s="199"/>
      <c r="AN1439" s="199"/>
      <c r="AO1439" s="199"/>
      <c r="AP1439" s="199"/>
      <c r="AQ1439" s="199"/>
      <c r="AR1439" s="163"/>
    </row>
    <row r="1440" spans="1:44" x14ac:dyDescent="0.25">
      <c r="A1440" s="165"/>
      <c r="B1440" s="165"/>
      <c r="C1440" s="165"/>
      <c r="D1440" s="166"/>
      <c r="E1440" s="166"/>
      <c r="F1440" s="165"/>
      <c r="G1440" s="165"/>
      <c r="H1440" s="167"/>
      <c r="I1440" s="167"/>
      <c r="J1440" s="161"/>
      <c r="K1440" s="197"/>
      <c r="L1440" s="207"/>
      <c r="M1440" s="233"/>
      <c r="N1440" s="221"/>
      <c r="O1440" s="224"/>
      <c r="P1440" s="399"/>
      <c r="Q1440" s="399"/>
      <c r="R1440" s="205"/>
      <c r="S1440" s="169"/>
      <c r="T1440" s="205"/>
      <c r="U1440" s="169"/>
      <c r="V1440" s="169"/>
      <c r="W1440" s="231"/>
      <c r="X1440" s="168"/>
      <c r="Y1440" s="168"/>
      <c r="Z1440" s="168"/>
      <c r="AA1440" s="168"/>
      <c r="AB1440" s="168"/>
      <c r="AC1440" s="168"/>
      <c r="AD1440" s="162"/>
      <c r="AE1440" s="162"/>
      <c r="AF1440" s="162"/>
      <c r="AG1440" s="162"/>
      <c r="AH1440" s="162"/>
      <c r="AI1440" s="163"/>
      <c r="AJ1440" s="163"/>
      <c r="AK1440" s="163"/>
      <c r="AL1440" s="163"/>
      <c r="AM1440" s="199"/>
      <c r="AN1440" s="199"/>
      <c r="AO1440" s="199"/>
      <c r="AP1440" s="199"/>
      <c r="AQ1440" s="199"/>
      <c r="AR1440" s="163"/>
    </row>
    <row r="1441" spans="1:44" x14ac:dyDescent="0.25">
      <c r="A1441" s="165"/>
      <c r="B1441" s="165"/>
      <c r="C1441" s="165"/>
      <c r="D1441" s="166"/>
      <c r="E1441" s="166"/>
      <c r="F1441" s="165"/>
      <c r="G1441" s="165"/>
      <c r="H1441" s="167"/>
      <c r="I1441" s="167"/>
      <c r="J1441" s="161"/>
      <c r="K1441" s="197"/>
      <c r="L1441" s="207"/>
      <c r="M1441" s="233"/>
      <c r="N1441" s="221"/>
      <c r="O1441" s="224"/>
      <c r="P1441" s="399"/>
      <c r="Q1441" s="399"/>
      <c r="R1441" s="205"/>
      <c r="S1441" s="169"/>
      <c r="T1441" s="205"/>
      <c r="U1441" s="169"/>
      <c r="V1441" s="169"/>
      <c r="W1441" s="231"/>
      <c r="X1441" s="168"/>
      <c r="Y1441" s="168"/>
      <c r="Z1441" s="168"/>
      <c r="AA1441" s="168"/>
      <c r="AB1441" s="168"/>
      <c r="AC1441" s="168"/>
      <c r="AD1441" s="162"/>
      <c r="AE1441" s="162"/>
      <c r="AF1441" s="162"/>
      <c r="AG1441" s="162"/>
      <c r="AH1441" s="162"/>
      <c r="AI1441" s="163"/>
      <c r="AJ1441" s="163"/>
      <c r="AK1441" s="163"/>
      <c r="AL1441" s="163"/>
      <c r="AM1441" s="199"/>
      <c r="AN1441" s="199"/>
      <c r="AO1441" s="199"/>
      <c r="AP1441" s="199"/>
      <c r="AQ1441" s="199"/>
      <c r="AR1441" s="163"/>
    </row>
    <row r="1442" spans="1:44" x14ac:dyDescent="0.25">
      <c r="A1442" s="165"/>
      <c r="B1442" s="165"/>
      <c r="C1442" s="165"/>
      <c r="D1442" s="166"/>
      <c r="E1442" s="166"/>
      <c r="F1442" s="165"/>
      <c r="G1442" s="165"/>
      <c r="H1442" s="167"/>
      <c r="I1442" s="167"/>
      <c r="J1442" s="161"/>
      <c r="K1442" s="197"/>
      <c r="L1442" s="207"/>
      <c r="M1442" s="233"/>
      <c r="N1442" s="221"/>
      <c r="O1442" s="224"/>
      <c r="P1442" s="399"/>
      <c r="Q1442" s="399"/>
      <c r="R1442" s="205"/>
      <c r="S1442" s="169"/>
      <c r="T1442" s="205"/>
      <c r="U1442" s="169"/>
      <c r="V1442" s="169"/>
      <c r="W1442" s="231"/>
      <c r="X1442" s="168"/>
      <c r="Y1442" s="168"/>
      <c r="Z1442" s="168"/>
      <c r="AA1442" s="168"/>
      <c r="AB1442" s="168"/>
      <c r="AC1442" s="168"/>
      <c r="AD1442" s="162"/>
      <c r="AE1442" s="162"/>
      <c r="AF1442" s="162"/>
      <c r="AG1442" s="162"/>
      <c r="AH1442" s="162"/>
      <c r="AI1442" s="163"/>
      <c r="AJ1442" s="163"/>
      <c r="AK1442" s="163"/>
      <c r="AL1442" s="163"/>
      <c r="AM1442" s="199"/>
      <c r="AN1442" s="199"/>
      <c r="AO1442" s="199"/>
      <c r="AP1442" s="199"/>
      <c r="AQ1442" s="199"/>
      <c r="AR1442" s="163"/>
    </row>
    <row r="1443" spans="1:44" x14ac:dyDescent="0.25">
      <c r="A1443" s="165"/>
      <c r="B1443" s="165"/>
      <c r="C1443" s="165"/>
      <c r="D1443" s="166"/>
      <c r="E1443" s="166"/>
      <c r="F1443" s="165"/>
      <c r="G1443" s="165"/>
      <c r="H1443" s="167"/>
      <c r="I1443" s="167"/>
      <c r="J1443" s="161"/>
      <c r="K1443" s="197"/>
      <c r="L1443" s="207"/>
      <c r="M1443" s="233"/>
      <c r="N1443" s="221"/>
      <c r="O1443" s="224"/>
      <c r="P1443" s="399"/>
      <c r="Q1443" s="399"/>
      <c r="R1443" s="205"/>
      <c r="S1443" s="169"/>
      <c r="T1443" s="205"/>
      <c r="U1443" s="169"/>
      <c r="V1443" s="169"/>
      <c r="W1443" s="231"/>
      <c r="X1443" s="168"/>
      <c r="Y1443" s="168"/>
      <c r="Z1443" s="168"/>
      <c r="AA1443" s="168"/>
      <c r="AB1443" s="168"/>
      <c r="AC1443" s="168"/>
      <c r="AD1443" s="162"/>
      <c r="AE1443" s="162"/>
      <c r="AF1443" s="162"/>
      <c r="AG1443" s="162"/>
      <c r="AH1443" s="162"/>
      <c r="AI1443" s="163"/>
      <c r="AJ1443" s="163"/>
      <c r="AK1443" s="163"/>
      <c r="AL1443" s="163"/>
      <c r="AM1443" s="199"/>
      <c r="AN1443" s="199"/>
      <c r="AO1443" s="199"/>
      <c r="AP1443" s="199"/>
      <c r="AQ1443" s="199"/>
      <c r="AR1443" s="163"/>
    </row>
    <row r="1444" spans="1:44" x14ac:dyDescent="0.25">
      <c r="A1444" s="165"/>
      <c r="B1444" s="165"/>
      <c r="C1444" s="165"/>
      <c r="D1444" s="166"/>
      <c r="E1444" s="166"/>
      <c r="F1444" s="165"/>
      <c r="G1444" s="165"/>
      <c r="H1444" s="167"/>
      <c r="I1444" s="167"/>
      <c r="J1444" s="161"/>
      <c r="K1444" s="197"/>
      <c r="L1444" s="207"/>
      <c r="M1444" s="233"/>
      <c r="N1444" s="221"/>
      <c r="O1444" s="224"/>
      <c r="P1444" s="399"/>
      <c r="Q1444" s="399"/>
      <c r="R1444" s="205"/>
      <c r="S1444" s="169"/>
      <c r="T1444" s="205"/>
      <c r="U1444" s="169"/>
      <c r="V1444" s="169"/>
      <c r="W1444" s="231"/>
      <c r="X1444" s="168"/>
      <c r="Y1444" s="168"/>
      <c r="Z1444" s="168"/>
      <c r="AA1444" s="168"/>
      <c r="AB1444" s="168"/>
      <c r="AC1444" s="168"/>
      <c r="AD1444" s="162"/>
      <c r="AE1444" s="162"/>
      <c r="AF1444" s="162"/>
      <c r="AG1444" s="162"/>
      <c r="AH1444" s="162"/>
      <c r="AI1444" s="163"/>
      <c r="AJ1444" s="163"/>
      <c r="AK1444" s="163"/>
      <c r="AL1444" s="163"/>
      <c r="AM1444" s="199"/>
      <c r="AN1444" s="199"/>
      <c r="AO1444" s="199"/>
      <c r="AP1444" s="199"/>
      <c r="AQ1444" s="199"/>
      <c r="AR1444" s="163"/>
    </row>
    <row r="1445" spans="1:44" x14ac:dyDescent="0.25">
      <c r="A1445" s="165"/>
      <c r="B1445" s="165"/>
      <c r="C1445" s="165"/>
      <c r="D1445" s="166"/>
      <c r="E1445" s="166"/>
      <c r="F1445" s="165"/>
      <c r="G1445" s="165"/>
      <c r="H1445" s="167"/>
      <c r="I1445" s="167"/>
      <c r="J1445" s="161"/>
      <c r="K1445" s="197"/>
      <c r="L1445" s="207"/>
      <c r="M1445" s="233"/>
      <c r="N1445" s="221"/>
      <c r="O1445" s="224"/>
      <c r="P1445" s="399"/>
      <c r="Q1445" s="399"/>
      <c r="R1445" s="205"/>
      <c r="S1445" s="169"/>
      <c r="T1445" s="205"/>
      <c r="U1445" s="169"/>
      <c r="V1445" s="169"/>
      <c r="W1445" s="231"/>
      <c r="X1445" s="168"/>
      <c r="Y1445" s="168"/>
      <c r="Z1445" s="168"/>
      <c r="AA1445" s="168"/>
      <c r="AB1445" s="168"/>
      <c r="AC1445" s="168"/>
      <c r="AD1445" s="162"/>
      <c r="AE1445" s="162"/>
      <c r="AF1445" s="162"/>
      <c r="AG1445" s="162"/>
      <c r="AH1445" s="162"/>
      <c r="AI1445" s="163"/>
      <c r="AJ1445" s="163"/>
      <c r="AK1445" s="163"/>
      <c r="AL1445" s="163"/>
      <c r="AM1445" s="199"/>
      <c r="AN1445" s="199"/>
      <c r="AO1445" s="199"/>
      <c r="AP1445" s="199"/>
      <c r="AQ1445" s="199"/>
      <c r="AR1445" s="163"/>
    </row>
    <row r="1446" spans="1:44" x14ac:dyDescent="0.25">
      <c r="A1446" s="165"/>
      <c r="B1446" s="165"/>
      <c r="C1446" s="165"/>
      <c r="D1446" s="166"/>
      <c r="E1446" s="166"/>
      <c r="F1446" s="165"/>
      <c r="G1446" s="165"/>
      <c r="H1446" s="167"/>
      <c r="I1446" s="167"/>
      <c r="J1446" s="161"/>
      <c r="K1446" s="197"/>
      <c r="L1446" s="207"/>
      <c r="M1446" s="233"/>
      <c r="N1446" s="221"/>
      <c r="O1446" s="224"/>
      <c r="P1446" s="399"/>
      <c r="Q1446" s="399"/>
      <c r="R1446" s="205"/>
      <c r="S1446" s="169"/>
      <c r="T1446" s="205"/>
      <c r="U1446" s="169"/>
      <c r="V1446" s="169"/>
      <c r="W1446" s="231"/>
      <c r="X1446" s="168"/>
      <c r="Y1446" s="168"/>
      <c r="Z1446" s="168"/>
      <c r="AA1446" s="168"/>
      <c r="AB1446" s="168"/>
      <c r="AC1446" s="168"/>
      <c r="AD1446" s="162"/>
      <c r="AE1446" s="162"/>
      <c r="AF1446" s="162"/>
      <c r="AG1446" s="162"/>
      <c r="AH1446" s="162"/>
      <c r="AI1446" s="163"/>
      <c r="AJ1446" s="163"/>
      <c r="AK1446" s="163"/>
      <c r="AL1446" s="163"/>
      <c r="AM1446" s="199"/>
      <c r="AN1446" s="199"/>
      <c r="AO1446" s="199"/>
      <c r="AP1446" s="199"/>
      <c r="AQ1446" s="199"/>
      <c r="AR1446" s="163"/>
    </row>
    <row r="1447" spans="1:44" x14ac:dyDescent="0.25">
      <c r="A1447" s="165"/>
      <c r="B1447" s="165"/>
      <c r="C1447" s="165"/>
      <c r="D1447" s="166"/>
      <c r="E1447" s="166"/>
      <c r="F1447" s="165"/>
      <c r="G1447" s="165"/>
      <c r="H1447" s="167"/>
      <c r="I1447" s="167"/>
      <c r="J1447" s="161"/>
      <c r="K1447" s="197"/>
      <c r="L1447" s="207"/>
      <c r="M1447" s="233"/>
      <c r="N1447" s="221"/>
      <c r="O1447" s="224"/>
      <c r="P1447" s="399"/>
      <c r="Q1447" s="399"/>
      <c r="R1447" s="205"/>
      <c r="S1447" s="169"/>
      <c r="T1447" s="205"/>
      <c r="U1447" s="169"/>
      <c r="V1447" s="169"/>
      <c r="W1447" s="231"/>
      <c r="X1447" s="168"/>
      <c r="Y1447" s="168"/>
      <c r="Z1447" s="168"/>
      <c r="AA1447" s="168"/>
      <c r="AB1447" s="168"/>
      <c r="AC1447" s="168"/>
      <c r="AD1447" s="162"/>
      <c r="AE1447" s="162"/>
      <c r="AF1447" s="162"/>
      <c r="AG1447" s="162"/>
      <c r="AH1447" s="162"/>
      <c r="AI1447" s="163"/>
      <c r="AJ1447" s="163"/>
      <c r="AK1447" s="163"/>
      <c r="AL1447" s="163"/>
      <c r="AM1447" s="199"/>
      <c r="AN1447" s="199"/>
      <c r="AO1447" s="199"/>
      <c r="AP1447" s="199"/>
      <c r="AQ1447" s="199"/>
      <c r="AR1447" s="163"/>
    </row>
    <row r="1448" spans="1:44" x14ac:dyDescent="0.25">
      <c r="A1448" s="165"/>
      <c r="B1448" s="165"/>
      <c r="C1448" s="165"/>
      <c r="D1448" s="166"/>
      <c r="E1448" s="166"/>
      <c r="F1448" s="165"/>
      <c r="G1448" s="165"/>
      <c r="H1448" s="167"/>
      <c r="I1448" s="167"/>
      <c r="J1448" s="161"/>
      <c r="K1448" s="197"/>
      <c r="L1448" s="207"/>
      <c r="M1448" s="233"/>
      <c r="N1448" s="221"/>
      <c r="O1448" s="224"/>
      <c r="P1448" s="399"/>
      <c r="Q1448" s="399"/>
      <c r="R1448" s="205"/>
      <c r="S1448" s="169"/>
      <c r="T1448" s="205"/>
      <c r="U1448" s="169"/>
      <c r="V1448" s="169"/>
      <c r="W1448" s="231"/>
      <c r="X1448" s="168"/>
      <c r="Y1448" s="168"/>
      <c r="Z1448" s="168"/>
      <c r="AA1448" s="168"/>
      <c r="AB1448" s="168"/>
      <c r="AC1448" s="168"/>
      <c r="AD1448" s="162"/>
      <c r="AE1448" s="162"/>
      <c r="AF1448" s="162"/>
      <c r="AG1448" s="162"/>
      <c r="AH1448" s="162"/>
      <c r="AI1448" s="163"/>
      <c r="AJ1448" s="163"/>
      <c r="AK1448" s="163"/>
      <c r="AL1448" s="163"/>
      <c r="AM1448" s="199"/>
      <c r="AN1448" s="199"/>
      <c r="AO1448" s="199"/>
      <c r="AP1448" s="199"/>
      <c r="AQ1448" s="199"/>
      <c r="AR1448" s="163"/>
    </row>
    <row r="1449" spans="1:44" x14ac:dyDescent="0.25">
      <c r="A1449" s="165"/>
      <c r="B1449" s="165"/>
      <c r="C1449" s="165"/>
      <c r="D1449" s="166"/>
      <c r="E1449" s="166"/>
      <c r="F1449" s="165"/>
      <c r="G1449" s="165"/>
      <c r="H1449" s="167"/>
      <c r="I1449" s="167"/>
      <c r="J1449" s="161"/>
      <c r="K1449" s="197"/>
      <c r="L1449" s="207"/>
      <c r="M1449" s="233"/>
      <c r="N1449" s="221"/>
      <c r="O1449" s="224"/>
      <c r="P1449" s="399"/>
      <c r="Q1449" s="399"/>
      <c r="R1449" s="205"/>
      <c r="S1449" s="169"/>
      <c r="T1449" s="205"/>
      <c r="U1449" s="169"/>
      <c r="V1449" s="169"/>
      <c r="W1449" s="231"/>
      <c r="X1449" s="168"/>
      <c r="Y1449" s="168"/>
      <c r="Z1449" s="168"/>
      <c r="AA1449" s="168"/>
      <c r="AB1449" s="168"/>
      <c r="AC1449" s="168"/>
      <c r="AD1449" s="162"/>
      <c r="AE1449" s="162"/>
      <c r="AF1449" s="162"/>
      <c r="AG1449" s="162"/>
      <c r="AH1449" s="162"/>
      <c r="AI1449" s="163"/>
      <c r="AJ1449" s="163"/>
      <c r="AK1449" s="163"/>
      <c r="AL1449" s="163"/>
      <c r="AM1449" s="199"/>
      <c r="AN1449" s="199"/>
      <c r="AO1449" s="199"/>
      <c r="AP1449" s="199"/>
      <c r="AQ1449" s="199"/>
      <c r="AR1449" s="163"/>
    </row>
    <row r="1450" spans="1:44" x14ac:dyDescent="0.25">
      <c r="A1450" s="165"/>
      <c r="B1450" s="165"/>
      <c r="C1450" s="165"/>
      <c r="D1450" s="166"/>
      <c r="E1450" s="166"/>
      <c r="F1450" s="165"/>
      <c r="G1450" s="165"/>
      <c r="H1450" s="167"/>
      <c r="I1450" s="167"/>
      <c r="J1450" s="161"/>
      <c r="K1450" s="197"/>
      <c r="L1450" s="207"/>
      <c r="M1450" s="233"/>
      <c r="N1450" s="221"/>
      <c r="O1450" s="224"/>
      <c r="P1450" s="399"/>
      <c r="Q1450" s="399"/>
      <c r="R1450" s="205"/>
      <c r="S1450" s="169"/>
      <c r="T1450" s="205"/>
      <c r="U1450" s="169"/>
      <c r="V1450" s="169"/>
      <c r="W1450" s="231"/>
      <c r="X1450" s="168"/>
      <c r="Y1450" s="168"/>
      <c r="Z1450" s="168"/>
      <c r="AA1450" s="168"/>
      <c r="AB1450" s="168"/>
      <c r="AC1450" s="168"/>
      <c r="AD1450" s="162"/>
      <c r="AE1450" s="162"/>
      <c r="AF1450" s="162"/>
      <c r="AG1450" s="162"/>
      <c r="AH1450" s="162"/>
      <c r="AI1450" s="163"/>
      <c r="AJ1450" s="163"/>
      <c r="AK1450" s="163"/>
      <c r="AL1450" s="163"/>
      <c r="AM1450" s="199"/>
      <c r="AN1450" s="199"/>
      <c r="AO1450" s="199"/>
      <c r="AP1450" s="199"/>
      <c r="AQ1450" s="199"/>
      <c r="AR1450" s="163"/>
    </row>
    <row r="1451" spans="1:44" x14ac:dyDescent="0.25">
      <c r="A1451" s="165"/>
      <c r="B1451" s="165"/>
      <c r="C1451" s="165"/>
      <c r="D1451" s="166"/>
      <c r="E1451" s="166"/>
      <c r="F1451" s="165"/>
      <c r="G1451" s="165"/>
      <c r="H1451" s="167"/>
      <c r="I1451" s="167"/>
      <c r="J1451" s="161"/>
      <c r="K1451" s="197"/>
      <c r="L1451" s="207"/>
      <c r="M1451" s="233"/>
      <c r="N1451" s="221"/>
      <c r="O1451" s="224"/>
      <c r="P1451" s="399"/>
      <c r="Q1451" s="399"/>
      <c r="R1451" s="205"/>
      <c r="S1451" s="169"/>
      <c r="T1451" s="205"/>
      <c r="U1451" s="169"/>
      <c r="V1451" s="169"/>
      <c r="W1451" s="231"/>
      <c r="X1451" s="168"/>
      <c r="Y1451" s="168"/>
      <c r="Z1451" s="168"/>
      <c r="AA1451" s="168"/>
      <c r="AB1451" s="168"/>
      <c r="AC1451" s="168"/>
      <c r="AD1451" s="162"/>
      <c r="AE1451" s="162"/>
      <c r="AF1451" s="162"/>
      <c r="AG1451" s="162"/>
      <c r="AH1451" s="162"/>
      <c r="AI1451" s="163"/>
      <c r="AJ1451" s="163"/>
      <c r="AK1451" s="163"/>
      <c r="AL1451" s="163"/>
      <c r="AM1451" s="199"/>
      <c r="AN1451" s="199"/>
      <c r="AO1451" s="199"/>
      <c r="AP1451" s="199"/>
      <c r="AQ1451" s="199"/>
      <c r="AR1451" s="163"/>
    </row>
    <row r="1452" spans="1:44" x14ac:dyDescent="0.25">
      <c r="A1452" s="165"/>
      <c r="B1452" s="165"/>
      <c r="C1452" s="165"/>
      <c r="D1452" s="166"/>
      <c r="E1452" s="166"/>
      <c r="F1452" s="165"/>
      <c r="G1452" s="165"/>
      <c r="H1452" s="167"/>
      <c r="I1452" s="167"/>
      <c r="J1452" s="161"/>
      <c r="K1452" s="197"/>
      <c r="L1452" s="207"/>
      <c r="M1452" s="233"/>
      <c r="N1452" s="221"/>
      <c r="O1452" s="224"/>
      <c r="P1452" s="399"/>
      <c r="Q1452" s="399"/>
      <c r="R1452" s="205"/>
      <c r="S1452" s="169"/>
      <c r="T1452" s="205"/>
      <c r="U1452" s="169"/>
      <c r="V1452" s="169"/>
      <c r="W1452" s="231"/>
      <c r="X1452" s="168"/>
      <c r="Y1452" s="168"/>
      <c r="Z1452" s="168"/>
      <c r="AA1452" s="168"/>
      <c r="AB1452" s="168"/>
      <c r="AC1452" s="168"/>
      <c r="AD1452" s="162"/>
      <c r="AE1452" s="162"/>
      <c r="AF1452" s="162"/>
      <c r="AG1452" s="162"/>
      <c r="AH1452" s="162"/>
      <c r="AI1452" s="163"/>
      <c r="AJ1452" s="163"/>
      <c r="AK1452" s="163"/>
      <c r="AL1452" s="163"/>
      <c r="AM1452" s="199"/>
      <c r="AN1452" s="199"/>
      <c r="AO1452" s="199"/>
      <c r="AP1452" s="199"/>
      <c r="AQ1452" s="199"/>
      <c r="AR1452" s="163"/>
    </row>
    <row r="1453" spans="1:44" x14ac:dyDescent="0.25">
      <c r="A1453" s="165"/>
      <c r="B1453" s="165"/>
      <c r="C1453" s="165"/>
      <c r="D1453" s="166"/>
      <c r="E1453" s="166"/>
      <c r="F1453" s="165"/>
      <c r="G1453" s="165"/>
      <c r="H1453" s="167"/>
      <c r="I1453" s="167"/>
      <c r="J1453" s="161"/>
      <c r="K1453" s="197"/>
      <c r="L1453" s="207"/>
      <c r="M1453" s="233"/>
      <c r="N1453" s="221"/>
      <c r="O1453" s="224"/>
      <c r="P1453" s="399"/>
      <c r="Q1453" s="399"/>
      <c r="R1453" s="205"/>
      <c r="S1453" s="169"/>
      <c r="T1453" s="205"/>
      <c r="U1453" s="169"/>
      <c r="V1453" s="169"/>
      <c r="W1453" s="231"/>
      <c r="X1453" s="168"/>
      <c r="Y1453" s="168"/>
      <c r="Z1453" s="168"/>
      <c r="AA1453" s="168"/>
      <c r="AB1453" s="168"/>
      <c r="AC1453" s="168"/>
      <c r="AD1453" s="162"/>
      <c r="AE1453" s="162"/>
      <c r="AF1453" s="162"/>
      <c r="AG1453" s="162"/>
      <c r="AH1453" s="162"/>
      <c r="AI1453" s="163"/>
      <c r="AJ1453" s="163"/>
      <c r="AK1453" s="163"/>
      <c r="AL1453" s="163"/>
      <c r="AM1453" s="199"/>
      <c r="AN1453" s="199"/>
      <c r="AO1453" s="199"/>
      <c r="AP1453" s="199"/>
      <c r="AQ1453" s="199"/>
      <c r="AR1453" s="163"/>
    </row>
    <row r="1454" spans="1:44" x14ac:dyDescent="0.25">
      <c r="A1454" s="165"/>
      <c r="B1454" s="165"/>
      <c r="C1454" s="165"/>
      <c r="D1454" s="166"/>
      <c r="E1454" s="166"/>
      <c r="F1454" s="165"/>
      <c r="G1454" s="165"/>
      <c r="H1454" s="167"/>
      <c r="I1454" s="167"/>
      <c r="J1454" s="161"/>
      <c r="K1454" s="197"/>
      <c r="L1454" s="207"/>
      <c r="M1454" s="233"/>
      <c r="N1454" s="221"/>
      <c r="O1454" s="224"/>
      <c r="P1454" s="399"/>
      <c r="Q1454" s="399"/>
      <c r="R1454" s="205"/>
      <c r="S1454" s="169"/>
      <c r="T1454" s="205"/>
      <c r="U1454" s="169"/>
      <c r="V1454" s="169"/>
      <c r="W1454" s="231"/>
      <c r="X1454" s="168"/>
      <c r="Y1454" s="168"/>
      <c r="Z1454" s="168"/>
      <c r="AA1454" s="168"/>
      <c r="AB1454" s="168"/>
      <c r="AC1454" s="168"/>
      <c r="AD1454" s="162"/>
      <c r="AE1454" s="162"/>
      <c r="AF1454" s="162"/>
      <c r="AG1454" s="162"/>
      <c r="AH1454" s="162"/>
      <c r="AI1454" s="163"/>
      <c r="AJ1454" s="163"/>
      <c r="AK1454" s="163"/>
      <c r="AL1454" s="163"/>
      <c r="AM1454" s="199"/>
      <c r="AN1454" s="199"/>
      <c r="AO1454" s="199"/>
      <c r="AP1454" s="199"/>
      <c r="AQ1454" s="199"/>
      <c r="AR1454" s="163"/>
    </row>
    <row r="1455" spans="1:44" x14ac:dyDescent="0.25">
      <c r="A1455" s="165"/>
      <c r="B1455" s="165"/>
      <c r="C1455" s="165"/>
      <c r="D1455" s="166"/>
      <c r="E1455" s="166"/>
      <c r="F1455" s="165"/>
      <c r="G1455" s="165"/>
      <c r="H1455" s="167"/>
      <c r="I1455" s="167"/>
      <c r="J1455" s="161"/>
      <c r="K1455" s="197"/>
      <c r="L1455" s="207"/>
      <c r="M1455" s="233"/>
      <c r="N1455" s="221"/>
      <c r="O1455" s="224"/>
      <c r="P1455" s="399"/>
      <c r="Q1455" s="399"/>
      <c r="R1455" s="205"/>
      <c r="S1455" s="169"/>
      <c r="T1455" s="205"/>
      <c r="U1455" s="169"/>
      <c r="V1455" s="169"/>
      <c r="W1455" s="231"/>
      <c r="X1455" s="168"/>
      <c r="Y1455" s="168"/>
      <c r="Z1455" s="168"/>
      <c r="AA1455" s="168"/>
      <c r="AB1455" s="168"/>
      <c r="AC1455" s="168"/>
      <c r="AD1455" s="162"/>
      <c r="AE1455" s="162"/>
      <c r="AF1455" s="162"/>
      <c r="AG1455" s="162"/>
      <c r="AH1455" s="162"/>
      <c r="AI1455" s="163"/>
      <c r="AJ1455" s="163"/>
      <c r="AK1455" s="163"/>
      <c r="AL1455" s="163"/>
      <c r="AM1455" s="199"/>
      <c r="AN1455" s="199"/>
      <c r="AO1455" s="199"/>
      <c r="AP1455" s="199"/>
      <c r="AQ1455" s="199"/>
      <c r="AR1455" s="163"/>
    </row>
    <row r="1456" spans="1:44" x14ac:dyDescent="0.25">
      <c r="A1456" s="165"/>
      <c r="B1456" s="165"/>
      <c r="C1456" s="165"/>
      <c r="D1456" s="166"/>
      <c r="E1456" s="166"/>
      <c r="F1456" s="165"/>
      <c r="G1456" s="165"/>
      <c r="H1456" s="167"/>
      <c r="I1456" s="167"/>
      <c r="J1456" s="161"/>
      <c r="K1456" s="197"/>
      <c r="L1456" s="207"/>
      <c r="M1456" s="233"/>
      <c r="N1456" s="221"/>
      <c r="O1456" s="224"/>
      <c r="P1456" s="399"/>
      <c r="Q1456" s="399"/>
      <c r="R1456" s="205"/>
      <c r="S1456" s="169"/>
      <c r="T1456" s="205"/>
      <c r="U1456" s="169"/>
      <c r="V1456" s="169"/>
      <c r="W1456" s="231"/>
      <c r="X1456" s="168"/>
      <c r="Y1456" s="168"/>
      <c r="Z1456" s="168"/>
      <c r="AA1456" s="168"/>
      <c r="AB1456" s="168"/>
      <c r="AC1456" s="168"/>
      <c r="AD1456" s="162"/>
      <c r="AE1456" s="162"/>
      <c r="AF1456" s="162"/>
      <c r="AG1456" s="162"/>
      <c r="AH1456" s="162"/>
      <c r="AI1456" s="163"/>
      <c r="AJ1456" s="163"/>
      <c r="AK1456" s="163"/>
      <c r="AL1456" s="163"/>
      <c r="AM1456" s="199"/>
      <c r="AN1456" s="199"/>
      <c r="AO1456" s="199"/>
      <c r="AP1456" s="199"/>
      <c r="AQ1456" s="199"/>
      <c r="AR1456" s="163"/>
    </row>
    <row r="1457" spans="1:44" x14ac:dyDescent="0.25">
      <c r="A1457" s="165"/>
      <c r="B1457" s="165"/>
      <c r="C1457" s="165"/>
      <c r="D1457" s="166"/>
      <c r="E1457" s="166"/>
      <c r="F1457" s="165"/>
      <c r="G1457" s="165"/>
      <c r="H1457" s="167"/>
      <c r="I1457" s="167"/>
      <c r="J1457" s="161"/>
      <c r="K1457" s="197"/>
      <c r="L1457" s="207"/>
      <c r="M1457" s="233"/>
      <c r="N1457" s="221"/>
      <c r="O1457" s="224"/>
      <c r="P1457" s="399"/>
      <c r="Q1457" s="399"/>
      <c r="R1457" s="205"/>
      <c r="S1457" s="169"/>
      <c r="T1457" s="205"/>
      <c r="U1457" s="169"/>
      <c r="V1457" s="169"/>
      <c r="W1457" s="231"/>
      <c r="X1457" s="168"/>
      <c r="Y1457" s="168"/>
      <c r="Z1457" s="168"/>
      <c r="AA1457" s="168"/>
      <c r="AB1457" s="168"/>
      <c r="AC1457" s="168"/>
      <c r="AD1457" s="162"/>
      <c r="AE1457" s="162"/>
      <c r="AF1457" s="162"/>
      <c r="AG1457" s="162"/>
      <c r="AH1457" s="162"/>
      <c r="AI1457" s="163"/>
      <c r="AJ1457" s="163"/>
      <c r="AK1457" s="163"/>
      <c r="AL1457" s="163"/>
      <c r="AM1457" s="199"/>
      <c r="AN1457" s="199"/>
      <c r="AO1457" s="199"/>
      <c r="AP1457" s="199"/>
      <c r="AQ1457" s="199"/>
      <c r="AR1457" s="163"/>
    </row>
    <row r="1458" spans="1:44" x14ac:dyDescent="0.25">
      <c r="A1458" s="165"/>
      <c r="B1458" s="165"/>
      <c r="C1458" s="165"/>
      <c r="D1458" s="166"/>
      <c r="E1458" s="166"/>
      <c r="F1458" s="165"/>
      <c r="G1458" s="165"/>
      <c r="H1458" s="167"/>
      <c r="I1458" s="167"/>
      <c r="J1458" s="161"/>
      <c r="K1458" s="197"/>
      <c r="L1458" s="207"/>
      <c r="M1458" s="233"/>
      <c r="N1458" s="221"/>
      <c r="O1458" s="224"/>
      <c r="P1458" s="399"/>
      <c r="Q1458" s="399"/>
      <c r="R1458" s="205"/>
      <c r="S1458" s="169"/>
      <c r="T1458" s="205"/>
      <c r="U1458" s="169"/>
      <c r="V1458" s="169"/>
      <c r="W1458" s="231"/>
      <c r="X1458" s="168"/>
      <c r="Y1458" s="168"/>
      <c r="Z1458" s="168"/>
      <c r="AA1458" s="168"/>
      <c r="AB1458" s="168"/>
      <c r="AC1458" s="168"/>
      <c r="AD1458" s="162"/>
      <c r="AE1458" s="162"/>
      <c r="AF1458" s="162"/>
      <c r="AG1458" s="162"/>
      <c r="AH1458" s="162"/>
      <c r="AI1458" s="163"/>
      <c r="AJ1458" s="163"/>
      <c r="AK1458" s="163"/>
      <c r="AL1458" s="163"/>
      <c r="AM1458" s="199"/>
      <c r="AN1458" s="199"/>
      <c r="AO1458" s="199"/>
      <c r="AP1458" s="199"/>
      <c r="AQ1458" s="199"/>
      <c r="AR1458" s="163"/>
    </row>
    <row r="1459" spans="1:44" x14ac:dyDescent="0.25">
      <c r="A1459" s="165"/>
      <c r="B1459" s="165"/>
      <c r="C1459" s="165"/>
      <c r="D1459" s="166"/>
      <c r="E1459" s="166"/>
      <c r="F1459" s="165"/>
      <c r="G1459" s="165"/>
      <c r="H1459" s="167"/>
      <c r="I1459" s="167"/>
      <c r="J1459" s="161"/>
      <c r="K1459" s="197"/>
      <c r="L1459" s="207"/>
      <c r="M1459" s="233"/>
      <c r="N1459" s="221"/>
      <c r="O1459" s="224"/>
      <c r="P1459" s="399"/>
      <c r="Q1459" s="399"/>
      <c r="R1459" s="205"/>
      <c r="S1459" s="169"/>
      <c r="T1459" s="205"/>
      <c r="U1459" s="169"/>
      <c r="V1459" s="169"/>
      <c r="W1459" s="231"/>
      <c r="X1459" s="168"/>
      <c r="Y1459" s="168"/>
      <c r="Z1459" s="168"/>
      <c r="AA1459" s="168"/>
      <c r="AB1459" s="168"/>
      <c r="AC1459" s="168"/>
      <c r="AD1459" s="162"/>
      <c r="AE1459" s="162"/>
      <c r="AF1459" s="162"/>
      <c r="AG1459" s="162"/>
      <c r="AH1459" s="162"/>
      <c r="AI1459" s="163"/>
      <c r="AJ1459" s="163"/>
      <c r="AK1459" s="163"/>
      <c r="AL1459" s="163"/>
      <c r="AM1459" s="199"/>
      <c r="AN1459" s="199"/>
      <c r="AO1459" s="199"/>
      <c r="AP1459" s="199"/>
      <c r="AQ1459" s="199"/>
      <c r="AR1459" s="163"/>
    </row>
    <row r="1460" spans="1:44" x14ac:dyDescent="0.25">
      <c r="A1460" s="165"/>
      <c r="B1460" s="165"/>
      <c r="C1460" s="165"/>
      <c r="D1460" s="166"/>
      <c r="E1460" s="166"/>
      <c r="F1460" s="165"/>
      <c r="G1460" s="165"/>
      <c r="H1460" s="167"/>
      <c r="I1460" s="167"/>
      <c r="J1460" s="161"/>
      <c r="K1460" s="197"/>
      <c r="L1460" s="207"/>
      <c r="M1460" s="233"/>
      <c r="N1460" s="221"/>
      <c r="O1460" s="224"/>
      <c r="P1460" s="399"/>
      <c r="Q1460" s="399"/>
      <c r="R1460" s="205"/>
      <c r="S1460" s="169"/>
      <c r="T1460" s="205"/>
      <c r="U1460" s="169"/>
      <c r="V1460" s="169"/>
      <c r="W1460" s="231"/>
      <c r="X1460" s="168"/>
      <c r="Y1460" s="168"/>
      <c r="Z1460" s="168"/>
      <c r="AA1460" s="168"/>
      <c r="AB1460" s="168"/>
      <c r="AC1460" s="168"/>
      <c r="AD1460" s="162"/>
      <c r="AE1460" s="162"/>
      <c r="AF1460" s="162"/>
      <c r="AG1460" s="162"/>
      <c r="AH1460" s="162"/>
      <c r="AI1460" s="163"/>
      <c r="AJ1460" s="163"/>
      <c r="AK1460" s="163"/>
      <c r="AL1460" s="163"/>
      <c r="AM1460" s="199"/>
      <c r="AN1460" s="199"/>
      <c r="AO1460" s="199"/>
      <c r="AP1460" s="199"/>
      <c r="AQ1460" s="199"/>
      <c r="AR1460" s="163"/>
    </row>
    <row r="1461" spans="1:44" x14ac:dyDescent="0.25">
      <c r="A1461" s="165"/>
      <c r="B1461" s="165"/>
      <c r="C1461" s="165"/>
      <c r="D1461" s="166"/>
      <c r="E1461" s="166"/>
      <c r="F1461" s="165"/>
      <c r="G1461" s="165"/>
      <c r="H1461" s="167"/>
      <c r="I1461" s="167"/>
      <c r="J1461" s="161"/>
      <c r="K1461" s="197"/>
      <c r="L1461" s="207"/>
      <c r="M1461" s="233"/>
      <c r="N1461" s="221"/>
      <c r="O1461" s="224"/>
      <c r="P1461" s="399"/>
      <c r="Q1461" s="399"/>
      <c r="R1461" s="205"/>
      <c r="S1461" s="169"/>
      <c r="T1461" s="205"/>
      <c r="U1461" s="169"/>
      <c r="V1461" s="169"/>
      <c r="W1461" s="231"/>
      <c r="X1461" s="168"/>
      <c r="Y1461" s="168"/>
      <c r="Z1461" s="168"/>
      <c r="AA1461" s="168"/>
      <c r="AB1461" s="168"/>
      <c r="AC1461" s="168"/>
      <c r="AD1461" s="162"/>
      <c r="AE1461" s="162"/>
      <c r="AF1461" s="162"/>
      <c r="AG1461" s="162"/>
      <c r="AH1461" s="162"/>
      <c r="AI1461" s="163"/>
      <c r="AJ1461" s="163"/>
      <c r="AK1461" s="163"/>
      <c r="AL1461" s="163"/>
      <c r="AM1461" s="199"/>
      <c r="AN1461" s="199"/>
      <c r="AO1461" s="199"/>
      <c r="AP1461" s="199"/>
      <c r="AQ1461" s="199"/>
      <c r="AR1461" s="163"/>
    </row>
    <row r="1462" spans="1:44" x14ac:dyDescent="0.25">
      <c r="A1462" s="165"/>
      <c r="B1462" s="165"/>
      <c r="C1462" s="165"/>
      <c r="D1462" s="166"/>
      <c r="E1462" s="166"/>
      <c r="F1462" s="165"/>
      <c r="G1462" s="165"/>
      <c r="H1462" s="167"/>
      <c r="I1462" s="167"/>
      <c r="J1462" s="161"/>
      <c r="K1462" s="197"/>
      <c r="L1462" s="207"/>
      <c r="M1462" s="233"/>
      <c r="N1462" s="221"/>
      <c r="O1462" s="224"/>
      <c r="P1462" s="399"/>
      <c r="Q1462" s="399"/>
      <c r="R1462" s="205"/>
      <c r="S1462" s="169"/>
      <c r="T1462" s="205"/>
      <c r="U1462" s="169"/>
      <c r="V1462" s="169"/>
      <c r="W1462" s="231"/>
      <c r="X1462" s="168"/>
      <c r="Y1462" s="168"/>
      <c r="Z1462" s="168"/>
      <c r="AA1462" s="168"/>
      <c r="AB1462" s="168"/>
      <c r="AC1462" s="168"/>
      <c r="AD1462" s="162"/>
      <c r="AE1462" s="162"/>
      <c r="AF1462" s="162"/>
      <c r="AG1462" s="162"/>
      <c r="AH1462" s="162"/>
      <c r="AI1462" s="163"/>
      <c r="AJ1462" s="163"/>
      <c r="AK1462" s="163"/>
      <c r="AL1462" s="163"/>
      <c r="AM1462" s="199"/>
      <c r="AN1462" s="199"/>
      <c r="AO1462" s="199"/>
      <c r="AP1462" s="199"/>
      <c r="AQ1462" s="199"/>
      <c r="AR1462" s="163"/>
    </row>
    <row r="1463" spans="1:44" x14ac:dyDescent="0.25">
      <c r="A1463" s="165"/>
      <c r="B1463" s="165"/>
      <c r="C1463" s="165"/>
      <c r="D1463" s="166"/>
      <c r="E1463" s="166"/>
      <c r="F1463" s="165"/>
      <c r="G1463" s="165"/>
      <c r="H1463" s="167"/>
      <c r="I1463" s="167"/>
      <c r="J1463" s="161"/>
      <c r="K1463" s="197"/>
      <c r="L1463" s="207"/>
      <c r="M1463" s="233"/>
      <c r="N1463" s="221"/>
      <c r="O1463" s="224"/>
      <c r="P1463" s="399"/>
      <c r="Q1463" s="399"/>
      <c r="R1463" s="205"/>
      <c r="S1463" s="169"/>
      <c r="T1463" s="205"/>
      <c r="U1463" s="169"/>
      <c r="V1463" s="169"/>
      <c r="W1463" s="231"/>
      <c r="X1463" s="168"/>
      <c r="Y1463" s="168"/>
      <c r="Z1463" s="168"/>
      <c r="AA1463" s="168"/>
      <c r="AB1463" s="168"/>
      <c r="AC1463" s="168"/>
      <c r="AD1463" s="162"/>
      <c r="AE1463" s="162"/>
      <c r="AF1463" s="162"/>
      <c r="AG1463" s="162"/>
      <c r="AH1463" s="162"/>
      <c r="AI1463" s="163"/>
      <c r="AJ1463" s="163"/>
      <c r="AK1463" s="163"/>
      <c r="AL1463" s="163"/>
      <c r="AM1463" s="199"/>
      <c r="AN1463" s="199"/>
      <c r="AO1463" s="199"/>
      <c r="AP1463" s="199"/>
      <c r="AQ1463" s="199"/>
      <c r="AR1463" s="163"/>
    </row>
    <row r="1464" spans="1:44" x14ac:dyDescent="0.25">
      <c r="A1464" s="165"/>
      <c r="B1464" s="165"/>
      <c r="C1464" s="165"/>
      <c r="D1464" s="166"/>
      <c r="E1464" s="166"/>
      <c r="F1464" s="165"/>
      <c r="G1464" s="165"/>
      <c r="H1464" s="167"/>
      <c r="I1464" s="167"/>
      <c r="J1464" s="161"/>
      <c r="K1464" s="197"/>
      <c r="L1464" s="207"/>
      <c r="M1464" s="233"/>
      <c r="N1464" s="221"/>
      <c r="O1464" s="224"/>
      <c r="P1464" s="399"/>
      <c r="Q1464" s="399"/>
      <c r="R1464" s="205"/>
      <c r="S1464" s="169"/>
      <c r="T1464" s="205"/>
      <c r="U1464" s="169"/>
      <c r="V1464" s="169"/>
      <c r="W1464" s="231"/>
      <c r="X1464" s="168"/>
      <c r="Y1464" s="168"/>
      <c r="Z1464" s="168"/>
      <c r="AA1464" s="168"/>
      <c r="AB1464" s="168"/>
      <c r="AC1464" s="168"/>
      <c r="AD1464" s="162"/>
      <c r="AE1464" s="162"/>
      <c r="AF1464" s="162"/>
      <c r="AG1464" s="162"/>
      <c r="AH1464" s="162"/>
      <c r="AI1464" s="163"/>
      <c r="AJ1464" s="163"/>
      <c r="AK1464" s="163"/>
      <c r="AL1464" s="163"/>
      <c r="AM1464" s="199"/>
      <c r="AN1464" s="199"/>
      <c r="AO1464" s="199"/>
      <c r="AP1464" s="199"/>
      <c r="AQ1464" s="199"/>
      <c r="AR1464" s="163"/>
    </row>
    <row r="1465" spans="1:44" x14ac:dyDescent="0.25">
      <c r="A1465" s="165"/>
      <c r="B1465" s="165"/>
      <c r="C1465" s="165"/>
      <c r="D1465" s="166"/>
      <c r="E1465" s="166"/>
      <c r="F1465" s="165"/>
      <c r="G1465" s="165"/>
      <c r="H1465" s="167"/>
      <c r="I1465" s="167"/>
      <c r="J1465" s="161"/>
      <c r="K1465" s="197"/>
      <c r="L1465" s="207"/>
      <c r="M1465" s="233"/>
      <c r="N1465" s="221"/>
      <c r="O1465" s="224"/>
      <c r="P1465" s="399"/>
      <c r="Q1465" s="399"/>
      <c r="R1465" s="205"/>
      <c r="S1465" s="169"/>
      <c r="T1465" s="205"/>
      <c r="U1465" s="169"/>
      <c r="V1465" s="169"/>
      <c r="W1465" s="231"/>
      <c r="X1465" s="168"/>
      <c r="Y1465" s="168"/>
      <c r="Z1465" s="168"/>
      <c r="AA1465" s="168"/>
      <c r="AB1465" s="168"/>
      <c r="AC1465" s="168"/>
      <c r="AD1465" s="162"/>
      <c r="AE1465" s="162"/>
      <c r="AF1465" s="162"/>
      <c r="AG1465" s="162"/>
      <c r="AH1465" s="162"/>
      <c r="AI1465" s="163"/>
      <c r="AJ1465" s="163"/>
      <c r="AK1465" s="163"/>
      <c r="AL1465" s="163"/>
      <c r="AM1465" s="199"/>
      <c r="AN1465" s="199"/>
      <c r="AO1465" s="199"/>
      <c r="AP1465" s="199"/>
      <c r="AQ1465" s="199"/>
      <c r="AR1465" s="163"/>
    </row>
    <row r="1466" spans="1:44" x14ac:dyDescent="0.25">
      <c r="A1466" s="165"/>
      <c r="B1466" s="165"/>
      <c r="C1466" s="165"/>
      <c r="D1466" s="166"/>
      <c r="E1466" s="166"/>
      <c r="F1466" s="165"/>
      <c r="G1466" s="165"/>
      <c r="H1466" s="167"/>
      <c r="I1466" s="167"/>
      <c r="J1466" s="161"/>
      <c r="K1466" s="197"/>
      <c r="L1466" s="207"/>
      <c r="M1466" s="233"/>
      <c r="N1466" s="221"/>
      <c r="O1466" s="224"/>
      <c r="P1466" s="399"/>
      <c r="Q1466" s="399"/>
      <c r="R1466" s="205"/>
      <c r="S1466" s="169"/>
      <c r="T1466" s="205"/>
      <c r="U1466" s="169"/>
      <c r="V1466" s="169"/>
      <c r="W1466" s="231"/>
      <c r="X1466" s="168"/>
      <c r="Y1466" s="168"/>
      <c r="Z1466" s="168"/>
      <c r="AA1466" s="168"/>
      <c r="AB1466" s="168"/>
      <c r="AC1466" s="168"/>
      <c r="AD1466" s="162"/>
      <c r="AE1466" s="162"/>
      <c r="AF1466" s="162"/>
      <c r="AG1466" s="162"/>
      <c r="AH1466" s="162"/>
      <c r="AI1466" s="163"/>
      <c r="AJ1466" s="163"/>
      <c r="AK1466" s="163"/>
      <c r="AL1466" s="163"/>
      <c r="AM1466" s="199"/>
      <c r="AN1466" s="199"/>
      <c r="AO1466" s="199"/>
      <c r="AP1466" s="199"/>
      <c r="AQ1466" s="199"/>
      <c r="AR1466" s="163"/>
    </row>
    <row r="1467" spans="1:44" x14ac:dyDescent="0.25">
      <c r="A1467" s="165"/>
      <c r="B1467" s="165"/>
      <c r="C1467" s="165"/>
      <c r="D1467" s="166"/>
      <c r="E1467" s="166"/>
      <c r="F1467" s="165"/>
      <c r="G1467" s="165"/>
      <c r="H1467" s="167"/>
      <c r="I1467" s="167"/>
      <c r="J1467" s="161"/>
      <c r="K1467" s="197"/>
      <c r="L1467" s="207"/>
      <c r="M1467" s="233"/>
      <c r="N1467" s="221"/>
      <c r="O1467" s="224"/>
      <c r="P1467" s="399"/>
      <c r="Q1467" s="399"/>
      <c r="R1467" s="205"/>
      <c r="S1467" s="169"/>
      <c r="T1467" s="205"/>
      <c r="U1467" s="169"/>
      <c r="V1467" s="169"/>
      <c r="W1467" s="231"/>
      <c r="X1467" s="168"/>
      <c r="Y1467" s="168"/>
      <c r="Z1467" s="168"/>
      <c r="AA1467" s="168"/>
      <c r="AB1467" s="168"/>
      <c r="AC1467" s="168"/>
      <c r="AD1467" s="162"/>
      <c r="AE1467" s="162"/>
      <c r="AF1467" s="162"/>
      <c r="AG1467" s="162"/>
      <c r="AH1467" s="162"/>
      <c r="AI1467" s="163"/>
      <c r="AJ1467" s="163"/>
      <c r="AK1467" s="163"/>
      <c r="AL1467" s="163"/>
      <c r="AM1467" s="199"/>
      <c r="AN1467" s="199"/>
      <c r="AO1467" s="199"/>
      <c r="AP1467" s="199"/>
      <c r="AQ1467" s="199"/>
      <c r="AR1467" s="163"/>
    </row>
    <row r="1468" spans="1:44" x14ac:dyDescent="0.25">
      <c r="A1468" s="165"/>
      <c r="B1468" s="165"/>
      <c r="C1468" s="165"/>
      <c r="D1468" s="166"/>
      <c r="E1468" s="166"/>
      <c r="F1468" s="165"/>
      <c r="G1468" s="165"/>
      <c r="H1468" s="167"/>
      <c r="I1468" s="167"/>
      <c r="J1468" s="161"/>
      <c r="K1468" s="197"/>
      <c r="L1468" s="207"/>
      <c r="M1468" s="233"/>
      <c r="N1468" s="221"/>
      <c r="O1468" s="224"/>
      <c r="P1468" s="399"/>
      <c r="Q1468" s="399"/>
      <c r="R1468" s="205"/>
      <c r="S1468" s="169"/>
      <c r="T1468" s="205"/>
      <c r="U1468" s="169"/>
      <c r="V1468" s="169"/>
      <c r="W1468" s="231"/>
      <c r="X1468" s="168"/>
      <c r="Y1468" s="168"/>
      <c r="Z1468" s="168"/>
      <c r="AA1468" s="168"/>
      <c r="AB1468" s="168"/>
      <c r="AC1468" s="168"/>
      <c r="AD1468" s="162"/>
      <c r="AE1468" s="162"/>
      <c r="AF1468" s="162"/>
      <c r="AG1468" s="162"/>
      <c r="AH1468" s="162"/>
      <c r="AI1468" s="163"/>
      <c r="AJ1468" s="163"/>
      <c r="AK1468" s="163"/>
      <c r="AL1468" s="163"/>
      <c r="AM1468" s="199"/>
      <c r="AN1468" s="199"/>
      <c r="AO1468" s="199"/>
      <c r="AP1468" s="199"/>
      <c r="AQ1468" s="199"/>
      <c r="AR1468" s="163"/>
    </row>
    <row r="1469" spans="1:44" x14ac:dyDescent="0.25">
      <c r="A1469" s="165"/>
      <c r="B1469" s="165"/>
      <c r="C1469" s="165"/>
      <c r="D1469" s="166"/>
      <c r="E1469" s="166"/>
      <c r="F1469" s="165"/>
      <c r="G1469" s="165"/>
      <c r="H1469" s="167"/>
      <c r="I1469" s="167"/>
      <c r="J1469" s="161"/>
      <c r="K1469" s="197"/>
      <c r="L1469" s="207"/>
      <c r="M1469" s="233"/>
      <c r="N1469" s="221"/>
      <c r="O1469" s="224"/>
      <c r="P1469" s="399"/>
      <c r="Q1469" s="399"/>
      <c r="R1469" s="205"/>
      <c r="S1469" s="169"/>
      <c r="T1469" s="205"/>
      <c r="U1469" s="169"/>
      <c r="V1469" s="169"/>
      <c r="W1469" s="231"/>
      <c r="X1469" s="168"/>
      <c r="Y1469" s="168"/>
      <c r="Z1469" s="168"/>
      <c r="AA1469" s="168"/>
      <c r="AB1469" s="168"/>
      <c r="AC1469" s="168"/>
      <c r="AD1469" s="162"/>
      <c r="AE1469" s="162"/>
      <c r="AF1469" s="162"/>
      <c r="AG1469" s="162"/>
      <c r="AH1469" s="162"/>
      <c r="AI1469" s="163"/>
      <c r="AJ1469" s="163"/>
      <c r="AK1469" s="163"/>
      <c r="AL1469" s="163"/>
      <c r="AM1469" s="199"/>
      <c r="AN1469" s="199"/>
      <c r="AO1469" s="199"/>
      <c r="AP1469" s="199"/>
      <c r="AQ1469" s="199"/>
      <c r="AR1469" s="163"/>
    </row>
    <row r="1470" spans="1:44" x14ac:dyDescent="0.25">
      <c r="A1470" s="165"/>
      <c r="B1470" s="165"/>
      <c r="C1470" s="165"/>
      <c r="D1470" s="166"/>
      <c r="E1470" s="166"/>
      <c r="F1470" s="165"/>
      <c r="G1470" s="165"/>
      <c r="H1470" s="167"/>
      <c r="I1470" s="167"/>
      <c r="J1470" s="161"/>
      <c r="K1470" s="197"/>
      <c r="L1470" s="207"/>
      <c r="M1470" s="233"/>
      <c r="N1470" s="221"/>
      <c r="O1470" s="224"/>
      <c r="P1470" s="399"/>
      <c r="Q1470" s="399"/>
      <c r="R1470" s="205"/>
      <c r="S1470" s="169"/>
      <c r="T1470" s="205"/>
      <c r="U1470" s="169"/>
      <c r="V1470" s="169"/>
      <c r="W1470" s="231"/>
      <c r="X1470" s="168"/>
      <c r="Y1470" s="168"/>
      <c r="Z1470" s="168"/>
      <c r="AA1470" s="168"/>
      <c r="AB1470" s="168"/>
      <c r="AC1470" s="168"/>
      <c r="AD1470" s="162"/>
      <c r="AE1470" s="162"/>
      <c r="AF1470" s="162"/>
      <c r="AG1470" s="162"/>
      <c r="AH1470" s="162"/>
      <c r="AI1470" s="163"/>
      <c r="AJ1470" s="163"/>
      <c r="AK1470" s="163"/>
      <c r="AL1470" s="163"/>
      <c r="AM1470" s="199"/>
      <c r="AN1470" s="199"/>
      <c r="AO1470" s="199"/>
      <c r="AP1470" s="199"/>
      <c r="AQ1470" s="199"/>
      <c r="AR1470" s="163"/>
    </row>
    <row r="1471" spans="1:44" x14ac:dyDescent="0.25">
      <c r="A1471" s="165"/>
      <c r="B1471" s="165"/>
      <c r="C1471" s="165"/>
      <c r="D1471" s="166"/>
      <c r="E1471" s="166"/>
      <c r="F1471" s="165"/>
      <c r="G1471" s="165"/>
      <c r="H1471" s="167"/>
      <c r="I1471" s="167"/>
      <c r="J1471" s="161"/>
      <c r="K1471" s="197"/>
      <c r="L1471" s="207"/>
      <c r="M1471" s="233"/>
      <c r="N1471" s="221"/>
      <c r="O1471" s="224"/>
      <c r="P1471" s="399"/>
      <c r="Q1471" s="399"/>
      <c r="R1471" s="205"/>
      <c r="S1471" s="169"/>
      <c r="T1471" s="205"/>
      <c r="U1471" s="169"/>
      <c r="V1471" s="169"/>
      <c r="W1471" s="231"/>
      <c r="X1471" s="168"/>
      <c r="Y1471" s="168"/>
      <c r="Z1471" s="168"/>
      <c r="AA1471" s="168"/>
      <c r="AB1471" s="168"/>
      <c r="AC1471" s="168"/>
      <c r="AD1471" s="162"/>
      <c r="AE1471" s="162"/>
      <c r="AF1471" s="162"/>
      <c r="AG1471" s="162"/>
      <c r="AH1471" s="162"/>
      <c r="AI1471" s="163"/>
      <c r="AJ1471" s="163"/>
      <c r="AK1471" s="163"/>
      <c r="AL1471" s="163"/>
      <c r="AM1471" s="199"/>
      <c r="AN1471" s="199"/>
      <c r="AO1471" s="199"/>
      <c r="AP1471" s="199"/>
      <c r="AQ1471" s="199"/>
      <c r="AR1471" s="163"/>
    </row>
    <row r="1472" spans="1:44" x14ac:dyDescent="0.25">
      <c r="A1472" s="165"/>
      <c r="B1472" s="165"/>
      <c r="C1472" s="165"/>
      <c r="D1472" s="166"/>
      <c r="E1472" s="166"/>
      <c r="F1472" s="165"/>
      <c r="G1472" s="165"/>
      <c r="H1472" s="167"/>
      <c r="I1472" s="167"/>
      <c r="J1472" s="161"/>
      <c r="K1472" s="197"/>
      <c r="L1472" s="207"/>
      <c r="M1472" s="233"/>
      <c r="N1472" s="221"/>
      <c r="O1472" s="224"/>
      <c r="P1472" s="399"/>
      <c r="Q1472" s="399"/>
      <c r="R1472" s="205"/>
      <c r="S1472" s="169"/>
      <c r="T1472" s="205"/>
      <c r="U1472" s="169"/>
      <c r="V1472" s="169"/>
      <c r="W1472" s="231"/>
      <c r="X1472" s="168"/>
      <c r="Y1472" s="168"/>
      <c r="Z1472" s="168"/>
      <c r="AA1472" s="168"/>
      <c r="AB1472" s="168"/>
      <c r="AC1472" s="168"/>
      <c r="AD1472" s="162"/>
      <c r="AE1472" s="162"/>
      <c r="AF1472" s="162"/>
      <c r="AG1472" s="162"/>
      <c r="AH1472" s="162"/>
      <c r="AI1472" s="163"/>
      <c r="AJ1472" s="163"/>
      <c r="AK1472" s="163"/>
      <c r="AL1472" s="163"/>
      <c r="AM1472" s="199"/>
      <c r="AN1472" s="199"/>
      <c r="AO1472" s="199"/>
      <c r="AP1472" s="199"/>
      <c r="AQ1472" s="199"/>
      <c r="AR1472" s="163"/>
    </row>
    <row r="1473" spans="1:44" x14ac:dyDescent="0.25">
      <c r="A1473" s="165"/>
      <c r="B1473" s="165"/>
      <c r="C1473" s="165"/>
      <c r="D1473" s="166"/>
      <c r="E1473" s="166"/>
      <c r="F1473" s="165"/>
      <c r="G1473" s="165"/>
      <c r="H1473" s="167"/>
      <c r="I1473" s="167"/>
      <c r="J1473" s="161"/>
      <c r="K1473" s="197"/>
      <c r="L1473" s="207"/>
      <c r="M1473" s="233"/>
      <c r="N1473" s="221"/>
      <c r="O1473" s="224"/>
      <c r="P1473" s="399"/>
      <c r="Q1473" s="399"/>
      <c r="R1473" s="205"/>
      <c r="S1473" s="169"/>
      <c r="T1473" s="205"/>
      <c r="U1473" s="169"/>
      <c r="V1473" s="169"/>
      <c r="W1473" s="231"/>
      <c r="X1473" s="168"/>
      <c r="Y1473" s="168"/>
      <c r="Z1473" s="168"/>
      <c r="AA1473" s="168"/>
      <c r="AB1473" s="168"/>
      <c r="AC1473" s="168"/>
      <c r="AD1473" s="162"/>
      <c r="AE1473" s="162"/>
      <c r="AF1473" s="162"/>
      <c r="AG1473" s="162"/>
      <c r="AH1473" s="162"/>
      <c r="AI1473" s="163"/>
      <c r="AJ1473" s="163"/>
      <c r="AK1473" s="163"/>
      <c r="AL1473" s="163"/>
      <c r="AM1473" s="199"/>
      <c r="AN1473" s="199"/>
      <c r="AO1473" s="199"/>
      <c r="AP1473" s="199"/>
      <c r="AQ1473" s="199"/>
      <c r="AR1473" s="163"/>
    </row>
    <row r="1474" spans="1:44" x14ac:dyDescent="0.25">
      <c r="A1474" s="165"/>
      <c r="B1474" s="165"/>
      <c r="C1474" s="165"/>
      <c r="D1474" s="166"/>
      <c r="E1474" s="166"/>
      <c r="F1474" s="165"/>
      <c r="G1474" s="165"/>
      <c r="H1474" s="167"/>
      <c r="I1474" s="167"/>
      <c r="J1474" s="161"/>
      <c r="K1474" s="197"/>
      <c r="L1474" s="207"/>
      <c r="M1474" s="233"/>
      <c r="N1474" s="221"/>
      <c r="O1474" s="224"/>
      <c r="P1474" s="399"/>
      <c r="Q1474" s="399"/>
      <c r="R1474" s="205"/>
      <c r="S1474" s="169"/>
      <c r="T1474" s="205"/>
      <c r="U1474" s="169"/>
      <c r="V1474" s="169"/>
      <c r="W1474" s="231"/>
      <c r="X1474" s="168"/>
      <c r="Y1474" s="168"/>
      <c r="Z1474" s="168"/>
      <c r="AA1474" s="168"/>
      <c r="AB1474" s="168"/>
      <c r="AC1474" s="168"/>
      <c r="AD1474" s="162"/>
      <c r="AE1474" s="162"/>
      <c r="AF1474" s="162"/>
      <c r="AG1474" s="162"/>
      <c r="AH1474" s="162"/>
      <c r="AI1474" s="163"/>
      <c r="AJ1474" s="163"/>
      <c r="AK1474" s="163"/>
      <c r="AL1474" s="163"/>
      <c r="AM1474" s="199"/>
      <c r="AN1474" s="199"/>
      <c r="AO1474" s="199"/>
      <c r="AP1474" s="199"/>
      <c r="AQ1474" s="199"/>
      <c r="AR1474" s="163"/>
    </row>
    <row r="1475" spans="1:44" x14ac:dyDescent="0.25">
      <c r="A1475" s="165"/>
      <c r="B1475" s="165"/>
      <c r="C1475" s="165"/>
      <c r="D1475" s="166"/>
      <c r="E1475" s="166"/>
      <c r="F1475" s="165"/>
      <c r="G1475" s="165"/>
      <c r="H1475" s="167"/>
      <c r="I1475" s="167"/>
      <c r="J1475" s="161"/>
      <c r="K1475" s="197"/>
      <c r="L1475" s="207"/>
      <c r="M1475" s="233"/>
      <c r="N1475" s="221"/>
      <c r="O1475" s="224"/>
      <c r="P1475" s="399"/>
      <c r="Q1475" s="399"/>
      <c r="R1475" s="205"/>
      <c r="S1475" s="169"/>
      <c r="T1475" s="205"/>
      <c r="U1475" s="169"/>
      <c r="V1475" s="169"/>
      <c r="W1475" s="231"/>
      <c r="X1475" s="168"/>
      <c r="Y1475" s="168"/>
      <c r="Z1475" s="168"/>
      <c r="AA1475" s="168"/>
      <c r="AB1475" s="168"/>
      <c r="AC1475" s="168"/>
      <c r="AD1475" s="162"/>
      <c r="AE1475" s="162"/>
      <c r="AF1475" s="162"/>
      <c r="AG1475" s="162"/>
      <c r="AH1475" s="162"/>
      <c r="AI1475" s="163"/>
      <c r="AJ1475" s="163"/>
      <c r="AK1475" s="163"/>
      <c r="AL1475" s="163"/>
      <c r="AM1475" s="199"/>
      <c r="AN1475" s="199"/>
      <c r="AO1475" s="199"/>
      <c r="AP1475" s="199"/>
      <c r="AQ1475" s="199"/>
      <c r="AR1475" s="163"/>
    </row>
    <row r="1476" spans="1:44" x14ac:dyDescent="0.25">
      <c r="A1476" s="165"/>
      <c r="B1476" s="165"/>
      <c r="C1476" s="165"/>
      <c r="D1476" s="166"/>
      <c r="E1476" s="166"/>
      <c r="F1476" s="165"/>
      <c r="G1476" s="165"/>
      <c r="H1476" s="167"/>
      <c r="I1476" s="167"/>
      <c r="J1476" s="161"/>
      <c r="K1476" s="197"/>
      <c r="L1476" s="207"/>
      <c r="M1476" s="233"/>
      <c r="N1476" s="221"/>
      <c r="O1476" s="224"/>
      <c r="P1476" s="399"/>
      <c r="Q1476" s="399"/>
      <c r="R1476" s="205"/>
      <c r="S1476" s="169"/>
      <c r="T1476" s="205"/>
      <c r="U1476" s="169"/>
      <c r="V1476" s="169"/>
      <c r="W1476" s="231"/>
      <c r="X1476" s="168"/>
      <c r="Y1476" s="168"/>
      <c r="Z1476" s="168"/>
      <c r="AA1476" s="168"/>
      <c r="AB1476" s="168"/>
      <c r="AC1476" s="168"/>
      <c r="AD1476" s="162"/>
      <c r="AE1476" s="162"/>
      <c r="AF1476" s="162"/>
      <c r="AG1476" s="162"/>
      <c r="AH1476" s="162"/>
      <c r="AI1476" s="163"/>
      <c r="AJ1476" s="163"/>
      <c r="AK1476" s="163"/>
      <c r="AL1476" s="163"/>
      <c r="AM1476" s="199"/>
      <c r="AN1476" s="199"/>
      <c r="AO1476" s="199"/>
      <c r="AP1476" s="199"/>
      <c r="AQ1476" s="199"/>
      <c r="AR1476" s="163"/>
    </row>
    <row r="1477" spans="1:44" x14ac:dyDescent="0.25">
      <c r="A1477" s="165"/>
      <c r="B1477" s="165"/>
      <c r="C1477" s="165"/>
      <c r="D1477" s="166"/>
      <c r="E1477" s="166"/>
      <c r="F1477" s="165"/>
      <c r="G1477" s="165"/>
      <c r="H1477" s="167"/>
      <c r="I1477" s="167"/>
      <c r="J1477" s="161"/>
      <c r="K1477" s="197"/>
      <c r="L1477" s="207"/>
      <c r="M1477" s="233"/>
      <c r="N1477" s="221"/>
      <c r="O1477" s="224"/>
      <c r="P1477" s="399"/>
      <c r="Q1477" s="399"/>
      <c r="R1477" s="205"/>
      <c r="S1477" s="169"/>
      <c r="T1477" s="205"/>
      <c r="U1477" s="169"/>
      <c r="V1477" s="169"/>
      <c r="W1477" s="231"/>
      <c r="X1477" s="168"/>
      <c r="Y1477" s="168"/>
      <c r="Z1477" s="168"/>
      <c r="AA1477" s="168"/>
      <c r="AB1477" s="168"/>
      <c r="AC1477" s="168"/>
      <c r="AD1477" s="162"/>
      <c r="AE1477" s="162"/>
      <c r="AF1477" s="162"/>
      <c r="AG1477" s="162"/>
      <c r="AH1477" s="162"/>
      <c r="AI1477" s="163"/>
      <c r="AJ1477" s="163"/>
      <c r="AK1477" s="163"/>
      <c r="AL1477" s="163"/>
      <c r="AM1477" s="199"/>
      <c r="AN1477" s="199"/>
      <c r="AO1477" s="199"/>
      <c r="AP1477" s="199"/>
      <c r="AQ1477" s="199"/>
      <c r="AR1477" s="163"/>
    </row>
    <row r="1478" spans="1:44" x14ac:dyDescent="0.25">
      <c r="A1478" s="165"/>
      <c r="B1478" s="165"/>
      <c r="C1478" s="165"/>
      <c r="D1478" s="166"/>
      <c r="E1478" s="166"/>
      <c r="F1478" s="165"/>
      <c r="G1478" s="165"/>
      <c r="H1478" s="167"/>
      <c r="I1478" s="167"/>
      <c r="J1478" s="161"/>
      <c r="K1478" s="197"/>
      <c r="L1478" s="207"/>
      <c r="M1478" s="233"/>
      <c r="N1478" s="221"/>
      <c r="O1478" s="224"/>
      <c r="P1478" s="399"/>
      <c r="Q1478" s="399"/>
      <c r="R1478" s="205"/>
      <c r="S1478" s="169"/>
      <c r="T1478" s="205"/>
      <c r="U1478" s="169"/>
      <c r="V1478" s="169"/>
      <c r="W1478" s="231"/>
      <c r="X1478" s="168"/>
      <c r="Y1478" s="168"/>
      <c r="Z1478" s="168"/>
      <c r="AA1478" s="168"/>
      <c r="AB1478" s="168"/>
      <c r="AC1478" s="168"/>
      <c r="AD1478" s="162"/>
      <c r="AE1478" s="162"/>
      <c r="AF1478" s="162"/>
      <c r="AG1478" s="162"/>
      <c r="AH1478" s="162"/>
      <c r="AI1478" s="163"/>
      <c r="AJ1478" s="163"/>
      <c r="AK1478" s="163"/>
      <c r="AL1478" s="163"/>
      <c r="AM1478" s="199"/>
      <c r="AN1478" s="199"/>
      <c r="AO1478" s="199"/>
      <c r="AP1478" s="199"/>
      <c r="AQ1478" s="199"/>
      <c r="AR1478" s="163"/>
    </row>
    <row r="1479" spans="1:44" x14ac:dyDescent="0.25">
      <c r="A1479" s="165"/>
      <c r="B1479" s="165"/>
      <c r="C1479" s="165"/>
      <c r="D1479" s="166"/>
      <c r="E1479" s="166"/>
      <c r="F1479" s="165"/>
      <c r="G1479" s="165"/>
      <c r="H1479" s="167"/>
      <c r="I1479" s="167"/>
      <c r="J1479" s="161"/>
      <c r="K1479" s="197"/>
      <c r="L1479" s="207"/>
      <c r="M1479" s="233"/>
      <c r="N1479" s="221"/>
      <c r="O1479" s="224"/>
      <c r="P1479" s="399"/>
      <c r="Q1479" s="399"/>
      <c r="R1479" s="205"/>
      <c r="S1479" s="169"/>
      <c r="T1479" s="205"/>
      <c r="U1479" s="169"/>
      <c r="V1479" s="169"/>
      <c r="W1479" s="231"/>
      <c r="X1479" s="168"/>
      <c r="Y1479" s="168"/>
      <c r="Z1479" s="168"/>
      <c r="AA1479" s="168"/>
      <c r="AB1479" s="168"/>
      <c r="AC1479" s="168"/>
      <c r="AD1479" s="162"/>
      <c r="AE1479" s="162"/>
      <c r="AF1479" s="162"/>
      <c r="AG1479" s="162"/>
      <c r="AH1479" s="162"/>
      <c r="AI1479" s="163"/>
      <c r="AJ1479" s="163"/>
      <c r="AK1479" s="163"/>
      <c r="AL1479" s="163"/>
      <c r="AM1479" s="199"/>
      <c r="AN1479" s="199"/>
      <c r="AO1479" s="199"/>
      <c r="AP1479" s="199"/>
      <c r="AQ1479" s="199"/>
      <c r="AR1479" s="163"/>
    </row>
    <row r="1480" spans="1:44" x14ac:dyDescent="0.25">
      <c r="A1480" s="165"/>
      <c r="B1480" s="165"/>
      <c r="C1480" s="165"/>
      <c r="D1480" s="166"/>
      <c r="E1480" s="166"/>
      <c r="F1480" s="165"/>
      <c r="G1480" s="165"/>
      <c r="H1480" s="167"/>
      <c r="I1480" s="167"/>
      <c r="J1480" s="161"/>
      <c r="K1480" s="197"/>
      <c r="L1480" s="207"/>
      <c r="M1480" s="233"/>
      <c r="N1480" s="221"/>
      <c r="O1480" s="224"/>
      <c r="P1480" s="399"/>
      <c r="Q1480" s="399"/>
      <c r="R1480" s="205"/>
      <c r="S1480" s="169"/>
      <c r="T1480" s="205"/>
      <c r="U1480" s="169"/>
      <c r="V1480" s="169"/>
      <c r="W1480" s="231"/>
      <c r="X1480" s="168"/>
      <c r="Y1480" s="168"/>
      <c r="Z1480" s="168"/>
      <c r="AA1480" s="168"/>
      <c r="AB1480" s="168"/>
      <c r="AC1480" s="168"/>
      <c r="AD1480" s="162"/>
      <c r="AE1480" s="162"/>
      <c r="AF1480" s="162"/>
      <c r="AG1480" s="162"/>
      <c r="AH1480" s="162"/>
      <c r="AI1480" s="163"/>
      <c r="AJ1480" s="163"/>
      <c r="AK1480" s="163"/>
      <c r="AL1480" s="163"/>
      <c r="AM1480" s="199"/>
      <c r="AN1480" s="199"/>
      <c r="AO1480" s="199"/>
      <c r="AP1480" s="199"/>
      <c r="AQ1480" s="199"/>
      <c r="AR1480" s="163"/>
    </row>
    <row r="1481" spans="1:44" x14ac:dyDescent="0.25">
      <c r="A1481" s="165"/>
      <c r="B1481" s="165"/>
      <c r="C1481" s="165"/>
      <c r="D1481" s="166"/>
      <c r="E1481" s="166"/>
      <c r="F1481" s="165"/>
      <c r="G1481" s="165"/>
      <c r="H1481" s="167"/>
      <c r="I1481" s="167"/>
      <c r="J1481" s="161"/>
      <c r="K1481" s="197"/>
      <c r="L1481" s="207"/>
      <c r="M1481" s="233"/>
      <c r="N1481" s="221"/>
      <c r="O1481" s="224"/>
      <c r="P1481" s="399"/>
      <c r="Q1481" s="399"/>
      <c r="R1481" s="205"/>
      <c r="S1481" s="169"/>
      <c r="T1481" s="205"/>
      <c r="U1481" s="169"/>
      <c r="V1481" s="169"/>
      <c r="W1481" s="231"/>
      <c r="X1481" s="168"/>
      <c r="Y1481" s="168"/>
      <c r="Z1481" s="168"/>
      <c r="AA1481" s="168"/>
      <c r="AB1481" s="168"/>
      <c r="AC1481" s="168"/>
      <c r="AD1481" s="162"/>
      <c r="AE1481" s="162"/>
      <c r="AF1481" s="162"/>
      <c r="AG1481" s="162"/>
      <c r="AH1481" s="162"/>
      <c r="AI1481" s="163"/>
      <c r="AJ1481" s="163"/>
      <c r="AK1481" s="163"/>
      <c r="AL1481" s="163"/>
      <c r="AM1481" s="199"/>
      <c r="AN1481" s="199"/>
      <c r="AO1481" s="199"/>
      <c r="AP1481" s="199"/>
      <c r="AQ1481" s="199"/>
      <c r="AR1481" s="163"/>
    </row>
    <row r="1482" spans="1:44" x14ac:dyDescent="0.25">
      <c r="A1482" s="165"/>
      <c r="B1482" s="165"/>
      <c r="C1482" s="165"/>
      <c r="D1482" s="166"/>
      <c r="E1482" s="166"/>
      <c r="F1482" s="165"/>
      <c r="G1482" s="165"/>
      <c r="H1482" s="167"/>
      <c r="I1482" s="167"/>
      <c r="J1482" s="161"/>
      <c r="K1482" s="197"/>
      <c r="L1482" s="207"/>
      <c r="M1482" s="233"/>
      <c r="N1482" s="221"/>
      <c r="O1482" s="224"/>
      <c r="P1482" s="399"/>
      <c r="Q1482" s="399"/>
      <c r="R1482" s="205"/>
      <c r="S1482" s="169"/>
      <c r="T1482" s="205"/>
      <c r="U1482" s="169"/>
      <c r="V1482" s="169"/>
      <c r="W1482" s="231"/>
      <c r="X1482" s="168"/>
      <c r="Y1482" s="168"/>
      <c r="Z1482" s="168"/>
      <c r="AA1482" s="168"/>
      <c r="AB1482" s="168"/>
      <c r="AC1482" s="168"/>
      <c r="AD1482" s="162"/>
      <c r="AE1482" s="162"/>
      <c r="AF1482" s="162"/>
      <c r="AG1482" s="162"/>
      <c r="AH1482" s="162"/>
      <c r="AI1482" s="163"/>
      <c r="AJ1482" s="163"/>
      <c r="AK1482" s="163"/>
      <c r="AL1482" s="163"/>
      <c r="AM1482" s="199"/>
      <c r="AN1482" s="199"/>
      <c r="AO1482" s="199"/>
      <c r="AP1482" s="199"/>
      <c r="AQ1482" s="199"/>
      <c r="AR1482" s="163"/>
    </row>
    <row r="1483" spans="1:44" x14ac:dyDescent="0.25">
      <c r="A1483" s="165"/>
      <c r="B1483" s="165"/>
      <c r="C1483" s="165"/>
      <c r="D1483" s="166"/>
      <c r="E1483" s="166"/>
      <c r="F1483" s="165"/>
      <c r="G1483" s="165"/>
      <c r="H1483" s="167"/>
      <c r="I1483" s="167"/>
      <c r="J1483" s="161"/>
      <c r="K1483" s="197"/>
      <c r="L1483" s="207"/>
      <c r="M1483" s="233"/>
      <c r="N1483" s="221"/>
      <c r="O1483" s="224"/>
      <c r="P1483" s="399"/>
      <c r="Q1483" s="399"/>
      <c r="R1483" s="205"/>
      <c r="S1483" s="169"/>
      <c r="T1483" s="205"/>
      <c r="U1483" s="169"/>
      <c r="V1483" s="169"/>
      <c r="W1483" s="231"/>
      <c r="X1483" s="168"/>
      <c r="Y1483" s="168"/>
      <c r="Z1483" s="168"/>
      <c r="AA1483" s="168"/>
      <c r="AB1483" s="168"/>
      <c r="AC1483" s="168"/>
      <c r="AD1483" s="162"/>
      <c r="AE1483" s="162"/>
      <c r="AF1483" s="162"/>
      <c r="AG1483" s="162"/>
      <c r="AH1483" s="162"/>
      <c r="AI1483" s="163"/>
      <c r="AJ1483" s="163"/>
      <c r="AK1483" s="163"/>
      <c r="AL1483" s="163"/>
      <c r="AM1483" s="199"/>
      <c r="AN1483" s="199"/>
      <c r="AO1483" s="199"/>
      <c r="AP1483" s="199"/>
      <c r="AQ1483" s="199"/>
      <c r="AR1483" s="163"/>
    </row>
    <row r="1484" spans="1:44" x14ac:dyDescent="0.25">
      <c r="A1484" s="165"/>
      <c r="B1484" s="165"/>
      <c r="C1484" s="165"/>
      <c r="D1484" s="166"/>
      <c r="E1484" s="166"/>
      <c r="F1484" s="165"/>
      <c r="G1484" s="165"/>
      <c r="H1484" s="167"/>
      <c r="I1484" s="167"/>
      <c r="J1484" s="161"/>
      <c r="K1484" s="197"/>
      <c r="L1484" s="207"/>
      <c r="M1484" s="233"/>
      <c r="N1484" s="221"/>
      <c r="O1484" s="224"/>
      <c r="P1484" s="399"/>
      <c r="Q1484" s="399"/>
      <c r="R1484" s="205"/>
      <c r="S1484" s="169"/>
      <c r="T1484" s="205"/>
      <c r="U1484" s="169"/>
      <c r="V1484" s="169"/>
      <c r="W1484" s="231"/>
      <c r="X1484" s="168"/>
      <c r="Y1484" s="168"/>
      <c r="Z1484" s="168"/>
      <c r="AA1484" s="168"/>
      <c r="AB1484" s="168"/>
      <c r="AC1484" s="168"/>
      <c r="AD1484" s="162"/>
      <c r="AE1484" s="162"/>
      <c r="AF1484" s="162"/>
      <c r="AG1484" s="162"/>
      <c r="AH1484" s="162"/>
      <c r="AI1484" s="163"/>
      <c r="AJ1484" s="163"/>
      <c r="AK1484" s="163"/>
      <c r="AL1484" s="163"/>
      <c r="AM1484" s="199"/>
      <c r="AN1484" s="199"/>
      <c r="AO1484" s="199"/>
      <c r="AP1484" s="199"/>
      <c r="AQ1484" s="199"/>
      <c r="AR1484" s="163"/>
    </row>
    <row r="1485" spans="1:44" x14ac:dyDescent="0.25">
      <c r="A1485" s="165"/>
      <c r="B1485" s="165"/>
      <c r="C1485" s="165"/>
      <c r="D1485" s="166"/>
      <c r="E1485" s="166"/>
      <c r="F1485" s="165"/>
      <c r="G1485" s="165"/>
      <c r="H1485" s="167"/>
      <c r="I1485" s="167"/>
      <c r="J1485" s="161"/>
      <c r="K1485" s="197"/>
      <c r="L1485" s="207"/>
      <c r="M1485" s="233"/>
      <c r="N1485" s="221"/>
      <c r="O1485" s="224"/>
      <c r="P1485" s="399"/>
      <c r="Q1485" s="399"/>
      <c r="R1485" s="205"/>
      <c r="S1485" s="169"/>
      <c r="T1485" s="205"/>
      <c r="U1485" s="169"/>
      <c r="V1485" s="169"/>
      <c r="W1485" s="231"/>
      <c r="X1485" s="168"/>
      <c r="Y1485" s="168"/>
      <c r="Z1485" s="168"/>
      <c r="AA1485" s="168"/>
      <c r="AB1485" s="168"/>
      <c r="AC1485" s="168"/>
      <c r="AD1485" s="162"/>
      <c r="AE1485" s="162"/>
      <c r="AF1485" s="162"/>
      <c r="AG1485" s="162"/>
      <c r="AH1485" s="162"/>
      <c r="AI1485" s="163"/>
      <c r="AJ1485" s="163"/>
      <c r="AK1485" s="163"/>
      <c r="AL1485" s="163"/>
      <c r="AM1485" s="199"/>
      <c r="AN1485" s="199"/>
      <c r="AO1485" s="199"/>
      <c r="AP1485" s="199"/>
      <c r="AQ1485" s="199"/>
      <c r="AR1485" s="163"/>
    </row>
    <row r="1486" spans="1:44" x14ac:dyDescent="0.25">
      <c r="A1486" s="165"/>
      <c r="B1486" s="165"/>
      <c r="C1486" s="165"/>
      <c r="D1486" s="166"/>
      <c r="E1486" s="166"/>
      <c r="F1486" s="165"/>
      <c r="G1486" s="165"/>
      <c r="H1486" s="167"/>
      <c r="I1486" s="167"/>
      <c r="J1486" s="161"/>
      <c r="K1486" s="197"/>
      <c r="L1486" s="207"/>
      <c r="M1486" s="233"/>
      <c r="N1486" s="221"/>
      <c r="O1486" s="224"/>
      <c r="P1486" s="399"/>
      <c r="Q1486" s="399"/>
      <c r="R1486" s="205"/>
      <c r="S1486" s="169"/>
      <c r="T1486" s="205"/>
      <c r="U1486" s="169"/>
      <c r="V1486" s="169"/>
      <c r="W1486" s="231"/>
      <c r="X1486" s="168"/>
      <c r="Y1486" s="168"/>
      <c r="Z1486" s="168"/>
      <c r="AA1486" s="168"/>
      <c r="AB1486" s="168"/>
      <c r="AC1486" s="168"/>
      <c r="AD1486" s="162"/>
      <c r="AE1486" s="162"/>
      <c r="AF1486" s="162"/>
      <c r="AG1486" s="162"/>
      <c r="AH1486" s="162"/>
      <c r="AI1486" s="163"/>
      <c r="AJ1486" s="163"/>
      <c r="AK1486" s="163"/>
      <c r="AL1486" s="163"/>
      <c r="AM1486" s="199"/>
      <c r="AN1486" s="199"/>
      <c r="AO1486" s="199"/>
      <c r="AP1486" s="199"/>
      <c r="AQ1486" s="199"/>
      <c r="AR1486" s="163"/>
    </row>
    <row r="1487" spans="1:44" x14ac:dyDescent="0.25">
      <c r="A1487" s="165"/>
      <c r="B1487" s="165"/>
      <c r="C1487" s="165"/>
      <c r="D1487" s="166"/>
      <c r="E1487" s="166"/>
      <c r="F1487" s="165"/>
      <c r="G1487" s="165"/>
      <c r="H1487" s="167"/>
      <c r="I1487" s="167"/>
      <c r="J1487" s="161"/>
      <c r="K1487" s="197"/>
      <c r="L1487" s="207"/>
      <c r="M1487" s="233"/>
      <c r="N1487" s="221"/>
      <c r="O1487" s="224"/>
      <c r="P1487" s="399"/>
      <c r="Q1487" s="399"/>
      <c r="R1487" s="205"/>
      <c r="S1487" s="169"/>
      <c r="T1487" s="205"/>
      <c r="U1487" s="169"/>
      <c r="V1487" s="169"/>
      <c r="W1487" s="231"/>
      <c r="X1487" s="168"/>
      <c r="Y1487" s="168"/>
      <c r="Z1487" s="168"/>
      <c r="AA1487" s="168"/>
      <c r="AB1487" s="168"/>
      <c r="AC1487" s="168"/>
      <c r="AD1487" s="162"/>
      <c r="AE1487" s="162"/>
      <c r="AF1487" s="162"/>
      <c r="AG1487" s="162"/>
      <c r="AH1487" s="162"/>
      <c r="AI1487" s="163"/>
      <c r="AJ1487" s="163"/>
      <c r="AK1487" s="163"/>
      <c r="AL1487" s="163"/>
      <c r="AM1487" s="199"/>
      <c r="AN1487" s="199"/>
      <c r="AO1487" s="199"/>
      <c r="AP1487" s="199"/>
      <c r="AQ1487" s="199"/>
      <c r="AR1487" s="163"/>
    </row>
    <row r="1488" spans="1:44" x14ac:dyDescent="0.25">
      <c r="A1488" s="165"/>
      <c r="B1488" s="165"/>
      <c r="C1488" s="165"/>
      <c r="D1488" s="166"/>
      <c r="E1488" s="166"/>
      <c r="F1488" s="165"/>
      <c r="G1488" s="165"/>
      <c r="H1488" s="167"/>
      <c r="I1488" s="167"/>
      <c r="J1488" s="161"/>
      <c r="K1488" s="197"/>
      <c r="L1488" s="207"/>
      <c r="M1488" s="233"/>
      <c r="N1488" s="221"/>
      <c r="O1488" s="224"/>
      <c r="P1488" s="399"/>
      <c r="Q1488" s="399"/>
      <c r="R1488" s="205"/>
      <c r="S1488" s="169"/>
      <c r="T1488" s="205"/>
      <c r="U1488" s="169"/>
      <c r="V1488" s="169"/>
      <c r="W1488" s="231"/>
      <c r="X1488" s="168"/>
      <c r="Y1488" s="168"/>
      <c r="Z1488" s="168"/>
      <c r="AA1488" s="168"/>
      <c r="AB1488" s="168"/>
      <c r="AC1488" s="168"/>
      <c r="AD1488" s="162"/>
      <c r="AE1488" s="162"/>
      <c r="AF1488" s="162"/>
      <c r="AG1488" s="162"/>
      <c r="AH1488" s="162"/>
      <c r="AI1488" s="163"/>
      <c r="AJ1488" s="163"/>
      <c r="AK1488" s="163"/>
      <c r="AL1488" s="163"/>
      <c r="AM1488" s="199"/>
      <c r="AN1488" s="199"/>
      <c r="AO1488" s="199"/>
      <c r="AP1488" s="199"/>
      <c r="AQ1488" s="199"/>
      <c r="AR1488" s="163"/>
    </row>
    <row r="1489" spans="1:44" x14ac:dyDescent="0.25">
      <c r="A1489" s="165"/>
      <c r="B1489" s="165"/>
      <c r="C1489" s="165"/>
      <c r="D1489" s="166"/>
      <c r="E1489" s="166"/>
      <c r="F1489" s="165"/>
      <c r="G1489" s="165"/>
      <c r="H1489" s="167"/>
      <c r="I1489" s="167"/>
      <c r="J1489" s="161"/>
      <c r="K1489" s="197"/>
      <c r="L1489" s="207"/>
      <c r="M1489" s="233"/>
      <c r="N1489" s="221"/>
      <c r="O1489" s="224"/>
      <c r="P1489" s="399"/>
      <c r="Q1489" s="399"/>
      <c r="R1489" s="205"/>
      <c r="S1489" s="169"/>
      <c r="T1489" s="205"/>
      <c r="U1489" s="169"/>
      <c r="V1489" s="169"/>
      <c r="W1489" s="231"/>
      <c r="X1489" s="168"/>
      <c r="Y1489" s="168"/>
      <c r="Z1489" s="168"/>
      <c r="AA1489" s="168"/>
      <c r="AB1489" s="168"/>
      <c r="AC1489" s="168"/>
      <c r="AD1489" s="162"/>
      <c r="AE1489" s="162"/>
      <c r="AF1489" s="162"/>
      <c r="AG1489" s="162"/>
      <c r="AH1489" s="162"/>
      <c r="AI1489" s="163"/>
      <c r="AJ1489" s="163"/>
      <c r="AK1489" s="163"/>
      <c r="AL1489" s="163"/>
      <c r="AM1489" s="199"/>
      <c r="AN1489" s="199"/>
      <c r="AO1489" s="199"/>
      <c r="AP1489" s="199"/>
      <c r="AQ1489" s="199"/>
      <c r="AR1489" s="163"/>
    </row>
    <row r="1490" spans="1:44" x14ac:dyDescent="0.25">
      <c r="A1490" s="165"/>
      <c r="B1490" s="165"/>
      <c r="C1490" s="165"/>
      <c r="D1490" s="166"/>
      <c r="E1490" s="166"/>
      <c r="F1490" s="165"/>
      <c r="G1490" s="165"/>
      <c r="H1490" s="167"/>
      <c r="I1490" s="167"/>
      <c r="J1490" s="161"/>
      <c r="K1490" s="197"/>
      <c r="L1490" s="207"/>
      <c r="M1490" s="233"/>
      <c r="N1490" s="221"/>
      <c r="O1490" s="224"/>
      <c r="P1490" s="399"/>
      <c r="Q1490" s="399"/>
      <c r="R1490" s="205"/>
      <c r="S1490" s="169"/>
      <c r="T1490" s="205"/>
      <c r="U1490" s="169"/>
      <c r="V1490" s="169"/>
      <c r="W1490" s="231"/>
      <c r="X1490" s="168"/>
      <c r="Y1490" s="168"/>
      <c r="Z1490" s="168"/>
      <c r="AA1490" s="168"/>
      <c r="AB1490" s="168"/>
      <c r="AC1490" s="168"/>
      <c r="AD1490" s="162"/>
      <c r="AE1490" s="162"/>
      <c r="AF1490" s="162"/>
      <c r="AG1490" s="162"/>
      <c r="AH1490" s="162"/>
      <c r="AI1490" s="163"/>
      <c r="AJ1490" s="163"/>
      <c r="AK1490" s="163"/>
      <c r="AL1490" s="163"/>
      <c r="AM1490" s="199"/>
      <c r="AN1490" s="199"/>
      <c r="AO1490" s="199"/>
      <c r="AP1490" s="199"/>
      <c r="AQ1490" s="199"/>
      <c r="AR1490" s="163"/>
    </row>
    <row r="1491" spans="1:44" x14ac:dyDescent="0.25">
      <c r="A1491" s="165"/>
      <c r="B1491" s="165"/>
      <c r="C1491" s="165"/>
      <c r="D1491" s="166"/>
      <c r="E1491" s="166"/>
      <c r="F1491" s="165"/>
      <c r="G1491" s="165"/>
      <c r="H1491" s="167"/>
      <c r="I1491" s="167"/>
      <c r="J1491" s="161"/>
      <c r="K1491" s="197"/>
      <c r="L1491" s="207"/>
      <c r="M1491" s="233"/>
      <c r="N1491" s="221"/>
      <c r="O1491" s="224"/>
      <c r="P1491" s="399"/>
      <c r="Q1491" s="399"/>
      <c r="R1491" s="205"/>
      <c r="S1491" s="169"/>
      <c r="T1491" s="205"/>
      <c r="U1491" s="169"/>
      <c r="V1491" s="169"/>
      <c r="W1491" s="231"/>
      <c r="X1491" s="168"/>
      <c r="Y1491" s="168"/>
      <c r="Z1491" s="168"/>
      <c r="AA1491" s="168"/>
      <c r="AB1491" s="168"/>
      <c r="AC1491" s="168"/>
      <c r="AD1491" s="162"/>
      <c r="AE1491" s="162"/>
      <c r="AF1491" s="162"/>
      <c r="AG1491" s="162"/>
      <c r="AH1491" s="162"/>
      <c r="AI1491" s="163"/>
      <c r="AJ1491" s="163"/>
      <c r="AK1491" s="163"/>
      <c r="AL1491" s="163"/>
      <c r="AM1491" s="199"/>
      <c r="AN1491" s="199"/>
      <c r="AO1491" s="199"/>
      <c r="AP1491" s="199"/>
      <c r="AQ1491" s="199"/>
      <c r="AR1491" s="163"/>
    </row>
    <row r="1492" spans="1:44" x14ac:dyDescent="0.25">
      <c r="A1492" s="165"/>
      <c r="B1492" s="165"/>
      <c r="C1492" s="165"/>
      <c r="D1492" s="166"/>
      <c r="E1492" s="166"/>
      <c r="F1492" s="165"/>
      <c r="G1492" s="165"/>
      <c r="H1492" s="167"/>
      <c r="I1492" s="167"/>
      <c r="J1492" s="161"/>
      <c r="K1492" s="197"/>
      <c r="L1492" s="207"/>
      <c r="M1492" s="233"/>
      <c r="N1492" s="221"/>
      <c r="O1492" s="224"/>
      <c r="P1492" s="399"/>
      <c r="Q1492" s="399"/>
      <c r="R1492" s="205"/>
      <c r="S1492" s="169"/>
      <c r="T1492" s="205"/>
      <c r="U1492" s="169"/>
      <c r="V1492" s="169"/>
      <c r="W1492" s="231"/>
      <c r="X1492" s="168"/>
      <c r="Y1492" s="168"/>
      <c r="Z1492" s="168"/>
      <c r="AA1492" s="168"/>
      <c r="AB1492" s="168"/>
      <c r="AC1492" s="168"/>
      <c r="AD1492" s="162"/>
      <c r="AE1492" s="162"/>
      <c r="AF1492" s="162"/>
      <c r="AG1492" s="162"/>
      <c r="AH1492" s="162"/>
      <c r="AI1492" s="163"/>
      <c r="AJ1492" s="163"/>
      <c r="AK1492" s="163"/>
      <c r="AL1492" s="163"/>
      <c r="AM1492" s="199"/>
      <c r="AN1492" s="199"/>
      <c r="AO1492" s="199"/>
      <c r="AP1492" s="199"/>
      <c r="AQ1492" s="199"/>
      <c r="AR1492" s="163"/>
    </row>
    <row r="1493" spans="1:44" x14ac:dyDescent="0.25">
      <c r="A1493" s="165"/>
      <c r="B1493" s="165"/>
      <c r="C1493" s="165"/>
      <c r="D1493" s="166"/>
      <c r="E1493" s="166"/>
      <c r="F1493" s="165"/>
      <c r="G1493" s="165"/>
      <c r="H1493" s="167"/>
      <c r="I1493" s="167"/>
      <c r="J1493" s="161"/>
      <c r="K1493" s="197"/>
      <c r="L1493" s="207"/>
      <c r="M1493" s="233"/>
      <c r="N1493" s="221"/>
      <c r="O1493" s="224"/>
      <c r="P1493" s="399"/>
      <c r="Q1493" s="399"/>
      <c r="R1493" s="205"/>
      <c r="S1493" s="169"/>
      <c r="T1493" s="205"/>
      <c r="U1493" s="169"/>
      <c r="V1493" s="169"/>
      <c r="W1493" s="231"/>
      <c r="X1493" s="168"/>
      <c r="Y1493" s="168"/>
      <c r="Z1493" s="168"/>
      <c r="AA1493" s="168"/>
      <c r="AB1493" s="168"/>
      <c r="AC1493" s="168"/>
      <c r="AD1493" s="162"/>
      <c r="AE1493" s="162"/>
      <c r="AF1493" s="162"/>
      <c r="AG1493" s="162"/>
      <c r="AH1493" s="162"/>
      <c r="AI1493" s="163"/>
      <c r="AJ1493" s="163"/>
      <c r="AK1493" s="163"/>
      <c r="AL1493" s="163"/>
      <c r="AM1493" s="199"/>
      <c r="AN1493" s="199"/>
      <c r="AO1493" s="199"/>
      <c r="AP1493" s="199"/>
      <c r="AQ1493" s="199"/>
      <c r="AR1493" s="163"/>
    </row>
    <row r="1494" spans="1:44" x14ac:dyDescent="0.25">
      <c r="A1494" s="165"/>
      <c r="B1494" s="165"/>
      <c r="C1494" s="165"/>
      <c r="D1494" s="166"/>
      <c r="E1494" s="166"/>
      <c r="F1494" s="165"/>
      <c r="G1494" s="165"/>
      <c r="H1494" s="167"/>
      <c r="I1494" s="167"/>
      <c r="J1494" s="161"/>
      <c r="K1494" s="197"/>
      <c r="L1494" s="207"/>
      <c r="M1494" s="233"/>
      <c r="N1494" s="221"/>
      <c r="O1494" s="224"/>
      <c r="P1494" s="399"/>
      <c r="Q1494" s="399"/>
      <c r="R1494" s="205"/>
      <c r="S1494" s="169"/>
      <c r="T1494" s="205"/>
      <c r="U1494" s="169"/>
      <c r="V1494" s="169"/>
      <c r="W1494" s="231"/>
      <c r="X1494" s="168"/>
      <c r="Y1494" s="168"/>
      <c r="Z1494" s="168"/>
      <c r="AA1494" s="168"/>
      <c r="AB1494" s="168"/>
      <c r="AC1494" s="168"/>
      <c r="AD1494" s="162"/>
      <c r="AE1494" s="162"/>
      <c r="AF1494" s="162"/>
      <c r="AG1494" s="162"/>
      <c r="AH1494" s="162"/>
      <c r="AI1494" s="163"/>
      <c r="AJ1494" s="163"/>
      <c r="AK1494" s="163"/>
      <c r="AL1494" s="163"/>
      <c r="AM1494" s="199"/>
      <c r="AN1494" s="199"/>
      <c r="AO1494" s="199"/>
      <c r="AP1494" s="199"/>
      <c r="AQ1494" s="199"/>
      <c r="AR1494" s="163"/>
    </row>
    <row r="1495" spans="1:44" x14ac:dyDescent="0.25">
      <c r="A1495" s="165"/>
      <c r="B1495" s="165"/>
      <c r="C1495" s="165"/>
      <c r="D1495" s="166"/>
      <c r="E1495" s="166"/>
      <c r="F1495" s="165"/>
      <c r="G1495" s="165"/>
      <c r="H1495" s="167"/>
      <c r="I1495" s="167"/>
      <c r="J1495" s="161"/>
      <c r="K1495" s="197"/>
      <c r="L1495" s="207"/>
      <c r="M1495" s="233"/>
      <c r="N1495" s="221"/>
      <c r="O1495" s="224"/>
      <c r="P1495" s="399"/>
      <c r="Q1495" s="399"/>
      <c r="R1495" s="205"/>
      <c r="S1495" s="169"/>
      <c r="T1495" s="205"/>
      <c r="U1495" s="169"/>
      <c r="V1495" s="169"/>
      <c r="W1495" s="231"/>
      <c r="X1495" s="168"/>
      <c r="Y1495" s="168"/>
      <c r="Z1495" s="168"/>
      <c r="AA1495" s="168"/>
      <c r="AB1495" s="168"/>
      <c r="AC1495" s="168"/>
      <c r="AD1495" s="162"/>
      <c r="AE1495" s="162"/>
      <c r="AF1495" s="162"/>
      <c r="AG1495" s="162"/>
      <c r="AH1495" s="162"/>
      <c r="AI1495" s="163"/>
      <c r="AJ1495" s="163"/>
      <c r="AK1495" s="163"/>
      <c r="AL1495" s="163"/>
      <c r="AM1495" s="199"/>
      <c r="AN1495" s="199"/>
      <c r="AO1495" s="199"/>
      <c r="AP1495" s="199"/>
      <c r="AQ1495" s="199"/>
      <c r="AR1495" s="163"/>
    </row>
    <row r="1496" spans="1:44" x14ac:dyDescent="0.25">
      <c r="A1496" s="165"/>
      <c r="B1496" s="165"/>
      <c r="C1496" s="165"/>
      <c r="D1496" s="166"/>
      <c r="E1496" s="166"/>
      <c r="F1496" s="165"/>
      <c r="G1496" s="165"/>
      <c r="H1496" s="167"/>
      <c r="I1496" s="167"/>
      <c r="J1496" s="161"/>
      <c r="K1496" s="197"/>
      <c r="L1496" s="207"/>
      <c r="M1496" s="233"/>
      <c r="N1496" s="221"/>
      <c r="O1496" s="224"/>
      <c r="P1496" s="399"/>
      <c r="Q1496" s="399"/>
      <c r="R1496" s="205"/>
      <c r="S1496" s="169"/>
      <c r="T1496" s="205"/>
      <c r="U1496" s="169"/>
      <c r="V1496" s="169"/>
      <c r="W1496" s="231"/>
      <c r="X1496" s="168"/>
      <c r="Y1496" s="168"/>
      <c r="Z1496" s="168"/>
      <c r="AA1496" s="168"/>
      <c r="AB1496" s="168"/>
      <c r="AC1496" s="168"/>
      <c r="AD1496" s="162"/>
      <c r="AE1496" s="162"/>
      <c r="AF1496" s="162"/>
      <c r="AG1496" s="162"/>
      <c r="AH1496" s="162"/>
      <c r="AI1496" s="163"/>
      <c r="AJ1496" s="163"/>
      <c r="AK1496" s="163"/>
      <c r="AL1496" s="163"/>
      <c r="AM1496" s="199"/>
      <c r="AN1496" s="199"/>
      <c r="AO1496" s="199"/>
      <c r="AP1496" s="199"/>
      <c r="AQ1496" s="199"/>
      <c r="AR1496" s="163"/>
    </row>
    <row r="1497" spans="1:44" x14ac:dyDescent="0.25">
      <c r="A1497" s="165"/>
      <c r="B1497" s="165"/>
      <c r="C1497" s="165"/>
      <c r="D1497" s="166"/>
      <c r="E1497" s="166"/>
      <c r="F1497" s="165"/>
      <c r="G1497" s="165"/>
      <c r="H1497" s="167"/>
      <c r="I1497" s="167"/>
      <c r="J1497" s="161"/>
      <c r="K1497" s="197"/>
      <c r="L1497" s="207"/>
      <c r="M1497" s="233"/>
      <c r="N1497" s="221"/>
      <c r="O1497" s="224"/>
      <c r="P1497" s="399"/>
      <c r="Q1497" s="399"/>
      <c r="R1497" s="205"/>
      <c r="S1497" s="169"/>
      <c r="T1497" s="205"/>
      <c r="U1497" s="169"/>
      <c r="V1497" s="169"/>
      <c r="W1497" s="231"/>
      <c r="X1497" s="168"/>
      <c r="Y1497" s="168"/>
      <c r="Z1497" s="168"/>
      <c r="AA1497" s="168"/>
      <c r="AB1497" s="168"/>
      <c r="AC1497" s="168"/>
      <c r="AD1497" s="162"/>
      <c r="AE1497" s="162"/>
      <c r="AF1497" s="162"/>
      <c r="AG1497" s="162"/>
      <c r="AH1497" s="162"/>
      <c r="AI1497" s="163"/>
      <c r="AJ1497" s="163"/>
      <c r="AK1497" s="163"/>
      <c r="AL1497" s="163"/>
      <c r="AM1497" s="199"/>
      <c r="AN1497" s="199"/>
      <c r="AO1497" s="199"/>
      <c r="AP1497" s="199"/>
      <c r="AQ1497" s="199"/>
      <c r="AR1497" s="163"/>
    </row>
    <row r="1498" spans="1:44" x14ac:dyDescent="0.25">
      <c r="A1498" s="165"/>
      <c r="B1498" s="165"/>
      <c r="C1498" s="165"/>
      <c r="D1498" s="166"/>
      <c r="E1498" s="166"/>
      <c r="F1498" s="165"/>
      <c r="G1498" s="165"/>
      <c r="H1498" s="167"/>
      <c r="I1498" s="167"/>
      <c r="J1498" s="161"/>
      <c r="K1498" s="197"/>
      <c r="L1498" s="207"/>
      <c r="M1498" s="233"/>
      <c r="N1498" s="221"/>
      <c r="O1498" s="224"/>
      <c r="P1498" s="399"/>
      <c r="Q1498" s="399"/>
      <c r="R1498" s="205"/>
      <c r="S1498" s="169"/>
      <c r="T1498" s="205"/>
      <c r="U1498" s="169"/>
      <c r="V1498" s="169"/>
      <c r="W1498" s="231"/>
      <c r="X1498" s="168"/>
      <c r="Y1498" s="168"/>
      <c r="Z1498" s="168"/>
      <c r="AA1498" s="168"/>
      <c r="AB1498" s="168"/>
      <c r="AC1498" s="168"/>
      <c r="AD1498" s="162"/>
      <c r="AE1498" s="162"/>
      <c r="AF1498" s="162"/>
      <c r="AG1498" s="162"/>
      <c r="AH1498" s="162"/>
      <c r="AI1498" s="163"/>
      <c r="AJ1498" s="163"/>
      <c r="AK1498" s="163"/>
      <c r="AL1498" s="163"/>
      <c r="AM1498" s="199"/>
      <c r="AN1498" s="199"/>
      <c r="AO1498" s="199"/>
      <c r="AP1498" s="199"/>
      <c r="AQ1498" s="199"/>
      <c r="AR1498" s="163"/>
    </row>
    <row r="1499" spans="1:44" x14ac:dyDescent="0.25">
      <c r="A1499" s="165"/>
      <c r="B1499" s="165"/>
      <c r="C1499" s="165"/>
      <c r="D1499" s="166"/>
      <c r="E1499" s="166"/>
      <c r="F1499" s="165"/>
      <c r="G1499" s="165"/>
      <c r="H1499" s="167"/>
      <c r="I1499" s="167"/>
      <c r="J1499" s="161"/>
      <c r="K1499" s="197"/>
      <c r="L1499" s="207"/>
      <c r="M1499" s="233"/>
      <c r="N1499" s="221"/>
      <c r="O1499" s="224"/>
      <c r="P1499" s="399"/>
      <c r="Q1499" s="399"/>
      <c r="R1499" s="205"/>
      <c r="S1499" s="169"/>
      <c r="T1499" s="205"/>
      <c r="U1499" s="169"/>
      <c r="V1499" s="169"/>
      <c r="W1499" s="231"/>
      <c r="X1499" s="168"/>
      <c r="Y1499" s="168"/>
      <c r="Z1499" s="168"/>
      <c r="AA1499" s="168"/>
      <c r="AB1499" s="168"/>
      <c r="AC1499" s="168"/>
      <c r="AD1499" s="162"/>
      <c r="AE1499" s="162"/>
      <c r="AF1499" s="162"/>
      <c r="AG1499" s="162"/>
      <c r="AH1499" s="162"/>
      <c r="AI1499" s="163"/>
      <c r="AJ1499" s="163"/>
      <c r="AK1499" s="163"/>
      <c r="AL1499" s="163"/>
      <c r="AM1499" s="199"/>
      <c r="AN1499" s="199"/>
      <c r="AO1499" s="199"/>
      <c r="AP1499" s="199"/>
      <c r="AQ1499" s="199"/>
      <c r="AR1499" s="163"/>
    </row>
    <row r="1500" spans="1:44" x14ac:dyDescent="0.25">
      <c r="A1500" s="165"/>
      <c r="B1500" s="165"/>
      <c r="C1500" s="165"/>
      <c r="D1500" s="166"/>
      <c r="E1500" s="166"/>
      <c r="F1500" s="165"/>
      <c r="G1500" s="165"/>
      <c r="H1500" s="167"/>
      <c r="I1500" s="167"/>
      <c r="J1500" s="161"/>
      <c r="K1500" s="197"/>
      <c r="L1500" s="207"/>
      <c r="M1500" s="233"/>
      <c r="N1500" s="221"/>
      <c r="O1500" s="224"/>
      <c r="P1500" s="399"/>
      <c r="Q1500" s="399"/>
      <c r="R1500" s="205"/>
      <c r="S1500" s="169"/>
      <c r="T1500" s="205"/>
      <c r="U1500" s="169"/>
      <c r="V1500" s="169"/>
      <c r="W1500" s="231"/>
      <c r="X1500" s="168"/>
      <c r="Y1500" s="168"/>
      <c r="Z1500" s="168"/>
      <c r="AA1500" s="168"/>
      <c r="AB1500" s="168"/>
      <c r="AC1500" s="168"/>
      <c r="AD1500" s="162"/>
      <c r="AE1500" s="162"/>
      <c r="AF1500" s="162"/>
      <c r="AG1500" s="162"/>
      <c r="AH1500" s="162"/>
      <c r="AI1500" s="163"/>
      <c r="AJ1500" s="163"/>
      <c r="AK1500" s="163"/>
      <c r="AL1500" s="163"/>
      <c r="AM1500" s="199"/>
      <c r="AN1500" s="199"/>
      <c r="AO1500" s="199"/>
      <c r="AP1500" s="199"/>
      <c r="AQ1500" s="199"/>
      <c r="AR1500" s="163"/>
    </row>
    <row r="1501" spans="1:44" x14ac:dyDescent="0.25">
      <c r="A1501" s="165"/>
      <c r="B1501" s="165"/>
      <c r="C1501" s="165"/>
      <c r="D1501" s="166"/>
      <c r="E1501" s="166"/>
      <c r="F1501" s="165"/>
      <c r="G1501" s="165"/>
      <c r="H1501" s="167"/>
      <c r="I1501" s="167"/>
      <c r="J1501" s="161"/>
      <c r="K1501" s="197"/>
      <c r="L1501" s="207"/>
      <c r="M1501" s="233"/>
      <c r="N1501" s="221"/>
      <c r="O1501" s="224"/>
      <c r="P1501" s="399"/>
      <c r="Q1501" s="399"/>
      <c r="R1501" s="205"/>
      <c r="S1501" s="169"/>
      <c r="T1501" s="205"/>
      <c r="U1501" s="169"/>
      <c r="V1501" s="169"/>
      <c r="W1501" s="231"/>
      <c r="X1501" s="168"/>
      <c r="Y1501" s="168"/>
      <c r="Z1501" s="168"/>
      <c r="AA1501" s="168"/>
      <c r="AB1501" s="168"/>
      <c r="AC1501" s="168"/>
      <c r="AD1501" s="162"/>
      <c r="AE1501" s="162"/>
      <c r="AF1501" s="162"/>
      <c r="AG1501" s="162"/>
      <c r="AH1501" s="162"/>
      <c r="AI1501" s="163"/>
      <c r="AJ1501" s="163"/>
      <c r="AK1501" s="163"/>
      <c r="AL1501" s="163"/>
      <c r="AM1501" s="199"/>
      <c r="AN1501" s="199"/>
      <c r="AO1501" s="199"/>
      <c r="AP1501" s="199"/>
      <c r="AQ1501" s="199"/>
      <c r="AR1501" s="163"/>
    </row>
    <row r="1502" spans="1:44" x14ac:dyDescent="0.25">
      <c r="A1502" s="165"/>
      <c r="B1502" s="165"/>
      <c r="C1502" s="165"/>
      <c r="D1502" s="166"/>
      <c r="E1502" s="166"/>
      <c r="F1502" s="165"/>
      <c r="G1502" s="165"/>
      <c r="H1502" s="167"/>
      <c r="I1502" s="167"/>
      <c r="J1502" s="161"/>
      <c r="K1502" s="197"/>
      <c r="L1502" s="207"/>
      <c r="M1502" s="233"/>
      <c r="N1502" s="221"/>
      <c r="O1502" s="224"/>
      <c r="P1502" s="399"/>
      <c r="Q1502" s="399"/>
      <c r="R1502" s="205"/>
      <c r="S1502" s="169"/>
      <c r="T1502" s="205"/>
      <c r="U1502" s="169"/>
      <c r="V1502" s="169"/>
      <c r="W1502" s="231"/>
      <c r="X1502" s="168"/>
      <c r="Y1502" s="168"/>
      <c r="Z1502" s="168"/>
      <c r="AA1502" s="168"/>
      <c r="AB1502" s="168"/>
      <c r="AC1502" s="168"/>
      <c r="AD1502" s="162"/>
      <c r="AE1502" s="162"/>
      <c r="AF1502" s="162"/>
      <c r="AG1502" s="162"/>
      <c r="AH1502" s="162"/>
      <c r="AI1502" s="163"/>
      <c r="AJ1502" s="163"/>
      <c r="AK1502" s="163"/>
      <c r="AL1502" s="163"/>
      <c r="AM1502" s="199"/>
      <c r="AN1502" s="199"/>
      <c r="AO1502" s="199"/>
      <c r="AP1502" s="199"/>
      <c r="AQ1502" s="199"/>
      <c r="AR1502" s="163"/>
    </row>
    <row r="1503" spans="1:44" x14ac:dyDescent="0.25">
      <c r="A1503" s="165"/>
      <c r="B1503" s="165"/>
      <c r="C1503" s="165"/>
      <c r="D1503" s="166"/>
      <c r="E1503" s="166"/>
      <c r="F1503" s="165"/>
      <c r="G1503" s="165"/>
      <c r="H1503" s="167"/>
      <c r="I1503" s="167"/>
      <c r="J1503" s="161"/>
      <c r="K1503" s="197"/>
      <c r="L1503" s="207"/>
      <c r="M1503" s="233"/>
      <c r="N1503" s="221"/>
      <c r="O1503" s="224"/>
      <c r="P1503" s="399"/>
      <c r="Q1503" s="399"/>
      <c r="R1503" s="205"/>
      <c r="S1503" s="169"/>
      <c r="T1503" s="205"/>
      <c r="U1503" s="169"/>
      <c r="V1503" s="169"/>
      <c r="W1503" s="231"/>
      <c r="X1503" s="168"/>
      <c r="Y1503" s="168"/>
      <c r="Z1503" s="168"/>
      <c r="AA1503" s="168"/>
      <c r="AB1503" s="168"/>
      <c r="AC1503" s="168"/>
      <c r="AD1503" s="162"/>
      <c r="AE1503" s="162"/>
      <c r="AF1503" s="162"/>
      <c r="AG1503" s="162"/>
      <c r="AH1503" s="162"/>
      <c r="AI1503" s="163"/>
      <c r="AJ1503" s="163"/>
      <c r="AK1503" s="163"/>
      <c r="AL1503" s="163"/>
      <c r="AM1503" s="199"/>
      <c r="AN1503" s="199"/>
      <c r="AO1503" s="199"/>
      <c r="AP1503" s="199"/>
      <c r="AQ1503" s="199"/>
      <c r="AR1503" s="163"/>
    </row>
    <row r="1504" spans="1:44" x14ac:dyDescent="0.25">
      <c r="A1504" s="165"/>
      <c r="B1504" s="165"/>
      <c r="C1504" s="165"/>
      <c r="D1504" s="166"/>
      <c r="E1504" s="166"/>
      <c r="F1504" s="165"/>
      <c r="G1504" s="165"/>
      <c r="H1504" s="167"/>
      <c r="I1504" s="167"/>
      <c r="J1504" s="161"/>
      <c r="K1504" s="197"/>
      <c r="L1504" s="207"/>
      <c r="M1504" s="233"/>
      <c r="N1504" s="221"/>
      <c r="O1504" s="224"/>
      <c r="P1504" s="399"/>
      <c r="Q1504" s="399"/>
      <c r="R1504" s="205"/>
      <c r="S1504" s="169"/>
      <c r="T1504" s="205"/>
      <c r="U1504" s="169"/>
      <c r="V1504" s="169"/>
      <c r="W1504" s="231"/>
      <c r="X1504" s="168"/>
      <c r="Y1504" s="168"/>
      <c r="Z1504" s="168"/>
      <c r="AA1504" s="168"/>
      <c r="AB1504" s="168"/>
      <c r="AC1504" s="168"/>
      <c r="AD1504" s="162"/>
      <c r="AE1504" s="162"/>
      <c r="AF1504" s="162"/>
      <c r="AG1504" s="162"/>
      <c r="AH1504" s="162"/>
      <c r="AI1504" s="163"/>
      <c r="AJ1504" s="163"/>
      <c r="AK1504" s="163"/>
      <c r="AL1504" s="163"/>
      <c r="AM1504" s="199"/>
      <c r="AN1504" s="199"/>
      <c r="AO1504" s="199"/>
      <c r="AP1504" s="199"/>
      <c r="AQ1504" s="199"/>
      <c r="AR1504" s="163"/>
    </row>
    <row r="1505" spans="1:44" x14ac:dyDescent="0.25">
      <c r="A1505" s="165"/>
      <c r="B1505" s="165"/>
      <c r="C1505" s="165"/>
      <c r="D1505" s="166"/>
      <c r="E1505" s="166"/>
      <c r="F1505" s="165"/>
      <c r="G1505" s="165"/>
      <c r="H1505" s="167"/>
      <c r="I1505" s="167"/>
      <c r="J1505" s="161"/>
      <c r="K1505" s="197"/>
      <c r="L1505" s="207"/>
      <c r="M1505" s="233"/>
      <c r="N1505" s="221"/>
      <c r="O1505" s="224"/>
      <c r="P1505" s="399"/>
      <c r="Q1505" s="399"/>
      <c r="R1505" s="205"/>
      <c r="S1505" s="169"/>
      <c r="T1505" s="205"/>
      <c r="U1505" s="169"/>
      <c r="V1505" s="169"/>
      <c r="W1505" s="231"/>
      <c r="X1505" s="168"/>
      <c r="Y1505" s="168"/>
      <c r="Z1505" s="168"/>
      <c r="AA1505" s="168"/>
      <c r="AB1505" s="168"/>
      <c r="AC1505" s="168"/>
      <c r="AD1505" s="162"/>
      <c r="AE1505" s="162"/>
      <c r="AF1505" s="162"/>
      <c r="AG1505" s="162"/>
      <c r="AH1505" s="162"/>
      <c r="AI1505" s="163"/>
      <c r="AJ1505" s="163"/>
      <c r="AK1505" s="163"/>
      <c r="AL1505" s="163"/>
      <c r="AM1505" s="199"/>
      <c r="AN1505" s="199"/>
      <c r="AO1505" s="199"/>
      <c r="AP1505" s="199"/>
      <c r="AQ1505" s="199"/>
      <c r="AR1505" s="163"/>
    </row>
    <row r="1506" spans="1:44" x14ac:dyDescent="0.25">
      <c r="A1506" s="165"/>
      <c r="B1506" s="165"/>
      <c r="C1506" s="165"/>
      <c r="D1506" s="166"/>
      <c r="E1506" s="166"/>
      <c r="F1506" s="165"/>
      <c r="G1506" s="165"/>
      <c r="H1506" s="167"/>
      <c r="I1506" s="167"/>
      <c r="J1506" s="161"/>
      <c r="K1506" s="197"/>
      <c r="L1506" s="207"/>
      <c r="M1506" s="233"/>
      <c r="N1506" s="221"/>
      <c r="O1506" s="224"/>
      <c r="P1506" s="399"/>
      <c r="Q1506" s="399"/>
      <c r="R1506" s="205"/>
      <c r="S1506" s="169"/>
      <c r="T1506" s="205"/>
      <c r="U1506" s="169"/>
      <c r="V1506" s="169"/>
      <c r="W1506" s="231"/>
      <c r="X1506" s="168"/>
      <c r="Y1506" s="168"/>
      <c r="Z1506" s="168"/>
      <c r="AA1506" s="168"/>
      <c r="AB1506" s="168"/>
      <c r="AC1506" s="168"/>
      <c r="AD1506" s="162"/>
      <c r="AE1506" s="162"/>
      <c r="AF1506" s="162"/>
      <c r="AG1506" s="162"/>
      <c r="AH1506" s="162"/>
      <c r="AI1506" s="163"/>
      <c r="AJ1506" s="163"/>
      <c r="AK1506" s="163"/>
      <c r="AL1506" s="163"/>
      <c r="AM1506" s="199"/>
      <c r="AN1506" s="199"/>
      <c r="AO1506" s="199"/>
      <c r="AP1506" s="199"/>
      <c r="AQ1506" s="199"/>
      <c r="AR1506" s="163"/>
    </row>
    <row r="1507" spans="1:44" x14ac:dyDescent="0.25">
      <c r="A1507" s="165"/>
      <c r="B1507" s="165"/>
      <c r="C1507" s="165"/>
      <c r="D1507" s="166"/>
      <c r="E1507" s="166"/>
      <c r="F1507" s="165"/>
      <c r="G1507" s="165"/>
      <c r="H1507" s="167"/>
      <c r="I1507" s="167"/>
      <c r="J1507" s="161"/>
      <c r="K1507" s="197"/>
      <c r="L1507" s="207"/>
      <c r="M1507" s="233"/>
      <c r="N1507" s="221"/>
      <c r="O1507" s="224"/>
      <c r="P1507" s="399"/>
      <c r="Q1507" s="399"/>
      <c r="R1507" s="205"/>
      <c r="S1507" s="169"/>
      <c r="T1507" s="205"/>
      <c r="U1507" s="169"/>
      <c r="V1507" s="169"/>
      <c r="W1507" s="231"/>
      <c r="X1507" s="168"/>
      <c r="Y1507" s="168"/>
      <c r="Z1507" s="168"/>
      <c r="AA1507" s="168"/>
      <c r="AB1507" s="168"/>
      <c r="AC1507" s="168"/>
      <c r="AD1507" s="162"/>
      <c r="AE1507" s="162"/>
      <c r="AF1507" s="162"/>
      <c r="AG1507" s="162"/>
      <c r="AH1507" s="162"/>
      <c r="AI1507" s="163"/>
      <c r="AJ1507" s="163"/>
      <c r="AK1507" s="163"/>
      <c r="AL1507" s="163"/>
      <c r="AM1507" s="199"/>
      <c r="AN1507" s="199"/>
      <c r="AO1507" s="199"/>
      <c r="AP1507" s="199"/>
      <c r="AQ1507" s="199"/>
      <c r="AR1507" s="163"/>
    </row>
    <row r="1508" spans="1:44" x14ac:dyDescent="0.25">
      <c r="A1508" s="165"/>
      <c r="B1508" s="165"/>
      <c r="C1508" s="165"/>
      <c r="D1508" s="166"/>
      <c r="E1508" s="166"/>
      <c r="F1508" s="165"/>
      <c r="G1508" s="165"/>
      <c r="H1508" s="167"/>
      <c r="I1508" s="167"/>
      <c r="J1508" s="161"/>
      <c r="K1508" s="197"/>
      <c r="L1508" s="207"/>
      <c r="M1508" s="233"/>
      <c r="N1508" s="221"/>
      <c r="O1508" s="224"/>
      <c r="P1508" s="399"/>
      <c r="Q1508" s="399"/>
      <c r="R1508" s="205"/>
      <c r="S1508" s="169"/>
      <c r="T1508" s="205"/>
      <c r="U1508" s="169"/>
      <c r="V1508" s="169"/>
      <c r="W1508" s="231"/>
      <c r="X1508" s="168"/>
      <c r="Y1508" s="168"/>
      <c r="Z1508" s="168"/>
      <c r="AA1508" s="168"/>
      <c r="AB1508" s="168"/>
      <c r="AC1508" s="168"/>
      <c r="AD1508" s="162"/>
      <c r="AE1508" s="162"/>
      <c r="AF1508" s="162"/>
      <c r="AG1508" s="162"/>
      <c r="AH1508" s="162"/>
      <c r="AI1508" s="163"/>
      <c r="AJ1508" s="163"/>
      <c r="AK1508" s="163"/>
      <c r="AL1508" s="163"/>
      <c r="AM1508" s="199"/>
      <c r="AN1508" s="199"/>
      <c r="AO1508" s="199"/>
      <c r="AP1508" s="199"/>
      <c r="AQ1508" s="199"/>
      <c r="AR1508" s="163"/>
    </row>
    <row r="1509" spans="1:44" x14ac:dyDescent="0.25">
      <c r="A1509" s="165"/>
      <c r="B1509" s="165"/>
      <c r="C1509" s="165"/>
      <c r="D1509" s="166"/>
      <c r="E1509" s="166"/>
      <c r="F1509" s="165"/>
      <c r="G1509" s="165"/>
      <c r="H1509" s="167"/>
      <c r="I1509" s="167"/>
      <c r="J1509" s="161"/>
      <c r="K1509" s="197"/>
      <c r="L1509" s="207"/>
      <c r="M1509" s="233"/>
      <c r="N1509" s="221"/>
      <c r="O1509" s="224"/>
      <c r="P1509" s="399"/>
      <c r="Q1509" s="399"/>
      <c r="R1509" s="205"/>
      <c r="S1509" s="169"/>
      <c r="T1509" s="205"/>
      <c r="U1509" s="169"/>
      <c r="V1509" s="169"/>
      <c r="W1509" s="231"/>
      <c r="X1509" s="168"/>
      <c r="Y1509" s="168"/>
      <c r="Z1509" s="168"/>
      <c r="AA1509" s="168"/>
      <c r="AB1509" s="168"/>
      <c r="AC1509" s="168"/>
      <c r="AD1509" s="162"/>
      <c r="AE1509" s="162"/>
      <c r="AF1509" s="162"/>
      <c r="AG1509" s="162"/>
      <c r="AH1509" s="162"/>
      <c r="AI1509" s="163"/>
      <c r="AJ1509" s="163"/>
      <c r="AK1509" s="163"/>
      <c r="AL1509" s="163"/>
      <c r="AM1509" s="199"/>
      <c r="AN1509" s="199"/>
      <c r="AO1509" s="199"/>
      <c r="AP1509" s="199"/>
      <c r="AQ1509" s="199"/>
      <c r="AR1509" s="163"/>
    </row>
    <row r="1510" spans="1:44" x14ac:dyDescent="0.25">
      <c r="A1510" s="165"/>
      <c r="B1510" s="165"/>
      <c r="C1510" s="165"/>
      <c r="D1510" s="166"/>
      <c r="E1510" s="166"/>
      <c r="F1510" s="165"/>
      <c r="G1510" s="165"/>
      <c r="H1510" s="167"/>
      <c r="I1510" s="167"/>
      <c r="J1510" s="161"/>
      <c r="K1510" s="197"/>
      <c r="L1510" s="207"/>
      <c r="M1510" s="233"/>
      <c r="N1510" s="221"/>
      <c r="O1510" s="224"/>
      <c r="P1510" s="399"/>
      <c r="Q1510" s="399"/>
      <c r="R1510" s="205"/>
      <c r="S1510" s="169"/>
      <c r="T1510" s="205"/>
      <c r="U1510" s="169"/>
      <c r="V1510" s="169"/>
      <c r="W1510" s="231"/>
      <c r="X1510" s="168"/>
      <c r="Y1510" s="168"/>
      <c r="Z1510" s="168"/>
      <c r="AA1510" s="168"/>
      <c r="AB1510" s="168"/>
      <c r="AC1510" s="168"/>
      <c r="AD1510" s="162"/>
      <c r="AE1510" s="162"/>
      <c r="AF1510" s="162"/>
      <c r="AG1510" s="162"/>
      <c r="AH1510" s="162"/>
      <c r="AI1510" s="163"/>
      <c r="AJ1510" s="163"/>
      <c r="AK1510" s="163"/>
      <c r="AL1510" s="163"/>
      <c r="AM1510" s="199"/>
      <c r="AN1510" s="199"/>
      <c r="AO1510" s="199"/>
      <c r="AP1510" s="199"/>
      <c r="AQ1510" s="199"/>
      <c r="AR1510" s="163"/>
    </row>
    <row r="1511" spans="1:44" x14ac:dyDescent="0.25">
      <c r="A1511" s="165"/>
      <c r="B1511" s="165"/>
      <c r="C1511" s="165"/>
      <c r="D1511" s="166"/>
      <c r="E1511" s="166"/>
      <c r="F1511" s="165"/>
      <c r="G1511" s="165"/>
      <c r="H1511" s="167"/>
      <c r="I1511" s="167"/>
      <c r="J1511" s="161"/>
      <c r="K1511" s="197"/>
      <c r="L1511" s="207"/>
      <c r="M1511" s="233"/>
      <c r="N1511" s="221"/>
      <c r="O1511" s="224"/>
      <c r="P1511" s="399"/>
      <c r="Q1511" s="399"/>
      <c r="R1511" s="205"/>
      <c r="S1511" s="169"/>
      <c r="T1511" s="205"/>
      <c r="U1511" s="169"/>
      <c r="V1511" s="169"/>
      <c r="W1511" s="231"/>
      <c r="X1511" s="168"/>
      <c r="Y1511" s="168"/>
      <c r="Z1511" s="168"/>
      <c r="AA1511" s="168"/>
      <c r="AB1511" s="168"/>
      <c r="AC1511" s="168"/>
      <c r="AD1511" s="162"/>
      <c r="AE1511" s="162"/>
      <c r="AF1511" s="162"/>
      <c r="AG1511" s="162"/>
      <c r="AH1511" s="162"/>
      <c r="AI1511" s="163"/>
      <c r="AJ1511" s="163"/>
      <c r="AK1511" s="163"/>
      <c r="AL1511" s="163"/>
      <c r="AM1511" s="199"/>
      <c r="AN1511" s="199"/>
      <c r="AO1511" s="199"/>
      <c r="AP1511" s="199"/>
      <c r="AQ1511" s="199"/>
      <c r="AR1511" s="163"/>
    </row>
    <row r="1512" spans="1:44" x14ac:dyDescent="0.25">
      <c r="A1512" s="165"/>
      <c r="B1512" s="165"/>
      <c r="C1512" s="165"/>
      <c r="D1512" s="166"/>
      <c r="E1512" s="166"/>
      <c r="F1512" s="165"/>
      <c r="G1512" s="165"/>
      <c r="H1512" s="167"/>
      <c r="I1512" s="167"/>
      <c r="J1512" s="161"/>
      <c r="K1512" s="197"/>
      <c r="L1512" s="207"/>
      <c r="M1512" s="233"/>
      <c r="N1512" s="221"/>
      <c r="O1512" s="224"/>
      <c r="P1512" s="399"/>
      <c r="Q1512" s="399"/>
      <c r="R1512" s="205"/>
      <c r="S1512" s="169"/>
      <c r="T1512" s="205"/>
      <c r="U1512" s="169"/>
      <c r="V1512" s="169"/>
      <c r="W1512" s="231"/>
      <c r="X1512" s="168"/>
      <c r="Y1512" s="168"/>
      <c r="Z1512" s="168"/>
      <c r="AA1512" s="168"/>
      <c r="AB1512" s="168"/>
      <c r="AC1512" s="168"/>
      <c r="AD1512" s="162"/>
      <c r="AE1512" s="162"/>
      <c r="AF1512" s="162"/>
      <c r="AG1512" s="162"/>
      <c r="AH1512" s="162"/>
      <c r="AI1512" s="163"/>
      <c r="AJ1512" s="163"/>
      <c r="AK1512" s="163"/>
      <c r="AL1512" s="163"/>
      <c r="AM1512" s="199"/>
      <c r="AN1512" s="199"/>
      <c r="AO1512" s="199"/>
      <c r="AP1512" s="199"/>
      <c r="AQ1512" s="199"/>
      <c r="AR1512" s="163"/>
    </row>
    <row r="1513" spans="1:44" x14ac:dyDescent="0.25">
      <c r="A1513" s="165"/>
      <c r="B1513" s="165"/>
      <c r="C1513" s="165"/>
      <c r="D1513" s="166"/>
      <c r="E1513" s="166"/>
      <c r="F1513" s="165"/>
      <c r="G1513" s="165"/>
      <c r="H1513" s="167"/>
      <c r="I1513" s="167"/>
      <c r="J1513" s="161"/>
      <c r="K1513" s="197"/>
      <c r="L1513" s="207"/>
      <c r="M1513" s="233"/>
      <c r="N1513" s="221"/>
      <c r="O1513" s="224"/>
      <c r="P1513" s="399"/>
      <c r="Q1513" s="399"/>
      <c r="R1513" s="205"/>
      <c r="S1513" s="169"/>
      <c r="T1513" s="205"/>
      <c r="U1513" s="169"/>
      <c r="V1513" s="169"/>
      <c r="W1513" s="231"/>
      <c r="X1513" s="168"/>
      <c r="Y1513" s="168"/>
      <c r="Z1513" s="168"/>
      <c r="AA1513" s="168"/>
      <c r="AB1513" s="168"/>
      <c r="AC1513" s="168"/>
      <c r="AD1513" s="162"/>
      <c r="AE1513" s="162"/>
      <c r="AF1513" s="162"/>
      <c r="AG1513" s="162"/>
      <c r="AH1513" s="162"/>
      <c r="AI1513" s="163"/>
      <c r="AJ1513" s="163"/>
      <c r="AK1513" s="163"/>
      <c r="AL1513" s="163"/>
      <c r="AM1513" s="199"/>
      <c r="AN1513" s="199"/>
      <c r="AO1513" s="199"/>
      <c r="AP1513" s="199"/>
      <c r="AQ1513" s="199"/>
      <c r="AR1513" s="163"/>
    </row>
    <row r="1514" spans="1:44" x14ac:dyDescent="0.25">
      <c r="A1514" s="165"/>
      <c r="B1514" s="165"/>
      <c r="C1514" s="165"/>
      <c r="D1514" s="166"/>
      <c r="E1514" s="166"/>
      <c r="F1514" s="165"/>
      <c r="G1514" s="165"/>
      <c r="H1514" s="167"/>
      <c r="I1514" s="167"/>
      <c r="J1514" s="161"/>
      <c r="K1514" s="197"/>
      <c r="L1514" s="207"/>
      <c r="M1514" s="233"/>
      <c r="N1514" s="221"/>
      <c r="O1514" s="224"/>
      <c r="P1514" s="399"/>
      <c r="Q1514" s="399"/>
      <c r="R1514" s="205"/>
      <c r="S1514" s="169"/>
      <c r="T1514" s="205"/>
      <c r="U1514" s="169"/>
      <c r="V1514" s="169"/>
      <c r="W1514" s="231"/>
      <c r="X1514" s="168"/>
      <c r="Y1514" s="168"/>
      <c r="Z1514" s="168"/>
      <c r="AA1514" s="168"/>
      <c r="AB1514" s="168"/>
      <c r="AC1514" s="168"/>
      <c r="AD1514" s="162"/>
      <c r="AE1514" s="162"/>
      <c r="AF1514" s="162"/>
      <c r="AG1514" s="162"/>
      <c r="AH1514" s="162"/>
      <c r="AI1514" s="163"/>
      <c r="AJ1514" s="163"/>
      <c r="AK1514" s="163"/>
      <c r="AL1514" s="163"/>
      <c r="AM1514" s="199"/>
      <c r="AN1514" s="199"/>
      <c r="AO1514" s="199"/>
      <c r="AP1514" s="199"/>
      <c r="AQ1514" s="199"/>
      <c r="AR1514" s="163"/>
    </row>
    <row r="1515" spans="1:44" x14ac:dyDescent="0.25">
      <c r="A1515" s="165"/>
      <c r="B1515" s="165"/>
      <c r="C1515" s="165"/>
      <c r="D1515" s="166"/>
      <c r="E1515" s="166"/>
      <c r="F1515" s="165"/>
      <c r="G1515" s="165"/>
      <c r="H1515" s="167"/>
      <c r="I1515" s="167"/>
      <c r="J1515" s="161"/>
      <c r="K1515" s="197"/>
      <c r="L1515" s="207"/>
      <c r="M1515" s="233"/>
      <c r="N1515" s="221"/>
      <c r="O1515" s="224"/>
      <c r="P1515" s="399"/>
      <c r="Q1515" s="399"/>
      <c r="R1515" s="205"/>
      <c r="S1515" s="169"/>
      <c r="T1515" s="205"/>
      <c r="U1515" s="169"/>
      <c r="V1515" s="169"/>
      <c r="W1515" s="231"/>
      <c r="X1515" s="168"/>
      <c r="Y1515" s="168"/>
      <c r="Z1515" s="168"/>
      <c r="AA1515" s="168"/>
      <c r="AB1515" s="168"/>
      <c r="AC1515" s="168"/>
      <c r="AD1515" s="162"/>
      <c r="AE1515" s="162"/>
      <c r="AF1515" s="162"/>
      <c r="AG1515" s="162"/>
      <c r="AH1515" s="162"/>
      <c r="AI1515" s="163"/>
      <c r="AJ1515" s="163"/>
      <c r="AK1515" s="163"/>
      <c r="AL1515" s="163"/>
      <c r="AM1515" s="199"/>
      <c r="AN1515" s="199"/>
      <c r="AO1515" s="199"/>
      <c r="AP1515" s="199"/>
      <c r="AQ1515" s="199"/>
      <c r="AR1515" s="163"/>
    </row>
    <row r="1516" spans="1:44" x14ac:dyDescent="0.25">
      <c r="A1516" s="165"/>
      <c r="B1516" s="165"/>
      <c r="C1516" s="165"/>
      <c r="D1516" s="166"/>
      <c r="E1516" s="166"/>
      <c r="F1516" s="165"/>
      <c r="G1516" s="165"/>
      <c r="H1516" s="167"/>
      <c r="I1516" s="167"/>
      <c r="J1516" s="161"/>
      <c r="K1516" s="197"/>
      <c r="L1516" s="207"/>
      <c r="M1516" s="233"/>
      <c r="N1516" s="221"/>
      <c r="O1516" s="224"/>
      <c r="P1516" s="399"/>
      <c r="Q1516" s="399"/>
      <c r="R1516" s="205"/>
      <c r="S1516" s="169"/>
      <c r="T1516" s="205"/>
      <c r="U1516" s="169"/>
      <c r="V1516" s="169"/>
      <c r="W1516" s="231"/>
      <c r="X1516" s="168"/>
      <c r="Y1516" s="168"/>
      <c r="Z1516" s="168"/>
      <c r="AA1516" s="168"/>
      <c r="AB1516" s="168"/>
      <c r="AC1516" s="168"/>
      <c r="AD1516" s="162"/>
      <c r="AE1516" s="162"/>
      <c r="AF1516" s="162"/>
      <c r="AG1516" s="162"/>
      <c r="AH1516" s="162"/>
      <c r="AI1516" s="163"/>
      <c r="AJ1516" s="163"/>
      <c r="AK1516" s="163"/>
      <c r="AL1516" s="163"/>
      <c r="AM1516" s="199"/>
      <c r="AN1516" s="199"/>
      <c r="AO1516" s="199"/>
      <c r="AP1516" s="199"/>
      <c r="AQ1516" s="199"/>
      <c r="AR1516" s="163"/>
    </row>
    <row r="1517" spans="1:44" x14ac:dyDescent="0.25">
      <c r="A1517" s="165"/>
      <c r="B1517" s="165"/>
      <c r="C1517" s="165"/>
      <c r="D1517" s="166"/>
      <c r="E1517" s="166"/>
      <c r="F1517" s="165"/>
      <c r="G1517" s="165"/>
      <c r="H1517" s="167"/>
      <c r="I1517" s="167"/>
      <c r="J1517" s="161"/>
      <c r="K1517" s="197"/>
      <c r="L1517" s="207"/>
      <c r="M1517" s="233"/>
      <c r="N1517" s="221"/>
      <c r="O1517" s="224"/>
      <c r="P1517" s="399"/>
      <c r="Q1517" s="399"/>
      <c r="R1517" s="205"/>
      <c r="S1517" s="169"/>
      <c r="T1517" s="205"/>
      <c r="U1517" s="169"/>
      <c r="V1517" s="169"/>
      <c r="W1517" s="231"/>
      <c r="X1517" s="168"/>
      <c r="Y1517" s="168"/>
      <c r="Z1517" s="168"/>
      <c r="AA1517" s="168"/>
      <c r="AB1517" s="168"/>
      <c r="AC1517" s="168"/>
      <c r="AD1517" s="162"/>
      <c r="AE1517" s="162"/>
      <c r="AF1517" s="162"/>
      <c r="AG1517" s="162"/>
      <c r="AH1517" s="162"/>
      <c r="AI1517" s="163"/>
      <c r="AJ1517" s="163"/>
      <c r="AK1517" s="163"/>
      <c r="AL1517" s="163"/>
      <c r="AM1517" s="199"/>
      <c r="AN1517" s="199"/>
      <c r="AO1517" s="199"/>
      <c r="AP1517" s="199"/>
      <c r="AQ1517" s="199"/>
      <c r="AR1517" s="163"/>
    </row>
    <row r="1518" spans="1:44" x14ac:dyDescent="0.25">
      <c r="A1518" s="165"/>
      <c r="B1518" s="165"/>
      <c r="C1518" s="165"/>
      <c r="D1518" s="166"/>
      <c r="E1518" s="166"/>
      <c r="F1518" s="165"/>
      <c r="G1518" s="165"/>
      <c r="H1518" s="167"/>
      <c r="I1518" s="167"/>
      <c r="J1518" s="161"/>
      <c r="K1518" s="197"/>
      <c r="L1518" s="207"/>
      <c r="M1518" s="233"/>
      <c r="N1518" s="221"/>
      <c r="O1518" s="224"/>
      <c r="P1518" s="399"/>
      <c r="Q1518" s="399"/>
      <c r="R1518" s="205"/>
      <c r="S1518" s="169"/>
      <c r="T1518" s="205"/>
      <c r="U1518" s="169"/>
      <c r="V1518" s="169"/>
      <c r="W1518" s="231"/>
      <c r="X1518" s="168"/>
      <c r="Y1518" s="168"/>
      <c r="Z1518" s="168"/>
      <c r="AA1518" s="168"/>
      <c r="AB1518" s="168"/>
      <c r="AC1518" s="168"/>
      <c r="AD1518" s="162"/>
      <c r="AE1518" s="162"/>
      <c r="AF1518" s="162"/>
      <c r="AG1518" s="162"/>
      <c r="AH1518" s="162"/>
      <c r="AI1518" s="163"/>
      <c r="AJ1518" s="163"/>
      <c r="AK1518" s="163"/>
      <c r="AL1518" s="163"/>
      <c r="AM1518" s="199"/>
      <c r="AN1518" s="199"/>
      <c r="AO1518" s="199"/>
      <c r="AP1518" s="199"/>
      <c r="AQ1518" s="199"/>
      <c r="AR1518" s="163"/>
    </row>
    <row r="1519" spans="1:44" x14ac:dyDescent="0.25">
      <c r="A1519" s="165"/>
      <c r="B1519" s="165"/>
      <c r="C1519" s="165"/>
      <c r="D1519" s="166"/>
      <c r="E1519" s="166"/>
      <c r="F1519" s="165"/>
      <c r="G1519" s="165"/>
      <c r="H1519" s="167"/>
      <c r="I1519" s="167"/>
      <c r="J1519" s="161"/>
      <c r="K1519" s="166"/>
      <c r="L1519" s="207"/>
      <c r="M1519" s="233"/>
      <c r="N1519" s="221"/>
      <c r="O1519" s="224"/>
      <c r="P1519" s="399"/>
      <c r="Q1519" s="399"/>
      <c r="R1519" s="205"/>
      <c r="S1519" s="169"/>
      <c r="T1519" s="205"/>
      <c r="U1519" s="169"/>
      <c r="V1519" s="169"/>
      <c r="W1519" s="231"/>
      <c r="X1519" s="168"/>
      <c r="Y1519" s="168"/>
      <c r="Z1519" s="168"/>
      <c r="AA1519" s="168"/>
      <c r="AB1519" s="168"/>
      <c r="AC1519" s="168"/>
      <c r="AD1519" s="162"/>
      <c r="AE1519" s="162"/>
      <c r="AF1519" s="162"/>
      <c r="AG1519" s="162"/>
      <c r="AH1519" s="162"/>
      <c r="AI1519" s="163"/>
      <c r="AJ1519" s="163"/>
      <c r="AK1519" s="163"/>
      <c r="AL1519" s="163"/>
      <c r="AM1519" s="199"/>
      <c r="AN1519" s="199"/>
      <c r="AO1519" s="199"/>
      <c r="AP1519" s="199"/>
      <c r="AQ1519" s="199"/>
      <c r="AR1519" s="163"/>
    </row>
    <row r="1520" spans="1:44" x14ac:dyDescent="0.25">
      <c r="A1520" s="165"/>
      <c r="B1520" s="165"/>
      <c r="C1520" s="165"/>
      <c r="D1520" s="166"/>
      <c r="E1520" s="166"/>
      <c r="F1520" s="165"/>
      <c r="G1520" s="165"/>
      <c r="H1520" s="167"/>
      <c r="I1520" s="167"/>
      <c r="J1520" s="161"/>
      <c r="K1520" s="197"/>
      <c r="L1520" s="207"/>
      <c r="M1520" s="233"/>
      <c r="N1520" s="221"/>
      <c r="O1520" s="224"/>
      <c r="P1520" s="399"/>
      <c r="Q1520" s="399"/>
      <c r="R1520" s="205"/>
      <c r="S1520" s="169"/>
      <c r="T1520" s="205"/>
      <c r="U1520" s="169"/>
      <c r="V1520" s="169"/>
      <c r="W1520" s="231"/>
      <c r="X1520" s="168"/>
      <c r="Y1520" s="168"/>
      <c r="Z1520" s="168"/>
      <c r="AA1520" s="168"/>
      <c r="AB1520" s="168"/>
      <c r="AC1520" s="168"/>
      <c r="AD1520" s="162"/>
      <c r="AE1520" s="162"/>
      <c r="AF1520" s="162"/>
      <c r="AG1520" s="162"/>
      <c r="AH1520" s="162"/>
      <c r="AI1520" s="163"/>
      <c r="AJ1520" s="163"/>
      <c r="AK1520" s="163"/>
      <c r="AL1520" s="163"/>
      <c r="AM1520" s="199"/>
      <c r="AN1520" s="199"/>
      <c r="AO1520" s="199"/>
      <c r="AP1520" s="199"/>
      <c r="AQ1520" s="199"/>
      <c r="AR1520" s="163"/>
    </row>
    <row r="1521" spans="1:44" x14ac:dyDescent="0.25">
      <c r="A1521" s="165"/>
      <c r="B1521" s="165"/>
      <c r="C1521" s="165"/>
      <c r="D1521" s="166"/>
      <c r="E1521" s="166"/>
      <c r="F1521" s="165"/>
      <c r="G1521" s="165"/>
      <c r="H1521" s="167"/>
      <c r="I1521" s="167"/>
      <c r="J1521" s="161"/>
      <c r="K1521" s="197"/>
      <c r="L1521" s="207"/>
      <c r="M1521" s="233"/>
      <c r="N1521" s="221"/>
      <c r="O1521" s="224"/>
      <c r="P1521" s="399"/>
      <c r="Q1521" s="399"/>
      <c r="R1521" s="205"/>
      <c r="S1521" s="169"/>
      <c r="T1521" s="205"/>
      <c r="U1521" s="169"/>
      <c r="V1521" s="169"/>
      <c r="W1521" s="231"/>
      <c r="X1521" s="168"/>
      <c r="Y1521" s="168"/>
      <c r="Z1521" s="168"/>
      <c r="AA1521" s="168"/>
      <c r="AB1521" s="168"/>
      <c r="AC1521" s="168"/>
      <c r="AD1521" s="162"/>
      <c r="AE1521" s="162"/>
      <c r="AF1521" s="162"/>
      <c r="AG1521" s="162"/>
      <c r="AH1521" s="162"/>
      <c r="AI1521" s="163"/>
      <c r="AJ1521" s="163"/>
      <c r="AK1521" s="163"/>
      <c r="AL1521" s="163"/>
      <c r="AM1521" s="199"/>
      <c r="AN1521" s="199"/>
      <c r="AO1521" s="199"/>
      <c r="AP1521" s="199"/>
      <c r="AQ1521" s="199"/>
      <c r="AR1521" s="163"/>
    </row>
    <row r="1522" spans="1:44" x14ac:dyDescent="0.25">
      <c r="A1522" s="165"/>
      <c r="B1522" s="165"/>
      <c r="C1522" s="165"/>
      <c r="D1522" s="166"/>
      <c r="E1522" s="166"/>
      <c r="F1522" s="165"/>
      <c r="G1522" s="165"/>
      <c r="H1522" s="167"/>
      <c r="I1522" s="167"/>
      <c r="J1522" s="161"/>
      <c r="K1522" s="197"/>
      <c r="L1522" s="207"/>
      <c r="M1522" s="233"/>
      <c r="N1522" s="221"/>
      <c r="O1522" s="224"/>
      <c r="P1522" s="399"/>
      <c r="Q1522" s="399"/>
      <c r="R1522" s="205"/>
      <c r="S1522" s="169"/>
      <c r="T1522" s="205"/>
      <c r="U1522" s="169"/>
      <c r="V1522" s="169"/>
      <c r="W1522" s="231"/>
      <c r="X1522" s="168"/>
      <c r="Y1522" s="168"/>
      <c r="Z1522" s="168"/>
      <c r="AA1522" s="168"/>
      <c r="AB1522" s="168"/>
      <c r="AC1522" s="168"/>
      <c r="AD1522" s="162"/>
      <c r="AE1522" s="162"/>
      <c r="AF1522" s="162"/>
      <c r="AG1522" s="162"/>
      <c r="AH1522" s="162"/>
      <c r="AI1522" s="163"/>
      <c r="AJ1522" s="163"/>
      <c r="AK1522" s="163"/>
      <c r="AL1522" s="163"/>
      <c r="AM1522" s="199"/>
      <c r="AN1522" s="199"/>
      <c r="AO1522" s="199"/>
      <c r="AP1522" s="199"/>
      <c r="AQ1522" s="199"/>
      <c r="AR1522" s="163"/>
    </row>
    <row r="1523" spans="1:44" x14ac:dyDescent="0.25">
      <c r="A1523" s="165"/>
      <c r="B1523" s="165"/>
      <c r="C1523" s="165"/>
      <c r="D1523" s="166"/>
      <c r="E1523" s="166"/>
      <c r="F1523" s="165"/>
      <c r="G1523" s="165"/>
      <c r="H1523" s="167"/>
      <c r="I1523" s="167"/>
      <c r="J1523" s="161"/>
      <c r="K1523" s="197"/>
      <c r="L1523" s="207"/>
      <c r="M1523" s="233"/>
      <c r="N1523" s="221"/>
      <c r="O1523" s="224"/>
      <c r="P1523" s="399"/>
      <c r="Q1523" s="399"/>
      <c r="R1523" s="205"/>
      <c r="S1523" s="169"/>
      <c r="T1523" s="205"/>
      <c r="U1523" s="169"/>
      <c r="V1523" s="169"/>
      <c r="W1523" s="231"/>
      <c r="X1523" s="168"/>
      <c r="Y1523" s="168"/>
      <c r="Z1523" s="168"/>
      <c r="AA1523" s="168"/>
      <c r="AB1523" s="168"/>
      <c r="AC1523" s="168"/>
      <c r="AD1523" s="162"/>
      <c r="AE1523" s="162"/>
      <c r="AF1523" s="162"/>
      <c r="AG1523" s="162"/>
      <c r="AH1523" s="162"/>
      <c r="AI1523" s="163"/>
      <c r="AJ1523" s="163"/>
      <c r="AK1523" s="163"/>
      <c r="AL1523" s="163"/>
      <c r="AM1523" s="199"/>
      <c r="AN1523" s="199"/>
      <c r="AO1523" s="199"/>
      <c r="AP1523" s="199"/>
      <c r="AQ1523" s="199"/>
      <c r="AR1523" s="163"/>
    </row>
    <row r="1524" spans="1:44" x14ac:dyDescent="0.25">
      <c r="A1524" s="165"/>
      <c r="B1524" s="165"/>
      <c r="C1524" s="165"/>
      <c r="D1524" s="166"/>
      <c r="E1524" s="166"/>
      <c r="F1524" s="165"/>
      <c r="G1524" s="165"/>
      <c r="H1524" s="167"/>
      <c r="I1524" s="167"/>
      <c r="J1524" s="161"/>
      <c r="K1524" s="197"/>
      <c r="L1524" s="207"/>
      <c r="M1524" s="233"/>
      <c r="N1524" s="221"/>
      <c r="O1524" s="224"/>
      <c r="P1524" s="399"/>
      <c r="Q1524" s="399"/>
      <c r="R1524" s="205"/>
      <c r="S1524" s="169"/>
      <c r="T1524" s="205"/>
      <c r="U1524" s="169"/>
      <c r="V1524" s="169"/>
      <c r="W1524" s="231"/>
      <c r="X1524" s="168"/>
      <c r="Y1524" s="168"/>
      <c r="Z1524" s="168"/>
      <c r="AA1524" s="168"/>
      <c r="AB1524" s="168"/>
      <c r="AC1524" s="168"/>
      <c r="AD1524" s="162"/>
      <c r="AE1524" s="162"/>
      <c r="AF1524" s="162"/>
      <c r="AG1524" s="162"/>
      <c r="AH1524" s="162"/>
      <c r="AI1524" s="163"/>
      <c r="AJ1524" s="163"/>
      <c r="AK1524" s="163"/>
      <c r="AL1524" s="163"/>
      <c r="AM1524" s="199"/>
      <c r="AN1524" s="199"/>
      <c r="AO1524" s="199"/>
      <c r="AP1524" s="199"/>
      <c r="AQ1524" s="199"/>
      <c r="AR1524" s="163"/>
    </row>
    <row r="1525" spans="1:44" x14ac:dyDescent="0.25">
      <c r="A1525" s="165"/>
      <c r="B1525" s="165"/>
      <c r="C1525" s="165"/>
      <c r="D1525" s="166"/>
      <c r="E1525" s="166"/>
      <c r="F1525" s="165"/>
      <c r="G1525" s="165"/>
      <c r="H1525" s="167"/>
      <c r="I1525" s="167"/>
      <c r="J1525" s="161"/>
      <c r="K1525" s="197"/>
      <c r="L1525" s="207"/>
      <c r="M1525" s="233"/>
      <c r="N1525" s="221"/>
      <c r="O1525" s="224"/>
      <c r="P1525" s="399"/>
      <c r="Q1525" s="399"/>
      <c r="R1525" s="205"/>
      <c r="S1525" s="169"/>
      <c r="T1525" s="205"/>
      <c r="U1525" s="169"/>
      <c r="V1525" s="169"/>
      <c r="W1525" s="231"/>
      <c r="X1525" s="168"/>
      <c r="Y1525" s="168"/>
      <c r="Z1525" s="168"/>
      <c r="AA1525" s="168"/>
      <c r="AB1525" s="168"/>
      <c r="AC1525" s="168"/>
      <c r="AD1525" s="162"/>
      <c r="AE1525" s="162"/>
      <c r="AF1525" s="162"/>
      <c r="AG1525" s="162"/>
      <c r="AH1525" s="162"/>
      <c r="AI1525" s="163"/>
      <c r="AJ1525" s="163"/>
      <c r="AK1525" s="163"/>
      <c r="AL1525" s="163"/>
      <c r="AM1525" s="199"/>
      <c r="AN1525" s="199"/>
      <c r="AO1525" s="199"/>
      <c r="AP1525" s="199"/>
      <c r="AQ1525" s="199"/>
      <c r="AR1525" s="163"/>
    </row>
    <row r="1526" spans="1:44" x14ac:dyDescent="0.25">
      <c r="A1526" s="165"/>
      <c r="B1526" s="165"/>
      <c r="C1526" s="165"/>
      <c r="D1526" s="166"/>
      <c r="E1526" s="166"/>
      <c r="F1526" s="165"/>
      <c r="G1526" s="165"/>
      <c r="H1526" s="167"/>
      <c r="I1526" s="167"/>
      <c r="J1526" s="161"/>
      <c r="K1526" s="197"/>
      <c r="L1526" s="207"/>
      <c r="M1526" s="233"/>
      <c r="N1526" s="221"/>
      <c r="O1526" s="224"/>
      <c r="P1526" s="399"/>
      <c r="Q1526" s="399"/>
      <c r="R1526" s="205"/>
      <c r="S1526" s="169"/>
      <c r="T1526" s="205"/>
      <c r="U1526" s="169"/>
      <c r="V1526" s="169"/>
      <c r="W1526" s="231"/>
      <c r="X1526" s="168"/>
      <c r="Y1526" s="168"/>
      <c r="Z1526" s="168"/>
      <c r="AA1526" s="168"/>
      <c r="AB1526" s="168"/>
      <c r="AC1526" s="168"/>
      <c r="AD1526" s="162"/>
      <c r="AE1526" s="162"/>
      <c r="AF1526" s="162"/>
      <c r="AG1526" s="162"/>
      <c r="AH1526" s="162"/>
      <c r="AI1526" s="163"/>
      <c r="AJ1526" s="163"/>
      <c r="AK1526" s="163"/>
      <c r="AL1526" s="163"/>
      <c r="AM1526" s="199"/>
      <c r="AN1526" s="199"/>
      <c r="AO1526" s="199"/>
      <c r="AP1526" s="199"/>
      <c r="AQ1526" s="199"/>
      <c r="AR1526" s="163"/>
    </row>
    <row r="1527" spans="1:44" x14ac:dyDescent="0.25">
      <c r="A1527" s="165"/>
      <c r="B1527" s="165"/>
      <c r="C1527" s="165"/>
      <c r="D1527" s="166"/>
      <c r="E1527" s="166"/>
      <c r="F1527" s="165"/>
      <c r="G1527" s="165"/>
      <c r="H1527" s="167"/>
      <c r="I1527" s="167"/>
      <c r="J1527" s="161"/>
      <c r="K1527" s="197"/>
      <c r="L1527" s="207"/>
      <c r="M1527" s="233"/>
      <c r="N1527" s="221"/>
      <c r="O1527" s="224"/>
      <c r="P1527" s="399"/>
      <c r="Q1527" s="399"/>
      <c r="R1527" s="205"/>
      <c r="S1527" s="169"/>
      <c r="T1527" s="205"/>
      <c r="U1527" s="169"/>
      <c r="V1527" s="169"/>
      <c r="W1527" s="231"/>
      <c r="X1527" s="168"/>
      <c r="Y1527" s="168"/>
      <c r="Z1527" s="168"/>
      <c r="AA1527" s="168"/>
      <c r="AB1527" s="168"/>
      <c r="AC1527" s="168"/>
      <c r="AD1527" s="162"/>
      <c r="AE1527" s="162"/>
      <c r="AF1527" s="162"/>
      <c r="AG1527" s="162"/>
      <c r="AH1527" s="162"/>
      <c r="AI1527" s="163"/>
      <c r="AJ1527" s="163"/>
      <c r="AK1527" s="163"/>
      <c r="AL1527" s="163"/>
      <c r="AM1527" s="199"/>
      <c r="AN1527" s="199"/>
      <c r="AO1527" s="199"/>
      <c r="AP1527" s="199"/>
      <c r="AQ1527" s="199"/>
      <c r="AR1527" s="163"/>
    </row>
    <row r="1528" spans="1:44" x14ac:dyDescent="0.25">
      <c r="A1528" s="165"/>
      <c r="B1528" s="165"/>
      <c r="C1528" s="165"/>
      <c r="D1528" s="166"/>
      <c r="E1528" s="166"/>
      <c r="F1528" s="165"/>
      <c r="G1528" s="165"/>
      <c r="H1528" s="167"/>
      <c r="I1528" s="167"/>
      <c r="J1528" s="161"/>
      <c r="K1528" s="197"/>
      <c r="L1528" s="207"/>
      <c r="M1528" s="233"/>
      <c r="N1528" s="221"/>
      <c r="O1528" s="224"/>
      <c r="P1528" s="399"/>
      <c r="Q1528" s="399"/>
      <c r="R1528" s="205"/>
      <c r="S1528" s="169"/>
      <c r="T1528" s="205"/>
      <c r="U1528" s="169"/>
      <c r="V1528" s="169"/>
      <c r="W1528" s="231"/>
      <c r="X1528" s="168"/>
      <c r="Y1528" s="168"/>
      <c r="Z1528" s="168"/>
      <c r="AA1528" s="168"/>
      <c r="AB1528" s="168"/>
      <c r="AC1528" s="168"/>
      <c r="AD1528" s="162"/>
      <c r="AE1528" s="162"/>
      <c r="AF1528" s="162"/>
      <c r="AG1528" s="162"/>
      <c r="AH1528" s="162"/>
      <c r="AI1528" s="163"/>
      <c r="AJ1528" s="163"/>
      <c r="AK1528" s="163"/>
      <c r="AL1528" s="163"/>
      <c r="AM1528" s="199"/>
      <c r="AN1528" s="199"/>
      <c r="AO1528" s="199"/>
      <c r="AP1528" s="199"/>
      <c r="AQ1528" s="199"/>
      <c r="AR1528" s="163"/>
    </row>
    <row r="1529" spans="1:44" x14ac:dyDescent="0.25">
      <c r="A1529" s="165"/>
      <c r="B1529" s="165"/>
      <c r="C1529" s="165"/>
      <c r="D1529" s="166"/>
      <c r="E1529" s="166"/>
      <c r="F1529" s="165"/>
      <c r="G1529" s="165"/>
      <c r="H1529" s="167"/>
      <c r="I1529" s="167"/>
      <c r="J1529" s="161"/>
      <c r="K1529" s="197"/>
      <c r="L1529" s="207"/>
      <c r="M1529" s="233"/>
      <c r="N1529" s="221"/>
      <c r="O1529" s="224"/>
      <c r="P1529" s="399"/>
      <c r="Q1529" s="399"/>
      <c r="R1529" s="205"/>
      <c r="S1529" s="169"/>
      <c r="T1529" s="205"/>
      <c r="U1529" s="169"/>
      <c r="V1529" s="169"/>
      <c r="W1529" s="231"/>
      <c r="X1529" s="168"/>
      <c r="Y1529" s="168"/>
      <c r="Z1529" s="168"/>
      <c r="AA1529" s="168"/>
      <c r="AB1529" s="168"/>
      <c r="AC1529" s="168"/>
      <c r="AD1529" s="162"/>
      <c r="AE1529" s="162"/>
      <c r="AF1529" s="162"/>
      <c r="AG1529" s="162"/>
      <c r="AH1529" s="162"/>
      <c r="AI1529" s="163"/>
      <c r="AJ1529" s="163"/>
      <c r="AK1529" s="163"/>
      <c r="AL1529" s="163"/>
      <c r="AM1529" s="199"/>
      <c r="AN1529" s="199"/>
      <c r="AO1529" s="199"/>
      <c r="AP1529" s="199"/>
      <c r="AQ1529" s="199"/>
      <c r="AR1529" s="163"/>
    </row>
    <row r="1530" spans="1:44" x14ac:dyDescent="0.25">
      <c r="A1530" s="165"/>
      <c r="B1530" s="165"/>
      <c r="C1530" s="165"/>
      <c r="D1530" s="166"/>
      <c r="E1530" s="166"/>
      <c r="F1530" s="165"/>
      <c r="G1530" s="165"/>
      <c r="H1530" s="167"/>
      <c r="I1530" s="167"/>
      <c r="J1530" s="161"/>
      <c r="K1530" s="197"/>
      <c r="L1530" s="207"/>
      <c r="M1530" s="233"/>
      <c r="N1530" s="221"/>
      <c r="O1530" s="224"/>
      <c r="P1530" s="399"/>
      <c r="Q1530" s="399"/>
      <c r="R1530" s="205"/>
      <c r="S1530" s="169"/>
      <c r="T1530" s="205"/>
      <c r="U1530" s="169"/>
      <c r="V1530" s="169"/>
      <c r="W1530" s="231"/>
      <c r="X1530" s="168"/>
      <c r="Y1530" s="168"/>
      <c r="Z1530" s="168"/>
      <c r="AA1530" s="168"/>
      <c r="AB1530" s="168"/>
      <c r="AC1530" s="168"/>
      <c r="AD1530" s="162"/>
      <c r="AE1530" s="162"/>
      <c r="AF1530" s="162"/>
      <c r="AG1530" s="162"/>
      <c r="AH1530" s="162"/>
      <c r="AI1530" s="163"/>
      <c r="AJ1530" s="163"/>
      <c r="AK1530" s="163"/>
      <c r="AL1530" s="163"/>
      <c r="AM1530" s="199"/>
      <c r="AN1530" s="199"/>
      <c r="AO1530" s="199"/>
      <c r="AP1530" s="199"/>
      <c r="AQ1530" s="199"/>
      <c r="AR1530" s="163"/>
    </row>
    <row r="1531" spans="1:44" x14ac:dyDescent="0.25">
      <c r="A1531" s="165"/>
      <c r="B1531" s="165"/>
      <c r="C1531" s="165"/>
      <c r="D1531" s="166"/>
      <c r="E1531" s="166"/>
      <c r="F1531" s="165"/>
      <c r="G1531" s="165"/>
      <c r="H1531" s="167"/>
      <c r="I1531" s="167"/>
      <c r="J1531" s="161"/>
      <c r="K1531" s="197"/>
      <c r="L1531" s="207"/>
      <c r="M1531" s="233"/>
      <c r="N1531" s="221"/>
      <c r="O1531" s="224"/>
      <c r="P1531" s="399"/>
      <c r="Q1531" s="399"/>
      <c r="R1531" s="205"/>
      <c r="S1531" s="169"/>
      <c r="T1531" s="205"/>
      <c r="U1531" s="169"/>
      <c r="V1531" s="169"/>
      <c r="W1531" s="231"/>
      <c r="X1531" s="168"/>
      <c r="Y1531" s="168"/>
      <c r="Z1531" s="168"/>
      <c r="AA1531" s="168"/>
      <c r="AB1531" s="168"/>
      <c r="AC1531" s="168"/>
      <c r="AD1531" s="162"/>
      <c r="AE1531" s="162"/>
      <c r="AF1531" s="162"/>
      <c r="AG1531" s="162"/>
      <c r="AH1531" s="162"/>
      <c r="AI1531" s="163"/>
      <c r="AJ1531" s="163"/>
      <c r="AK1531" s="163"/>
      <c r="AL1531" s="163"/>
      <c r="AM1531" s="199"/>
      <c r="AN1531" s="199"/>
      <c r="AO1531" s="199"/>
      <c r="AP1531" s="199"/>
      <c r="AQ1531" s="199"/>
      <c r="AR1531" s="163"/>
    </row>
    <row r="1532" spans="1:44" x14ac:dyDescent="0.25">
      <c r="A1532" s="165"/>
      <c r="B1532" s="165"/>
      <c r="C1532" s="165"/>
      <c r="D1532" s="166"/>
      <c r="E1532" s="166"/>
      <c r="F1532" s="165"/>
      <c r="G1532" s="165"/>
      <c r="H1532" s="167"/>
      <c r="I1532" s="167"/>
      <c r="J1532" s="161"/>
      <c r="K1532" s="197"/>
      <c r="L1532" s="207"/>
      <c r="M1532" s="233"/>
      <c r="N1532" s="221"/>
      <c r="O1532" s="224"/>
      <c r="P1532" s="399"/>
      <c r="Q1532" s="399"/>
      <c r="R1532" s="205"/>
      <c r="S1532" s="169"/>
      <c r="T1532" s="205"/>
      <c r="U1532" s="169"/>
      <c r="V1532" s="169"/>
      <c r="W1532" s="231"/>
      <c r="X1532" s="168"/>
      <c r="Y1532" s="168"/>
      <c r="Z1532" s="168"/>
      <c r="AA1532" s="168"/>
      <c r="AB1532" s="168"/>
      <c r="AC1532" s="168"/>
      <c r="AD1532" s="162"/>
      <c r="AE1532" s="162"/>
      <c r="AF1532" s="162"/>
      <c r="AG1532" s="162"/>
      <c r="AH1532" s="162"/>
      <c r="AI1532" s="163"/>
      <c r="AJ1532" s="163"/>
      <c r="AK1532" s="163"/>
      <c r="AL1532" s="163"/>
      <c r="AM1532" s="199"/>
      <c r="AN1532" s="199"/>
      <c r="AO1532" s="199"/>
      <c r="AP1532" s="199"/>
      <c r="AQ1532" s="199"/>
      <c r="AR1532" s="163"/>
    </row>
    <row r="1533" spans="1:44" x14ac:dyDescent="0.25">
      <c r="A1533" s="165"/>
      <c r="B1533" s="165"/>
      <c r="C1533" s="165"/>
      <c r="D1533" s="166"/>
      <c r="E1533" s="166"/>
      <c r="F1533" s="165"/>
      <c r="G1533" s="165"/>
      <c r="H1533" s="167"/>
      <c r="I1533" s="167"/>
      <c r="J1533" s="161"/>
      <c r="K1533" s="197"/>
      <c r="L1533" s="207"/>
      <c r="M1533" s="233"/>
      <c r="N1533" s="221"/>
      <c r="O1533" s="224"/>
      <c r="P1533" s="399"/>
      <c r="Q1533" s="399"/>
      <c r="R1533" s="205"/>
      <c r="S1533" s="169"/>
      <c r="T1533" s="205"/>
      <c r="U1533" s="169"/>
      <c r="V1533" s="169"/>
      <c r="W1533" s="231"/>
      <c r="X1533" s="168"/>
      <c r="Y1533" s="168"/>
      <c r="Z1533" s="168"/>
      <c r="AA1533" s="168"/>
      <c r="AB1533" s="168"/>
      <c r="AC1533" s="168"/>
      <c r="AD1533" s="162"/>
      <c r="AE1533" s="162"/>
      <c r="AF1533" s="162"/>
      <c r="AG1533" s="162"/>
      <c r="AH1533" s="162"/>
      <c r="AI1533" s="163"/>
      <c r="AJ1533" s="163"/>
      <c r="AK1533" s="163"/>
      <c r="AL1533" s="163"/>
      <c r="AM1533" s="199"/>
      <c r="AN1533" s="199"/>
      <c r="AO1533" s="199"/>
      <c r="AP1533" s="199"/>
      <c r="AQ1533" s="199"/>
      <c r="AR1533" s="163"/>
    </row>
    <row r="1534" spans="1:44" x14ac:dyDescent="0.25">
      <c r="A1534" s="165"/>
      <c r="B1534" s="165"/>
      <c r="C1534" s="165"/>
      <c r="D1534" s="166"/>
      <c r="E1534" s="166"/>
      <c r="F1534" s="165"/>
      <c r="G1534" s="165"/>
      <c r="H1534" s="167"/>
      <c r="I1534" s="167"/>
      <c r="J1534" s="161"/>
      <c r="K1534" s="197"/>
      <c r="L1534" s="207"/>
      <c r="M1534" s="233"/>
      <c r="N1534" s="221"/>
      <c r="O1534" s="224"/>
      <c r="P1534" s="399"/>
      <c r="Q1534" s="399"/>
      <c r="R1534" s="205"/>
      <c r="S1534" s="169"/>
      <c r="T1534" s="205"/>
      <c r="U1534" s="169"/>
      <c r="V1534" s="169"/>
      <c r="W1534" s="231"/>
      <c r="X1534" s="168"/>
      <c r="Y1534" s="168"/>
      <c r="Z1534" s="168"/>
      <c r="AA1534" s="168"/>
      <c r="AB1534" s="168"/>
      <c r="AC1534" s="168"/>
      <c r="AD1534" s="162"/>
      <c r="AE1534" s="162"/>
      <c r="AF1534" s="162"/>
      <c r="AG1534" s="162"/>
      <c r="AH1534" s="162"/>
      <c r="AI1534" s="163"/>
      <c r="AJ1534" s="163"/>
      <c r="AK1534" s="163"/>
      <c r="AL1534" s="163"/>
      <c r="AM1534" s="199"/>
      <c r="AN1534" s="199"/>
      <c r="AO1534" s="199"/>
      <c r="AP1534" s="199"/>
      <c r="AQ1534" s="199"/>
      <c r="AR1534" s="163"/>
    </row>
    <row r="1535" spans="1:44" x14ac:dyDescent="0.25">
      <c r="A1535" s="165"/>
      <c r="B1535" s="165"/>
      <c r="C1535" s="165"/>
      <c r="D1535" s="166"/>
      <c r="E1535" s="166"/>
      <c r="F1535" s="165"/>
      <c r="G1535" s="165"/>
      <c r="H1535" s="167"/>
      <c r="I1535" s="167"/>
      <c r="J1535" s="161"/>
      <c r="K1535" s="197"/>
      <c r="L1535" s="207"/>
      <c r="M1535" s="233"/>
      <c r="N1535" s="221"/>
      <c r="O1535" s="224"/>
      <c r="P1535" s="399"/>
      <c r="Q1535" s="399"/>
      <c r="R1535" s="205"/>
      <c r="S1535" s="169"/>
      <c r="T1535" s="205"/>
      <c r="U1535" s="169"/>
      <c r="V1535" s="169"/>
      <c r="W1535" s="231"/>
      <c r="X1535" s="168"/>
      <c r="Y1535" s="168"/>
      <c r="Z1535" s="168"/>
      <c r="AA1535" s="168"/>
      <c r="AB1535" s="168"/>
      <c r="AC1535" s="168"/>
      <c r="AD1535" s="162"/>
      <c r="AE1535" s="162"/>
      <c r="AF1535" s="162"/>
      <c r="AG1535" s="162"/>
      <c r="AH1535" s="162"/>
      <c r="AI1535" s="163"/>
      <c r="AJ1535" s="163"/>
      <c r="AK1535" s="163"/>
      <c r="AL1535" s="163"/>
      <c r="AM1535" s="199"/>
      <c r="AN1535" s="199"/>
      <c r="AO1535" s="199"/>
      <c r="AP1535" s="199"/>
      <c r="AQ1535" s="199"/>
      <c r="AR1535" s="163"/>
    </row>
    <row r="1536" spans="1:44" x14ac:dyDescent="0.25">
      <c r="A1536" s="165"/>
      <c r="B1536" s="165"/>
      <c r="C1536" s="165"/>
      <c r="D1536" s="166"/>
      <c r="E1536" s="166"/>
      <c r="F1536" s="165"/>
      <c r="G1536" s="165"/>
      <c r="H1536" s="167"/>
      <c r="I1536" s="167"/>
      <c r="J1536" s="161"/>
      <c r="K1536" s="197"/>
      <c r="L1536" s="207"/>
      <c r="M1536" s="233"/>
      <c r="N1536" s="221"/>
      <c r="O1536" s="224"/>
      <c r="P1536" s="399"/>
      <c r="Q1536" s="399"/>
      <c r="R1536" s="205"/>
      <c r="S1536" s="169"/>
      <c r="T1536" s="205"/>
      <c r="U1536" s="169"/>
      <c r="V1536" s="169"/>
      <c r="W1536" s="231"/>
      <c r="X1536" s="168"/>
      <c r="Y1536" s="168"/>
      <c r="Z1536" s="168"/>
      <c r="AA1536" s="168"/>
      <c r="AB1536" s="168"/>
      <c r="AC1536" s="168"/>
      <c r="AD1536" s="162"/>
      <c r="AE1536" s="162"/>
      <c r="AF1536" s="162"/>
      <c r="AG1536" s="162"/>
      <c r="AH1536" s="162"/>
      <c r="AI1536" s="163"/>
      <c r="AJ1536" s="163"/>
      <c r="AK1536" s="163"/>
      <c r="AL1536" s="163"/>
      <c r="AM1536" s="199"/>
      <c r="AN1536" s="199"/>
      <c r="AO1536" s="199"/>
      <c r="AP1536" s="199"/>
      <c r="AQ1536" s="199"/>
      <c r="AR1536" s="163"/>
    </row>
    <row r="1537" spans="1:44" x14ac:dyDescent="0.25">
      <c r="A1537" s="165"/>
      <c r="B1537" s="165"/>
      <c r="C1537" s="165"/>
      <c r="D1537" s="166"/>
      <c r="E1537" s="166"/>
      <c r="F1537" s="165"/>
      <c r="G1537" s="165"/>
      <c r="H1537" s="167"/>
      <c r="I1537" s="167"/>
      <c r="J1537" s="161"/>
      <c r="K1537" s="197"/>
      <c r="L1537" s="207"/>
      <c r="M1537" s="233"/>
      <c r="N1537" s="221"/>
      <c r="O1537" s="224"/>
      <c r="P1537" s="399"/>
      <c r="Q1537" s="399"/>
      <c r="R1537" s="205"/>
      <c r="S1537" s="169"/>
      <c r="T1537" s="205"/>
      <c r="U1537" s="169"/>
      <c r="V1537" s="169"/>
      <c r="W1537" s="231"/>
      <c r="X1537" s="168"/>
      <c r="Y1537" s="168"/>
      <c r="Z1537" s="168"/>
      <c r="AA1537" s="168"/>
      <c r="AB1537" s="168"/>
      <c r="AC1537" s="168"/>
      <c r="AD1537" s="162"/>
      <c r="AE1537" s="162"/>
      <c r="AF1537" s="162"/>
      <c r="AG1537" s="162"/>
      <c r="AH1537" s="162"/>
      <c r="AI1537" s="163"/>
      <c r="AJ1537" s="163"/>
      <c r="AK1537" s="163"/>
      <c r="AL1537" s="163"/>
      <c r="AM1537" s="199"/>
      <c r="AN1537" s="199"/>
      <c r="AO1537" s="199"/>
      <c r="AP1537" s="199"/>
      <c r="AQ1537" s="199"/>
      <c r="AR1537" s="163"/>
    </row>
    <row r="1538" spans="1:44" x14ac:dyDescent="0.25">
      <c r="A1538" s="165"/>
      <c r="B1538" s="165"/>
      <c r="C1538" s="165"/>
      <c r="D1538" s="166"/>
      <c r="E1538" s="166"/>
      <c r="F1538" s="165"/>
      <c r="G1538" s="165"/>
      <c r="H1538" s="167"/>
      <c r="I1538" s="167"/>
      <c r="J1538" s="161"/>
      <c r="K1538" s="197"/>
      <c r="L1538" s="207"/>
      <c r="M1538" s="233"/>
      <c r="N1538" s="221"/>
      <c r="O1538" s="224"/>
      <c r="P1538" s="399"/>
      <c r="Q1538" s="399"/>
      <c r="R1538" s="205"/>
      <c r="S1538" s="169"/>
      <c r="T1538" s="205"/>
      <c r="U1538" s="169"/>
      <c r="V1538" s="169"/>
      <c r="W1538" s="231"/>
      <c r="X1538" s="168"/>
      <c r="Y1538" s="168"/>
      <c r="Z1538" s="168"/>
      <c r="AA1538" s="168"/>
      <c r="AB1538" s="168"/>
      <c r="AC1538" s="168"/>
      <c r="AD1538" s="162"/>
      <c r="AE1538" s="162"/>
      <c r="AF1538" s="162"/>
      <c r="AG1538" s="162"/>
      <c r="AH1538" s="162"/>
      <c r="AI1538" s="163"/>
      <c r="AJ1538" s="163"/>
      <c r="AK1538" s="163"/>
      <c r="AL1538" s="163"/>
      <c r="AM1538" s="199"/>
      <c r="AN1538" s="199"/>
      <c r="AO1538" s="199"/>
      <c r="AP1538" s="199"/>
      <c r="AQ1538" s="199"/>
      <c r="AR1538" s="163"/>
    </row>
    <row r="1539" spans="1:44" x14ac:dyDescent="0.25">
      <c r="A1539" s="165"/>
      <c r="B1539" s="165"/>
      <c r="C1539" s="165"/>
      <c r="D1539" s="166"/>
      <c r="E1539" s="166"/>
      <c r="F1539" s="165"/>
      <c r="G1539" s="165"/>
      <c r="H1539" s="167"/>
      <c r="I1539" s="167"/>
      <c r="J1539" s="161"/>
      <c r="K1539" s="197"/>
      <c r="L1539" s="207"/>
      <c r="M1539" s="233"/>
      <c r="N1539" s="221"/>
      <c r="O1539" s="224"/>
      <c r="P1539" s="399"/>
      <c r="Q1539" s="399"/>
      <c r="R1539" s="205"/>
      <c r="S1539" s="169"/>
      <c r="T1539" s="205"/>
      <c r="U1539" s="169"/>
      <c r="V1539" s="169"/>
      <c r="W1539" s="231"/>
      <c r="X1539" s="168"/>
      <c r="Y1539" s="168"/>
      <c r="Z1539" s="168"/>
      <c r="AA1539" s="168"/>
      <c r="AB1539" s="168"/>
      <c r="AC1539" s="168"/>
      <c r="AD1539" s="162"/>
      <c r="AE1539" s="162"/>
      <c r="AF1539" s="162"/>
      <c r="AG1539" s="162"/>
      <c r="AH1539" s="162"/>
      <c r="AI1539" s="163"/>
      <c r="AJ1539" s="163"/>
      <c r="AK1539" s="163"/>
      <c r="AL1539" s="163"/>
      <c r="AM1539" s="199"/>
      <c r="AN1539" s="199"/>
      <c r="AO1539" s="199"/>
      <c r="AP1539" s="199"/>
      <c r="AQ1539" s="199"/>
      <c r="AR1539" s="163"/>
    </row>
    <row r="1540" spans="1:44" x14ac:dyDescent="0.25">
      <c r="A1540" s="165"/>
      <c r="B1540" s="165"/>
      <c r="C1540" s="165"/>
      <c r="D1540" s="166"/>
      <c r="E1540" s="166"/>
      <c r="F1540" s="165"/>
      <c r="G1540" s="165"/>
      <c r="H1540" s="167"/>
      <c r="I1540" s="167"/>
      <c r="J1540" s="161"/>
      <c r="K1540" s="197"/>
      <c r="L1540" s="207"/>
      <c r="M1540" s="233"/>
      <c r="N1540" s="221"/>
      <c r="O1540" s="224"/>
      <c r="P1540" s="399"/>
      <c r="Q1540" s="399"/>
      <c r="R1540" s="205"/>
      <c r="S1540" s="169"/>
      <c r="T1540" s="205"/>
      <c r="U1540" s="169"/>
      <c r="V1540" s="169"/>
      <c r="W1540" s="231"/>
      <c r="X1540" s="168"/>
      <c r="Y1540" s="168"/>
      <c r="Z1540" s="168"/>
      <c r="AA1540" s="168"/>
      <c r="AB1540" s="168"/>
      <c r="AC1540" s="168"/>
      <c r="AD1540" s="162"/>
      <c r="AE1540" s="162"/>
      <c r="AF1540" s="162"/>
      <c r="AG1540" s="162"/>
      <c r="AH1540" s="162"/>
      <c r="AI1540" s="163"/>
      <c r="AJ1540" s="163"/>
      <c r="AK1540" s="163"/>
      <c r="AL1540" s="163"/>
      <c r="AM1540" s="199"/>
      <c r="AN1540" s="199"/>
      <c r="AO1540" s="199"/>
      <c r="AP1540" s="199"/>
      <c r="AQ1540" s="199"/>
      <c r="AR1540" s="163"/>
    </row>
    <row r="1541" spans="1:44" x14ac:dyDescent="0.25">
      <c r="A1541" s="165"/>
      <c r="B1541" s="165"/>
      <c r="C1541" s="165"/>
      <c r="D1541" s="166"/>
      <c r="E1541" s="166"/>
      <c r="F1541" s="165"/>
      <c r="G1541" s="165"/>
      <c r="H1541" s="167"/>
      <c r="I1541" s="167"/>
      <c r="J1541" s="161"/>
      <c r="K1541" s="197"/>
      <c r="L1541" s="207"/>
      <c r="M1541" s="233"/>
      <c r="N1541" s="221"/>
      <c r="O1541" s="224"/>
      <c r="P1541" s="399"/>
      <c r="Q1541" s="399"/>
      <c r="R1541" s="205"/>
      <c r="S1541" s="169"/>
      <c r="T1541" s="205"/>
      <c r="U1541" s="169"/>
      <c r="V1541" s="169"/>
      <c r="W1541" s="231"/>
      <c r="X1541" s="168"/>
      <c r="Y1541" s="168"/>
      <c r="Z1541" s="168"/>
      <c r="AA1541" s="168"/>
      <c r="AB1541" s="168"/>
      <c r="AC1541" s="168"/>
      <c r="AD1541" s="162"/>
      <c r="AE1541" s="162"/>
      <c r="AF1541" s="162"/>
      <c r="AG1541" s="162"/>
      <c r="AH1541" s="162"/>
      <c r="AI1541" s="163"/>
      <c r="AJ1541" s="163"/>
      <c r="AK1541" s="163"/>
      <c r="AL1541" s="163"/>
      <c r="AM1541" s="199"/>
      <c r="AN1541" s="199"/>
      <c r="AO1541" s="199"/>
      <c r="AP1541" s="199"/>
      <c r="AQ1541" s="199"/>
      <c r="AR1541" s="163"/>
    </row>
    <row r="1542" spans="1:44" x14ac:dyDescent="0.25">
      <c r="A1542" s="165"/>
      <c r="B1542" s="165"/>
      <c r="C1542" s="165"/>
      <c r="D1542" s="166"/>
      <c r="E1542" s="166"/>
      <c r="F1542" s="165"/>
      <c r="G1542" s="165"/>
      <c r="H1542" s="167"/>
      <c r="I1542" s="167"/>
      <c r="J1542" s="161"/>
      <c r="K1542" s="166"/>
      <c r="L1542" s="207"/>
      <c r="M1542" s="233"/>
      <c r="N1542" s="221"/>
      <c r="O1542" s="224"/>
      <c r="P1542" s="399"/>
      <c r="Q1542" s="399"/>
      <c r="R1542" s="205"/>
      <c r="S1542" s="169"/>
      <c r="T1542" s="205"/>
      <c r="U1542" s="169"/>
      <c r="V1542" s="169"/>
      <c r="W1542" s="231"/>
      <c r="X1542" s="168"/>
      <c r="Y1542" s="168"/>
      <c r="Z1542" s="168"/>
      <c r="AA1542" s="168"/>
      <c r="AB1542" s="168"/>
      <c r="AC1542" s="168"/>
      <c r="AD1542" s="162"/>
      <c r="AE1542" s="162"/>
      <c r="AF1542" s="162"/>
      <c r="AG1542" s="162"/>
      <c r="AH1542" s="162"/>
      <c r="AI1542" s="163"/>
      <c r="AJ1542" s="163"/>
      <c r="AK1542" s="163"/>
      <c r="AL1542" s="163"/>
      <c r="AM1542" s="199"/>
      <c r="AN1542" s="199"/>
      <c r="AO1542" s="199"/>
      <c r="AP1542" s="199"/>
      <c r="AQ1542" s="199"/>
      <c r="AR1542" s="163"/>
    </row>
    <row r="1543" spans="1:44" x14ac:dyDescent="0.25">
      <c r="A1543" s="165"/>
      <c r="B1543" s="165"/>
      <c r="C1543" s="165"/>
      <c r="D1543" s="166"/>
      <c r="E1543" s="166"/>
      <c r="F1543" s="165"/>
      <c r="G1543" s="165"/>
      <c r="H1543" s="167"/>
      <c r="I1543" s="167"/>
      <c r="J1543" s="161"/>
      <c r="K1543" s="197"/>
      <c r="L1543" s="207"/>
      <c r="M1543" s="233"/>
      <c r="N1543" s="221"/>
      <c r="O1543" s="224"/>
      <c r="P1543" s="399"/>
      <c r="Q1543" s="399"/>
      <c r="R1543" s="205"/>
      <c r="S1543" s="169"/>
      <c r="T1543" s="205"/>
      <c r="U1543" s="169"/>
      <c r="V1543" s="169"/>
      <c r="W1543" s="231"/>
      <c r="X1543" s="168"/>
      <c r="Y1543" s="168"/>
      <c r="Z1543" s="168"/>
      <c r="AA1543" s="168"/>
      <c r="AB1543" s="168"/>
      <c r="AC1543" s="168"/>
      <c r="AD1543" s="162"/>
      <c r="AE1543" s="162"/>
      <c r="AF1543" s="162"/>
      <c r="AG1543" s="162"/>
      <c r="AH1543" s="162"/>
      <c r="AI1543" s="163"/>
      <c r="AJ1543" s="163"/>
      <c r="AK1543" s="163"/>
      <c r="AL1543" s="163"/>
      <c r="AM1543" s="199"/>
      <c r="AN1543" s="199"/>
      <c r="AO1543" s="199"/>
      <c r="AP1543" s="199"/>
      <c r="AQ1543" s="199"/>
      <c r="AR1543" s="163"/>
    </row>
    <row r="1544" spans="1:44" x14ac:dyDescent="0.25">
      <c r="A1544" s="165"/>
      <c r="B1544" s="165"/>
      <c r="C1544" s="165"/>
      <c r="D1544" s="166"/>
      <c r="E1544" s="166"/>
      <c r="F1544" s="165"/>
      <c r="G1544" s="165"/>
      <c r="H1544" s="167"/>
      <c r="I1544" s="167"/>
      <c r="J1544" s="161"/>
      <c r="K1544" s="197"/>
      <c r="L1544" s="207"/>
      <c r="M1544" s="233"/>
      <c r="N1544" s="221"/>
      <c r="O1544" s="224"/>
      <c r="P1544" s="399"/>
      <c r="Q1544" s="399"/>
      <c r="R1544" s="205"/>
      <c r="S1544" s="169"/>
      <c r="T1544" s="205"/>
      <c r="U1544" s="169"/>
      <c r="V1544" s="169"/>
      <c r="W1544" s="231"/>
      <c r="X1544" s="168"/>
      <c r="Y1544" s="168"/>
      <c r="Z1544" s="168"/>
      <c r="AA1544" s="168"/>
      <c r="AB1544" s="168"/>
      <c r="AC1544" s="168"/>
      <c r="AD1544" s="162" t="str">
        <f t="shared" ref="AD1544:AD1606" si="203">IF(H1544="","",MONTH(H1544))</f>
        <v/>
      </c>
      <c r="AE1544" s="162" t="str">
        <f t="shared" ref="AE1544:AE1606" si="204">IF(I1544="","",MONTH(I1544))</f>
        <v/>
      </c>
      <c r="AF1544" s="162" t="str">
        <f t="shared" ref="AF1544:AF1606" si="205">IF(H1544="","",YEAR(H1544))</f>
        <v/>
      </c>
      <c r="AG1544" s="162" t="str">
        <f t="shared" ref="AG1544:AG1606" si="206">IF(I1544="","",YEAR(I1544))</f>
        <v/>
      </c>
      <c r="AH1544" s="162" t="str">
        <f>IF(B1544="Root",IF(J1544="CLOSED",SUMIF(Entrenamientos!A:A,"&lt;="&amp;Mantenimiento!I1544,Entrenamientos!L:L)-SUMIF(Entrenamientos!A:A,"&lt;="&amp;Mantenimiento!H1544,Entrenamientos!L:L),""),"")</f>
        <v/>
      </c>
      <c r="AI1544" s="163" t="str">
        <f>IF(W1544="YES",IF(COUNTIF($W$3:$W1544,"YES")=0,SUMIF(Entrenamientos!A:A,"&lt;="&amp;Mantenimiento!H1544,Entrenamientos!L:L),SUMIF(Entrenamientos!A:A,"&lt;="&amp;Mantenimiento!H1544,Entrenamientos!L:L)-SUMIF($I:$I,"&lt;"&amp;(Mantenimiento!H1544-1),$AI:$AI)),"")</f>
        <v/>
      </c>
      <c r="AJ1544" s="163" t="str">
        <f t="shared" ref="AJ1544:AJ1606" si="207">IF(LEFT(F1544,3)="AWP","",IF(I1544="","",($I1544-$H1544)/$AS$1))</f>
        <v/>
      </c>
      <c r="AK1544" s="163" t="str">
        <f t="shared" ref="AK1544:AK1606" ca="1" si="208">IF(LEFT(F1544,3)="AWP",IF(I1544="",(TODAY()-H1544)/$AS$1,(I1544-H1544)/$AS$1),"")</f>
        <v/>
      </c>
      <c r="AL1544" s="163" t="str">
        <f t="shared" ref="AL1544:AL1606" si="209">IF($F1544="MIP",IF(X1544="X",$AJ1544,""),"")</f>
        <v/>
      </c>
      <c r="AM1544" s="199" t="str">
        <f t="shared" ref="AM1544:AM1606" si="210">IF($F1544="MIP",IF(Y1544="X",$AJ1544,""),"")</f>
        <v/>
      </c>
      <c r="AN1544" s="199" t="str">
        <f>IF($F1544="MIP",IF(#REF!="X",$AJ1544,""),"")</f>
        <v/>
      </c>
      <c r="AO1544" s="199" t="str">
        <f t="shared" ref="AO1544:AO1607" si="211">IF($F1544="MIP",IF(Z1544="X",$AJ1544,""),"")</f>
        <v/>
      </c>
      <c r="AP1544" s="199" t="str">
        <f t="shared" ref="AP1544:AP1607" si="212">IF($F1544="MIP",IF(AA1544="X",$AJ1544,""),"")</f>
        <v/>
      </c>
      <c r="AQ1544" s="199" t="str">
        <f t="shared" ref="AQ1544:AQ1607" si="213">IF($F1544="MIP",IF(AB1544="X",$AJ1544,""),"")</f>
        <v/>
      </c>
      <c r="AR1544" s="163" t="str">
        <f t="shared" ref="AR1544:AR1607" si="214">IF($F1544="MIP",IF(AC1544="X",$AJ1544,""),"")</f>
        <v/>
      </c>
    </row>
    <row r="1545" spans="1:44" x14ac:dyDescent="0.25">
      <c r="A1545" s="165"/>
      <c r="B1545" s="165"/>
      <c r="C1545" s="165"/>
      <c r="D1545" s="166"/>
      <c r="E1545" s="166"/>
      <c r="F1545" s="165"/>
      <c r="G1545" s="165"/>
      <c r="H1545" s="167"/>
      <c r="I1545" s="167"/>
      <c r="J1545" s="161" t="str">
        <f t="shared" ref="J1545:J1607" si="215">IF(A1545="","",IF(OR(I1545="",H1545="")=TRUE,"OPEN","CLOSED"))</f>
        <v/>
      </c>
      <c r="K1545" s="197"/>
      <c r="L1545" s="207"/>
      <c r="M1545" s="233"/>
      <c r="N1545" s="221"/>
      <c r="O1545" s="224"/>
      <c r="P1545" s="399"/>
      <c r="Q1545" s="399"/>
      <c r="R1545" s="205"/>
      <c r="S1545" s="169"/>
      <c r="T1545" s="205"/>
      <c r="U1545" s="169"/>
      <c r="V1545" s="169"/>
      <c r="W1545" s="231"/>
      <c r="X1545" s="168"/>
      <c r="Y1545" s="168"/>
      <c r="Z1545" s="168"/>
      <c r="AA1545" s="168"/>
      <c r="AB1545" s="168"/>
      <c r="AC1545" s="168"/>
      <c r="AD1545" s="162" t="str">
        <f t="shared" si="203"/>
        <v/>
      </c>
      <c r="AE1545" s="162" t="str">
        <f t="shared" si="204"/>
        <v/>
      </c>
      <c r="AF1545" s="162" t="str">
        <f t="shared" si="205"/>
        <v/>
      </c>
      <c r="AG1545" s="162" t="str">
        <f t="shared" si="206"/>
        <v/>
      </c>
      <c r="AH1545" s="162" t="str">
        <f>IF(B1545="Root",IF(J1545="CLOSED",SUMIF(Entrenamientos!A:A,"&lt;="&amp;Mantenimiento!I1545,Entrenamientos!L:L)-SUMIF(Entrenamientos!A:A,"&lt;="&amp;Mantenimiento!H1545,Entrenamientos!L:L),""),"")</f>
        <v/>
      </c>
      <c r="AI1545" s="163" t="str">
        <f>IF(W1545="YES",IF(COUNTIF($W$3:$W1545,"YES")=0,SUMIF(Entrenamientos!A:A,"&lt;="&amp;Mantenimiento!H1545,Entrenamientos!L:L),SUMIF(Entrenamientos!A:A,"&lt;="&amp;Mantenimiento!H1545,Entrenamientos!L:L)-SUMIF($I:$I,"&lt;"&amp;(Mantenimiento!H1545-1),$AI:$AI)),"")</f>
        <v/>
      </c>
      <c r="AJ1545" s="163" t="str">
        <f t="shared" si="207"/>
        <v/>
      </c>
      <c r="AK1545" s="163" t="str">
        <f t="shared" ca="1" si="208"/>
        <v/>
      </c>
      <c r="AL1545" s="163" t="str">
        <f t="shared" si="209"/>
        <v/>
      </c>
      <c r="AM1545" s="199" t="str">
        <f t="shared" si="210"/>
        <v/>
      </c>
      <c r="AN1545" s="199" t="str">
        <f>IF($F1545="MIP",IF(#REF!="X",$AJ1545,""),"")</f>
        <v/>
      </c>
      <c r="AO1545" s="199" t="str">
        <f t="shared" si="211"/>
        <v/>
      </c>
      <c r="AP1545" s="199" t="str">
        <f t="shared" si="212"/>
        <v/>
      </c>
      <c r="AQ1545" s="199" t="str">
        <f t="shared" si="213"/>
        <v/>
      </c>
      <c r="AR1545" s="163" t="str">
        <f t="shared" si="214"/>
        <v/>
      </c>
    </row>
    <row r="1546" spans="1:44" x14ac:dyDescent="0.25">
      <c r="A1546" s="165"/>
      <c r="B1546" s="165"/>
      <c r="C1546" s="165"/>
      <c r="D1546" s="166"/>
      <c r="E1546" s="166"/>
      <c r="F1546" s="165"/>
      <c r="G1546" s="165"/>
      <c r="H1546" s="167"/>
      <c r="I1546" s="167"/>
      <c r="J1546" s="161" t="str">
        <f t="shared" si="215"/>
        <v/>
      </c>
      <c r="K1546" s="197"/>
      <c r="L1546" s="207"/>
      <c r="M1546" s="233"/>
      <c r="N1546" s="221"/>
      <c r="O1546" s="224"/>
      <c r="P1546" s="399"/>
      <c r="Q1546" s="399"/>
      <c r="R1546" s="205"/>
      <c r="S1546" s="169"/>
      <c r="T1546" s="205"/>
      <c r="U1546" s="169"/>
      <c r="V1546" s="169"/>
      <c r="W1546" s="231"/>
      <c r="X1546" s="168"/>
      <c r="Y1546" s="168"/>
      <c r="Z1546" s="168"/>
      <c r="AA1546" s="168"/>
      <c r="AB1546" s="168"/>
      <c r="AC1546" s="168"/>
      <c r="AD1546" s="162" t="str">
        <f t="shared" si="203"/>
        <v/>
      </c>
      <c r="AE1546" s="162" t="str">
        <f t="shared" si="204"/>
        <v/>
      </c>
      <c r="AF1546" s="162" t="str">
        <f t="shared" si="205"/>
        <v/>
      </c>
      <c r="AG1546" s="162" t="str">
        <f t="shared" si="206"/>
        <v/>
      </c>
      <c r="AH1546" s="162" t="str">
        <f>IF(B1546="Root",IF(J1546="CLOSED",SUMIF(Entrenamientos!A:A,"&lt;="&amp;Mantenimiento!I1546,Entrenamientos!L:L)-SUMIF(Entrenamientos!A:A,"&lt;="&amp;Mantenimiento!H1546,Entrenamientos!L:L),""),"")</f>
        <v/>
      </c>
      <c r="AI1546" s="163" t="str">
        <f>IF(W1546="YES",IF(COUNTIF($W$3:$W1546,"YES")=0,SUMIF(Entrenamientos!A:A,"&lt;="&amp;Mantenimiento!H1546,Entrenamientos!L:L),SUMIF(Entrenamientos!A:A,"&lt;="&amp;Mantenimiento!H1546,Entrenamientos!L:L)-SUMIF($I:$I,"&lt;"&amp;(Mantenimiento!H1546-1),$AI:$AI)),"")</f>
        <v/>
      </c>
      <c r="AJ1546" s="163" t="str">
        <f t="shared" si="207"/>
        <v/>
      </c>
      <c r="AK1546" s="163" t="str">
        <f t="shared" ca="1" si="208"/>
        <v/>
      </c>
      <c r="AL1546" s="163" t="str">
        <f t="shared" si="209"/>
        <v/>
      </c>
      <c r="AM1546" s="199" t="str">
        <f t="shared" si="210"/>
        <v/>
      </c>
      <c r="AN1546" s="199" t="str">
        <f>IF($F1546="MIP",IF(#REF!="X",$AJ1546,""),"")</f>
        <v/>
      </c>
      <c r="AO1546" s="199" t="str">
        <f t="shared" si="211"/>
        <v/>
      </c>
      <c r="AP1546" s="199" t="str">
        <f t="shared" si="212"/>
        <v/>
      </c>
      <c r="AQ1546" s="199" t="str">
        <f t="shared" si="213"/>
        <v/>
      </c>
      <c r="AR1546" s="163" t="str">
        <f t="shared" si="214"/>
        <v/>
      </c>
    </row>
    <row r="1547" spans="1:44" x14ac:dyDescent="0.25">
      <c r="A1547" s="165"/>
      <c r="B1547" s="165"/>
      <c r="C1547" s="165"/>
      <c r="D1547" s="166"/>
      <c r="E1547" s="166"/>
      <c r="F1547" s="165"/>
      <c r="G1547" s="165"/>
      <c r="H1547" s="167"/>
      <c r="I1547" s="167"/>
      <c r="J1547" s="161" t="str">
        <f t="shared" si="215"/>
        <v/>
      </c>
      <c r="K1547" s="197"/>
      <c r="L1547" s="207"/>
      <c r="M1547" s="233"/>
      <c r="N1547" s="221"/>
      <c r="O1547" s="224"/>
      <c r="P1547" s="399"/>
      <c r="Q1547" s="399"/>
      <c r="R1547" s="205"/>
      <c r="S1547" s="169"/>
      <c r="T1547" s="205"/>
      <c r="U1547" s="169"/>
      <c r="V1547" s="169"/>
      <c r="W1547" s="231"/>
      <c r="X1547" s="168"/>
      <c r="Y1547" s="168"/>
      <c r="Z1547" s="168"/>
      <c r="AA1547" s="168"/>
      <c r="AB1547" s="168"/>
      <c r="AC1547" s="168"/>
      <c r="AD1547" s="162" t="str">
        <f t="shared" si="203"/>
        <v/>
      </c>
      <c r="AE1547" s="162" t="str">
        <f t="shared" si="204"/>
        <v/>
      </c>
      <c r="AF1547" s="162" t="str">
        <f t="shared" si="205"/>
        <v/>
      </c>
      <c r="AG1547" s="162" t="str">
        <f t="shared" si="206"/>
        <v/>
      </c>
      <c r="AH1547" s="162" t="str">
        <f>IF(B1547="Root",IF(J1547="CLOSED",SUMIF(Entrenamientos!A:A,"&lt;="&amp;Mantenimiento!I1547,Entrenamientos!L:L)-SUMIF(Entrenamientos!A:A,"&lt;="&amp;Mantenimiento!H1547,Entrenamientos!L:L),""),"")</f>
        <v/>
      </c>
      <c r="AI1547" s="163" t="str">
        <f>IF(W1547="YES",IF(COUNTIF($W$3:$W1547,"YES")=0,SUMIF(Entrenamientos!A:A,"&lt;="&amp;Mantenimiento!H1547,Entrenamientos!L:L),SUMIF(Entrenamientos!A:A,"&lt;="&amp;Mantenimiento!H1547,Entrenamientos!L:L)-SUMIF($I:$I,"&lt;"&amp;(Mantenimiento!H1547-1),$AI:$AI)),"")</f>
        <v/>
      </c>
      <c r="AJ1547" s="163" t="str">
        <f t="shared" si="207"/>
        <v/>
      </c>
      <c r="AK1547" s="163" t="str">
        <f t="shared" ca="1" si="208"/>
        <v/>
      </c>
      <c r="AL1547" s="163" t="str">
        <f t="shared" si="209"/>
        <v/>
      </c>
      <c r="AM1547" s="199" t="str">
        <f t="shared" si="210"/>
        <v/>
      </c>
      <c r="AN1547" s="199" t="str">
        <f>IF($F1547="MIP",IF(#REF!="X",$AJ1547,""),"")</f>
        <v/>
      </c>
      <c r="AO1547" s="199" t="str">
        <f t="shared" si="211"/>
        <v/>
      </c>
      <c r="AP1547" s="199" t="str">
        <f t="shared" si="212"/>
        <v/>
      </c>
      <c r="AQ1547" s="199" t="str">
        <f t="shared" si="213"/>
        <v/>
      </c>
      <c r="AR1547" s="163" t="str">
        <f t="shared" si="214"/>
        <v/>
      </c>
    </row>
    <row r="1548" spans="1:44" x14ac:dyDescent="0.25">
      <c r="A1548" s="165"/>
      <c r="B1548" s="165"/>
      <c r="C1548" s="165"/>
      <c r="D1548" s="166"/>
      <c r="E1548" s="166"/>
      <c r="F1548" s="165"/>
      <c r="G1548" s="165"/>
      <c r="H1548" s="167"/>
      <c r="I1548" s="167"/>
      <c r="J1548" s="161" t="str">
        <f t="shared" si="215"/>
        <v/>
      </c>
      <c r="K1548" s="197"/>
      <c r="L1548" s="207"/>
      <c r="M1548" s="233"/>
      <c r="N1548" s="221"/>
      <c r="O1548" s="224"/>
      <c r="P1548" s="399"/>
      <c r="Q1548" s="399"/>
      <c r="R1548" s="205"/>
      <c r="S1548" s="169"/>
      <c r="T1548" s="205"/>
      <c r="U1548" s="169"/>
      <c r="V1548" s="169"/>
      <c r="W1548" s="231"/>
      <c r="X1548" s="168"/>
      <c r="Y1548" s="168"/>
      <c r="Z1548" s="168"/>
      <c r="AA1548" s="168"/>
      <c r="AB1548" s="168"/>
      <c r="AC1548" s="168"/>
      <c r="AD1548" s="162" t="str">
        <f t="shared" si="203"/>
        <v/>
      </c>
      <c r="AE1548" s="162" t="str">
        <f t="shared" si="204"/>
        <v/>
      </c>
      <c r="AF1548" s="162" t="str">
        <f t="shared" si="205"/>
        <v/>
      </c>
      <c r="AG1548" s="162" t="str">
        <f t="shared" si="206"/>
        <v/>
      </c>
      <c r="AH1548" s="162" t="str">
        <f>IF(B1548="Root",IF(J1548="CLOSED",SUMIF(Entrenamientos!A:A,"&lt;="&amp;Mantenimiento!I1548,Entrenamientos!L:L)-SUMIF(Entrenamientos!A:A,"&lt;="&amp;Mantenimiento!H1548,Entrenamientos!L:L),""),"")</f>
        <v/>
      </c>
      <c r="AI1548" s="163" t="str">
        <f>IF(W1548="YES",IF(COUNTIF($W$3:$W1548,"YES")=0,SUMIF(Entrenamientos!A:A,"&lt;="&amp;Mantenimiento!H1548,Entrenamientos!L:L),SUMIF(Entrenamientos!A:A,"&lt;="&amp;Mantenimiento!H1548,Entrenamientos!L:L)-SUMIF($I:$I,"&lt;"&amp;(Mantenimiento!H1548-1),$AI:$AI)),"")</f>
        <v/>
      </c>
      <c r="AJ1548" s="163" t="str">
        <f t="shared" si="207"/>
        <v/>
      </c>
      <c r="AK1548" s="163" t="str">
        <f t="shared" ca="1" si="208"/>
        <v/>
      </c>
      <c r="AL1548" s="163" t="str">
        <f t="shared" si="209"/>
        <v/>
      </c>
      <c r="AM1548" s="199" t="str">
        <f t="shared" si="210"/>
        <v/>
      </c>
      <c r="AN1548" s="199" t="str">
        <f>IF($F1548="MIP",IF(#REF!="X",$AJ1548,""),"")</f>
        <v/>
      </c>
      <c r="AO1548" s="199" t="str">
        <f t="shared" si="211"/>
        <v/>
      </c>
      <c r="AP1548" s="199" t="str">
        <f t="shared" si="212"/>
        <v/>
      </c>
      <c r="AQ1548" s="199" t="str">
        <f t="shared" si="213"/>
        <v/>
      </c>
      <c r="AR1548" s="163" t="str">
        <f t="shared" si="214"/>
        <v/>
      </c>
    </row>
    <row r="1549" spans="1:44" x14ac:dyDescent="0.25">
      <c r="A1549" s="165"/>
      <c r="B1549" s="165"/>
      <c r="C1549" s="165"/>
      <c r="D1549" s="166"/>
      <c r="E1549" s="166"/>
      <c r="F1549" s="165"/>
      <c r="G1549" s="165"/>
      <c r="H1549" s="496"/>
      <c r="I1549" s="167"/>
      <c r="J1549" s="161" t="str">
        <f t="shared" si="215"/>
        <v/>
      </c>
      <c r="K1549" s="197"/>
      <c r="L1549" s="207"/>
      <c r="M1549" s="233"/>
      <c r="N1549" s="221"/>
      <c r="O1549" s="224"/>
      <c r="P1549" s="399"/>
      <c r="Q1549" s="399"/>
      <c r="R1549" s="205"/>
      <c r="S1549" s="169"/>
      <c r="T1549" s="205"/>
      <c r="U1549" s="169"/>
      <c r="V1549" s="169"/>
      <c r="W1549" s="231"/>
      <c r="X1549" s="168"/>
      <c r="Y1549" s="168"/>
      <c r="Z1549" s="168"/>
      <c r="AA1549" s="168"/>
      <c r="AB1549" s="168"/>
      <c r="AC1549" s="168"/>
      <c r="AD1549" s="162" t="str">
        <f t="shared" si="203"/>
        <v/>
      </c>
      <c r="AE1549" s="162" t="str">
        <f t="shared" si="204"/>
        <v/>
      </c>
      <c r="AF1549" s="162" t="str">
        <f t="shared" si="205"/>
        <v/>
      </c>
      <c r="AG1549" s="162" t="str">
        <f t="shared" si="206"/>
        <v/>
      </c>
      <c r="AH1549" s="162" t="str">
        <f>IF(B1549="Root",IF(J1549="CLOSED",SUMIF(Entrenamientos!A:A,"&lt;="&amp;Mantenimiento!I1549,Entrenamientos!L:L)-SUMIF(Entrenamientos!A:A,"&lt;="&amp;Mantenimiento!H1549,Entrenamientos!L:L),""),"")</f>
        <v/>
      </c>
      <c r="AI1549" s="163" t="str">
        <f>IF(W1549="YES",IF(COUNTIF($W$3:$W1549,"YES")=0,SUMIF(Entrenamientos!A:A,"&lt;="&amp;Mantenimiento!H1549,Entrenamientos!L:L),SUMIF(Entrenamientos!A:A,"&lt;="&amp;Mantenimiento!H1549,Entrenamientos!L:L)-SUMIF($I:$I,"&lt;"&amp;(Mantenimiento!H1549-1),$AI:$AI)),"")</f>
        <v/>
      </c>
      <c r="AJ1549" s="163" t="str">
        <f t="shared" si="207"/>
        <v/>
      </c>
      <c r="AK1549" s="163" t="str">
        <f t="shared" ca="1" si="208"/>
        <v/>
      </c>
      <c r="AL1549" s="163" t="str">
        <f t="shared" si="209"/>
        <v/>
      </c>
      <c r="AM1549" s="199" t="str">
        <f t="shared" si="210"/>
        <v/>
      </c>
      <c r="AN1549" s="199" t="str">
        <f>IF($F1549="MIP",IF(#REF!="X",$AJ1549,""),"")</f>
        <v/>
      </c>
      <c r="AO1549" s="199" t="str">
        <f t="shared" si="211"/>
        <v/>
      </c>
      <c r="AP1549" s="199" t="str">
        <f t="shared" si="212"/>
        <v/>
      </c>
      <c r="AQ1549" s="199" t="str">
        <f t="shared" si="213"/>
        <v/>
      </c>
      <c r="AR1549" s="163" t="str">
        <f t="shared" si="214"/>
        <v/>
      </c>
    </row>
    <row r="1550" spans="1:44" x14ac:dyDescent="0.25">
      <c r="A1550" s="165"/>
      <c r="B1550" s="165"/>
      <c r="C1550" s="165"/>
      <c r="D1550" s="166"/>
      <c r="E1550" s="166"/>
      <c r="F1550" s="165"/>
      <c r="G1550" s="165"/>
      <c r="H1550" s="167"/>
      <c r="I1550" s="167"/>
      <c r="J1550" s="161" t="str">
        <f t="shared" si="215"/>
        <v/>
      </c>
      <c r="K1550" s="197"/>
      <c r="L1550" s="207"/>
      <c r="M1550" s="233"/>
      <c r="N1550" s="221"/>
      <c r="O1550" s="224"/>
      <c r="P1550" s="399"/>
      <c r="Q1550" s="399"/>
      <c r="R1550" s="205"/>
      <c r="S1550" s="169"/>
      <c r="T1550" s="205"/>
      <c r="U1550" s="169"/>
      <c r="V1550" s="169"/>
      <c r="W1550" s="231"/>
      <c r="X1550" s="168"/>
      <c r="Y1550" s="168"/>
      <c r="Z1550" s="168"/>
      <c r="AA1550" s="168"/>
      <c r="AB1550" s="168"/>
      <c r="AC1550" s="168"/>
      <c r="AD1550" s="162" t="str">
        <f t="shared" si="203"/>
        <v/>
      </c>
      <c r="AE1550" s="162" t="str">
        <f t="shared" si="204"/>
        <v/>
      </c>
      <c r="AF1550" s="162" t="str">
        <f t="shared" si="205"/>
        <v/>
      </c>
      <c r="AG1550" s="162" t="str">
        <f t="shared" si="206"/>
        <v/>
      </c>
      <c r="AH1550" s="162" t="str">
        <f>IF(B1550="Root",IF(J1550="CLOSED",SUMIF(Entrenamientos!A:A,"&lt;="&amp;Mantenimiento!I1550,Entrenamientos!L:L)-SUMIF(Entrenamientos!A:A,"&lt;="&amp;Mantenimiento!H1550,Entrenamientos!L:L),""),"")</f>
        <v/>
      </c>
      <c r="AI1550" s="163" t="str">
        <f>IF(W1550="YES",IF(COUNTIF($W$3:$W1550,"YES")=0,SUMIF(Entrenamientos!A:A,"&lt;="&amp;Mantenimiento!H1550,Entrenamientos!L:L),SUMIF(Entrenamientos!A:A,"&lt;="&amp;Mantenimiento!H1550,Entrenamientos!L:L)-SUMIF($I:$I,"&lt;"&amp;(Mantenimiento!H1550-1),$AI:$AI)),"")</f>
        <v/>
      </c>
      <c r="AJ1550" s="163" t="str">
        <f t="shared" si="207"/>
        <v/>
      </c>
      <c r="AK1550" s="163" t="str">
        <f t="shared" ca="1" si="208"/>
        <v/>
      </c>
      <c r="AL1550" s="163" t="str">
        <f t="shared" si="209"/>
        <v/>
      </c>
      <c r="AM1550" s="199" t="str">
        <f t="shared" si="210"/>
        <v/>
      </c>
      <c r="AN1550" s="199" t="str">
        <f>IF($F1550="MIP",IF(#REF!="X",$AJ1550,""),"")</f>
        <v/>
      </c>
      <c r="AO1550" s="199" t="str">
        <f t="shared" si="211"/>
        <v/>
      </c>
      <c r="AP1550" s="199" t="str">
        <f t="shared" si="212"/>
        <v/>
      </c>
      <c r="AQ1550" s="199" t="str">
        <f t="shared" si="213"/>
        <v/>
      </c>
      <c r="AR1550" s="163" t="str">
        <f t="shared" si="214"/>
        <v/>
      </c>
    </row>
    <row r="1551" spans="1:44" x14ac:dyDescent="0.25">
      <c r="A1551" s="165"/>
      <c r="B1551" s="165"/>
      <c r="C1551" s="165"/>
      <c r="D1551" s="166"/>
      <c r="E1551" s="166"/>
      <c r="F1551" s="165"/>
      <c r="G1551" s="165"/>
      <c r="H1551" s="167"/>
      <c r="I1551" s="167"/>
      <c r="J1551" s="161" t="str">
        <f t="shared" si="215"/>
        <v/>
      </c>
      <c r="K1551" s="197"/>
      <c r="L1551" s="207"/>
      <c r="M1551" s="233"/>
      <c r="N1551" s="221"/>
      <c r="O1551" s="224"/>
      <c r="P1551" s="399"/>
      <c r="Q1551" s="399"/>
      <c r="R1551" s="205"/>
      <c r="S1551" s="169"/>
      <c r="T1551" s="205"/>
      <c r="U1551" s="169"/>
      <c r="V1551" s="169"/>
      <c r="W1551" s="231"/>
      <c r="X1551" s="168"/>
      <c r="Y1551" s="168"/>
      <c r="Z1551" s="168"/>
      <c r="AA1551" s="168"/>
      <c r="AB1551" s="168"/>
      <c r="AC1551" s="168"/>
      <c r="AD1551" s="162" t="str">
        <f t="shared" si="203"/>
        <v/>
      </c>
      <c r="AE1551" s="162" t="str">
        <f t="shared" si="204"/>
        <v/>
      </c>
      <c r="AF1551" s="162" t="str">
        <f t="shared" si="205"/>
        <v/>
      </c>
      <c r="AG1551" s="162" t="str">
        <f t="shared" si="206"/>
        <v/>
      </c>
      <c r="AH1551" s="162" t="str">
        <f>IF(B1551="Root",IF(J1551="CLOSED",SUMIF(Entrenamientos!A:A,"&lt;="&amp;Mantenimiento!I1551,Entrenamientos!L:L)-SUMIF(Entrenamientos!A:A,"&lt;="&amp;Mantenimiento!H1551,Entrenamientos!L:L),""),"")</f>
        <v/>
      </c>
      <c r="AI1551" s="163" t="str">
        <f>IF(W1551="YES",IF(COUNTIF($W$3:$W1551,"YES")=0,SUMIF(Entrenamientos!A:A,"&lt;="&amp;Mantenimiento!H1551,Entrenamientos!L:L),SUMIF(Entrenamientos!A:A,"&lt;="&amp;Mantenimiento!H1551,Entrenamientos!L:L)-SUMIF($I:$I,"&lt;"&amp;(Mantenimiento!H1551-1),$AI:$AI)),"")</f>
        <v/>
      </c>
      <c r="AJ1551" s="163" t="str">
        <f t="shared" si="207"/>
        <v/>
      </c>
      <c r="AK1551" s="163" t="str">
        <f t="shared" ca="1" si="208"/>
        <v/>
      </c>
      <c r="AL1551" s="163" t="str">
        <f t="shared" si="209"/>
        <v/>
      </c>
      <c r="AM1551" s="199" t="str">
        <f t="shared" si="210"/>
        <v/>
      </c>
      <c r="AN1551" s="199" t="str">
        <f>IF($F1551="MIP",IF(#REF!="X",$AJ1551,""),"")</f>
        <v/>
      </c>
      <c r="AO1551" s="199" t="str">
        <f t="shared" si="211"/>
        <v/>
      </c>
      <c r="AP1551" s="199" t="str">
        <f t="shared" si="212"/>
        <v/>
      </c>
      <c r="AQ1551" s="199" t="str">
        <f t="shared" si="213"/>
        <v/>
      </c>
      <c r="AR1551" s="163" t="str">
        <f t="shared" si="214"/>
        <v/>
      </c>
    </row>
    <row r="1552" spans="1:44" x14ac:dyDescent="0.25">
      <c r="A1552" s="165"/>
      <c r="B1552" s="165"/>
      <c r="C1552" s="165"/>
      <c r="D1552" s="166"/>
      <c r="E1552" s="166"/>
      <c r="F1552" s="165"/>
      <c r="G1552" s="165"/>
      <c r="H1552" s="167"/>
      <c r="I1552" s="167"/>
      <c r="J1552" s="161" t="str">
        <f t="shared" si="215"/>
        <v/>
      </c>
      <c r="K1552" s="197"/>
      <c r="L1552" s="207"/>
      <c r="M1552" s="233"/>
      <c r="N1552" s="221"/>
      <c r="O1552" s="224"/>
      <c r="P1552" s="399"/>
      <c r="Q1552" s="399"/>
      <c r="R1552" s="205"/>
      <c r="S1552" s="169"/>
      <c r="T1552" s="205"/>
      <c r="U1552" s="169"/>
      <c r="V1552" s="169"/>
      <c r="W1552" s="231"/>
      <c r="X1552" s="168"/>
      <c r="Y1552" s="168"/>
      <c r="Z1552" s="168"/>
      <c r="AA1552" s="168"/>
      <c r="AB1552" s="168"/>
      <c r="AC1552" s="168"/>
      <c r="AD1552" s="162" t="str">
        <f t="shared" si="203"/>
        <v/>
      </c>
      <c r="AE1552" s="162" t="str">
        <f t="shared" si="204"/>
        <v/>
      </c>
      <c r="AF1552" s="162" t="str">
        <f t="shared" si="205"/>
        <v/>
      </c>
      <c r="AG1552" s="162" t="str">
        <f t="shared" si="206"/>
        <v/>
      </c>
      <c r="AH1552" s="162" t="str">
        <f>IF(B1552="Root",IF(J1552="CLOSED",SUMIF(Entrenamientos!A:A,"&lt;="&amp;Mantenimiento!I1552,Entrenamientos!L:L)-SUMIF(Entrenamientos!A:A,"&lt;="&amp;Mantenimiento!H1552,Entrenamientos!L:L),""),"")</f>
        <v/>
      </c>
      <c r="AI1552" s="163" t="str">
        <f>IF(W1552="YES",IF(COUNTIF($W$3:$W1552,"YES")=0,SUMIF(Entrenamientos!A:A,"&lt;="&amp;Mantenimiento!H1552,Entrenamientos!L:L),SUMIF(Entrenamientos!A:A,"&lt;="&amp;Mantenimiento!H1552,Entrenamientos!L:L)-SUMIF($I:$I,"&lt;"&amp;(Mantenimiento!H1552-1),$AI:$AI)),"")</f>
        <v/>
      </c>
      <c r="AJ1552" s="163" t="str">
        <f t="shared" si="207"/>
        <v/>
      </c>
      <c r="AK1552" s="163" t="str">
        <f t="shared" ca="1" si="208"/>
        <v/>
      </c>
      <c r="AL1552" s="163" t="str">
        <f t="shared" si="209"/>
        <v/>
      </c>
      <c r="AM1552" s="199" t="str">
        <f t="shared" si="210"/>
        <v/>
      </c>
      <c r="AN1552" s="199" t="str">
        <f>IF($F1552="MIP",IF(#REF!="X",$AJ1552,""),"")</f>
        <v/>
      </c>
      <c r="AO1552" s="199" t="str">
        <f t="shared" si="211"/>
        <v/>
      </c>
      <c r="AP1552" s="199" t="str">
        <f t="shared" si="212"/>
        <v/>
      </c>
      <c r="AQ1552" s="199" t="str">
        <f t="shared" si="213"/>
        <v/>
      </c>
      <c r="AR1552" s="163" t="str">
        <f t="shared" si="214"/>
        <v/>
      </c>
    </row>
    <row r="1553" spans="1:44" x14ac:dyDescent="0.25">
      <c r="A1553" s="165"/>
      <c r="B1553" s="165"/>
      <c r="C1553" s="165"/>
      <c r="D1553" s="166"/>
      <c r="E1553" s="166"/>
      <c r="F1553" s="165"/>
      <c r="G1553" s="165"/>
      <c r="H1553" s="167"/>
      <c r="I1553" s="167"/>
      <c r="J1553" s="161" t="str">
        <f t="shared" si="215"/>
        <v/>
      </c>
      <c r="K1553" s="197"/>
      <c r="L1553" s="207"/>
      <c r="M1553" s="233"/>
      <c r="N1553" s="221"/>
      <c r="O1553" s="224"/>
      <c r="P1553" s="399"/>
      <c r="Q1553" s="399"/>
      <c r="R1553" s="205"/>
      <c r="S1553" s="169"/>
      <c r="T1553" s="205"/>
      <c r="U1553" s="169"/>
      <c r="V1553" s="169"/>
      <c r="W1553" s="231"/>
      <c r="X1553" s="168"/>
      <c r="Y1553" s="168"/>
      <c r="Z1553" s="168"/>
      <c r="AA1553" s="168"/>
      <c r="AB1553" s="168"/>
      <c r="AC1553" s="168"/>
      <c r="AD1553" s="162" t="str">
        <f t="shared" si="203"/>
        <v/>
      </c>
      <c r="AE1553" s="162" t="str">
        <f t="shared" si="204"/>
        <v/>
      </c>
      <c r="AF1553" s="162" t="str">
        <f t="shared" si="205"/>
        <v/>
      </c>
      <c r="AG1553" s="162" t="str">
        <f t="shared" si="206"/>
        <v/>
      </c>
      <c r="AH1553" s="162" t="str">
        <f>IF(B1553="Root",IF(J1553="CLOSED",SUMIF(Entrenamientos!A:A,"&lt;="&amp;Mantenimiento!I1553,Entrenamientos!L:L)-SUMIF(Entrenamientos!A:A,"&lt;="&amp;Mantenimiento!H1553,Entrenamientos!L:L),""),"")</f>
        <v/>
      </c>
      <c r="AI1553" s="163" t="str">
        <f>IF(W1553="YES",IF(COUNTIF($W$3:$W1553,"YES")=0,SUMIF(Entrenamientos!A:A,"&lt;="&amp;Mantenimiento!H1553,Entrenamientos!L:L),SUMIF(Entrenamientos!A:A,"&lt;="&amp;Mantenimiento!H1553,Entrenamientos!L:L)-SUMIF($I:$I,"&lt;"&amp;(Mantenimiento!H1553-1),$AI:$AI)),"")</f>
        <v/>
      </c>
      <c r="AJ1553" s="163" t="str">
        <f t="shared" si="207"/>
        <v/>
      </c>
      <c r="AK1553" s="163" t="str">
        <f t="shared" ca="1" si="208"/>
        <v/>
      </c>
      <c r="AL1553" s="163" t="str">
        <f t="shared" si="209"/>
        <v/>
      </c>
      <c r="AM1553" s="199" t="str">
        <f t="shared" si="210"/>
        <v/>
      </c>
      <c r="AN1553" s="199" t="str">
        <f>IF($F1553="MIP",IF(#REF!="X",$AJ1553,""),"")</f>
        <v/>
      </c>
      <c r="AO1553" s="199" t="str">
        <f t="shared" si="211"/>
        <v/>
      </c>
      <c r="AP1553" s="199" t="str">
        <f t="shared" si="212"/>
        <v/>
      </c>
      <c r="AQ1553" s="199" t="str">
        <f t="shared" si="213"/>
        <v/>
      </c>
      <c r="AR1553" s="163" t="str">
        <f t="shared" si="214"/>
        <v/>
      </c>
    </row>
    <row r="1554" spans="1:44" x14ac:dyDescent="0.25">
      <c r="A1554" s="165"/>
      <c r="B1554" s="165"/>
      <c r="C1554" s="165"/>
      <c r="D1554" s="166"/>
      <c r="E1554" s="166"/>
      <c r="F1554" s="165"/>
      <c r="G1554" s="165"/>
      <c r="H1554" s="167"/>
      <c r="I1554" s="167"/>
      <c r="J1554" s="161" t="str">
        <f t="shared" si="215"/>
        <v/>
      </c>
      <c r="K1554" s="197"/>
      <c r="L1554" s="207"/>
      <c r="M1554" s="233"/>
      <c r="N1554" s="221"/>
      <c r="O1554" s="224"/>
      <c r="P1554" s="399"/>
      <c r="Q1554" s="399"/>
      <c r="R1554" s="205"/>
      <c r="S1554" s="169"/>
      <c r="T1554" s="205"/>
      <c r="U1554" s="169"/>
      <c r="V1554" s="169"/>
      <c r="W1554" s="231"/>
      <c r="X1554" s="168"/>
      <c r="Y1554" s="168"/>
      <c r="Z1554" s="168"/>
      <c r="AA1554" s="168"/>
      <c r="AB1554" s="168"/>
      <c r="AC1554" s="168"/>
      <c r="AD1554" s="162" t="str">
        <f t="shared" si="203"/>
        <v/>
      </c>
      <c r="AE1554" s="162" t="str">
        <f t="shared" si="204"/>
        <v/>
      </c>
      <c r="AF1554" s="162" t="str">
        <f t="shared" si="205"/>
        <v/>
      </c>
      <c r="AG1554" s="162" t="str">
        <f t="shared" si="206"/>
        <v/>
      </c>
      <c r="AH1554" s="162" t="str">
        <f>IF(B1554="Root",IF(J1554="CLOSED",SUMIF(Entrenamientos!A:A,"&lt;="&amp;Mantenimiento!I1554,Entrenamientos!L:L)-SUMIF(Entrenamientos!A:A,"&lt;="&amp;Mantenimiento!H1554,Entrenamientos!L:L),""),"")</f>
        <v/>
      </c>
      <c r="AI1554" s="163" t="str">
        <f>IF(W1554="YES",IF(COUNTIF($W$3:$W1554,"YES")=0,SUMIF(Entrenamientos!A:A,"&lt;="&amp;Mantenimiento!H1554,Entrenamientos!L:L),SUMIF(Entrenamientos!A:A,"&lt;="&amp;Mantenimiento!H1554,Entrenamientos!L:L)-SUMIF($I:$I,"&lt;"&amp;(Mantenimiento!H1554-1),$AI:$AI)),"")</f>
        <v/>
      </c>
      <c r="AJ1554" s="163" t="str">
        <f t="shared" si="207"/>
        <v/>
      </c>
      <c r="AK1554" s="163" t="str">
        <f t="shared" ca="1" si="208"/>
        <v/>
      </c>
      <c r="AL1554" s="163" t="str">
        <f t="shared" si="209"/>
        <v/>
      </c>
      <c r="AM1554" s="199" t="str">
        <f t="shared" si="210"/>
        <v/>
      </c>
      <c r="AN1554" s="199" t="str">
        <f>IF($F1554="MIP",IF(#REF!="X",$AJ1554,""),"")</f>
        <v/>
      </c>
      <c r="AO1554" s="199" t="str">
        <f t="shared" si="211"/>
        <v/>
      </c>
      <c r="AP1554" s="199" t="str">
        <f t="shared" si="212"/>
        <v/>
      </c>
      <c r="AQ1554" s="199" t="str">
        <f t="shared" si="213"/>
        <v/>
      </c>
      <c r="AR1554" s="163" t="str">
        <f t="shared" si="214"/>
        <v/>
      </c>
    </row>
    <row r="1555" spans="1:44" x14ac:dyDescent="0.25">
      <c r="A1555" s="165"/>
      <c r="B1555" s="165"/>
      <c r="C1555" s="165"/>
      <c r="D1555" s="166"/>
      <c r="E1555" s="166"/>
      <c r="F1555" s="165"/>
      <c r="G1555" s="165"/>
      <c r="H1555" s="167"/>
      <c r="I1555" s="167"/>
      <c r="J1555" s="161" t="str">
        <f t="shared" si="215"/>
        <v/>
      </c>
      <c r="K1555" s="197"/>
      <c r="L1555" s="207"/>
      <c r="M1555" s="233"/>
      <c r="N1555" s="221"/>
      <c r="O1555" s="224"/>
      <c r="P1555" s="399"/>
      <c r="Q1555" s="399"/>
      <c r="R1555" s="205"/>
      <c r="S1555" s="169"/>
      <c r="T1555" s="205"/>
      <c r="U1555" s="169"/>
      <c r="V1555" s="169"/>
      <c r="W1555" s="231"/>
      <c r="X1555" s="168"/>
      <c r="Y1555" s="168"/>
      <c r="Z1555" s="168"/>
      <c r="AA1555" s="168"/>
      <c r="AB1555" s="168"/>
      <c r="AC1555" s="168"/>
      <c r="AD1555" s="162" t="str">
        <f t="shared" si="203"/>
        <v/>
      </c>
      <c r="AE1555" s="162" t="str">
        <f t="shared" si="204"/>
        <v/>
      </c>
      <c r="AF1555" s="162" t="str">
        <f t="shared" si="205"/>
        <v/>
      </c>
      <c r="AG1555" s="162" t="str">
        <f t="shared" si="206"/>
        <v/>
      </c>
      <c r="AH1555" s="162" t="str">
        <f>IF(B1555="Root",IF(J1555="CLOSED",SUMIF(Entrenamientos!A:A,"&lt;="&amp;Mantenimiento!I1555,Entrenamientos!L:L)-SUMIF(Entrenamientos!A:A,"&lt;="&amp;Mantenimiento!H1555,Entrenamientos!L:L),""),"")</f>
        <v/>
      </c>
      <c r="AI1555" s="163" t="str">
        <f>IF(W1555="YES",IF(COUNTIF($W$3:$W1555,"YES")=0,SUMIF(Entrenamientos!A:A,"&lt;="&amp;Mantenimiento!H1555,Entrenamientos!L:L),SUMIF(Entrenamientos!A:A,"&lt;="&amp;Mantenimiento!H1555,Entrenamientos!L:L)-SUMIF($I:$I,"&lt;"&amp;(Mantenimiento!H1555-1),$AI:$AI)),"")</f>
        <v/>
      </c>
      <c r="AJ1555" s="163" t="str">
        <f t="shared" si="207"/>
        <v/>
      </c>
      <c r="AK1555" s="163" t="str">
        <f t="shared" ca="1" si="208"/>
        <v/>
      </c>
      <c r="AL1555" s="163" t="str">
        <f t="shared" si="209"/>
        <v/>
      </c>
      <c r="AM1555" s="199" t="str">
        <f t="shared" si="210"/>
        <v/>
      </c>
      <c r="AN1555" s="199" t="str">
        <f>IF($F1555="MIP",IF(#REF!="X",$AJ1555,""),"")</f>
        <v/>
      </c>
      <c r="AO1555" s="199" t="str">
        <f t="shared" si="211"/>
        <v/>
      </c>
      <c r="AP1555" s="199" t="str">
        <f t="shared" si="212"/>
        <v/>
      </c>
      <c r="AQ1555" s="199" t="str">
        <f t="shared" si="213"/>
        <v/>
      </c>
      <c r="AR1555" s="163" t="str">
        <f t="shared" si="214"/>
        <v/>
      </c>
    </row>
    <row r="1556" spans="1:44" x14ac:dyDescent="0.25">
      <c r="A1556" s="165"/>
      <c r="B1556" s="165"/>
      <c r="C1556" s="165"/>
      <c r="D1556" s="166"/>
      <c r="E1556" s="166"/>
      <c r="F1556" s="165"/>
      <c r="G1556" s="165"/>
      <c r="H1556" s="167"/>
      <c r="I1556" s="167"/>
      <c r="J1556" s="161" t="str">
        <f t="shared" si="215"/>
        <v/>
      </c>
      <c r="K1556" s="197"/>
      <c r="L1556" s="207"/>
      <c r="M1556" s="233"/>
      <c r="N1556" s="221"/>
      <c r="O1556" s="224"/>
      <c r="P1556" s="399"/>
      <c r="Q1556" s="399"/>
      <c r="R1556" s="205"/>
      <c r="S1556" s="169"/>
      <c r="T1556" s="205"/>
      <c r="U1556" s="169"/>
      <c r="V1556" s="169"/>
      <c r="W1556" s="231"/>
      <c r="X1556" s="168"/>
      <c r="Y1556" s="168"/>
      <c r="Z1556" s="168"/>
      <c r="AA1556" s="168"/>
      <c r="AB1556" s="168"/>
      <c r="AC1556" s="168"/>
      <c r="AD1556" s="162" t="str">
        <f t="shared" si="203"/>
        <v/>
      </c>
      <c r="AE1556" s="162" t="str">
        <f t="shared" si="204"/>
        <v/>
      </c>
      <c r="AF1556" s="162" t="str">
        <f t="shared" si="205"/>
        <v/>
      </c>
      <c r="AG1556" s="162" t="str">
        <f t="shared" si="206"/>
        <v/>
      </c>
      <c r="AH1556" s="162" t="str">
        <f>IF(B1556="Root",IF(J1556="CLOSED",SUMIF(Entrenamientos!A:A,"&lt;="&amp;Mantenimiento!I1556,Entrenamientos!L:L)-SUMIF(Entrenamientos!A:A,"&lt;="&amp;Mantenimiento!H1556,Entrenamientos!L:L),""),"")</f>
        <v/>
      </c>
      <c r="AI1556" s="163" t="str">
        <f>IF(W1556="YES",IF(COUNTIF($W$3:$W1556,"YES")=0,SUMIF(Entrenamientos!A:A,"&lt;="&amp;Mantenimiento!H1556,Entrenamientos!L:L),SUMIF(Entrenamientos!A:A,"&lt;="&amp;Mantenimiento!H1556,Entrenamientos!L:L)-SUMIF($I:$I,"&lt;"&amp;(Mantenimiento!H1556-1),$AI:$AI)),"")</f>
        <v/>
      </c>
      <c r="AJ1556" s="163" t="str">
        <f t="shared" si="207"/>
        <v/>
      </c>
      <c r="AK1556" s="163" t="str">
        <f t="shared" ca="1" si="208"/>
        <v/>
      </c>
      <c r="AL1556" s="163" t="str">
        <f t="shared" si="209"/>
        <v/>
      </c>
      <c r="AM1556" s="199" t="str">
        <f t="shared" si="210"/>
        <v/>
      </c>
      <c r="AN1556" s="199" t="str">
        <f>IF($F1556="MIP",IF(#REF!="X",$AJ1556,""),"")</f>
        <v/>
      </c>
      <c r="AO1556" s="199" t="str">
        <f t="shared" si="211"/>
        <v/>
      </c>
      <c r="AP1556" s="199" t="str">
        <f t="shared" si="212"/>
        <v/>
      </c>
      <c r="AQ1556" s="199" t="str">
        <f t="shared" si="213"/>
        <v/>
      </c>
      <c r="AR1556" s="163" t="str">
        <f t="shared" si="214"/>
        <v/>
      </c>
    </row>
    <row r="1557" spans="1:44" x14ac:dyDescent="0.25">
      <c r="A1557" s="165"/>
      <c r="B1557" s="165"/>
      <c r="C1557" s="165"/>
      <c r="D1557" s="166"/>
      <c r="E1557" s="166"/>
      <c r="F1557" s="165"/>
      <c r="G1557" s="165"/>
      <c r="H1557" s="167"/>
      <c r="I1557" s="167"/>
      <c r="J1557" s="161" t="str">
        <f t="shared" si="215"/>
        <v/>
      </c>
      <c r="K1557" s="197"/>
      <c r="L1557" s="207"/>
      <c r="M1557" s="233"/>
      <c r="N1557" s="221"/>
      <c r="O1557" s="224"/>
      <c r="P1557" s="399"/>
      <c r="Q1557" s="399"/>
      <c r="R1557" s="205"/>
      <c r="S1557" s="169"/>
      <c r="T1557" s="205"/>
      <c r="U1557" s="169"/>
      <c r="V1557" s="169"/>
      <c r="W1557" s="231"/>
      <c r="X1557" s="168"/>
      <c r="Y1557" s="168"/>
      <c r="Z1557" s="168"/>
      <c r="AA1557" s="168"/>
      <c r="AB1557" s="168"/>
      <c r="AC1557" s="168"/>
      <c r="AD1557" s="162" t="str">
        <f t="shared" si="203"/>
        <v/>
      </c>
      <c r="AE1557" s="162" t="str">
        <f t="shared" si="204"/>
        <v/>
      </c>
      <c r="AF1557" s="162" t="str">
        <f t="shared" si="205"/>
        <v/>
      </c>
      <c r="AG1557" s="162" t="str">
        <f t="shared" si="206"/>
        <v/>
      </c>
      <c r="AH1557" s="162" t="str">
        <f>IF(B1557="Root",IF(J1557="CLOSED",SUMIF(Entrenamientos!A:A,"&lt;="&amp;Mantenimiento!I1557,Entrenamientos!L:L)-SUMIF(Entrenamientos!A:A,"&lt;="&amp;Mantenimiento!H1557,Entrenamientos!L:L),""),"")</f>
        <v/>
      </c>
      <c r="AI1557" s="163" t="str">
        <f>IF(W1557="YES",IF(COUNTIF($W$3:$W1557,"YES")=0,SUMIF(Entrenamientos!A:A,"&lt;="&amp;Mantenimiento!H1557,Entrenamientos!L:L),SUMIF(Entrenamientos!A:A,"&lt;="&amp;Mantenimiento!H1557,Entrenamientos!L:L)-SUMIF($I:$I,"&lt;"&amp;(Mantenimiento!H1557-1),$AI:$AI)),"")</f>
        <v/>
      </c>
      <c r="AJ1557" s="163" t="str">
        <f t="shared" si="207"/>
        <v/>
      </c>
      <c r="AK1557" s="163" t="str">
        <f t="shared" ca="1" si="208"/>
        <v/>
      </c>
      <c r="AL1557" s="163" t="str">
        <f t="shared" si="209"/>
        <v/>
      </c>
      <c r="AM1557" s="199" t="str">
        <f t="shared" si="210"/>
        <v/>
      </c>
      <c r="AN1557" s="199" t="str">
        <f>IF($F1557="MIP",IF(#REF!="X",$AJ1557,""),"")</f>
        <v/>
      </c>
      <c r="AO1557" s="199" t="str">
        <f t="shared" si="211"/>
        <v/>
      </c>
      <c r="AP1557" s="199" t="str">
        <f t="shared" si="212"/>
        <v/>
      </c>
      <c r="AQ1557" s="199" t="str">
        <f t="shared" si="213"/>
        <v/>
      </c>
      <c r="AR1557" s="163" t="str">
        <f t="shared" si="214"/>
        <v/>
      </c>
    </row>
    <row r="1558" spans="1:44" x14ac:dyDescent="0.25">
      <c r="A1558" s="165"/>
      <c r="B1558" s="165"/>
      <c r="C1558" s="165"/>
      <c r="D1558" s="166"/>
      <c r="E1558" s="166"/>
      <c r="F1558" s="165"/>
      <c r="G1558" s="165"/>
      <c r="H1558" s="167"/>
      <c r="I1558" s="167"/>
      <c r="J1558" s="161" t="str">
        <f t="shared" si="215"/>
        <v/>
      </c>
      <c r="K1558" s="197"/>
      <c r="L1558" s="207"/>
      <c r="M1558" s="233"/>
      <c r="N1558" s="221"/>
      <c r="O1558" s="224"/>
      <c r="P1558" s="399"/>
      <c r="Q1558" s="399"/>
      <c r="R1558" s="205"/>
      <c r="S1558" s="169"/>
      <c r="T1558" s="205"/>
      <c r="U1558" s="169"/>
      <c r="V1558" s="169"/>
      <c r="W1558" s="231"/>
      <c r="X1558" s="168"/>
      <c r="Y1558" s="168"/>
      <c r="Z1558" s="168"/>
      <c r="AA1558" s="168"/>
      <c r="AB1558" s="168"/>
      <c r="AC1558" s="168"/>
      <c r="AD1558" s="162" t="str">
        <f t="shared" si="203"/>
        <v/>
      </c>
      <c r="AE1558" s="162" t="str">
        <f t="shared" si="204"/>
        <v/>
      </c>
      <c r="AF1558" s="162" t="str">
        <f t="shared" si="205"/>
        <v/>
      </c>
      <c r="AG1558" s="162" t="str">
        <f t="shared" si="206"/>
        <v/>
      </c>
      <c r="AH1558" s="162" t="str">
        <f>IF(B1558="Root",IF(J1558="CLOSED",SUMIF(Entrenamientos!A:A,"&lt;="&amp;Mantenimiento!I1558,Entrenamientos!L:L)-SUMIF(Entrenamientos!A:A,"&lt;="&amp;Mantenimiento!H1558,Entrenamientos!L:L),""),"")</f>
        <v/>
      </c>
      <c r="AI1558" s="163" t="str">
        <f>IF(W1558="YES",IF(COUNTIF($W$3:$W1558,"YES")=0,SUMIF(Entrenamientos!A:A,"&lt;="&amp;Mantenimiento!H1558,Entrenamientos!L:L),SUMIF(Entrenamientos!A:A,"&lt;="&amp;Mantenimiento!H1558,Entrenamientos!L:L)-SUMIF($I:$I,"&lt;"&amp;(Mantenimiento!H1558-1),$AI:$AI)),"")</f>
        <v/>
      </c>
      <c r="AJ1558" s="163" t="str">
        <f t="shared" si="207"/>
        <v/>
      </c>
      <c r="AK1558" s="163" t="str">
        <f t="shared" ca="1" si="208"/>
        <v/>
      </c>
      <c r="AL1558" s="163" t="str">
        <f t="shared" si="209"/>
        <v/>
      </c>
      <c r="AM1558" s="199" t="str">
        <f t="shared" si="210"/>
        <v/>
      </c>
      <c r="AN1558" s="199" t="str">
        <f>IF($F1558="MIP",IF(#REF!="X",$AJ1558,""),"")</f>
        <v/>
      </c>
      <c r="AO1558" s="199" t="str">
        <f t="shared" si="211"/>
        <v/>
      </c>
      <c r="AP1558" s="199" t="str">
        <f t="shared" si="212"/>
        <v/>
      </c>
      <c r="AQ1558" s="199" t="str">
        <f t="shared" si="213"/>
        <v/>
      </c>
      <c r="AR1558" s="163" t="str">
        <f t="shared" si="214"/>
        <v/>
      </c>
    </row>
    <row r="1559" spans="1:44" x14ac:dyDescent="0.25">
      <c r="A1559" s="165"/>
      <c r="B1559" s="165"/>
      <c r="C1559" s="165"/>
      <c r="D1559" s="166"/>
      <c r="E1559" s="166"/>
      <c r="F1559" s="165"/>
      <c r="G1559" s="165"/>
      <c r="H1559" s="167"/>
      <c r="I1559" s="167"/>
      <c r="J1559" s="161" t="str">
        <f t="shared" si="215"/>
        <v/>
      </c>
      <c r="K1559" s="197"/>
      <c r="L1559" s="207"/>
      <c r="M1559" s="233"/>
      <c r="N1559" s="221"/>
      <c r="O1559" s="224"/>
      <c r="P1559" s="399"/>
      <c r="Q1559" s="399"/>
      <c r="R1559" s="205"/>
      <c r="S1559" s="169"/>
      <c r="T1559" s="205"/>
      <c r="U1559" s="169"/>
      <c r="V1559" s="169"/>
      <c r="W1559" s="231"/>
      <c r="X1559" s="168"/>
      <c r="Y1559" s="168"/>
      <c r="Z1559" s="168"/>
      <c r="AA1559" s="168"/>
      <c r="AB1559" s="168"/>
      <c r="AC1559" s="168"/>
      <c r="AD1559" s="162" t="str">
        <f t="shared" si="203"/>
        <v/>
      </c>
      <c r="AE1559" s="162" t="str">
        <f t="shared" si="204"/>
        <v/>
      </c>
      <c r="AF1559" s="162" t="str">
        <f t="shared" si="205"/>
        <v/>
      </c>
      <c r="AG1559" s="162" t="str">
        <f t="shared" si="206"/>
        <v/>
      </c>
      <c r="AH1559" s="162" t="str">
        <f>IF(B1559="Root",IF(J1559="CLOSED",SUMIF(Entrenamientos!A:A,"&lt;="&amp;Mantenimiento!I1559,Entrenamientos!L:L)-SUMIF(Entrenamientos!A:A,"&lt;="&amp;Mantenimiento!H1559,Entrenamientos!L:L),""),"")</f>
        <v/>
      </c>
      <c r="AI1559" s="163" t="str">
        <f>IF(W1559="YES",IF(COUNTIF($W$3:$W1559,"YES")=0,SUMIF(Entrenamientos!A:A,"&lt;="&amp;Mantenimiento!H1559,Entrenamientos!L:L),SUMIF(Entrenamientos!A:A,"&lt;="&amp;Mantenimiento!H1559,Entrenamientos!L:L)-SUMIF($I:$I,"&lt;"&amp;(Mantenimiento!H1559-1),$AI:$AI)),"")</f>
        <v/>
      </c>
      <c r="AJ1559" s="163" t="str">
        <f t="shared" si="207"/>
        <v/>
      </c>
      <c r="AK1559" s="163" t="str">
        <f t="shared" ca="1" si="208"/>
        <v/>
      </c>
      <c r="AL1559" s="163" t="str">
        <f t="shared" si="209"/>
        <v/>
      </c>
      <c r="AM1559" s="199" t="str">
        <f t="shared" si="210"/>
        <v/>
      </c>
      <c r="AN1559" s="199" t="str">
        <f>IF($F1559="MIP",IF(#REF!="X",$AJ1559,""),"")</f>
        <v/>
      </c>
      <c r="AO1559" s="199" t="str">
        <f t="shared" si="211"/>
        <v/>
      </c>
      <c r="AP1559" s="199" t="str">
        <f t="shared" si="212"/>
        <v/>
      </c>
      <c r="AQ1559" s="199" t="str">
        <f t="shared" si="213"/>
        <v/>
      </c>
      <c r="AR1559" s="163" t="str">
        <f t="shared" si="214"/>
        <v/>
      </c>
    </row>
    <row r="1560" spans="1:44" x14ac:dyDescent="0.25">
      <c r="A1560" s="165"/>
      <c r="B1560" s="165"/>
      <c r="C1560" s="165"/>
      <c r="D1560" s="166"/>
      <c r="E1560" s="166"/>
      <c r="F1560" s="165"/>
      <c r="G1560" s="165"/>
      <c r="H1560" s="167"/>
      <c r="I1560" s="167"/>
      <c r="J1560" s="161" t="str">
        <f t="shared" si="215"/>
        <v/>
      </c>
      <c r="K1560" s="197"/>
      <c r="L1560" s="207"/>
      <c r="M1560" s="233"/>
      <c r="N1560" s="221"/>
      <c r="O1560" s="224"/>
      <c r="P1560" s="399"/>
      <c r="Q1560" s="399"/>
      <c r="R1560" s="205"/>
      <c r="S1560" s="169"/>
      <c r="T1560" s="205"/>
      <c r="U1560" s="169"/>
      <c r="V1560" s="169"/>
      <c r="W1560" s="231"/>
      <c r="X1560" s="168"/>
      <c r="Y1560" s="168"/>
      <c r="Z1560" s="168"/>
      <c r="AA1560" s="168"/>
      <c r="AB1560" s="168"/>
      <c r="AC1560" s="168"/>
      <c r="AD1560" s="162" t="str">
        <f t="shared" si="203"/>
        <v/>
      </c>
      <c r="AE1560" s="162" t="str">
        <f t="shared" si="204"/>
        <v/>
      </c>
      <c r="AF1560" s="162" t="str">
        <f t="shared" si="205"/>
        <v/>
      </c>
      <c r="AG1560" s="162" t="str">
        <f t="shared" si="206"/>
        <v/>
      </c>
      <c r="AH1560" s="162" t="str">
        <f>IF(B1560="Root",IF(J1560="CLOSED",SUMIF(Entrenamientos!A:A,"&lt;="&amp;Mantenimiento!I1560,Entrenamientos!L:L)-SUMIF(Entrenamientos!A:A,"&lt;="&amp;Mantenimiento!H1560,Entrenamientos!L:L),""),"")</f>
        <v/>
      </c>
      <c r="AI1560" s="163" t="str">
        <f>IF(W1560="YES",IF(COUNTIF($W$3:$W1560,"YES")=0,SUMIF(Entrenamientos!A:A,"&lt;="&amp;Mantenimiento!H1560,Entrenamientos!L:L),SUMIF(Entrenamientos!A:A,"&lt;="&amp;Mantenimiento!H1560,Entrenamientos!L:L)-SUMIF($I:$I,"&lt;"&amp;(Mantenimiento!H1560-1),$AI:$AI)),"")</f>
        <v/>
      </c>
      <c r="AJ1560" s="163" t="str">
        <f t="shared" si="207"/>
        <v/>
      </c>
      <c r="AK1560" s="163" t="str">
        <f t="shared" ca="1" si="208"/>
        <v/>
      </c>
      <c r="AL1560" s="163" t="str">
        <f t="shared" si="209"/>
        <v/>
      </c>
      <c r="AM1560" s="199" t="str">
        <f t="shared" si="210"/>
        <v/>
      </c>
      <c r="AN1560" s="199" t="str">
        <f>IF($F1560="MIP",IF(#REF!="X",$AJ1560,""),"")</f>
        <v/>
      </c>
      <c r="AO1560" s="199" t="str">
        <f t="shared" si="211"/>
        <v/>
      </c>
      <c r="AP1560" s="199" t="str">
        <f t="shared" si="212"/>
        <v/>
      </c>
      <c r="AQ1560" s="199" t="str">
        <f t="shared" si="213"/>
        <v/>
      </c>
      <c r="AR1560" s="163" t="str">
        <f t="shared" si="214"/>
        <v/>
      </c>
    </row>
    <row r="1561" spans="1:44" x14ac:dyDescent="0.25">
      <c r="A1561" s="165"/>
      <c r="B1561" s="165"/>
      <c r="C1561" s="165"/>
      <c r="D1561" s="166"/>
      <c r="E1561" s="166"/>
      <c r="F1561" s="165"/>
      <c r="G1561" s="165"/>
      <c r="H1561" s="167"/>
      <c r="I1561" s="167"/>
      <c r="J1561" s="161" t="str">
        <f t="shared" si="215"/>
        <v/>
      </c>
      <c r="K1561" s="197"/>
      <c r="L1561" s="207"/>
      <c r="M1561" s="233"/>
      <c r="N1561" s="221"/>
      <c r="O1561" s="224"/>
      <c r="P1561" s="399"/>
      <c r="Q1561" s="399"/>
      <c r="R1561" s="205"/>
      <c r="S1561" s="169"/>
      <c r="T1561" s="205"/>
      <c r="U1561" s="169"/>
      <c r="V1561" s="169"/>
      <c r="W1561" s="231"/>
      <c r="X1561" s="168"/>
      <c r="Y1561" s="168"/>
      <c r="Z1561" s="168"/>
      <c r="AA1561" s="168"/>
      <c r="AB1561" s="168"/>
      <c r="AC1561" s="168"/>
      <c r="AD1561" s="162" t="str">
        <f t="shared" si="203"/>
        <v/>
      </c>
      <c r="AE1561" s="162" t="str">
        <f t="shared" si="204"/>
        <v/>
      </c>
      <c r="AF1561" s="162" t="str">
        <f t="shared" si="205"/>
        <v/>
      </c>
      <c r="AG1561" s="162" t="str">
        <f t="shared" si="206"/>
        <v/>
      </c>
      <c r="AH1561" s="162" t="str">
        <f>IF(B1561="Root",IF(J1561="CLOSED",SUMIF(Entrenamientos!A:A,"&lt;="&amp;Mantenimiento!I1561,Entrenamientos!L:L)-SUMIF(Entrenamientos!A:A,"&lt;="&amp;Mantenimiento!H1561,Entrenamientos!L:L),""),"")</f>
        <v/>
      </c>
      <c r="AI1561" s="163" t="str">
        <f>IF(W1561="YES",IF(COUNTIF($W$3:$W1561,"YES")=0,SUMIF(Entrenamientos!A:A,"&lt;="&amp;Mantenimiento!H1561,Entrenamientos!L:L),SUMIF(Entrenamientos!A:A,"&lt;="&amp;Mantenimiento!H1561,Entrenamientos!L:L)-SUMIF($I:$I,"&lt;"&amp;(Mantenimiento!H1561-1),$AI:$AI)),"")</f>
        <v/>
      </c>
      <c r="AJ1561" s="163" t="str">
        <f t="shared" si="207"/>
        <v/>
      </c>
      <c r="AK1561" s="163" t="str">
        <f t="shared" ca="1" si="208"/>
        <v/>
      </c>
      <c r="AL1561" s="163" t="str">
        <f t="shared" si="209"/>
        <v/>
      </c>
      <c r="AM1561" s="199" t="str">
        <f t="shared" si="210"/>
        <v/>
      </c>
      <c r="AN1561" s="199" t="str">
        <f>IF($F1561="MIP",IF(#REF!="X",$AJ1561,""),"")</f>
        <v/>
      </c>
      <c r="AO1561" s="199" t="str">
        <f t="shared" si="211"/>
        <v/>
      </c>
      <c r="AP1561" s="199" t="str">
        <f t="shared" si="212"/>
        <v/>
      </c>
      <c r="AQ1561" s="199" t="str">
        <f t="shared" si="213"/>
        <v/>
      </c>
      <c r="AR1561" s="163" t="str">
        <f t="shared" si="214"/>
        <v/>
      </c>
    </row>
    <row r="1562" spans="1:44" x14ac:dyDescent="0.25">
      <c r="A1562" s="165"/>
      <c r="B1562" s="165"/>
      <c r="C1562" s="165"/>
      <c r="D1562" s="166"/>
      <c r="E1562" s="166"/>
      <c r="F1562" s="165"/>
      <c r="G1562" s="165"/>
      <c r="H1562" s="167"/>
      <c r="I1562" s="167"/>
      <c r="J1562" s="161" t="str">
        <f t="shared" si="215"/>
        <v/>
      </c>
      <c r="K1562" s="197"/>
      <c r="L1562" s="207"/>
      <c r="M1562" s="233"/>
      <c r="N1562" s="221"/>
      <c r="O1562" s="224"/>
      <c r="P1562" s="399"/>
      <c r="Q1562" s="399"/>
      <c r="R1562" s="205"/>
      <c r="S1562" s="169"/>
      <c r="T1562" s="205"/>
      <c r="U1562" s="169"/>
      <c r="V1562" s="169"/>
      <c r="W1562" s="231"/>
      <c r="X1562" s="168"/>
      <c r="Y1562" s="168"/>
      <c r="Z1562" s="168"/>
      <c r="AA1562" s="168"/>
      <c r="AB1562" s="168"/>
      <c r="AC1562" s="168"/>
      <c r="AD1562" s="162" t="str">
        <f t="shared" si="203"/>
        <v/>
      </c>
      <c r="AE1562" s="162" t="str">
        <f t="shared" si="204"/>
        <v/>
      </c>
      <c r="AF1562" s="162" t="str">
        <f t="shared" si="205"/>
        <v/>
      </c>
      <c r="AG1562" s="162" t="str">
        <f t="shared" si="206"/>
        <v/>
      </c>
      <c r="AH1562" s="162" t="str">
        <f>IF(B1562="Root",IF(J1562="CLOSED",SUMIF(Entrenamientos!A:A,"&lt;="&amp;Mantenimiento!I1562,Entrenamientos!L:L)-SUMIF(Entrenamientos!A:A,"&lt;="&amp;Mantenimiento!H1562,Entrenamientos!L:L),""),"")</f>
        <v/>
      </c>
      <c r="AI1562" s="163" t="str">
        <f>IF(W1562="YES",IF(COUNTIF($W$3:$W1562,"YES")=0,SUMIF(Entrenamientos!A:A,"&lt;="&amp;Mantenimiento!H1562,Entrenamientos!L:L),SUMIF(Entrenamientos!A:A,"&lt;="&amp;Mantenimiento!H1562,Entrenamientos!L:L)-SUMIF($I:$I,"&lt;"&amp;(Mantenimiento!H1562-1),$AI:$AI)),"")</f>
        <v/>
      </c>
      <c r="AJ1562" s="163" t="str">
        <f t="shared" si="207"/>
        <v/>
      </c>
      <c r="AK1562" s="163" t="str">
        <f t="shared" ca="1" si="208"/>
        <v/>
      </c>
      <c r="AL1562" s="163" t="str">
        <f t="shared" si="209"/>
        <v/>
      </c>
      <c r="AM1562" s="199" t="str">
        <f t="shared" si="210"/>
        <v/>
      </c>
      <c r="AN1562" s="199" t="str">
        <f>IF($F1562="MIP",IF(#REF!="X",$AJ1562,""),"")</f>
        <v/>
      </c>
      <c r="AO1562" s="199" t="str">
        <f t="shared" si="211"/>
        <v/>
      </c>
      <c r="AP1562" s="199" t="str">
        <f t="shared" si="212"/>
        <v/>
      </c>
      <c r="AQ1562" s="199" t="str">
        <f t="shared" si="213"/>
        <v/>
      </c>
      <c r="AR1562" s="163" t="str">
        <f t="shared" si="214"/>
        <v/>
      </c>
    </row>
    <row r="1563" spans="1:44" x14ac:dyDescent="0.25">
      <c r="A1563" s="165"/>
      <c r="B1563" s="165"/>
      <c r="C1563" s="165"/>
      <c r="D1563" s="166"/>
      <c r="E1563" s="166"/>
      <c r="F1563" s="165"/>
      <c r="G1563" s="165"/>
      <c r="H1563" s="167"/>
      <c r="I1563" s="167"/>
      <c r="J1563" s="161" t="str">
        <f t="shared" si="215"/>
        <v/>
      </c>
      <c r="K1563" s="197"/>
      <c r="L1563" s="207"/>
      <c r="M1563" s="233"/>
      <c r="N1563" s="221"/>
      <c r="O1563" s="224"/>
      <c r="P1563" s="399"/>
      <c r="Q1563" s="399"/>
      <c r="R1563" s="205"/>
      <c r="S1563" s="169"/>
      <c r="T1563" s="205"/>
      <c r="U1563" s="169"/>
      <c r="V1563" s="169"/>
      <c r="W1563" s="231"/>
      <c r="X1563" s="168"/>
      <c r="Y1563" s="168"/>
      <c r="Z1563" s="168"/>
      <c r="AA1563" s="168"/>
      <c r="AB1563" s="168"/>
      <c r="AC1563" s="168"/>
      <c r="AD1563" s="162" t="str">
        <f t="shared" si="203"/>
        <v/>
      </c>
      <c r="AE1563" s="162" t="str">
        <f t="shared" si="204"/>
        <v/>
      </c>
      <c r="AF1563" s="162" t="str">
        <f t="shared" si="205"/>
        <v/>
      </c>
      <c r="AG1563" s="162" t="str">
        <f t="shared" si="206"/>
        <v/>
      </c>
      <c r="AH1563" s="162" t="str">
        <f>IF(B1563="Root",IF(J1563="CLOSED",SUMIF(Entrenamientos!A:A,"&lt;="&amp;Mantenimiento!I1563,Entrenamientos!L:L)-SUMIF(Entrenamientos!A:A,"&lt;="&amp;Mantenimiento!H1563,Entrenamientos!L:L),""),"")</f>
        <v/>
      </c>
      <c r="AI1563" s="163" t="str">
        <f>IF(W1563="YES",IF(COUNTIF($W$3:$W1563,"YES")=0,SUMIF(Entrenamientos!A:A,"&lt;="&amp;Mantenimiento!H1563,Entrenamientos!L:L),SUMIF(Entrenamientos!A:A,"&lt;="&amp;Mantenimiento!H1563,Entrenamientos!L:L)-SUMIF($I:$I,"&lt;"&amp;(Mantenimiento!H1563-1),$AI:$AI)),"")</f>
        <v/>
      </c>
      <c r="AJ1563" s="163" t="str">
        <f t="shared" si="207"/>
        <v/>
      </c>
      <c r="AK1563" s="163" t="str">
        <f t="shared" ca="1" si="208"/>
        <v/>
      </c>
      <c r="AL1563" s="163" t="str">
        <f t="shared" si="209"/>
        <v/>
      </c>
      <c r="AM1563" s="199" t="str">
        <f t="shared" si="210"/>
        <v/>
      </c>
      <c r="AN1563" s="199" t="str">
        <f>IF($F1563="MIP",IF(#REF!="X",$AJ1563,""),"")</f>
        <v/>
      </c>
      <c r="AO1563" s="199" t="str">
        <f t="shared" si="211"/>
        <v/>
      </c>
      <c r="AP1563" s="199" t="str">
        <f t="shared" si="212"/>
        <v/>
      </c>
      <c r="AQ1563" s="199" t="str">
        <f t="shared" si="213"/>
        <v/>
      </c>
      <c r="AR1563" s="163" t="str">
        <f t="shared" si="214"/>
        <v/>
      </c>
    </row>
    <row r="1564" spans="1:44" x14ac:dyDescent="0.25">
      <c r="A1564" s="165"/>
      <c r="B1564" s="165"/>
      <c r="C1564" s="165"/>
      <c r="D1564" s="166"/>
      <c r="E1564" s="166"/>
      <c r="F1564" s="165"/>
      <c r="G1564" s="165"/>
      <c r="H1564" s="167"/>
      <c r="I1564" s="167"/>
      <c r="J1564" s="161" t="str">
        <f t="shared" si="215"/>
        <v/>
      </c>
      <c r="K1564" s="197"/>
      <c r="L1564" s="207"/>
      <c r="M1564" s="233"/>
      <c r="N1564" s="221"/>
      <c r="O1564" s="224"/>
      <c r="P1564" s="399"/>
      <c r="Q1564" s="399"/>
      <c r="R1564" s="205"/>
      <c r="S1564" s="169"/>
      <c r="T1564" s="205"/>
      <c r="U1564" s="169"/>
      <c r="V1564" s="169"/>
      <c r="W1564" s="231"/>
      <c r="X1564" s="168"/>
      <c r="Y1564" s="168"/>
      <c r="Z1564" s="168"/>
      <c r="AA1564" s="168"/>
      <c r="AB1564" s="168"/>
      <c r="AC1564" s="168"/>
      <c r="AD1564" s="162" t="str">
        <f t="shared" si="203"/>
        <v/>
      </c>
      <c r="AE1564" s="162" t="str">
        <f t="shared" si="204"/>
        <v/>
      </c>
      <c r="AF1564" s="162" t="str">
        <f t="shared" si="205"/>
        <v/>
      </c>
      <c r="AG1564" s="162" t="str">
        <f t="shared" si="206"/>
        <v/>
      </c>
      <c r="AH1564" s="162" t="str">
        <f>IF(B1564="Root",IF(J1564="CLOSED",SUMIF(Entrenamientos!A:A,"&lt;="&amp;Mantenimiento!I1564,Entrenamientos!L:L)-SUMIF(Entrenamientos!A:A,"&lt;="&amp;Mantenimiento!H1564,Entrenamientos!L:L),""),"")</f>
        <v/>
      </c>
      <c r="AI1564" s="163" t="str">
        <f>IF(W1564="YES",IF(COUNTIF($W$3:$W1564,"YES")=0,SUMIF(Entrenamientos!A:A,"&lt;="&amp;Mantenimiento!H1564,Entrenamientos!L:L),SUMIF(Entrenamientos!A:A,"&lt;="&amp;Mantenimiento!H1564,Entrenamientos!L:L)-SUMIF($I:$I,"&lt;"&amp;(Mantenimiento!H1564-1),$AI:$AI)),"")</f>
        <v/>
      </c>
      <c r="AJ1564" s="163" t="str">
        <f t="shared" si="207"/>
        <v/>
      </c>
      <c r="AK1564" s="163" t="str">
        <f t="shared" ca="1" si="208"/>
        <v/>
      </c>
      <c r="AL1564" s="163" t="str">
        <f t="shared" si="209"/>
        <v/>
      </c>
      <c r="AM1564" s="199" t="str">
        <f t="shared" si="210"/>
        <v/>
      </c>
      <c r="AN1564" s="199" t="str">
        <f>IF($F1564="MIP",IF(#REF!="X",$AJ1564,""),"")</f>
        <v/>
      </c>
      <c r="AO1564" s="199" t="str">
        <f t="shared" si="211"/>
        <v/>
      </c>
      <c r="AP1564" s="199" t="str">
        <f t="shared" si="212"/>
        <v/>
      </c>
      <c r="AQ1564" s="199" t="str">
        <f t="shared" si="213"/>
        <v/>
      </c>
      <c r="AR1564" s="163" t="str">
        <f t="shared" si="214"/>
        <v/>
      </c>
    </row>
    <row r="1565" spans="1:44" x14ac:dyDescent="0.25">
      <c r="A1565" s="165"/>
      <c r="B1565" s="165"/>
      <c r="C1565" s="165"/>
      <c r="D1565" s="166"/>
      <c r="E1565" s="166"/>
      <c r="F1565" s="165"/>
      <c r="G1565" s="165"/>
      <c r="H1565" s="167"/>
      <c r="I1565" s="167"/>
      <c r="J1565" s="161" t="str">
        <f t="shared" si="215"/>
        <v/>
      </c>
      <c r="K1565" s="197"/>
      <c r="L1565" s="207"/>
      <c r="M1565" s="233"/>
      <c r="N1565" s="221"/>
      <c r="O1565" s="224"/>
      <c r="P1565" s="399"/>
      <c r="Q1565" s="399"/>
      <c r="R1565" s="205"/>
      <c r="S1565" s="169"/>
      <c r="T1565" s="205"/>
      <c r="U1565" s="169"/>
      <c r="V1565" s="169"/>
      <c r="W1565" s="231"/>
      <c r="X1565" s="168"/>
      <c r="Y1565" s="168"/>
      <c r="Z1565" s="168"/>
      <c r="AA1565" s="168"/>
      <c r="AB1565" s="168"/>
      <c r="AC1565" s="168"/>
      <c r="AD1565" s="162" t="str">
        <f t="shared" si="203"/>
        <v/>
      </c>
      <c r="AE1565" s="162" t="str">
        <f t="shared" si="204"/>
        <v/>
      </c>
      <c r="AF1565" s="162" t="str">
        <f t="shared" si="205"/>
        <v/>
      </c>
      <c r="AG1565" s="162" t="str">
        <f t="shared" si="206"/>
        <v/>
      </c>
      <c r="AH1565" s="162" t="str">
        <f>IF(B1565="Root",IF(J1565="CLOSED",SUMIF(Entrenamientos!A:A,"&lt;="&amp;Mantenimiento!I1565,Entrenamientos!L:L)-SUMIF(Entrenamientos!A:A,"&lt;="&amp;Mantenimiento!H1565,Entrenamientos!L:L),""),"")</f>
        <v/>
      </c>
      <c r="AI1565" s="163" t="str">
        <f>IF(W1565="YES",IF(COUNTIF($W$3:$W1565,"YES")=0,SUMIF(Entrenamientos!A:A,"&lt;="&amp;Mantenimiento!H1565,Entrenamientos!L:L),SUMIF(Entrenamientos!A:A,"&lt;="&amp;Mantenimiento!H1565,Entrenamientos!L:L)-SUMIF($I:$I,"&lt;"&amp;(Mantenimiento!H1565-1),$AI:$AI)),"")</f>
        <v/>
      </c>
      <c r="AJ1565" s="163" t="str">
        <f t="shared" si="207"/>
        <v/>
      </c>
      <c r="AK1565" s="163" t="str">
        <f t="shared" ca="1" si="208"/>
        <v/>
      </c>
      <c r="AL1565" s="163" t="str">
        <f t="shared" si="209"/>
        <v/>
      </c>
      <c r="AM1565" s="199" t="str">
        <f t="shared" si="210"/>
        <v/>
      </c>
      <c r="AN1565" s="199" t="str">
        <f>IF($F1565="MIP",IF(#REF!="X",$AJ1565,""),"")</f>
        <v/>
      </c>
      <c r="AO1565" s="199" t="str">
        <f t="shared" si="211"/>
        <v/>
      </c>
      <c r="AP1565" s="199" t="str">
        <f t="shared" si="212"/>
        <v/>
      </c>
      <c r="AQ1565" s="199" t="str">
        <f t="shared" si="213"/>
        <v/>
      </c>
      <c r="AR1565" s="163" t="str">
        <f t="shared" si="214"/>
        <v/>
      </c>
    </row>
    <row r="1566" spans="1:44" x14ac:dyDescent="0.25">
      <c r="A1566" s="165"/>
      <c r="B1566" s="165"/>
      <c r="C1566" s="165"/>
      <c r="D1566" s="166"/>
      <c r="E1566" s="166"/>
      <c r="F1566" s="165"/>
      <c r="G1566" s="165"/>
      <c r="H1566" s="167"/>
      <c r="I1566" s="167"/>
      <c r="J1566" s="161" t="str">
        <f t="shared" si="215"/>
        <v/>
      </c>
      <c r="K1566" s="197"/>
      <c r="L1566" s="207"/>
      <c r="M1566" s="233"/>
      <c r="N1566" s="221"/>
      <c r="O1566" s="224"/>
      <c r="P1566" s="399"/>
      <c r="Q1566" s="399"/>
      <c r="R1566" s="205"/>
      <c r="S1566" s="169"/>
      <c r="T1566" s="205"/>
      <c r="U1566" s="169"/>
      <c r="V1566" s="169"/>
      <c r="W1566" s="231"/>
      <c r="X1566" s="168"/>
      <c r="Y1566" s="168"/>
      <c r="Z1566" s="168"/>
      <c r="AA1566" s="168"/>
      <c r="AB1566" s="168"/>
      <c r="AC1566" s="168"/>
      <c r="AD1566" s="162" t="str">
        <f t="shared" si="203"/>
        <v/>
      </c>
      <c r="AE1566" s="162" t="str">
        <f t="shared" si="204"/>
        <v/>
      </c>
      <c r="AF1566" s="162" t="str">
        <f t="shared" si="205"/>
        <v/>
      </c>
      <c r="AG1566" s="162" t="str">
        <f t="shared" si="206"/>
        <v/>
      </c>
      <c r="AH1566" s="162" t="str">
        <f>IF(B1566="Root",IF(J1566="CLOSED",SUMIF(Entrenamientos!A:A,"&lt;="&amp;Mantenimiento!I1566,Entrenamientos!L:L)-SUMIF(Entrenamientos!A:A,"&lt;="&amp;Mantenimiento!H1566,Entrenamientos!L:L),""),"")</f>
        <v/>
      </c>
      <c r="AI1566" s="163" t="str">
        <f>IF(W1566="YES",IF(COUNTIF($W$3:$W1566,"YES")=0,SUMIF(Entrenamientos!A:A,"&lt;="&amp;Mantenimiento!H1566,Entrenamientos!L:L),SUMIF(Entrenamientos!A:A,"&lt;="&amp;Mantenimiento!H1566,Entrenamientos!L:L)-SUMIF($I:$I,"&lt;"&amp;(Mantenimiento!H1566-1),$AI:$AI)),"")</f>
        <v/>
      </c>
      <c r="AJ1566" s="163" t="str">
        <f t="shared" si="207"/>
        <v/>
      </c>
      <c r="AK1566" s="163" t="str">
        <f t="shared" ca="1" si="208"/>
        <v/>
      </c>
      <c r="AL1566" s="163" t="str">
        <f t="shared" si="209"/>
        <v/>
      </c>
      <c r="AM1566" s="199" t="str">
        <f t="shared" si="210"/>
        <v/>
      </c>
      <c r="AN1566" s="199" t="str">
        <f>IF($F1566="MIP",IF(#REF!="X",$AJ1566,""),"")</f>
        <v/>
      </c>
      <c r="AO1566" s="199" t="str">
        <f t="shared" si="211"/>
        <v/>
      </c>
      <c r="AP1566" s="199" t="str">
        <f t="shared" si="212"/>
        <v/>
      </c>
      <c r="AQ1566" s="199" t="str">
        <f t="shared" si="213"/>
        <v/>
      </c>
      <c r="AR1566" s="163" t="str">
        <f t="shared" si="214"/>
        <v/>
      </c>
    </row>
    <row r="1567" spans="1:44" x14ac:dyDescent="0.25">
      <c r="A1567" s="165"/>
      <c r="B1567" s="165"/>
      <c r="C1567" s="165"/>
      <c r="D1567" s="166"/>
      <c r="E1567" s="166"/>
      <c r="F1567" s="165"/>
      <c r="G1567" s="165"/>
      <c r="H1567" s="167"/>
      <c r="I1567" s="167"/>
      <c r="J1567" s="161" t="str">
        <f t="shared" si="215"/>
        <v/>
      </c>
      <c r="K1567" s="197"/>
      <c r="L1567" s="207"/>
      <c r="M1567" s="233"/>
      <c r="N1567" s="221"/>
      <c r="O1567" s="224"/>
      <c r="P1567" s="399"/>
      <c r="Q1567" s="399"/>
      <c r="R1567" s="205"/>
      <c r="S1567" s="169"/>
      <c r="T1567" s="205"/>
      <c r="U1567" s="169"/>
      <c r="V1567" s="169"/>
      <c r="W1567" s="231"/>
      <c r="X1567" s="168"/>
      <c r="Y1567" s="168"/>
      <c r="Z1567" s="168"/>
      <c r="AA1567" s="168"/>
      <c r="AB1567" s="168"/>
      <c r="AC1567" s="168"/>
      <c r="AD1567" s="162" t="str">
        <f t="shared" si="203"/>
        <v/>
      </c>
      <c r="AE1567" s="162" t="str">
        <f t="shared" si="204"/>
        <v/>
      </c>
      <c r="AF1567" s="162" t="str">
        <f t="shared" si="205"/>
        <v/>
      </c>
      <c r="AG1567" s="162" t="str">
        <f t="shared" si="206"/>
        <v/>
      </c>
      <c r="AH1567" s="162" t="str">
        <f>IF(B1567="Root",IF(J1567="CLOSED",SUMIF(Entrenamientos!A:A,"&lt;="&amp;Mantenimiento!I1567,Entrenamientos!L:L)-SUMIF(Entrenamientos!A:A,"&lt;="&amp;Mantenimiento!H1567,Entrenamientos!L:L),""),"")</f>
        <v/>
      </c>
      <c r="AI1567" s="163" t="str">
        <f>IF(W1567="YES",IF(COUNTIF($W$3:$W1567,"YES")=0,SUMIF(Entrenamientos!A:A,"&lt;="&amp;Mantenimiento!H1567,Entrenamientos!L:L),SUMIF(Entrenamientos!A:A,"&lt;="&amp;Mantenimiento!H1567,Entrenamientos!L:L)-SUMIF($I:$I,"&lt;"&amp;(Mantenimiento!H1567-1),$AI:$AI)),"")</f>
        <v/>
      </c>
      <c r="AJ1567" s="163" t="str">
        <f t="shared" si="207"/>
        <v/>
      </c>
      <c r="AK1567" s="163" t="str">
        <f t="shared" ca="1" si="208"/>
        <v/>
      </c>
      <c r="AL1567" s="163" t="str">
        <f t="shared" si="209"/>
        <v/>
      </c>
      <c r="AM1567" s="199" t="str">
        <f t="shared" si="210"/>
        <v/>
      </c>
      <c r="AN1567" s="199" t="str">
        <f>IF($F1567="MIP",IF(#REF!="X",$AJ1567,""),"")</f>
        <v/>
      </c>
      <c r="AO1567" s="199" t="str">
        <f t="shared" si="211"/>
        <v/>
      </c>
      <c r="AP1567" s="199" t="str">
        <f t="shared" si="212"/>
        <v/>
      </c>
      <c r="AQ1567" s="199" t="str">
        <f t="shared" si="213"/>
        <v/>
      </c>
      <c r="AR1567" s="163" t="str">
        <f t="shared" si="214"/>
        <v/>
      </c>
    </row>
    <row r="1568" spans="1:44" x14ac:dyDescent="0.25">
      <c r="A1568" s="165"/>
      <c r="B1568" s="165"/>
      <c r="C1568" s="165"/>
      <c r="D1568" s="166"/>
      <c r="E1568" s="166"/>
      <c r="F1568" s="165"/>
      <c r="G1568" s="165"/>
      <c r="H1568" s="167"/>
      <c r="I1568" s="167"/>
      <c r="J1568" s="161" t="str">
        <f t="shared" si="215"/>
        <v/>
      </c>
      <c r="K1568" s="197"/>
      <c r="L1568" s="207"/>
      <c r="M1568" s="233"/>
      <c r="N1568" s="221"/>
      <c r="O1568" s="224"/>
      <c r="P1568" s="399"/>
      <c r="Q1568" s="399"/>
      <c r="R1568" s="205"/>
      <c r="S1568" s="169"/>
      <c r="T1568" s="205"/>
      <c r="U1568" s="169"/>
      <c r="V1568" s="169"/>
      <c r="W1568" s="231"/>
      <c r="X1568" s="168"/>
      <c r="Y1568" s="168"/>
      <c r="Z1568" s="168"/>
      <c r="AA1568" s="168"/>
      <c r="AB1568" s="168"/>
      <c r="AC1568" s="168"/>
      <c r="AD1568" s="162" t="str">
        <f t="shared" si="203"/>
        <v/>
      </c>
      <c r="AE1568" s="162" t="str">
        <f t="shared" si="204"/>
        <v/>
      </c>
      <c r="AF1568" s="162" t="str">
        <f t="shared" si="205"/>
        <v/>
      </c>
      <c r="AG1568" s="162" t="str">
        <f t="shared" si="206"/>
        <v/>
      </c>
      <c r="AH1568" s="162" t="str">
        <f>IF(B1568="Root",IF(J1568="CLOSED",SUMIF(Entrenamientos!A:A,"&lt;="&amp;Mantenimiento!I1568,Entrenamientos!L:L)-SUMIF(Entrenamientos!A:A,"&lt;="&amp;Mantenimiento!H1568,Entrenamientos!L:L),""),"")</f>
        <v/>
      </c>
      <c r="AI1568" s="163" t="str">
        <f>IF(W1568="YES",IF(COUNTIF($W$3:$W1568,"YES")=0,SUMIF(Entrenamientos!A:A,"&lt;="&amp;Mantenimiento!H1568,Entrenamientos!L:L),SUMIF(Entrenamientos!A:A,"&lt;="&amp;Mantenimiento!H1568,Entrenamientos!L:L)-SUMIF($I:$I,"&lt;"&amp;(Mantenimiento!H1568-1),$AI:$AI)),"")</f>
        <v/>
      </c>
      <c r="AJ1568" s="163" t="str">
        <f t="shared" si="207"/>
        <v/>
      </c>
      <c r="AK1568" s="163" t="str">
        <f t="shared" ca="1" si="208"/>
        <v/>
      </c>
      <c r="AL1568" s="163" t="str">
        <f t="shared" si="209"/>
        <v/>
      </c>
      <c r="AM1568" s="199" t="str">
        <f t="shared" si="210"/>
        <v/>
      </c>
      <c r="AN1568" s="199" t="str">
        <f>IF($F1568="MIP",IF(#REF!="X",$AJ1568,""),"")</f>
        <v/>
      </c>
      <c r="AO1568" s="199" t="str">
        <f t="shared" si="211"/>
        <v/>
      </c>
      <c r="AP1568" s="199" t="str">
        <f t="shared" si="212"/>
        <v/>
      </c>
      <c r="AQ1568" s="199" t="str">
        <f t="shared" si="213"/>
        <v/>
      </c>
      <c r="AR1568" s="163" t="str">
        <f t="shared" si="214"/>
        <v/>
      </c>
    </row>
    <row r="1569" spans="1:44" x14ac:dyDescent="0.25">
      <c r="A1569" s="165"/>
      <c r="B1569" s="165"/>
      <c r="C1569" s="165"/>
      <c r="D1569" s="166"/>
      <c r="E1569" s="166"/>
      <c r="F1569" s="165"/>
      <c r="G1569" s="165"/>
      <c r="H1569" s="167"/>
      <c r="I1569" s="167"/>
      <c r="J1569" s="161" t="str">
        <f t="shared" si="215"/>
        <v/>
      </c>
      <c r="K1569" s="197"/>
      <c r="L1569" s="207"/>
      <c r="M1569" s="233"/>
      <c r="N1569" s="221"/>
      <c r="O1569" s="224"/>
      <c r="P1569" s="399"/>
      <c r="Q1569" s="399"/>
      <c r="R1569" s="205"/>
      <c r="S1569" s="169"/>
      <c r="T1569" s="205"/>
      <c r="U1569" s="169"/>
      <c r="V1569" s="169"/>
      <c r="W1569" s="231"/>
      <c r="X1569" s="168"/>
      <c r="Y1569" s="168"/>
      <c r="Z1569" s="168"/>
      <c r="AA1569" s="168"/>
      <c r="AB1569" s="168"/>
      <c r="AC1569" s="168"/>
      <c r="AD1569" s="162" t="str">
        <f t="shared" si="203"/>
        <v/>
      </c>
      <c r="AE1569" s="162" t="str">
        <f t="shared" si="204"/>
        <v/>
      </c>
      <c r="AF1569" s="162" t="str">
        <f t="shared" si="205"/>
        <v/>
      </c>
      <c r="AG1569" s="162" t="str">
        <f t="shared" si="206"/>
        <v/>
      </c>
      <c r="AH1569" s="162" t="str">
        <f>IF(B1569="Root",IF(J1569="CLOSED",SUMIF(Entrenamientos!A:A,"&lt;="&amp;Mantenimiento!I1569,Entrenamientos!L:L)-SUMIF(Entrenamientos!A:A,"&lt;="&amp;Mantenimiento!H1569,Entrenamientos!L:L),""),"")</f>
        <v/>
      </c>
      <c r="AI1569" s="163" t="str">
        <f>IF(W1569="YES",IF(COUNTIF($W$3:$W1569,"YES")=0,SUMIF(Entrenamientos!A:A,"&lt;="&amp;Mantenimiento!H1569,Entrenamientos!L:L),SUMIF(Entrenamientos!A:A,"&lt;="&amp;Mantenimiento!H1569,Entrenamientos!L:L)-SUMIF($I:$I,"&lt;"&amp;(Mantenimiento!H1569-1),$AI:$AI)),"")</f>
        <v/>
      </c>
      <c r="AJ1569" s="163" t="str">
        <f t="shared" si="207"/>
        <v/>
      </c>
      <c r="AK1569" s="163" t="str">
        <f t="shared" ca="1" si="208"/>
        <v/>
      </c>
      <c r="AL1569" s="163" t="str">
        <f t="shared" si="209"/>
        <v/>
      </c>
      <c r="AM1569" s="199" t="str">
        <f t="shared" si="210"/>
        <v/>
      </c>
      <c r="AN1569" s="199" t="str">
        <f>IF($F1569="MIP",IF(#REF!="X",$AJ1569,""),"")</f>
        <v/>
      </c>
      <c r="AO1569" s="199" t="str">
        <f t="shared" si="211"/>
        <v/>
      </c>
      <c r="AP1569" s="199" t="str">
        <f t="shared" si="212"/>
        <v/>
      </c>
      <c r="AQ1569" s="199" t="str">
        <f t="shared" si="213"/>
        <v/>
      </c>
      <c r="AR1569" s="163" t="str">
        <f t="shared" si="214"/>
        <v/>
      </c>
    </row>
    <row r="1570" spans="1:44" x14ac:dyDescent="0.25">
      <c r="A1570" s="165"/>
      <c r="B1570" s="165"/>
      <c r="C1570" s="165"/>
      <c r="D1570" s="166"/>
      <c r="E1570" s="166"/>
      <c r="F1570" s="165"/>
      <c r="G1570" s="165"/>
      <c r="H1570" s="167"/>
      <c r="I1570" s="167"/>
      <c r="J1570" s="161" t="str">
        <f t="shared" si="215"/>
        <v/>
      </c>
      <c r="K1570" s="197"/>
      <c r="L1570" s="207"/>
      <c r="M1570" s="233"/>
      <c r="N1570" s="221"/>
      <c r="O1570" s="224"/>
      <c r="P1570" s="399"/>
      <c r="Q1570" s="399"/>
      <c r="R1570" s="205"/>
      <c r="S1570" s="169"/>
      <c r="T1570" s="205"/>
      <c r="U1570" s="169"/>
      <c r="V1570" s="169"/>
      <c r="W1570" s="231"/>
      <c r="X1570" s="168"/>
      <c r="Y1570" s="168"/>
      <c r="Z1570" s="168"/>
      <c r="AA1570" s="168"/>
      <c r="AB1570" s="168"/>
      <c r="AC1570" s="168"/>
      <c r="AD1570" s="162" t="str">
        <f t="shared" si="203"/>
        <v/>
      </c>
      <c r="AE1570" s="162" t="str">
        <f t="shared" si="204"/>
        <v/>
      </c>
      <c r="AF1570" s="162" t="str">
        <f t="shared" si="205"/>
        <v/>
      </c>
      <c r="AG1570" s="162" t="str">
        <f t="shared" si="206"/>
        <v/>
      </c>
      <c r="AH1570" s="162" t="str">
        <f>IF(B1570="Root",IF(J1570="CLOSED",SUMIF(Entrenamientos!A:A,"&lt;="&amp;Mantenimiento!I1570,Entrenamientos!L:L)-SUMIF(Entrenamientos!A:A,"&lt;="&amp;Mantenimiento!H1570,Entrenamientos!L:L),""),"")</f>
        <v/>
      </c>
      <c r="AI1570" s="163" t="str">
        <f>IF(W1570="YES",IF(COUNTIF($W$3:$W1570,"YES")=0,SUMIF(Entrenamientos!A:A,"&lt;="&amp;Mantenimiento!H1570,Entrenamientos!L:L),SUMIF(Entrenamientos!A:A,"&lt;="&amp;Mantenimiento!H1570,Entrenamientos!L:L)-SUMIF($I:$I,"&lt;"&amp;(Mantenimiento!H1570-1),$AI:$AI)),"")</f>
        <v/>
      </c>
      <c r="AJ1570" s="163" t="str">
        <f t="shared" si="207"/>
        <v/>
      </c>
      <c r="AK1570" s="163" t="str">
        <f t="shared" ca="1" si="208"/>
        <v/>
      </c>
      <c r="AL1570" s="163" t="str">
        <f t="shared" si="209"/>
        <v/>
      </c>
      <c r="AM1570" s="199" t="str">
        <f t="shared" si="210"/>
        <v/>
      </c>
      <c r="AN1570" s="199" t="str">
        <f>IF($F1570="MIP",IF(#REF!="X",$AJ1570,""),"")</f>
        <v/>
      </c>
      <c r="AO1570" s="199" t="str">
        <f t="shared" si="211"/>
        <v/>
      </c>
      <c r="AP1570" s="199" t="str">
        <f t="shared" si="212"/>
        <v/>
      </c>
      <c r="AQ1570" s="199" t="str">
        <f t="shared" si="213"/>
        <v/>
      </c>
      <c r="AR1570" s="163" t="str">
        <f t="shared" si="214"/>
        <v/>
      </c>
    </row>
    <row r="1571" spans="1:44" x14ac:dyDescent="0.25">
      <c r="A1571" s="165"/>
      <c r="B1571" s="165"/>
      <c r="C1571" s="165"/>
      <c r="D1571" s="166"/>
      <c r="E1571" s="166"/>
      <c r="F1571" s="165"/>
      <c r="G1571" s="165"/>
      <c r="H1571" s="167"/>
      <c r="I1571" s="167"/>
      <c r="J1571" s="161" t="str">
        <f t="shared" si="215"/>
        <v/>
      </c>
      <c r="K1571" s="197"/>
      <c r="L1571" s="207"/>
      <c r="M1571" s="233"/>
      <c r="N1571" s="221"/>
      <c r="O1571" s="224"/>
      <c r="P1571" s="399"/>
      <c r="Q1571" s="399"/>
      <c r="R1571" s="205"/>
      <c r="S1571" s="169"/>
      <c r="T1571" s="205"/>
      <c r="U1571" s="169"/>
      <c r="V1571" s="169"/>
      <c r="W1571" s="231"/>
      <c r="X1571" s="168"/>
      <c r="Y1571" s="168"/>
      <c r="Z1571" s="168"/>
      <c r="AA1571" s="168"/>
      <c r="AB1571" s="168"/>
      <c r="AC1571" s="168"/>
      <c r="AD1571" s="162" t="str">
        <f t="shared" si="203"/>
        <v/>
      </c>
      <c r="AE1571" s="162" t="str">
        <f t="shared" si="204"/>
        <v/>
      </c>
      <c r="AF1571" s="162" t="str">
        <f t="shared" si="205"/>
        <v/>
      </c>
      <c r="AG1571" s="162" t="str">
        <f t="shared" si="206"/>
        <v/>
      </c>
      <c r="AH1571" s="162" t="str">
        <f>IF(B1571="Root",IF(J1571="CLOSED",SUMIF(Entrenamientos!A:A,"&lt;="&amp;Mantenimiento!I1571,Entrenamientos!L:L)-SUMIF(Entrenamientos!A:A,"&lt;="&amp;Mantenimiento!H1571,Entrenamientos!L:L),""),"")</f>
        <v/>
      </c>
      <c r="AI1571" s="163" t="str">
        <f>IF(W1571="YES",IF(COUNTIF($W$3:$W1571,"YES")=0,SUMIF(Entrenamientos!A:A,"&lt;="&amp;Mantenimiento!H1571,Entrenamientos!L:L),SUMIF(Entrenamientos!A:A,"&lt;="&amp;Mantenimiento!H1571,Entrenamientos!L:L)-SUMIF($I:$I,"&lt;"&amp;(Mantenimiento!H1571-1),$AI:$AI)),"")</f>
        <v/>
      </c>
      <c r="AJ1571" s="163" t="str">
        <f t="shared" si="207"/>
        <v/>
      </c>
      <c r="AK1571" s="163" t="str">
        <f t="shared" ca="1" si="208"/>
        <v/>
      </c>
      <c r="AL1571" s="163" t="str">
        <f t="shared" si="209"/>
        <v/>
      </c>
      <c r="AM1571" s="199" t="str">
        <f t="shared" si="210"/>
        <v/>
      </c>
      <c r="AN1571" s="199" t="str">
        <f>IF($F1571="MIP",IF(#REF!="X",$AJ1571,""),"")</f>
        <v/>
      </c>
      <c r="AO1571" s="199" t="str">
        <f t="shared" si="211"/>
        <v/>
      </c>
      <c r="AP1571" s="199" t="str">
        <f t="shared" si="212"/>
        <v/>
      </c>
      <c r="AQ1571" s="199" t="str">
        <f t="shared" si="213"/>
        <v/>
      </c>
      <c r="AR1571" s="163" t="str">
        <f t="shared" si="214"/>
        <v/>
      </c>
    </row>
    <row r="1572" spans="1:44" x14ac:dyDescent="0.25">
      <c r="A1572" s="165"/>
      <c r="B1572" s="165"/>
      <c r="C1572" s="165"/>
      <c r="D1572" s="166"/>
      <c r="E1572" s="166"/>
      <c r="F1572" s="165"/>
      <c r="G1572" s="165"/>
      <c r="H1572" s="167"/>
      <c r="I1572" s="167"/>
      <c r="J1572" s="161" t="str">
        <f t="shared" si="215"/>
        <v/>
      </c>
      <c r="K1572" s="197"/>
      <c r="L1572" s="207"/>
      <c r="M1572" s="233"/>
      <c r="N1572" s="221"/>
      <c r="O1572" s="224"/>
      <c r="P1572" s="399"/>
      <c r="Q1572" s="399"/>
      <c r="R1572" s="205"/>
      <c r="S1572" s="169"/>
      <c r="T1572" s="205"/>
      <c r="U1572" s="169"/>
      <c r="V1572" s="169"/>
      <c r="W1572" s="231"/>
      <c r="X1572" s="168"/>
      <c r="Y1572" s="168"/>
      <c r="Z1572" s="168"/>
      <c r="AA1572" s="168"/>
      <c r="AB1572" s="168"/>
      <c r="AC1572" s="168"/>
      <c r="AD1572" s="162" t="str">
        <f t="shared" si="203"/>
        <v/>
      </c>
      <c r="AE1572" s="162" t="str">
        <f t="shared" si="204"/>
        <v/>
      </c>
      <c r="AF1572" s="162" t="str">
        <f t="shared" si="205"/>
        <v/>
      </c>
      <c r="AG1572" s="162" t="str">
        <f t="shared" si="206"/>
        <v/>
      </c>
      <c r="AH1572" s="162" t="str">
        <f>IF(B1572="Root",IF(J1572="CLOSED",SUMIF(Entrenamientos!A:A,"&lt;="&amp;Mantenimiento!I1572,Entrenamientos!L:L)-SUMIF(Entrenamientos!A:A,"&lt;="&amp;Mantenimiento!H1572,Entrenamientos!L:L),""),"")</f>
        <v/>
      </c>
      <c r="AI1572" s="163" t="str">
        <f>IF(W1572="YES",IF(COUNTIF($W$3:$W1572,"YES")=0,SUMIF(Entrenamientos!A:A,"&lt;="&amp;Mantenimiento!H1572,Entrenamientos!L:L),SUMIF(Entrenamientos!A:A,"&lt;="&amp;Mantenimiento!H1572,Entrenamientos!L:L)-SUMIF($I:$I,"&lt;"&amp;(Mantenimiento!H1572-1),$AI:$AI)),"")</f>
        <v/>
      </c>
      <c r="AJ1572" s="163" t="str">
        <f t="shared" si="207"/>
        <v/>
      </c>
      <c r="AK1572" s="163" t="str">
        <f t="shared" ca="1" si="208"/>
        <v/>
      </c>
      <c r="AL1572" s="163" t="str">
        <f t="shared" si="209"/>
        <v/>
      </c>
      <c r="AM1572" s="199" t="str">
        <f t="shared" si="210"/>
        <v/>
      </c>
      <c r="AN1572" s="199" t="str">
        <f>IF($F1572="MIP",IF(#REF!="X",$AJ1572,""),"")</f>
        <v/>
      </c>
      <c r="AO1572" s="199" t="str">
        <f t="shared" si="211"/>
        <v/>
      </c>
      <c r="AP1572" s="199" t="str">
        <f t="shared" si="212"/>
        <v/>
      </c>
      <c r="AQ1572" s="199" t="str">
        <f t="shared" si="213"/>
        <v/>
      </c>
      <c r="AR1572" s="163" t="str">
        <f t="shared" si="214"/>
        <v/>
      </c>
    </row>
    <row r="1573" spans="1:44" x14ac:dyDescent="0.25">
      <c r="A1573" s="165"/>
      <c r="B1573" s="165"/>
      <c r="C1573" s="165"/>
      <c r="D1573" s="166"/>
      <c r="E1573" s="166"/>
      <c r="F1573" s="165"/>
      <c r="G1573" s="165"/>
      <c r="H1573" s="167"/>
      <c r="I1573" s="167"/>
      <c r="J1573" s="161" t="str">
        <f t="shared" si="215"/>
        <v/>
      </c>
      <c r="K1573" s="197"/>
      <c r="L1573" s="207"/>
      <c r="M1573" s="233"/>
      <c r="N1573" s="221"/>
      <c r="O1573" s="224"/>
      <c r="P1573" s="399"/>
      <c r="Q1573" s="399"/>
      <c r="R1573" s="205"/>
      <c r="S1573" s="169"/>
      <c r="T1573" s="205"/>
      <c r="U1573" s="169"/>
      <c r="V1573" s="169"/>
      <c r="W1573" s="231"/>
      <c r="X1573" s="168"/>
      <c r="Y1573" s="168"/>
      <c r="Z1573" s="168"/>
      <c r="AA1573" s="168"/>
      <c r="AB1573" s="168"/>
      <c r="AC1573" s="168"/>
      <c r="AD1573" s="162" t="str">
        <f t="shared" si="203"/>
        <v/>
      </c>
      <c r="AE1573" s="162" t="str">
        <f t="shared" si="204"/>
        <v/>
      </c>
      <c r="AF1573" s="162" t="str">
        <f t="shared" si="205"/>
        <v/>
      </c>
      <c r="AG1573" s="162" t="str">
        <f t="shared" si="206"/>
        <v/>
      </c>
      <c r="AH1573" s="162" t="str">
        <f>IF(B1573="Root",IF(J1573="CLOSED",SUMIF(Entrenamientos!A:A,"&lt;="&amp;Mantenimiento!I1573,Entrenamientos!L:L)-SUMIF(Entrenamientos!A:A,"&lt;="&amp;Mantenimiento!H1573,Entrenamientos!L:L),""),"")</f>
        <v/>
      </c>
      <c r="AI1573" s="163" t="str">
        <f>IF(W1573="YES",IF(COUNTIF($W$3:$W1573,"YES")=0,SUMIF(Entrenamientos!A:A,"&lt;="&amp;Mantenimiento!H1573,Entrenamientos!L:L),SUMIF(Entrenamientos!A:A,"&lt;="&amp;Mantenimiento!H1573,Entrenamientos!L:L)-SUMIF($I:$I,"&lt;"&amp;(Mantenimiento!H1573-1),$AI:$AI)),"")</f>
        <v/>
      </c>
      <c r="AJ1573" s="163" t="str">
        <f t="shared" si="207"/>
        <v/>
      </c>
      <c r="AK1573" s="163" t="str">
        <f t="shared" ca="1" si="208"/>
        <v/>
      </c>
      <c r="AL1573" s="163" t="str">
        <f t="shared" si="209"/>
        <v/>
      </c>
      <c r="AM1573" s="199" t="str">
        <f t="shared" si="210"/>
        <v/>
      </c>
      <c r="AN1573" s="199" t="str">
        <f>IF($F1573="MIP",IF(#REF!="X",$AJ1573,""),"")</f>
        <v/>
      </c>
      <c r="AO1573" s="199" t="str">
        <f t="shared" si="211"/>
        <v/>
      </c>
      <c r="AP1573" s="199" t="str">
        <f t="shared" si="212"/>
        <v/>
      </c>
      <c r="AQ1573" s="199" t="str">
        <f t="shared" si="213"/>
        <v/>
      </c>
      <c r="AR1573" s="163" t="str">
        <f t="shared" si="214"/>
        <v/>
      </c>
    </row>
    <row r="1574" spans="1:44" x14ac:dyDescent="0.25">
      <c r="A1574" s="165"/>
      <c r="B1574" s="165"/>
      <c r="C1574" s="165"/>
      <c r="D1574" s="166"/>
      <c r="E1574" s="166"/>
      <c r="F1574" s="165"/>
      <c r="G1574" s="165"/>
      <c r="H1574" s="167"/>
      <c r="I1574" s="167"/>
      <c r="J1574" s="161" t="str">
        <f t="shared" si="215"/>
        <v/>
      </c>
      <c r="K1574" s="197"/>
      <c r="L1574" s="207"/>
      <c r="M1574" s="233"/>
      <c r="N1574" s="221"/>
      <c r="O1574" s="224"/>
      <c r="P1574" s="399"/>
      <c r="Q1574" s="399"/>
      <c r="R1574" s="205"/>
      <c r="S1574" s="169"/>
      <c r="T1574" s="205"/>
      <c r="U1574" s="169"/>
      <c r="V1574" s="169"/>
      <c r="W1574" s="231"/>
      <c r="X1574" s="168"/>
      <c r="Y1574" s="168"/>
      <c r="Z1574" s="168"/>
      <c r="AA1574" s="168"/>
      <c r="AB1574" s="168"/>
      <c r="AC1574" s="168"/>
      <c r="AD1574" s="162" t="str">
        <f t="shared" si="203"/>
        <v/>
      </c>
      <c r="AE1574" s="162" t="str">
        <f t="shared" si="204"/>
        <v/>
      </c>
      <c r="AF1574" s="162" t="str">
        <f t="shared" si="205"/>
        <v/>
      </c>
      <c r="AG1574" s="162" t="str">
        <f t="shared" si="206"/>
        <v/>
      </c>
      <c r="AH1574" s="162" t="str">
        <f>IF(B1574="Root",IF(J1574="CLOSED",SUMIF(Entrenamientos!A:A,"&lt;="&amp;Mantenimiento!I1574,Entrenamientos!L:L)-SUMIF(Entrenamientos!A:A,"&lt;="&amp;Mantenimiento!H1574,Entrenamientos!L:L),""),"")</f>
        <v/>
      </c>
      <c r="AI1574" s="163" t="str">
        <f>IF(W1574="YES",IF(COUNTIF($W$3:$W1574,"YES")=0,SUMIF(Entrenamientos!A:A,"&lt;="&amp;Mantenimiento!H1574,Entrenamientos!L:L),SUMIF(Entrenamientos!A:A,"&lt;="&amp;Mantenimiento!H1574,Entrenamientos!L:L)-SUMIF($I:$I,"&lt;"&amp;(Mantenimiento!H1574-1),$AI:$AI)),"")</f>
        <v/>
      </c>
      <c r="AJ1574" s="163" t="str">
        <f t="shared" si="207"/>
        <v/>
      </c>
      <c r="AK1574" s="163" t="str">
        <f t="shared" ca="1" si="208"/>
        <v/>
      </c>
      <c r="AL1574" s="163" t="str">
        <f t="shared" si="209"/>
        <v/>
      </c>
      <c r="AM1574" s="199" t="str">
        <f t="shared" si="210"/>
        <v/>
      </c>
      <c r="AN1574" s="199" t="str">
        <f>IF($F1574="MIP",IF(#REF!="X",$AJ1574,""),"")</f>
        <v/>
      </c>
      <c r="AO1574" s="199" t="str">
        <f t="shared" si="211"/>
        <v/>
      </c>
      <c r="AP1574" s="199" t="str">
        <f t="shared" si="212"/>
        <v/>
      </c>
      <c r="AQ1574" s="199" t="str">
        <f t="shared" si="213"/>
        <v/>
      </c>
      <c r="AR1574" s="163" t="str">
        <f t="shared" si="214"/>
        <v/>
      </c>
    </row>
    <row r="1575" spans="1:44" x14ac:dyDescent="0.25">
      <c r="A1575" s="165"/>
      <c r="B1575" s="165"/>
      <c r="C1575" s="165"/>
      <c r="D1575" s="166"/>
      <c r="E1575" s="166"/>
      <c r="F1575" s="165"/>
      <c r="G1575" s="165"/>
      <c r="H1575" s="167"/>
      <c r="I1575" s="167"/>
      <c r="J1575" s="161" t="str">
        <f t="shared" si="215"/>
        <v/>
      </c>
      <c r="K1575" s="197"/>
      <c r="L1575" s="207"/>
      <c r="M1575" s="233"/>
      <c r="N1575" s="221"/>
      <c r="O1575" s="224"/>
      <c r="P1575" s="399"/>
      <c r="Q1575" s="399"/>
      <c r="R1575" s="205"/>
      <c r="S1575" s="169"/>
      <c r="T1575" s="205"/>
      <c r="U1575" s="169"/>
      <c r="V1575" s="169"/>
      <c r="W1575" s="231"/>
      <c r="X1575" s="168"/>
      <c r="Y1575" s="168"/>
      <c r="Z1575" s="168"/>
      <c r="AA1575" s="168"/>
      <c r="AB1575" s="168"/>
      <c r="AC1575" s="168"/>
      <c r="AD1575" s="162" t="str">
        <f t="shared" si="203"/>
        <v/>
      </c>
      <c r="AE1575" s="162" t="str">
        <f t="shared" si="204"/>
        <v/>
      </c>
      <c r="AF1575" s="162" t="str">
        <f t="shared" si="205"/>
        <v/>
      </c>
      <c r="AG1575" s="162" t="str">
        <f t="shared" si="206"/>
        <v/>
      </c>
      <c r="AH1575" s="162" t="str">
        <f>IF(B1575="Root",IF(J1575="CLOSED",SUMIF(Entrenamientos!A:A,"&lt;="&amp;Mantenimiento!I1575,Entrenamientos!L:L)-SUMIF(Entrenamientos!A:A,"&lt;="&amp;Mantenimiento!H1575,Entrenamientos!L:L),""),"")</f>
        <v/>
      </c>
      <c r="AI1575" s="163" t="str">
        <f>IF(W1575="YES",IF(COUNTIF($W$3:$W1575,"YES")=0,SUMIF(Entrenamientos!A:A,"&lt;="&amp;Mantenimiento!H1575,Entrenamientos!L:L),SUMIF(Entrenamientos!A:A,"&lt;="&amp;Mantenimiento!H1575,Entrenamientos!L:L)-SUMIF($I:$I,"&lt;"&amp;(Mantenimiento!H1575-1),$AI:$AI)),"")</f>
        <v/>
      </c>
      <c r="AJ1575" s="163" t="str">
        <f t="shared" si="207"/>
        <v/>
      </c>
      <c r="AK1575" s="163" t="str">
        <f t="shared" ca="1" si="208"/>
        <v/>
      </c>
      <c r="AL1575" s="163" t="str">
        <f t="shared" si="209"/>
        <v/>
      </c>
      <c r="AM1575" s="199" t="str">
        <f t="shared" si="210"/>
        <v/>
      </c>
      <c r="AN1575" s="199" t="str">
        <f>IF($F1575="MIP",IF(#REF!="X",$AJ1575,""),"")</f>
        <v/>
      </c>
      <c r="AO1575" s="199" t="str">
        <f t="shared" si="211"/>
        <v/>
      </c>
      <c r="AP1575" s="199" t="str">
        <f t="shared" si="212"/>
        <v/>
      </c>
      <c r="AQ1575" s="199" t="str">
        <f t="shared" si="213"/>
        <v/>
      </c>
      <c r="AR1575" s="163" t="str">
        <f t="shared" si="214"/>
        <v/>
      </c>
    </row>
    <row r="1576" spans="1:44" x14ac:dyDescent="0.25">
      <c r="A1576" s="165"/>
      <c r="B1576" s="165"/>
      <c r="C1576" s="165"/>
      <c r="D1576" s="166"/>
      <c r="E1576" s="166"/>
      <c r="F1576" s="165"/>
      <c r="G1576" s="165"/>
      <c r="H1576" s="167"/>
      <c r="I1576" s="167"/>
      <c r="J1576" s="161" t="str">
        <f t="shared" si="215"/>
        <v/>
      </c>
      <c r="K1576" s="197"/>
      <c r="L1576" s="207"/>
      <c r="M1576" s="233"/>
      <c r="N1576" s="221"/>
      <c r="O1576" s="224"/>
      <c r="P1576" s="399"/>
      <c r="Q1576" s="399"/>
      <c r="R1576" s="205"/>
      <c r="S1576" s="169"/>
      <c r="T1576" s="205"/>
      <c r="U1576" s="169"/>
      <c r="V1576" s="169"/>
      <c r="W1576" s="231"/>
      <c r="X1576" s="168"/>
      <c r="Y1576" s="168"/>
      <c r="Z1576" s="168"/>
      <c r="AA1576" s="168"/>
      <c r="AB1576" s="168"/>
      <c r="AC1576" s="168"/>
      <c r="AD1576" s="162" t="str">
        <f t="shared" si="203"/>
        <v/>
      </c>
      <c r="AE1576" s="162" t="str">
        <f t="shared" si="204"/>
        <v/>
      </c>
      <c r="AF1576" s="162" t="str">
        <f t="shared" si="205"/>
        <v/>
      </c>
      <c r="AG1576" s="162" t="str">
        <f t="shared" si="206"/>
        <v/>
      </c>
      <c r="AH1576" s="162" t="str">
        <f>IF(B1576="Root",IF(J1576="CLOSED",SUMIF(Entrenamientos!A:A,"&lt;="&amp;Mantenimiento!I1576,Entrenamientos!L:L)-SUMIF(Entrenamientos!A:A,"&lt;="&amp;Mantenimiento!H1576,Entrenamientos!L:L),""),"")</f>
        <v/>
      </c>
      <c r="AI1576" s="163" t="str">
        <f>IF(W1576="YES",IF(COUNTIF($W$3:$W1576,"YES")=0,SUMIF(Entrenamientos!A:A,"&lt;="&amp;Mantenimiento!H1576,Entrenamientos!L:L),SUMIF(Entrenamientos!A:A,"&lt;="&amp;Mantenimiento!H1576,Entrenamientos!L:L)-SUMIF($I:$I,"&lt;"&amp;(Mantenimiento!H1576-1),$AI:$AI)),"")</f>
        <v/>
      </c>
      <c r="AJ1576" s="163" t="str">
        <f t="shared" si="207"/>
        <v/>
      </c>
      <c r="AK1576" s="163" t="str">
        <f t="shared" ca="1" si="208"/>
        <v/>
      </c>
      <c r="AL1576" s="163" t="str">
        <f t="shared" si="209"/>
        <v/>
      </c>
      <c r="AM1576" s="199" t="str">
        <f t="shared" si="210"/>
        <v/>
      </c>
      <c r="AN1576" s="199" t="str">
        <f>IF($F1576="MIP",IF(#REF!="X",$AJ1576,""),"")</f>
        <v/>
      </c>
      <c r="AO1576" s="199" t="str">
        <f t="shared" si="211"/>
        <v/>
      </c>
      <c r="AP1576" s="199" t="str">
        <f t="shared" si="212"/>
        <v/>
      </c>
      <c r="AQ1576" s="199" t="str">
        <f t="shared" si="213"/>
        <v/>
      </c>
      <c r="AR1576" s="163" t="str">
        <f t="shared" si="214"/>
        <v/>
      </c>
    </row>
    <row r="1577" spans="1:44" x14ac:dyDescent="0.25">
      <c r="A1577" s="165"/>
      <c r="B1577" s="165"/>
      <c r="C1577" s="165"/>
      <c r="D1577" s="166"/>
      <c r="E1577" s="166"/>
      <c r="F1577" s="165"/>
      <c r="G1577" s="165"/>
      <c r="H1577" s="167"/>
      <c r="I1577" s="167"/>
      <c r="J1577" s="161" t="str">
        <f t="shared" si="215"/>
        <v/>
      </c>
      <c r="K1577" s="197"/>
      <c r="L1577" s="207"/>
      <c r="M1577" s="233"/>
      <c r="N1577" s="221"/>
      <c r="O1577" s="224"/>
      <c r="P1577" s="399"/>
      <c r="Q1577" s="399"/>
      <c r="R1577" s="205"/>
      <c r="S1577" s="169"/>
      <c r="T1577" s="205"/>
      <c r="U1577" s="169"/>
      <c r="V1577" s="169"/>
      <c r="W1577" s="231"/>
      <c r="X1577" s="168"/>
      <c r="Y1577" s="168"/>
      <c r="Z1577" s="168"/>
      <c r="AA1577" s="168"/>
      <c r="AB1577" s="168"/>
      <c r="AC1577" s="168"/>
      <c r="AD1577" s="162" t="str">
        <f t="shared" si="203"/>
        <v/>
      </c>
      <c r="AE1577" s="162" t="str">
        <f t="shared" si="204"/>
        <v/>
      </c>
      <c r="AF1577" s="162" t="str">
        <f t="shared" si="205"/>
        <v/>
      </c>
      <c r="AG1577" s="162" t="str">
        <f t="shared" si="206"/>
        <v/>
      </c>
      <c r="AH1577" s="162" t="str">
        <f>IF(B1577="Root",IF(J1577="CLOSED",SUMIF(Entrenamientos!A:A,"&lt;="&amp;Mantenimiento!I1577,Entrenamientos!L:L)-SUMIF(Entrenamientos!A:A,"&lt;="&amp;Mantenimiento!H1577,Entrenamientos!L:L),""),"")</f>
        <v/>
      </c>
      <c r="AI1577" s="163" t="str">
        <f>IF(W1577="YES",IF(COUNTIF($W$3:$W1577,"YES")=0,SUMIF(Entrenamientos!A:A,"&lt;="&amp;Mantenimiento!H1577,Entrenamientos!L:L),SUMIF(Entrenamientos!A:A,"&lt;="&amp;Mantenimiento!H1577,Entrenamientos!L:L)-SUMIF($I:$I,"&lt;"&amp;(Mantenimiento!H1577-1),$AI:$AI)),"")</f>
        <v/>
      </c>
      <c r="AJ1577" s="163" t="str">
        <f t="shared" si="207"/>
        <v/>
      </c>
      <c r="AK1577" s="163" t="str">
        <f t="shared" ca="1" si="208"/>
        <v/>
      </c>
      <c r="AL1577" s="163" t="str">
        <f t="shared" si="209"/>
        <v/>
      </c>
      <c r="AM1577" s="199" t="str">
        <f t="shared" si="210"/>
        <v/>
      </c>
      <c r="AN1577" s="199" t="str">
        <f>IF($F1577="MIP",IF(#REF!="X",$AJ1577,""),"")</f>
        <v/>
      </c>
      <c r="AO1577" s="199" t="str">
        <f t="shared" si="211"/>
        <v/>
      </c>
      <c r="AP1577" s="199" t="str">
        <f t="shared" si="212"/>
        <v/>
      </c>
      <c r="AQ1577" s="199" t="str">
        <f t="shared" si="213"/>
        <v/>
      </c>
      <c r="AR1577" s="163" t="str">
        <f t="shared" si="214"/>
        <v/>
      </c>
    </row>
    <row r="1578" spans="1:44" x14ac:dyDescent="0.25">
      <c r="A1578" s="165"/>
      <c r="B1578" s="165"/>
      <c r="C1578" s="165"/>
      <c r="D1578" s="166"/>
      <c r="E1578" s="166"/>
      <c r="F1578" s="165"/>
      <c r="G1578" s="165"/>
      <c r="H1578" s="167"/>
      <c r="I1578" s="167"/>
      <c r="J1578" s="161" t="str">
        <f t="shared" si="215"/>
        <v/>
      </c>
      <c r="K1578" s="197"/>
      <c r="L1578" s="207"/>
      <c r="M1578" s="233"/>
      <c r="N1578" s="221"/>
      <c r="O1578" s="224"/>
      <c r="P1578" s="399"/>
      <c r="Q1578" s="399"/>
      <c r="R1578" s="205"/>
      <c r="S1578" s="169"/>
      <c r="T1578" s="205"/>
      <c r="U1578" s="169"/>
      <c r="V1578" s="169"/>
      <c r="W1578" s="231"/>
      <c r="X1578" s="168"/>
      <c r="Y1578" s="168"/>
      <c r="Z1578" s="168"/>
      <c r="AA1578" s="168"/>
      <c r="AB1578" s="168"/>
      <c r="AC1578" s="168"/>
      <c r="AD1578" s="162" t="str">
        <f t="shared" si="203"/>
        <v/>
      </c>
      <c r="AE1578" s="162" t="str">
        <f t="shared" si="204"/>
        <v/>
      </c>
      <c r="AF1578" s="162" t="str">
        <f t="shared" si="205"/>
        <v/>
      </c>
      <c r="AG1578" s="162" t="str">
        <f t="shared" si="206"/>
        <v/>
      </c>
      <c r="AH1578" s="162" t="str">
        <f>IF(B1578="Root",IF(J1578="CLOSED",SUMIF(Entrenamientos!A:A,"&lt;="&amp;Mantenimiento!I1578,Entrenamientos!L:L)-SUMIF(Entrenamientos!A:A,"&lt;="&amp;Mantenimiento!H1578,Entrenamientos!L:L),""),"")</f>
        <v/>
      </c>
      <c r="AI1578" s="163" t="str">
        <f>IF(W1578="YES",IF(COUNTIF($W$3:$W1578,"YES")=0,SUMIF(Entrenamientos!A:A,"&lt;="&amp;Mantenimiento!H1578,Entrenamientos!L:L),SUMIF(Entrenamientos!A:A,"&lt;="&amp;Mantenimiento!H1578,Entrenamientos!L:L)-SUMIF($I:$I,"&lt;"&amp;(Mantenimiento!H1578-1),$AI:$AI)),"")</f>
        <v/>
      </c>
      <c r="AJ1578" s="163" t="str">
        <f t="shared" si="207"/>
        <v/>
      </c>
      <c r="AK1578" s="163" t="str">
        <f t="shared" ca="1" si="208"/>
        <v/>
      </c>
      <c r="AL1578" s="163" t="str">
        <f t="shared" si="209"/>
        <v/>
      </c>
      <c r="AM1578" s="199" t="str">
        <f t="shared" si="210"/>
        <v/>
      </c>
      <c r="AN1578" s="199" t="str">
        <f>IF($F1578="MIP",IF(#REF!="X",$AJ1578,""),"")</f>
        <v/>
      </c>
      <c r="AO1578" s="199" t="str">
        <f t="shared" si="211"/>
        <v/>
      </c>
      <c r="AP1578" s="199" t="str">
        <f t="shared" si="212"/>
        <v/>
      </c>
      <c r="AQ1578" s="199" t="str">
        <f t="shared" si="213"/>
        <v/>
      </c>
      <c r="AR1578" s="163" t="str">
        <f t="shared" si="214"/>
        <v/>
      </c>
    </row>
    <row r="1579" spans="1:44" x14ac:dyDescent="0.25">
      <c r="A1579" s="165"/>
      <c r="B1579" s="165"/>
      <c r="C1579" s="165"/>
      <c r="D1579" s="166"/>
      <c r="E1579" s="166"/>
      <c r="F1579" s="165"/>
      <c r="G1579" s="165"/>
      <c r="H1579" s="167"/>
      <c r="I1579" s="167"/>
      <c r="J1579" s="161" t="str">
        <f t="shared" si="215"/>
        <v/>
      </c>
      <c r="K1579" s="197"/>
      <c r="L1579" s="207"/>
      <c r="M1579" s="233"/>
      <c r="N1579" s="221"/>
      <c r="O1579" s="224"/>
      <c r="P1579" s="399"/>
      <c r="Q1579" s="399"/>
      <c r="R1579" s="205"/>
      <c r="S1579" s="169"/>
      <c r="T1579" s="205"/>
      <c r="U1579" s="169"/>
      <c r="V1579" s="169"/>
      <c r="W1579" s="231"/>
      <c r="X1579" s="168"/>
      <c r="Y1579" s="168"/>
      <c r="Z1579" s="168"/>
      <c r="AA1579" s="168"/>
      <c r="AB1579" s="168"/>
      <c r="AC1579" s="168"/>
      <c r="AD1579" s="162" t="str">
        <f t="shared" si="203"/>
        <v/>
      </c>
      <c r="AE1579" s="162" t="str">
        <f t="shared" si="204"/>
        <v/>
      </c>
      <c r="AF1579" s="162" t="str">
        <f t="shared" si="205"/>
        <v/>
      </c>
      <c r="AG1579" s="162" t="str">
        <f t="shared" si="206"/>
        <v/>
      </c>
      <c r="AH1579" s="162" t="str">
        <f>IF(B1579="Root",IF(J1579="CLOSED",SUMIF(Entrenamientos!A:A,"&lt;="&amp;Mantenimiento!I1579,Entrenamientos!L:L)-SUMIF(Entrenamientos!A:A,"&lt;="&amp;Mantenimiento!H1579,Entrenamientos!L:L),""),"")</f>
        <v/>
      </c>
      <c r="AI1579" s="163" t="str">
        <f>IF(W1579="YES",IF(COUNTIF($W$3:$W1579,"YES")=0,SUMIF(Entrenamientos!A:A,"&lt;="&amp;Mantenimiento!H1579,Entrenamientos!L:L),SUMIF(Entrenamientos!A:A,"&lt;="&amp;Mantenimiento!H1579,Entrenamientos!L:L)-SUMIF($I:$I,"&lt;"&amp;(Mantenimiento!H1579-1),$AI:$AI)),"")</f>
        <v/>
      </c>
      <c r="AJ1579" s="163" t="str">
        <f t="shared" si="207"/>
        <v/>
      </c>
      <c r="AK1579" s="163" t="str">
        <f t="shared" ca="1" si="208"/>
        <v/>
      </c>
      <c r="AL1579" s="163" t="str">
        <f t="shared" si="209"/>
        <v/>
      </c>
      <c r="AM1579" s="199" t="str">
        <f t="shared" si="210"/>
        <v/>
      </c>
      <c r="AN1579" s="199" t="str">
        <f>IF($F1579="MIP",IF(#REF!="X",$AJ1579,""),"")</f>
        <v/>
      </c>
      <c r="AO1579" s="199" t="str">
        <f t="shared" si="211"/>
        <v/>
      </c>
      <c r="AP1579" s="199" t="str">
        <f t="shared" si="212"/>
        <v/>
      </c>
      <c r="AQ1579" s="199" t="str">
        <f t="shared" si="213"/>
        <v/>
      </c>
      <c r="AR1579" s="163" t="str">
        <f t="shared" si="214"/>
        <v/>
      </c>
    </row>
    <row r="1580" spans="1:44" x14ac:dyDescent="0.25">
      <c r="A1580" s="165"/>
      <c r="B1580" s="165"/>
      <c r="C1580" s="165"/>
      <c r="D1580" s="166"/>
      <c r="E1580" s="166"/>
      <c r="F1580" s="165"/>
      <c r="G1580" s="165"/>
      <c r="H1580" s="167"/>
      <c r="I1580" s="167"/>
      <c r="J1580" s="161" t="str">
        <f t="shared" si="215"/>
        <v/>
      </c>
      <c r="K1580" s="197"/>
      <c r="L1580" s="207"/>
      <c r="M1580" s="233"/>
      <c r="N1580" s="221"/>
      <c r="O1580" s="224"/>
      <c r="P1580" s="399"/>
      <c r="Q1580" s="399"/>
      <c r="R1580" s="205"/>
      <c r="S1580" s="169"/>
      <c r="T1580" s="205"/>
      <c r="U1580" s="169"/>
      <c r="V1580" s="169"/>
      <c r="W1580" s="231"/>
      <c r="X1580" s="168"/>
      <c r="Y1580" s="168"/>
      <c r="Z1580" s="168"/>
      <c r="AA1580" s="168"/>
      <c r="AB1580" s="168"/>
      <c r="AC1580" s="168"/>
      <c r="AD1580" s="162" t="str">
        <f t="shared" si="203"/>
        <v/>
      </c>
      <c r="AE1580" s="162" t="str">
        <f t="shared" si="204"/>
        <v/>
      </c>
      <c r="AF1580" s="162" t="str">
        <f t="shared" si="205"/>
        <v/>
      </c>
      <c r="AG1580" s="162" t="str">
        <f t="shared" si="206"/>
        <v/>
      </c>
      <c r="AH1580" s="162" t="str">
        <f>IF(B1580="Root",IF(J1580="CLOSED",SUMIF(Entrenamientos!A:A,"&lt;="&amp;Mantenimiento!I1580,Entrenamientos!L:L)-SUMIF(Entrenamientos!A:A,"&lt;="&amp;Mantenimiento!H1580,Entrenamientos!L:L),""),"")</f>
        <v/>
      </c>
      <c r="AI1580" s="163" t="str">
        <f>IF(W1580="YES",IF(COUNTIF($W$3:$W1580,"YES")=0,SUMIF(Entrenamientos!A:A,"&lt;="&amp;Mantenimiento!H1580,Entrenamientos!L:L),SUMIF(Entrenamientos!A:A,"&lt;="&amp;Mantenimiento!H1580,Entrenamientos!L:L)-SUMIF($I:$I,"&lt;"&amp;(Mantenimiento!H1580-1),$AI:$AI)),"")</f>
        <v/>
      </c>
      <c r="AJ1580" s="163" t="str">
        <f t="shared" si="207"/>
        <v/>
      </c>
      <c r="AK1580" s="163" t="str">
        <f t="shared" ca="1" si="208"/>
        <v/>
      </c>
      <c r="AL1580" s="163" t="str">
        <f t="shared" si="209"/>
        <v/>
      </c>
      <c r="AM1580" s="199" t="str">
        <f t="shared" si="210"/>
        <v/>
      </c>
      <c r="AN1580" s="199" t="str">
        <f>IF($F1580="MIP",IF(#REF!="X",$AJ1580,""),"")</f>
        <v/>
      </c>
      <c r="AO1580" s="199" t="str">
        <f t="shared" si="211"/>
        <v/>
      </c>
      <c r="AP1580" s="199" t="str">
        <f t="shared" si="212"/>
        <v/>
      </c>
      <c r="AQ1580" s="199" t="str">
        <f t="shared" si="213"/>
        <v/>
      </c>
      <c r="AR1580" s="163" t="str">
        <f t="shared" si="214"/>
        <v/>
      </c>
    </row>
    <row r="1581" spans="1:44" x14ac:dyDescent="0.25">
      <c r="A1581" s="165"/>
      <c r="B1581" s="165"/>
      <c r="C1581" s="165"/>
      <c r="D1581" s="166"/>
      <c r="E1581" s="166"/>
      <c r="F1581" s="165"/>
      <c r="G1581" s="165"/>
      <c r="H1581" s="167"/>
      <c r="I1581" s="167"/>
      <c r="J1581" s="161" t="str">
        <f t="shared" si="215"/>
        <v/>
      </c>
      <c r="K1581" s="197"/>
      <c r="L1581" s="207"/>
      <c r="M1581" s="233"/>
      <c r="N1581" s="221"/>
      <c r="O1581" s="224"/>
      <c r="P1581" s="399"/>
      <c r="Q1581" s="399"/>
      <c r="R1581" s="205"/>
      <c r="S1581" s="169"/>
      <c r="T1581" s="205"/>
      <c r="U1581" s="169"/>
      <c r="V1581" s="169"/>
      <c r="W1581" s="231"/>
      <c r="X1581" s="168"/>
      <c r="Y1581" s="168"/>
      <c r="Z1581" s="168"/>
      <c r="AA1581" s="168"/>
      <c r="AB1581" s="168"/>
      <c r="AC1581" s="168"/>
      <c r="AD1581" s="162" t="str">
        <f t="shared" si="203"/>
        <v/>
      </c>
      <c r="AE1581" s="162" t="str">
        <f t="shared" si="204"/>
        <v/>
      </c>
      <c r="AF1581" s="162" t="str">
        <f t="shared" si="205"/>
        <v/>
      </c>
      <c r="AG1581" s="162" t="str">
        <f t="shared" si="206"/>
        <v/>
      </c>
      <c r="AH1581" s="162" t="str">
        <f>IF(B1581="Root",IF(J1581="CLOSED",SUMIF(Entrenamientos!A:A,"&lt;="&amp;Mantenimiento!I1581,Entrenamientos!L:L)-SUMIF(Entrenamientos!A:A,"&lt;="&amp;Mantenimiento!H1581,Entrenamientos!L:L),""),"")</f>
        <v/>
      </c>
      <c r="AI1581" s="163" t="str">
        <f>IF(W1581="YES",IF(COUNTIF($W$3:$W1581,"YES")=0,SUMIF(Entrenamientos!A:A,"&lt;="&amp;Mantenimiento!H1581,Entrenamientos!L:L),SUMIF(Entrenamientos!A:A,"&lt;="&amp;Mantenimiento!H1581,Entrenamientos!L:L)-SUMIF($I:$I,"&lt;"&amp;(Mantenimiento!H1581-1),$AI:$AI)),"")</f>
        <v/>
      </c>
      <c r="AJ1581" s="163" t="str">
        <f t="shared" si="207"/>
        <v/>
      </c>
      <c r="AK1581" s="163" t="str">
        <f t="shared" ca="1" si="208"/>
        <v/>
      </c>
      <c r="AL1581" s="163" t="str">
        <f t="shared" si="209"/>
        <v/>
      </c>
      <c r="AM1581" s="199" t="str">
        <f t="shared" si="210"/>
        <v/>
      </c>
      <c r="AN1581" s="199" t="str">
        <f>IF($F1581="MIP",IF(#REF!="X",$AJ1581,""),"")</f>
        <v/>
      </c>
      <c r="AO1581" s="199" t="str">
        <f t="shared" si="211"/>
        <v/>
      </c>
      <c r="AP1581" s="199" t="str">
        <f t="shared" si="212"/>
        <v/>
      </c>
      <c r="AQ1581" s="199" t="str">
        <f t="shared" si="213"/>
        <v/>
      </c>
      <c r="AR1581" s="163" t="str">
        <f t="shared" si="214"/>
        <v/>
      </c>
    </row>
    <row r="1582" spans="1:44" x14ac:dyDescent="0.25">
      <c r="A1582" s="165"/>
      <c r="B1582" s="165"/>
      <c r="C1582" s="165"/>
      <c r="D1582" s="166"/>
      <c r="E1582" s="166"/>
      <c r="F1582" s="165"/>
      <c r="G1582" s="165"/>
      <c r="H1582" s="167"/>
      <c r="I1582" s="167"/>
      <c r="J1582" s="161" t="str">
        <f t="shared" si="215"/>
        <v/>
      </c>
      <c r="K1582" s="197"/>
      <c r="L1582" s="207"/>
      <c r="M1582" s="233"/>
      <c r="N1582" s="221"/>
      <c r="O1582" s="224"/>
      <c r="P1582" s="399"/>
      <c r="Q1582" s="399"/>
      <c r="R1582" s="205"/>
      <c r="S1582" s="169"/>
      <c r="T1582" s="205"/>
      <c r="U1582" s="169"/>
      <c r="V1582" s="169"/>
      <c r="W1582" s="231"/>
      <c r="X1582" s="168"/>
      <c r="Y1582" s="168"/>
      <c r="Z1582" s="168"/>
      <c r="AA1582" s="168"/>
      <c r="AB1582" s="168"/>
      <c r="AC1582" s="168"/>
      <c r="AD1582" s="162" t="str">
        <f t="shared" si="203"/>
        <v/>
      </c>
      <c r="AE1582" s="162" t="str">
        <f t="shared" si="204"/>
        <v/>
      </c>
      <c r="AF1582" s="162" t="str">
        <f t="shared" si="205"/>
        <v/>
      </c>
      <c r="AG1582" s="162" t="str">
        <f t="shared" si="206"/>
        <v/>
      </c>
      <c r="AH1582" s="162" t="str">
        <f>IF(B1582="Root",IF(J1582="CLOSED",SUMIF(Entrenamientos!A:A,"&lt;="&amp;Mantenimiento!I1582,Entrenamientos!L:L)-SUMIF(Entrenamientos!A:A,"&lt;="&amp;Mantenimiento!H1582,Entrenamientos!L:L),""),"")</f>
        <v/>
      </c>
      <c r="AI1582" s="163" t="str">
        <f>IF(W1582="YES",IF(COUNTIF($W$3:$W1582,"YES")=0,SUMIF(Entrenamientos!A:A,"&lt;="&amp;Mantenimiento!H1582,Entrenamientos!L:L),SUMIF(Entrenamientos!A:A,"&lt;="&amp;Mantenimiento!H1582,Entrenamientos!L:L)-SUMIF($I:$I,"&lt;"&amp;(Mantenimiento!H1582-1),$AI:$AI)),"")</f>
        <v/>
      </c>
      <c r="AJ1582" s="163" t="str">
        <f t="shared" si="207"/>
        <v/>
      </c>
      <c r="AK1582" s="163" t="str">
        <f t="shared" ca="1" si="208"/>
        <v/>
      </c>
      <c r="AL1582" s="163" t="str">
        <f t="shared" si="209"/>
        <v/>
      </c>
      <c r="AM1582" s="199" t="str">
        <f t="shared" si="210"/>
        <v/>
      </c>
      <c r="AN1582" s="199" t="str">
        <f>IF($F1582="MIP",IF(#REF!="X",$AJ1582,""),"")</f>
        <v/>
      </c>
      <c r="AO1582" s="199" t="str">
        <f t="shared" si="211"/>
        <v/>
      </c>
      <c r="AP1582" s="199" t="str">
        <f t="shared" si="212"/>
        <v/>
      </c>
      <c r="AQ1582" s="199" t="str">
        <f t="shared" si="213"/>
        <v/>
      </c>
      <c r="AR1582" s="163" t="str">
        <f t="shared" si="214"/>
        <v/>
      </c>
    </row>
    <row r="1583" spans="1:44" x14ac:dyDescent="0.25">
      <c r="A1583" s="165"/>
      <c r="B1583" s="165"/>
      <c r="C1583" s="165"/>
      <c r="D1583" s="166"/>
      <c r="E1583" s="166"/>
      <c r="F1583" s="165"/>
      <c r="G1583" s="165"/>
      <c r="H1583" s="167"/>
      <c r="I1583" s="167"/>
      <c r="J1583" s="161" t="str">
        <f t="shared" si="215"/>
        <v/>
      </c>
      <c r="K1583" s="197"/>
      <c r="L1583" s="207"/>
      <c r="M1583" s="233"/>
      <c r="N1583" s="221"/>
      <c r="O1583" s="224"/>
      <c r="P1583" s="399"/>
      <c r="Q1583" s="399"/>
      <c r="R1583" s="205"/>
      <c r="S1583" s="169"/>
      <c r="T1583" s="205"/>
      <c r="U1583" s="169"/>
      <c r="V1583" s="169"/>
      <c r="W1583" s="231"/>
      <c r="X1583" s="168"/>
      <c r="Y1583" s="168"/>
      <c r="Z1583" s="168"/>
      <c r="AA1583" s="168"/>
      <c r="AB1583" s="168"/>
      <c r="AC1583" s="168"/>
      <c r="AD1583" s="162" t="str">
        <f t="shared" si="203"/>
        <v/>
      </c>
      <c r="AE1583" s="162" t="str">
        <f t="shared" si="204"/>
        <v/>
      </c>
      <c r="AF1583" s="162" t="str">
        <f t="shared" si="205"/>
        <v/>
      </c>
      <c r="AG1583" s="162" t="str">
        <f t="shared" si="206"/>
        <v/>
      </c>
      <c r="AH1583" s="162" t="str">
        <f>IF(B1583="Root",IF(J1583="CLOSED",SUMIF(Entrenamientos!A:A,"&lt;="&amp;Mantenimiento!I1583,Entrenamientos!L:L)-SUMIF(Entrenamientos!A:A,"&lt;="&amp;Mantenimiento!H1583,Entrenamientos!L:L),""),"")</f>
        <v/>
      </c>
      <c r="AI1583" s="163" t="str">
        <f>IF(W1583="YES",IF(COUNTIF($W$3:$W1583,"YES")=0,SUMIF(Entrenamientos!A:A,"&lt;="&amp;Mantenimiento!H1583,Entrenamientos!L:L),SUMIF(Entrenamientos!A:A,"&lt;="&amp;Mantenimiento!H1583,Entrenamientos!L:L)-SUMIF($I:$I,"&lt;"&amp;(Mantenimiento!H1583-1),$AI:$AI)),"")</f>
        <v/>
      </c>
      <c r="AJ1583" s="163" t="str">
        <f t="shared" si="207"/>
        <v/>
      </c>
      <c r="AK1583" s="163" t="str">
        <f t="shared" ca="1" si="208"/>
        <v/>
      </c>
      <c r="AL1583" s="163" t="str">
        <f t="shared" si="209"/>
        <v/>
      </c>
      <c r="AM1583" s="199" t="str">
        <f t="shared" si="210"/>
        <v/>
      </c>
      <c r="AN1583" s="199" t="str">
        <f>IF($F1583="MIP",IF(#REF!="X",$AJ1583,""),"")</f>
        <v/>
      </c>
      <c r="AO1583" s="199" t="str">
        <f t="shared" si="211"/>
        <v/>
      </c>
      <c r="AP1583" s="199" t="str">
        <f t="shared" si="212"/>
        <v/>
      </c>
      <c r="AQ1583" s="199" t="str">
        <f t="shared" si="213"/>
        <v/>
      </c>
      <c r="AR1583" s="163" t="str">
        <f t="shared" si="214"/>
        <v/>
      </c>
    </row>
    <row r="1584" spans="1:44" x14ac:dyDescent="0.25">
      <c r="A1584" s="165"/>
      <c r="B1584" s="165"/>
      <c r="C1584" s="165"/>
      <c r="D1584" s="166"/>
      <c r="E1584" s="166"/>
      <c r="F1584" s="165"/>
      <c r="G1584" s="165"/>
      <c r="H1584" s="167"/>
      <c r="I1584" s="167"/>
      <c r="J1584" s="161" t="str">
        <f t="shared" si="215"/>
        <v/>
      </c>
      <c r="K1584" s="197"/>
      <c r="L1584" s="207"/>
      <c r="M1584" s="233"/>
      <c r="N1584" s="221"/>
      <c r="O1584" s="224"/>
      <c r="P1584" s="399"/>
      <c r="Q1584" s="399"/>
      <c r="R1584" s="205"/>
      <c r="S1584" s="169"/>
      <c r="T1584" s="205"/>
      <c r="U1584" s="169"/>
      <c r="V1584" s="169"/>
      <c r="W1584" s="231"/>
      <c r="X1584" s="168"/>
      <c r="Y1584" s="168"/>
      <c r="Z1584" s="168"/>
      <c r="AA1584" s="168"/>
      <c r="AB1584" s="168"/>
      <c r="AC1584" s="168"/>
      <c r="AD1584" s="162" t="str">
        <f t="shared" si="203"/>
        <v/>
      </c>
      <c r="AE1584" s="162" t="str">
        <f t="shared" si="204"/>
        <v/>
      </c>
      <c r="AF1584" s="162" t="str">
        <f t="shared" si="205"/>
        <v/>
      </c>
      <c r="AG1584" s="162" t="str">
        <f t="shared" si="206"/>
        <v/>
      </c>
      <c r="AH1584" s="162" t="str">
        <f>IF(B1584="Root",IF(J1584="CLOSED",SUMIF(Entrenamientos!A:A,"&lt;="&amp;Mantenimiento!I1584,Entrenamientos!L:L)-SUMIF(Entrenamientos!A:A,"&lt;="&amp;Mantenimiento!H1584,Entrenamientos!L:L),""),"")</f>
        <v/>
      </c>
      <c r="AI1584" s="163" t="str">
        <f>IF(W1584="YES",IF(COUNTIF($W$3:$W1584,"YES")=0,SUMIF(Entrenamientos!A:A,"&lt;="&amp;Mantenimiento!H1584,Entrenamientos!L:L),SUMIF(Entrenamientos!A:A,"&lt;="&amp;Mantenimiento!H1584,Entrenamientos!L:L)-SUMIF($I:$I,"&lt;"&amp;(Mantenimiento!H1584-1),$AI:$AI)),"")</f>
        <v/>
      </c>
      <c r="AJ1584" s="163" t="str">
        <f t="shared" si="207"/>
        <v/>
      </c>
      <c r="AK1584" s="163" t="str">
        <f t="shared" ca="1" si="208"/>
        <v/>
      </c>
      <c r="AL1584" s="163" t="str">
        <f t="shared" si="209"/>
        <v/>
      </c>
      <c r="AM1584" s="199" t="str">
        <f t="shared" si="210"/>
        <v/>
      </c>
      <c r="AN1584" s="199" t="str">
        <f>IF($F1584="MIP",IF(#REF!="X",$AJ1584,""),"")</f>
        <v/>
      </c>
      <c r="AO1584" s="199" t="str">
        <f t="shared" si="211"/>
        <v/>
      </c>
      <c r="AP1584" s="199" t="str">
        <f t="shared" si="212"/>
        <v/>
      </c>
      <c r="AQ1584" s="199" t="str">
        <f t="shared" si="213"/>
        <v/>
      </c>
      <c r="AR1584" s="163" t="str">
        <f t="shared" si="214"/>
        <v/>
      </c>
    </row>
    <row r="1585" spans="1:44" x14ac:dyDescent="0.25">
      <c r="A1585" s="165"/>
      <c r="B1585" s="165"/>
      <c r="C1585" s="165"/>
      <c r="D1585" s="166"/>
      <c r="E1585" s="166"/>
      <c r="F1585" s="165"/>
      <c r="G1585" s="165"/>
      <c r="H1585" s="167"/>
      <c r="I1585" s="167"/>
      <c r="J1585" s="161" t="str">
        <f t="shared" si="215"/>
        <v/>
      </c>
      <c r="K1585" s="197"/>
      <c r="L1585" s="207"/>
      <c r="M1585" s="233"/>
      <c r="N1585" s="221"/>
      <c r="O1585" s="224"/>
      <c r="P1585" s="399"/>
      <c r="Q1585" s="399"/>
      <c r="R1585" s="205"/>
      <c r="S1585" s="169"/>
      <c r="T1585" s="205"/>
      <c r="U1585" s="169"/>
      <c r="V1585" s="169"/>
      <c r="W1585" s="231"/>
      <c r="X1585" s="168"/>
      <c r="Y1585" s="168"/>
      <c r="Z1585" s="168"/>
      <c r="AA1585" s="168"/>
      <c r="AB1585" s="168"/>
      <c r="AC1585" s="168"/>
      <c r="AD1585" s="162" t="str">
        <f t="shared" si="203"/>
        <v/>
      </c>
      <c r="AE1585" s="162" t="str">
        <f t="shared" si="204"/>
        <v/>
      </c>
      <c r="AF1585" s="162" t="str">
        <f t="shared" si="205"/>
        <v/>
      </c>
      <c r="AG1585" s="162" t="str">
        <f t="shared" si="206"/>
        <v/>
      </c>
      <c r="AH1585" s="162" t="str">
        <f>IF(B1585="Root",IF(J1585="CLOSED",SUMIF(Entrenamientos!A:A,"&lt;="&amp;Mantenimiento!I1585,Entrenamientos!L:L)-SUMIF(Entrenamientos!A:A,"&lt;="&amp;Mantenimiento!H1585,Entrenamientos!L:L),""),"")</f>
        <v/>
      </c>
      <c r="AI1585" s="163" t="str">
        <f>IF(W1585="YES",IF(COUNTIF($W$3:$W1585,"YES")=0,SUMIF(Entrenamientos!A:A,"&lt;="&amp;Mantenimiento!H1585,Entrenamientos!L:L),SUMIF(Entrenamientos!A:A,"&lt;="&amp;Mantenimiento!H1585,Entrenamientos!L:L)-SUMIF($I:$I,"&lt;"&amp;(Mantenimiento!H1585-1),$AI:$AI)),"")</f>
        <v/>
      </c>
      <c r="AJ1585" s="163" t="str">
        <f t="shared" si="207"/>
        <v/>
      </c>
      <c r="AK1585" s="163" t="str">
        <f t="shared" ca="1" si="208"/>
        <v/>
      </c>
      <c r="AL1585" s="163" t="str">
        <f t="shared" si="209"/>
        <v/>
      </c>
      <c r="AM1585" s="199" t="str">
        <f t="shared" si="210"/>
        <v/>
      </c>
      <c r="AN1585" s="199" t="str">
        <f>IF($F1585="MIP",IF(#REF!="X",$AJ1585,""),"")</f>
        <v/>
      </c>
      <c r="AO1585" s="199" t="str">
        <f t="shared" si="211"/>
        <v/>
      </c>
      <c r="AP1585" s="199" t="str">
        <f t="shared" si="212"/>
        <v/>
      </c>
      <c r="AQ1585" s="199" t="str">
        <f t="shared" si="213"/>
        <v/>
      </c>
      <c r="AR1585" s="163" t="str">
        <f t="shared" si="214"/>
        <v/>
      </c>
    </row>
    <row r="1586" spans="1:44" x14ac:dyDescent="0.25">
      <c r="A1586" s="165"/>
      <c r="B1586" s="165"/>
      <c r="C1586" s="165"/>
      <c r="D1586" s="166"/>
      <c r="E1586" s="166"/>
      <c r="F1586" s="165"/>
      <c r="G1586" s="165"/>
      <c r="H1586" s="167"/>
      <c r="I1586" s="167"/>
      <c r="J1586" s="161" t="str">
        <f t="shared" si="215"/>
        <v/>
      </c>
      <c r="K1586" s="197"/>
      <c r="L1586" s="207"/>
      <c r="M1586" s="233"/>
      <c r="N1586" s="221"/>
      <c r="O1586" s="224"/>
      <c r="P1586" s="399"/>
      <c r="Q1586" s="399"/>
      <c r="R1586" s="205"/>
      <c r="S1586" s="169"/>
      <c r="T1586" s="205"/>
      <c r="U1586" s="169"/>
      <c r="V1586" s="169"/>
      <c r="W1586" s="231"/>
      <c r="X1586" s="168"/>
      <c r="Y1586" s="168"/>
      <c r="Z1586" s="168"/>
      <c r="AA1586" s="168"/>
      <c r="AB1586" s="168"/>
      <c r="AC1586" s="168"/>
      <c r="AD1586" s="162" t="str">
        <f t="shared" si="203"/>
        <v/>
      </c>
      <c r="AE1586" s="162" t="str">
        <f t="shared" si="204"/>
        <v/>
      </c>
      <c r="AF1586" s="162" t="str">
        <f t="shared" si="205"/>
        <v/>
      </c>
      <c r="AG1586" s="162" t="str">
        <f t="shared" si="206"/>
        <v/>
      </c>
      <c r="AH1586" s="162" t="str">
        <f>IF(B1586="Root",IF(J1586="CLOSED",SUMIF(Entrenamientos!A:A,"&lt;="&amp;Mantenimiento!I1586,Entrenamientos!L:L)-SUMIF(Entrenamientos!A:A,"&lt;="&amp;Mantenimiento!H1586,Entrenamientos!L:L),""),"")</f>
        <v/>
      </c>
      <c r="AI1586" s="163" t="str">
        <f>IF(W1586="YES",IF(COUNTIF($W$3:$W1586,"YES")=0,SUMIF(Entrenamientos!A:A,"&lt;="&amp;Mantenimiento!H1586,Entrenamientos!L:L),SUMIF(Entrenamientos!A:A,"&lt;="&amp;Mantenimiento!H1586,Entrenamientos!L:L)-SUMIF($I:$I,"&lt;"&amp;(Mantenimiento!H1586-1),$AI:$AI)),"")</f>
        <v/>
      </c>
      <c r="AJ1586" s="163" t="str">
        <f t="shared" si="207"/>
        <v/>
      </c>
      <c r="AK1586" s="163" t="str">
        <f t="shared" ca="1" si="208"/>
        <v/>
      </c>
      <c r="AL1586" s="163" t="str">
        <f t="shared" si="209"/>
        <v/>
      </c>
      <c r="AM1586" s="199" t="str">
        <f t="shared" si="210"/>
        <v/>
      </c>
      <c r="AN1586" s="199" t="str">
        <f>IF($F1586="MIP",IF(#REF!="X",$AJ1586,""),"")</f>
        <v/>
      </c>
      <c r="AO1586" s="199" t="str">
        <f t="shared" si="211"/>
        <v/>
      </c>
      <c r="AP1586" s="199" t="str">
        <f t="shared" si="212"/>
        <v/>
      </c>
      <c r="AQ1586" s="199" t="str">
        <f t="shared" si="213"/>
        <v/>
      </c>
      <c r="AR1586" s="163" t="str">
        <f t="shared" si="214"/>
        <v/>
      </c>
    </row>
    <row r="1587" spans="1:44" x14ac:dyDescent="0.25">
      <c r="A1587" s="165"/>
      <c r="B1587" s="165"/>
      <c r="C1587" s="165"/>
      <c r="D1587" s="166"/>
      <c r="E1587" s="166"/>
      <c r="F1587" s="165"/>
      <c r="G1587" s="165"/>
      <c r="H1587" s="167"/>
      <c r="I1587" s="167"/>
      <c r="J1587" s="161" t="str">
        <f t="shared" si="215"/>
        <v/>
      </c>
      <c r="K1587" s="197"/>
      <c r="L1587" s="207"/>
      <c r="M1587" s="233"/>
      <c r="N1587" s="221"/>
      <c r="O1587" s="224"/>
      <c r="P1587" s="399"/>
      <c r="Q1587" s="399"/>
      <c r="R1587" s="205"/>
      <c r="S1587" s="169"/>
      <c r="T1587" s="205"/>
      <c r="U1587" s="169"/>
      <c r="V1587" s="169"/>
      <c r="W1587" s="231"/>
      <c r="X1587" s="168"/>
      <c r="Y1587" s="168"/>
      <c r="Z1587" s="168"/>
      <c r="AA1587" s="168"/>
      <c r="AB1587" s="168"/>
      <c r="AC1587" s="168"/>
      <c r="AD1587" s="162" t="str">
        <f t="shared" si="203"/>
        <v/>
      </c>
      <c r="AE1587" s="162" t="str">
        <f t="shared" si="204"/>
        <v/>
      </c>
      <c r="AF1587" s="162" t="str">
        <f t="shared" si="205"/>
        <v/>
      </c>
      <c r="AG1587" s="162" t="str">
        <f t="shared" si="206"/>
        <v/>
      </c>
      <c r="AH1587" s="162" t="str">
        <f>IF(B1587="Root",IF(J1587="CLOSED",SUMIF(Entrenamientos!A:A,"&lt;="&amp;Mantenimiento!I1587,Entrenamientos!L:L)-SUMIF(Entrenamientos!A:A,"&lt;="&amp;Mantenimiento!H1587,Entrenamientos!L:L),""),"")</f>
        <v/>
      </c>
      <c r="AI1587" s="163" t="str">
        <f>IF(W1587="YES",IF(COUNTIF($W$3:$W1587,"YES")=0,SUMIF(Entrenamientos!A:A,"&lt;="&amp;Mantenimiento!H1587,Entrenamientos!L:L),SUMIF(Entrenamientos!A:A,"&lt;="&amp;Mantenimiento!H1587,Entrenamientos!L:L)-SUMIF($I:$I,"&lt;"&amp;(Mantenimiento!H1587-1),$AI:$AI)),"")</f>
        <v/>
      </c>
      <c r="AJ1587" s="163" t="str">
        <f t="shared" si="207"/>
        <v/>
      </c>
      <c r="AK1587" s="163" t="str">
        <f t="shared" ca="1" si="208"/>
        <v/>
      </c>
      <c r="AL1587" s="163" t="str">
        <f t="shared" si="209"/>
        <v/>
      </c>
      <c r="AM1587" s="199" t="str">
        <f t="shared" si="210"/>
        <v/>
      </c>
      <c r="AN1587" s="199" t="str">
        <f>IF($F1587="MIP",IF(#REF!="X",$AJ1587,""),"")</f>
        <v/>
      </c>
      <c r="AO1587" s="199" t="str">
        <f t="shared" si="211"/>
        <v/>
      </c>
      <c r="AP1587" s="199" t="str">
        <f t="shared" si="212"/>
        <v/>
      </c>
      <c r="AQ1587" s="199" t="str">
        <f t="shared" si="213"/>
        <v/>
      </c>
      <c r="AR1587" s="163" t="str">
        <f t="shared" si="214"/>
        <v/>
      </c>
    </row>
    <row r="1588" spans="1:44" x14ac:dyDescent="0.25">
      <c r="A1588" s="165"/>
      <c r="B1588" s="165"/>
      <c r="C1588" s="165"/>
      <c r="D1588" s="166"/>
      <c r="E1588" s="166"/>
      <c r="F1588" s="165"/>
      <c r="G1588" s="165"/>
      <c r="H1588" s="167"/>
      <c r="I1588" s="167"/>
      <c r="J1588" s="161" t="str">
        <f t="shared" si="215"/>
        <v/>
      </c>
      <c r="K1588" s="197"/>
      <c r="L1588" s="207"/>
      <c r="M1588" s="233"/>
      <c r="N1588" s="221"/>
      <c r="O1588" s="224"/>
      <c r="P1588" s="399"/>
      <c r="Q1588" s="399"/>
      <c r="R1588" s="205"/>
      <c r="S1588" s="169"/>
      <c r="T1588" s="205"/>
      <c r="U1588" s="169"/>
      <c r="V1588" s="169"/>
      <c r="W1588" s="231"/>
      <c r="X1588" s="168"/>
      <c r="Y1588" s="168"/>
      <c r="Z1588" s="168"/>
      <c r="AA1588" s="168"/>
      <c r="AB1588" s="168"/>
      <c r="AC1588" s="168"/>
      <c r="AD1588" s="162" t="str">
        <f t="shared" si="203"/>
        <v/>
      </c>
      <c r="AE1588" s="162" t="str">
        <f t="shared" si="204"/>
        <v/>
      </c>
      <c r="AF1588" s="162" t="str">
        <f t="shared" si="205"/>
        <v/>
      </c>
      <c r="AG1588" s="162" t="str">
        <f t="shared" si="206"/>
        <v/>
      </c>
      <c r="AH1588" s="162" t="str">
        <f>IF(B1588="Root",IF(J1588="CLOSED",SUMIF(Entrenamientos!A:A,"&lt;="&amp;Mantenimiento!I1588,Entrenamientos!L:L)-SUMIF(Entrenamientos!A:A,"&lt;="&amp;Mantenimiento!H1588,Entrenamientos!L:L),""),"")</f>
        <v/>
      </c>
      <c r="AI1588" s="163" t="str">
        <f>IF(W1588="YES",IF(COUNTIF($W$3:$W1588,"YES")=0,SUMIF(Entrenamientos!A:A,"&lt;="&amp;Mantenimiento!H1588,Entrenamientos!L:L),SUMIF(Entrenamientos!A:A,"&lt;="&amp;Mantenimiento!H1588,Entrenamientos!L:L)-SUMIF($I:$I,"&lt;"&amp;(Mantenimiento!H1588-1),$AI:$AI)),"")</f>
        <v/>
      </c>
      <c r="AJ1588" s="163" t="str">
        <f t="shared" si="207"/>
        <v/>
      </c>
      <c r="AK1588" s="163" t="str">
        <f t="shared" ca="1" si="208"/>
        <v/>
      </c>
      <c r="AL1588" s="163" t="str">
        <f t="shared" si="209"/>
        <v/>
      </c>
      <c r="AM1588" s="199" t="str">
        <f t="shared" si="210"/>
        <v/>
      </c>
      <c r="AN1588" s="199" t="str">
        <f>IF($F1588="MIP",IF(#REF!="X",$AJ1588,""),"")</f>
        <v/>
      </c>
      <c r="AO1588" s="199" t="str">
        <f t="shared" si="211"/>
        <v/>
      </c>
      <c r="AP1588" s="199" t="str">
        <f t="shared" si="212"/>
        <v/>
      </c>
      <c r="AQ1588" s="199" t="str">
        <f t="shared" si="213"/>
        <v/>
      </c>
      <c r="AR1588" s="163" t="str">
        <f t="shared" si="214"/>
        <v/>
      </c>
    </row>
    <row r="1589" spans="1:44" x14ac:dyDescent="0.25">
      <c r="A1589" s="165"/>
      <c r="B1589" s="165"/>
      <c r="C1589" s="165"/>
      <c r="D1589" s="166"/>
      <c r="E1589" s="166"/>
      <c r="F1589" s="165"/>
      <c r="G1589" s="165"/>
      <c r="H1589" s="167"/>
      <c r="I1589" s="167"/>
      <c r="J1589" s="161" t="str">
        <f t="shared" si="215"/>
        <v/>
      </c>
      <c r="K1589" s="197"/>
      <c r="L1589" s="207"/>
      <c r="M1589" s="233"/>
      <c r="N1589" s="221"/>
      <c r="O1589" s="224"/>
      <c r="P1589" s="399"/>
      <c r="Q1589" s="399"/>
      <c r="R1589" s="205"/>
      <c r="S1589" s="169"/>
      <c r="T1589" s="205"/>
      <c r="U1589" s="169"/>
      <c r="V1589" s="169"/>
      <c r="W1589" s="231"/>
      <c r="X1589" s="168"/>
      <c r="Y1589" s="168"/>
      <c r="Z1589" s="168"/>
      <c r="AA1589" s="168"/>
      <c r="AB1589" s="168"/>
      <c r="AC1589" s="168"/>
      <c r="AD1589" s="162" t="str">
        <f t="shared" si="203"/>
        <v/>
      </c>
      <c r="AE1589" s="162" t="str">
        <f t="shared" si="204"/>
        <v/>
      </c>
      <c r="AF1589" s="162" t="str">
        <f t="shared" si="205"/>
        <v/>
      </c>
      <c r="AG1589" s="162" t="str">
        <f t="shared" si="206"/>
        <v/>
      </c>
      <c r="AH1589" s="162" t="str">
        <f>IF(B1589="Root",IF(J1589="CLOSED",SUMIF(Entrenamientos!A:A,"&lt;="&amp;Mantenimiento!I1589,Entrenamientos!L:L)-SUMIF(Entrenamientos!A:A,"&lt;="&amp;Mantenimiento!H1589,Entrenamientos!L:L),""),"")</f>
        <v/>
      </c>
      <c r="AI1589" s="163" t="str">
        <f>IF(W1589="YES",IF(COUNTIF($W$3:$W1589,"YES")=0,SUMIF(Entrenamientos!A:A,"&lt;="&amp;Mantenimiento!H1589,Entrenamientos!L:L),SUMIF(Entrenamientos!A:A,"&lt;="&amp;Mantenimiento!H1589,Entrenamientos!L:L)-SUMIF($I:$I,"&lt;"&amp;(Mantenimiento!H1589-1),$AI:$AI)),"")</f>
        <v/>
      </c>
      <c r="AJ1589" s="163" t="str">
        <f t="shared" si="207"/>
        <v/>
      </c>
      <c r="AK1589" s="163" t="str">
        <f t="shared" ca="1" si="208"/>
        <v/>
      </c>
      <c r="AL1589" s="163" t="str">
        <f t="shared" si="209"/>
        <v/>
      </c>
      <c r="AM1589" s="199" t="str">
        <f t="shared" si="210"/>
        <v/>
      </c>
      <c r="AN1589" s="199" t="str">
        <f>IF($F1589="MIP",IF(#REF!="X",$AJ1589,""),"")</f>
        <v/>
      </c>
      <c r="AO1589" s="199" t="str">
        <f t="shared" si="211"/>
        <v/>
      </c>
      <c r="AP1589" s="199" t="str">
        <f t="shared" si="212"/>
        <v/>
      </c>
      <c r="AQ1589" s="199" t="str">
        <f t="shared" si="213"/>
        <v/>
      </c>
      <c r="AR1589" s="163" t="str">
        <f t="shared" si="214"/>
        <v/>
      </c>
    </row>
    <row r="1590" spans="1:44" x14ac:dyDescent="0.25">
      <c r="A1590" s="165"/>
      <c r="B1590" s="165"/>
      <c r="C1590" s="165"/>
      <c r="D1590" s="166"/>
      <c r="E1590" s="166"/>
      <c r="F1590" s="165"/>
      <c r="G1590" s="165"/>
      <c r="H1590" s="167"/>
      <c r="I1590" s="167"/>
      <c r="J1590" s="161" t="str">
        <f t="shared" si="215"/>
        <v/>
      </c>
      <c r="K1590" s="197"/>
      <c r="L1590" s="207"/>
      <c r="M1590" s="233"/>
      <c r="N1590" s="221"/>
      <c r="O1590" s="224"/>
      <c r="P1590" s="399"/>
      <c r="Q1590" s="399"/>
      <c r="R1590" s="205"/>
      <c r="S1590" s="169"/>
      <c r="T1590" s="205"/>
      <c r="U1590" s="169"/>
      <c r="V1590" s="169"/>
      <c r="W1590" s="231"/>
      <c r="X1590" s="168"/>
      <c r="Y1590" s="168"/>
      <c r="Z1590" s="168"/>
      <c r="AA1590" s="168"/>
      <c r="AB1590" s="168"/>
      <c r="AC1590" s="168"/>
      <c r="AD1590" s="162" t="str">
        <f t="shared" si="203"/>
        <v/>
      </c>
      <c r="AE1590" s="162" t="str">
        <f t="shared" si="204"/>
        <v/>
      </c>
      <c r="AF1590" s="162" t="str">
        <f t="shared" si="205"/>
        <v/>
      </c>
      <c r="AG1590" s="162" t="str">
        <f t="shared" si="206"/>
        <v/>
      </c>
      <c r="AH1590" s="162" t="str">
        <f>IF(B1590="Root",IF(J1590="CLOSED",SUMIF(Entrenamientos!A:A,"&lt;="&amp;Mantenimiento!I1590,Entrenamientos!L:L)-SUMIF(Entrenamientos!A:A,"&lt;="&amp;Mantenimiento!H1590,Entrenamientos!L:L),""),"")</f>
        <v/>
      </c>
      <c r="AI1590" s="163" t="str">
        <f>IF(W1590="YES",IF(COUNTIF($W$3:$W1590,"YES")=0,SUMIF(Entrenamientos!A:A,"&lt;="&amp;Mantenimiento!H1590,Entrenamientos!L:L),SUMIF(Entrenamientos!A:A,"&lt;="&amp;Mantenimiento!H1590,Entrenamientos!L:L)-SUMIF($I:$I,"&lt;"&amp;(Mantenimiento!H1590-1),$AI:$AI)),"")</f>
        <v/>
      </c>
      <c r="AJ1590" s="163" t="str">
        <f t="shared" si="207"/>
        <v/>
      </c>
      <c r="AK1590" s="163" t="str">
        <f t="shared" ca="1" si="208"/>
        <v/>
      </c>
      <c r="AL1590" s="163" t="str">
        <f t="shared" si="209"/>
        <v/>
      </c>
      <c r="AM1590" s="199" t="str">
        <f t="shared" si="210"/>
        <v/>
      </c>
      <c r="AN1590" s="199" t="str">
        <f>IF($F1590="MIP",IF(#REF!="X",$AJ1590,""),"")</f>
        <v/>
      </c>
      <c r="AO1590" s="199" t="str">
        <f t="shared" si="211"/>
        <v/>
      </c>
      <c r="AP1590" s="199" t="str">
        <f t="shared" si="212"/>
        <v/>
      </c>
      <c r="AQ1590" s="199" t="str">
        <f t="shared" si="213"/>
        <v/>
      </c>
      <c r="AR1590" s="163" t="str">
        <f t="shared" si="214"/>
        <v/>
      </c>
    </row>
    <row r="1591" spans="1:44" x14ac:dyDescent="0.25">
      <c r="A1591" s="165"/>
      <c r="B1591" s="165"/>
      <c r="C1591" s="165"/>
      <c r="D1591" s="166"/>
      <c r="E1591" s="166"/>
      <c r="F1591" s="165"/>
      <c r="G1591" s="165"/>
      <c r="H1591" s="167"/>
      <c r="I1591" s="167"/>
      <c r="J1591" s="161" t="str">
        <f t="shared" si="215"/>
        <v/>
      </c>
      <c r="K1591" s="197"/>
      <c r="L1591" s="207"/>
      <c r="M1591" s="233"/>
      <c r="N1591" s="221"/>
      <c r="O1591" s="224"/>
      <c r="P1591" s="399"/>
      <c r="Q1591" s="399"/>
      <c r="R1591" s="205"/>
      <c r="S1591" s="169"/>
      <c r="T1591" s="205"/>
      <c r="U1591" s="169"/>
      <c r="V1591" s="169"/>
      <c r="W1591" s="231"/>
      <c r="X1591" s="168"/>
      <c r="Y1591" s="168"/>
      <c r="Z1591" s="168"/>
      <c r="AA1591" s="168"/>
      <c r="AB1591" s="168"/>
      <c r="AC1591" s="168"/>
      <c r="AD1591" s="162" t="str">
        <f t="shared" si="203"/>
        <v/>
      </c>
      <c r="AE1591" s="162" t="str">
        <f t="shared" si="204"/>
        <v/>
      </c>
      <c r="AF1591" s="162" t="str">
        <f t="shared" si="205"/>
        <v/>
      </c>
      <c r="AG1591" s="162" t="str">
        <f t="shared" si="206"/>
        <v/>
      </c>
      <c r="AH1591" s="162" t="str">
        <f>IF(B1591="Root",IF(J1591="CLOSED",SUMIF(Entrenamientos!A:A,"&lt;="&amp;Mantenimiento!I1591,Entrenamientos!L:L)-SUMIF(Entrenamientos!A:A,"&lt;="&amp;Mantenimiento!H1591,Entrenamientos!L:L),""),"")</f>
        <v/>
      </c>
      <c r="AI1591" s="163" t="str">
        <f>IF(W1591="YES",IF(COUNTIF($W$3:$W1591,"YES")=0,SUMIF(Entrenamientos!A:A,"&lt;="&amp;Mantenimiento!H1591,Entrenamientos!L:L),SUMIF(Entrenamientos!A:A,"&lt;="&amp;Mantenimiento!H1591,Entrenamientos!L:L)-SUMIF($I:$I,"&lt;"&amp;(Mantenimiento!H1591-1),$AI:$AI)),"")</f>
        <v/>
      </c>
      <c r="AJ1591" s="163" t="str">
        <f t="shared" si="207"/>
        <v/>
      </c>
      <c r="AK1591" s="163" t="str">
        <f t="shared" ca="1" si="208"/>
        <v/>
      </c>
      <c r="AL1591" s="163" t="str">
        <f t="shared" si="209"/>
        <v/>
      </c>
      <c r="AM1591" s="199" t="str">
        <f t="shared" si="210"/>
        <v/>
      </c>
      <c r="AN1591" s="199" t="str">
        <f>IF($F1591="MIP",IF(#REF!="X",$AJ1591,""),"")</f>
        <v/>
      </c>
      <c r="AO1591" s="199" t="str">
        <f t="shared" si="211"/>
        <v/>
      </c>
      <c r="AP1591" s="199" t="str">
        <f t="shared" si="212"/>
        <v/>
      </c>
      <c r="AQ1591" s="199" t="str">
        <f t="shared" si="213"/>
        <v/>
      </c>
      <c r="AR1591" s="163" t="str">
        <f t="shared" si="214"/>
        <v/>
      </c>
    </row>
    <row r="1592" spans="1:44" x14ac:dyDescent="0.25">
      <c r="A1592" s="165"/>
      <c r="B1592" s="165"/>
      <c r="C1592" s="165"/>
      <c r="D1592" s="166"/>
      <c r="E1592" s="166"/>
      <c r="F1592" s="165"/>
      <c r="G1592" s="165"/>
      <c r="H1592" s="167"/>
      <c r="I1592" s="167"/>
      <c r="J1592" s="161" t="str">
        <f t="shared" si="215"/>
        <v/>
      </c>
      <c r="K1592" s="197"/>
      <c r="L1592" s="207"/>
      <c r="M1592" s="233"/>
      <c r="N1592" s="221"/>
      <c r="O1592" s="224"/>
      <c r="P1592" s="399"/>
      <c r="Q1592" s="399"/>
      <c r="R1592" s="205"/>
      <c r="S1592" s="169"/>
      <c r="T1592" s="205"/>
      <c r="U1592" s="169"/>
      <c r="V1592" s="169"/>
      <c r="W1592" s="231"/>
      <c r="X1592" s="168"/>
      <c r="Y1592" s="168"/>
      <c r="Z1592" s="168"/>
      <c r="AA1592" s="168"/>
      <c r="AB1592" s="168"/>
      <c r="AC1592" s="168"/>
      <c r="AD1592" s="162" t="str">
        <f t="shared" si="203"/>
        <v/>
      </c>
      <c r="AE1592" s="162" t="str">
        <f t="shared" si="204"/>
        <v/>
      </c>
      <c r="AF1592" s="162" t="str">
        <f t="shared" si="205"/>
        <v/>
      </c>
      <c r="AG1592" s="162" t="str">
        <f t="shared" si="206"/>
        <v/>
      </c>
      <c r="AH1592" s="162" t="str">
        <f>IF(B1592="Root",IF(J1592="CLOSED",SUMIF(Entrenamientos!A:A,"&lt;="&amp;Mantenimiento!I1592,Entrenamientos!L:L)-SUMIF(Entrenamientos!A:A,"&lt;="&amp;Mantenimiento!H1592,Entrenamientos!L:L),""),"")</f>
        <v/>
      </c>
      <c r="AI1592" s="163" t="str">
        <f>IF(W1592="YES",IF(COUNTIF($W$3:$W1592,"YES")=0,SUMIF(Entrenamientos!A:A,"&lt;="&amp;Mantenimiento!H1592,Entrenamientos!L:L),SUMIF(Entrenamientos!A:A,"&lt;="&amp;Mantenimiento!H1592,Entrenamientos!L:L)-SUMIF($I:$I,"&lt;"&amp;(Mantenimiento!H1592-1),$AI:$AI)),"")</f>
        <v/>
      </c>
      <c r="AJ1592" s="163" t="str">
        <f t="shared" si="207"/>
        <v/>
      </c>
      <c r="AK1592" s="163" t="str">
        <f t="shared" ca="1" si="208"/>
        <v/>
      </c>
      <c r="AL1592" s="163" t="str">
        <f t="shared" si="209"/>
        <v/>
      </c>
      <c r="AM1592" s="199" t="str">
        <f t="shared" si="210"/>
        <v/>
      </c>
      <c r="AN1592" s="199" t="str">
        <f>IF($F1592="MIP",IF(#REF!="X",$AJ1592,""),"")</f>
        <v/>
      </c>
      <c r="AO1592" s="199" t="str">
        <f t="shared" si="211"/>
        <v/>
      </c>
      <c r="AP1592" s="199" t="str">
        <f t="shared" si="212"/>
        <v/>
      </c>
      <c r="AQ1592" s="199" t="str">
        <f t="shared" si="213"/>
        <v/>
      </c>
      <c r="AR1592" s="163" t="str">
        <f t="shared" si="214"/>
        <v/>
      </c>
    </row>
    <row r="1593" spans="1:44" x14ac:dyDescent="0.25">
      <c r="A1593" s="165"/>
      <c r="B1593" s="165"/>
      <c r="C1593" s="165"/>
      <c r="D1593" s="166"/>
      <c r="E1593" s="166"/>
      <c r="F1593" s="165"/>
      <c r="G1593" s="165"/>
      <c r="H1593" s="167"/>
      <c r="I1593" s="167"/>
      <c r="J1593" s="161" t="str">
        <f t="shared" si="215"/>
        <v/>
      </c>
      <c r="K1593" s="197"/>
      <c r="L1593" s="207"/>
      <c r="M1593" s="233"/>
      <c r="N1593" s="221"/>
      <c r="O1593" s="224"/>
      <c r="P1593" s="399"/>
      <c r="Q1593" s="399"/>
      <c r="R1593" s="205"/>
      <c r="S1593" s="169"/>
      <c r="T1593" s="205"/>
      <c r="U1593" s="169"/>
      <c r="V1593" s="169"/>
      <c r="W1593" s="231"/>
      <c r="X1593" s="168"/>
      <c r="Y1593" s="168"/>
      <c r="Z1593" s="168"/>
      <c r="AA1593" s="168"/>
      <c r="AB1593" s="168"/>
      <c r="AC1593" s="168"/>
      <c r="AD1593" s="162" t="str">
        <f t="shared" si="203"/>
        <v/>
      </c>
      <c r="AE1593" s="162" t="str">
        <f t="shared" si="204"/>
        <v/>
      </c>
      <c r="AF1593" s="162" t="str">
        <f t="shared" si="205"/>
        <v/>
      </c>
      <c r="AG1593" s="162" t="str">
        <f t="shared" si="206"/>
        <v/>
      </c>
      <c r="AH1593" s="162" t="str">
        <f>IF(B1593="Root",IF(J1593="CLOSED",SUMIF(Entrenamientos!A:A,"&lt;="&amp;Mantenimiento!I1593,Entrenamientos!L:L)-SUMIF(Entrenamientos!A:A,"&lt;="&amp;Mantenimiento!H1593,Entrenamientos!L:L),""),"")</f>
        <v/>
      </c>
      <c r="AI1593" s="163" t="str">
        <f>IF(W1593="YES",IF(COUNTIF($W$3:$W1593,"YES")=0,SUMIF(Entrenamientos!A:A,"&lt;="&amp;Mantenimiento!H1593,Entrenamientos!L:L),SUMIF(Entrenamientos!A:A,"&lt;="&amp;Mantenimiento!H1593,Entrenamientos!L:L)-SUMIF($I:$I,"&lt;"&amp;(Mantenimiento!H1593-1),$AI:$AI)),"")</f>
        <v/>
      </c>
      <c r="AJ1593" s="163" t="str">
        <f t="shared" si="207"/>
        <v/>
      </c>
      <c r="AK1593" s="163" t="str">
        <f t="shared" ca="1" si="208"/>
        <v/>
      </c>
      <c r="AL1593" s="163" t="str">
        <f t="shared" si="209"/>
        <v/>
      </c>
      <c r="AM1593" s="199" t="str">
        <f t="shared" si="210"/>
        <v/>
      </c>
      <c r="AN1593" s="199" t="str">
        <f>IF($F1593="MIP",IF(#REF!="X",$AJ1593,""),"")</f>
        <v/>
      </c>
      <c r="AO1593" s="199" t="str">
        <f t="shared" si="211"/>
        <v/>
      </c>
      <c r="AP1593" s="199" t="str">
        <f t="shared" si="212"/>
        <v/>
      </c>
      <c r="AQ1593" s="199" t="str">
        <f t="shared" si="213"/>
        <v/>
      </c>
      <c r="AR1593" s="163" t="str">
        <f t="shared" si="214"/>
        <v/>
      </c>
    </row>
    <row r="1594" spans="1:44" x14ac:dyDescent="0.25">
      <c r="A1594" s="165"/>
      <c r="B1594" s="165"/>
      <c r="C1594" s="165"/>
      <c r="D1594" s="166"/>
      <c r="E1594" s="166"/>
      <c r="F1594" s="165"/>
      <c r="G1594" s="165"/>
      <c r="H1594" s="167"/>
      <c r="I1594" s="167"/>
      <c r="J1594" s="161" t="str">
        <f t="shared" si="215"/>
        <v/>
      </c>
      <c r="K1594" s="197"/>
      <c r="L1594" s="207"/>
      <c r="M1594" s="233"/>
      <c r="N1594" s="221"/>
      <c r="O1594" s="224"/>
      <c r="P1594" s="399"/>
      <c r="Q1594" s="399"/>
      <c r="R1594" s="205"/>
      <c r="S1594" s="169"/>
      <c r="T1594" s="205"/>
      <c r="U1594" s="169"/>
      <c r="V1594" s="169"/>
      <c r="W1594" s="231"/>
      <c r="X1594" s="168"/>
      <c r="Y1594" s="168"/>
      <c r="Z1594" s="168"/>
      <c r="AA1594" s="168"/>
      <c r="AB1594" s="168"/>
      <c r="AC1594" s="168"/>
      <c r="AD1594" s="162" t="str">
        <f t="shared" si="203"/>
        <v/>
      </c>
      <c r="AE1594" s="162" t="str">
        <f t="shared" si="204"/>
        <v/>
      </c>
      <c r="AF1594" s="162" t="str">
        <f t="shared" si="205"/>
        <v/>
      </c>
      <c r="AG1594" s="162" t="str">
        <f t="shared" si="206"/>
        <v/>
      </c>
      <c r="AH1594" s="162" t="str">
        <f>IF(B1594="Root",IF(J1594="CLOSED",SUMIF(Entrenamientos!A:A,"&lt;="&amp;Mantenimiento!I1594,Entrenamientos!L:L)-SUMIF(Entrenamientos!A:A,"&lt;="&amp;Mantenimiento!H1594,Entrenamientos!L:L),""),"")</f>
        <v/>
      </c>
      <c r="AI1594" s="163" t="str">
        <f>IF(W1594="YES",IF(COUNTIF($W$3:$W1594,"YES")=0,SUMIF(Entrenamientos!A:A,"&lt;="&amp;Mantenimiento!H1594,Entrenamientos!L:L),SUMIF(Entrenamientos!A:A,"&lt;="&amp;Mantenimiento!H1594,Entrenamientos!L:L)-SUMIF($I:$I,"&lt;"&amp;(Mantenimiento!H1594-1),$AI:$AI)),"")</f>
        <v/>
      </c>
      <c r="AJ1594" s="163" t="str">
        <f t="shared" si="207"/>
        <v/>
      </c>
      <c r="AK1594" s="163" t="str">
        <f t="shared" ca="1" si="208"/>
        <v/>
      </c>
      <c r="AL1594" s="163" t="str">
        <f t="shared" si="209"/>
        <v/>
      </c>
      <c r="AM1594" s="199" t="str">
        <f t="shared" si="210"/>
        <v/>
      </c>
      <c r="AN1594" s="199" t="str">
        <f>IF($F1594="MIP",IF(#REF!="X",$AJ1594,""),"")</f>
        <v/>
      </c>
      <c r="AO1594" s="199" t="str">
        <f t="shared" si="211"/>
        <v/>
      </c>
      <c r="AP1594" s="199" t="str">
        <f t="shared" si="212"/>
        <v/>
      </c>
      <c r="AQ1594" s="199" t="str">
        <f t="shared" si="213"/>
        <v/>
      </c>
      <c r="AR1594" s="163" t="str">
        <f t="shared" si="214"/>
        <v/>
      </c>
    </row>
    <row r="1595" spans="1:44" x14ac:dyDescent="0.25">
      <c r="A1595" s="165"/>
      <c r="B1595" s="165"/>
      <c r="C1595" s="165"/>
      <c r="D1595" s="166"/>
      <c r="E1595" s="166"/>
      <c r="F1595" s="165"/>
      <c r="G1595" s="165"/>
      <c r="H1595" s="167"/>
      <c r="I1595" s="167"/>
      <c r="J1595" s="161" t="str">
        <f t="shared" si="215"/>
        <v/>
      </c>
      <c r="K1595" s="197"/>
      <c r="L1595" s="207"/>
      <c r="M1595" s="233"/>
      <c r="N1595" s="221"/>
      <c r="O1595" s="224"/>
      <c r="P1595" s="399"/>
      <c r="Q1595" s="399"/>
      <c r="R1595" s="205"/>
      <c r="S1595" s="169"/>
      <c r="T1595" s="205"/>
      <c r="U1595" s="169"/>
      <c r="V1595" s="169"/>
      <c r="W1595" s="231"/>
      <c r="X1595" s="168"/>
      <c r="Y1595" s="168"/>
      <c r="Z1595" s="168"/>
      <c r="AA1595" s="168"/>
      <c r="AB1595" s="168"/>
      <c r="AC1595" s="168"/>
      <c r="AD1595" s="162" t="str">
        <f t="shared" si="203"/>
        <v/>
      </c>
      <c r="AE1595" s="162" t="str">
        <f t="shared" si="204"/>
        <v/>
      </c>
      <c r="AF1595" s="162" t="str">
        <f t="shared" si="205"/>
        <v/>
      </c>
      <c r="AG1595" s="162" t="str">
        <f t="shared" si="206"/>
        <v/>
      </c>
      <c r="AH1595" s="162" t="str">
        <f>IF(B1595="Root",IF(J1595="CLOSED",SUMIF(Entrenamientos!A:A,"&lt;="&amp;Mantenimiento!I1595,Entrenamientos!L:L)-SUMIF(Entrenamientos!A:A,"&lt;="&amp;Mantenimiento!H1595,Entrenamientos!L:L),""),"")</f>
        <v/>
      </c>
      <c r="AI1595" s="163" t="str">
        <f>IF(W1595="YES",IF(COUNTIF($W$3:$W1595,"YES")=0,SUMIF(Entrenamientos!A:A,"&lt;="&amp;Mantenimiento!H1595,Entrenamientos!L:L),SUMIF(Entrenamientos!A:A,"&lt;="&amp;Mantenimiento!H1595,Entrenamientos!L:L)-SUMIF($I:$I,"&lt;"&amp;(Mantenimiento!H1595-1),$AI:$AI)),"")</f>
        <v/>
      </c>
      <c r="AJ1595" s="163" t="str">
        <f t="shared" si="207"/>
        <v/>
      </c>
      <c r="AK1595" s="163" t="str">
        <f t="shared" ca="1" si="208"/>
        <v/>
      </c>
      <c r="AL1595" s="163" t="str">
        <f t="shared" si="209"/>
        <v/>
      </c>
      <c r="AM1595" s="199" t="str">
        <f t="shared" si="210"/>
        <v/>
      </c>
      <c r="AN1595" s="199" t="str">
        <f>IF($F1595="MIP",IF(#REF!="X",$AJ1595,""),"")</f>
        <v/>
      </c>
      <c r="AO1595" s="199" t="str">
        <f t="shared" si="211"/>
        <v/>
      </c>
      <c r="AP1595" s="199" t="str">
        <f t="shared" si="212"/>
        <v/>
      </c>
      <c r="AQ1595" s="199" t="str">
        <f t="shared" si="213"/>
        <v/>
      </c>
      <c r="AR1595" s="163" t="str">
        <f t="shared" si="214"/>
        <v/>
      </c>
    </row>
    <row r="1596" spans="1:44" x14ac:dyDescent="0.25">
      <c r="A1596" s="165"/>
      <c r="B1596" s="165"/>
      <c r="C1596" s="165"/>
      <c r="D1596" s="166"/>
      <c r="E1596" s="166"/>
      <c r="F1596" s="165"/>
      <c r="G1596" s="165"/>
      <c r="H1596" s="167"/>
      <c r="I1596" s="167"/>
      <c r="J1596" s="161" t="str">
        <f t="shared" si="215"/>
        <v/>
      </c>
      <c r="K1596" s="197"/>
      <c r="L1596" s="207"/>
      <c r="M1596" s="233"/>
      <c r="N1596" s="221"/>
      <c r="O1596" s="224"/>
      <c r="P1596" s="399"/>
      <c r="Q1596" s="399"/>
      <c r="R1596" s="205"/>
      <c r="S1596" s="169"/>
      <c r="T1596" s="205"/>
      <c r="U1596" s="169"/>
      <c r="V1596" s="169"/>
      <c r="W1596" s="231"/>
      <c r="X1596" s="168"/>
      <c r="Y1596" s="168"/>
      <c r="Z1596" s="168"/>
      <c r="AA1596" s="168"/>
      <c r="AB1596" s="168"/>
      <c r="AC1596" s="168"/>
      <c r="AD1596" s="162" t="str">
        <f t="shared" si="203"/>
        <v/>
      </c>
      <c r="AE1596" s="162" t="str">
        <f t="shared" si="204"/>
        <v/>
      </c>
      <c r="AF1596" s="162" t="str">
        <f t="shared" si="205"/>
        <v/>
      </c>
      <c r="AG1596" s="162" t="str">
        <f t="shared" si="206"/>
        <v/>
      </c>
      <c r="AH1596" s="162" t="str">
        <f>IF(B1596="Root",IF(J1596="CLOSED",SUMIF(Entrenamientos!A:A,"&lt;="&amp;Mantenimiento!I1596,Entrenamientos!L:L)-SUMIF(Entrenamientos!A:A,"&lt;="&amp;Mantenimiento!H1596,Entrenamientos!L:L),""),"")</f>
        <v/>
      </c>
      <c r="AI1596" s="163" t="str">
        <f>IF(W1596="YES",IF(COUNTIF($W$3:$W1596,"YES")=0,SUMIF(Entrenamientos!A:A,"&lt;="&amp;Mantenimiento!H1596,Entrenamientos!L:L),SUMIF(Entrenamientos!A:A,"&lt;="&amp;Mantenimiento!H1596,Entrenamientos!L:L)-SUMIF($I:$I,"&lt;"&amp;(Mantenimiento!H1596-1),$AI:$AI)),"")</f>
        <v/>
      </c>
      <c r="AJ1596" s="163" t="str">
        <f t="shared" si="207"/>
        <v/>
      </c>
      <c r="AK1596" s="163" t="str">
        <f t="shared" ca="1" si="208"/>
        <v/>
      </c>
      <c r="AL1596" s="163" t="str">
        <f t="shared" si="209"/>
        <v/>
      </c>
      <c r="AM1596" s="199" t="str">
        <f t="shared" si="210"/>
        <v/>
      </c>
      <c r="AN1596" s="199" t="str">
        <f>IF($F1596="MIP",IF(#REF!="X",$AJ1596,""),"")</f>
        <v/>
      </c>
      <c r="AO1596" s="199" t="str">
        <f t="shared" si="211"/>
        <v/>
      </c>
      <c r="AP1596" s="199" t="str">
        <f t="shared" si="212"/>
        <v/>
      </c>
      <c r="AQ1596" s="199" t="str">
        <f t="shared" si="213"/>
        <v/>
      </c>
      <c r="AR1596" s="163" t="str">
        <f t="shared" si="214"/>
        <v/>
      </c>
    </row>
    <row r="1597" spans="1:44" x14ac:dyDescent="0.25">
      <c r="A1597" s="165"/>
      <c r="B1597" s="165"/>
      <c r="C1597" s="165"/>
      <c r="D1597" s="166"/>
      <c r="E1597" s="166"/>
      <c r="F1597" s="165"/>
      <c r="G1597" s="165"/>
      <c r="H1597" s="167"/>
      <c r="I1597" s="167"/>
      <c r="J1597" s="161" t="str">
        <f t="shared" si="215"/>
        <v/>
      </c>
      <c r="K1597" s="197"/>
      <c r="L1597" s="207"/>
      <c r="M1597" s="233"/>
      <c r="N1597" s="221"/>
      <c r="O1597" s="224"/>
      <c r="P1597" s="399"/>
      <c r="Q1597" s="399"/>
      <c r="R1597" s="205"/>
      <c r="S1597" s="169"/>
      <c r="T1597" s="205"/>
      <c r="U1597" s="169"/>
      <c r="V1597" s="169"/>
      <c r="W1597" s="231"/>
      <c r="X1597" s="168"/>
      <c r="Y1597" s="168"/>
      <c r="Z1597" s="168"/>
      <c r="AA1597" s="168"/>
      <c r="AB1597" s="168"/>
      <c r="AC1597" s="168"/>
      <c r="AD1597" s="162" t="str">
        <f t="shared" si="203"/>
        <v/>
      </c>
      <c r="AE1597" s="162" t="str">
        <f t="shared" si="204"/>
        <v/>
      </c>
      <c r="AF1597" s="162" t="str">
        <f t="shared" si="205"/>
        <v/>
      </c>
      <c r="AG1597" s="162" t="str">
        <f t="shared" si="206"/>
        <v/>
      </c>
      <c r="AH1597" s="162" t="str">
        <f>IF(B1597="Root",IF(J1597="CLOSED",SUMIF(Entrenamientos!A:A,"&lt;="&amp;Mantenimiento!I1597,Entrenamientos!L:L)-SUMIF(Entrenamientos!A:A,"&lt;="&amp;Mantenimiento!H1597,Entrenamientos!L:L),""),"")</f>
        <v/>
      </c>
      <c r="AI1597" s="163" t="str">
        <f>IF(W1597="YES",IF(COUNTIF($W$3:$W1597,"YES")=0,SUMIF(Entrenamientos!A:A,"&lt;="&amp;Mantenimiento!H1597,Entrenamientos!L:L),SUMIF(Entrenamientos!A:A,"&lt;="&amp;Mantenimiento!H1597,Entrenamientos!L:L)-SUMIF($I:$I,"&lt;"&amp;(Mantenimiento!H1597-1),$AI:$AI)),"")</f>
        <v/>
      </c>
      <c r="AJ1597" s="163" t="str">
        <f t="shared" si="207"/>
        <v/>
      </c>
      <c r="AK1597" s="163" t="str">
        <f t="shared" ca="1" si="208"/>
        <v/>
      </c>
      <c r="AL1597" s="163" t="str">
        <f t="shared" si="209"/>
        <v/>
      </c>
      <c r="AM1597" s="199" t="str">
        <f t="shared" si="210"/>
        <v/>
      </c>
      <c r="AN1597" s="199" t="str">
        <f>IF($F1597="MIP",IF(#REF!="X",$AJ1597,""),"")</f>
        <v/>
      </c>
      <c r="AO1597" s="199" t="str">
        <f t="shared" si="211"/>
        <v/>
      </c>
      <c r="AP1597" s="199" t="str">
        <f t="shared" si="212"/>
        <v/>
      </c>
      <c r="AQ1597" s="199" t="str">
        <f t="shared" si="213"/>
        <v/>
      </c>
      <c r="AR1597" s="163" t="str">
        <f t="shared" si="214"/>
        <v/>
      </c>
    </row>
    <row r="1598" spans="1:44" x14ac:dyDescent="0.25">
      <c r="A1598" s="165"/>
      <c r="B1598" s="165"/>
      <c r="C1598" s="165"/>
      <c r="D1598" s="166"/>
      <c r="E1598" s="166"/>
      <c r="F1598" s="165"/>
      <c r="G1598" s="165"/>
      <c r="H1598" s="167"/>
      <c r="I1598" s="167"/>
      <c r="J1598" s="161" t="str">
        <f t="shared" si="215"/>
        <v/>
      </c>
      <c r="K1598" s="197"/>
      <c r="L1598" s="207"/>
      <c r="M1598" s="233"/>
      <c r="N1598" s="221"/>
      <c r="O1598" s="224"/>
      <c r="P1598" s="399"/>
      <c r="Q1598" s="399"/>
      <c r="R1598" s="205"/>
      <c r="S1598" s="169"/>
      <c r="T1598" s="205"/>
      <c r="U1598" s="169"/>
      <c r="V1598" s="169"/>
      <c r="W1598" s="231"/>
      <c r="X1598" s="168"/>
      <c r="Y1598" s="168"/>
      <c r="Z1598" s="168"/>
      <c r="AA1598" s="168"/>
      <c r="AB1598" s="168"/>
      <c r="AC1598" s="168"/>
      <c r="AD1598" s="162" t="str">
        <f t="shared" si="203"/>
        <v/>
      </c>
      <c r="AE1598" s="162" t="str">
        <f t="shared" si="204"/>
        <v/>
      </c>
      <c r="AF1598" s="162" t="str">
        <f t="shared" si="205"/>
        <v/>
      </c>
      <c r="AG1598" s="162" t="str">
        <f t="shared" si="206"/>
        <v/>
      </c>
      <c r="AH1598" s="162" t="str">
        <f>IF(B1598="Root",IF(J1598="CLOSED",SUMIF(Entrenamientos!A:A,"&lt;="&amp;Mantenimiento!I1598,Entrenamientos!L:L)-SUMIF(Entrenamientos!A:A,"&lt;="&amp;Mantenimiento!H1598,Entrenamientos!L:L),""),"")</f>
        <v/>
      </c>
      <c r="AI1598" s="163" t="str">
        <f>IF(W1598="YES",IF(COUNTIF($W$3:$W1598,"YES")=0,SUMIF(Entrenamientos!A:A,"&lt;="&amp;Mantenimiento!H1598,Entrenamientos!L:L),SUMIF(Entrenamientos!A:A,"&lt;="&amp;Mantenimiento!H1598,Entrenamientos!L:L)-SUMIF($I:$I,"&lt;"&amp;(Mantenimiento!H1598-1),$AI:$AI)),"")</f>
        <v/>
      </c>
      <c r="AJ1598" s="163" t="str">
        <f t="shared" si="207"/>
        <v/>
      </c>
      <c r="AK1598" s="163" t="str">
        <f t="shared" ca="1" si="208"/>
        <v/>
      </c>
      <c r="AL1598" s="163" t="str">
        <f t="shared" si="209"/>
        <v/>
      </c>
      <c r="AM1598" s="199" t="str">
        <f t="shared" si="210"/>
        <v/>
      </c>
      <c r="AN1598" s="199" t="str">
        <f>IF($F1598="MIP",IF(#REF!="X",$AJ1598,""),"")</f>
        <v/>
      </c>
      <c r="AO1598" s="199" t="str">
        <f t="shared" si="211"/>
        <v/>
      </c>
      <c r="AP1598" s="199" t="str">
        <f t="shared" si="212"/>
        <v/>
      </c>
      <c r="AQ1598" s="199" t="str">
        <f t="shared" si="213"/>
        <v/>
      </c>
      <c r="AR1598" s="163" t="str">
        <f t="shared" si="214"/>
        <v/>
      </c>
    </row>
    <row r="1599" spans="1:44" x14ac:dyDescent="0.25">
      <c r="A1599" s="165"/>
      <c r="B1599" s="165"/>
      <c r="C1599" s="165"/>
      <c r="D1599" s="166"/>
      <c r="E1599" s="166"/>
      <c r="F1599" s="165"/>
      <c r="G1599" s="165"/>
      <c r="H1599" s="167"/>
      <c r="I1599" s="167"/>
      <c r="J1599" s="161" t="str">
        <f t="shared" si="215"/>
        <v/>
      </c>
      <c r="K1599" s="197"/>
      <c r="L1599" s="207"/>
      <c r="M1599" s="233"/>
      <c r="N1599" s="221"/>
      <c r="O1599" s="224"/>
      <c r="P1599" s="399"/>
      <c r="Q1599" s="399"/>
      <c r="R1599" s="205"/>
      <c r="S1599" s="169"/>
      <c r="T1599" s="205"/>
      <c r="U1599" s="169"/>
      <c r="V1599" s="169"/>
      <c r="W1599" s="231"/>
      <c r="X1599" s="168"/>
      <c r="Y1599" s="168"/>
      <c r="Z1599" s="168"/>
      <c r="AA1599" s="168"/>
      <c r="AB1599" s="168"/>
      <c r="AC1599" s="168"/>
      <c r="AD1599" s="162" t="str">
        <f t="shared" si="203"/>
        <v/>
      </c>
      <c r="AE1599" s="162" t="str">
        <f t="shared" si="204"/>
        <v/>
      </c>
      <c r="AF1599" s="162" t="str">
        <f t="shared" si="205"/>
        <v/>
      </c>
      <c r="AG1599" s="162" t="str">
        <f t="shared" si="206"/>
        <v/>
      </c>
      <c r="AH1599" s="162" t="str">
        <f>IF(B1599="Root",IF(J1599="CLOSED",SUMIF(Entrenamientos!A:A,"&lt;="&amp;Mantenimiento!I1599,Entrenamientos!L:L)-SUMIF(Entrenamientos!A:A,"&lt;="&amp;Mantenimiento!H1599,Entrenamientos!L:L),""),"")</f>
        <v/>
      </c>
      <c r="AI1599" s="163" t="str">
        <f>IF(W1599="YES",IF(COUNTIF($W$3:$W1599,"YES")=0,SUMIF(Entrenamientos!A:A,"&lt;="&amp;Mantenimiento!H1599,Entrenamientos!L:L),SUMIF(Entrenamientos!A:A,"&lt;="&amp;Mantenimiento!H1599,Entrenamientos!L:L)-SUMIF($I:$I,"&lt;"&amp;(Mantenimiento!H1599-1),$AI:$AI)),"")</f>
        <v/>
      </c>
      <c r="AJ1599" s="163" t="str">
        <f t="shared" si="207"/>
        <v/>
      </c>
      <c r="AK1599" s="163" t="str">
        <f t="shared" ca="1" si="208"/>
        <v/>
      </c>
      <c r="AL1599" s="163" t="str">
        <f t="shared" si="209"/>
        <v/>
      </c>
      <c r="AM1599" s="199" t="str">
        <f t="shared" si="210"/>
        <v/>
      </c>
      <c r="AN1599" s="199" t="str">
        <f>IF($F1599="MIP",IF(#REF!="X",$AJ1599,""),"")</f>
        <v/>
      </c>
      <c r="AO1599" s="199" t="str">
        <f t="shared" si="211"/>
        <v/>
      </c>
      <c r="AP1599" s="199" t="str">
        <f t="shared" si="212"/>
        <v/>
      </c>
      <c r="AQ1599" s="199" t="str">
        <f t="shared" si="213"/>
        <v/>
      </c>
      <c r="AR1599" s="163" t="str">
        <f t="shared" si="214"/>
        <v/>
      </c>
    </row>
    <row r="1600" spans="1:44" x14ac:dyDescent="0.25">
      <c r="A1600" s="165"/>
      <c r="B1600" s="165"/>
      <c r="C1600" s="165"/>
      <c r="D1600" s="166"/>
      <c r="E1600" s="166"/>
      <c r="F1600" s="165"/>
      <c r="G1600" s="165"/>
      <c r="H1600" s="167"/>
      <c r="I1600" s="167"/>
      <c r="J1600" s="161" t="str">
        <f t="shared" si="215"/>
        <v/>
      </c>
      <c r="K1600" s="197"/>
      <c r="L1600" s="207"/>
      <c r="M1600" s="233"/>
      <c r="N1600" s="221"/>
      <c r="O1600" s="224"/>
      <c r="P1600" s="399"/>
      <c r="Q1600" s="399"/>
      <c r="R1600" s="205"/>
      <c r="S1600" s="169"/>
      <c r="T1600" s="205"/>
      <c r="U1600" s="169"/>
      <c r="V1600" s="169"/>
      <c r="W1600" s="231"/>
      <c r="X1600" s="168"/>
      <c r="Y1600" s="168"/>
      <c r="Z1600" s="168"/>
      <c r="AA1600" s="168"/>
      <c r="AB1600" s="168"/>
      <c r="AC1600" s="168"/>
      <c r="AD1600" s="162" t="str">
        <f t="shared" si="203"/>
        <v/>
      </c>
      <c r="AE1600" s="162" t="str">
        <f t="shared" si="204"/>
        <v/>
      </c>
      <c r="AF1600" s="162" t="str">
        <f t="shared" si="205"/>
        <v/>
      </c>
      <c r="AG1600" s="162" t="str">
        <f t="shared" si="206"/>
        <v/>
      </c>
      <c r="AH1600" s="162" t="str">
        <f>IF(B1600="Root",IF(J1600="CLOSED",SUMIF(Entrenamientos!A:A,"&lt;="&amp;Mantenimiento!I1600,Entrenamientos!L:L)-SUMIF(Entrenamientos!A:A,"&lt;="&amp;Mantenimiento!H1600,Entrenamientos!L:L),""),"")</f>
        <v/>
      </c>
      <c r="AI1600" s="163" t="str">
        <f>IF(W1600="YES",IF(COUNTIF($W$3:$W1600,"YES")=0,SUMIF(Entrenamientos!A:A,"&lt;="&amp;Mantenimiento!H1600,Entrenamientos!L:L),SUMIF(Entrenamientos!A:A,"&lt;="&amp;Mantenimiento!H1600,Entrenamientos!L:L)-SUMIF($I:$I,"&lt;"&amp;(Mantenimiento!H1600-1),$AI:$AI)),"")</f>
        <v/>
      </c>
      <c r="AJ1600" s="163" t="str">
        <f t="shared" si="207"/>
        <v/>
      </c>
      <c r="AK1600" s="163" t="str">
        <f t="shared" ca="1" si="208"/>
        <v/>
      </c>
      <c r="AL1600" s="163" t="str">
        <f t="shared" si="209"/>
        <v/>
      </c>
      <c r="AM1600" s="199" t="str">
        <f t="shared" si="210"/>
        <v/>
      </c>
      <c r="AN1600" s="199" t="str">
        <f>IF($F1600="MIP",IF(#REF!="X",$AJ1600,""),"")</f>
        <v/>
      </c>
      <c r="AO1600" s="199" t="str">
        <f t="shared" si="211"/>
        <v/>
      </c>
      <c r="AP1600" s="199" t="str">
        <f t="shared" si="212"/>
        <v/>
      </c>
      <c r="AQ1600" s="199" t="str">
        <f t="shared" si="213"/>
        <v/>
      </c>
      <c r="AR1600" s="163" t="str">
        <f t="shared" si="214"/>
        <v/>
      </c>
    </row>
    <row r="1601" spans="1:44" x14ac:dyDescent="0.25">
      <c r="A1601" s="165"/>
      <c r="B1601" s="165"/>
      <c r="C1601" s="165"/>
      <c r="D1601" s="166"/>
      <c r="E1601" s="166"/>
      <c r="F1601" s="165"/>
      <c r="G1601" s="165"/>
      <c r="H1601" s="167"/>
      <c r="I1601" s="167"/>
      <c r="J1601" s="161" t="str">
        <f t="shared" si="215"/>
        <v/>
      </c>
      <c r="K1601" s="197"/>
      <c r="L1601" s="207"/>
      <c r="M1601" s="233"/>
      <c r="N1601" s="221"/>
      <c r="O1601" s="224"/>
      <c r="P1601" s="399"/>
      <c r="Q1601" s="399"/>
      <c r="R1601" s="205"/>
      <c r="S1601" s="169"/>
      <c r="T1601" s="205"/>
      <c r="U1601" s="169"/>
      <c r="V1601" s="169"/>
      <c r="W1601" s="231"/>
      <c r="X1601" s="168"/>
      <c r="Y1601" s="168"/>
      <c r="Z1601" s="168"/>
      <c r="AA1601" s="168"/>
      <c r="AB1601" s="168"/>
      <c r="AC1601" s="168"/>
      <c r="AD1601" s="162" t="str">
        <f t="shared" si="203"/>
        <v/>
      </c>
      <c r="AE1601" s="162" t="str">
        <f t="shared" si="204"/>
        <v/>
      </c>
      <c r="AF1601" s="162" t="str">
        <f t="shared" si="205"/>
        <v/>
      </c>
      <c r="AG1601" s="162" t="str">
        <f t="shared" si="206"/>
        <v/>
      </c>
      <c r="AH1601" s="162" t="str">
        <f>IF(B1601="Root",IF(J1601="CLOSED",SUMIF(Entrenamientos!A:A,"&lt;="&amp;Mantenimiento!I1601,Entrenamientos!L:L)-SUMIF(Entrenamientos!A:A,"&lt;="&amp;Mantenimiento!H1601,Entrenamientos!L:L),""),"")</f>
        <v/>
      </c>
      <c r="AI1601" s="163" t="str">
        <f>IF(W1601="YES",IF(COUNTIF($W$3:$W1601,"YES")=0,SUMIF(Entrenamientos!A:A,"&lt;="&amp;Mantenimiento!H1601,Entrenamientos!L:L),SUMIF(Entrenamientos!A:A,"&lt;="&amp;Mantenimiento!H1601,Entrenamientos!L:L)-SUMIF($I:$I,"&lt;"&amp;(Mantenimiento!H1601-1),$AI:$AI)),"")</f>
        <v/>
      </c>
      <c r="AJ1601" s="163" t="str">
        <f t="shared" si="207"/>
        <v/>
      </c>
      <c r="AK1601" s="163" t="str">
        <f t="shared" ca="1" si="208"/>
        <v/>
      </c>
      <c r="AL1601" s="163" t="str">
        <f t="shared" si="209"/>
        <v/>
      </c>
      <c r="AM1601" s="199" t="str">
        <f t="shared" si="210"/>
        <v/>
      </c>
      <c r="AN1601" s="199" t="str">
        <f>IF($F1601="MIP",IF(#REF!="X",$AJ1601,""),"")</f>
        <v/>
      </c>
      <c r="AO1601" s="199" t="str">
        <f t="shared" si="211"/>
        <v/>
      </c>
      <c r="AP1601" s="199" t="str">
        <f t="shared" si="212"/>
        <v/>
      </c>
      <c r="AQ1601" s="199" t="str">
        <f t="shared" si="213"/>
        <v/>
      </c>
      <c r="AR1601" s="163" t="str">
        <f t="shared" si="214"/>
        <v/>
      </c>
    </row>
    <row r="1602" spans="1:44" x14ac:dyDescent="0.25">
      <c r="A1602" s="165"/>
      <c r="B1602" s="165"/>
      <c r="C1602" s="165"/>
      <c r="D1602" s="166"/>
      <c r="E1602" s="166"/>
      <c r="F1602" s="165"/>
      <c r="G1602" s="165"/>
      <c r="H1602" s="167"/>
      <c r="I1602" s="167"/>
      <c r="J1602" s="161" t="str">
        <f t="shared" si="215"/>
        <v/>
      </c>
      <c r="K1602" s="197"/>
      <c r="L1602" s="207"/>
      <c r="M1602" s="233"/>
      <c r="N1602" s="221"/>
      <c r="O1602" s="224"/>
      <c r="P1602" s="399"/>
      <c r="Q1602" s="399"/>
      <c r="R1602" s="205"/>
      <c r="S1602" s="169"/>
      <c r="T1602" s="205"/>
      <c r="U1602" s="169"/>
      <c r="V1602" s="169"/>
      <c r="W1602" s="231"/>
      <c r="X1602" s="168"/>
      <c r="Y1602" s="168"/>
      <c r="Z1602" s="168"/>
      <c r="AA1602" s="168"/>
      <c r="AB1602" s="168"/>
      <c r="AC1602" s="168"/>
      <c r="AD1602" s="162" t="str">
        <f t="shared" si="203"/>
        <v/>
      </c>
      <c r="AE1602" s="162" t="str">
        <f t="shared" si="204"/>
        <v/>
      </c>
      <c r="AF1602" s="162" t="str">
        <f t="shared" si="205"/>
        <v/>
      </c>
      <c r="AG1602" s="162" t="str">
        <f t="shared" si="206"/>
        <v/>
      </c>
      <c r="AH1602" s="162" t="str">
        <f>IF(B1602="Root",IF(J1602="CLOSED",SUMIF(Entrenamientos!A:A,"&lt;="&amp;Mantenimiento!I1602,Entrenamientos!L:L)-SUMIF(Entrenamientos!A:A,"&lt;="&amp;Mantenimiento!H1602,Entrenamientos!L:L),""),"")</f>
        <v/>
      </c>
      <c r="AI1602" s="163" t="str">
        <f>IF(W1602="YES",IF(COUNTIF($W$3:$W1602,"YES")=0,SUMIF(Entrenamientos!A:A,"&lt;="&amp;Mantenimiento!H1602,Entrenamientos!L:L),SUMIF(Entrenamientos!A:A,"&lt;="&amp;Mantenimiento!H1602,Entrenamientos!L:L)-SUMIF($I:$I,"&lt;"&amp;(Mantenimiento!H1602-1),$AI:$AI)),"")</f>
        <v/>
      </c>
      <c r="AJ1602" s="163" t="str">
        <f t="shared" si="207"/>
        <v/>
      </c>
      <c r="AK1602" s="163" t="str">
        <f t="shared" ca="1" si="208"/>
        <v/>
      </c>
      <c r="AL1602" s="163" t="str">
        <f t="shared" si="209"/>
        <v/>
      </c>
      <c r="AM1602" s="199" t="str">
        <f t="shared" si="210"/>
        <v/>
      </c>
      <c r="AN1602" s="199" t="str">
        <f>IF($F1602="MIP",IF(#REF!="X",$AJ1602,""),"")</f>
        <v/>
      </c>
      <c r="AO1602" s="199" t="str">
        <f t="shared" si="211"/>
        <v/>
      </c>
      <c r="AP1602" s="199" t="str">
        <f t="shared" si="212"/>
        <v/>
      </c>
      <c r="AQ1602" s="199" t="str">
        <f t="shared" si="213"/>
        <v/>
      </c>
      <c r="AR1602" s="163" t="str">
        <f t="shared" si="214"/>
        <v/>
      </c>
    </row>
    <row r="1603" spans="1:44" x14ac:dyDescent="0.25">
      <c r="A1603" s="165"/>
      <c r="B1603" s="165"/>
      <c r="C1603" s="165"/>
      <c r="D1603" s="166"/>
      <c r="E1603" s="166"/>
      <c r="F1603" s="165"/>
      <c r="G1603" s="165"/>
      <c r="H1603" s="167"/>
      <c r="I1603" s="167"/>
      <c r="J1603" s="161" t="str">
        <f t="shared" si="215"/>
        <v/>
      </c>
      <c r="K1603" s="197"/>
      <c r="L1603" s="207"/>
      <c r="M1603" s="233"/>
      <c r="N1603" s="221"/>
      <c r="O1603" s="224"/>
      <c r="P1603" s="399"/>
      <c r="Q1603" s="399"/>
      <c r="R1603" s="205"/>
      <c r="S1603" s="169"/>
      <c r="T1603" s="205"/>
      <c r="U1603" s="169"/>
      <c r="V1603" s="169"/>
      <c r="W1603" s="231"/>
      <c r="X1603" s="168"/>
      <c r="Y1603" s="168"/>
      <c r="Z1603" s="168"/>
      <c r="AA1603" s="168"/>
      <c r="AB1603" s="168"/>
      <c r="AC1603" s="168"/>
      <c r="AD1603" s="162" t="str">
        <f t="shared" si="203"/>
        <v/>
      </c>
      <c r="AE1603" s="162" t="str">
        <f t="shared" si="204"/>
        <v/>
      </c>
      <c r="AF1603" s="162" t="str">
        <f t="shared" si="205"/>
        <v/>
      </c>
      <c r="AG1603" s="162" t="str">
        <f t="shared" si="206"/>
        <v/>
      </c>
      <c r="AH1603" s="162" t="str">
        <f>IF(B1603="Root",IF(J1603="CLOSED",SUMIF(Entrenamientos!A:A,"&lt;="&amp;Mantenimiento!I1603,Entrenamientos!L:L)-SUMIF(Entrenamientos!A:A,"&lt;="&amp;Mantenimiento!H1603,Entrenamientos!L:L),""),"")</f>
        <v/>
      </c>
      <c r="AI1603" s="163" t="str">
        <f>IF(W1603="YES",IF(COUNTIF($W$3:$W1603,"YES")=0,SUMIF(Entrenamientos!A:A,"&lt;="&amp;Mantenimiento!H1603,Entrenamientos!L:L),SUMIF(Entrenamientos!A:A,"&lt;="&amp;Mantenimiento!H1603,Entrenamientos!L:L)-SUMIF($I:$I,"&lt;"&amp;(Mantenimiento!H1603-1),$AI:$AI)),"")</f>
        <v/>
      </c>
      <c r="AJ1603" s="163" t="str">
        <f t="shared" si="207"/>
        <v/>
      </c>
      <c r="AK1603" s="163" t="str">
        <f t="shared" ca="1" si="208"/>
        <v/>
      </c>
      <c r="AL1603" s="163" t="str">
        <f t="shared" si="209"/>
        <v/>
      </c>
      <c r="AM1603" s="199" t="str">
        <f t="shared" si="210"/>
        <v/>
      </c>
      <c r="AN1603" s="199" t="str">
        <f>IF($F1603="MIP",IF(#REF!="X",$AJ1603,""),"")</f>
        <v/>
      </c>
      <c r="AO1603" s="199" t="str">
        <f t="shared" si="211"/>
        <v/>
      </c>
      <c r="AP1603" s="199" t="str">
        <f t="shared" si="212"/>
        <v/>
      </c>
      <c r="AQ1603" s="199" t="str">
        <f t="shared" si="213"/>
        <v/>
      </c>
      <c r="AR1603" s="163" t="str">
        <f t="shared" si="214"/>
        <v/>
      </c>
    </row>
    <row r="1604" spans="1:44" x14ac:dyDescent="0.25">
      <c r="A1604" s="165"/>
      <c r="B1604" s="165"/>
      <c r="C1604" s="165"/>
      <c r="D1604" s="166"/>
      <c r="E1604" s="166"/>
      <c r="F1604" s="165"/>
      <c r="G1604" s="165"/>
      <c r="H1604" s="167"/>
      <c r="I1604" s="167"/>
      <c r="J1604" s="161" t="str">
        <f t="shared" si="215"/>
        <v/>
      </c>
      <c r="K1604" s="197"/>
      <c r="L1604" s="207"/>
      <c r="M1604" s="233"/>
      <c r="N1604" s="221"/>
      <c r="O1604" s="224"/>
      <c r="P1604" s="399"/>
      <c r="Q1604" s="399"/>
      <c r="R1604" s="205"/>
      <c r="S1604" s="169"/>
      <c r="T1604" s="205"/>
      <c r="U1604" s="169"/>
      <c r="V1604" s="169"/>
      <c r="W1604" s="231"/>
      <c r="X1604" s="168"/>
      <c r="Y1604" s="168"/>
      <c r="Z1604" s="168"/>
      <c r="AA1604" s="168"/>
      <c r="AB1604" s="168"/>
      <c r="AC1604" s="168"/>
      <c r="AD1604" s="162" t="str">
        <f t="shared" si="203"/>
        <v/>
      </c>
      <c r="AE1604" s="162" t="str">
        <f t="shared" si="204"/>
        <v/>
      </c>
      <c r="AF1604" s="162" t="str">
        <f t="shared" si="205"/>
        <v/>
      </c>
      <c r="AG1604" s="162" t="str">
        <f t="shared" si="206"/>
        <v/>
      </c>
      <c r="AH1604" s="162" t="str">
        <f>IF(B1604="Root",IF(J1604="CLOSED",SUMIF(Entrenamientos!A:A,"&lt;="&amp;Mantenimiento!I1604,Entrenamientos!L:L)-SUMIF(Entrenamientos!A:A,"&lt;="&amp;Mantenimiento!H1604,Entrenamientos!L:L),""),"")</f>
        <v/>
      </c>
      <c r="AI1604" s="163" t="str">
        <f>IF(W1604="YES",IF(COUNTIF($W$3:$W1604,"YES")=0,SUMIF(Entrenamientos!A:A,"&lt;="&amp;Mantenimiento!H1604,Entrenamientos!L:L),SUMIF(Entrenamientos!A:A,"&lt;="&amp;Mantenimiento!H1604,Entrenamientos!L:L)-SUMIF($I:$I,"&lt;"&amp;(Mantenimiento!H1604-1),$AI:$AI)),"")</f>
        <v/>
      </c>
      <c r="AJ1604" s="163" t="str">
        <f t="shared" si="207"/>
        <v/>
      </c>
      <c r="AK1604" s="163" t="str">
        <f t="shared" ca="1" si="208"/>
        <v/>
      </c>
      <c r="AL1604" s="163" t="str">
        <f t="shared" si="209"/>
        <v/>
      </c>
      <c r="AM1604" s="199" t="str">
        <f t="shared" si="210"/>
        <v/>
      </c>
      <c r="AN1604" s="199" t="str">
        <f>IF($F1604="MIP",IF(#REF!="X",$AJ1604,""),"")</f>
        <v/>
      </c>
      <c r="AO1604" s="199" t="str">
        <f t="shared" si="211"/>
        <v/>
      </c>
      <c r="AP1604" s="199" t="str">
        <f t="shared" si="212"/>
        <v/>
      </c>
      <c r="AQ1604" s="199" t="str">
        <f t="shared" si="213"/>
        <v/>
      </c>
      <c r="AR1604" s="163" t="str">
        <f t="shared" si="214"/>
        <v/>
      </c>
    </row>
    <row r="1605" spans="1:44" x14ac:dyDescent="0.25">
      <c r="A1605" s="165"/>
      <c r="B1605" s="165"/>
      <c r="C1605" s="165"/>
      <c r="D1605" s="166"/>
      <c r="E1605" s="166"/>
      <c r="F1605" s="165"/>
      <c r="G1605" s="165"/>
      <c r="H1605" s="167"/>
      <c r="I1605" s="167"/>
      <c r="J1605" s="161" t="str">
        <f t="shared" si="215"/>
        <v/>
      </c>
      <c r="K1605" s="197"/>
      <c r="L1605" s="207"/>
      <c r="M1605" s="233"/>
      <c r="N1605" s="221"/>
      <c r="O1605" s="224"/>
      <c r="P1605" s="399"/>
      <c r="Q1605" s="399"/>
      <c r="R1605" s="205"/>
      <c r="S1605" s="169"/>
      <c r="T1605" s="205"/>
      <c r="U1605" s="169"/>
      <c r="V1605" s="169"/>
      <c r="W1605" s="231"/>
      <c r="X1605" s="168"/>
      <c r="Y1605" s="168"/>
      <c r="Z1605" s="168"/>
      <c r="AA1605" s="168"/>
      <c r="AB1605" s="168"/>
      <c r="AC1605" s="168"/>
      <c r="AD1605" s="162" t="str">
        <f t="shared" si="203"/>
        <v/>
      </c>
      <c r="AE1605" s="162" t="str">
        <f t="shared" si="204"/>
        <v/>
      </c>
      <c r="AF1605" s="162" t="str">
        <f t="shared" si="205"/>
        <v/>
      </c>
      <c r="AG1605" s="162" t="str">
        <f t="shared" si="206"/>
        <v/>
      </c>
      <c r="AH1605" s="162" t="str">
        <f>IF(B1605="Root",IF(J1605="CLOSED",SUMIF(Entrenamientos!A:A,"&lt;="&amp;Mantenimiento!I1605,Entrenamientos!L:L)-SUMIF(Entrenamientos!A:A,"&lt;="&amp;Mantenimiento!H1605,Entrenamientos!L:L),""),"")</f>
        <v/>
      </c>
      <c r="AI1605" s="163" t="str">
        <f>IF(W1605="YES",IF(COUNTIF($W$3:$W1605,"YES")=0,SUMIF(Entrenamientos!A:A,"&lt;="&amp;Mantenimiento!H1605,Entrenamientos!L:L),SUMIF(Entrenamientos!A:A,"&lt;="&amp;Mantenimiento!H1605,Entrenamientos!L:L)-SUMIF($I:$I,"&lt;"&amp;(Mantenimiento!H1605-1),$AI:$AI)),"")</f>
        <v/>
      </c>
      <c r="AJ1605" s="163" t="str">
        <f t="shared" si="207"/>
        <v/>
      </c>
      <c r="AK1605" s="163" t="str">
        <f t="shared" ca="1" si="208"/>
        <v/>
      </c>
      <c r="AL1605" s="163" t="str">
        <f t="shared" si="209"/>
        <v/>
      </c>
      <c r="AM1605" s="199" t="str">
        <f t="shared" si="210"/>
        <v/>
      </c>
      <c r="AN1605" s="199" t="str">
        <f>IF($F1605="MIP",IF(#REF!="X",$AJ1605,""),"")</f>
        <v/>
      </c>
      <c r="AO1605" s="199" t="str">
        <f t="shared" si="211"/>
        <v/>
      </c>
      <c r="AP1605" s="199" t="str">
        <f t="shared" si="212"/>
        <v/>
      </c>
      <c r="AQ1605" s="199" t="str">
        <f t="shared" si="213"/>
        <v/>
      </c>
      <c r="AR1605" s="163" t="str">
        <f t="shared" si="214"/>
        <v/>
      </c>
    </row>
    <row r="1606" spans="1:44" x14ac:dyDescent="0.25">
      <c r="A1606" s="165"/>
      <c r="B1606" s="165"/>
      <c r="C1606" s="165"/>
      <c r="D1606" s="166"/>
      <c r="E1606" s="166"/>
      <c r="F1606" s="165"/>
      <c r="G1606" s="165"/>
      <c r="H1606" s="167"/>
      <c r="I1606" s="167"/>
      <c r="J1606" s="161" t="str">
        <f t="shared" si="215"/>
        <v/>
      </c>
      <c r="K1606" s="197"/>
      <c r="L1606" s="207"/>
      <c r="M1606" s="233"/>
      <c r="N1606" s="221"/>
      <c r="O1606" s="224"/>
      <c r="P1606" s="399"/>
      <c r="Q1606" s="399"/>
      <c r="R1606" s="205"/>
      <c r="S1606" s="169"/>
      <c r="T1606" s="205"/>
      <c r="U1606" s="169"/>
      <c r="V1606" s="169"/>
      <c r="W1606" s="231"/>
      <c r="X1606" s="168"/>
      <c r="Y1606" s="168"/>
      <c r="Z1606" s="168"/>
      <c r="AA1606" s="168"/>
      <c r="AB1606" s="168"/>
      <c r="AC1606" s="168"/>
      <c r="AD1606" s="162" t="str">
        <f t="shared" si="203"/>
        <v/>
      </c>
      <c r="AE1606" s="162" t="str">
        <f t="shared" si="204"/>
        <v/>
      </c>
      <c r="AF1606" s="162" t="str">
        <f t="shared" si="205"/>
        <v/>
      </c>
      <c r="AG1606" s="162" t="str">
        <f t="shared" si="206"/>
        <v/>
      </c>
      <c r="AH1606" s="162" t="str">
        <f>IF(B1606="Root",IF(J1606="CLOSED",SUMIF(Entrenamientos!A:A,"&lt;="&amp;Mantenimiento!I1606,Entrenamientos!L:L)-SUMIF(Entrenamientos!A:A,"&lt;="&amp;Mantenimiento!H1606,Entrenamientos!L:L),""),"")</f>
        <v/>
      </c>
      <c r="AI1606" s="163" t="str">
        <f>IF(W1606="YES",IF(COUNTIF($W$3:$W1606,"YES")=0,SUMIF(Entrenamientos!A:A,"&lt;="&amp;Mantenimiento!H1606,Entrenamientos!L:L),SUMIF(Entrenamientos!A:A,"&lt;="&amp;Mantenimiento!H1606,Entrenamientos!L:L)-SUMIF($I:$I,"&lt;"&amp;(Mantenimiento!H1606-1),$AI:$AI)),"")</f>
        <v/>
      </c>
      <c r="AJ1606" s="163" t="str">
        <f t="shared" si="207"/>
        <v/>
      </c>
      <c r="AK1606" s="163" t="str">
        <f t="shared" ca="1" si="208"/>
        <v/>
      </c>
      <c r="AL1606" s="163" t="str">
        <f t="shared" si="209"/>
        <v/>
      </c>
      <c r="AM1606" s="199" t="str">
        <f t="shared" si="210"/>
        <v/>
      </c>
      <c r="AN1606" s="199" t="str">
        <f>IF($F1606="MIP",IF(#REF!="X",$AJ1606,""),"")</f>
        <v/>
      </c>
      <c r="AO1606" s="199" t="str">
        <f t="shared" si="211"/>
        <v/>
      </c>
      <c r="AP1606" s="199" t="str">
        <f t="shared" si="212"/>
        <v/>
      </c>
      <c r="AQ1606" s="199" t="str">
        <f t="shared" si="213"/>
        <v/>
      </c>
      <c r="AR1606" s="163" t="str">
        <f t="shared" si="214"/>
        <v/>
      </c>
    </row>
    <row r="1607" spans="1:44" x14ac:dyDescent="0.25">
      <c r="A1607" s="165"/>
      <c r="B1607" s="165"/>
      <c r="C1607" s="165"/>
      <c r="D1607" s="166"/>
      <c r="E1607" s="166"/>
      <c r="F1607" s="165"/>
      <c r="G1607" s="165"/>
      <c r="H1607" s="167"/>
      <c r="I1607" s="167"/>
      <c r="J1607" s="161" t="str">
        <f t="shared" si="215"/>
        <v/>
      </c>
      <c r="K1607" s="197"/>
      <c r="L1607" s="207"/>
      <c r="M1607" s="233"/>
      <c r="N1607" s="221"/>
      <c r="O1607" s="224"/>
      <c r="P1607" s="399"/>
      <c r="Q1607" s="399"/>
      <c r="R1607" s="205"/>
      <c r="S1607" s="169"/>
      <c r="T1607" s="205"/>
      <c r="U1607" s="169"/>
      <c r="V1607" s="169"/>
      <c r="W1607" s="231"/>
      <c r="X1607" s="168"/>
      <c r="Y1607" s="168"/>
      <c r="Z1607" s="168"/>
      <c r="AA1607" s="168"/>
      <c r="AB1607" s="168"/>
      <c r="AC1607" s="168"/>
      <c r="AD1607" s="162" t="str">
        <f t="shared" ref="AD1607:AD1645" si="216">IF(H1607="","",MONTH(H1607))</f>
        <v/>
      </c>
      <c r="AE1607" s="162" t="str">
        <f t="shared" ref="AE1607:AE1645" si="217">IF(I1607="","",MONTH(I1607))</f>
        <v/>
      </c>
      <c r="AF1607" s="162" t="str">
        <f t="shared" ref="AF1607:AF1645" si="218">IF(H1607="","",YEAR(H1607))</f>
        <v/>
      </c>
      <c r="AG1607" s="162" t="str">
        <f t="shared" ref="AG1607:AG1645" si="219">IF(I1607="","",YEAR(I1607))</f>
        <v/>
      </c>
      <c r="AH1607" s="162" t="str">
        <f>IF(B1607="Root",IF(J1607="CLOSED",SUMIF(Entrenamientos!A:A,"&lt;="&amp;Mantenimiento!I1607,Entrenamientos!L:L)-SUMIF(Entrenamientos!A:A,"&lt;="&amp;Mantenimiento!H1607,Entrenamientos!L:L),""),"")</f>
        <v/>
      </c>
      <c r="AI1607" s="163" t="str">
        <f>IF(W1607="YES",IF(COUNTIF($W$3:$W1607,"YES")=0,SUMIF(Entrenamientos!A:A,"&lt;="&amp;Mantenimiento!H1607,Entrenamientos!L:L),SUMIF(Entrenamientos!A:A,"&lt;="&amp;Mantenimiento!H1607,Entrenamientos!L:L)-SUMIF($I:$I,"&lt;"&amp;(Mantenimiento!H1607-1),$AI:$AI)),"")</f>
        <v/>
      </c>
      <c r="AJ1607" s="163" t="str">
        <f t="shared" ref="AJ1607:AJ1645" si="220">IF(LEFT(F1607,3)="AWP","",IF(I1607="","",($I1607-$H1607)/$AS$1))</f>
        <v/>
      </c>
      <c r="AK1607" s="163" t="str">
        <f t="shared" ref="AK1607:AK1645" ca="1" si="221">IF(LEFT(F1607,3)="AWP",IF(I1607="",(TODAY()-H1607)/$AS$1,(I1607-H1607)/$AS$1),"")</f>
        <v/>
      </c>
      <c r="AL1607" s="163" t="str">
        <f t="shared" ref="AL1607:AL1645" si="222">IF($F1607="MIP",IF(X1607="X",$AJ1607,""),"")</f>
        <v/>
      </c>
      <c r="AM1607" s="199" t="str">
        <f t="shared" ref="AM1607:AM1645" si="223">IF($F1607="MIP",IF(Y1607="X",$AJ1607,""),"")</f>
        <v/>
      </c>
      <c r="AN1607" s="199" t="str">
        <f>IF($F1607="MIP",IF(#REF!="X",$AJ1607,""),"")</f>
        <v/>
      </c>
      <c r="AO1607" s="199" t="str">
        <f t="shared" si="211"/>
        <v/>
      </c>
      <c r="AP1607" s="199" t="str">
        <f t="shared" si="212"/>
        <v/>
      </c>
      <c r="AQ1607" s="199" t="str">
        <f t="shared" si="213"/>
        <v/>
      </c>
      <c r="AR1607" s="163" t="str">
        <f t="shared" si="214"/>
        <v/>
      </c>
    </row>
    <row r="1608" spans="1:44" x14ac:dyDescent="0.25">
      <c r="A1608" s="165"/>
      <c r="B1608" s="165"/>
      <c r="C1608" s="165"/>
      <c r="D1608" s="166"/>
      <c r="E1608" s="166"/>
      <c r="F1608" s="165"/>
      <c r="G1608" s="165"/>
      <c r="H1608" s="167"/>
      <c r="I1608" s="167"/>
      <c r="J1608" s="161" t="str">
        <f t="shared" ref="J1608:J1645" si="224">IF(A1608="","",IF(OR(I1608="",H1608="")=TRUE,"OPEN","CLOSED"))</f>
        <v/>
      </c>
      <c r="K1608" s="197"/>
      <c r="L1608" s="207"/>
      <c r="M1608" s="233"/>
      <c r="N1608" s="221"/>
      <c r="O1608" s="224"/>
      <c r="P1608" s="399"/>
      <c r="Q1608" s="399"/>
      <c r="R1608" s="205"/>
      <c r="S1608" s="169"/>
      <c r="T1608" s="205"/>
      <c r="U1608" s="169"/>
      <c r="V1608" s="169"/>
      <c r="W1608" s="231"/>
      <c r="X1608" s="168"/>
      <c r="Y1608" s="168"/>
      <c r="Z1608" s="168"/>
      <c r="AA1608" s="168"/>
      <c r="AB1608" s="168"/>
      <c r="AC1608" s="168"/>
      <c r="AD1608" s="162" t="str">
        <f t="shared" si="216"/>
        <v/>
      </c>
      <c r="AE1608" s="162" t="str">
        <f t="shared" si="217"/>
        <v/>
      </c>
      <c r="AF1608" s="162" t="str">
        <f t="shared" si="218"/>
        <v/>
      </c>
      <c r="AG1608" s="162" t="str">
        <f t="shared" si="219"/>
        <v/>
      </c>
      <c r="AH1608" s="162" t="str">
        <f>IF(B1608="Root",IF(J1608="CLOSED",SUMIF(Entrenamientos!A:A,"&lt;="&amp;Mantenimiento!I1608,Entrenamientos!L:L)-SUMIF(Entrenamientos!A:A,"&lt;="&amp;Mantenimiento!H1608,Entrenamientos!L:L),""),"")</f>
        <v/>
      </c>
      <c r="AI1608" s="163" t="str">
        <f>IF(W1608="YES",IF(COUNTIF($W$3:$W1608,"YES")=0,SUMIF(Entrenamientos!A:A,"&lt;="&amp;Mantenimiento!H1608,Entrenamientos!L:L),SUMIF(Entrenamientos!A:A,"&lt;="&amp;Mantenimiento!H1608,Entrenamientos!L:L)-SUMIF($I:$I,"&lt;"&amp;(Mantenimiento!H1608-1),$AI:$AI)),"")</f>
        <v/>
      </c>
      <c r="AJ1608" s="163" t="str">
        <f t="shared" si="220"/>
        <v/>
      </c>
      <c r="AK1608" s="163" t="str">
        <f t="shared" ca="1" si="221"/>
        <v/>
      </c>
      <c r="AL1608" s="163" t="str">
        <f t="shared" si="222"/>
        <v/>
      </c>
      <c r="AM1608" s="199" t="str">
        <f t="shared" si="223"/>
        <v/>
      </c>
      <c r="AN1608" s="199" t="str">
        <f>IF($F1608="MIP",IF(#REF!="X",$AJ1608,""),"")</f>
        <v/>
      </c>
      <c r="AO1608" s="199" t="str">
        <f t="shared" ref="AO1608:AO1645" si="225">IF($F1608="MIP",IF(Z1608="X",$AJ1608,""),"")</f>
        <v/>
      </c>
      <c r="AP1608" s="199" t="str">
        <f t="shared" ref="AP1608:AP1645" si="226">IF($F1608="MIP",IF(AA1608="X",$AJ1608,""),"")</f>
        <v/>
      </c>
      <c r="AQ1608" s="199" t="str">
        <f t="shared" ref="AQ1608:AQ1645" si="227">IF($F1608="MIP",IF(AB1608="X",$AJ1608,""),"")</f>
        <v/>
      </c>
      <c r="AR1608" s="163" t="str">
        <f t="shared" ref="AR1608:AR1645" si="228">IF($F1608="MIP",IF(AC1608="X",$AJ1608,""),"")</f>
        <v/>
      </c>
    </row>
    <row r="1609" spans="1:44" x14ac:dyDescent="0.25">
      <c r="A1609" s="165"/>
      <c r="B1609" s="165"/>
      <c r="C1609" s="165"/>
      <c r="D1609" s="166"/>
      <c r="E1609" s="166"/>
      <c r="F1609" s="165"/>
      <c r="G1609" s="165"/>
      <c r="H1609" s="167"/>
      <c r="I1609" s="167"/>
      <c r="J1609" s="161" t="str">
        <f t="shared" si="224"/>
        <v/>
      </c>
      <c r="K1609" s="197"/>
      <c r="L1609" s="207"/>
      <c r="M1609" s="233"/>
      <c r="N1609" s="221"/>
      <c r="O1609" s="224"/>
      <c r="P1609" s="399"/>
      <c r="Q1609" s="399"/>
      <c r="R1609" s="205"/>
      <c r="S1609" s="169"/>
      <c r="T1609" s="205"/>
      <c r="U1609" s="169"/>
      <c r="V1609" s="169"/>
      <c r="W1609" s="231"/>
      <c r="X1609" s="168"/>
      <c r="Y1609" s="168"/>
      <c r="Z1609" s="168"/>
      <c r="AA1609" s="168"/>
      <c r="AB1609" s="168"/>
      <c r="AC1609" s="168"/>
      <c r="AD1609" s="162" t="str">
        <f t="shared" si="216"/>
        <v/>
      </c>
      <c r="AE1609" s="162" t="str">
        <f t="shared" si="217"/>
        <v/>
      </c>
      <c r="AF1609" s="162" t="str">
        <f t="shared" si="218"/>
        <v/>
      </c>
      <c r="AG1609" s="162" t="str">
        <f t="shared" si="219"/>
        <v/>
      </c>
      <c r="AH1609" s="162" t="str">
        <f>IF(B1609="Root",IF(J1609="CLOSED",SUMIF(Entrenamientos!A:A,"&lt;="&amp;Mantenimiento!I1609,Entrenamientos!L:L)-SUMIF(Entrenamientos!A:A,"&lt;="&amp;Mantenimiento!H1609,Entrenamientos!L:L),""),"")</f>
        <v/>
      </c>
      <c r="AI1609" s="163" t="str">
        <f>IF(W1609="YES",IF(COUNTIF($W$3:$W1609,"YES")=0,SUMIF(Entrenamientos!A:A,"&lt;="&amp;Mantenimiento!H1609,Entrenamientos!L:L),SUMIF(Entrenamientos!A:A,"&lt;="&amp;Mantenimiento!H1609,Entrenamientos!L:L)-SUMIF($I:$I,"&lt;"&amp;(Mantenimiento!H1609-1),$AI:$AI)),"")</f>
        <v/>
      </c>
      <c r="AJ1609" s="163" t="str">
        <f t="shared" si="220"/>
        <v/>
      </c>
      <c r="AK1609" s="163" t="str">
        <f t="shared" ca="1" si="221"/>
        <v/>
      </c>
      <c r="AL1609" s="163" t="str">
        <f t="shared" si="222"/>
        <v/>
      </c>
      <c r="AM1609" s="199" t="str">
        <f t="shared" si="223"/>
        <v/>
      </c>
      <c r="AN1609" s="199" t="str">
        <f>IF($F1609="MIP",IF(#REF!="X",$AJ1609,""),"")</f>
        <v/>
      </c>
      <c r="AO1609" s="199" t="str">
        <f t="shared" si="225"/>
        <v/>
      </c>
      <c r="AP1609" s="199" t="str">
        <f t="shared" si="226"/>
        <v/>
      </c>
      <c r="AQ1609" s="199" t="str">
        <f t="shared" si="227"/>
        <v/>
      </c>
      <c r="AR1609" s="163" t="str">
        <f t="shared" si="228"/>
        <v/>
      </c>
    </row>
    <row r="1610" spans="1:44" x14ac:dyDescent="0.25">
      <c r="A1610" s="165"/>
      <c r="B1610" s="165"/>
      <c r="C1610" s="165"/>
      <c r="D1610" s="166"/>
      <c r="E1610" s="166"/>
      <c r="F1610" s="165"/>
      <c r="G1610" s="165"/>
      <c r="H1610" s="167"/>
      <c r="I1610" s="167"/>
      <c r="J1610" s="161" t="str">
        <f t="shared" si="224"/>
        <v/>
      </c>
      <c r="K1610" s="197"/>
      <c r="L1610" s="207"/>
      <c r="M1610" s="233"/>
      <c r="N1610" s="221"/>
      <c r="O1610" s="224"/>
      <c r="P1610" s="399"/>
      <c r="Q1610" s="399"/>
      <c r="R1610" s="205"/>
      <c r="S1610" s="169"/>
      <c r="T1610" s="205"/>
      <c r="U1610" s="169"/>
      <c r="V1610" s="169"/>
      <c r="W1610" s="231"/>
      <c r="X1610" s="168"/>
      <c r="Y1610" s="168"/>
      <c r="Z1610" s="168"/>
      <c r="AA1610" s="168"/>
      <c r="AB1610" s="168"/>
      <c r="AC1610" s="168"/>
      <c r="AD1610" s="162" t="str">
        <f t="shared" si="216"/>
        <v/>
      </c>
      <c r="AE1610" s="162" t="str">
        <f t="shared" si="217"/>
        <v/>
      </c>
      <c r="AF1610" s="162" t="str">
        <f t="shared" si="218"/>
        <v/>
      </c>
      <c r="AG1610" s="162" t="str">
        <f t="shared" si="219"/>
        <v/>
      </c>
      <c r="AH1610" s="162" t="str">
        <f>IF(B1610="Root",IF(J1610="CLOSED",SUMIF(Entrenamientos!A:A,"&lt;="&amp;Mantenimiento!I1610,Entrenamientos!L:L)-SUMIF(Entrenamientos!A:A,"&lt;="&amp;Mantenimiento!H1610,Entrenamientos!L:L),""),"")</f>
        <v/>
      </c>
      <c r="AI1610" s="163" t="str">
        <f>IF(W1610="YES",IF(COUNTIF($W$3:$W1610,"YES")=0,SUMIF(Entrenamientos!A:A,"&lt;="&amp;Mantenimiento!H1610,Entrenamientos!L:L),SUMIF(Entrenamientos!A:A,"&lt;="&amp;Mantenimiento!H1610,Entrenamientos!L:L)-SUMIF($I:$I,"&lt;"&amp;(Mantenimiento!H1610-1),$AI:$AI)),"")</f>
        <v/>
      </c>
      <c r="AJ1610" s="163" t="str">
        <f t="shared" si="220"/>
        <v/>
      </c>
      <c r="AK1610" s="163" t="str">
        <f t="shared" ca="1" si="221"/>
        <v/>
      </c>
      <c r="AL1610" s="163" t="str">
        <f t="shared" si="222"/>
        <v/>
      </c>
      <c r="AM1610" s="199" t="str">
        <f t="shared" si="223"/>
        <v/>
      </c>
      <c r="AN1610" s="199" t="str">
        <f>IF($F1610="MIP",IF(#REF!="X",$AJ1610,""),"")</f>
        <v/>
      </c>
      <c r="AO1610" s="199" t="str">
        <f t="shared" si="225"/>
        <v/>
      </c>
      <c r="AP1610" s="199" t="str">
        <f t="shared" si="226"/>
        <v/>
      </c>
      <c r="AQ1610" s="199" t="str">
        <f t="shared" si="227"/>
        <v/>
      </c>
      <c r="AR1610" s="163" t="str">
        <f t="shared" si="228"/>
        <v/>
      </c>
    </row>
    <row r="1611" spans="1:44" x14ac:dyDescent="0.25">
      <c r="A1611" s="165"/>
      <c r="B1611" s="165"/>
      <c r="C1611" s="165"/>
      <c r="D1611" s="166"/>
      <c r="E1611" s="166"/>
      <c r="F1611" s="165"/>
      <c r="G1611" s="165"/>
      <c r="H1611" s="167"/>
      <c r="I1611" s="167"/>
      <c r="J1611" s="161" t="str">
        <f t="shared" si="224"/>
        <v/>
      </c>
      <c r="K1611" s="197"/>
      <c r="L1611" s="207"/>
      <c r="M1611" s="233"/>
      <c r="N1611" s="221"/>
      <c r="O1611" s="224"/>
      <c r="P1611" s="399"/>
      <c r="Q1611" s="399"/>
      <c r="R1611" s="205"/>
      <c r="S1611" s="169"/>
      <c r="T1611" s="205"/>
      <c r="U1611" s="169"/>
      <c r="V1611" s="169"/>
      <c r="W1611" s="231"/>
      <c r="X1611" s="168"/>
      <c r="Y1611" s="168"/>
      <c r="Z1611" s="168"/>
      <c r="AA1611" s="168"/>
      <c r="AB1611" s="168"/>
      <c r="AC1611" s="168"/>
      <c r="AD1611" s="162" t="str">
        <f t="shared" si="216"/>
        <v/>
      </c>
      <c r="AE1611" s="162" t="str">
        <f t="shared" si="217"/>
        <v/>
      </c>
      <c r="AF1611" s="162" t="str">
        <f t="shared" si="218"/>
        <v/>
      </c>
      <c r="AG1611" s="162" t="str">
        <f t="shared" si="219"/>
        <v/>
      </c>
      <c r="AH1611" s="162" t="str">
        <f>IF(B1611="Root",IF(J1611="CLOSED",SUMIF(Entrenamientos!A:A,"&lt;="&amp;Mantenimiento!I1611,Entrenamientos!L:L)-SUMIF(Entrenamientos!A:A,"&lt;="&amp;Mantenimiento!H1611,Entrenamientos!L:L),""),"")</f>
        <v/>
      </c>
      <c r="AI1611" s="163" t="str">
        <f>IF(W1611="YES",IF(COUNTIF($W$3:$W1611,"YES")=0,SUMIF(Entrenamientos!A:A,"&lt;="&amp;Mantenimiento!H1611,Entrenamientos!L:L),SUMIF(Entrenamientos!A:A,"&lt;="&amp;Mantenimiento!H1611,Entrenamientos!L:L)-SUMIF($I:$I,"&lt;"&amp;(Mantenimiento!H1611-1),$AI:$AI)),"")</f>
        <v/>
      </c>
      <c r="AJ1611" s="163" t="str">
        <f t="shared" si="220"/>
        <v/>
      </c>
      <c r="AK1611" s="163" t="str">
        <f t="shared" ca="1" si="221"/>
        <v/>
      </c>
      <c r="AL1611" s="163" t="str">
        <f t="shared" si="222"/>
        <v/>
      </c>
      <c r="AM1611" s="199" t="str">
        <f t="shared" si="223"/>
        <v/>
      </c>
      <c r="AN1611" s="199" t="str">
        <f>IF($F1611="MIP",IF(#REF!="X",$AJ1611,""),"")</f>
        <v/>
      </c>
      <c r="AO1611" s="199" t="str">
        <f t="shared" si="225"/>
        <v/>
      </c>
      <c r="AP1611" s="199" t="str">
        <f t="shared" si="226"/>
        <v/>
      </c>
      <c r="AQ1611" s="199" t="str">
        <f t="shared" si="227"/>
        <v/>
      </c>
      <c r="AR1611" s="163" t="str">
        <f t="shared" si="228"/>
        <v/>
      </c>
    </row>
    <row r="1612" spans="1:44" x14ac:dyDescent="0.25">
      <c r="A1612" s="165"/>
      <c r="B1612" s="165"/>
      <c r="C1612" s="165"/>
      <c r="D1612" s="166"/>
      <c r="E1612" s="166"/>
      <c r="F1612" s="165"/>
      <c r="G1612" s="165"/>
      <c r="H1612" s="167"/>
      <c r="I1612" s="167"/>
      <c r="J1612" s="161" t="str">
        <f t="shared" si="224"/>
        <v/>
      </c>
      <c r="K1612" s="197"/>
      <c r="L1612" s="207"/>
      <c r="M1612" s="233"/>
      <c r="N1612" s="221"/>
      <c r="O1612" s="224"/>
      <c r="P1612" s="399"/>
      <c r="Q1612" s="399"/>
      <c r="R1612" s="205"/>
      <c r="S1612" s="169"/>
      <c r="T1612" s="205"/>
      <c r="U1612" s="169"/>
      <c r="V1612" s="169"/>
      <c r="W1612" s="231"/>
      <c r="X1612" s="168"/>
      <c r="Y1612" s="168"/>
      <c r="Z1612" s="168"/>
      <c r="AA1612" s="168"/>
      <c r="AB1612" s="168"/>
      <c r="AC1612" s="168"/>
      <c r="AD1612" s="162" t="str">
        <f t="shared" si="216"/>
        <v/>
      </c>
      <c r="AE1612" s="162" t="str">
        <f t="shared" si="217"/>
        <v/>
      </c>
      <c r="AF1612" s="162" t="str">
        <f t="shared" si="218"/>
        <v/>
      </c>
      <c r="AG1612" s="162" t="str">
        <f t="shared" si="219"/>
        <v/>
      </c>
      <c r="AH1612" s="162" t="str">
        <f>IF(B1612="Root",IF(J1612="CLOSED",SUMIF(Entrenamientos!A:A,"&lt;="&amp;Mantenimiento!I1612,Entrenamientos!L:L)-SUMIF(Entrenamientos!A:A,"&lt;="&amp;Mantenimiento!H1612,Entrenamientos!L:L),""),"")</f>
        <v/>
      </c>
      <c r="AI1612" s="163" t="str">
        <f>IF(W1612="YES",IF(COUNTIF($W$3:$W1612,"YES")=0,SUMIF(Entrenamientos!A:A,"&lt;="&amp;Mantenimiento!H1612,Entrenamientos!L:L),SUMIF(Entrenamientos!A:A,"&lt;="&amp;Mantenimiento!H1612,Entrenamientos!L:L)-SUMIF($I:$I,"&lt;"&amp;(Mantenimiento!H1612-1),$AI:$AI)),"")</f>
        <v/>
      </c>
      <c r="AJ1612" s="163" t="str">
        <f t="shared" si="220"/>
        <v/>
      </c>
      <c r="AK1612" s="163" t="str">
        <f t="shared" ca="1" si="221"/>
        <v/>
      </c>
      <c r="AL1612" s="163" t="str">
        <f t="shared" si="222"/>
        <v/>
      </c>
      <c r="AM1612" s="199" t="str">
        <f t="shared" si="223"/>
        <v/>
      </c>
      <c r="AN1612" s="199" t="str">
        <f>IF($F1612="MIP",IF(#REF!="X",$AJ1612,""),"")</f>
        <v/>
      </c>
      <c r="AO1612" s="199" t="str">
        <f t="shared" si="225"/>
        <v/>
      </c>
      <c r="AP1612" s="199" t="str">
        <f t="shared" si="226"/>
        <v/>
      </c>
      <c r="AQ1612" s="199" t="str">
        <f t="shared" si="227"/>
        <v/>
      </c>
      <c r="AR1612" s="163" t="str">
        <f t="shared" si="228"/>
        <v/>
      </c>
    </row>
    <row r="1613" spans="1:44" x14ac:dyDescent="0.25">
      <c r="A1613" s="165"/>
      <c r="B1613" s="165"/>
      <c r="C1613" s="165"/>
      <c r="D1613" s="166"/>
      <c r="E1613" s="166"/>
      <c r="F1613" s="165"/>
      <c r="G1613" s="165"/>
      <c r="H1613" s="167"/>
      <c r="I1613" s="167"/>
      <c r="J1613" s="161" t="str">
        <f t="shared" si="224"/>
        <v/>
      </c>
      <c r="K1613" s="197"/>
      <c r="L1613" s="207"/>
      <c r="M1613" s="233"/>
      <c r="N1613" s="221"/>
      <c r="O1613" s="224"/>
      <c r="P1613" s="399"/>
      <c r="Q1613" s="399"/>
      <c r="R1613" s="205"/>
      <c r="S1613" s="169"/>
      <c r="T1613" s="205"/>
      <c r="U1613" s="169"/>
      <c r="V1613" s="169"/>
      <c r="W1613" s="231"/>
      <c r="X1613" s="168"/>
      <c r="Y1613" s="168"/>
      <c r="Z1613" s="168"/>
      <c r="AA1613" s="168"/>
      <c r="AB1613" s="168"/>
      <c r="AC1613" s="168"/>
      <c r="AD1613" s="162" t="str">
        <f t="shared" si="216"/>
        <v/>
      </c>
      <c r="AE1613" s="162" t="str">
        <f t="shared" si="217"/>
        <v/>
      </c>
      <c r="AF1613" s="162" t="str">
        <f t="shared" si="218"/>
        <v/>
      </c>
      <c r="AG1613" s="162" t="str">
        <f t="shared" si="219"/>
        <v/>
      </c>
      <c r="AH1613" s="162" t="str">
        <f>IF(B1613="Root",IF(J1613="CLOSED",SUMIF(Entrenamientos!A:A,"&lt;="&amp;Mantenimiento!I1613,Entrenamientos!L:L)-SUMIF(Entrenamientos!A:A,"&lt;="&amp;Mantenimiento!H1613,Entrenamientos!L:L),""),"")</f>
        <v/>
      </c>
      <c r="AI1613" s="163" t="str">
        <f>IF(W1613="YES",IF(COUNTIF($W$3:$W1613,"YES")=0,SUMIF(Entrenamientos!A:A,"&lt;="&amp;Mantenimiento!H1613,Entrenamientos!L:L),SUMIF(Entrenamientos!A:A,"&lt;="&amp;Mantenimiento!H1613,Entrenamientos!L:L)-SUMIF($I:$I,"&lt;"&amp;(Mantenimiento!H1613-1),$AI:$AI)),"")</f>
        <v/>
      </c>
      <c r="AJ1613" s="163" t="str">
        <f t="shared" si="220"/>
        <v/>
      </c>
      <c r="AK1613" s="163" t="str">
        <f t="shared" ca="1" si="221"/>
        <v/>
      </c>
      <c r="AL1613" s="163" t="str">
        <f t="shared" si="222"/>
        <v/>
      </c>
      <c r="AM1613" s="199" t="str">
        <f t="shared" si="223"/>
        <v/>
      </c>
      <c r="AN1613" s="199" t="str">
        <f>IF($F1613="MIP",IF(#REF!="X",$AJ1613,""),"")</f>
        <v/>
      </c>
      <c r="AO1613" s="199" t="str">
        <f t="shared" si="225"/>
        <v/>
      </c>
      <c r="AP1613" s="199" t="str">
        <f t="shared" si="226"/>
        <v/>
      </c>
      <c r="AQ1613" s="199" t="str">
        <f t="shared" si="227"/>
        <v/>
      </c>
      <c r="AR1613" s="163" t="str">
        <f t="shared" si="228"/>
        <v/>
      </c>
    </row>
    <row r="1614" spans="1:44" x14ac:dyDescent="0.25">
      <c r="A1614" s="165"/>
      <c r="B1614" s="165"/>
      <c r="C1614" s="165"/>
      <c r="D1614" s="166"/>
      <c r="E1614" s="166"/>
      <c r="F1614" s="165"/>
      <c r="G1614" s="165"/>
      <c r="H1614" s="167"/>
      <c r="I1614" s="167"/>
      <c r="J1614" s="161" t="str">
        <f t="shared" si="224"/>
        <v/>
      </c>
      <c r="K1614" s="197"/>
      <c r="L1614" s="207"/>
      <c r="M1614" s="233"/>
      <c r="N1614" s="221"/>
      <c r="O1614" s="224"/>
      <c r="P1614" s="399"/>
      <c r="Q1614" s="399"/>
      <c r="R1614" s="205"/>
      <c r="S1614" s="169"/>
      <c r="T1614" s="205"/>
      <c r="U1614" s="169"/>
      <c r="V1614" s="169"/>
      <c r="W1614" s="231"/>
      <c r="X1614" s="168"/>
      <c r="Y1614" s="168"/>
      <c r="Z1614" s="168"/>
      <c r="AA1614" s="168"/>
      <c r="AB1614" s="168"/>
      <c r="AC1614" s="168"/>
      <c r="AD1614" s="162" t="str">
        <f t="shared" si="216"/>
        <v/>
      </c>
      <c r="AE1614" s="162" t="str">
        <f t="shared" si="217"/>
        <v/>
      </c>
      <c r="AF1614" s="162" t="str">
        <f t="shared" si="218"/>
        <v/>
      </c>
      <c r="AG1614" s="162" t="str">
        <f t="shared" si="219"/>
        <v/>
      </c>
      <c r="AH1614" s="162" t="str">
        <f>IF(B1614="Root",IF(J1614="CLOSED",SUMIF(Entrenamientos!A:A,"&lt;="&amp;Mantenimiento!I1614,Entrenamientos!L:L)-SUMIF(Entrenamientos!A:A,"&lt;="&amp;Mantenimiento!H1614,Entrenamientos!L:L),""),"")</f>
        <v/>
      </c>
      <c r="AI1614" s="163" t="str">
        <f>IF(W1614="YES",IF(COUNTIF($W$3:$W1614,"YES")=0,SUMIF(Entrenamientos!A:A,"&lt;="&amp;Mantenimiento!H1614,Entrenamientos!L:L),SUMIF(Entrenamientos!A:A,"&lt;="&amp;Mantenimiento!H1614,Entrenamientos!L:L)-SUMIF($I:$I,"&lt;"&amp;(Mantenimiento!H1614-1),$AI:$AI)),"")</f>
        <v/>
      </c>
      <c r="AJ1614" s="163" t="str">
        <f t="shared" si="220"/>
        <v/>
      </c>
      <c r="AK1614" s="163" t="str">
        <f t="shared" ca="1" si="221"/>
        <v/>
      </c>
      <c r="AL1614" s="163" t="str">
        <f t="shared" si="222"/>
        <v/>
      </c>
      <c r="AM1614" s="199" t="str">
        <f t="shared" si="223"/>
        <v/>
      </c>
      <c r="AN1614" s="199" t="str">
        <f>IF($F1614="MIP",IF(#REF!="X",$AJ1614,""),"")</f>
        <v/>
      </c>
      <c r="AO1614" s="199" t="str">
        <f t="shared" si="225"/>
        <v/>
      </c>
      <c r="AP1614" s="199" t="str">
        <f t="shared" si="226"/>
        <v/>
      </c>
      <c r="AQ1614" s="199" t="str">
        <f t="shared" si="227"/>
        <v/>
      </c>
      <c r="AR1614" s="163" t="str">
        <f t="shared" si="228"/>
        <v/>
      </c>
    </row>
    <row r="1615" spans="1:44" x14ac:dyDescent="0.25">
      <c r="A1615" s="165"/>
      <c r="B1615" s="165"/>
      <c r="C1615" s="165"/>
      <c r="D1615" s="166"/>
      <c r="E1615" s="166"/>
      <c r="F1615" s="165"/>
      <c r="G1615" s="165"/>
      <c r="H1615" s="167"/>
      <c r="I1615" s="167"/>
      <c r="J1615" s="161" t="str">
        <f t="shared" si="224"/>
        <v/>
      </c>
      <c r="K1615" s="197"/>
      <c r="L1615" s="207"/>
      <c r="M1615" s="233"/>
      <c r="N1615" s="221"/>
      <c r="O1615" s="224"/>
      <c r="P1615" s="399"/>
      <c r="Q1615" s="399"/>
      <c r="R1615" s="205"/>
      <c r="S1615" s="169"/>
      <c r="T1615" s="205"/>
      <c r="U1615" s="169"/>
      <c r="V1615" s="169"/>
      <c r="W1615" s="231"/>
      <c r="X1615" s="168"/>
      <c r="Y1615" s="168"/>
      <c r="Z1615" s="168"/>
      <c r="AA1615" s="168"/>
      <c r="AB1615" s="168"/>
      <c r="AC1615" s="168"/>
      <c r="AD1615" s="162" t="str">
        <f t="shared" si="216"/>
        <v/>
      </c>
      <c r="AE1615" s="162" t="str">
        <f t="shared" si="217"/>
        <v/>
      </c>
      <c r="AF1615" s="162" t="str">
        <f t="shared" si="218"/>
        <v/>
      </c>
      <c r="AG1615" s="162" t="str">
        <f t="shared" si="219"/>
        <v/>
      </c>
      <c r="AH1615" s="162" t="str">
        <f>IF(B1615="Root",IF(J1615="CLOSED",SUMIF(Entrenamientos!A:A,"&lt;="&amp;Mantenimiento!I1615,Entrenamientos!L:L)-SUMIF(Entrenamientos!A:A,"&lt;="&amp;Mantenimiento!H1615,Entrenamientos!L:L),""),"")</f>
        <v/>
      </c>
      <c r="AI1615" s="163" t="str">
        <f>IF(W1615="YES",IF(COUNTIF($W$3:$W1615,"YES")=0,SUMIF(Entrenamientos!A:A,"&lt;="&amp;Mantenimiento!H1615,Entrenamientos!L:L),SUMIF(Entrenamientos!A:A,"&lt;="&amp;Mantenimiento!H1615,Entrenamientos!L:L)-SUMIF($I:$I,"&lt;"&amp;(Mantenimiento!H1615-1),$AI:$AI)),"")</f>
        <v/>
      </c>
      <c r="AJ1615" s="163" t="str">
        <f t="shared" si="220"/>
        <v/>
      </c>
      <c r="AK1615" s="163" t="str">
        <f t="shared" ca="1" si="221"/>
        <v/>
      </c>
      <c r="AL1615" s="163" t="str">
        <f t="shared" si="222"/>
        <v/>
      </c>
      <c r="AM1615" s="199" t="str">
        <f t="shared" si="223"/>
        <v/>
      </c>
      <c r="AN1615" s="199" t="str">
        <f>IF($F1615="MIP",IF(#REF!="X",$AJ1615,""),"")</f>
        <v/>
      </c>
      <c r="AO1615" s="199" t="str">
        <f t="shared" si="225"/>
        <v/>
      </c>
      <c r="AP1615" s="199" t="str">
        <f t="shared" si="226"/>
        <v/>
      </c>
      <c r="AQ1615" s="199" t="str">
        <f t="shared" si="227"/>
        <v/>
      </c>
      <c r="AR1615" s="163" t="str">
        <f t="shared" si="228"/>
        <v/>
      </c>
    </row>
    <row r="1616" spans="1:44" x14ac:dyDescent="0.25">
      <c r="A1616" s="165"/>
      <c r="B1616" s="165"/>
      <c r="C1616" s="165"/>
      <c r="D1616" s="166"/>
      <c r="E1616" s="166"/>
      <c r="F1616" s="165"/>
      <c r="G1616" s="165"/>
      <c r="H1616" s="167"/>
      <c r="I1616" s="167"/>
      <c r="J1616" s="161" t="str">
        <f t="shared" si="224"/>
        <v/>
      </c>
      <c r="K1616" s="197"/>
      <c r="L1616" s="207"/>
      <c r="M1616" s="233"/>
      <c r="N1616" s="221"/>
      <c r="O1616" s="224"/>
      <c r="P1616" s="399"/>
      <c r="Q1616" s="399"/>
      <c r="R1616" s="205"/>
      <c r="S1616" s="169"/>
      <c r="T1616" s="205"/>
      <c r="U1616" s="169"/>
      <c r="V1616" s="169"/>
      <c r="W1616" s="231"/>
      <c r="X1616" s="168"/>
      <c r="Y1616" s="168"/>
      <c r="Z1616" s="168"/>
      <c r="AA1616" s="168"/>
      <c r="AB1616" s="168"/>
      <c r="AC1616" s="168"/>
      <c r="AD1616" s="162" t="str">
        <f t="shared" si="216"/>
        <v/>
      </c>
      <c r="AE1616" s="162" t="str">
        <f t="shared" si="217"/>
        <v/>
      </c>
      <c r="AF1616" s="162" t="str">
        <f t="shared" si="218"/>
        <v/>
      </c>
      <c r="AG1616" s="162" t="str">
        <f t="shared" si="219"/>
        <v/>
      </c>
      <c r="AH1616" s="162" t="str">
        <f>IF(B1616="Root",IF(J1616="CLOSED",SUMIF(Entrenamientos!A:A,"&lt;="&amp;Mantenimiento!I1616,Entrenamientos!L:L)-SUMIF(Entrenamientos!A:A,"&lt;="&amp;Mantenimiento!H1616,Entrenamientos!L:L),""),"")</f>
        <v/>
      </c>
      <c r="AI1616" s="163" t="str">
        <f>IF(W1616="YES",IF(COUNTIF($W$3:$W1616,"YES")=0,SUMIF(Entrenamientos!A:A,"&lt;="&amp;Mantenimiento!H1616,Entrenamientos!L:L),SUMIF(Entrenamientos!A:A,"&lt;="&amp;Mantenimiento!H1616,Entrenamientos!L:L)-SUMIF($I:$I,"&lt;"&amp;(Mantenimiento!H1616-1),$AI:$AI)),"")</f>
        <v/>
      </c>
      <c r="AJ1616" s="163" t="str">
        <f t="shared" si="220"/>
        <v/>
      </c>
      <c r="AK1616" s="163" t="str">
        <f t="shared" ca="1" si="221"/>
        <v/>
      </c>
      <c r="AL1616" s="163" t="str">
        <f t="shared" si="222"/>
        <v/>
      </c>
      <c r="AM1616" s="199" t="str">
        <f t="shared" si="223"/>
        <v/>
      </c>
      <c r="AN1616" s="199" t="str">
        <f>IF($F1616="MIP",IF(#REF!="X",$AJ1616,""),"")</f>
        <v/>
      </c>
      <c r="AO1616" s="199" t="str">
        <f t="shared" si="225"/>
        <v/>
      </c>
      <c r="AP1616" s="199" t="str">
        <f t="shared" si="226"/>
        <v/>
      </c>
      <c r="AQ1616" s="199" t="str">
        <f t="shared" si="227"/>
        <v/>
      </c>
      <c r="AR1616" s="163" t="str">
        <f t="shared" si="228"/>
        <v/>
      </c>
    </row>
    <row r="1617" spans="1:44" x14ac:dyDescent="0.25">
      <c r="A1617" s="165"/>
      <c r="B1617" s="165"/>
      <c r="C1617" s="165"/>
      <c r="D1617" s="166"/>
      <c r="E1617" s="166"/>
      <c r="F1617" s="165"/>
      <c r="G1617" s="165"/>
      <c r="H1617" s="167"/>
      <c r="I1617" s="167"/>
      <c r="J1617" s="161" t="str">
        <f t="shared" si="224"/>
        <v/>
      </c>
      <c r="K1617" s="197"/>
      <c r="L1617" s="207"/>
      <c r="M1617" s="233"/>
      <c r="N1617" s="221"/>
      <c r="O1617" s="224"/>
      <c r="P1617" s="399"/>
      <c r="Q1617" s="399"/>
      <c r="R1617" s="205"/>
      <c r="S1617" s="169"/>
      <c r="T1617" s="205"/>
      <c r="U1617" s="169"/>
      <c r="V1617" s="169"/>
      <c r="W1617" s="231"/>
      <c r="X1617" s="168"/>
      <c r="Y1617" s="168"/>
      <c r="Z1617" s="168"/>
      <c r="AA1617" s="168"/>
      <c r="AB1617" s="168"/>
      <c r="AC1617" s="168"/>
      <c r="AD1617" s="162" t="str">
        <f t="shared" si="216"/>
        <v/>
      </c>
      <c r="AE1617" s="162" t="str">
        <f t="shared" si="217"/>
        <v/>
      </c>
      <c r="AF1617" s="162" t="str">
        <f t="shared" si="218"/>
        <v/>
      </c>
      <c r="AG1617" s="162" t="str">
        <f t="shared" si="219"/>
        <v/>
      </c>
      <c r="AH1617" s="162" t="str">
        <f>IF(B1617="Root",IF(J1617="CLOSED",SUMIF(Entrenamientos!A:A,"&lt;="&amp;Mantenimiento!I1617,Entrenamientos!L:L)-SUMIF(Entrenamientos!A:A,"&lt;="&amp;Mantenimiento!H1617,Entrenamientos!L:L),""),"")</f>
        <v/>
      </c>
      <c r="AI1617" s="163" t="str">
        <f>IF(W1617="YES",IF(COUNTIF($W$3:$W1617,"YES")=0,SUMIF(Entrenamientos!A:A,"&lt;="&amp;Mantenimiento!H1617,Entrenamientos!L:L),SUMIF(Entrenamientos!A:A,"&lt;="&amp;Mantenimiento!H1617,Entrenamientos!L:L)-SUMIF($I:$I,"&lt;"&amp;(Mantenimiento!H1617-1),$AI:$AI)),"")</f>
        <v/>
      </c>
      <c r="AJ1617" s="163" t="str">
        <f t="shared" si="220"/>
        <v/>
      </c>
      <c r="AK1617" s="163" t="str">
        <f t="shared" ca="1" si="221"/>
        <v/>
      </c>
      <c r="AL1617" s="163" t="str">
        <f t="shared" si="222"/>
        <v/>
      </c>
      <c r="AM1617" s="199" t="str">
        <f t="shared" si="223"/>
        <v/>
      </c>
      <c r="AN1617" s="199" t="str">
        <f>IF($F1617="MIP",IF(#REF!="X",$AJ1617,""),"")</f>
        <v/>
      </c>
      <c r="AO1617" s="199" t="str">
        <f t="shared" si="225"/>
        <v/>
      </c>
      <c r="AP1617" s="199" t="str">
        <f t="shared" si="226"/>
        <v/>
      </c>
      <c r="AQ1617" s="199" t="str">
        <f t="shared" si="227"/>
        <v/>
      </c>
      <c r="AR1617" s="163" t="str">
        <f t="shared" si="228"/>
        <v/>
      </c>
    </row>
    <row r="1618" spans="1:44" x14ac:dyDescent="0.25">
      <c r="A1618" s="165"/>
      <c r="B1618" s="165"/>
      <c r="C1618" s="165"/>
      <c r="D1618" s="166"/>
      <c r="E1618" s="166"/>
      <c r="F1618" s="165"/>
      <c r="G1618" s="165"/>
      <c r="H1618" s="167"/>
      <c r="I1618" s="167"/>
      <c r="J1618" s="161" t="str">
        <f t="shared" si="224"/>
        <v/>
      </c>
      <c r="K1618" s="197"/>
      <c r="L1618" s="207"/>
      <c r="M1618" s="233"/>
      <c r="N1618" s="221"/>
      <c r="O1618" s="224"/>
      <c r="P1618" s="399"/>
      <c r="Q1618" s="399"/>
      <c r="R1618" s="205"/>
      <c r="S1618" s="169"/>
      <c r="T1618" s="205"/>
      <c r="U1618" s="169"/>
      <c r="V1618" s="169"/>
      <c r="W1618" s="231"/>
      <c r="X1618" s="168"/>
      <c r="Y1618" s="168"/>
      <c r="Z1618" s="168"/>
      <c r="AA1618" s="168"/>
      <c r="AB1618" s="168"/>
      <c r="AC1618" s="168"/>
      <c r="AD1618" s="162" t="str">
        <f t="shared" si="216"/>
        <v/>
      </c>
      <c r="AE1618" s="162" t="str">
        <f t="shared" si="217"/>
        <v/>
      </c>
      <c r="AF1618" s="162" t="str">
        <f t="shared" si="218"/>
        <v/>
      </c>
      <c r="AG1618" s="162" t="str">
        <f t="shared" si="219"/>
        <v/>
      </c>
      <c r="AH1618" s="162" t="str">
        <f>IF(B1618="Root",IF(J1618="CLOSED",SUMIF(Entrenamientos!A:A,"&lt;="&amp;Mantenimiento!I1618,Entrenamientos!L:L)-SUMIF(Entrenamientos!A:A,"&lt;="&amp;Mantenimiento!H1618,Entrenamientos!L:L),""),"")</f>
        <v/>
      </c>
      <c r="AI1618" s="163" t="str">
        <f>IF(W1618="YES",IF(COUNTIF($W$3:$W1618,"YES")=0,SUMIF(Entrenamientos!A:A,"&lt;="&amp;Mantenimiento!H1618,Entrenamientos!L:L),SUMIF(Entrenamientos!A:A,"&lt;="&amp;Mantenimiento!H1618,Entrenamientos!L:L)-SUMIF($I:$I,"&lt;"&amp;(Mantenimiento!H1618-1),$AI:$AI)),"")</f>
        <v/>
      </c>
      <c r="AJ1618" s="163" t="str">
        <f t="shared" si="220"/>
        <v/>
      </c>
      <c r="AK1618" s="163" t="str">
        <f t="shared" ca="1" si="221"/>
        <v/>
      </c>
      <c r="AL1618" s="163" t="str">
        <f t="shared" si="222"/>
        <v/>
      </c>
      <c r="AM1618" s="199" t="str">
        <f t="shared" si="223"/>
        <v/>
      </c>
      <c r="AN1618" s="199" t="str">
        <f>IF($F1618="MIP",IF(#REF!="X",$AJ1618,""),"")</f>
        <v/>
      </c>
      <c r="AO1618" s="199" t="str">
        <f t="shared" si="225"/>
        <v/>
      </c>
      <c r="AP1618" s="199" t="str">
        <f t="shared" si="226"/>
        <v/>
      </c>
      <c r="AQ1618" s="199" t="str">
        <f t="shared" si="227"/>
        <v/>
      </c>
      <c r="AR1618" s="163" t="str">
        <f t="shared" si="228"/>
        <v/>
      </c>
    </row>
    <row r="1619" spans="1:44" x14ac:dyDescent="0.25">
      <c r="A1619" s="165"/>
      <c r="B1619" s="165"/>
      <c r="C1619" s="165"/>
      <c r="D1619" s="166"/>
      <c r="E1619" s="166"/>
      <c r="F1619" s="165"/>
      <c r="G1619" s="165"/>
      <c r="H1619" s="167"/>
      <c r="I1619" s="167"/>
      <c r="J1619" s="161" t="str">
        <f t="shared" si="224"/>
        <v/>
      </c>
      <c r="K1619" s="197"/>
      <c r="L1619" s="207"/>
      <c r="M1619" s="233"/>
      <c r="N1619" s="221"/>
      <c r="O1619" s="224"/>
      <c r="P1619" s="399"/>
      <c r="Q1619" s="399"/>
      <c r="R1619" s="205"/>
      <c r="S1619" s="169"/>
      <c r="T1619" s="205"/>
      <c r="U1619" s="169"/>
      <c r="V1619" s="169"/>
      <c r="W1619" s="231"/>
      <c r="X1619" s="168"/>
      <c r="Y1619" s="168"/>
      <c r="Z1619" s="168"/>
      <c r="AA1619" s="168"/>
      <c r="AB1619" s="168"/>
      <c r="AC1619" s="168"/>
      <c r="AD1619" s="162" t="str">
        <f t="shared" si="216"/>
        <v/>
      </c>
      <c r="AE1619" s="162" t="str">
        <f t="shared" si="217"/>
        <v/>
      </c>
      <c r="AF1619" s="162" t="str">
        <f t="shared" si="218"/>
        <v/>
      </c>
      <c r="AG1619" s="162" t="str">
        <f t="shared" si="219"/>
        <v/>
      </c>
      <c r="AH1619" s="162" t="str">
        <f>IF(B1619="Root",IF(J1619="CLOSED",SUMIF(Entrenamientos!A:A,"&lt;="&amp;Mantenimiento!I1619,Entrenamientos!L:L)-SUMIF(Entrenamientos!A:A,"&lt;="&amp;Mantenimiento!H1619,Entrenamientos!L:L),""),"")</f>
        <v/>
      </c>
      <c r="AI1619" s="163" t="str">
        <f>IF(W1619="YES",IF(COUNTIF($W$3:$W1619,"YES")=0,SUMIF(Entrenamientos!A:A,"&lt;="&amp;Mantenimiento!H1619,Entrenamientos!L:L),SUMIF(Entrenamientos!A:A,"&lt;="&amp;Mantenimiento!H1619,Entrenamientos!L:L)-SUMIF($I:$I,"&lt;"&amp;(Mantenimiento!H1619-1),$AI:$AI)),"")</f>
        <v/>
      </c>
      <c r="AJ1619" s="163" t="str">
        <f t="shared" si="220"/>
        <v/>
      </c>
      <c r="AK1619" s="163" t="str">
        <f t="shared" ca="1" si="221"/>
        <v/>
      </c>
      <c r="AL1619" s="163" t="str">
        <f t="shared" si="222"/>
        <v/>
      </c>
      <c r="AM1619" s="199" t="str">
        <f t="shared" si="223"/>
        <v/>
      </c>
      <c r="AN1619" s="199" t="str">
        <f>IF($F1619="MIP",IF(#REF!="X",$AJ1619,""),"")</f>
        <v/>
      </c>
      <c r="AO1619" s="199" t="str">
        <f t="shared" si="225"/>
        <v/>
      </c>
      <c r="AP1619" s="199" t="str">
        <f t="shared" si="226"/>
        <v/>
      </c>
      <c r="AQ1619" s="199" t="str">
        <f t="shared" si="227"/>
        <v/>
      </c>
      <c r="AR1619" s="163" t="str">
        <f t="shared" si="228"/>
        <v/>
      </c>
    </row>
    <row r="1620" spans="1:44" x14ac:dyDescent="0.25">
      <c r="A1620" s="165"/>
      <c r="B1620" s="165"/>
      <c r="C1620" s="165"/>
      <c r="D1620" s="166"/>
      <c r="E1620" s="166"/>
      <c r="F1620" s="165"/>
      <c r="G1620" s="165"/>
      <c r="H1620" s="167"/>
      <c r="I1620" s="167"/>
      <c r="J1620" s="161" t="str">
        <f t="shared" si="224"/>
        <v/>
      </c>
      <c r="K1620" s="197"/>
      <c r="L1620" s="207"/>
      <c r="M1620" s="233"/>
      <c r="N1620" s="221"/>
      <c r="O1620" s="224"/>
      <c r="P1620" s="399"/>
      <c r="Q1620" s="399"/>
      <c r="R1620" s="205"/>
      <c r="S1620" s="169"/>
      <c r="T1620" s="205"/>
      <c r="U1620" s="169"/>
      <c r="V1620" s="169"/>
      <c r="W1620" s="231"/>
      <c r="X1620" s="168"/>
      <c r="Y1620" s="168"/>
      <c r="Z1620" s="168"/>
      <c r="AA1620" s="168"/>
      <c r="AB1620" s="168"/>
      <c r="AC1620" s="168"/>
      <c r="AD1620" s="162" t="str">
        <f t="shared" si="216"/>
        <v/>
      </c>
      <c r="AE1620" s="162" t="str">
        <f t="shared" si="217"/>
        <v/>
      </c>
      <c r="AF1620" s="162" t="str">
        <f t="shared" si="218"/>
        <v/>
      </c>
      <c r="AG1620" s="162" t="str">
        <f t="shared" si="219"/>
        <v/>
      </c>
      <c r="AH1620" s="162" t="str">
        <f>IF(B1620="Root",IF(J1620="CLOSED",SUMIF(Entrenamientos!A:A,"&lt;="&amp;Mantenimiento!I1620,Entrenamientos!L:L)-SUMIF(Entrenamientos!A:A,"&lt;="&amp;Mantenimiento!H1620,Entrenamientos!L:L),""),"")</f>
        <v/>
      </c>
      <c r="AI1620" s="163" t="str">
        <f>IF(W1620="YES",IF(COUNTIF($W$3:$W1620,"YES")=0,SUMIF(Entrenamientos!A:A,"&lt;="&amp;Mantenimiento!H1620,Entrenamientos!L:L),SUMIF(Entrenamientos!A:A,"&lt;="&amp;Mantenimiento!H1620,Entrenamientos!L:L)-SUMIF($I:$I,"&lt;"&amp;(Mantenimiento!H1620-1),$AI:$AI)),"")</f>
        <v/>
      </c>
      <c r="AJ1620" s="163" t="str">
        <f t="shared" si="220"/>
        <v/>
      </c>
      <c r="AK1620" s="163" t="str">
        <f t="shared" ca="1" si="221"/>
        <v/>
      </c>
      <c r="AL1620" s="163" t="str">
        <f t="shared" si="222"/>
        <v/>
      </c>
      <c r="AM1620" s="199" t="str">
        <f t="shared" si="223"/>
        <v/>
      </c>
      <c r="AN1620" s="199" t="str">
        <f>IF($F1620="MIP",IF(#REF!="X",$AJ1620,""),"")</f>
        <v/>
      </c>
      <c r="AO1620" s="199" t="str">
        <f t="shared" si="225"/>
        <v/>
      </c>
      <c r="AP1620" s="199" t="str">
        <f t="shared" si="226"/>
        <v/>
      </c>
      <c r="AQ1620" s="199" t="str">
        <f t="shared" si="227"/>
        <v/>
      </c>
      <c r="AR1620" s="163" t="str">
        <f t="shared" si="228"/>
        <v/>
      </c>
    </row>
    <row r="1621" spans="1:44" x14ac:dyDescent="0.25">
      <c r="A1621" s="165"/>
      <c r="B1621" s="165"/>
      <c r="C1621" s="165"/>
      <c r="D1621" s="166"/>
      <c r="E1621" s="166"/>
      <c r="F1621" s="165"/>
      <c r="G1621" s="165"/>
      <c r="H1621" s="167"/>
      <c r="I1621" s="167"/>
      <c r="J1621" s="161" t="str">
        <f t="shared" si="224"/>
        <v/>
      </c>
      <c r="K1621" s="197"/>
      <c r="L1621" s="207"/>
      <c r="M1621" s="233"/>
      <c r="N1621" s="221"/>
      <c r="O1621" s="224"/>
      <c r="P1621" s="399"/>
      <c r="Q1621" s="399"/>
      <c r="R1621" s="205"/>
      <c r="S1621" s="169"/>
      <c r="T1621" s="205"/>
      <c r="U1621" s="169"/>
      <c r="V1621" s="169"/>
      <c r="W1621" s="231"/>
      <c r="X1621" s="168"/>
      <c r="Y1621" s="168"/>
      <c r="Z1621" s="168"/>
      <c r="AA1621" s="168"/>
      <c r="AB1621" s="168"/>
      <c r="AC1621" s="168"/>
      <c r="AD1621" s="162" t="str">
        <f t="shared" si="216"/>
        <v/>
      </c>
      <c r="AE1621" s="162" t="str">
        <f t="shared" si="217"/>
        <v/>
      </c>
      <c r="AF1621" s="162" t="str">
        <f t="shared" si="218"/>
        <v/>
      </c>
      <c r="AG1621" s="162" t="str">
        <f t="shared" si="219"/>
        <v/>
      </c>
      <c r="AH1621" s="162" t="str">
        <f>IF(B1621="Root",IF(J1621="CLOSED",SUMIF(Entrenamientos!A:A,"&lt;="&amp;Mantenimiento!I1621,Entrenamientos!L:L)-SUMIF(Entrenamientos!A:A,"&lt;="&amp;Mantenimiento!H1621,Entrenamientos!L:L),""),"")</f>
        <v/>
      </c>
      <c r="AI1621" s="163" t="str">
        <f>IF(W1621="YES",IF(COUNTIF($W$3:$W1621,"YES")=0,SUMIF(Entrenamientos!A:A,"&lt;="&amp;Mantenimiento!H1621,Entrenamientos!L:L),SUMIF(Entrenamientos!A:A,"&lt;="&amp;Mantenimiento!H1621,Entrenamientos!L:L)-SUMIF($I:$I,"&lt;"&amp;(Mantenimiento!H1621-1),$AI:$AI)),"")</f>
        <v/>
      </c>
      <c r="AJ1621" s="163" t="str">
        <f t="shared" si="220"/>
        <v/>
      </c>
      <c r="AK1621" s="163" t="str">
        <f t="shared" ca="1" si="221"/>
        <v/>
      </c>
      <c r="AL1621" s="163" t="str">
        <f t="shared" si="222"/>
        <v/>
      </c>
      <c r="AM1621" s="199" t="str">
        <f t="shared" si="223"/>
        <v/>
      </c>
      <c r="AN1621" s="199" t="str">
        <f>IF($F1621="MIP",IF(#REF!="X",$AJ1621,""),"")</f>
        <v/>
      </c>
      <c r="AO1621" s="199" t="str">
        <f t="shared" si="225"/>
        <v/>
      </c>
      <c r="AP1621" s="199" t="str">
        <f t="shared" si="226"/>
        <v/>
      </c>
      <c r="AQ1621" s="199" t="str">
        <f t="shared" si="227"/>
        <v/>
      </c>
      <c r="AR1621" s="163" t="str">
        <f t="shared" si="228"/>
        <v/>
      </c>
    </row>
    <row r="1622" spans="1:44" x14ac:dyDescent="0.25">
      <c r="A1622" s="165"/>
      <c r="B1622" s="165"/>
      <c r="C1622" s="165"/>
      <c r="D1622" s="166"/>
      <c r="E1622" s="166"/>
      <c r="F1622" s="165"/>
      <c r="G1622" s="165"/>
      <c r="H1622" s="167"/>
      <c r="I1622" s="167"/>
      <c r="J1622" s="161" t="str">
        <f t="shared" si="224"/>
        <v/>
      </c>
      <c r="K1622" s="197"/>
      <c r="L1622" s="207"/>
      <c r="M1622" s="233"/>
      <c r="N1622" s="221"/>
      <c r="O1622" s="224"/>
      <c r="P1622" s="399"/>
      <c r="Q1622" s="399"/>
      <c r="R1622" s="205"/>
      <c r="S1622" s="169"/>
      <c r="T1622" s="205"/>
      <c r="U1622" s="169"/>
      <c r="V1622" s="169"/>
      <c r="W1622" s="231"/>
      <c r="X1622" s="168"/>
      <c r="Y1622" s="168"/>
      <c r="Z1622" s="168"/>
      <c r="AA1622" s="168"/>
      <c r="AB1622" s="168"/>
      <c r="AC1622" s="168"/>
      <c r="AD1622" s="162" t="str">
        <f t="shared" si="216"/>
        <v/>
      </c>
      <c r="AE1622" s="162" t="str">
        <f t="shared" si="217"/>
        <v/>
      </c>
      <c r="AF1622" s="162" t="str">
        <f t="shared" si="218"/>
        <v/>
      </c>
      <c r="AG1622" s="162" t="str">
        <f t="shared" si="219"/>
        <v/>
      </c>
      <c r="AH1622" s="162" t="str">
        <f>IF(B1622="Root",IF(J1622="CLOSED",SUMIF(Entrenamientos!A:A,"&lt;="&amp;Mantenimiento!I1622,Entrenamientos!L:L)-SUMIF(Entrenamientos!A:A,"&lt;="&amp;Mantenimiento!H1622,Entrenamientos!L:L),""),"")</f>
        <v/>
      </c>
      <c r="AI1622" s="163" t="str">
        <f>IF(W1622="YES",IF(COUNTIF($W$3:$W1622,"YES")=0,SUMIF(Entrenamientos!A:A,"&lt;="&amp;Mantenimiento!H1622,Entrenamientos!L:L),SUMIF(Entrenamientos!A:A,"&lt;="&amp;Mantenimiento!H1622,Entrenamientos!L:L)-SUMIF($I:$I,"&lt;"&amp;(Mantenimiento!H1622-1),$AI:$AI)),"")</f>
        <v/>
      </c>
      <c r="AJ1622" s="163" t="str">
        <f t="shared" si="220"/>
        <v/>
      </c>
      <c r="AK1622" s="163" t="str">
        <f t="shared" ca="1" si="221"/>
        <v/>
      </c>
      <c r="AL1622" s="163" t="str">
        <f t="shared" si="222"/>
        <v/>
      </c>
      <c r="AM1622" s="199" t="str">
        <f t="shared" si="223"/>
        <v/>
      </c>
      <c r="AN1622" s="199" t="str">
        <f>IF($F1622="MIP",IF(#REF!="X",$AJ1622,""),"")</f>
        <v/>
      </c>
      <c r="AO1622" s="199" t="str">
        <f t="shared" si="225"/>
        <v/>
      </c>
      <c r="AP1622" s="199" t="str">
        <f t="shared" si="226"/>
        <v/>
      </c>
      <c r="AQ1622" s="199" t="str">
        <f t="shared" si="227"/>
        <v/>
      </c>
      <c r="AR1622" s="163" t="str">
        <f t="shared" si="228"/>
        <v/>
      </c>
    </row>
    <row r="1623" spans="1:44" x14ac:dyDescent="0.25">
      <c r="A1623" s="165"/>
      <c r="B1623" s="165"/>
      <c r="C1623" s="165"/>
      <c r="D1623" s="166"/>
      <c r="E1623" s="166"/>
      <c r="F1623" s="165"/>
      <c r="G1623" s="165"/>
      <c r="H1623" s="167"/>
      <c r="I1623" s="167"/>
      <c r="J1623" s="161" t="str">
        <f t="shared" si="224"/>
        <v/>
      </c>
      <c r="K1623" s="197"/>
      <c r="L1623" s="207"/>
      <c r="M1623" s="233"/>
      <c r="N1623" s="221"/>
      <c r="O1623" s="224"/>
      <c r="P1623" s="399"/>
      <c r="Q1623" s="399"/>
      <c r="R1623" s="205"/>
      <c r="S1623" s="169"/>
      <c r="T1623" s="205"/>
      <c r="U1623" s="169"/>
      <c r="V1623" s="169"/>
      <c r="W1623" s="231"/>
      <c r="X1623" s="168"/>
      <c r="Y1623" s="168"/>
      <c r="Z1623" s="168"/>
      <c r="AA1623" s="168"/>
      <c r="AB1623" s="168"/>
      <c r="AC1623" s="168"/>
      <c r="AD1623" s="162" t="str">
        <f t="shared" si="216"/>
        <v/>
      </c>
      <c r="AE1623" s="162" t="str">
        <f t="shared" si="217"/>
        <v/>
      </c>
      <c r="AF1623" s="162" t="str">
        <f t="shared" si="218"/>
        <v/>
      </c>
      <c r="AG1623" s="162" t="str">
        <f t="shared" si="219"/>
        <v/>
      </c>
      <c r="AH1623" s="162" t="str">
        <f>IF(B1623="Root",IF(J1623="CLOSED",SUMIF(Entrenamientos!A:A,"&lt;="&amp;Mantenimiento!I1623,Entrenamientos!L:L)-SUMIF(Entrenamientos!A:A,"&lt;="&amp;Mantenimiento!H1623,Entrenamientos!L:L),""),"")</f>
        <v/>
      </c>
      <c r="AI1623" s="163" t="str">
        <f>IF(W1623="YES",IF(COUNTIF($W$3:$W1623,"YES")=0,SUMIF(Entrenamientos!A:A,"&lt;="&amp;Mantenimiento!H1623,Entrenamientos!L:L),SUMIF(Entrenamientos!A:A,"&lt;="&amp;Mantenimiento!H1623,Entrenamientos!L:L)-SUMIF($I:$I,"&lt;"&amp;(Mantenimiento!H1623-1),$AI:$AI)),"")</f>
        <v/>
      </c>
      <c r="AJ1623" s="163" t="str">
        <f t="shared" si="220"/>
        <v/>
      </c>
      <c r="AK1623" s="163" t="str">
        <f t="shared" ca="1" si="221"/>
        <v/>
      </c>
      <c r="AL1623" s="163" t="str">
        <f t="shared" si="222"/>
        <v/>
      </c>
      <c r="AM1623" s="199" t="str">
        <f t="shared" si="223"/>
        <v/>
      </c>
      <c r="AN1623" s="199" t="str">
        <f>IF($F1623="MIP",IF(#REF!="X",$AJ1623,""),"")</f>
        <v/>
      </c>
      <c r="AO1623" s="199" t="str">
        <f t="shared" si="225"/>
        <v/>
      </c>
      <c r="AP1623" s="199" t="str">
        <f t="shared" si="226"/>
        <v/>
      </c>
      <c r="AQ1623" s="199" t="str">
        <f t="shared" si="227"/>
        <v/>
      </c>
      <c r="AR1623" s="163" t="str">
        <f t="shared" si="228"/>
        <v/>
      </c>
    </row>
    <row r="1624" spans="1:44" x14ac:dyDescent="0.25">
      <c r="A1624" s="165"/>
      <c r="B1624" s="165"/>
      <c r="C1624" s="165"/>
      <c r="D1624" s="166"/>
      <c r="E1624" s="166"/>
      <c r="F1624" s="165"/>
      <c r="G1624" s="165"/>
      <c r="H1624" s="167"/>
      <c r="I1624" s="167"/>
      <c r="J1624" s="161" t="str">
        <f t="shared" si="224"/>
        <v/>
      </c>
      <c r="K1624" s="197"/>
      <c r="L1624" s="207"/>
      <c r="M1624" s="233"/>
      <c r="N1624" s="221"/>
      <c r="O1624" s="224"/>
      <c r="P1624" s="399"/>
      <c r="Q1624" s="399"/>
      <c r="R1624" s="205"/>
      <c r="S1624" s="169"/>
      <c r="T1624" s="205"/>
      <c r="U1624" s="169"/>
      <c r="V1624" s="169"/>
      <c r="W1624" s="231"/>
      <c r="X1624" s="168"/>
      <c r="Y1624" s="168"/>
      <c r="Z1624" s="168"/>
      <c r="AA1624" s="168"/>
      <c r="AB1624" s="168"/>
      <c r="AC1624" s="168"/>
      <c r="AD1624" s="162" t="str">
        <f t="shared" si="216"/>
        <v/>
      </c>
      <c r="AE1624" s="162" t="str">
        <f t="shared" si="217"/>
        <v/>
      </c>
      <c r="AF1624" s="162" t="str">
        <f t="shared" si="218"/>
        <v/>
      </c>
      <c r="AG1624" s="162" t="str">
        <f t="shared" si="219"/>
        <v/>
      </c>
      <c r="AH1624" s="162" t="str">
        <f>IF(B1624="Root",IF(J1624="CLOSED",SUMIF(Entrenamientos!A:A,"&lt;="&amp;Mantenimiento!I1624,Entrenamientos!L:L)-SUMIF(Entrenamientos!A:A,"&lt;="&amp;Mantenimiento!H1624,Entrenamientos!L:L),""),"")</f>
        <v/>
      </c>
      <c r="AI1624" s="163" t="str">
        <f>IF(W1624="YES",IF(COUNTIF($W$3:$W1624,"YES")=0,SUMIF(Entrenamientos!A:A,"&lt;="&amp;Mantenimiento!H1624,Entrenamientos!L:L),SUMIF(Entrenamientos!A:A,"&lt;="&amp;Mantenimiento!H1624,Entrenamientos!L:L)-SUMIF($I:$I,"&lt;"&amp;(Mantenimiento!H1624-1),$AI:$AI)),"")</f>
        <v/>
      </c>
      <c r="AJ1624" s="163" t="str">
        <f t="shared" si="220"/>
        <v/>
      </c>
      <c r="AK1624" s="163" t="str">
        <f t="shared" ca="1" si="221"/>
        <v/>
      </c>
      <c r="AL1624" s="163" t="str">
        <f t="shared" si="222"/>
        <v/>
      </c>
      <c r="AM1624" s="199" t="str">
        <f t="shared" si="223"/>
        <v/>
      </c>
      <c r="AN1624" s="199" t="str">
        <f>IF($F1624="MIP",IF(#REF!="X",$AJ1624,""),"")</f>
        <v/>
      </c>
      <c r="AO1624" s="199" t="str">
        <f t="shared" si="225"/>
        <v/>
      </c>
      <c r="AP1624" s="199" t="str">
        <f t="shared" si="226"/>
        <v/>
      </c>
      <c r="AQ1624" s="199" t="str">
        <f t="shared" si="227"/>
        <v/>
      </c>
      <c r="AR1624" s="163" t="str">
        <f t="shared" si="228"/>
        <v/>
      </c>
    </row>
    <row r="1625" spans="1:44" x14ac:dyDescent="0.25">
      <c r="A1625" s="165"/>
      <c r="B1625" s="165"/>
      <c r="C1625" s="165"/>
      <c r="D1625" s="166"/>
      <c r="E1625" s="166"/>
      <c r="F1625" s="165"/>
      <c r="G1625" s="165"/>
      <c r="H1625" s="167"/>
      <c r="I1625" s="167"/>
      <c r="J1625" s="161" t="str">
        <f t="shared" si="224"/>
        <v/>
      </c>
      <c r="K1625" s="197"/>
      <c r="L1625" s="207"/>
      <c r="M1625" s="233"/>
      <c r="N1625" s="221"/>
      <c r="O1625" s="224"/>
      <c r="P1625" s="399"/>
      <c r="Q1625" s="399"/>
      <c r="R1625" s="205"/>
      <c r="S1625" s="169"/>
      <c r="T1625" s="205"/>
      <c r="U1625" s="169"/>
      <c r="V1625" s="169"/>
      <c r="W1625" s="231"/>
      <c r="X1625" s="168"/>
      <c r="Y1625" s="168"/>
      <c r="Z1625" s="168"/>
      <c r="AA1625" s="168"/>
      <c r="AB1625" s="168"/>
      <c r="AC1625" s="168"/>
      <c r="AD1625" s="162" t="str">
        <f t="shared" si="216"/>
        <v/>
      </c>
      <c r="AE1625" s="162" t="str">
        <f t="shared" si="217"/>
        <v/>
      </c>
      <c r="AF1625" s="162" t="str">
        <f t="shared" si="218"/>
        <v/>
      </c>
      <c r="AG1625" s="162" t="str">
        <f t="shared" si="219"/>
        <v/>
      </c>
      <c r="AH1625" s="162" t="str">
        <f>IF(B1625="Root",IF(J1625="CLOSED",SUMIF(Entrenamientos!A:A,"&lt;="&amp;Mantenimiento!I1625,Entrenamientos!L:L)-SUMIF(Entrenamientos!A:A,"&lt;="&amp;Mantenimiento!H1625,Entrenamientos!L:L),""),"")</f>
        <v/>
      </c>
      <c r="AI1625" s="163" t="str">
        <f>IF(W1625="YES",IF(COUNTIF($W$3:$W1625,"YES")=0,SUMIF(Entrenamientos!A:A,"&lt;="&amp;Mantenimiento!H1625,Entrenamientos!L:L),SUMIF(Entrenamientos!A:A,"&lt;="&amp;Mantenimiento!H1625,Entrenamientos!L:L)-SUMIF($I:$I,"&lt;"&amp;(Mantenimiento!H1625-1),$AI:$AI)),"")</f>
        <v/>
      </c>
      <c r="AJ1625" s="163" t="str">
        <f t="shared" si="220"/>
        <v/>
      </c>
      <c r="AK1625" s="163" t="str">
        <f t="shared" ca="1" si="221"/>
        <v/>
      </c>
      <c r="AL1625" s="163" t="str">
        <f t="shared" si="222"/>
        <v/>
      </c>
      <c r="AM1625" s="199" t="str">
        <f t="shared" si="223"/>
        <v/>
      </c>
      <c r="AN1625" s="199" t="str">
        <f>IF($F1625="MIP",IF(#REF!="X",$AJ1625,""),"")</f>
        <v/>
      </c>
      <c r="AO1625" s="199" t="str">
        <f t="shared" si="225"/>
        <v/>
      </c>
      <c r="AP1625" s="199" t="str">
        <f t="shared" si="226"/>
        <v/>
      </c>
      <c r="AQ1625" s="199" t="str">
        <f t="shared" si="227"/>
        <v/>
      </c>
      <c r="AR1625" s="163" t="str">
        <f t="shared" si="228"/>
        <v/>
      </c>
    </row>
    <row r="1626" spans="1:44" x14ac:dyDescent="0.25">
      <c r="A1626" s="165"/>
      <c r="B1626" s="165"/>
      <c r="C1626" s="165"/>
      <c r="D1626" s="166"/>
      <c r="E1626" s="166"/>
      <c r="F1626" s="165"/>
      <c r="G1626" s="165"/>
      <c r="H1626" s="167"/>
      <c r="I1626" s="167"/>
      <c r="J1626" s="161" t="str">
        <f t="shared" si="224"/>
        <v/>
      </c>
      <c r="K1626" s="197"/>
      <c r="L1626" s="207"/>
      <c r="M1626" s="233"/>
      <c r="N1626" s="221"/>
      <c r="O1626" s="224"/>
      <c r="P1626" s="399"/>
      <c r="Q1626" s="399"/>
      <c r="R1626" s="205"/>
      <c r="S1626" s="169"/>
      <c r="T1626" s="205"/>
      <c r="U1626" s="169"/>
      <c r="V1626" s="169"/>
      <c r="W1626" s="231"/>
      <c r="X1626" s="168"/>
      <c r="Y1626" s="168"/>
      <c r="Z1626" s="168"/>
      <c r="AA1626" s="168"/>
      <c r="AB1626" s="168"/>
      <c r="AC1626" s="168"/>
      <c r="AD1626" s="162" t="str">
        <f t="shared" si="216"/>
        <v/>
      </c>
      <c r="AE1626" s="162" t="str">
        <f t="shared" si="217"/>
        <v/>
      </c>
      <c r="AF1626" s="162" t="str">
        <f t="shared" si="218"/>
        <v/>
      </c>
      <c r="AG1626" s="162" t="str">
        <f t="shared" si="219"/>
        <v/>
      </c>
      <c r="AH1626" s="162" t="str">
        <f>IF(B1626="Root",IF(J1626="CLOSED",SUMIF(Entrenamientos!A:A,"&lt;="&amp;Mantenimiento!I1626,Entrenamientos!L:L)-SUMIF(Entrenamientos!A:A,"&lt;="&amp;Mantenimiento!H1626,Entrenamientos!L:L),""),"")</f>
        <v/>
      </c>
      <c r="AI1626" s="163" t="str">
        <f>IF(W1626="YES",IF(COUNTIF($W$3:$W1626,"YES")=0,SUMIF(Entrenamientos!A:A,"&lt;="&amp;Mantenimiento!H1626,Entrenamientos!L:L),SUMIF(Entrenamientos!A:A,"&lt;="&amp;Mantenimiento!H1626,Entrenamientos!L:L)-SUMIF($I:$I,"&lt;"&amp;(Mantenimiento!H1626-1),$AI:$AI)),"")</f>
        <v/>
      </c>
      <c r="AJ1626" s="163" t="str">
        <f t="shared" si="220"/>
        <v/>
      </c>
      <c r="AK1626" s="163" t="str">
        <f t="shared" ca="1" si="221"/>
        <v/>
      </c>
      <c r="AL1626" s="163" t="str">
        <f t="shared" si="222"/>
        <v/>
      </c>
      <c r="AM1626" s="199" t="str">
        <f t="shared" si="223"/>
        <v/>
      </c>
      <c r="AN1626" s="199" t="str">
        <f>IF($F1626="MIP",IF(#REF!="X",$AJ1626,""),"")</f>
        <v/>
      </c>
      <c r="AO1626" s="199" t="str">
        <f t="shared" si="225"/>
        <v/>
      </c>
      <c r="AP1626" s="199" t="str">
        <f t="shared" si="226"/>
        <v/>
      </c>
      <c r="AQ1626" s="199" t="str">
        <f t="shared" si="227"/>
        <v/>
      </c>
      <c r="AR1626" s="163" t="str">
        <f t="shared" si="228"/>
        <v/>
      </c>
    </row>
    <row r="1627" spans="1:44" x14ac:dyDescent="0.25">
      <c r="A1627" s="165"/>
      <c r="B1627" s="165"/>
      <c r="C1627" s="165"/>
      <c r="D1627" s="166"/>
      <c r="E1627" s="166"/>
      <c r="F1627" s="165"/>
      <c r="G1627" s="165"/>
      <c r="H1627" s="167"/>
      <c r="I1627" s="167"/>
      <c r="J1627" s="161" t="str">
        <f t="shared" si="224"/>
        <v/>
      </c>
      <c r="K1627" s="197"/>
      <c r="L1627" s="207"/>
      <c r="M1627" s="233"/>
      <c r="N1627" s="221"/>
      <c r="O1627" s="224"/>
      <c r="P1627" s="399"/>
      <c r="Q1627" s="399"/>
      <c r="R1627" s="205"/>
      <c r="S1627" s="169"/>
      <c r="T1627" s="205"/>
      <c r="U1627" s="169"/>
      <c r="V1627" s="169"/>
      <c r="W1627" s="231"/>
      <c r="X1627" s="168"/>
      <c r="Y1627" s="168"/>
      <c r="Z1627" s="168"/>
      <c r="AA1627" s="168"/>
      <c r="AB1627" s="168"/>
      <c r="AC1627" s="168"/>
      <c r="AD1627" s="162" t="str">
        <f t="shared" si="216"/>
        <v/>
      </c>
      <c r="AE1627" s="162" t="str">
        <f t="shared" si="217"/>
        <v/>
      </c>
      <c r="AF1627" s="162" t="str">
        <f t="shared" si="218"/>
        <v/>
      </c>
      <c r="AG1627" s="162" t="str">
        <f t="shared" si="219"/>
        <v/>
      </c>
      <c r="AH1627" s="162" t="str">
        <f>IF(B1627="Root",IF(J1627="CLOSED",SUMIF(Entrenamientos!A:A,"&lt;="&amp;Mantenimiento!I1627,Entrenamientos!L:L)-SUMIF(Entrenamientos!A:A,"&lt;="&amp;Mantenimiento!H1627,Entrenamientos!L:L),""),"")</f>
        <v/>
      </c>
      <c r="AI1627" s="163" t="str">
        <f>IF(W1627="YES",IF(COUNTIF($W$3:$W1627,"YES")=0,SUMIF(Entrenamientos!A:A,"&lt;="&amp;Mantenimiento!H1627,Entrenamientos!L:L),SUMIF(Entrenamientos!A:A,"&lt;="&amp;Mantenimiento!H1627,Entrenamientos!L:L)-SUMIF($I:$I,"&lt;"&amp;(Mantenimiento!H1627-1),$AI:$AI)),"")</f>
        <v/>
      </c>
      <c r="AJ1627" s="163" t="str">
        <f t="shared" si="220"/>
        <v/>
      </c>
      <c r="AK1627" s="163" t="str">
        <f t="shared" ca="1" si="221"/>
        <v/>
      </c>
      <c r="AL1627" s="163" t="str">
        <f t="shared" si="222"/>
        <v/>
      </c>
      <c r="AM1627" s="199" t="str">
        <f t="shared" si="223"/>
        <v/>
      </c>
      <c r="AN1627" s="199" t="str">
        <f>IF($F1627="MIP",IF(#REF!="X",$AJ1627,""),"")</f>
        <v/>
      </c>
      <c r="AO1627" s="199" t="str">
        <f t="shared" si="225"/>
        <v/>
      </c>
      <c r="AP1627" s="199" t="str">
        <f t="shared" si="226"/>
        <v/>
      </c>
      <c r="AQ1627" s="199" t="str">
        <f t="shared" si="227"/>
        <v/>
      </c>
      <c r="AR1627" s="163" t="str">
        <f t="shared" si="228"/>
        <v/>
      </c>
    </row>
    <row r="1628" spans="1:44" x14ac:dyDescent="0.25">
      <c r="A1628" s="165"/>
      <c r="B1628" s="165"/>
      <c r="C1628" s="165"/>
      <c r="D1628" s="166"/>
      <c r="E1628" s="166"/>
      <c r="F1628" s="165"/>
      <c r="G1628" s="165"/>
      <c r="H1628" s="167"/>
      <c r="I1628" s="167"/>
      <c r="J1628" s="161" t="str">
        <f t="shared" si="224"/>
        <v/>
      </c>
      <c r="K1628" s="197"/>
      <c r="L1628" s="207"/>
      <c r="M1628" s="233"/>
      <c r="N1628" s="221"/>
      <c r="O1628" s="224"/>
      <c r="P1628" s="399"/>
      <c r="Q1628" s="399"/>
      <c r="R1628" s="205"/>
      <c r="S1628" s="169"/>
      <c r="T1628" s="205"/>
      <c r="U1628" s="169"/>
      <c r="V1628" s="169"/>
      <c r="W1628" s="231"/>
      <c r="X1628" s="168"/>
      <c r="Y1628" s="168"/>
      <c r="Z1628" s="168"/>
      <c r="AA1628" s="168"/>
      <c r="AB1628" s="168"/>
      <c r="AC1628" s="168"/>
      <c r="AD1628" s="162" t="str">
        <f t="shared" si="216"/>
        <v/>
      </c>
      <c r="AE1628" s="162" t="str">
        <f t="shared" si="217"/>
        <v/>
      </c>
      <c r="AF1628" s="162" t="str">
        <f t="shared" si="218"/>
        <v/>
      </c>
      <c r="AG1628" s="162" t="str">
        <f t="shared" si="219"/>
        <v/>
      </c>
      <c r="AH1628" s="162" t="str">
        <f>IF(B1628="Root",IF(J1628="CLOSED",SUMIF(Entrenamientos!A:A,"&lt;="&amp;Mantenimiento!I1628,Entrenamientos!L:L)-SUMIF(Entrenamientos!A:A,"&lt;="&amp;Mantenimiento!H1628,Entrenamientos!L:L),""),"")</f>
        <v/>
      </c>
      <c r="AI1628" s="163" t="str">
        <f>IF(W1628="YES",IF(COUNTIF($W$3:$W1628,"YES")=0,SUMIF(Entrenamientos!A:A,"&lt;="&amp;Mantenimiento!H1628,Entrenamientos!L:L),SUMIF(Entrenamientos!A:A,"&lt;="&amp;Mantenimiento!H1628,Entrenamientos!L:L)-SUMIF($I:$I,"&lt;"&amp;(Mantenimiento!H1628-1),$AI:$AI)),"")</f>
        <v/>
      </c>
      <c r="AJ1628" s="163" t="str">
        <f t="shared" si="220"/>
        <v/>
      </c>
      <c r="AK1628" s="163" t="str">
        <f t="shared" ca="1" si="221"/>
        <v/>
      </c>
      <c r="AL1628" s="163" t="str">
        <f t="shared" si="222"/>
        <v/>
      </c>
      <c r="AM1628" s="199" t="str">
        <f t="shared" si="223"/>
        <v/>
      </c>
      <c r="AN1628" s="199" t="str">
        <f>IF($F1628="MIP",IF(#REF!="X",$AJ1628,""),"")</f>
        <v/>
      </c>
      <c r="AO1628" s="199" t="str">
        <f t="shared" si="225"/>
        <v/>
      </c>
      <c r="AP1628" s="199" t="str">
        <f t="shared" si="226"/>
        <v/>
      </c>
      <c r="AQ1628" s="199" t="str">
        <f t="shared" si="227"/>
        <v/>
      </c>
      <c r="AR1628" s="163" t="str">
        <f t="shared" si="228"/>
        <v/>
      </c>
    </row>
    <row r="1629" spans="1:44" x14ac:dyDescent="0.25">
      <c r="A1629" s="165"/>
      <c r="B1629" s="165"/>
      <c r="C1629" s="165"/>
      <c r="D1629" s="166"/>
      <c r="E1629" s="166"/>
      <c r="F1629" s="165"/>
      <c r="G1629" s="165"/>
      <c r="H1629" s="167"/>
      <c r="I1629" s="167"/>
      <c r="J1629" s="161" t="str">
        <f t="shared" si="224"/>
        <v/>
      </c>
      <c r="K1629" s="197"/>
      <c r="L1629" s="207"/>
      <c r="M1629" s="233"/>
      <c r="N1629" s="221"/>
      <c r="O1629" s="224"/>
      <c r="P1629" s="399"/>
      <c r="Q1629" s="399"/>
      <c r="R1629" s="205"/>
      <c r="S1629" s="169"/>
      <c r="T1629" s="205"/>
      <c r="U1629" s="169"/>
      <c r="V1629" s="169"/>
      <c r="W1629" s="231"/>
      <c r="X1629" s="168"/>
      <c r="Y1629" s="168"/>
      <c r="Z1629" s="168"/>
      <c r="AA1629" s="168"/>
      <c r="AB1629" s="168"/>
      <c r="AC1629" s="168"/>
      <c r="AD1629" s="162" t="str">
        <f t="shared" si="216"/>
        <v/>
      </c>
      <c r="AE1629" s="162" t="str">
        <f t="shared" si="217"/>
        <v/>
      </c>
      <c r="AF1629" s="162" t="str">
        <f t="shared" si="218"/>
        <v/>
      </c>
      <c r="AG1629" s="162" t="str">
        <f t="shared" si="219"/>
        <v/>
      </c>
      <c r="AH1629" s="162" t="str">
        <f>IF(B1629="Root",IF(J1629="CLOSED",SUMIF(Entrenamientos!A:A,"&lt;="&amp;Mantenimiento!I1629,Entrenamientos!L:L)-SUMIF(Entrenamientos!A:A,"&lt;="&amp;Mantenimiento!H1629,Entrenamientos!L:L),""),"")</f>
        <v/>
      </c>
      <c r="AI1629" s="163" t="str">
        <f>IF(W1629="YES",IF(COUNTIF($W$3:$W1629,"YES")=0,SUMIF(Entrenamientos!A:A,"&lt;="&amp;Mantenimiento!H1629,Entrenamientos!L:L),SUMIF(Entrenamientos!A:A,"&lt;="&amp;Mantenimiento!H1629,Entrenamientos!L:L)-SUMIF($I:$I,"&lt;"&amp;(Mantenimiento!H1629-1),$AI:$AI)),"")</f>
        <v/>
      </c>
      <c r="AJ1629" s="163" t="str">
        <f t="shared" si="220"/>
        <v/>
      </c>
      <c r="AK1629" s="163" t="str">
        <f t="shared" ca="1" si="221"/>
        <v/>
      </c>
      <c r="AL1629" s="163" t="str">
        <f t="shared" si="222"/>
        <v/>
      </c>
      <c r="AM1629" s="199" t="str">
        <f t="shared" si="223"/>
        <v/>
      </c>
      <c r="AN1629" s="199" t="str">
        <f>IF($F1629="MIP",IF(#REF!="X",$AJ1629,""),"")</f>
        <v/>
      </c>
      <c r="AO1629" s="199" t="str">
        <f t="shared" si="225"/>
        <v/>
      </c>
      <c r="AP1629" s="199" t="str">
        <f t="shared" si="226"/>
        <v/>
      </c>
      <c r="AQ1629" s="199" t="str">
        <f t="shared" si="227"/>
        <v/>
      </c>
      <c r="AR1629" s="163" t="str">
        <f t="shared" si="228"/>
        <v/>
      </c>
    </row>
    <row r="1630" spans="1:44" x14ac:dyDescent="0.25">
      <c r="A1630" s="165"/>
      <c r="B1630" s="165"/>
      <c r="C1630" s="165"/>
      <c r="D1630" s="166"/>
      <c r="E1630" s="166"/>
      <c r="F1630" s="165"/>
      <c r="G1630" s="165"/>
      <c r="H1630" s="167"/>
      <c r="I1630" s="167"/>
      <c r="J1630" s="161" t="str">
        <f t="shared" si="224"/>
        <v/>
      </c>
      <c r="K1630" s="197"/>
      <c r="L1630" s="207"/>
      <c r="M1630" s="233"/>
      <c r="N1630" s="221"/>
      <c r="O1630" s="224"/>
      <c r="P1630" s="399"/>
      <c r="Q1630" s="399"/>
      <c r="R1630" s="205"/>
      <c r="S1630" s="169"/>
      <c r="T1630" s="205"/>
      <c r="U1630" s="169"/>
      <c r="V1630" s="169"/>
      <c r="W1630" s="231"/>
      <c r="X1630" s="168"/>
      <c r="Y1630" s="168"/>
      <c r="Z1630" s="168"/>
      <c r="AA1630" s="168"/>
      <c r="AB1630" s="168"/>
      <c r="AC1630" s="168"/>
      <c r="AD1630" s="162" t="str">
        <f t="shared" si="216"/>
        <v/>
      </c>
      <c r="AE1630" s="162" t="str">
        <f t="shared" si="217"/>
        <v/>
      </c>
      <c r="AF1630" s="162" t="str">
        <f t="shared" si="218"/>
        <v/>
      </c>
      <c r="AG1630" s="162" t="str">
        <f t="shared" si="219"/>
        <v/>
      </c>
      <c r="AH1630" s="162" t="str">
        <f>IF(B1630="Root",IF(J1630="CLOSED",SUMIF(Entrenamientos!A:A,"&lt;="&amp;Mantenimiento!I1630,Entrenamientos!L:L)-SUMIF(Entrenamientos!A:A,"&lt;="&amp;Mantenimiento!H1630,Entrenamientos!L:L),""),"")</f>
        <v/>
      </c>
      <c r="AI1630" s="163" t="str">
        <f>IF(W1630="YES",IF(COUNTIF($W$3:$W1630,"YES")=0,SUMIF(Entrenamientos!A:A,"&lt;="&amp;Mantenimiento!H1630,Entrenamientos!L:L),SUMIF(Entrenamientos!A:A,"&lt;="&amp;Mantenimiento!H1630,Entrenamientos!L:L)-SUMIF($I:$I,"&lt;"&amp;(Mantenimiento!H1630-1),$AI:$AI)),"")</f>
        <v/>
      </c>
      <c r="AJ1630" s="163" t="str">
        <f t="shared" si="220"/>
        <v/>
      </c>
      <c r="AK1630" s="163" t="str">
        <f t="shared" ca="1" si="221"/>
        <v/>
      </c>
      <c r="AL1630" s="163" t="str">
        <f t="shared" si="222"/>
        <v/>
      </c>
      <c r="AM1630" s="199" t="str">
        <f t="shared" si="223"/>
        <v/>
      </c>
      <c r="AN1630" s="199" t="str">
        <f>IF($F1630="MIP",IF(#REF!="X",$AJ1630,""),"")</f>
        <v/>
      </c>
      <c r="AO1630" s="199" t="str">
        <f t="shared" si="225"/>
        <v/>
      </c>
      <c r="AP1630" s="199" t="str">
        <f t="shared" si="226"/>
        <v/>
      </c>
      <c r="AQ1630" s="199" t="str">
        <f t="shared" si="227"/>
        <v/>
      </c>
      <c r="AR1630" s="163" t="str">
        <f t="shared" si="228"/>
        <v/>
      </c>
    </row>
    <row r="1631" spans="1:44" x14ac:dyDescent="0.25">
      <c r="A1631" s="165"/>
      <c r="B1631" s="165"/>
      <c r="C1631" s="165"/>
      <c r="D1631" s="166"/>
      <c r="E1631" s="166"/>
      <c r="F1631" s="165"/>
      <c r="G1631" s="165"/>
      <c r="H1631" s="167"/>
      <c r="I1631" s="167"/>
      <c r="J1631" s="161" t="str">
        <f t="shared" si="224"/>
        <v/>
      </c>
      <c r="K1631" s="197"/>
      <c r="L1631" s="207"/>
      <c r="M1631" s="233"/>
      <c r="N1631" s="221"/>
      <c r="O1631" s="224"/>
      <c r="P1631" s="399"/>
      <c r="Q1631" s="399"/>
      <c r="R1631" s="205"/>
      <c r="S1631" s="169"/>
      <c r="T1631" s="205"/>
      <c r="U1631" s="169"/>
      <c r="V1631" s="169"/>
      <c r="W1631" s="231"/>
      <c r="X1631" s="168"/>
      <c r="Y1631" s="168"/>
      <c r="Z1631" s="168"/>
      <c r="AA1631" s="168"/>
      <c r="AB1631" s="168"/>
      <c r="AC1631" s="168"/>
      <c r="AD1631" s="162" t="str">
        <f t="shared" si="216"/>
        <v/>
      </c>
      <c r="AE1631" s="162" t="str">
        <f t="shared" si="217"/>
        <v/>
      </c>
      <c r="AF1631" s="162" t="str">
        <f t="shared" si="218"/>
        <v/>
      </c>
      <c r="AG1631" s="162" t="str">
        <f t="shared" si="219"/>
        <v/>
      </c>
      <c r="AH1631" s="162" t="str">
        <f>IF(B1631="Root",IF(J1631="CLOSED",SUMIF(Entrenamientos!A:A,"&lt;="&amp;Mantenimiento!I1631,Entrenamientos!L:L)-SUMIF(Entrenamientos!A:A,"&lt;="&amp;Mantenimiento!H1631,Entrenamientos!L:L),""),"")</f>
        <v/>
      </c>
      <c r="AI1631" s="163" t="str">
        <f>IF(W1631="YES",IF(COUNTIF($W$3:$W1631,"YES")=0,SUMIF(Entrenamientos!A:A,"&lt;="&amp;Mantenimiento!H1631,Entrenamientos!L:L),SUMIF(Entrenamientos!A:A,"&lt;="&amp;Mantenimiento!H1631,Entrenamientos!L:L)-SUMIF($I:$I,"&lt;"&amp;(Mantenimiento!H1631-1),$AI:$AI)),"")</f>
        <v/>
      </c>
      <c r="AJ1631" s="163" t="str">
        <f t="shared" si="220"/>
        <v/>
      </c>
      <c r="AK1631" s="163" t="str">
        <f t="shared" ca="1" si="221"/>
        <v/>
      </c>
      <c r="AL1631" s="163" t="str">
        <f t="shared" si="222"/>
        <v/>
      </c>
      <c r="AM1631" s="199" t="str">
        <f t="shared" si="223"/>
        <v/>
      </c>
      <c r="AN1631" s="199" t="str">
        <f>IF($F1631="MIP",IF(#REF!="X",$AJ1631,""),"")</f>
        <v/>
      </c>
      <c r="AO1631" s="199" t="str">
        <f t="shared" si="225"/>
        <v/>
      </c>
      <c r="AP1631" s="199" t="str">
        <f t="shared" si="226"/>
        <v/>
      </c>
      <c r="AQ1631" s="199" t="str">
        <f t="shared" si="227"/>
        <v/>
      </c>
      <c r="AR1631" s="163" t="str">
        <f t="shared" si="228"/>
        <v/>
      </c>
    </row>
    <row r="1632" spans="1:44" x14ac:dyDescent="0.25">
      <c r="A1632" s="165"/>
      <c r="B1632" s="165"/>
      <c r="C1632" s="165"/>
      <c r="D1632" s="166"/>
      <c r="E1632" s="166"/>
      <c r="F1632" s="165"/>
      <c r="G1632" s="165"/>
      <c r="H1632" s="167"/>
      <c r="I1632" s="167"/>
      <c r="J1632" s="161" t="str">
        <f t="shared" si="224"/>
        <v/>
      </c>
      <c r="K1632" s="197"/>
      <c r="L1632" s="207"/>
      <c r="M1632" s="233"/>
      <c r="N1632" s="221"/>
      <c r="O1632" s="224"/>
      <c r="P1632" s="399"/>
      <c r="Q1632" s="399"/>
      <c r="R1632" s="205"/>
      <c r="S1632" s="169"/>
      <c r="T1632" s="205"/>
      <c r="U1632" s="169"/>
      <c r="V1632" s="169"/>
      <c r="W1632" s="231"/>
      <c r="X1632" s="168"/>
      <c r="Y1632" s="168"/>
      <c r="Z1632" s="168"/>
      <c r="AA1632" s="168"/>
      <c r="AB1632" s="168"/>
      <c r="AC1632" s="168"/>
      <c r="AD1632" s="162" t="str">
        <f t="shared" si="216"/>
        <v/>
      </c>
      <c r="AE1632" s="162" t="str">
        <f t="shared" si="217"/>
        <v/>
      </c>
      <c r="AF1632" s="162" t="str">
        <f t="shared" si="218"/>
        <v/>
      </c>
      <c r="AG1632" s="162" t="str">
        <f t="shared" si="219"/>
        <v/>
      </c>
      <c r="AH1632" s="162" t="str">
        <f>IF(B1632="Root",IF(J1632="CLOSED",SUMIF(Entrenamientos!A:A,"&lt;="&amp;Mantenimiento!I1632,Entrenamientos!L:L)-SUMIF(Entrenamientos!A:A,"&lt;="&amp;Mantenimiento!H1632,Entrenamientos!L:L),""),"")</f>
        <v/>
      </c>
      <c r="AI1632" s="163" t="str">
        <f>IF(W1632="YES",IF(COUNTIF($W$3:$W1632,"YES")=0,SUMIF(Entrenamientos!A:A,"&lt;="&amp;Mantenimiento!H1632,Entrenamientos!L:L),SUMIF(Entrenamientos!A:A,"&lt;="&amp;Mantenimiento!H1632,Entrenamientos!L:L)-SUMIF($I:$I,"&lt;"&amp;(Mantenimiento!H1632-1),$AI:$AI)),"")</f>
        <v/>
      </c>
      <c r="AJ1632" s="163" t="str">
        <f t="shared" si="220"/>
        <v/>
      </c>
      <c r="AK1632" s="163" t="str">
        <f t="shared" ca="1" si="221"/>
        <v/>
      </c>
      <c r="AL1632" s="163" t="str">
        <f t="shared" si="222"/>
        <v/>
      </c>
      <c r="AM1632" s="199" t="str">
        <f t="shared" si="223"/>
        <v/>
      </c>
      <c r="AN1632" s="199" t="str">
        <f>IF($F1632="MIP",IF(#REF!="X",$AJ1632,""),"")</f>
        <v/>
      </c>
      <c r="AO1632" s="199" t="str">
        <f t="shared" si="225"/>
        <v/>
      </c>
      <c r="AP1632" s="199" t="str">
        <f t="shared" si="226"/>
        <v/>
      </c>
      <c r="AQ1632" s="199" t="str">
        <f t="shared" si="227"/>
        <v/>
      </c>
      <c r="AR1632" s="163" t="str">
        <f t="shared" si="228"/>
        <v/>
      </c>
    </row>
    <row r="1633" spans="1:44" x14ac:dyDescent="0.25">
      <c r="A1633" s="165"/>
      <c r="B1633" s="165"/>
      <c r="C1633" s="165"/>
      <c r="D1633" s="166"/>
      <c r="E1633" s="166"/>
      <c r="F1633" s="165"/>
      <c r="G1633" s="165"/>
      <c r="H1633" s="167"/>
      <c r="I1633" s="167"/>
      <c r="J1633" s="161" t="str">
        <f t="shared" si="224"/>
        <v/>
      </c>
      <c r="K1633" s="197"/>
      <c r="L1633" s="207"/>
      <c r="M1633" s="233"/>
      <c r="N1633" s="221"/>
      <c r="O1633" s="224"/>
      <c r="P1633" s="399"/>
      <c r="Q1633" s="399"/>
      <c r="R1633" s="205"/>
      <c r="S1633" s="169"/>
      <c r="T1633" s="205"/>
      <c r="U1633" s="169"/>
      <c r="V1633" s="169"/>
      <c r="W1633" s="231"/>
      <c r="X1633" s="168"/>
      <c r="Y1633" s="168"/>
      <c r="Z1633" s="168"/>
      <c r="AA1633" s="168"/>
      <c r="AB1633" s="168"/>
      <c r="AC1633" s="168"/>
      <c r="AD1633" s="162" t="str">
        <f t="shared" si="216"/>
        <v/>
      </c>
      <c r="AE1633" s="162" t="str">
        <f t="shared" si="217"/>
        <v/>
      </c>
      <c r="AF1633" s="162" t="str">
        <f t="shared" si="218"/>
        <v/>
      </c>
      <c r="AG1633" s="162" t="str">
        <f t="shared" si="219"/>
        <v/>
      </c>
      <c r="AH1633" s="162" t="str">
        <f>IF(B1633="Root",IF(J1633="CLOSED",SUMIF(Entrenamientos!A:A,"&lt;="&amp;Mantenimiento!I1633,Entrenamientos!L:L)-SUMIF(Entrenamientos!A:A,"&lt;="&amp;Mantenimiento!H1633,Entrenamientos!L:L),""),"")</f>
        <v/>
      </c>
      <c r="AI1633" s="163" t="str">
        <f>IF(W1633="YES",IF(COUNTIF($W$3:$W1633,"YES")=0,SUMIF(Entrenamientos!A:A,"&lt;="&amp;Mantenimiento!H1633,Entrenamientos!L:L),SUMIF(Entrenamientos!A:A,"&lt;="&amp;Mantenimiento!H1633,Entrenamientos!L:L)-SUMIF($I:$I,"&lt;"&amp;(Mantenimiento!H1633-1),$AI:$AI)),"")</f>
        <v/>
      </c>
      <c r="AJ1633" s="163" t="str">
        <f t="shared" si="220"/>
        <v/>
      </c>
      <c r="AK1633" s="163" t="str">
        <f t="shared" ca="1" si="221"/>
        <v/>
      </c>
      <c r="AL1633" s="163" t="str">
        <f t="shared" si="222"/>
        <v/>
      </c>
      <c r="AM1633" s="199" t="str">
        <f t="shared" si="223"/>
        <v/>
      </c>
      <c r="AN1633" s="199" t="str">
        <f>IF($F1633="MIP",IF(#REF!="X",$AJ1633,""),"")</f>
        <v/>
      </c>
      <c r="AO1633" s="199" t="str">
        <f t="shared" si="225"/>
        <v/>
      </c>
      <c r="AP1633" s="199" t="str">
        <f t="shared" si="226"/>
        <v/>
      </c>
      <c r="AQ1633" s="199" t="str">
        <f t="shared" si="227"/>
        <v/>
      </c>
      <c r="AR1633" s="163" t="str">
        <f t="shared" si="228"/>
        <v/>
      </c>
    </row>
    <row r="1634" spans="1:44" x14ac:dyDescent="0.25">
      <c r="A1634" s="165"/>
      <c r="B1634" s="165"/>
      <c r="C1634" s="165"/>
      <c r="D1634" s="166"/>
      <c r="E1634" s="166"/>
      <c r="F1634" s="165"/>
      <c r="G1634" s="165"/>
      <c r="H1634" s="167"/>
      <c r="I1634" s="167"/>
      <c r="J1634" s="161" t="str">
        <f t="shared" si="224"/>
        <v/>
      </c>
      <c r="K1634" s="197"/>
      <c r="L1634" s="207"/>
      <c r="M1634" s="233"/>
      <c r="N1634" s="221"/>
      <c r="O1634" s="224"/>
      <c r="P1634" s="399"/>
      <c r="Q1634" s="399"/>
      <c r="R1634" s="205"/>
      <c r="S1634" s="169"/>
      <c r="T1634" s="205"/>
      <c r="U1634" s="169"/>
      <c r="V1634" s="169"/>
      <c r="W1634" s="231"/>
      <c r="X1634" s="168"/>
      <c r="Y1634" s="168"/>
      <c r="Z1634" s="168"/>
      <c r="AA1634" s="168"/>
      <c r="AB1634" s="168"/>
      <c r="AC1634" s="168"/>
      <c r="AD1634" s="162" t="str">
        <f t="shared" si="216"/>
        <v/>
      </c>
      <c r="AE1634" s="162" t="str">
        <f t="shared" si="217"/>
        <v/>
      </c>
      <c r="AF1634" s="162" t="str">
        <f t="shared" si="218"/>
        <v/>
      </c>
      <c r="AG1634" s="162" t="str">
        <f t="shared" si="219"/>
        <v/>
      </c>
      <c r="AH1634" s="162" t="str">
        <f>IF(B1634="Root",IF(J1634="CLOSED",SUMIF(Entrenamientos!A:A,"&lt;="&amp;Mantenimiento!I1634,Entrenamientos!L:L)-SUMIF(Entrenamientos!A:A,"&lt;="&amp;Mantenimiento!H1634,Entrenamientos!L:L),""),"")</f>
        <v/>
      </c>
      <c r="AI1634" s="163" t="str">
        <f>IF(W1634="YES",IF(COUNTIF($W$3:$W1634,"YES")=0,SUMIF(Entrenamientos!A:A,"&lt;="&amp;Mantenimiento!H1634,Entrenamientos!L:L),SUMIF(Entrenamientos!A:A,"&lt;="&amp;Mantenimiento!H1634,Entrenamientos!L:L)-SUMIF($I:$I,"&lt;"&amp;(Mantenimiento!H1634-1),$AI:$AI)),"")</f>
        <v/>
      </c>
      <c r="AJ1634" s="163" t="str">
        <f t="shared" si="220"/>
        <v/>
      </c>
      <c r="AK1634" s="163" t="str">
        <f t="shared" ca="1" si="221"/>
        <v/>
      </c>
      <c r="AL1634" s="163" t="str">
        <f t="shared" si="222"/>
        <v/>
      </c>
      <c r="AM1634" s="199" t="str">
        <f t="shared" si="223"/>
        <v/>
      </c>
      <c r="AN1634" s="199" t="str">
        <f>IF($F1634="MIP",IF(#REF!="X",$AJ1634,""),"")</f>
        <v/>
      </c>
      <c r="AO1634" s="199" t="str">
        <f t="shared" si="225"/>
        <v/>
      </c>
      <c r="AP1634" s="199" t="str">
        <f t="shared" si="226"/>
        <v/>
      </c>
      <c r="AQ1634" s="199" t="str">
        <f t="shared" si="227"/>
        <v/>
      </c>
      <c r="AR1634" s="163" t="str">
        <f t="shared" si="228"/>
        <v/>
      </c>
    </row>
    <row r="1635" spans="1:44" x14ac:dyDescent="0.25">
      <c r="A1635" s="165"/>
      <c r="B1635" s="165"/>
      <c r="C1635" s="165"/>
      <c r="D1635" s="166"/>
      <c r="E1635" s="166"/>
      <c r="F1635" s="165"/>
      <c r="G1635" s="165"/>
      <c r="H1635" s="167"/>
      <c r="I1635" s="167"/>
      <c r="J1635" s="161" t="str">
        <f t="shared" si="224"/>
        <v/>
      </c>
      <c r="K1635" s="197"/>
      <c r="L1635" s="207"/>
      <c r="M1635" s="233"/>
      <c r="N1635" s="221"/>
      <c r="O1635" s="224"/>
      <c r="P1635" s="399"/>
      <c r="Q1635" s="399"/>
      <c r="R1635" s="205"/>
      <c r="S1635" s="169"/>
      <c r="T1635" s="205"/>
      <c r="U1635" s="169"/>
      <c r="V1635" s="169"/>
      <c r="W1635" s="231"/>
      <c r="X1635" s="168"/>
      <c r="Y1635" s="168"/>
      <c r="Z1635" s="168"/>
      <c r="AA1635" s="168"/>
      <c r="AB1635" s="168"/>
      <c r="AC1635" s="168"/>
      <c r="AD1635" s="162" t="str">
        <f t="shared" si="216"/>
        <v/>
      </c>
      <c r="AE1635" s="162" t="str">
        <f t="shared" si="217"/>
        <v/>
      </c>
      <c r="AF1635" s="162" t="str">
        <f t="shared" si="218"/>
        <v/>
      </c>
      <c r="AG1635" s="162" t="str">
        <f t="shared" si="219"/>
        <v/>
      </c>
      <c r="AH1635" s="162" t="str">
        <f>IF(B1635="Root",IF(J1635="CLOSED",SUMIF(Entrenamientos!A:A,"&lt;="&amp;Mantenimiento!I1635,Entrenamientos!L:L)-SUMIF(Entrenamientos!A:A,"&lt;="&amp;Mantenimiento!H1635,Entrenamientos!L:L),""),"")</f>
        <v/>
      </c>
      <c r="AI1635" s="163" t="str">
        <f>IF(W1635="YES",IF(COUNTIF($W$3:$W1635,"YES")=0,SUMIF(Entrenamientos!A:A,"&lt;="&amp;Mantenimiento!H1635,Entrenamientos!L:L),SUMIF(Entrenamientos!A:A,"&lt;="&amp;Mantenimiento!H1635,Entrenamientos!L:L)-SUMIF($I:$I,"&lt;"&amp;(Mantenimiento!H1635-1),$AI:$AI)),"")</f>
        <v/>
      </c>
      <c r="AJ1635" s="163" t="str">
        <f t="shared" si="220"/>
        <v/>
      </c>
      <c r="AK1635" s="163" t="str">
        <f t="shared" ca="1" si="221"/>
        <v/>
      </c>
      <c r="AL1635" s="163" t="str">
        <f t="shared" si="222"/>
        <v/>
      </c>
      <c r="AM1635" s="199" t="str">
        <f t="shared" si="223"/>
        <v/>
      </c>
      <c r="AN1635" s="199" t="str">
        <f>IF($F1635="MIP",IF(#REF!="X",$AJ1635,""),"")</f>
        <v/>
      </c>
      <c r="AO1635" s="199" t="str">
        <f t="shared" si="225"/>
        <v/>
      </c>
      <c r="AP1635" s="199" t="str">
        <f t="shared" si="226"/>
        <v/>
      </c>
      <c r="AQ1635" s="199" t="str">
        <f t="shared" si="227"/>
        <v/>
      </c>
      <c r="AR1635" s="163" t="str">
        <f t="shared" si="228"/>
        <v/>
      </c>
    </row>
    <row r="1636" spans="1:44" x14ac:dyDescent="0.25">
      <c r="A1636" s="165"/>
      <c r="B1636" s="165"/>
      <c r="C1636" s="165"/>
      <c r="D1636" s="166"/>
      <c r="E1636" s="166"/>
      <c r="F1636" s="165"/>
      <c r="G1636" s="165"/>
      <c r="H1636" s="167"/>
      <c r="I1636" s="167"/>
      <c r="J1636" s="161" t="str">
        <f t="shared" si="224"/>
        <v/>
      </c>
      <c r="K1636" s="197"/>
      <c r="L1636" s="207"/>
      <c r="M1636" s="233"/>
      <c r="N1636" s="221"/>
      <c r="O1636" s="224"/>
      <c r="P1636" s="399"/>
      <c r="Q1636" s="399"/>
      <c r="R1636" s="205"/>
      <c r="S1636" s="169"/>
      <c r="T1636" s="205"/>
      <c r="U1636" s="169"/>
      <c r="V1636" s="169"/>
      <c r="W1636" s="231"/>
      <c r="X1636" s="168"/>
      <c r="Y1636" s="168"/>
      <c r="Z1636" s="168"/>
      <c r="AA1636" s="168"/>
      <c r="AB1636" s="168"/>
      <c r="AC1636" s="168"/>
      <c r="AD1636" s="162" t="str">
        <f t="shared" si="216"/>
        <v/>
      </c>
      <c r="AE1636" s="162" t="str">
        <f t="shared" si="217"/>
        <v/>
      </c>
      <c r="AF1636" s="162" t="str">
        <f t="shared" si="218"/>
        <v/>
      </c>
      <c r="AG1636" s="162" t="str">
        <f t="shared" si="219"/>
        <v/>
      </c>
      <c r="AH1636" s="162" t="str">
        <f>IF(B1636="Root",IF(J1636="CLOSED",SUMIF(Entrenamientos!A:A,"&lt;="&amp;Mantenimiento!I1636,Entrenamientos!L:L)-SUMIF(Entrenamientos!A:A,"&lt;="&amp;Mantenimiento!H1636,Entrenamientos!L:L),""),"")</f>
        <v/>
      </c>
      <c r="AI1636" s="163" t="str">
        <f>IF(W1636="YES",IF(COUNTIF($W$3:$W1636,"YES")=0,SUMIF(Entrenamientos!A:A,"&lt;="&amp;Mantenimiento!H1636,Entrenamientos!L:L),SUMIF(Entrenamientos!A:A,"&lt;="&amp;Mantenimiento!H1636,Entrenamientos!L:L)-SUMIF($I:$I,"&lt;"&amp;(Mantenimiento!H1636-1),$AI:$AI)),"")</f>
        <v/>
      </c>
      <c r="AJ1636" s="163" t="str">
        <f t="shared" si="220"/>
        <v/>
      </c>
      <c r="AK1636" s="163" t="str">
        <f t="shared" ca="1" si="221"/>
        <v/>
      </c>
      <c r="AL1636" s="163" t="str">
        <f t="shared" si="222"/>
        <v/>
      </c>
      <c r="AM1636" s="199" t="str">
        <f t="shared" si="223"/>
        <v/>
      </c>
      <c r="AN1636" s="199" t="str">
        <f>IF($F1636="MIP",IF(#REF!="X",$AJ1636,""),"")</f>
        <v/>
      </c>
      <c r="AO1636" s="199" t="str">
        <f t="shared" si="225"/>
        <v/>
      </c>
      <c r="AP1636" s="199" t="str">
        <f t="shared" si="226"/>
        <v/>
      </c>
      <c r="AQ1636" s="199" t="str">
        <f t="shared" si="227"/>
        <v/>
      </c>
      <c r="AR1636" s="163" t="str">
        <f t="shared" si="228"/>
        <v/>
      </c>
    </row>
    <row r="1637" spans="1:44" x14ac:dyDescent="0.25">
      <c r="A1637" s="165"/>
      <c r="B1637" s="165"/>
      <c r="C1637" s="165"/>
      <c r="D1637" s="166"/>
      <c r="E1637" s="166"/>
      <c r="F1637" s="165"/>
      <c r="G1637" s="165"/>
      <c r="H1637" s="167"/>
      <c r="I1637" s="167"/>
      <c r="J1637" s="161" t="str">
        <f t="shared" si="224"/>
        <v/>
      </c>
      <c r="K1637" s="197"/>
      <c r="L1637" s="207"/>
      <c r="M1637" s="233"/>
      <c r="N1637" s="221"/>
      <c r="O1637" s="224"/>
      <c r="P1637" s="399"/>
      <c r="Q1637" s="399"/>
      <c r="R1637" s="205"/>
      <c r="S1637" s="169"/>
      <c r="T1637" s="205"/>
      <c r="U1637" s="169"/>
      <c r="V1637" s="169"/>
      <c r="W1637" s="231"/>
      <c r="X1637" s="168"/>
      <c r="Y1637" s="168"/>
      <c r="Z1637" s="168"/>
      <c r="AA1637" s="168"/>
      <c r="AB1637" s="168"/>
      <c r="AC1637" s="168"/>
      <c r="AD1637" s="162" t="str">
        <f t="shared" si="216"/>
        <v/>
      </c>
      <c r="AE1637" s="162" t="str">
        <f t="shared" si="217"/>
        <v/>
      </c>
      <c r="AF1637" s="162" t="str">
        <f t="shared" si="218"/>
        <v/>
      </c>
      <c r="AG1637" s="162" t="str">
        <f t="shared" si="219"/>
        <v/>
      </c>
      <c r="AH1637" s="162" t="str">
        <f>IF(B1637="Root",IF(J1637="CLOSED",SUMIF(Entrenamientos!A:A,"&lt;="&amp;Mantenimiento!I1637,Entrenamientos!L:L)-SUMIF(Entrenamientos!A:A,"&lt;="&amp;Mantenimiento!H1637,Entrenamientos!L:L),""),"")</f>
        <v/>
      </c>
      <c r="AI1637" s="163" t="str">
        <f>IF(W1637="YES",IF(COUNTIF($W$3:$W1637,"YES")=0,SUMIF(Entrenamientos!A:A,"&lt;="&amp;Mantenimiento!H1637,Entrenamientos!L:L),SUMIF(Entrenamientos!A:A,"&lt;="&amp;Mantenimiento!H1637,Entrenamientos!L:L)-SUMIF($I:$I,"&lt;"&amp;(Mantenimiento!H1637-1),$AI:$AI)),"")</f>
        <v/>
      </c>
      <c r="AJ1637" s="163" t="str">
        <f t="shared" si="220"/>
        <v/>
      </c>
      <c r="AK1637" s="163" t="str">
        <f t="shared" ca="1" si="221"/>
        <v/>
      </c>
      <c r="AL1637" s="163" t="str">
        <f t="shared" si="222"/>
        <v/>
      </c>
      <c r="AM1637" s="199" t="str">
        <f t="shared" si="223"/>
        <v/>
      </c>
      <c r="AN1637" s="199" t="str">
        <f>IF($F1637="MIP",IF(#REF!="X",$AJ1637,""),"")</f>
        <v/>
      </c>
      <c r="AO1637" s="199" t="str">
        <f t="shared" si="225"/>
        <v/>
      </c>
      <c r="AP1637" s="199" t="str">
        <f t="shared" si="226"/>
        <v/>
      </c>
      <c r="AQ1637" s="199" t="str">
        <f t="shared" si="227"/>
        <v/>
      </c>
      <c r="AR1637" s="163" t="str">
        <f t="shared" si="228"/>
        <v/>
      </c>
    </row>
    <row r="1638" spans="1:44" x14ac:dyDescent="0.25">
      <c r="A1638" s="165"/>
      <c r="B1638" s="165"/>
      <c r="C1638" s="165"/>
      <c r="D1638" s="166"/>
      <c r="E1638" s="166"/>
      <c r="F1638" s="165"/>
      <c r="G1638" s="165"/>
      <c r="H1638" s="167"/>
      <c r="I1638" s="167"/>
      <c r="J1638" s="161" t="str">
        <f t="shared" si="224"/>
        <v/>
      </c>
      <c r="K1638" s="197"/>
      <c r="L1638" s="207"/>
      <c r="M1638" s="233"/>
      <c r="N1638" s="221"/>
      <c r="O1638" s="224"/>
      <c r="P1638" s="399"/>
      <c r="Q1638" s="399"/>
      <c r="R1638" s="205"/>
      <c r="S1638" s="169"/>
      <c r="T1638" s="205"/>
      <c r="U1638" s="169"/>
      <c r="V1638" s="169"/>
      <c r="W1638" s="231"/>
      <c r="X1638" s="168"/>
      <c r="Y1638" s="168"/>
      <c r="Z1638" s="168"/>
      <c r="AA1638" s="168"/>
      <c r="AB1638" s="168"/>
      <c r="AC1638" s="168"/>
      <c r="AD1638" s="162" t="str">
        <f t="shared" si="216"/>
        <v/>
      </c>
      <c r="AE1638" s="162" t="str">
        <f t="shared" si="217"/>
        <v/>
      </c>
      <c r="AF1638" s="162" t="str">
        <f t="shared" si="218"/>
        <v/>
      </c>
      <c r="AG1638" s="162" t="str">
        <f t="shared" si="219"/>
        <v/>
      </c>
      <c r="AH1638" s="162" t="str">
        <f>IF(B1638="Root",IF(J1638="CLOSED",SUMIF(Entrenamientos!A:A,"&lt;="&amp;Mantenimiento!I1638,Entrenamientos!L:L)-SUMIF(Entrenamientos!A:A,"&lt;="&amp;Mantenimiento!H1638,Entrenamientos!L:L),""),"")</f>
        <v/>
      </c>
      <c r="AI1638" s="163" t="str">
        <f>IF(W1638="YES",IF(COUNTIF($W$3:$W1638,"YES")=0,SUMIF(Entrenamientos!A:A,"&lt;="&amp;Mantenimiento!H1638,Entrenamientos!L:L),SUMIF(Entrenamientos!A:A,"&lt;="&amp;Mantenimiento!H1638,Entrenamientos!L:L)-SUMIF($I:$I,"&lt;"&amp;(Mantenimiento!H1638-1),$AI:$AI)),"")</f>
        <v/>
      </c>
      <c r="AJ1638" s="163" t="str">
        <f t="shared" si="220"/>
        <v/>
      </c>
      <c r="AK1638" s="163" t="str">
        <f t="shared" ca="1" si="221"/>
        <v/>
      </c>
      <c r="AL1638" s="163" t="str">
        <f t="shared" si="222"/>
        <v/>
      </c>
      <c r="AM1638" s="199" t="str">
        <f t="shared" si="223"/>
        <v/>
      </c>
      <c r="AN1638" s="199" t="str">
        <f>IF($F1638="MIP",IF(#REF!="X",$AJ1638,""),"")</f>
        <v/>
      </c>
      <c r="AO1638" s="199" t="str">
        <f t="shared" si="225"/>
        <v/>
      </c>
      <c r="AP1638" s="199" t="str">
        <f t="shared" si="226"/>
        <v/>
      </c>
      <c r="AQ1638" s="199" t="str">
        <f t="shared" si="227"/>
        <v/>
      </c>
      <c r="AR1638" s="163" t="str">
        <f t="shared" si="228"/>
        <v/>
      </c>
    </row>
    <row r="1639" spans="1:44" x14ac:dyDescent="0.25">
      <c r="A1639" s="165"/>
      <c r="B1639" s="165"/>
      <c r="C1639" s="165"/>
      <c r="D1639" s="166"/>
      <c r="E1639" s="166"/>
      <c r="F1639" s="165"/>
      <c r="G1639" s="165"/>
      <c r="H1639" s="167"/>
      <c r="I1639" s="167"/>
      <c r="J1639" s="161" t="str">
        <f t="shared" si="224"/>
        <v/>
      </c>
      <c r="K1639" s="197"/>
      <c r="L1639" s="207"/>
      <c r="M1639" s="233"/>
      <c r="N1639" s="221"/>
      <c r="O1639" s="224"/>
      <c r="P1639" s="399"/>
      <c r="Q1639" s="399"/>
      <c r="R1639" s="205"/>
      <c r="S1639" s="169"/>
      <c r="T1639" s="205"/>
      <c r="U1639" s="169"/>
      <c r="V1639" s="169"/>
      <c r="W1639" s="231"/>
      <c r="X1639" s="168"/>
      <c r="Y1639" s="168"/>
      <c r="Z1639" s="168"/>
      <c r="AA1639" s="168"/>
      <c r="AB1639" s="168"/>
      <c r="AC1639" s="168"/>
      <c r="AD1639" s="162" t="str">
        <f t="shared" si="216"/>
        <v/>
      </c>
      <c r="AE1639" s="162" t="str">
        <f t="shared" si="217"/>
        <v/>
      </c>
      <c r="AF1639" s="162" t="str">
        <f t="shared" si="218"/>
        <v/>
      </c>
      <c r="AG1639" s="162" t="str">
        <f t="shared" si="219"/>
        <v/>
      </c>
      <c r="AH1639" s="162" t="str">
        <f>IF(B1639="Root",IF(J1639="CLOSED",SUMIF(Entrenamientos!A:A,"&lt;="&amp;Mantenimiento!I1639,Entrenamientos!L:L)-SUMIF(Entrenamientos!A:A,"&lt;="&amp;Mantenimiento!H1639,Entrenamientos!L:L),""),"")</f>
        <v/>
      </c>
      <c r="AI1639" s="163" t="str">
        <f>IF(W1639="YES",IF(COUNTIF($W$3:$W1639,"YES")=0,SUMIF(Entrenamientos!A:A,"&lt;="&amp;Mantenimiento!H1639,Entrenamientos!L:L),SUMIF(Entrenamientos!A:A,"&lt;="&amp;Mantenimiento!H1639,Entrenamientos!L:L)-SUMIF($I:$I,"&lt;"&amp;(Mantenimiento!H1639-1),$AI:$AI)),"")</f>
        <v/>
      </c>
      <c r="AJ1639" s="163" t="str">
        <f t="shared" si="220"/>
        <v/>
      </c>
      <c r="AK1639" s="163" t="str">
        <f t="shared" ca="1" si="221"/>
        <v/>
      </c>
      <c r="AL1639" s="163" t="str">
        <f t="shared" si="222"/>
        <v/>
      </c>
      <c r="AM1639" s="199" t="str">
        <f t="shared" si="223"/>
        <v/>
      </c>
      <c r="AN1639" s="199" t="str">
        <f>IF($F1639="MIP",IF(#REF!="X",$AJ1639,""),"")</f>
        <v/>
      </c>
      <c r="AO1639" s="199" t="str">
        <f t="shared" si="225"/>
        <v/>
      </c>
      <c r="AP1639" s="199" t="str">
        <f t="shared" si="226"/>
        <v/>
      </c>
      <c r="AQ1639" s="199" t="str">
        <f t="shared" si="227"/>
        <v/>
      </c>
      <c r="AR1639" s="163" t="str">
        <f t="shared" si="228"/>
        <v/>
      </c>
    </row>
    <row r="1640" spans="1:44" x14ac:dyDescent="0.25">
      <c r="A1640" s="165"/>
      <c r="B1640" s="165"/>
      <c r="C1640" s="165"/>
      <c r="D1640" s="166"/>
      <c r="E1640" s="166"/>
      <c r="F1640" s="165"/>
      <c r="G1640" s="165"/>
      <c r="H1640" s="167"/>
      <c r="I1640" s="167"/>
      <c r="J1640" s="161" t="str">
        <f t="shared" si="224"/>
        <v/>
      </c>
      <c r="K1640" s="197"/>
      <c r="L1640" s="207"/>
      <c r="M1640" s="233"/>
      <c r="N1640" s="221"/>
      <c r="O1640" s="224"/>
      <c r="P1640" s="399"/>
      <c r="Q1640" s="399"/>
      <c r="R1640" s="205"/>
      <c r="S1640" s="169"/>
      <c r="T1640" s="205"/>
      <c r="U1640" s="169"/>
      <c r="V1640" s="169"/>
      <c r="W1640" s="231"/>
      <c r="X1640" s="168"/>
      <c r="Y1640" s="168"/>
      <c r="Z1640" s="168"/>
      <c r="AA1640" s="168"/>
      <c r="AB1640" s="168"/>
      <c r="AC1640" s="168"/>
      <c r="AD1640" s="162" t="str">
        <f t="shared" si="216"/>
        <v/>
      </c>
      <c r="AE1640" s="162" t="str">
        <f t="shared" si="217"/>
        <v/>
      </c>
      <c r="AF1640" s="162" t="str">
        <f t="shared" si="218"/>
        <v/>
      </c>
      <c r="AG1640" s="162" t="str">
        <f t="shared" si="219"/>
        <v/>
      </c>
      <c r="AH1640" s="162" t="str">
        <f>IF(B1640="Root",IF(J1640="CLOSED",SUMIF(Entrenamientos!A:A,"&lt;="&amp;Mantenimiento!I1640,Entrenamientos!L:L)-SUMIF(Entrenamientos!A:A,"&lt;="&amp;Mantenimiento!H1640,Entrenamientos!L:L),""),"")</f>
        <v/>
      </c>
      <c r="AI1640" s="163" t="str">
        <f>IF(W1640="YES",IF(COUNTIF($W$3:$W1640,"YES")=0,SUMIF(Entrenamientos!A:A,"&lt;="&amp;Mantenimiento!H1640,Entrenamientos!L:L),SUMIF(Entrenamientos!A:A,"&lt;="&amp;Mantenimiento!H1640,Entrenamientos!L:L)-SUMIF($I:$I,"&lt;"&amp;(Mantenimiento!H1640-1),$AI:$AI)),"")</f>
        <v/>
      </c>
      <c r="AJ1640" s="163" t="str">
        <f t="shared" si="220"/>
        <v/>
      </c>
      <c r="AK1640" s="163" t="str">
        <f t="shared" ca="1" si="221"/>
        <v/>
      </c>
      <c r="AL1640" s="163" t="str">
        <f t="shared" si="222"/>
        <v/>
      </c>
      <c r="AM1640" s="199" t="str">
        <f t="shared" si="223"/>
        <v/>
      </c>
      <c r="AN1640" s="199" t="str">
        <f>IF($F1640="MIP",IF(#REF!="X",$AJ1640,""),"")</f>
        <v/>
      </c>
      <c r="AO1640" s="199" t="str">
        <f t="shared" si="225"/>
        <v/>
      </c>
      <c r="AP1640" s="199" t="str">
        <f t="shared" si="226"/>
        <v/>
      </c>
      <c r="AQ1640" s="199" t="str">
        <f t="shared" si="227"/>
        <v/>
      </c>
      <c r="AR1640" s="163" t="str">
        <f t="shared" si="228"/>
        <v/>
      </c>
    </row>
    <row r="1641" spans="1:44" x14ac:dyDescent="0.25">
      <c r="A1641" s="165"/>
      <c r="B1641" s="165"/>
      <c r="C1641" s="165"/>
      <c r="D1641" s="166"/>
      <c r="E1641" s="166"/>
      <c r="F1641" s="165"/>
      <c r="G1641" s="165"/>
      <c r="H1641" s="167"/>
      <c r="I1641" s="167"/>
      <c r="J1641" s="161" t="str">
        <f t="shared" si="224"/>
        <v/>
      </c>
      <c r="K1641" s="197"/>
      <c r="L1641" s="207"/>
      <c r="M1641" s="233"/>
      <c r="N1641" s="221"/>
      <c r="O1641" s="224"/>
      <c r="P1641" s="399"/>
      <c r="Q1641" s="399"/>
      <c r="R1641" s="205"/>
      <c r="S1641" s="169"/>
      <c r="T1641" s="205"/>
      <c r="U1641" s="169"/>
      <c r="V1641" s="169"/>
      <c r="W1641" s="231"/>
      <c r="X1641" s="168"/>
      <c r="Y1641" s="168"/>
      <c r="Z1641" s="168"/>
      <c r="AA1641" s="168"/>
      <c r="AB1641" s="168"/>
      <c r="AC1641" s="168"/>
      <c r="AD1641" s="162" t="str">
        <f t="shared" si="216"/>
        <v/>
      </c>
      <c r="AE1641" s="162" t="str">
        <f t="shared" si="217"/>
        <v/>
      </c>
      <c r="AF1641" s="162" t="str">
        <f t="shared" si="218"/>
        <v/>
      </c>
      <c r="AG1641" s="162" t="str">
        <f t="shared" si="219"/>
        <v/>
      </c>
      <c r="AH1641" s="162" t="str">
        <f>IF(B1641="Root",IF(J1641="CLOSED",SUMIF(Entrenamientos!A:A,"&lt;="&amp;Mantenimiento!I1641,Entrenamientos!L:L)-SUMIF(Entrenamientos!A:A,"&lt;="&amp;Mantenimiento!H1641,Entrenamientos!L:L),""),"")</f>
        <v/>
      </c>
      <c r="AI1641" s="163" t="str">
        <f>IF(W1641="YES",IF(COUNTIF($W$3:$W1641,"YES")=0,SUMIF(Entrenamientos!A:A,"&lt;="&amp;Mantenimiento!H1641,Entrenamientos!L:L),SUMIF(Entrenamientos!A:A,"&lt;="&amp;Mantenimiento!H1641,Entrenamientos!L:L)-SUMIF($I:$I,"&lt;"&amp;(Mantenimiento!H1641-1),$AI:$AI)),"")</f>
        <v/>
      </c>
      <c r="AJ1641" s="163" t="str">
        <f t="shared" si="220"/>
        <v/>
      </c>
      <c r="AK1641" s="163" t="str">
        <f t="shared" ca="1" si="221"/>
        <v/>
      </c>
      <c r="AL1641" s="163" t="str">
        <f t="shared" si="222"/>
        <v/>
      </c>
      <c r="AM1641" s="199" t="str">
        <f t="shared" si="223"/>
        <v/>
      </c>
      <c r="AN1641" s="199" t="str">
        <f>IF($F1641="MIP",IF(#REF!="X",$AJ1641,""),"")</f>
        <v/>
      </c>
      <c r="AO1641" s="199" t="str">
        <f t="shared" si="225"/>
        <v/>
      </c>
      <c r="AP1641" s="199" t="str">
        <f t="shared" si="226"/>
        <v/>
      </c>
      <c r="AQ1641" s="199" t="str">
        <f t="shared" si="227"/>
        <v/>
      </c>
      <c r="AR1641" s="163" t="str">
        <f t="shared" si="228"/>
        <v/>
      </c>
    </row>
    <row r="1642" spans="1:44" x14ac:dyDescent="0.25">
      <c r="A1642" s="165"/>
      <c r="B1642" s="165"/>
      <c r="C1642" s="165"/>
      <c r="D1642" s="166"/>
      <c r="E1642" s="166"/>
      <c r="F1642" s="165"/>
      <c r="G1642" s="165"/>
      <c r="H1642" s="167"/>
      <c r="I1642" s="167"/>
      <c r="J1642" s="161" t="str">
        <f t="shared" si="224"/>
        <v/>
      </c>
      <c r="K1642" s="197"/>
      <c r="L1642" s="207"/>
      <c r="M1642" s="233"/>
      <c r="N1642" s="221"/>
      <c r="O1642" s="224"/>
      <c r="P1642" s="399"/>
      <c r="Q1642" s="399"/>
      <c r="R1642" s="205"/>
      <c r="S1642" s="169"/>
      <c r="T1642" s="205"/>
      <c r="U1642" s="169"/>
      <c r="V1642" s="169"/>
      <c r="W1642" s="231"/>
      <c r="X1642" s="168"/>
      <c r="Y1642" s="168"/>
      <c r="Z1642" s="168"/>
      <c r="AA1642" s="168"/>
      <c r="AB1642" s="168"/>
      <c r="AC1642" s="168"/>
      <c r="AD1642" s="162" t="str">
        <f t="shared" si="216"/>
        <v/>
      </c>
      <c r="AE1642" s="162" t="str">
        <f t="shared" si="217"/>
        <v/>
      </c>
      <c r="AF1642" s="162" t="str">
        <f t="shared" si="218"/>
        <v/>
      </c>
      <c r="AG1642" s="162" t="str">
        <f t="shared" si="219"/>
        <v/>
      </c>
      <c r="AH1642" s="162" t="str">
        <f>IF(B1642="Root",IF(J1642="CLOSED",SUMIF(Entrenamientos!A:A,"&lt;="&amp;Mantenimiento!I1642,Entrenamientos!L:L)-SUMIF(Entrenamientos!A:A,"&lt;="&amp;Mantenimiento!H1642,Entrenamientos!L:L),""),"")</f>
        <v/>
      </c>
      <c r="AI1642" s="163" t="str">
        <f>IF(W1642="YES",IF(COUNTIF($W$3:$W1642,"YES")=0,SUMIF(Entrenamientos!A:A,"&lt;="&amp;Mantenimiento!H1642,Entrenamientos!L:L),SUMIF(Entrenamientos!A:A,"&lt;="&amp;Mantenimiento!H1642,Entrenamientos!L:L)-SUMIF($I:$I,"&lt;"&amp;(Mantenimiento!H1642-1),$AI:$AI)),"")</f>
        <v/>
      </c>
      <c r="AJ1642" s="163" t="str">
        <f t="shared" si="220"/>
        <v/>
      </c>
      <c r="AK1642" s="163" t="str">
        <f t="shared" ca="1" si="221"/>
        <v/>
      </c>
      <c r="AL1642" s="163" t="str">
        <f t="shared" si="222"/>
        <v/>
      </c>
      <c r="AM1642" s="199" t="str">
        <f t="shared" si="223"/>
        <v/>
      </c>
      <c r="AN1642" s="199" t="str">
        <f>IF($F1642="MIP",IF(#REF!="X",$AJ1642,""),"")</f>
        <v/>
      </c>
      <c r="AO1642" s="199" t="str">
        <f t="shared" si="225"/>
        <v/>
      </c>
      <c r="AP1642" s="199" t="str">
        <f t="shared" si="226"/>
        <v/>
      </c>
      <c r="AQ1642" s="199" t="str">
        <f t="shared" si="227"/>
        <v/>
      </c>
      <c r="AR1642" s="163" t="str">
        <f t="shared" si="228"/>
        <v/>
      </c>
    </row>
    <row r="1643" spans="1:44" x14ac:dyDescent="0.25">
      <c r="A1643" s="165"/>
      <c r="B1643" s="165"/>
      <c r="C1643" s="165"/>
      <c r="D1643" s="166"/>
      <c r="E1643" s="166"/>
      <c r="F1643" s="165"/>
      <c r="G1643" s="165"/>
      <c r="H1643" s="167"/>
      <c r="I1643" s="167"/>
      <c r="J1643" s="161" t="str">
        <f t="shared" si="224"/>
        <v/>
      </c>
      <c r="K1643" s="197"/>
      <c r="L1643" s="207"/>
      <c r="M1643" s="233"/>
      <c r="N1643" s="221"/>
      <c r="O1643" s="224"/>
      <c r="P1643" s="399"/>
      <c r="Q1643" s="399"/>
      <c r="R1643" s="205"/>
      <c r="S1643" s="169"/>
      <c r="T1643" s="205"/>
      <c r="U1643" s="169"/>
      <c r="V1643" s="169"/>
      <c r="W1643" s="231"/>
      <c r="X1643" s="168"/>
      <c r="Y1643" s="168"/>
      <c r="Z1643" s="168"/>
      <c r="AA1643" s="168"/>
      <c r="AB1643" s="168"/>
      <c r="AC1643" s="168"/>
      <c r="AD1643" s="162" t="str">
        <f t="shared" si="216"/>
        <v/>
      </c>
      <c r="AE1643" s="162" t="str">
        <f t="shared" si="217"/>
        <v/>
      </c>
      <c r="AF1643" s="162" t="str">
        <f t="shared" si="218"/>
        <v/>
      </c>
      <c r="AG1643" s="162" t="str">
        <f t="shared" si="219"/>
        <v/>
      </c>
      <c r="AH1643" s="162" t="str">
        <f>IF(B1643="Root",IF(J1643="CLOSED",SUMIF(Entrenamientos!A:A,"&lt;="&amp;Mantenimiento!I1643,Entrenamientos!L:L)-SUMIF(Entrenamientos!A:A,"&lt;="&amp;Mantenimiento!H1643,Entrenamientos!L:L),""),"")</f>
        <v/>
      </c>
      <c r="AI1643" s="163" t="str">
        <f>IF(W1643="YES",IF(COUNTIF($W$3:$W1643,"YES")=0,SUMIF(Entrenamientos!A:A,"&lt;="&amp;Mantenimiento!H1643,Entrenamientos!L:L),SUMIF(Entrenamientos!A:A,"&lt;="&amp;Mantenimiento!H1643,Entrenamientos!L:L)-SUMIF($I:$I,"&lt;"&amp;(Mantenimiento!H1643-1),$AI:$AI)),"")</f>
        <v/>
      </c>
      <c r="AJ1643" s="163" t="str">
        <f t="shared" si="220"/>
        <v/>
      </c>
      <c r="AK1643" s="163" t="str">
        <f t="shared" ca="1" si="221"/>
        <v/>
      </c>
      <c r="AL1643" s="163" t="str">
        <f t="shared" si="222"/>
        <v/>
      </c>
      <c r="AM1643" s="199" t="str">
        <f t="shared" si="223"/>
        <v/>
      </c>
      <c r="AN1643" s="199" t="str">
        <f>IF($F1643="MIP",IF(#REF!="X",$AJ1643,""),"")</f>
        <v/>
      </c>
      <c r="AO1643" s="199" t="str">
        <f t="shared" si="225"/>
        <v/>
      </c>
      <c r="AP1643" s="199" t="str">
        <f t="shared" si="226"/>
        <v/>
      </c>
      <c r="AQ1643" s="199" t="str">
        <f t="shared" si="227"/>
        <v/>
      </c>
      <c r="AR1643" s="163" t="str">
        <f t="shared" si="228"/>
        <v/>
      </c>
    </row>
    <row r="1644" spans="1:44" x14ac:dyDescent="0.25">
      <c r="A1644" s="165"/>
      <c r="B1644" s="165"/>
      <c r="C1644" s="165"/>
      <c r="D1644" s="166"/>
      <c r="E1644" s="166"/>
      <c r="F1644" s="165"/>
      <c r="G1644" s="165"/>
      <c r="H1644" s="167"/>
      <c r="I1644" s="167"/>
      <c r="J1644" s="161" t="str">
        <f t="shared" si="224"/>
        <v/>
      </c>
      <c r="K1644" s="197"/>
      <c r="L1644" s="207"/>
      <c r="M1644" s="233"/>
      <c r="N1644" s="221"/>
      <c r="O1644" s="224"/>
      <c r="P1644" s="399"/>
      <c r="Q1644" s="399"/>
      <c r="R1644" s="205"/>
      <c r="S1644" s="169"/>
      <c r="T1644" s="205"/>
      <c r="U1644" s="169"/>
      <c r="V1644" s="169"/>
      <c r="W1644" s="231"/>
      <c r="X1644" s="168"/>
      <c r="Y1644" s="168"/>
      <c r="Z1644" s="168"/>
      <c r="AA1644" s="168"/>
      <c r="AB1644" s="168"/>
      <c r="AC1644" s="168"/>
      <c r="AD1644" s="162" t="str">
        <f t="shared" si="216"/>
        <v/>
      </c>
      <c r="AE1644" s="162" t="str">
        <f t="shared" si="217"/>
        <v/>
      </c>
      <c r="AF1644" s="162" t="str">
        <f t="shared" si="218"/>
        <v/>
      </c>
      <c r="AG1644" s="162" t="str">
        <f t="shared" si="219"/>
        <v/>
      </c>
      <c r="AH1644" s="162" t="str">
        <f>IF(B1644="Root",IF(J1644="CLOSED",SUMIF(Entrenamientos!A:A,"&lt;="&amp;Mantenimiento!I1644,Entrenamientos!L:L)-SUMIF(Entrenamientos!A:A,"&lt;="&amp;Mantenimiento!H1644,Entrenamientos!L:L),""),"")</f>
        <v/>
      </c>
      <c r="AI1644" s="163" t="str">
        <f>IF(W1644="YES",IF(COUNTIF($W$3:$W1644,"YES")=0,SUMIF(Entrenamientos!A:A,"&lt;="&amp;Mantenimiento!H1644,Entrenamientos!L:L),SUMIF(Entrenamientos!A:A,"&lt;="&amp;Mantenimiento!H1644,Entrenamientos!L:L)-SUMIF($I:$I,"&lt;"&amp;(Mantenimiento!H1644-1),$AI:$AI)),"")</f>
        <v/>
      </c>
      <c r="AJ1644" s="163" t="str">
        <f t="shared" si="220"/>
        <v/>
      </c>
      <c r="AK1644" s="163" t="str">
        <f t="shared" ca="1" si="221"/>
        <v/>
      </c>
      <c r="AL1644" s="163" t="str">
        <f t="shared" si="222"/>
        <v/>
      </c>
      <c r="AM1644" s="199" t="str">
        <f t="shared" si="223"/>
        <v/>
      </c>
      <c r="AN1644" s="199" t="str">
        <f>IF($F1644="MIP",IF(#REF!="X",$AJ1644,""),"")</f>
        <v/>
      </c>
      <c r="AO1644" s="199" t="str">
        <f t="shared" si="225"/>
        <v/>
      </c>
      <c r="AP1644" s="199" t="str">
        <f t="shared" si="226"/>
        <v/>
      </c>
      <c r="AQ1644" s="199" t="str">
        <f t="shared" si="227"/>
        <v/>
      </c>
      <c r="AR1644" s="163" t="str">
        <f t="shared" si="228"/>
        <v/>
      </c>
    </row>
    <row r="1645" spans="1:44" x14ac:dyDescent="0.25">
      <c r="A1645" s="165"/>
      <c r="B1645" s="165"/>
      <c r="C1645" s="165"/>
      <c r="D1645" s="166"/>
      <c r="E1645" s="166"/>
      <c r="F1645" s="165"/>
      <c r="G1645" s="165"/>
      <c r="H1645" s="167"/>
      <c r="I1645" s="167"/>
      <c r="J1645" s="161" t="str">
        <f t="shared" si="224"/>
        <v/>
      </c>
      <c r="K1645" s="197"/>
      <c r="L1645" s="207"/>
      <c r="M1645" s="233"/>
      <c r="N1645" s="221"/>
      <c r="O1645" s="224"/>
      <c r="P1645" s="399"/>
      <c r="Q1645" s="399"/>
      <c r="R1645" s="205"/>
      <c r="S1645" s="169"/>
      <c r="T1645" s="205"/>
      <c r="U1645" s="169"/>
      <c r="V1645" s="169"/>
      <c r="W1645" s="231"/>
      <c r="X1645" s="168"/>
      <c r="Y1645" s="168"/>
      <c r="Z1645" s="168"/>
      <c r="AA1645" s="168"/>
      <c r="AB1645" s="168"/>
      <c r="AC1645" s="168"/>
      <c r="AD1645" s="162" t="str">
        <f t="shared" si="216"/>
        <v/>
      </c>
      <c r="AE1645" s="162" t="str">
        <f t="shared" si="217"/>
        <v/>
      </c>
      <c r="AF1645" s="162" t="str">
        <f t="shared" si="218"/>
        <v/>
      </c>
      <c r="AG1645" s="162" t="str">
        <f t="shared" si="219"/>
        <v/>
      </c>
      <c r="AH1645" s="162" t="str">
        <f>IF(B1645="Root",IF(J1645="CLOSED",SUMIF(Entrenamientos!A:A,"&lt;="&amp;Mantenimiento!I1645,Entrenamientos!L:L)-SUMIF(Entrenamientos!A:A,"&lt;="&amp;Mantenimiento!H1645,Entrenamientos!L:L),""),"")</f>
        <v/>
      </c>
      <c r="AI1645" s="163" t="str">
        <f>IF(W1645="YES",IF(COUNTIF($W$3:$W1645,"YES")=0,SUMIF(Entrenamientos!A:A,"&lt;="&amp;Mantenimiento!H1645,Entrenamientos!L:L),SUMIF(Entrenamientos!A:A,"&lt;="&amp;Mantenimiento!H1645,Entrenamientos!L:L)-SUMIF($I:$I,"&lt;"&amp;(Mantenimiento!H1645-1),$AI:$AI)),"")</f>
        <v/>
      </c>
      <c r="AJ1645" s="163" t="str">
        <f t="shared" si="220"/>
        <v/>
      </c>
      <c r="AK1645" s="163" t="str">
        <f t="shared" ca="1" si="221"/>
        <v/>
      </c>
      <c r="AL1645" s="163" t="str">
        <f t="shared" si="222"/>
        <v/>
      </c>
      <c r="AM1645" s="199" t="str">
        <f t="shared" si="223"/>
        <v/>
      </c>
      <c r="AN1645" s="199" t="str">
        <f>IF($F1645="MIP",IF(#REF!="X",$AJ1645,""),"")</f>
        <v/>
      </c>
      <c r="AO1645" s="199" t="str">
        <f t="shared" si="225"/>
        <v/>
      </c>
      <c r="AP1645" s="199" t="str">
        <f t="shared" si="226"/>
        <v/>
      </c>
      <c r="AQ1645" s="199" t="str">
        <f t="shared" si="227"/>
        <v/>
      </c>
      <c r="AR1645" s="163" t="str">
        <f t="shared" si="228"/>
        <v/>
      </c>
    </row>
  </sheetData>
  <sheetProtection insertRows="0" deleteRows="0" sort="0" autoFilter="0"/>
  <autoFilter ref="A2:AR1645"/>
  <sortState ref="A4:AD1048501">
    <sortCondition ref="A3:A1048501"/>
  </sortState>
  <customSheetViews>
    <customSheetView guid="{9B164F06-4E96-4336-8BD6-0FC5723D7558}" showAutoFilter="1" hiddenColumns="1">
      <pane ySplit="1" topLeftCell="A116" activePane="bottomLeft" state="frozen"/>
      <selection pane="bottomLeft" activeCell="D123" sqref="D123"/>
      <pageMargins left="0.7" right="0.7" top="0.75" bottom="0.75" header="0.3" footer="0.3"/>
      <pageSetup orientation="portrait" r:id="rId1"/>
      <autoFilter ref="A1:K1154"/>
    </customSheetView>
    <customSheetView guid="{7B4B2E3C-1013-4610-B763-76CE8D29B1C7}" scale="85" showAutoFilter="1" hiddenColumns="1">
      <pane ySplit="1" topLeftCell="A16" activePane="bottomLeft" state="frozen"/>
      <selection pane="bottomLeft" activeCell="A17" sqref="A17"/>
      <pageMargins left="0.7" right="0.7" top="0.75" bottom="0.75" header="0.3" footer="0.3"/>
      <pageSetup orientation="portrait" r:id="rId2"/>
      <autoFilter ref="A1:K1154"/>
    </customSheetView>
    <customSheetView guid="{5FB2FC15-CF1B-46A4-A241-B7C586AEA249}" scale="85" showAutoFilter="1" hiddenColumns="1">
      <pane xSplit="2" ySplit="2" topLeftCell="G31" activePane="bottomRight" state="frozen"/>
      <selection pane="bottomRight" activeCell="K35" sqref="K35"/>
      <pageMargins left="0.7" right="0.7" top="0.75" bottom="0.75" header="0.3" footer="0.3"/>
      <pageSetup orientation="portrait" r:id="rId3"/>
      <autoFilter ref="A2:AD896"/>
    </customSheetView>
    <customSheetView guid="{37E52A32-3C7F-486F-9EFC-E98E185CDC5B}" scale="85" showAutoFilter="1" hiddenColumns="1">
      <pane xSplit="2" ySplit="2" topLeftCell="J30" activePane="bottomRight" state="frozen"/>
      <selection pane="bottomRight" activeCell="J33" sqref="J33"/>
      <pageMargins left="0.7" right="0.7" top="0.75" bottom="0.75" header="0.3" footer="0.3"/>
      <pageSetup orientation="portrait" r:id="rId4"/>
      <autoFilter ref="A2:AD896"/>
    </customSheetView>
  </customSheetViews>
  <mergeCells count="24">
    <mergeCell ref="G1:G2"/>
    <mergeCell ref="H1:H2"/>
    <mergeCell ref="I1:I2"/>
    <mergeCell ref="A1:A2"/>
    <mergeCell ref="B1:B2"/>
    <mergeCell ref="D1:D2"/>
    <mergeCell ref="F1:F2"/>
    <mergeCell ref="E1:E2"/>
    <mergeCell ref="C1:C2"/>
    <mergeCell ref="AL1:AR1"/>
    <mergeCell ref="X1:AC1"/>
    <mergeCell ref="AJ1:AJ2"/>
    <mergeCell ref="J1:J2"/>
    <mergeCell ref="K1:K2"/>
    <mergeCell ref="W1:W2"/>
    <mergeCell ref="AD1:AD2"/>
    <mergeCell ref="AE1:AE2"/>
    <mergeCell ref="AF1:AF2"/>
    <mergeCell ref="AG1:AG2"/>
    <mergeCell ref="AH1:AH2"/>
    <mergeCell ref="AI1:AI2"/>
    <mergeCell ref="M1:Q1"/>
    <mergeCell ref="R1:V1"/>
    <mergeCell ref="L1:L2"/>
  </mergeCells>
  <conditionalFormatting sqref="AH18:AI18 AH22:AI23 AJ24:AK25 AO24:AQ25 A3:AS3 A5:AR6">
    <cfRule type="expression" dxfId="7578" priority="3764816">
      <formula>$J3:$J38="CLOSED"</formula>
    </cfRule>
    <cfRule type="expression" dxfId="7577" priority="3764817">
      <formula>$J3:$J38="OPEN"</formula>
    </cfRule>
  </conditionalFormatting>
  <conditionalFormatting sqref="AL7:AN7 AR7 AR18 AL18:AN18 J22:J23 AH26:AI26 AH28:AI29 A9:AR9 A7:AI7 A18:AG18">
    <cfRule type="expression" dxfId="7576" priority="3765154">
      <formula>$J7:$J38="CLOSED"</formula>
    </cfRule>
    <cfRule type="expression" dxfId="7575" priority="3765155">
      <formula>$J7:$J38="OPEN"</formula>
    </cfRule>
  </conditionalFormatting>
  <conditionalFormatting sqref="AO12:AQ12 AJ12:AK12 AL26:AN26 AR26 AH27:AI27 A10:AR10 A26:AG26 AO30:AQ30 AH30:AK30">
    <cfRule type="expression" dxfId="7574" priority="3765166">
      <formula>$J10:$J40="CLOSED"</formula>
    </cfRule>
    <cfRule type="expression" dxfId="7573" priority="3765167">
      <formula>$J10:$J40="OPEN"</formula>
    </cfRule>
  </conditionalFormatting>
  <conditionalFormatting sqref="AJ15:AK15 AO15:AQ15 J24:J25 A24:A25 B24:I24 AL24:AN24 AR24 AR27:AR30 AL27:AN30 A11:AR11 K24:AG24 A27:AG30 AH31:AK31 AO31:AQ31">
    <cfRule type="expression" dxfId="7572" priority="3765194">
      <formula>$J11:$J40="CLOSED"</formula>
    </cfRule>
    <cfRule type="expression" dxfId="7571" priority="3765195">
      <formula>$J11:$J40="OPEN"</formula>
    </cfRule>
  </conditionalFormatting>
  <conditionalFormatting sqref="AL17:AN17 AR17 AR22:AR23 AL22:AN23 A22:I23 AH24:AI25 A8:AR8 A17:AG17 K22:AG23 AO28:AQ29 AJ28:AK29">
    <cfRule type="expression" dxfId="7570" priority="3765222">
      <formula>$J8:$J40="CLOSED"</formula>
    </cfRule>
    <cfRule type="expression" dxfId="7569" priority="3765223">
      <formula>$J8:$J40="OPEN"</formula>
    </cfRule>
  </conditionalFormatting>
  <conditionalFormatting sqref="AO26:AQ26 AJ26:AK26 A4:AR4">
    <cfRule type="expression" dxfId="7568" priority="4899195">
      <formula>$J4:$J38="CLOSED"</formula>
    </cfRule>
    <cfRule type="expression" dxfId="7567" priority="4899196">
      <formula>$J4:$J38="OPEN"</formula>
    </cfRule>
  </conditionalFormatting>
  <conditionalFormatting sqref="AO7:AQ7 AJ7:AK7 AR20:AR21 AL20:AN21 AJ27:AK27 AO27:AQ27 A20:AG21">
    <cfRule type="expression" dxfId="7566" priority="4899251">
      <formula>$J7:$J40="CLOSED"</formula>
    </cfRule>
    <cfRule type="expression" dxfId="7565" priority="4899252">
      <formula>$J7:$J40="OPEN"</formula>
    </cfRule>
  </conditionalFormatting>
  <conditionalFormatting sqref="AH842:AI842 AH857:AI857 K753:K759 K786:K787 K769:K775 K778:K779 K782 K789">
    <cfRule type="expression" dxfId="7564" priority="57096">
      <formula>$J753:$J3877="CLOSED"</formula>
    </cfRule>
    <cfRule type="expression" dxfId="7563" priority="57097">
      <formula>$J753:$J3877="OPEN"</formula>
    </cfRule>
  </conditionalFormatting>
  <conditionalFormatting sqref="C729:C735 Y724:Y725 C723 Z723:AG723 X723 L723:V723 AR723 AL723:AN723 C754 C760 C757 C763 C767 C770 C773 C779 C781 C783 C787:C788 C791 C795">
    <cfRule type="expression" dxfId="7562" priority="56960">
      <formula>$J723:$J3842="CLOSED"</formula>
    </cfRule>
    <cfRule type="expression" dxfId="7561" priority="56961">
      <formula>$J723:$J3842="OPEN"</formula>
    </cfRule>
  </conditionalFormatting>
  <conditionalFormatting sqref="AA850:AG851 AL850:AN851 AR850:AR851 C851:D851 L850:V851 AL812:AN812 AR812 L812:V812 C812:D812 AA812:AG812 G736 C738:C739 G738:G739 G741:G746 G749:G750 AL671:AN672 AR671:AR672 L671:V672 AL677:AN678 AR677:AR678 L677:V678 Z671:AG672 Z677:AG678 AL674:AN675 AR674:AR675 L674:V675 AL683:AN683 AR683 L683:V683 Z683:AG683 AL695:AN695 AR695 L695:V695 AA695:AG695 AL698:AN698 AR698 L698:V698 AA698:AG698 AR707 L707:V707 AA707:AG707 AR712 L712:V712 AA712:AG712 AL718:AN718 AL707:AN707 AL712:AN712 AR718 L718:V718 AL686:AN686 AR686 L686:V686 AA718:AG718 K243:K244 AA686:AG686 Z674:AG674 AA675:AG675 D813:D818 G726:G727 G812:G818 D852:D857 G851:G857">
    <cfRule type="expression" dxfId="7560" priority="56942">
      <formula>$J243:$J3405="CLOSED"</formula>
    </cfRule>
    <cfRule type="expression" dxfId="7559" priority="56943">
      <formula>$J243:$J3405="OPEN"</formula>
    </cfRule>
  </conditionalFormatting>
  <conditionalFormatting sqref="AL12:AN12 AR12 AO13:AQ13 AJ13:AK13 AL15:AN15 AR15 AJ16:AK16 AO16:AQ16 B25:I25 AL25:AN25 AR25 AL31:AN32 AR31:AR32 A12:AI12 A15:AI15 K25:AG25 A31:AG32 AH32:AI32">
    <cfRule type="expression" dxfId="7558" priority="7210059">
      <formula>$J12:$J40="CLOSED"</formula>
    </cfRule>
    <cfRule type="expression" dxfId="7557" priority="7210060">
      <formula>$J12:$J40="OPEN"</formula>
    </cfRule>
  </conditionalFormatting>
  <conditionalFormatting sqref="AL13:AN13 AR13 AL16:AN16 AR16 AL33:AN33 AR33 A13:AI13 A14:AR14 A16:AI16 A33:AI33">
    <cfRule type="expression" dxfId="7556" priority="7210079">
      <formula>$J13:$J40="CLOSED"</formula>
    </cfRule>
    <cfRule type="expression" dxfId="7555" priority="7210080">
      <formula>$J13:$J40="OPEN"</formula>
    </cfRule>
  </conditionalFormatting>
  <conditionalFormatting sqref="AH17:AI17 AH20:AI21">
    <cfRule type="expression" dxfId="7554" priority="7213385">
      <formula>$J17:$J53="CLOSED"</formula>
    </cfRule>
    <cfRule type="expression" dxfId="7553" priority="7213386">
      <formula>$J17:$J53="OPEN"</formula>
    </cfRule>
  </conditionalFormatting>
  <conditionalFormatting sqref="AJ18:AK18 AO18:AQ18 AJ22:AK22 AO22:AQ22">
    <cfRule type="expression" dxfId="7552" priority="7215177">
      <formula>$J18:$J56="CLOSED"</formula>
    </cfRule>
    <cfRule type="expression" dxfId="7551" priority="7215178">
      <formula>$J18:$J56="OPEN"</formula>
    </cfRule>
  </conditionalFormatting>
  <conditionalFormatting sqref="AO17:AQ17 AJ17:AK17 AJ20:AK21 AO20:AQ21 AL34:AN34 AR34 A34:AI34">
    <cfRule type="expression" dxfId="7550" priority="7215209">
      <formula>$J17:$J56="CLOSED"</formula>
    </cfRule>
    <cfRule type="expression" dxfId="7549" priority="7215210">
      <formula>$J17:$J56="OPEN"</formula>
    </cfRule>
  </conditionalFormatting>
  <conditionalFormatting sqref="X625 AR640:AR641 L640:V641 AA640:AG641 AL640:AN641 Z596:Z597 Z607:Z608 X631">
    <cfRule type="expression" dxfId="7548" priority="45896">
      <formula>$J596:$J3812="CLOSED"</formula>
    </cfRule>
    <cfRule type="expression" dxfId="7547" priority="45897">
      <formula>$J596:$J3812="OPEN"</formula>
    </cfRule>
  </conditionalFormatting>
  <conditionalFormatting sqref="AJ1420:AK1420">
    <cfRule type="expression" dxfId="7546" priority="45876">
      <formula>$J1420:$J4376="CLOSED"</formula>
    </cfRule>
    <cfRule type="expression" dxfId="7545" priority="45877">
      <formula>$J1420:$J4376="OPEN"</formula>
    </cfRule>
  </conditionalFormatting>
  <conditionalFormatting sqref="F1465 AL1540:AN1540 B1540:G1541 L1540:L1541 P1540:X1541 AA1540:AG1541">
    <cfRule type="expression" dxfId="7544" priority="44073">
      <formula>$J1465:$J4543="CLOSED"</formula>
    </cfRule>
    <cfRule type="expression" dxfId="7543" priority="44074">
      <formula>$J1465:$J4543="OPEN"</formula>
    </cfRule>
  </conditionalFormatting>
  <conditionalFormatting sqref="AO1404:AQ1407 AJ1404:AK1407 AO1496:AQ1497 AJ1496:AK1497 AJ1513:AK1513">
    <cfRule type="expression" dxfId="7542" priority="41097">
      <formula>$J1404:$J4343="CLOSED"</formula>
    </cfRule>
    <cfRule type="expression" dxfId="7541" priority="41098">
      <formula>$J1404:$J4343="OPEN"</formula>
    </cfRule>
  </conditionalFormatting>
  <conditionalFormatting sqref="K1465 L1511:V1511 Z1511:AG1511 AR1511 AL1511:AN1511 Y855:Y856 Y862 Y843:Y844 Y846:Y847">
    <cfRule type="expression" dxfId="7540" priority="7896275">
      <formula>$J843:$J3904="CLOSED"</formula>
    </cfRule>
    <cfRule type="expression" dxfId="7539" priority="7896276">
      <formula>$J843:$J3904="OPEN"</formula>
    </cfRule>
  </conditionalFormatting>
  <conditionalFormatting sqref="Y684:Y685 Y687:Y688 Y696:Y698 Y706:Y707 Y711:Y712 AL626:AN627 AR626:AR627 L626:V627 AA626:AG627 X626:X627 Y679 Y694">
    <cfRule type="expression" dxfId="7538" priority="35113">
      <formula>$J626:$J3831="CLOSED"</formula>
    </cfRule>
    <cfRule type="expression" dxfId="7537" priority="35114">
      <formula>$J626:$J3831="OPEN"</formula>
    </cfRule>
  </conditionalFormatting>
  <conditionalFormatting sqref="C741 C744 C736 W729:W735 C749 W753:W764 W791:W792 AL724:AN725 AR724:AR725 C724:C725 Z724:AG725 X724:X725 L724:V725 W766:W775 W778:W779 W781:W784 W786:W789 C801">
    <cfRule type="expression" dxfId="7536" priority="34179">
      <formula>$J724:$J3841="CLOSED"</formula>
    </cfRule>
    <cfRule type="expression" dxfId="7535" priority="34180">
      <formula>$J724:$J3841="OPEN"</formula>
    </cfRule>
  </conditionalFormatting>
  <conditionalFormatting sqref="G1511">
    <cfRule type="expression" dxfId="7534" priority="8011543">
      <formula>$J1511:$J4592="CLOSED"</formula>
    </cfRule>
    <cfRule type="expression" dxfId="7533" priority="8011544">
      <formula>$J1511:$J4592="OPEN"</formula>
    </cfRule>
  </conditionalFormatting>
  <conditionalFormatting sqref="AJ1540:AK1540 K709 K700">
    <cfRule type="expression" dxfId="7532" priority="8276359">
      <formula>$J700:$J4029="CLOSED"</formula>
    </cfRule>
    <cfRule type="expression" dxfId="7531" priority="8276360">
      <formula>$J700:$J4029="OPEN"</formula>
    </cfRule>
  </conditionalFormatting>
  <conditionalFormatting sqref="AL1421:AN1421 AR1421 L1421:W1421 B1421:C1421 Z1421:AG1421 K1428:W1428 AL1428:AN1429 AR1428:AR1429 L1429:W1429 B1428:C1429 Z1428:AG1429 AL1519:AN1519 AR1519 B1519:C1519 Z1519:AG1519 W1520:W1521">
    <cfRule type="expression" dxfId="7530" priority="8286377">
      <formula>$J1421:$J4596="CLOSED"</formula>
    </cfRule>
    <cfRule type="expression" dxfId="7529" priority="8286378">
      <formula>$J1421:$J4596="OPEN"</formula>
    </cfRule>
  </conditionalFormatting>
  <conditionalFormatting sqref="AO1404:AQ1407 AJ1404:AK1407 AO1496:AQ1497 AJ1496:AK1497 AJ1513:AK1513">
    <cfRule type="expression" dxfId="7528" priority="30919">
      <formula>$J1404:$J4349="CLOSED"</formula>
    </cfRule>
    <cfRule type="expression" dxfId="7527" priority="30920">
      <formula>$J1404:$J4349="OPEN"</formula>
    </cfRule>
  </conditionalFormatting>
  <conditionalFormatting sqref="AO1408:AQ1408 AJ1408:AK1408">
    <cfRule type="expression" dxfId="7526" priority="30321">
      <formula>$J1408:$J4352="CLOSED"</formula>
    </cfRule>
    <cfRule type="expression" dxfId="7525" priority="30322">
      <formula>$J1408:$J4352="OPEN"</formula>
    </cfRule>
  </conditionalFormatting>
  <conditionalFormatting sqref="W736 W741:W746 W738:W739 Y729:Y735 W749:W750 Y778:Y779 Y791:Y792 Y795:Y796 Y753:Y764 K57 Y766:Y775 Y781:Y784 Y786:Y789">
    <cfRule type="expression" dxfId="7524" priority="8768801">
      <formula>$J57:$J3172="CLOSED"</formula>
    </cfRule>
    <cfRule type="expression" dxfId="7523" priority="8768802">
      <formula>$J57:$J3172="OPEN"</formula>
    </cfRule>
  </conditionalFormatting>
  <conditionalFormatting sqref="F1469 F1471 F1473 F1476:F1479">
    <cfRule type="expression" dxfId="7522" priority="8777941">
      <formula>$J1469:$J4545="CLOSED"</formula>
    </cfRule>
    <cfRule type="expression" dxfId="7521" priority="8777942">
      <formula>$J1469:$J4545="OPEN"</formula>
    </cfRule>
  </conditionalFormatting>
  <conditionalFormatting sqref="L1523:X1523 B1523:G1523 AA1523:AG1523 G310">
    <cfRule type="expression" dxfId="7520" priority="8918207">
      <formula>$J310:$J3452="CLOSED"</formula>
    </cfRule>
    <cfRule type="expression" dxfId="7519" priority="8918208">
      <formula>$J310:$J3452="OPEN"</formula>
    </cfRule>
  </conditionalFormatting>
  <conditionalFormatting sqref="AJ842:AK842 AO842:AQ842 AO857:AQ857 AJ857:AK857 AH471:AI471 AH462:AI462 C501 C504 C494 AH486:AI486 C517 AH480:AI480 AH477:AI477">
    <cfRule type="expression" dxfId="7518" priority="8918215">
      <formula>$J462:$J3776="CLOSED"</formula>
    </cfRule>
    <cfRule type="expression" dxfId="7517" priority="8918216">
      <formula>$J462:$J3776="OPEN"</formula>
    </cfRule>
  </conditionalFormatting>
  <conditionalFormatting sqref="Y813:Y818">
    <cfRule type="expression" dxfId="7516" priority="8943143">
      <formula>$J813:$J3887="CLOSED"</formula>
    </cfRule>
    <cfRule type="expression" dxfId="7515" priority="8943144">
      <formula>$J813:$J3887="OPEN"</formula>
    </cfRule>
  </conditionalFormatting>
  <conditionalFormatting sqref="AL1465:AN1465 AR1465 AA1465:AG1465 L1465:V1465 X1465">
    <cfRule type="expression" dxfId="7514" priority="8943359">
      <formula>$J1465:$J4503="CLOSED"</formula>
    </cfRule>
    <cfRule type="expression" dxfId="7513" priority="8943360">
      <formula>$J1465:$J4503="OPEN"</formula>
    </cfRule>
  </conditionalFormatting>
  <conditionalFormatting sqref="AJ1448:AK1448">
    <cfRule type="expression" dxfId="7512" priority="8944139">
      <formula>$J1448:$J4347="CLOSED"</formula>
    </cfRule>
    <cfRule type="expression" dxfId="7511" priority="8944140">
      <formula>$J1448:$J4347="OPEN"</formula>
    </cfRule>
  </conditionalFormatting>
  <conditionalFormatting sqref="AO1511:AQ1511 G571 G591 G599">
    <cfRule type="expression" dxfId="7510" priority="9039389">
      <formula>$J571:$J3883="CLOSED"</formula>
    </cfRule>
    <cfRule type="expression" dxfId="7509" priority="9039390">
      <formula>$J571:$J3883="OPEN"</formula>
    </cfRule>
  </conditionalFormatting>
  <conditionalFormatting sqref="B1466:B1482 B1485:B1486 B1488:B1489 B1492:B1495 B1502:B1503">
    <cfRule type="expression" dxfId="7508" priority="9051103">
      <formula>$J1466:$J4503="CLOSED"</formula>
    </cfRule>
    <cfRule type="expression" dxfId="7507" priority="9051104">
      <formula>$J1466:$J4503="OPEN"</formula>
    </cfRule>
  </conditionalFormatting>
  <conditionalFormatting sqref="B1505">
    <cfRule type="expression" dxfId="7506" priority="29027">
      <formula>$J1505:$J4537="CLOSED"</formula>
    </cfRule>
    <cfRule type="expression" dxfId="7505" priority="29028">
      <formula>$J1505:$J4537="OPEN"</formula>
    </cfRule>
  </conditionalFormatting>
  <conditionalFormatting sqref="L862:V862 C862 X862 AA862:AG862 AL855:AN856 AR855:AR856 L855:V856 AA855:AG856 AL862:AN862 AR862 AL843:AN844 AR843:AR844 L843:V844 L846:V847 X843:X844 Z843:AG844 Z846:AG847 AR846:AR847 AL846:AN847 B311 C855:C857">
    <cfRule type="expression" dxfId="7504" priority="9088561">
      <formula>$J311:$J3370="CLOSED"</formula>
    </cfRule>
    <cfRule type="expression" dxfId="7503" priority="9088562">
      <formula>$J311:$J3370="OPEN"</formula>
    </cfRule>
  </conditionalFormatting>
  <conditionalFormatting sqref="W1469 W1471 W1473 W1475">
    <cfRule type="expression" dxfId="7502" priority="9212415">
      <formula>$J1469:$J4518="CLOSED"</formula>
    </cfRule>
    <cfRule type="expression" dxfId="7501" priority="9212416">
      <formula>$J1469:$J4518="OPEN"</formula>
    </cfRule>
  </conditionalFormatting>
  <conditionalFormatting sqref="J1465">
    <cfRule type="expression" dxfId="7500" priority="28379">
      <formula>$J1465:$J4509="CLOSED"</formula>
    </cfRule>
    <cfRule type="expression" dxfId="7499" priority="28380">
      <formula>$J1465:$J4509="OPEN"</formula>
    </cfRule>
  </conditionalFormatting>
  <conditionalFormatting sqref="K60">
    <cfRule type="expression" dxfId="7498" priority="9374555">
      <formula>$J60:$J3296="CLOSED"</formula>
    </cfRule>
    <cfRule type="expression" dxfId="7497" priority="9374556">
      <formula>$J60:$J3296="OPEN"</formula>
    </cfRule>
  </conditionalFormatting>
  <conditionalFormatting sqref="Y624 Y596:Y597 Y607:Y608 Y639">
    <cfRule type="expression" dxfId="7496" priority="9386509">
      <formula>$J596:$J3807="CLOSED"</formula>
    </cfRule>
    <cfRule type="expression" dxfId="7495" priority="9386510">
      <formula>$J596:$J3807="OPEN"</formula>
    </cfRule>
  </conditionalFormatting>
  <conditionalFormatting sqref="AJ1539:AK1539">
    <cfRule type="expression" dxfId="7494" priority="9386887">
      <formula>$J1539:$J4608="CLOSED"</formula>
    </cfRule>
    <cfRule type="expression" dxfId="7493" priority="9386888">
      <formula>$J1539:$J4608="OPEN"</formula>
    </cfRule>
  </conditionalFormatting>
  <conditionalFormatting sqref="AJ1421:AK1421 AJ1428:AK1429 H459:I459 H436:I437 H439:I440 H442:I452 H481:I495 G576 J575 G607 G596">
    <cfRule type="expression" dxfId="7492" priority="9387017">
      <formula>$J436:$J3862="CLOSED"</formula>
    </cfRule>
    <cfRule type="expression" dxfId="7491" priority="9387018">
      <formula>$J436:$J3862="OPEN"</formula>
    </cfRule>
  </conditionalFormatting>
  <conditionalFormatting sqref="Y797 Y804 Y808">
    <cfRule type="expression" dxfId="7490" priority="9389749">
      <formula>$J797:$J3886="CLOSED"</formula>
    </cfRule>
    <cfRule type="expression" dxfId="7489" priority="9389750">
      <formula>$J797:$J3886="OPEN"</formula>
    </cfRule>
  </conditionalFormatting>
  <conditionalFormatting sqref="B1504">
    <cfRule type="expression" dxfId="7488" priority="9390085">
      <formula>$J1504:$J4536="CLOSED"</formula>
    </cfRule>
    <cfRule type="expression" dxfId="7487" priority="9390086">
      <formula>$J1504:$J4536="OPEN"</formula>
    </cfRule>
  </conditionalFormatting>
  <conditionalFormatting sqref="W1524:W1525 W1527:W1528 W1531:W1532 W1534:W1535 W1537:W1538 D310 AH57:AI57">
    <cfRule type="expression" dxfId="7486" priority="9408935">
      <formula>$J57:$J3230="CLOSED"</formula>
    </cfRule>
    <cfRule type="expression" dxfId="7485" priority="9408936">
      <formula>$J57:$J3230="OPEN"</formula>
    </cfRule>
  </conditionalFormatting>
  <conditionalFormatting sqref="Y850 Y812:Z812 AH58:AI59">
    <cfRule type="expression" dxfId="7484" priority="9413479">
      <formula>$J58:$J3262="CLOSED"</formula>
    </cfRule>
    <cfRule type="expression" dxfId="7483" priority="9413480">
      <formula>$J58:$J3262="OPEN"</formula>
    </cfRule>
  </conditionalFormatting>
  <conditionalFormatting sqref="H849:I857 AL60:AN60 Y504:Y506 Y508:Y515 Y518:Y519 Y521:Y525 Y539:Y540 B60:G60 J310 L60:X60 AR60 Z60:AG60 H862:I862">
    <cfRule type="expression" dxfId="7482" priority="9413563">
      <formula>$J60:$J3293="CLOSED"</formula>
    </cfRule>
    <cfRule type="expression" dxfId="7481" priority="9413564">
      <formula>$J60:$J3293="OPEN"</formula>
    </cfRule>
  </conditionalFormatting>
  <conditionalFormatting sqref="K672 K667:K668 K679 AH435:AI442 B583:E583 AH455:AI455 K675">
    <cfRule type="expression" dxfId="7480" priority="9413589">
      <formula>$J435:$J3755="CLOSED"</formula>
    </cfRule>
    <cfRule type="expression" dxfId="7479" priority="9413590">
      <formula>$J435:$J3755="OPEN"</formula>
    </cfRule>
  </conditionalFormatting>
  <conditionalFormatting sqref="Z862 L849:V849 AR849 AL849:AN849 C852:C854 AR852:AR854 AL852:AN854 AA852:AG854 Z849:Z856 K842 L852:V854 AA849:AG849">
    <cfRule type="expression" dxfId="7478" priority="9425345">
      <formula>$J842:$J3908="CLOSED"</formula>
    </cfRule>
    <cfRule type="expression" dxfId="7477" priority="9425346">
      <formula>$J842:$J3908="OPEN"</formula>
    </cfRule>
  </conditionalFormatting>
  <conditionalFormatting sqref="B1529:D1529 L1529:V1529 AA1529:AG1529 X1529 AR1529 J314 J327">
    <cfRule type="expression" dxfId="7476" priority="9438487">
      <formula>$J314:$J3448="CLOSED"</formula>
    </cfRule>
    <cfRule type="expression" dxfId="7475" priority="9438488">
      <formula>$J314:$J3448="OPEN"</formula>
    </cfRule>
  </conditionalFormatting>
  <conditionalFormatting sqref="Y857 Y842">
    <cfRule type="expression" dxfId="7474" priority="9452757">
      <formula>$J842:$J3907="CLOSED"</formula>
    </cfRule>
    <cfRule type="expression" dxfId="7473" priority="9452758">
      <formula>$J842:$J3907="OPEN"</formula>
    </cfRule>
  </conditionalFormatting>
  <conditionalFormatting sqref="Y405">
    <cfRule type="expression" dxfId="7472" priority="9452933">
      <formula>$J405:$J3710="CLOSED"</formula>
    </cfRule>
    <cfRule type="expression" dxfId="7471" priority="9452934">
      <formula>$J405:$J3710="OPEN"</formula>
    </cfRule>
  </conditionalFormatting>
  <conditionalFormatting sqref="A1458:A1460 A1462:A1463 H1458:I1460 H1462:I1465 A1465">
    <cfRule type="expression" dxfId="7470" priority="9453931">
      <formula>$J1458:$J4264="CLOSED"</formula>
    </cfRule>
    <cfRule type="expression" dxfId="7469" priority="9453932">
      <formula>$J1458:$J4264="OPEN"</formula>
    </cfRule>
  </conditionalFormatting>
  <conditionalFormatting sqref="W624 Z653 Z649 Z692 C626:C627 X610:X616 AL610:AN611 AR610:AR611 L610:V611 AA610:AG611 Y619:Y620 Z679 W639">
    <cfRule type="expression" dxfId="7468" priority="9466519">
      <formula>$J610:$J3820="CLOSED"</formula>
    </cfRule>
    <cfRule type="expression" dxfId="7467" priority="9466520">
      <formula>$J610:$J3820="OPEN"</formula>
    </cfRule>
  </conditionalFormatting>
  <conditionalFormatting sqref="Y690:Y691 AR547:AR551 AL547:AN551 Z547:AG551 L547:V551 X544 AL544:AN544 AR544 AL562:AN562 Z562:AG562 L562:V562 AL565:AN565 L544:V544 Z565:AG565 L565:V565 Z573 AA576:AG576 AL576:AN576 X576 Y577 L576:V576 X547 AR576 X550 AR562 Y704 AR565 Z544:AG544 W723:W727">
    <cfRule type="expression" dxfId="7466" priority="9467029">
      <formula>$J544:$J3769="CLOSED"</formula>
    </cfRule>
    <cfRule type="expression" dxfId="7465" priority="9467030">
      <formula>$J544:$J3769="OPEN"</formula>
    </cfRule>
  </conditionalFormatting>
  <conditionalFormatting sqref="H1509:I1510 H1513:I1515">
    <cfRule type="expression" dxfId="7464" priority="28043">
      <formula>$J1509:$J4302="CLOSED"</formula>
    </cfRule>
    <cfRule type="expression" dxfId="7463" priority="28044">
      <formula>$J1509:$J4302="OPEN"</formula>
    </cfRule>
  </conditionalFormatting>
  <conditionalFormatting sqref="H1504:I1504 H1498:I1501 A1505">
    <cfRule type="expression" dxfId="7462" priority="28041">
      <formula>$J1498:$J4294="CLOSED"</formula>
    </cfRule>
    <cfRule type="expression" dxfId="7461" priority="28042">
      <formula>$J1498:$J4294="OPEN"</formula>
    </cfRule>
  </conditionalFormatting>
  <conditionalFormatting sqref="AH1404:AI1407 AH1496:AI1497">
    <cfRule type="expression" dxfId="7460" priority="27733">
      <formula>$J1404:$J4153="CLOSED"</formula>
    </cfRule>
    <cfRule type="expression" dxfId="7459" priority="27734">
      <formula>$J1404:$J4153="OPEN"</formula>
    </cfRule>
  </conditionalFormatting>
  <conditionalFormatting sqref="Z1424:AG1424 Z1432:AG1432 AL1424:AN1424 L1424:X1424 L1432:V1432 AL1432:AN1432 AR1432 X1432 AL1427:AN1427 L1427:X1427 AA1447:AG1447 AA1450:AG1450 B1460">
    <cfRule type="expression" dxfId="7458" priority="27705">
      <formula>$J1424:$J4086="CLOSED"</formula>
    </cfRule>
    <cfRule type="expression" dxfId="7457" priority="27706">
      <formula>$J1424:$J4086="OPEN"</formula>
    </cfRule>
  </conditionalFormatting>
  <conditionalFormatting sqref="F1408 G1391">
    <cfRule type="expression" dxfId="7456" priority="27681">
      <formula>$J1391:$J4128="CLOSED"</formula>
    </cfRule>
    <cfRule type="expression" dxfId="7455" priority="27682">
      <formula>$J1391:$J4128="OPEN"</formula>
    </cfRule>
  </conditionalFormatting>
  <conditionalFormatting sqref="K1409:K1410">
    <cfRule type="expression" dxfId="7454" priority="27677">
      <formula>$J1409:$J4133="CLOSED"</formula>
    </cfRule>
    <cfRule type="expression" dxfId="7453" priority="27678">
      <formula>$J1409:$J4133="OPEN"</formula>
    </cfRule>
  </conditionalFormatting>
  <conditionalFormatting sqref="K1408">
    <cfRule type="expression" dxfId="7452" priority="27669">
      <formula>$J1408:$J4138="CLOSED"</formula>
    </cfRule>
    <cfRule type="expression" dxfId="7451" priority="27670">
      <formula>$J1408:$J4138="OPEN"</formula>
    </cfRule>
  </conditionalFormatting>
  <conditionalFormatting sqref="G1409">
    <cfRule type="expression" dxfId="7450" priority="27653">
      <formula>$J1409:$J4137="CLOSED"</formula>
    </cfRule>
    <cfRule type="expression" dxfId="7449" priority="27654">
      <formula>$J1409:$J4137="OPEN"</formula>
    </cfRule>
  </conditionalFormatting>
  <conditionalFormatting sqref="E1390 B1391:D1392 E1394:E1395 E1398:E1399 E1401:E1402">
    <cfRule type="expression" dxfId="7448" priority="27621">
      <formula>$J1390:$J4104="CLOSED"</formula>
    </cfRule>
    <cfRule type="expression" dxfId="7447" priority="27622">
      <formula>$J1390:$J4104="OPEN"</formula>
    </cfRule>
  </conditionalFormatting>
  <conditionalFormatting sqref="B1390:D1390 B1394:D1395 B1398:D1399 B1401:D1402 K1433:K1434">
    <cfRule type="expression" dxfId="7446" priority="27613">
      <formula>$J1390:$J4106="CLOSED"</formula>
    </cfRule>
    <cfRule type="expression" dxfId="7445" priority="27614">
      <formula>$J1390:$J4106="OPEN"</formula>
    </cfRule>
  </conditionalFormatting>
  <conditionalFormatting sqref="AH1408:AI1410 AH1389:AI1389 AH1393:AI1393 AH1396:AI1397 AH1400:AI1400">
    <cfRule type="expression" dxfId="7444" priority="27603">
      <formula>$J1389:$J4137="CLOSED"</formula>
    </cfRule>
    <cfRule type="expression" dxfId="7443" priority="27604">
      <formula>$J1389:$J4137="OPEN"</formula>
    </cfRule>
  </conditionalFormatting>
  <conditionalFormatting sqref="J1404:J1407 AH1458:AI1460 J1496:J1497">
    <cfRule type="expression" dxfId="7442" priority="27601">
      <formula>$J1404:$J4104="CLOSED"</formula>
    </cfRule>
    <cfRule type="expression" dxfId="7441" priority="27602">
      <formula>$J1404:$J4104="OPEN"</formula>
    </cfRule>
  </conditionalFormatting>
  <conditionalFormatting sqref="E1409:E1410 K1475:K1476 K1481:K1482 K1485:K1486 K1488:K1489 K1492:K1493 K1502:K1503 K1507:K1508 K1514:K1515 K1520:K1521 J80">
    <cfRule type="expression" dxfId="7440" priority="27593">
      <formula>$J80:$J2783="CLOSED"</formula>
    </cfRule>
    <cfRule type="expression" dxfId="7439" priority="27594">
      <formula>$J80:$J2783="OPEN"</formula>
    </cfRule>
  </conditionalFormatting>
  <conditionalFormatting sqref="B1409:D1410 AL1420:AN1420 AR1420 AA1420:AG1420 J1420 K1446:K1447 K1449:K1450 K1452:K1453 K1455:K1456 K1458:K1459">
    <cfRule type="expression" dxfId="7438" priority="27589">
      <formula>$J1409:$J4114="CLOSED"</formula>
    </cfRule>
    <cfRule type="expression" dxfId="7437" priority="27590">
      <formula>$J1409:$J4114="OPEN"</formula>
    </cfRule>
  </conditionalFormatting>
  <conditionalFormatting sqref="E1408">
    <cfRule type="expression" dxfId="7436" priority="27585">
      <formula>$J1408:$J4117="CLOSED"</formula>
    </cfRule>
    <cfRule type="expression" dxfId="7435" priority="27586">
      <formula>$J1408:$J4117="OPEN"</formula>
    </cfRule>
  </conditionalFormatting>
  <conditionalFormatting sqref="AL1390:AN1390 Z1404:Z1410 Y1391:Y1392 Y1394:Y1395 Y1398:Y1399 Y1401:Y1403 L1390:X1390 AR1390 Z1390:AG1390 F1468 F1470 F1472 W1468 W1470 W1472 W1474 W1476:W1482 W1484:W1486 W1488:W1489 W1492:W1493 Z1496:Z1497 W1501:W1503 Z1511:Z1515 Z1520:Z1521">
    <cfRule type="expression" dxfId="7434" priority="27561">
      <formula>$J1390:$J4067="CLOSED"</formula>
    </cfRule>
    <cfRule type="expression" dxfId="7433" priority="27562">
      <formula>$J1390:$J4067="OPEN"</formula>
    </cfRule>
  </conditionalFormatting>
  <conditionalFormatting sqref="AH1390:AI1390 F1404:F1407 G1390 G1394:G1395 G1398:G1399 G1401:G1402 F1496:F1497">
    <cfRule type="expression" dxfId="7432" priority="27555">
      <formula>$J1390:$J4128="CLOSED"</formula>
    </cfRule>
    <cfRule type="expression" dxfId="7431" priority="27556">
      <formula>$J1390:$J4128="OPEN"</formula>
    </cfRule>
  </conditionalFormatting>
  <conditionalFormatting sqref="AO1390:AQ1390 AJ1390:AK1390">
    <cfRule type="expression" dxfId="7430" priority="27551">
      <formula>$J1390:$J4318="CLOSED"</formula>
    </cfRule>
    <cfRule type="expression" dxfId="7429" priority="27552">
      <formula>$J1390:$J4318="OPEN"</formula>
    </cfRule>
  </conditionalFormatting>
  <conditionalFormatting sqref="Z1544:AG1645 AR1544:AR1549 AL1544:AN1549 L1544:X1549">
    <cfRule type="expression" dxfId="7428" priority="27497">
      <formula>$J1544:$J4143="CLOSED"</formula>
    </cfRule>
    <cfRule type="expression" dxfId="7427" priority="27498">
      <formula>$J1544:$J4143="OPEN"</formula>
    </cfRule>
  </conditionalFormatting>
  <conditionalFormatting sqref="AR1424">
    <cfRule type="expression" dxfId="7426" priority="27529">
      <formula>$J1424:$J4086="CLOSED"</formula>
    </cfRule>
    <cfRule type="expression" dxfId="7425" priority="27530">
      <formula>$J1424:$J4086="OPEN"</formula>
    </cfRule>
  </conditionalFormatting>
  <conditionalFormatting sqref="H1432:I1432">
    <cfRule type="expression" dxfId="7424" priority="27527">
      <formula>$J1432:$J4261="CLOSED"</formula>
    </cfRule>
    <cfRule type="expression" dxfId="7423" priority="27528">
      <formula>$J1432:$J4261="OPEN"</formula>
    </cfRule>
  </conditionalFormatting>
  <conditionalFormatting sqref="Y1424 Y1432">
    <cfRule type="expression" dxfId="7422" priority="27525">
      <formula>$J1424:$J4088="CLOSED"</formula>
    </cfRule>
    <cfRule type="expression" dxfId="7421" priority="27526">
      <formula>$J1424:$J4088="OPEN"</formula>
    </cfRule>
  </conditionalFormatting>
  <conditionalFormatting sqref="AH1424:AI1424 AH1432:AI1432">
    <cfRule type="expression" dxfId="7420" priority="27523">
      <formula>$J1424:$J4147="CLOSED"</formula>
    </cfRule>
    <cfRule type="expression" dxfId="7419" priority="27524">
      <formula>$J1424:$J4147="OPEN"</formula>
    </cfRule>
  </conditionalFormatting>
  <conditionalFormatting sqref="J1424 J1432 AR1446:AR1447 AL1446:AN1447 L1446:X1447 AR1449:AR1450 AL1449:AN1450 L1449:X1450 AR1452:AR1453 AL1452:AN1453 L1452:X1453 AR1455:AR1456 AL1455:AN1456 L1455:X1456">
    <cfRule type="expression" dxfId="7418" priority="27521">
      <formula>$J1424:$J4092="CLOSED"</formula>
    </cfRule>
    <cfRule type="expression" dxfId="7417" priority="27522">
      <formula>$J1424:$J4092="OPEN"</formula>
    </cfRule>
  </conditionalFormatting>
  <conditionalFormatting sqref="AJ1424:AK1424 AO1424:AQ1424 AO1432:AQ1432 AJ1432:AK1432 AO1427:AQ1427">
    <cfRule type="expression" dxfId="7416" priority="27519">
      <formula>$J1424:$J4337="CLOSED"</formula>
    </cfRule>
    <cfRule type="expression" dxfId="7415" priority="27520">
      <formula>$J1424:$J4337="OPEN"</formula>
    </cfRule>
  </conditionalFormatting>
  <conditionalFormatting sqref="K1424">
    <cfRule type="expression" dxfId="7414" priority="27517">
      <formula>$J1424:$J4089="CLOSED"</formula>
    </cfRule>
    <cfRule type="expression" dxfId="7413" priority="27518">
      <formula>$J1424:$J4089="OPEN"</formula>
    </cfRule>
  </conditionalFormatting>
  <conditionalFormatting sqref="C1460:G1460 Z1458:AG1460 AR1458:AR1460 AL1458:AN1460 L1458:X1460 Y1485:Y1486 Y1482 Y1466:Y1479 D1483:D1484 Y1488:Y1489 Y1492:Y1493 Y1502:Y1503">
    <cfRule type="expression" dxfId="7412" priority="27513">
      <formula>$J1458:$J4097="CLOSED"</formula>
    </cfRule>
    <cfRule type="expression" dxfId="7411" priority="27514">
      <formula>$J1458:$J4097="OPEN"</formula>
    </cfRule>
  </conditionalFormatting>
  <conditionalFormatting sqref="AA1420:AG1420 AL1420:AN1420 AR1420 B1420:G1420 Y80">
    <cfRule type="expression" dxfId="7410" priority="27507">
      <formula>$J80:$J2779="CLOSED"</formula>
    </cfRule>
    <cfRule type="expression" dxfId="7409" priority="27508">
      <formula>$J80:$J2779="OPEN"</formula>
    </cfRule>
  </conditionalFormatting>
  <conditionalFormatting sqref="AJ1458:AK1460 AO1458:AQ1460">
    <cfRule type="expression" dxfId="7408" priority="27503">
      <formula>$J1458:$J4348="CLOSED"</formula>
    </cfRule>
    <cfRule type="expression" dxfId="7407" priority="27504">
      <formula>$J1458:$J4348="OPEN"</formula>
    </cfRule>
  </conditionalFormatting>
  <conditionalFormatting sqref="K1460">
    <cfRule type="expression" dxfId="7406" priority="27501">
      <formula>$J1460:$J4102="CLOSED"</formula>
    </cfRule>
    <cfRule type="expression" dxfId="7405" priority="27502">
      <formula>$J1460:$J4102="OPEN"</formula>
    </cfRule>
  </conditionalFormatting>
  <conditionalFormatting sqref="A1485:A1486 H1466:I1479 A1466:A1482 H1482:I1486 H1488:I1489 A1489:A1490 H1492:I1493 A1492:A1495 A1501">
    <cfRule type="expression" dxfId="7404" priority="27495">
      <formula>$J1466:$J4270="CLOSED"</formula>
    </cfRule>
    <cfRule type="expression" dxfId="7403" priority="27496">
      <formula>$J1466:$J4270="OPEN"</formula>
    </cfRule>
  </conditionalFormatting>
  <conditionalFormatting sqref="AH1485:AI1486 AH1482:AI1482 AH1466:AI1479 AH1488:AI1489 AH1492:AI1493 AH1502:AI1503">
    <cfRule type="expression" dxfId="7402" priority="27491">
      <formula>$J1466:$J4164="CLOSED"</formula>
    </cfRule>
    <cfRule type="expression" dxfId="7401" priority="27492">
      <formula>$J1466:$J4164="OPEN"</formula>
    </cfRule>
  </conditionalFormatting>
  <conditionalFormatting sqref="C1480:G1480 Z1481:AG1482 Z1485:AG1486 AR1485:AR1486 Z1466:AG1479 C1466:E1473 G1466:G1473 AR1466:AR1479 C1475:E1479 G1475:G1479 C1481:E1482 G1481:G1482 C1483:C1484 E1483:G1484 C1485:E1486 G1485:G1486 C1487 E1487:G1487 Z1488:AG1489 AR1488:AR1489 C1488:E1489 G1488:G1489 C1490:C1491 E1490:G1491 Y1494 Z1492:AG1493 AR1492:AR1493 C1492:E1493 G1492:G1493 AL1466:AN1493 L1466:V1493 X1466:X1493 AR1481:AR1482 Z1502:AG1503 AR1501:AR1503 C1501:E1503 G1501:G1503 AL1501:AN1503 L1501:V1503 X1501:X1503 C1512:E1512 G1512 AR1512 AL1512:AN1512 L1512:V1512 X1512">
    <cfRule type="expression" dxfId="7400" priority="27481">
      <formula>$J1466:$J4103="CLOSED"</formula>
    </cfRule>
    <cfRule type="expression" dxfId="7399" priority="27482">
      <formula>$J1466:$J4103="OPEN"</formula>
    </cfRule>
  </conditionalFormatting>
  <conditionalFormatting sqref="H1481:I1481">
    <cfRule type="expression" dxfId="7398" priority="27479">
      <formula>$J1481:$J4285="CLOSED"</formula>
    </cfRule>
    <cfRule type="expression" dxfId="7397" priority="27480">
      <formula>$J1481:$J4285="OPEN"</formula>
    </cfRule>
  </conditionalFormatting>
  <conditionalFormatting sqref="Y1481">
    <cfRule type="expression" dxfId="7396" priority="27477">
      <formula>$J1481:$J4120="CLOSED"</formula>
    </cfRule>
    <cfRule type="expression" dxfId="7395" priority="27478">
      <formula>$J1481:$J4120="OPEN"</formula>
    </cfRule>
  </conditionalFormatting>
  <conditionalFormatting sqref="AH1481:AI1481">
    <cfRule type="expression" dxfId="7394" priority="27475">
      <formula>$J1481:$J4179="CLOSED"</formula>
    </cfRule>
    <cfRule type="expression" dxfId="7393" priority="27476">
      <formula>$J1481:$J4179="OPEN"</formula>
    </cfRule>
  </conditionalFormatting>
  <conditionalFormatting sqref="H1494:I1494">
    <cfRule type="expression" dxfId="7392" priority="27467">
      <formula>$J1494:$J4296="CLOSED"</formula>
    </cfRule>
    <cfRule type="expression" dxfId="7391" priority="27468">
      <formula>$J1494:$J4296="OPEN"</formula>
    </cfRule>
  </conditionalFormatting>
  <conditionalFormatting sqref="AH1494:AI1494 Y1404:Y1407 Y1496:Y1497">
    <cfRule type="expression" dxfId="7390" priority="27459">
      <formula>$J1404:$J4100="CLOSED"</formula>
    </cfRule>
    <cfRule type="expression" dxfId="7389" priority="27460">
      <formula>$J1404:$J4100="OPEN"</formula>
    </cfRule>
  </conditionalFormatting>
  <conditionalFormatting sqref="AJ1494:AK1494 AO1494:AQ1495">
    <cfRule type="expression" dxfId="7388" priority="27455">
      <formula>$J1494:$J4380="CLOSED"</formula>
    </cfRule>
    <cfRule type="expression" dxfId="7387" priority="27456">
      <formula>$J1494:$J4380="OPEN"</formula>
    </cfRule>
  </conditionalFormatting>
  <conditionalFormatting sqref="A1504">
    <cfRule type="expression" dxfId="7386" priority="27451">
      <formula>$J1504:$J4300="CLOSED"</formula>
    </cfRule>
    <cfRule type="expression" dxfId="7385" priority="27452">
      <formula>$J1504:$J4300="OPEN"</formula>
    </cfRule>
  </conditionalFormatting>
  <conditionalFormatting sqref="J1544:J1549">
    <cfRule type="expression" dxfId="7384" priority="27449">
      <formula>$J1544:$J4149="CLOSED"</formula>
    </cfRule>
    <cfRule type="expression" dxfId="7383" priority="27450">
      <formula>$J1544:$J4149="OPEN"</formula>
    </cfRule>
  </conditionalFormatting>
  <conditionalFormatting sqref="AL1507:AN1507 Y1509:Y1510 L1507:X1508 C1507:C1508 L1514:X1515 C1514:C1515 L1520:V1521 C1520:C1521 X1520:X1521 Y1531:Y1532 Y1534:Y1535 Y1537:Y1538 Z1536:Z1538">
    <cfRule type="expression" dxfId="7382" priority="27445">
      <formula>$J1507:$J4135="CLOSED"</formula>
    </cfRule>
    <cfRule type="expression" dxfId="7381" priority="27446">
      <formula>$J1507:$J4135="OPEN"</formula>
    </cfRule>
  </conditionalFormatting>
  <conditionalFormatting sqref="J1410 AH1509:AI1510 AA1412:AG1413 L1408:X1410 AL1408:AN1410 AR1408:AR1410 AA1408:AG1410 AR1389 W1398:W1399 B1389:G1389 L1389:X1389 AL1389:AN1389 Z1389:AG1389 AR1393 B1393:G1393 L1393:X1393 AL1393:AN1393 Z1393:AG1393 AR1396:AR1397 B1396:G1397 L1396:X1397 AL1396:AN1397 Z1396:AG1397 AR1400 B1400:G1400 L1400:X1400 AL1400:AN1400 Z1400:AG1400 B1403:G1403 E1462:E1465">
    <cfRule type="expression" dxfId="7380" priority="27443">
      <formula>$J1389:$J4076="CLOSED"</formula>
    </cfRule>
    <cfRule type="expression" dxfId="7379" priority="27444">
      <formula>$J1389:$J4076="OPEN"</formula>
    </cfRule>
  </conditionalFormatting>
  <conditionalFormatting sqref="K1504 J1509:J1510">
    <cfRule type="expression" dxfId="7378" priority="27441">
      <formula>$J1504:$J4136="CLOSED"</formula>
    </cfRule>
    <cfRule type="expression" dxfId="7377" priority="27442">
      <formula>$J1504:$J4136="OPEN"</formula>
    </cfRule>
  </conditionalFormatting>
  <conditionalFormatting sqref="B1544:G1549">
    <cfRule type="expression" dxfId="7376" priority="27433">
      <formula>$J1544:$J4143="CLOSED"</formula>
    </cfRule>
    <cfRule type="expression" dxfId="7375" priority="27434">
      <formula>$J1544:$J4143="OPEN"</formula>
    </cfRule>
  </conditionalFormatting>
  <conditionalFormatting sqref="H1517:I1517 A1517:A1521">
    <cfRule type="expression" dxfId="7374" priority="27431">
      <formula>$J1517:$J4305="CLOSED"</formula>
    </cfRule>
    <cfRule type="expression" dxfId="7373" priority="27432">
      <formula>$J1517:$J4305="OPEN"</formula>
    </cfRule>
  </conditionalFormatting>
  <conditionalFormatting sqref="Y1544:Y1549">
    <cfRule type="expression" dxfId="7372" priority="27429">
      <formula>$J1544:$J4145="CLOSED"</formula>
    </cfRule>
    <cfRule type="expression" dxfId="7371" priority="27430">
      <formula>$J1544:$J4145="OPEN"</formula>
    </cfRule>
  </conditionalFormatting>
  <conditionalFormatting sqref="AH1544:AI1549">
    <cfRule type="expression" dxfId="7370" priority="27427">
      <formula>$J1544:$J4204="CLOSED"</formula>
    </cfRule>
    <cfRule type="expression" dxfId="7369" priority="27428">
      <formula>$J1544:$J4204="OPEN"</formula>
    </cfRule>
  </conditionalFormatting>
  <conditionalFormatting sqref="AJ1544:AK1549 AO1544:AQ1549">
    <cfRule type="expression" dxfId="7368" priority="27423">
      <formula>$J1544:$J4394="CLOSED"</formula>
    </cfRule>
    <cfRule type="expression" dxfId="7367" priority="27424">
      <formula>$J1544:$J4394="OPEN"</formula>
    </cfRule>
  </conditionalFormatting>
  <conditionalFormatting sqref="K1544:K1549">
    <cfRule type="expression" dxfId="7366" priority="27421">
      <formula>$J1544:$J4146="CLOSED"</formula>
    </cfRule>
    <cfRule type="expression" dxfId="7365" priority="27422">
      <formula>$J1544:$J4146="OPEN"</formula>
    </cfRule>
  </conditionalFormatting>
  <conditionalFormatting sqref="H1544:I1549 A1544:A1549 J54">
    <cfRule type="expression" dxfId="7364" priority="27419">
      <formula>$J54:$J2820="CLOSED"</formula>
    </cfRule>
    <cfRule type="expression" dxfId="7363" priority="27420">
      <formula>$J54:$J2820="OPEN"</formula>
    </cfRule>
  </conditionalFormatting>
  <conditionalFormatting sqref="B1550:G1555 AR1550:AR1555 AL1550:AN1555 L1550:X1555">
    <cfRule type="expression" dxfId="7362" priority="27417">
      <formula>$J1550:$J4149="CLOSED"</formula>
    </cfRule>
    <cfRule type="expression" dxfId="7361" priority="27418">
      <formula>$J1550:$J4149="OPEN"</formula>
    </cfRule>
  </conditionalFormatting>
  <conditionalFormatting sqref="H1550:I1555">
    <cfRule type="expression" dxfId="7360" priority="27415">
      <formula>$J1550:$J4316="CLOSED"</formula>
    </cfRule>
    <cfRule type="expression" dxfId="7359" priority="27416">
      <formula>$J1550:$J4316="OPEN"</formula>
    </cfRule>
  </conditionalFormatting>
  <conditionalFormatting sqref="Y1550:Y1555">
    <cfRule type="expression" dxfId="7358" priority="27413">
      <formula>$J1550:$J4151="CLOSED"</formula>
    </cfRule>
    <cfRule type="expression" dxfId="7357" priority="27414">
      <formula>$J1550:$J4151="OPEN"</formula>
    </cfRule>
  </conditionalFormatting>
  <conditionalFormatting sqref="AH1550:AI1555">
    <cfRule type="expression" dxfId="7356" priority="27411">
      <formula>$J1550:$J4210="CLOSED"</formula>
    </cfRule>
    <cfRule type="expression" dxfId="7355" priority="27412">
      <formula>$J1550:$J4210="OPEN"</formula>
    </cfRule>
  </conditionalFormatting>
  <conditionalFormatting sqref="J1550:J1555">
    <cfRule type="expression" dxfId="7354" priority="27409">
      <formula>$J1550:$J4155="CLOSED"</formula>
    </cfRule>
    <cfRule type="expression" dxfId="7353" priority="27410">
      <formula>$J1550:$J4155="OPEN"</formula>
    </cfRule>
  </conditionalFormatting>
  <conditionalFormatting sqref="AJ1550:AK1555 AO1550:AQ1555">
    <cfRule type="expression" dxfId="7352" priority="27407">
      <formula>$J1550:$J4400="CLOSED"</formula>
    </cfRule>
    <cfRule type="expression" dxfId="7351" priority="27408">
      <formula>$J1550:$J4400="OPEN"</formula>
    </cfRule>
  </conditionalFormatting>
  <conditionalFormatting sqref="K1550:K1555">
    <cfRule type="expression" dxfId="7350" priority="27405">
      <formula>$J1550:$J4152="CLOSED"</formula>
    </cfRule>
    <cfRule type="expression" dxfId="7349" priority="27406">
      <formula>$J1550:$J4152="OPEN"</formula>
    </cfRule>
  </conditionalFormatting>
  <conditionalFormatting sqref="A1550:A1555">
    <cfRule type="expression" dxfId="7348" priority="27403">
      <formula>$J1550:$J4316="CLOSED"</formula>
    </cfRule>
    <cfRule type="expression" dxfId="7347" priority="27404">
      <formula>$J1550:$J4316="OPEN"</formula>
    </cfRule>
  </conditionalFormatting>
  <conditionalFormatting sqref="B1556:G1567 AR1556:AR1567 AL1556:AN1567 L1556:X1567">
    <cfRule type="expression" dxfId="7346" priority="27401">
      <formula>$J1556:$J4155="CLOSED"</formula>
    </cfRule>
    <cfRule type="expression" dxfId="7345" priority="27402">
      <formula>$J1556:$J4155="OPEN"</formula>
    </cfRule>
  </conditionalFormatting>
  <conditionalFormatting sqref="H1556:I1567">
    <cfRule type="expression" dxfId="7344" priority="27399">
      <formula>$J1556:$J4322="CLOSED"</formula>
    </cfRule>
    <cfRule type="expression" dxfId="7343" priority="27400">
      <formula>$J1556:$J4322="OPEN"</formula>
    </cfRule>
  </conditionalFormatting>
  <conditionalFormatting sqref="Y1556:Y1567">
    <cfRule type="expression" dxfId="7342" priority="27397">
      <formula>$J1556:$J4157="CLOSED"</formula>
    </cfRule>
    <cfRule type="expression" dxfId="7341" priority="27398">
      <formula>$J1556:$J4157="OPEN"</formula>
    </cfRule>
  </conditionalFormatting>
  <conditionalFormatting sqref="AH1556:AI1567">
    <cfRule type="expression" dxfId="7340" priority="27395">
      <formula>$J1556:$J4216="CLOSED"</formula>
    </cfRule>
    <cfRule type="expression" dxfId="7339" priority="27396">
      <formula>$J1556:$J4216="OPEN"</formula>
    </cfRule>
  </conditionalFormatting>
  <conditionalFormatting sqref="J1556:J1567">
    <cfRule type="expression" dxfId="7338" priority="27393">
      <formula>$J1556:$J4161="CLOSED"</formula>
    </cfRule>
    <cfRule type="expression" dxfId="7337" priority="27394">
      <formula>$J1556:$J4161="OPEN"</formula>
    </cfRule>
  </conditionalFormatting>
  <conditionalFormatting sqref="AJ1556:AK1567 AO1556:AQ1567">
    <cfRule type="expression" dxfId="7336" priority="27391">
      <formula>$J1556:$J4406="CLOSED"</formula>
    </cfRule>
    <cfRule type="expression" dxfId="7335" priority="27392">
      <formula>$J1556:$J4406="OPEN"</formula>
    </cfRule>
  </conditionalFormatting>
  <conditionalFormatting sqref="K1556:K1567">
    <cfRule type="expression" dxfId="7334" priority="27389">
      <formula>$J1556:$J4158="CLOSED"</formula>
    </cfRule>
    <cfRule type="expression" dxfId="7333" priority="27390">
      <formula>$J1556:$J4158="OPEN"</formula>
    </cfRule>
  </conditionalFormatting>
  <conditionalFormatting sqref="A1556:A1567">
    <cfRule type="expression" dxfId="7332" priority="27387">
      <formula>$J1556:$J4322="CLOSED"</formula>
    </cfRule>
    <cfRule type="expression" dxfId="7331" priority="27388">
      <formula>$J1556:$J4322="OPEN"</formula>
    </cfRule>
  </conditionalFormatting>
  <conditionalFormatting sqref="B1568:G1573 AR1568:AR1573 AL1568:AN1573 L1568:X1573">
    <cfRule type="expression" dxfId="7330" priority="27385">
      <formula>$J1568:$J4167="CLOSED"</formula>
    </cfRule>
    <cfRule type="expression" dxfId="7329" priority="27386">
      <formula>$J1568:$J4167="OPEN"</formula>
    </cfRule>
  </conditionalFormatting>
  <conditionalFormatting sqref="H1568:I1573">
    <cfRule type="expression" dxfId="7328" priority="27383">
      <formula>$J1568:$J4334="CLOSED"</formula>
    </cfRule>
    <cfRule type="expression" dxfId="7327" priority="27384">
      <formula>$J1568:$J4334="OPEN"</formula>
    </cfRule>
  </conditionalFormatting>
  <conditionalFormatting sqref="Y1568:Y1573">
    <cfRule type="expression" dxfId="7326" priority="27381">
      <formula>$J1568:$J4169="CLOSED"</formula>
    </cfRule>
    <cfRule type="expression" dxfId="7325" priority="27382">
      <formula>$J1568:$J4169="OPEN"</formula>
    </cfRule>
  </conditionalFormatting>
  <conditionalFormatting sqref="AH1568:AI1573">
    <cfRule type="expression" dxfId="7324" priority="27379">
      <formula>$J1568:$J4228="CLOSED"</formula>
    </cfRule>
    <cfRule type="expression" dxfId="7323" priority="27380">
      <formula>$J1568:$J4228="OPEN"</formula>
    </cfRule>
  </conditionalFormatting>
  <conditionalFormatting sqref="J1568:J1573">
    <cfRule type="expression" dxfId="7322" priority="27377">
      <formula>$J1568:$J4173="CLOSED"</formula>
    </cfRule>
    <cfRule type="expression" dxfId="7321" priority="27378">
      <formula>$J1568:$J4173="OPEN"</formula>
    </cfRule>
  </conditionalFormatting>
  <conditionalFormatting sqref="AJ1568:AK1573 AO1568:AQ1573">
    <cfRule type="expression" dxfId="7320" priority="27375">
      <formula>$J1568:$J4418="CLOSED"</formula>
    </cfRule>
    <cfRule type="expression" dxfId="7319" priority="27376">
      <formula>$J1568:$J4418="OPEN"</formula>
    </cfRule>
  </conditionalFormatting>
  <conditionalFormatting sqref="K1568:K1573">
    <cfRule type="expression" dxfId="7318" priority="27373">
      <formula>$J1568:$J4170="CLOSED"</formula>
    </cfRule>
    <cfRule type="expression" dxfId="7317" priority="27374">
      <formula>$J1568:$J4170="OPEN"</formula>
    </cfRule>
  </conditionalFormatting>
  <conditionalFormatting sqref="A1568:A1573">
    <cfRule type="expression" dxfId="7316" priority="27371">
      <formula>$J1568:$J4334="CLOSED"</formula>
    </cfRule>
    <cfRule type="expression" dxfId="7315" priority="27372">
      <formula>$J1568:$J4334="OPEN"</formula>
    </cfRule>
  </conditionalFormatting>
  <conditionalFormatting sqref="B1574:G1585 AR1574:AR1585 AL1574:AN1585 L1574:X1585">
    <cfRule type="expression" dxfId="7314" priority="27369">
      <formula>$J1574:$J4173="CLOSED"</formula>
    </cfRule>
    <cfRule type="expression" dxfId="7313" priority="27370">
      <formula>$J1574:$J4173="OPEN"</formula>
    </cfRule>
  </conditionalFormatting>
  <conditionalFormatting sqref="H1574:I1585">
    <cfRule type="expression" dxfId="7312" priority="27367">
      <formula>$J1574:$J4340="CLOSED"</formula>
    </cfRule>
    <cfRule type="expression" dxfId="7311" priority="27368">
      <formula>$J1574:$J4340="OPEN"</formula>
    </cfRule>
  </conditionalFormatting>
  <conditionalFormatting sqref="Y1574:Y1585">
    <cfRule type="expression" dxfId="7310" priority="27365">
      <formula>$J1574:$J4175="CLOSED"</formula>
    </cfRule>
    <cfRule type="expression" dxfId="7309" priority="27366">
      <formula>$J1574:$J4175="OPEN"</formula>
    </cfRule>
  </conditionalFormatting>
  <conditionalFormatting sqref="AH1574:AI1585">
    <cfRule type="expression" dxfId="7308" priority="27363">
      <formula>$J1574:$J4234="CLOSED"</formula>
    </cfRule>
    <cfRule type="expression" dxfId="7307" priority="27364">
      <formula>$J1574:$J4234="OPEN"</formula>
    </cfRule>
  </conditionalFormatting>
  <conditionalFormatting sqref="J1574:J1585">
    <cfRule type="expression" dxfId="7306" priority="27361">
      <formula>$J1574:$J4179="CLOSED"</formula>
    </cfRule>
    <cfRule type="expression" dxfId="7305" priority="27362">
      <formula>$J1574:$J4179="OPEN"</formula>
    </cfRule>
  </conditionalFormatting>
  <conditionalFormatting sqref="AJ1574:AK1585 AO1574:AQ1585">
    <cfRule type="expression" dxfId="7304" priority="27359">
      <formula>$J1574:$J4424="CLOSED"</formula>
    </cfRule>
    <cfRule type="expression" dxfId="7303" priority="27360">
      <formula>$J1574:$J4424="OPEN"</formula>
    </cfRule>
  </conditionalFormatting>
  <conditionalFormatting sqref="K1574:K1585">
    <cfRule type="expression" dxfId="7302" priority="27357">
      <formula>$J1574:$J4176="CLOSED"</formula>
    </cfRule>
    <cfRule type="expression" dxfId="7301" priority="27358">
      <formula>$J1574:$J4176="OPEN"</formula>
    </cfRule>
  </conditionalFormatting>
  <conditionalFormatting sqref="A1574:A1585">
    <cfRule type="expression" dxfId="7300" priority="27355">
      <formula>$J1574:$J4340="CLOSED"</formula>
    </cfRule>
    <cfRule type="expression" dxfId="7299" priority="27356">
      <formula>$J1574:$J4340="OPEN"</formula>
    </cfRule>
  </conditionalFormatting>
  <conditionalFormatting sqref="B1586:G1591 AR1586:AR1591 AL1586:AN1591 L1586:X1591">
    <cfRule type="expression" dxfId="7298" priority="27353">
      <formula>$J1586:$J4185="CLOSED"</formula>
    </cfRule>
    <cfRule type="expression" dxfId="7297" priority="27354">
      <formula>$J1586:$J4185="OPEN"</formula>
    </cfRule>
  </conditionalFormatting>
  <conditionalFormatting sqref="H1586:I1591">
    <cfRule type="expression" dxfId="7296" priority="27351">
      <formula>$J1586:$J4352="CLOSED"</formula>
    </cfRule>
    <cfRule type="expression" dxfId="7295" priority="27352">
      <formula>$J1586:$J4352="OPEN"</formula>
    </cfRule>
  </conditionalFormatting>
  <conditionalFormatting sqref="Y1586:Y1591">
    <cfRule type="expression" dxfId="7294" priority="27349">
      <formula>$J1586:$J4187="CLOSED"</formula>
    </cfRule>
    <cfRule type="expression" dxfId="7293" priority="27350">
      <formula>$J1586:$J4187="OPEN"</formula>
    </cfRule>
  </conditionalFormatting>
  <conditionalFormatting sqref="AH1586:AI1591">
    <cfRule type="expression" dxfId="7292" priority="27347">
      <formula>$J1586:$J4246="CLOSED"</formula>
    </cfRule>
    <cfRule type="expression" dxfId="7291" priority="27348">
      <formula>$J1586:$J4246="OPEN"</formula>
    </cfRule>
  </conditionalFormatting>
  <conditionalFormatting sqref="J1586:J1591">
    <cfRule type="expression" dxfId="7290" priority="27345">
      <formula>$J1586:$J4191="CLOSED"</formula>
    </cfRule>
    <cfRule type="expression" dxfId="7289" priority="27346">
      <formula>$J1586:$J4191="OPEN"</formula>
    </cfRule>
  </conditionalFormatting>
  <conditionalFormatting sqref="AJ1586:AK1591 AO1586:AQ1591">
    <cfRule type="expression" dxfId="7288" priority="27343">
      <formula>$J1586:$J4436="CLOSED"</formula>
    </cfRule>
    <cfRule type="expression" dxfId="7287" priority="27344">
      <formula>$J1586:$J4436="OPEN"</formula>
    </cfRule>
  </conditionalFormatting>
  <conditionalFormatting sqref="K1586:K1591">
    <cfRule type="expression" dxfId="7286" priority="27341">
      <formula>$J1586:$J4188="CLOSED"</formula>
    </cfRule>
    <cfRule type="expression" dxfId="7285" priority="27342">
      <formula>$J1586:$J4188="OPEN"</formula>
    </cfRule>
  </conditionalFormatting>
  <conditionalFormatting sqref="A1586:A1591">
    <cfRule type="expression" dxfId="7284" priority="27339">
      <formula>$J1586:$J4352="CLOSED"</formula>
    </cfRule>
    <cfRule type="expression" dxfId="7283" priority="27340">
      <formula>$J1586:$J4352="OPEN"</formula>
    </cfRule>
  </conditionalFormatting>
  <conditionalFormatting sqref="B1592:G1603 AR1592:AR1603 AL1592:AN1603 L1592:X1603">
    <cfRule type="expression" dxfId="7282" priority="27337">
      <formula>$J1592:$J4191="CLOSED"</formula>
    </cfRule>
    <cfRule type="expression" dxfId="7281" priority="27338">
      <formula>$J1592:$J4191="OPEN"</formula>
    </cfRule>
  </conditionalFormatting>
  <conditionalFormatting sqref="H1592:I1603">
    <cfRule type="expression" dxfId="7280" priority="27335">
      <formula>$J1592:$J4358="CLOSED"</formula>
    </cfRule>
    <cfRule type="expression" dxfId="7279" priority="27336">
      <formula>$J1592:$J4358="OPEN"</formula>
    </cfRule>
  </conditionalFormatting>
  <conditionalFormatting sqref="Y1592:Y1603">
    <cfRule type="expression" dxfId="7278" priority="27333">
      <formula>$J1592:$J4193="CLOSED"</formula>
    </cfRule>
    <cfRule type="expression" dxfId="7277" priority="27334">
      <formula>$J1592:$J4193="OPEN"</formula>
    </cfRule>
  </conditionalFormatting>
  <conditionalFormatting sqref="AH1592:AI1603">
    <cfRule type="expression" dxfId="7276" priority="27331">
      <formula>$J1592:$J4252="CLOSED"</formula>
    </cfRule>
    <cfRule type="expression" dxfId="7275" priority="27332">
      <formula>$J1592:$J4252="OPEN"</formula>
    </cfRule>
  </conditionalFormatting>
  <conditionalFormatting sqref="J1592:J1603">
    <cfRule type="expression" dxfId="7274" priority="27329">
      <formula>$J1592:$J4197="CLOSED"</formula>
    </cfRule>
    <cfRule type="expression" dxfId="7273" priority="27330">
      <formula>$J1592:$J4197="OPEN"</formula>
    </cfRule>
  </conditionalFormatting>
  <conditionalFormatting sqref="AJ1592:AK1603 AO1592:AQ1603">
    <cfRule type="expression" dxfId="7272" priority="27327">
      <formula>$J1592:$J4442="CLOSED"</formula>
    </cfRule>
    <cfRule type="expression" dxfId="7271" priority="27328">
      <formula>$J1592:$J4442="OPEN"</formula>
    </cfRule>
  </conditionalFormatting>
  <conditionalFormatting sqref="K1592:K1603">
    <cfRule type="expression" dxfId="7270" priority="27325">
      <formula>$J1592:$J4194="CLOSED"</formula>
    </cfRule>
    <cfRule type="expression" dxfId="7269" priority="27326">
      <formula>$J1592:$J4194="OPEN"</formula>
    </cfRule>
  </conditionalFormatting>
  <conditionalFormatting sqref="A1592:A1603">
    <cfRule type="expression" dxfId="7268" priority="27323">
      <formula>$J1592:$J4358="CLOSED"</formula>
    </cfRule>
    <cfRule type="expression" dxfId="7267" priority="27324">
      <formula>$J1592:$J4358="OPEN"</formula>
    </cfRule>
  </conditionalFormatting>
  <conditionalFormatting sqref="B1604:G1609 AR1604:AR1609 AL1604:AN1609 L1604:X1609">
    <cfRule type="expression" dxfId="7266" priority="27321">
      <formula>$J1604:$J4203="CLOSED"</formula>
    </cfRule>
    <cfRule type="expression" dxfId="7265" priority="27322">
      <formula>$J1604:$J4203="OPEN"</formula>
    </cfRule>
  </conditionalFormatting>
  <conditionalFormatting sqref="H1604:I1609">
    <cfRule type="expression" dxfId="7264" priority="27319">
      <formula>$J1604:$J4370="CLOSED"</formula>
    </cfRule>
    <cfRule type="expression" dxfId="7263" priority="27320">
      <formula>$J1604:$J4370="OPEN"</formula>
    </cfRule>
  </conditionalFormatting>
  <conditionalFormatting sqref="Y1604:Y1609">
    <cfRule type="expression" dxfId="7262" priority="27317">
      <formula>$J1604:$J4205="CLOSED"</formula>
    </cfRule>
    <cfRule type="expression" dxfId="7261" priority="27318">
      <formula>$J1604:$J4205="OPEN"</formula>
    </cfRule>
  </conditionalFormatting>
  <conditionalFormatting sqref="AH1604:AI1609">
    <cfRule type="expression" dxfId="7260" priority="27315">
      <formula>$J1604:$J4264="CLOSED"</formula>
    </cfRule>
    <cfRule type="expression" dxfId="7259" priority="27316">
      <formula>$J1604:$J4264="OPEN"</formula>
    </cfRule>
  </conditionalFormatting>
  <conditionalFormatting sqref="J1604:J1609">
    <cfRule type="expression" dxfId="7258" priority="27313">
      <formula>$J1604:$J4209="CLOSED"</formula>
    </cfRule>
    <cfRule type="expression" dxfId="7257" priority="27314">
      <formula>$J1604:$J4209="OPEN"</formula>
    </cfRule>
  </conditionalFormatting>
  <conditionalFormatting sqref="AJ1604:AK1609 AO1604:AQ1609">
    <cfRule type="expression" dxfId="7256" priority="27311">
      <formula>$J1604:$J4454="CLOSED"</formula>
    </cfRule>
    <cfRule type="expression" dxfId="7255" priority="27312">
      <formula>$J1604:$J4454="OPEN"</formula>
    </cfRule>
  </conditionalFormatting>
  <conditionalFormatting sqref="K1604:K1609">
    <cfRule type="expression" dxfId="7254" priority="27309">
      <formula>$J1604:$J4206="CLOSED"</formula>
    </cfRule>
    <cfRule type="expression" dxfId="7253" priority="27310">
      <formula>$J1604:$J4206="OPEN"</formula>
    </cfRule>
  </conditionalFormatting>
  <conditionalFormatting sqref="A1604:A1609">
    <cfRule type="expression" dxfId="7252" priority="27307">
      <formula>$J1604:$J4370="CLOSED"</formula>
    </cfRule>
    <cfRule type="expression" dxfId="7251" priority="27308">
      <formula>$J1604:$J4370="OPEN"</formula>
    </cfRule>
  </conditionalFormatting>
  <conditionalFormatting sqref="B1610:G1621 AR1610:AR1621 AL1610:AN1621 L1610:X1621">
    <cfRule type="expression" dxfId="7250" priority="27305">
      <formula>$J1610:$J4209="CLOSED"</formula>
    </cfRule>
    <cfRule type="expression" dxfId="7249" priority="27306">
      <formula>$J1610:$J4209="OPEN"</formula>
    </cfRule>
  </conditionalFormatting>
  <conditionalFormatting sqref="H1610:I1621">
    <cfRule type="expression" dxfId="7248" priority="27303">
      <formula>$J1610:$J4376="CLOSED"</formula>
    </cfRule>
    <cfRule type="expression" dxfId="7247" priority="27304">
      <formula>$J1610:$J4376="OPEN"</formula>
    </cfRule>
  </conditionalFormatting>
  <conditionalFormatting sqref="Y1610:Y1621">
    <cfRule type="expression" dxfId="7246" priority="27301">
      <formula>$J1610:$J4211="CLOSED"</formula>
    </cfRule>
    <cfRule type="expression" dxfId="7245" priority="27302">
      <formula>$J1610:$J4211="OPEN"</formula>
    </cfRule>
  </conditionalFormatting>
  <conditionalFormatting sqref="AH1610:AI1621">
    <cfRule type="expression" dxfId="7244" priority="27299">
      <formula>$J1610:$J4270="CLOSED"</formula>
    </cfRule>
    <cfRule type="expression" dxfId="7243" priority="27300">
      <formula>$J1610:$J4270="OPEN"</formula>
    </cfRule>
  </conditionalFormatting>
  <conditionalFormatting sqref="J1610:J1621">
    <cfRule type="expression" dxfId="7242" priority="27297">
      <formula>$J1610:$J4215="CLOSED"</formula>
    </cfRule>
    <cfRule type="expression" dxfId="7241" priority="27298">
      <formula>$J1610:$J4215="OPEN"</formula>
    </cfRule>
  </conditionalFormatting>
  <conditionalFormatting sqref="AJ1610:AK1621 AO1610:AQ1621">
    <cfRule type="expression" dxfId="7240" priority="27295">
      <formula>$J1610:$J4460="CLOSED"</formula>
    </cfRule>
    <cfRule type="expression" dxfId="7239" priority="27296">
      <formula>$J1610:$J4460="OPEN"</formula>
    </cfRule>
  </conditionalFormatting>
  <conditionalFormatting sqref="K1610:K1621">
    <cfRule type="expression" dxfId="7238" priority="27293">
      <formula>$J1610:$J4212="CLOSED"</formula>
    </cfRule>
    <cfRule type="expression" dxfId="7237" priority="27294">
      <formula>$J1610:$J4212="OPEN"</formula>
    </cfRule>
  </conditionalFormatting>
  <conditionalFormatting sqref="A1610:A1621">
    <cfRule type="expression" dxfId="7236" priority="27291">
      <formula>$J1610:$J4376="CLOSED"</formula>
    </cfRule>
    <cfRule type="expression" dxfId="7235" priority="27292">
      <formula>$J1610:$J4376="OPEN"</formula>
    </cfRule>
  </conditionalFormatting>
  <conditionalFormatting sqref="B1622:G1627 AR1622:AR1627 AL1622:AN1627 L1622:X1627">
    <cfRule type="expression" dxfId="7234" priority="27289">
      <formula>$J1622:$J4221="CLOSED"</formula>
    </cfRule>
    <cfRule type="expression" dxfId="7233" priority="27290">
      <formula>$J1622:$J4221="OPEN"</formula>
    </cfRule>
  </conditionalFormatting>
  <conditionalFormatting sqref="H1622:I1627">
    <cfRule type="expression" dxfId="7232" priority="27287">
      <formula>$J1622:$J4388="CLOSED"</formula>
    </cfRule>
    <cfRule type="expression" dxfId="7231" priority="27288">
      <formula>$J1622:$J4388="OPEN"</formula>
    </cfRule>
  </conditionalFormatting>
  <conditionalFormatting sqref="Y1622:Y1627">
    <cfRule type="expression" dxfId="7230" priority="27285">
      <formula>$J1622:$J4223="CLOSED"</formula>
    </cfRule>
    <cfRule type="expression" dxfId="7229" priority="27286">
      <formula>$J1622:$J4223="OPEN"</formula>
    </cfRule>
  </conditionalFormatting>
  <conditionalFormatting sqref="AH1622:AI1627">
    <cfRule type="expression" dxfId="7228" priority="27283">
      <formula>$J1622:$J4282="CLOSED"</formula>
    </cfRule>
    <cfRule type="expression" dxfId="7227" priority="27284">
      <formula>$J1622:$J4282="OPEN"</formula>
    </cfRule>
  </conditionalFormatting>
  <conditionalFormatting sqref="J1622:J1627">
    <cfRule type="expression" dxfId="7226" priority="27281">
      <formula>$J1622:$J4227="CLOSED"</formula>
    </cfRule>
    <cfRule type="expression" dxfId="7225" priority="27282">
      <formula>$J1622:$J4227="OPEN"</formula>
    </cfRule>
  </conditionalFormatting>
  <conditionalFormatting sqref="AJ1622:AK1627 AO1622:AQ1627">
    <cfRule type="expression" dxfId="7224" priority="27279">
      <formula>$J1622:$J4472="CLOSED"</formula>
    </cfRule>
    <cfRule type="expression" dxfId="7223" priority="27280">
      <formula>$J1622:$J4472="OPEN"</formula>
    </cfRule>
  </conditionalFormatting>
  <conditionalFormatting sqref="K1622:K1627">
    <cfRule type="expression" dxfId="7222" priority="27277">
      <formula>$J1622:$J4224="CLOSED"</formula>
    </cfRule>
    <cfRule type="expression" dxfId="7221" priority="27278">
      <formula>$J1622:$J4224="OPEN"</formula>
    </cfRule>
  </conditionalFormatting>
  <conditionalFormatting sqref="A1622:A1627">
    <cfRule type="expression" dxfId="7220" priority="27275">
      <formula>$J1622:$J4388="CLOSED"</formula>
    </cfRule>
    <cfRule type="expression" dxfId="7219" priority="27276">
      <formula>$J1622:$J4388="OPEN"</formula>
    </cfRule>
  </conditionalFormatting>
  <conditionalFormatting sqref="B1628:G1639 AR1628:AR1639 AL1628:AN1639 L1628:X1639">
    <cfRule type="expression" dxfId="7218" priority="27273">
      <formula>$J1628:$J4227="CLOSED"</formula>
    </cfRule>
    <cfRule type="expression" dxfId="7217" priority="27274">
      <formula>$J1628:$J4227="OPEN"</formula>
    </cfRule>
  </conditionalFormatting>
  <conditionalFormatting sqref="H1628:I1639">
    <cfRule type="expression" dxfId="7216" priority="27271">
      <formula>$J1628:$J4394="CLOSED"</formula>
    </cfRule>
    <cfRule type="expression" dxfId="7215" priority="27272">
      <formula>$J1628:$J4394="OPEN"</formula>
    </cfRule>
  </conditionalFormatting>
  <conditionalFormatting sqref="Y1628:Y1639">
    <cfRule type="expression" dxfId="7214" priority="27269">
      <formula>$J1628:$J4229="CLOSED"</formula>
    </cfRule>
    <cfRule type="expression" dxfId="7213" priority="27270">
      <formula>$J1628:$J4229="OPEN"</formula>
    </cfRule>
  </conditionalFormatting>
  <conditionalFormatting sqref="AH1628:AI1639">
    <cfRule type="expression" dxfId="7212" priority="27267">
      <formula>$J1628:$J4288="CLOSED"</formula>
    </cfRule>
    <cfRule type="expression" dxfId="7211" priority="27268">
      <formula>$J1628:$J4288="OPEN"</formula>
    </cfRule>
  </conditionalFormatting>
  <conditionalFormatting sqref="J1628:J1639">
    <cfRule type="expression" dxfId="7210" priority="27265">
      <formula>$J1628:$J4233="CLOSED"</formula>
    </cfRule>
    <cfRule type="expression" dxfId="7209" priority="27266">
      <formula>$J1628:$J4233="OPEN"</formula>
    </cfRule>
  </conditionalFormatting>
  <conditionalFormatting sqref="AJ1628:AK1639 AO1628:AQ1639">
    <cfRule type="expression" dxfId="7208" priority="27263">
      <formula>$J1628:$J4478="CLOSED"</formula>
    </cfRule>
    <cfRule type="expression" dxfId="7207" priority="27264">
      <formula>$J1628:$J4478="OPEN"</formula>
    </cfRule>
  </conditionalFormatting>
  <conditionalFormatting sqref="K1628:K1639">
    <cfRule type="expression" dxfId="7206" priority="27261">
      <formula>$J1628:$J4230="CLOSED"</formula>
    </cfRule>
    <cfRule type="expression" dxfId="7205" priority="27262">
      <formula>$J1628:$J4230="OPEN"</formula>
    </cfRule>
  </conditionalFormatting>
  <conditionalFormatting sqref="A1628:A1639">
    <cfRule type="expression" dxfId="7204" priority="27259">
      <formula>$J1628:$J4394="CLOSED"</formula>
    </cfRule>
    <cfRule type="expression" dxfId="7203" priority="27260">
      <formula>$J1628:$J4394="OPEN"</formula>
    </cfRule>
  </conditionalFormatting>
  <conditionalFormatting sqref="B1640:G1645 AR1640:AR1645 AL1640:AN1645 L1640:X1645">
    <cfRule type="expression" dxfId="7202" priority="27257">
      <formula>$J1640:$J4239="CLOSED"</formula>
    </cfRule>
    <cfRule type="expression" dxfId="7201" priority="27258">
      <formula>$J1640:$J4239="OPEN"</formula>
    </cfRule>
  </conditionalFormatting>
  <conditionalFormatting sqref="H1640:I1645">
    <cfRule type="expression" dxfId="7200" priority="27255">
      <formula>$J1640:$J4406="CLOSED"</formula>
    </cfRule>
    <cfRule type="expression" dxfId="7199" priority="27256">
      <formula>$J1640:$J4406="OPEN"</formula>
    </cfRule>
  </conditionalFormatting>
  <conditionalFormatting sqref="Y1640:Y1645">
    <cfRule type="expression" dxfId="7198" priority="27253">
      <formula>$J1640:$J4241="CLOSED"</formula>
    </cfRule>
    <cfRule type="expression" dxfId="7197" priority="27254">
      <formula>$J1640:$J4241="OPEN"</formula>
    </cfRule>
  </conditionalFormatting>
  <conditionalFormatting sqref="AH1640:AI1645">
    <cfRule type="expression" dxfId="7196" priority="27251">
      <formula>$J1640:$J4300="CLOSED"</formula>
    </cfRule>
    <cfRule type="expression" dxfId="7195" priority="27252">
      <formula>$J1640:$J4300="OPEN"</formula>
    </cfRule>
  </conditionalFormatting>
  <conditionalFormatting sqref="J1640:J1645">
    <cfRule type="expression" dxfId="7194" priority="27249">
      <formula>$J1640:$J4245="CLOSED"</formula>
    </cfRule>
    <cfRule type="expression" dxfId="7193" priority="27250">
      <formula>$J1640:$J4245="OPEN"</formula>
    </cfRule>
  </conditionalFormatting>
  <conditionalFormatting sqref="AJ1640:AK1645 AO1640:AQ1645">
    <cfRule type="expression" dxfId="7192" priority="27247">
      <formula>$J1640:$J4490="CLOSED"</formula>
    </cfRule>
    <cfRule type="expression" dxfId="7191" priority="27248">
      <formula>$J1640:$J4490="OPEN"</formula>
    </cfRule>
  </conditionalFormatting>
  <conditionalFormatting sqref="K1640:K1645">
    <cfRule type="expression" dxfId="7190" priority="27245">
      <formula>$J1640:$J4242="CLOSED"</formula>
    </cfRule>
    <cfRule type="expression" dxfId="7189" priority="27246">
      <formula>$J1640:$J4242="OPEN"</formula>
    </cfRule>
  </conditionalFormatting>
  <conditionalFormatting sqref="A1640:A1645">
    <cfRule type="expression" dxfId="7188" priority="27243">
      <formula>$J1640:$J4406="CLOSED"</formula>
    </cfRule>
    <cfRule type="expression" dxfId="7187" priority="27244">
      <formula>$J1640:$J4406="OPEN"</formula>
    </cfRule>
  </conditionalFormatting>
  <conditionalFormatting sqref="L811:W811 AA809:AG811 AL809:AN811 AR809:AR811 C811:D811 F811:G811 AA669:AG670 AL669:AN670 L669:V670 AR669:AR670 AR673 AA682:AG682 AL682:AN682 L682:V682 AR682 AA676:AG676 L676:V676 AR676 AL676:AN676 K423 K450 K447 K445 K443 AA673:AG673 AL673:AN673 L673:V673 L809:V810 K481 F812:F818 W812:W818">
    <cfRule type="expression" dxfId="7186" priority="9522079">
      <formula>$J423:$J3584="CLOSED"</formula>
    </cfRule>
    <cfRule type="expression" dxfId="7185" priority="9522080">
      <formula>$J423:$J3584="OPEN"</formula>
    </cfRule>
  </conditionalFormatting>
  <conditionalFormatting sqref="AH729:AI735 AH753:AI764 AH791:AI792 AH795:AI796 AH766:AI775 AH778:AI779 AH781:AI784 AH786:AI789">
    <cfRule type="expression" dxfId="7184" priority="9522173">
      <formula>$J729:$J3903="CLOSED"</formula>
    </cfRule>
    <cfRule type="expression" dxfId="7183" priority="9522174">
      <formula>$J729:$J3903="OPEN"</formula>
    </cfRule>
  </conditionalFormatting>
  <conditionalFormatting sqref="E1435:E1445 G1435:G1450 G1452:G1453 G1455:G1456 G1458:G1459 E1499:E1500 G1498:G1500 G1506 G1518 Y747 Y751 G666:G667 C666:C667 L700:V700 X700 AL700:AN700 AL666:AN666 X666 M667:O667 Z666:AG666 L666:V666 AR666 AR700 AA700:AG700 C700 G700">
    <cfRule type="expression" dxfId="7182" priority="9529243">
      <formula>$J666:$J3835="CLOSED"</formula>
    </cfRule>
    <cfRule type="expression" dxfId="7181" priority="9529244">
      <formula>$J666:$J3835="OPEN"</formula>
    </cfRule>
  </conditionalFormatting>
  <conditionalFormatting sqref="P1542:X1542 B1542:C1542 K1542:L1542 AR1542 AL1542:AN1542 Z1542:AG1542 AL681:AN681 L650:V650 AA701:AG701 AL701:AN701 AR701 L703:V703 AA703:AG703 AL703:AN703 L701:V701 AR703 Z650:AG650 AR654 L654:V654 Z654:AG654 AL650:AN650 AL654:AN654 AR650 AR681 L681:V681 Z681:AG681">
    <cfRule type="expression" dxfId="7180" priority="9661569">
      <formula>$J650:$J3816="CLOSED"</formula>
    </cfRule>
    <cfRule type="expression" dxfId="7179" priority="9661570">
      <formula>$J650:$J3816="OPEN"</formula>
    </cfRule>
  </conditionalFormatting>
  <conditionalFormatting sqref="B1465:C1465">
    <cfRule type="expression" dxfId="7178" priority="9669881">
      <formula>$J1465:$J4504="CLOSED"</formula>
    </cfRule>
    <cfRule type="expression" dxfId="7177" priority="9669882">
      <formula>$J1465:$J4504="OPEN"</formula>
    </cfRule>
  </conditionalFormatting>
  <conditionalFormatting sqref="AJ1420:AK1420">
    <cfRule type="expression" dxfId="7176" priority="9672003">
      <formula>$J1420:$J4370="CLOSED"</formula>
    </cfRule>
    <cfRule type="expression" dxfId="7175" priority="9672004">
      <formula>$J1420:$J4370="OPEN"</formula>
    </cfRule>
  </conditionalFormatting>
  <conditionalFormatting sqref="AH855:AI856 AH862:AI862 AH843:AI844 AH846:AI847 K736 K724">
    <cfRule type="expression" dxfId="7174" priority="9672135">
      <formula>$J724:$J3844="CLOSED"</formula>
    </cfRule>
    <cfRule type="expression" dxfId="7173" priority="9672136">
      <formula>$J724:$J3844="OPEN"</formula>
    </cfRule>
  </conditionalFormatting>
  <conditionalFormatting sqref="AO1408:AQ1410 AJ1408:AK1410 AO1389:AQ1389 AJ1389:AK1389 AO1393:AQ1393 AJ1393:AK1393 AO1396:AQ1397 AJ1396:AK1397 AO1400:AQ1400 AJ1400:AK1400">
    <cfRule type="expression" dxfId="7172" priority="9685783">
      <formula>$J1389:$J4327="CLOSED"</formula>
    </cfRule>
    <cfRule type="expression" dxfId="7171" priority="9685784">
      <formula>$J1389:$J4327="OPEN"</formula>
    </cfRule>
  </conditionalFormatting>
  <conditionalFormatting sqref="G614">
    <cfRule type="expression" dxfId="7170" priority="9695429">
      <formula>$J614:$J3911="CLOSED"</formula>
    </cfRule>
    <cfRule type="expression" dxfId="7169" priority="9695430">
      <formula>$J614:$J3911="OPEN"</formula>
    </cfRule>
  </conditionalFormatting>
  <conditionalFormatting sqref="W723:W725 Z575:Z576 AR529:AR538 Z529:AG538 L529:V538 X529:X538 Z539:Z540 AR541:AR543 Z541:AG543 L541:V543 X541:X543 AL529:AN538 AL541:AN543 Y546 AL572:AN572 L572:V572 AA586:AG586 L586:V586 AA592:AG592 L592:V592 X572 Y573 AA572:AG572 AL586:AN586 X586 Y587 AR572 AR586 AL592:AN592 X592 Y593 AR592 X521:X527 H842:I844 H846:I847 A846:A847">
    <cfRule type="expression" dxfId="7168" priority="9695501">
      <formula>$J521:$J3747="CLOSED"</formula>
    </cfRule>
    <cfRule type="expression" dxfId="7167" priority="9695502">
      <formula>$J521:$J3747="OPEN"</formula>
    </cfRule>
  </conditionalFormatting>
  <conditionalFormatting sqref="K728 K737 K740 K748 K752 Y495:Y496 AH460:AI461 AH463:AI464 AH469:AI470 Y502:Y503 Y528 Y520 Y516 Y507 K762 K766">
    <cfRule type="expression" dxfId="7166" priority="9697055">
      <formula>$J460:$J3778="CLOSED"</formula>
    </cfRule>
    <cfRule type="expression" dxfId="7165" priority="9697056">
      <formula>$J460:$J3778="OPEN"</formula>
    </cfRule>
  </conditionalFormatting>
  <conditionalFormatting sqref="AH1408:AI1408">
    <cfRule type="expression" dxfId="7164" priority="9723413">
      <formula>$J1408:$J4162="CLOSED"</formula>
    </cfRule>
    <cfRule type="expression" dxfId="7163" priority="9723414">
      <formula>$J1408:$J4162="OPEN"</formula>
    </cfRule>
  </conditionalFormatting>
  <conditionalFormatting sqref="AL1539:AN1539 AR1539 C1539 O1539:V1539 X1539 AA1539:AG1539">
    <cfRule type="expression" dxfId="7162" priority="26325">
      <formula>$J1539:$J4357="CLOSED"</formula>
    </cfRule>
    <cfRule type="expression" dxfId="7161" priority="26326">
      <formula>$J1539:$J4357="OPEN"</formula>
    </cfRule>
  </conditionalFormatting>
  <conditionalFormatting sqref="G1409:G1410 F1468 F1470 F1472">
    <cfRule type="expression" dxfId="7160" priority="10062487">
      <formula>$J1409:$J4136="CLOSED"</formula>
    </cfRule>
    <cfRule type="expression" dxfId="7159" priority="10062488">
      <formula>$J1409:$J4136="OPEN"</formula>
    </cfRule>
  </conditionalFormatting>
  <conditionalFormatting sqref="G1408 K1391:K1392">
    <cfRule type="expression" dxfId="7158" priority="10062623">
      <formula>$J1391:$J4124="CLOSED"</formula>
    </cfRule>
    <cfRule type="expression" dxfId="7157" priority="10062624">
      <formula>$J1391:$J4124="OPEN"</formula>
    </cfRule>
  </conditionalFormatting>
  <conditionalFormatting sqref="AH1391:AI1392 AH1394:AI1395 AH1398:AI1399 AH1401:AI1403 G1391:G1392 K1394 K1398 K1401">
    <cfRule type="expression" dxfId="7156" priority="25449">
      <formula>$J1391:$J4127="CLOSED"</formula>
    </cfRule>
    <cfRule type="expression" dxfId="7155" priority="25450">
      <formula>$J1391:$J4127="OPEN"</formula>
    </cfRule>
  </conditionalFormatting>
  <conditionalFormatting sqref="K687:K688 K699 K708 K713 K716 AL457:AN458 AR457:AR458 X457:X458 L457:V458 Z457:AG458 X405 Z403:AG403 AR403 X403 AL403:AN403 Y429 Y425 L403:V403 C403 K696 K684 K637">
    <cfRule type="expression" dxfId="7154" priority="10080115">
      <formula>$J403:$J3727="CLOSED"</formula>
    </cfRule>
    <cfRule type="expression" dxfId="7153" priority="10080116">
      <formula>$J403:$J3727="OPEN"</formula>
    </cfRule>
  </conditionalFormatting>
  <conditionalFormatting sqref="Y851 K811 G729:G735 G791:G792 G795:G796 Y667:Y668 G753:G764 G766:G775 G778:G779 G781:G784 G786:G789">
    <cfRule type="expression" dxfId="7152" priority="10080217">
      <formula>$J667:$J3831="CLOSED"</formula>
    </cfRule>
    <cfRule type="expression" dxfId="7151" priority="10080218">
      <formula>$J667:$J3831="OPEN"</formula>
    </cfRule>
  </conditionalFormatting>
  <conditionalFormatting sqref="A862 E453:E454 A842:A844">
    <cfRule type="expression" dxfId="7150" priority="10090277">
      <formula>$J453:$J3801="CLOSED"</formula>
    </cfRule>
    <cfRule type="expression" dxfId="7149" priority="10090278">
      <formula>$J453:$J3801="OPEN"</formula>
    </cfRule>
  </conditionalFormatting>
  <conditionalFormatting sqref="AH1410:AI1410 F1390 F1394:F1395 F1398:F1399 F1401:F1402">
    <cfRule type="expression" dxfId="7148" priority="10095223">
      <formula>$J1390:$J4132="CLOSED"</formula>
    </cfRule>
    <cfRule type="expression" dxfId="7147" priority="10095224">
      <formula>$J1390:$J4132="OPEN"</formula>
    </cfRule>
  </conditionalFormatting>
  <conditionalFormatting sqref="W720:W722 Y714:Y715 Y717:Y718 L719:X719 Z719:AG719 AL719:AN719 C719 AR719">
    <cfRule type="expression" dxfId="7146" priority="25209">
      <formula>$J714:$J3839="CLOSED"</formula>
    </cfRule>
    <cfRule type="expression" dxfId="7145" priority="25210">
      <formula>$J714:$J3839="OPEN"</formula>
    </cfRule>
  </conditionalFormatting>
  <conditionalFormatting sqref="L857:V857 AR857 AL857:AN857 D862 W862 Z857:AG857 L842:V842 AL842:AN842 Z842:AG842 AR842 G842 X842">
    <cfRule type="expression" dxfId="7144" priority="25195">
      <formula>$J842:$J3905="CLOSED"</formula>
    </cfRule>
    <cfRule type="expression" dxfId="7143" priority="25196">
      <formula>$J842:$J3905="OPEN"</formula>
    </cfRule>
  </conditionalFormatting>
  <conditionalFormatting sqref="K1404:K1407 F1409:F1410 K1496:K1497">
    <cfRule type="expression" dxfId="7142" priority="25177">
      <formula>$J1404:$J4135="CLOSED"</formula>
    </cfRule>
    <cfRule type="expression" dxfId="7141" priority="25178">
      <formula>$J1404:$J4135="OPEN"</formula>
    </cfRule>
  </conditionalFormatting>
  <conditionalFormatting sqref="A1522:A1529 A1531:A1532 A1534:A1543">
    <cfRule type="expression" dxfId="7140" priority="25175">
      <formula>$J1522:$J4308="CLOSED"</formula>
    </cfRule>
    <cfRule type="expression" dxfId="7139" priority="25176">
      <formula>$J1522:$J4308="OPEN"</formula>
    </cfRule>
  </conditionalFormatting>
  <conditionalFormatting sqref="G1404:G1407 K1391 G1496:G1497">
    <cfRule type="expression" dxfId="7138" priority="25095">
      <formula>$J1391:$J4125="CLOSED"</formula>
    </cfRule>
    <cfRule type="expression" dxfId="7137" priority="25096">
      <formula>$J1391:$J4125="OPEN"</formula>
    </cfRule>
  </conditionalFormatting>
  <conditionalFormatting sqref="B1404:D1407 E1391:E1392 B1496:D1497">
    <cfRule type="expression" dxfId="7136" priority="10266483">
      <formula>$J1391:$J4103="CLOSED"</formula>
    </cfRule>
    <cfRule type="expression" dxfId="7135" priority="10266484">
      <formula>$J1391:$J4103="OPEN"</formula>
    </cfRule>
  </conditionalFormatting>
  <conditionalFormatting sqref="AO1416:AQ1417 AO1422:AQ1423 AO1425:AQ1426 AO1430:AQ1431">
    <cfRule type="expression" dxfId="7134" priority="24935">
      <formula>$J1416:$J4352="CLOSED"</formula>
    </cfRule>
    <cfRule type="expression" dxfId="7133" priority="24936">
      <formula>$J1416:$J4352="OPEN"</formula>
    </cfRule>
  </conditionalFormatting>
  <conditionalFormatting sqref="AH1404:AI1407 AH1496:AI1497">
    <cfRule type="expression" dxfId="7132" priority="24861">
      <formula>$J1404:$J4159="CLOSED"</formula>
    </cfRule>
    <cfRule type="expression" dxfId="7131" priority="24862">
      <formula>$J1404:$J4159="OPEN"</formula>
    </cfRule>
  </conditionalFormatting>
  <conditionalFormatting sqref="E1404:E1407 E1496:E1497">
    <cfRule type="expression" dxfId="7130" priority="24839">
      <formula>$J1404:$J4114="CLOSED"</formula>
    </cfRule>
    <cfRule type="expression" dxfId="7129" priority="24840">
      <formula>$J1404:$J4114="OPEN"</formula>
    </cfRule>
  </conditionalFormatting>
  <conditionalFormatting sqref="B1408:D1408">
    <cfRule type="expression" dxfId="7128" priority="24789">
      <formula>$J1408:$J4119="CLOSED"</formula>
    </cfRule>
    <cfRule type="expression" dxfId="7127" priority="24790">
      <formula>$J1408:$J4119="OPEN"</formula>
    </cfRule>
  </conditionalFormatting>
  <conditionalFormatting sqref="AL720:AN722 L720:V722 X720:X722 AR720:AR722 Z720:AG722 Y723">
    <cfRule type="expression" dxfId="7126" priority="10343997">
      <formula>$J720:$J3841="CLOSED"</formula>
    </cfRule>
    <cfRule type="expression" dxfId="7125" priority="10343998">
      <formula>$J720:$J3841="OPEN"</formula>
    </cfRule>
  </conditionalFormatting>
  <conditionalFormatting sqref="D1465">
    <cfRule type="expression" dxfId="7124" priority="10346187">
      <formula>$J1465:$J4523="CLOSED"</formula>
    </cfRule>
    <cfRule type="expression" dxfId="7123" priority="10346188">
      <formula>$J1465:$J4523="OPEN"</formula>
    </cfRule>
  </conditionalFormatting>
  <conditionalFormatting sqref="AL813:AN818 AR813:AR818 L813:V818 Z813:AG818 C815">
    <cfRule type="expression" dxfId="7122" priority="10349181">
      <formula>$J813:$J3885="CLOSED"</formula>
    </cfRule>
    <cfRule type="expression" dxfId="7121" priority="10349182">
      <formula>$J813:$J3885="OPEN"</formula>
    </cfRule>
  </conditionalFormatting>
  <conditionalFormatting sqref="L747:V747 G747 Z747:AG747 AR747 AL747:AN747 C747 X747 L751:V751 G751 Z751:AG751 AR751 AL751:AN751 C751 X751 C669:C671 G669:G671 C673:C674 G673:G674 C676:C677 G676:G678 C682:C683 G682:G683 C685:C686 G685:G686 C694:C695 G694:G695 C697:C698 G697:G698 C706:C707 G706:G707 C711:C712 G711:G712 C714:C715 G714:G715 C717:C718 G717:G718 G688 M798:N798">
    <cfRule type="expression" dxfId="7120" priority="10352893">
      <formula>$J669:$J3836="CLOSED"</formula>
    </cfRule>
    <cfRule type="expression" dxfId="7119" priority="10352894">
      <formula>$J669:$J3836="OPEN"</formula>
    </cfRule>
  </conditionalFormatting>
  <conditionalFormatting sqref="AO1410:AQ1410 AJ1410:AK1410">
    <cfRule type="expression" dxfId="7118" priority="10354849">
      <formula>$J1410:$J4342="CLOSED"</formula>
    </cfRule>
    <cfRule type="expression" dxfId="7117" priority="10354850">
      <formula>$J1410:$J4342="OPEN"</formula>
    </cfRule>
  </conditionalFormatting>
  <conditionalFormatting sqref="AO849:AQ849 AJ849:AK849 AJ852:AK854 AO852:AQ854 G475 G472">
    <cfRule type="expression" dxfId="7116" priority="10355579">
      <formula>$J472:$J3789="CLOSED"</formula>
    </cfRule>
    <cfRule type="expression" dxfId="7115" priority="10355580">
      <formula>$J472:$J3789="OPEN"</formula>
    </cfRule>
  </conditionalFormatting>
  <conditionalFormatting sqref="AR1414 AL1414:AN1414 J56">
    <cfRule type="expression" dxfId="7114" priority="10356207">
      <formula>$J56:$J3102="CLOSED"</formula>
    </cfRule>
    <cfRule type="expression" dxfId="7113" priority="10356208">
      <formula>$J56:$J3102="OPEN"</formula>
    </cfRule>
  </conditionalFormatting>
  <conditionalFormatting sqref="AJ1419:AK1419 G586 G592 G572 M777:O777">
    <cfRule type="expression" dxfId="7112" priority="10361687">
      <formula>$J572:$J3999="CLOSED"</formula>
    </cfRule>
    <cfRule type="expression" dxfId="7111" priority="10361688">
      <formula>$J572:$J3999="OPEN"</formula>
    </cfRule>
  </conditionalFormatting>
  <conditionalFormatting sqref="B1509">
    <cfRule type="expression" dxfId="7110" priority="10363007">
      <formula>$J1509:$J4538="CLOSED"</formula>
    </cfRule>
    <cfRule type="expression" dxfId="7109" priority="10363008">
      <formula>$J1509:$J4538="OPEN"</formula>
    </cfRule>
  </conditionalFormatting>
  <conditionalFormatting sqref="W1465">
    <cfRule type="expression" dxfId="7108" priority="10365207">
      <formula>$J1465:$J4516="CLOSED"</formula>
    </cfRule>
    <cfRule type="expression" dxfId="7107" priority="10365208">
      <formula>$J1465:$J4516="OPEN"</formula>
    </cfRule>
  </conditionalFormatting>
  <conditionalFormatting sqref="K812:K818">
    <cfRule type="expression" dxfId="7106" priority="10365257">
      <formula>$J812:$J3977="CLOSED"</formula>
    </cfRule>
    <cfRule type="expression" dxfId="7105" priority="10365258">
      <formula>$J812:$J3977="OPEN"</formula>
    </cfRule>
  </conditionalFormatting>
  <conditionalFormatting sqref="K599 Y563:Y564 AR526:AR527 AL526:AN527 C526:C527 L526:V527 Z526:AG527 W508:W515 AR555:AR556 AL555:AN556 C555:C556 L555:V556 Z555:AG556 X555:X556 AL560:AN561 C560:C561 L560:V561 Z560:AG561 X560:X561 AR560:AR561 Y566:Y570 AR517 W540 AL517:AN517 L517:V517 Z517:AG517 K571 K591 X517 Y545">
    <cfRule type="expression" dxfId="7104" priority="10366275">
      <formula>$J508:$J3740="CLOSED"</formula>
    </cfRule>
    <cfRule type="expression" dxfId="7103" priority="10366276">
      <formula>$J508:$J3740="OPEN"</formula>
    </cfRule>
  </conditionalFormatting>
  <conditionalFormatting sqref="C753 C755:C756 C761:C762 C758:C759 C771:C772 C774:C776 C768:C769 C778 C782 C784:C786 C789 C792:C794 C764:C766 C796:C797 C804 C808">
    <cfRule type="expression" dxfId="7102" priority="10368535">
      <formula>$J753:$J3952="CLOSED"</formula>
    </cfRule>
    <cfRule type="expression" dxfId="7101" priority="10368536">
      <formula>$J753:$J3952="OPEN"</formula>
    </cfRule>
  </conditionalFormatting>
  <conditionalFormatting sqref="Y776 Y615:Y616 AL596:AN597 AR596:AR597 L596:X597 AA596:AG597 AL607:AN608 AR607:AR608 L607:X608 AA607:AG608 Z617:Z618 L624:X624 AL624:AN624 AA624:AG624 AL639:AN639 AA639:AG639 Z621 Y785 Y793:Y794 Y765 AR624 L639:X639 AR639">
    <cfRule type="expression" dxfId="7100" priority="10375715">
      <formula>$J596:$J3805="CLOSED"</formula>
    </cfRule>
    <cfRule type="expression" dxfId="7099" priority="10375716">
      <formula>$J596:$J3805="OPEN"</formula>
    </cfRule>
  </conditionalFormatting>
  <conditionalFormatting sqref="AH667:AI668 Y579:Y580 AR593 L593:V593 AA593:AG593 AR546 Z546:AG546 X549 X562 X565 AL546:AN546 X546 L546:V546 X573 Y591 AL593:AN593 Y599 AL587:AN587 AR573 L573:V573 Z577 AA573:AG573 AL573:AN573 X587 Y571 AR587 L587:V587 AH665:AI665 AA587:AG587 X593 W726:W727">
    <cfRule type="expression" dxfId="7098" priority="10375925">
      <formula>$J546:$J3770="CLOSED"</formula>
    </cfRule>
    <cfRule type="expression" dxfId="7097" priority="10375926">
      <formula>$J546:$J3770="OPEN"</formula>
    </cfRule>
  </conditionalFormatting>
  <conditionalFormatting sqref="H797:I797">
    <cfRule type="expression" dxfId="7096" priority="10377257">
      <formula>$J797:$J4051="CLOSED"</formula>
    </cfRule>
    <cfRule type="expression" dxfId="7095" priority="10377258">
      <formula>$J797:$J4051="OPEN"</formula>
    </cfRule>
  </conditionalFormatting>
  <conditionalFormatting sqref="AJ1542:AK1542 AO654:AQ654 AO703:AQ703 AO701:AQ701 AJ703:AK703 AO650:AQ650 AJ650:AK650 AJ681:AK681 AO681:AQ681 AJ654:AK654 AJ701:AK701">
    <cfRule type="expression" dxfId="7094" priority="10377971">
      <formula>$J650:$J4067="CLOSED"</formula>
    </cfRule>
    <cfRule type="expression" dxfId="7093" priority="10377972">
      <formula>$J650:$J4067="OPEN"</formula>
    </cfRule>
  </conditionalFormatting>
  <conditionalFormatting sqref="Y849 Y852:Y854">
    <cfRule type="expression" dxfId="7092" priority="10392585">
      <formula>$J849:$J3917="CLOSED"</formula>
    </cfRule>
    <cfRule type="expression" dxfId="7091" priority="10392586">
      <formula>$J849:$J3917="OPEN"</formula>
    </cfRule>
  </conditionalFormatting>
  <conditionalFormatting sqref="AL1419:AN1419 AR1419 B1419:C1419 L1419:AG1419 Z1420">
    <cfRule type="expression" dxfId="7090" priority="10392713">
      <formula>$J1419:$J4595="CLOSED"</formula>
    </cfRule>
    <cfRule type="expression" dxfId="7089" priority="10392714">
      <formula>$J1419:$J4595="OPEN"</formula>
    </cfRule>
  </conditionalFormatting>
  <conditionalFormatting sqref="Y1408 K1390 K1395 K1399 K1402">
    <cfRule type="expression" dxfId="7088" priority="24535">
      <formula>$J1390:$J4085="CLOSED"</formula>
    </cfRule>
    <cfRule type="expression" dxfId="7087" priority="24536">
      <formula>$J1390:$J4085="OPEN"</formula>
    </cfRule>
  </conditionalFormatting>
  <conditionalFormatting sqref="J1408">
    <cfRule type="expression" dxfId="7086" priority="24453">
      <formula>$J1408:$J4107="CLOSED"</formula>
    </cfRule>
    <cfRule type="expression" dxfId="7085" priority="24454">
      <formula>$J1408:$J4107="OPEN"</formula>
    </cfRule>
  </conditionalFormatting>
  <conditionalFormatting sqref="Z1465 D80">
    <cfRule type="expression" dxfId="7084" priority="24451">
      <formula>$J80:$J2782="CLOSED"</formula>
    </cfRule>
    <cfRule type="expression" dxfId="7083" priority="24452">
      <formula>$J80:$J2782="OPEN"</formula>
    </cfRule>
  </conditionalFormatting>
  <conditionalFormatting sqref="K1416:K1417 K1422:K1423 K1425:K1426 K1430:K1431">
    <cfRule type="expression" dxfId="7082" priority="24069">
      <formula>$J1416:$J4138="CLOSED"</formula>
    </cfRule>
    <cfRule type="expression" dxfId="7081" priority="24070">
      <formula>$J1416:$J4138="OPEN"</formula>
    </cfRule>
  </conditionalFormatting>
  <conditionalFormatting sqref="K1524:K1525 K1527:K1528 K1531:K1532 K1534:K1535 K1537:K1538">
    <cfRule type="expression" dxfId="7080" priority="23971">
      <formula>$J1524:$J4225="CLOSED"</formula>
    </cfRule>
    <cfRule type="expression" dxfId="7079" priority="23972">
      <formula>$J1524:$J4225="OPEN"</formula>
    </cfRule>
  </conditionalFormatting>
  <conditionalFormatting sqref="G1394 G1398 G1401">
    <cfRule type="expression" dxfId="7078" priority="23967">
      <formula>$J1394:$J4133="CLOSED"</formula>
    </cfRule>
    <cfRule type="expression" dxfId="7077" priority="23968">
      <formula>$J1394:$J4133="OPEN"</formula>
    </cfRule>
  </conditionalFormatting>
  <conditionalFormatting sqref="K1404:K1407 K1496:K1497">
    <cfRule type="expression" dxfId="7076" priority="23901">
      <formula>$J1404:$J4095="CLOSED"</formula>
    </cfRule>
    <cfRule type="expression" dxfId="7075" priority="23902">
      <formula>$J1404:$J4095="OPEN"</formula>
    </cfRule>
  </conditionalFormatting>
  <conditionalFormatting sqref="L1408:X1408 AR1408 AA1408:AG1408 J1408:J1410 J1389 K1392 J1393 J1396:J1397 J1400 AL1408:AN1408">
    <cfRule type="expression" dxfId="7074" priority="23885">
      <formula>$J1389:$J4082="CLOSED"</formula>
    </cfRule>
    <cfRule type="expression" dxfId="7073" priority="23886">
      <formula>$J1389:$J4082="OPEN"</formula>
    </cfRule>
  </conditionalFormatting>
  <conditionalFormatting sqref="L1404:X1407 AL1404:AN1407 AR1404:AR1407 AA1404:AG1407 J1404:J1407 L1496:X1497 AL1496:AN1497 AR1496:AR1497 AA1496:AG1497 J1496:J1497 AL1513:AN1513 AR1513 AA1513:AG1513 J1513">
    <cfRule type="expression" dxfId="7072" priority="23883">
      <formula>$J1404:$J4098="CLOSED"</formula>
    </cfRule>
    <cfRule type="expression" dxfId="7071" priority="23884">
      <formula>$J1404:$J4098="OPEN"</formula>
    </cfRule>
  </conditionalFormatting>
  <conditionalFormatting sqref="K1408 Y1404:Y1407 K1389 B1392:G1392 K1393 K1396:K1397 K1400 K1403 Y1496:Y1497 AH1504:AI1504">
    <cfRule type="expression" dxfId="7070" priority="23263">
      <formula>$J1389:$J4079="CLOSED"</formula>
    </cfRule>
    <cfRule type="expression" dxfId="7069" priority="23264">
      <formula>$J1389:$J4079="OPEN"</formula>
    </cfRule>
  </conditionalFormatting>
  <conditionalFormatting sqref="B1390:G1390 B1395:G1395 B1399:G1399 B1402:G1402">
    <cfRule type="expression" dxfId="7068" priority="23247">
      <formula>$J1390:$J4082="CLOSED"</formula>
    </cfRule>
    <cfRule type="expression" dxfId="7067" priority="23248">
      <formula>$J1390:$J4082="OPEN"</formula>
    </cfRule>
  </conditionalFormatting>
  <conditionalFormatting sqref="AH1465:AI1465">
    <cfRule type="expression" dxfId="7066" priority="10666469">
      <formula>$J1465:$J4564="CLOSED"</formula>
    </cfRule>
    <cfRule type="expression" dxfId="7065" priority="10666470">
      <formula>$J1465:$J4564="OPEN"</formula>
    </cfRule>
  </conditionalFormatting>
  <conditionalFormatting sqref="AA1414:AG1414">
    <cfRule type="expression" dxfId="7064" priority="22935">
      <formula>$J1414:$J4460="CLOSED"</formula>
    </cfRule>
    <cfRule type="expression" dxfId="7063" priority="22936">
      <formula>$J1414:$J4460="OPEN"</formula>
    </cfRule>
  </conditionalFormatting>
  <conditionalFormatting sqref="AA1410:AG1410 AR1410 AL1410:AN1410 B1410:G1410 J1391:J1392 J1394:J1395 J1398:J1399 J1401:J1403 AA1435:AG1436 AA1438:AG1439 F1435:F1436 F1438:F1439 F1441 F1498 F1506 L1410:X1410">
    <cfRule type="expression" dxfId="7062" priority="22931">
      <formula>$J1391:$J4072="CLOSED"</formula>
    </cfRule>
    <cfRule type="expression" dxfId="7061" priority="22932">
      <formula>$J1391:$J4072="OPEN"</formula>
    </cfRule>
  </conditionalFormatting>
  <conditionalFormatting sqref="H1404:I1410 A1404:A1411 A1496:A1497">
    <cfRule type="expression" dxfId="7060" priority="22929">
      <formula>$J1404:$J4265="CLOSED"</formula>
    </cfRule>
    <cfRule type="expression" dxfId="7059" priority="22930">
      <formula>$J1404:$J4265="OPEN"</formula>
    </cfRule>
  </conditionalFormatting>
  <conditionalFormatting sqref="B1408:G1408">
    <cfRule type="expression" dxfId="7058" priority="22927">
      <formula>$J1408:$J4095="CLOSED"</formula>
    </cfRule>
    <cfRule type="expression" dxfId="7057" priority="22928">
      <formula>$J1408:$J4095="OPEN"</formula>
    </cfRule>
  </conditionalFormatting>
  <conditionalFormatting sqref="L1404:X1407 AA1404:AG1407 AL1404:AN1407 AR1404:AR1407 B1404:G1407 L1496:X1497 AA1496:AG1497 AL1496:AN1497 AR1496:AR1497 B1496:G1497 AA1513:AG1513 AL1513:AN1513 AR1513 B1513:G1513">
    <cfRule type="expression" dxfId="7056" priority="22917">
      <formula>$J1404:$J4092="CLOSED"</formula>
    </cfRule>
    <cfRule type="expression" dxfId="7055" priority="22918">
      <formula>$J1404:$J4092="OPEN"</formula>
    </cfRule>
  </conditionalFormatting>
  <conditionalFormatting sqref="Y1389 Y1408:Y1410 Y1396:Y1397 Y1400 Y1393">
    <cfRule type="expression" dxfId="7054" priority="22719">
      <formula>$J1389:$J4078="CLOSED"</formula>
    </cfRule>
    <cfRule type="expression" dxfId="7053" priority="22720">
      <formula>$J1389:$J4078="OPEN"</formula>
    </cfRule>
  </conditionalFormatting>
  <conditionalFormatting sqref="Y1410 J1390 W1468 W1470 W1472 W1474 W1476:W1482 W1484:W1486 W1488:W1489 W1492:W1493 W1502:W1503">
    <cfRule type="expression" dxfId="7052" priority="22659">
      <formula>$J1390:$J4073="CLOSED"</formula>
    </cfRule>
    <cfRule type="expression" dxfId="7051" priority="22660">
      <formula>$J1390:$J4073="OPEN"</formula>
    </cfRule>
  </conditionalFormatting>
  <conditionalFormatting sqref="K1410">
    <cfRule type="expression" dxfId="7050" priority="22651">
      <formula>$J1410:$J4094="CLOSED"</formula>
    </cfRule>
    <cfRule type="expression" dxfId="7049" priority="22652">
      <formula>$J1410:$J4094="OPEN"</formula>
    </cfRule>
  </conditionalFormatting>
  <conditionalFormatting sqref="L1412:X1412">
    <cfRule type="expression" dxfId="7048" priority="22629">
      <formula>$J1412:$J4105="CLOSED"</formula>
    </cfRule>
    <cfRule type="expression" dxfId="7047" priority="22630">
      <formula>$J1412:$J4105="OPEN"</formula>
    </cfRule>
  </conditionalFormatting>
  <conditionalFormatting sqref="H1412:I1412 H1414:I1417 A1412:A1427">
    <cfRule type="expression" dxfId="7046" priority="22627">
      <formula>$J1412:$J4272="CLOSED"</formula>
    </cfRule>
    <cfRule type="expression" dxfId="7045" priority="22628">
      <formula>$J1412:$J4272="OPEN"</formula>
    </cfRule>
  </conditionalFormatting>
  <conditionalFormatting sqref="L1412:X1412">
    <cfRule type="expression" dxfId="7044" priority="22625">
      <formula>$J1412:$J4099="CLOSED"</formula>
    </cfRule>
    <cfRule type="expression" dxfId="7043" priority="22626">
      <formula>$J1412:$J4099="OPEN"</formula>
    </cfRule>
  </conditionalFormatting>
  <conditionalFormatting sqref="K1412">
    <cfRule type="expression" dxfId="7042" priority="22623">
      <formula>$J1412:$J4142="CLOSED"</formula>
    </cfRule>
    <cfRule type="expression" dxfId="7041" priority="22624">
      <formula>$J1412:$J4142="OPEN"</formula>
    </cfRule>
  </conditionalFormatting>
  <conditionalFormatting sqref="AL1412:AN1412">
    <cfRule type="expression" dxfId="7040" priority="22621">
      <formula>$J1412:$J4105="CLOSED"</formula>
    </cfRule>
    <cfRule type="expression" dxfId="7039" priority="22622">
      <formula>$J1412:$J4105="OPEN"</formula>
    </cfRule>
  </conditionalFormatting>
  <conditionalFormatting sqref="AL1412:AN1412">
    <cfRule type="expression" dxfId="7038" priority="22619">
      <formula>$J1412:$J4099="CLOSED"</formula>
    </cfRule>
    <cfRule type="expression" dxfId="7037" priority="22620">
      <formula>$J1412:$J4099="OPEN"</formula>
    </cfRule>
  </conditionalFormatting>
  <conditionalFormatting sqref="AO1412:AQ1412">
    <cfRule type="expression" dxfId="7036" priority="22617">
      <formula>$J1412:$J4356="CLOSED"</formula>
    </cfRule>
    <cfRule type="expression" dxfId="7035" priority="22618">
      <formula>$J1412:$J4356="OPEN"</formula>
    </cfRule>
  </conditionalFormatting>
  <conditionalFormatting sqref="AR1412">
    <cfRule type="expression" dxfId="7034" priority="22615">
      <formula>$J1412:$J4105="CLOSED"</formula>
    </cfRule>
    <cfRule type="expression" dxfId="7033" priority="22616">
      <formula>$J1412:$J4105="OPEN"</formula>
    </cfRule>
  </conditionalFormatting>
  <conditionalFormatting sqref="AR1412">
    <cfRule type="expression" dxfId="7032" priority="22613">
      <formula>$J1412:$J4099="CLOSED"</formula>
    </cfRule>
    <cfRule type="expression" dxfId="7031" priority="22614">
      <formula>$J1412:$J4099="OPEN"</formula>
    </cfRule>
  </conditionalFormatting>
  <conditionalFormatting sqref="AO1412:AQ1412">
    <cfRule type="expression" dxfId="7030" priority="22611">
      <formula>$J1412:$J4350="CLOSED"</formula>
    </cfRule>
    <cfRule type="expression" dxfId="7029" priority="22612">
      <formula>$J1412:$J4350="OPEN"</formula>
    </cfRule>
  </conditionalFormatting>
  <conditionalFormatting sqref="AJ1412:AK1412">
    <cfRule type="expression" dxfId="7028" priority="22609">
      <formula>$J1412:$J4356="CLOSED"</formula>
    </cfRule>
    <cfRule type="expression" dxfId="7027" priority="22610">
      <formula>$J1412:$J4356="OPEN"</formula>
    </cfRule>
  </conditionalFormatting>
  <conditionalFormatting sqref="AH1412:AI1412">
    <cfRule type="expression" dxfId="7026" priority="22607">
      <formula>$J1412:$J4166="CLOSED"</formula>
    </cfRule>
    <cfRule type="expression" dxfId="7025" priority="22608">
      <formula>$J1412:$J4166="OPEN"</formula>
    </cfRule>
  </conditionalFormatting>
  <conditionalFormatting sqref="B1412:D1412">
    <cfRule type="expression" dxfId="7024" priority="22605">
      <formula>$J1412:$J4123="CLOSED"</formula>
    </cfRule>
    <cfRule type="expression" dxfId="7023" priority="22606">
      <formula>$J1412:$J4123="OPEN"</formula>
    </cfRule>
  </conditionalFormatting>
  <conditionalFormatting sqref="J1412">
    <cfRule type="expression" dxfId="7022" priority="22603">
      <formula>$J1412:$J4111="CLOSED"</formula>
    </cfRule>
    <cfRule type="expression" dxfId="7021" priority="22604">
      <formula>$J1412:$J4111="OPEN"</formula>
    </cfRule>
  </conditionalFormatting>
  <conditionalFormatting sqref="AA1412:AG1412">
    <cfRule type="expression" dxfId="7020" priority="22601">
      <formula>$J1412:$J4105="CLOSED"</formula>
    </cfRule>
    <cfRule type="expression" dxfId="7019" priority="22602">
      <formula>$J1412:$J4105="OPEN"</formula>
    </cfRule>
  </conditionalFormatting>
  <conditionalFormatting sqref="B1412:G1412">
    <cfRule type="expression" dxfId="7018" priority="22599">
      <formula>$J1412:$J4099="CLOSED"</formula>
    </cfRule>
    <cfRule type="expression" dxfId="7017" priority="22600">
      <formula>$J1412:$J4099="OPEN"</formula>
    </cfRule>
  </conditionalFormatting>
  <conditionalFormatting sqref="Y1412">
    <cfRule type="expression" dxfId="7016" priority="22597">
      <formula>$J1412:$J4101="CLOSED"</formula>
    </cfRule>
    <cfRule type="expression" dxfId="7015" priority="22598">
      <formula>$J1412:$J4101="OPEN"</formula>
    </cfRule>
  </conditionalFormatting>
  <conditionalFormatting sqref="AH1412:AI1412">
    <cfRule type="expression" dxfId="7014" priority="22595">
      <formula>$J1412:$J4160="CLOSED"</formula>
    </cfRule>
    <cfRule type="expression" dxfId="7013" priority="22596">
      <formula>$J1412:$J4160="OPEN"</formula>
    </cfRule>
  </conditionalFormatting>
  <conditionalFormatting sqref="J1412">
    <cfRule type="expression" dxfId="7012" priority="22593">
      <formula>$J1412:$J4105="CLOSED"</formula>
    </cfRule>
    <cfRule type="expression" dxfId="7011" priority="22594">
      <formula>$J1412:$J4105="OPEN"</formula>
    </cfRule>
  </conditionalFormatting>
  <conditionalFormatting sqref="AJ1412:AK1412">
    <cfRule type="expression" dxfId="7010" priority="22591">
      <formula>$J1412:$J4350="CLOSED"</formula>
    </cfRule>
    <cfRule type="expression" dxfId="7009" priority="22592">
      <formula>$J1412:$J4350="OPEN"</formula>
    </cfRule>
  </conditionalFormatting>
  <conditionalFormatting sqref="K1412">
    <cfRule type="expression" dxfId="7008" priority="22589">
      <formula>$J1412:$J4102="CLOSED"</formula>
    </cfRule>
    <cfRule type="expression" dxfId="7007" priority="22590">
      <formula>$J1412:$J4102="OPEN"</formula>
    </cfRule>
  </conditionalFormatting>
  <conditionalFormatting sqref="F1412">
    <cfRule type="expression" dxfId="7006" priority="22587">
      <formula>$J1412:$J4149="CLOSED"</formula>
    </cfRule>
    <cfRule type="expression" dxfId="7005" priority="22588">
      <formula>$J1412:$J4149="OPEN"</formula>
    </cfRule>
  </conditionalFormatting>
  <conditionalFormatting sqref="E1412">
    <cfRule type="expression" dxfId="7004" priority="22585">
      <formula>$J1412:$J4121="CLOSED"</formula>
    </cfRule>
    <cfRule type="expression" dxfId="7003" priority="22586">
      <formula>$J1412:$J4121="OPEN"</formula>
    </cfRule>
  </conditionalFormatting>
  <conditionalFormatting sqref="Y1412">
    <cfRule type="expression" dxfId="7002" priority="22583">
      <formula>$J1412:$J4107="CLOSED"</formula>
    </cfRule>
    <cfRule type="expression" dxfId="7001" priority="22584">
      <formula>$J1412:$J4107="OPEN"</formula>
    </cfRule>
  </conditionalFormatting>
  <conditionalFormatting sqref="G1412">
    <cfRule type="expression" dxfId="7000" priority="22581">
      <formula>$J1412:$J4145="CLOSED"</formula>
    </cfRule>
    <cfRule type="expression" dxfId="6999" priority="22582">
      <formula>$J1412:$J4145="OPEN"</formula>
    </cfRule>
  </conditionalFormatting>
  <conditionalFormatting sqref="L1413:X1413">
    <cfRule type="expression" dxfId="6998" priority="22579">
      <formula>$J1413:$J4106="CLOSED"</formula>
    </cfRule>
    <cfRule type="expression" dxfId="6997" priority="22580">
      <formula>$J1413:$J4106="OPEN"</formula>
    </cfRule>
  </conditionalFormatting>
  <conditionalFormatting sqref="L1413:X1413">
    <cfRule type="expression" dxfId="6996" priority="22577">
      <formula>$J1413:$J4100="CLOSED"</formula>
    </cfRule>
    <cfRule type="expression" dxfId="6995" priority="22578">
      <formula>$J1413:$J4100="OPEN"</formula>
    </cfRule>
  </conditionalFormatting>
  <conditionalFormatting sqref="AL1413:AN1413">
    <cfRule type="expression" dxfId="6994" priority="22575">
      <formula>$J1413:$J4106="CLOSED"</formula>
    </cfRule>
    <cfRule type="expression" dxfId="6993" priority="22576">
      <formula>$J1413:$J4106="OPEN"</formula>
    </cfRule>
  </conditionalFormatting>
  <conditionalFormatting sqref="AL1413:AN1413">
    <cfRule type="expression" dxfId="6992" priority="22573">
      <formula>$J1413:$J4100="CLOSED"</formula>
    </cfRule>
    <cfRule type="expression" dxfId="6991" priority="22574">
      <formula>$J1413:$J4100="OPEN"</formula>
    </cfRule>
  </conditionalFormatting>
  <conditionalFormatting sqref="AO1413:AQ1413">
    <cfRule type="expression" dxfId="6990" priority="22571">
      <formula>$J1413:$J4357="CLOSED"</formula>
    </cfRule>
    <cfRule type="expression" dxfId="6989" priority="22572">
      <formula>$J1413:$J4357="OPEN"</formula>
    </cfRule>
  </conditionalFormatting>
  <conditionalFormatting sqref="AR1413">
    <cfRule type="expression" dxfId="6988" priority="22569">
      <formula>$J1413:$J4106="CLOSED"</formula>
    </cfRule>
    <cfRule type="expression" dxfId="6987" priority="22570">
      <formula>$J1413:$J4106="OPEN"</formula>
    </cfRule>
  </conditionalFormatting>
  <conditionalFormatting sqref="AR1413">
    <cfRule type="expression" dxfId="6986" priority="22567">
      <formula>$J1413:$J4100="CLOSED"</formula>
    </cfRule>
    <cfRule type="expression" dxfId="6985" priority="22568">
      <formula>$J1413:$J4100="OPEN"</formula>
    </cfRule>
  </conditionalFormatting>
  <conditionalFormatting sqref="AO1413:AQ1413">
    <cfRule type="expression" dxfId="6984" priority="22565">
      <formula>$J1413:$J4351="CLOSED"</formula>
    </cfRule>
    <cfRule type="expression" dxfId="6983" priority="22566">
      <formula>$J1413:$J4351="OPEN"</formula>
    </cfRule>
  </conditionalFormatting>
  <conditionalFormatting sqref="AJ1413:AK1413">
    <cfRule type="expression" dxfId="6982" priority="22563">
      <formula>$J1413:$J4357="CLOSED"</formula>
    </cfRule>
    <cfRule type="expression" dxfId="6981" priority="22564">
      <formula>$J1413:$J4357="OPEN"</formula>
    </cfRule>
  </conditionalFormatting>
  <conditionalFormatting sqref="AH1413:AI1413">
    <cfRule type="expression" dxfId="6980" priority="22561">
      <formula>$J1413:$J4167="CLOSED"</formula>
    </cfRule>
    <cfRule type="expression" dxfId="6979" priority="22562">
      <formula>$J1413:$J4167="OPEN"</formula>
    </cfRule>
  </conditionalFormatting>
  <conditionalFormatting sqref="B1413:D1413">
    <cfRule type="expression" dxfId="6978" priority="22559">
      <formula>$J1413:$J4124="CLOSED"</formula>
    </cfRule>
    <cfRule type="expression" dxfId="6977" priority="22560">
      <formula>$J1413:$J4124="OPEN"</formula>
    </cfRule>
  </conditionalFormatting>
  <conditionalFormatting sqref="J1413">
    <cfRule type="expression" dxfId="6976" priority="22557">
      <formula>$J1413:$J4112="CLOSED"</formula>
    </cfRule>
    <cfRule type="expression" dxfId="6975" priority="22558">
      <formula>$J1413:$J4112="OPEN"</formula>
    </cfRule>
  </conditionalFormatting>
  <conditionalFormatting sqref="AA1413:AG1413">
    <cfRule type="expression" dxfId="6974" priority="22555">
      <formula>$J1413:$J4106="CLOSED"</formula>
    </cfRule>
    <cfRule type="expression" dxfId="6973" priority="22556">
      <formula>$J1413:$J4106="OPEN"</formula>
    </cfRule>
  </conditionalFormatting>
  <conditionalFormatting sqref="B1413:G1413">
    <cfRule type="expression" dxfId="6972" priority="22553">
      <formula>$J1413:$J4100="CLOSED"</formula>
    </cfRule>
    <cfRule type="expression" dxfId="6971" priority="22554">
      <formula>$J1413:$J4100="OPEN"</formula>
    </cfRule>
  </conditionalFormatting>
  <conditionalFormatting sqref="Y1413">
    <cfRule type="expression" dxfId="6970" priority="22551">
      <formula>$J1413:$J4102="CLOSED"</formula>
    </cfRule>
    <cfRule type="expression" dxfId="6969" priority="22552">
      <formula>$J1413:$J4102="OPEN"</formula>
    </cfRule>
  </conditionalFormatting>
  <conditionalFormatting sqref="AH1413:AI1413">
    <cfRule type="expression" dxfId="6968" priority="22549">
      <formula>$J1413:$J4161="CLOSED"</formula>
    </cfRule>
    <cfRule type="expression" dxfId="6967" priority="22550">
      <formula>$J1413:$J4161="OPEN"</formula>
    </cfRule>
  </conditionalFormatting>
  <conditionalFormatting sqref="J1413">
    <cfRule type="expression" dxfId="6966" priority="22547">
      <formula>$J1413:$J4106="CLOSED"</formula>
    </cfRule>
    <cfRule type="expression" dxfId="6965" priority="22548">
      <formula>$J1413:$J4106="OPEN"</formula>
    </cfRule>
  </conditionalFormatting>
  <conditionalFormatting sqref="AJ1413:AK1413">
    <cfRule type="expression" dxfId="6964" priority="22545">
      <formula>$J1413:$J4351="CLOSED"</formula>
    </cfRule>
    <cfRule type="expression" dxfId="6963" priority="22546">
      <formula>$J1413:$J4351="OPEN"</formula>
    </cfRule>
  </conditionalFormatting>
  <conditionalFormatting sqref="K1413">
    <cfRule type="expression" dxfId="6962" priority="22543">
      <formula>$J1413:$J4103="CLOSED"</formula>
    </cfRule>
    <cfRule type="expression" dxfId="6961" priority="22544">
      <formula>$J1413:$J4103="OPEN"</formula>
    </cfRule>
  </conditionalFormatting>
  <conditionalFormatting sqref="F1413">
    <cfRule type="expression" dxfId="6960" priority="22541">
      <formula>$J1413:$J4150="CLOSED"</formula>
    </cfRule>
    <cfRule type="expression" dxfId="6959" priority="22542">
      <formula>$J1413:$J4150="OPEN"</formula>
    </cfRule>
  </conditionalFormatting>
  <conditionalFormatting sqref="E1413">
    <cfRule type="expression" dxfId="6958" priority="22539">
      <formula>$J1413:$J4122="CLOSED"</formula>
    </cfRule>
    <cfRule type="expression" dxfId="6957" priority="22540">
      <formula>$J1413:$J4122="OPEN"</formula>
    </cfRule>
  </conditionalFormatting>
  <conditionalFormatting sqref="Y1413">
    <cfRule type="expression" dxfId="6956" priority="22537">
      <formula>$J1413:$J4108="CLOSED"</formula>
    </cfRule>
    <cfRule type="expression" dxfId="6955" priority="22538">
      <formula>$J1413:$J4108="OPEN"</formula>
    </cfRule>
  </conditionalFormatting>
  <conditionalFormatting sqref="G1413">
    <cfRule type="expression" dxfId="6954" priority="22535">
      <formula>$J1413:$J4146="CLOSED"</formula>
    </cfRule>
    <cfRule type="expression" dxfId="6953" priority="22536">
      <formula>$J1413:$J4146="OPEN"</formula>
    </cfRule>
  </conditionalFormatting>
  <conditionalFormatting sqref="K1413">
    <cfRule type="expression" dxfId="6952" priority="22533">
      <formula>$J1413:$J4143="CLOSED"</formula>
    </cfRule>
    <cfRule type="expression" dxfId="6951" priority="22534">
      <formula>$J1413:$J4143="OPEN"</formula>
    </cfRule>
  </conditionalFormatting>
  <conditionalFormatting sqref="L1414:V1414">
    <cfRule type="expression" dxfId="6950" priority="22531">
      <formula>$J1414:$J4460="CLOSED"</formula>
    </cfRule>
    <cfRule type="expression" dxfId="6949" priority="22532">
      <formula>$J1414:$J4460="OPEN"</formula>
    </cfRule>
  </conditionalFormatting>
  <conditionalFormatting sqref="G1414">
    <cfRule type="expression" dxfId="6948" priority="22529">
      <formula>$J1414:$J4480="CLOSED"</formula>
    </cfRule>
    <cfRule type="expression" dxfId="6947" priority="22530">
      <formula>$J1414:$J4480="OPEN"</formula>
    </cfRule>
  </conditionalFormatting>
  <conditionalFormatting sqref="AO1414:AQ1414">
    <cfRule type="expression" dxfId="6946" priority="22527">
      <formula>$J1414:$J4711="CLOSED"</formula>
    </cfRule>
    <cfRule type="expression" dxfId="6945" priority="22528">
      <formula>$J1414:$J4711="OPEN"</formula>
    </cfRule>
  </conditionalFormatting>
  <conditionalFormatting sqref="Z1414">
    <cfRule type="expression" dxfId="6944" priority="22525">
      <formula>$J1414:$J4124="CLOSED"</formula>
    </cfRule>
    <cfRule type="expression" dxfId="6943" priority="22526">
      <formula>$J1414:$J4124="OPEN"</formula>
    </cfRule>
  </conditionalFormatting>
  <conditionalFormatting sqref="AH1414:AI1414">
    <cfRule type="expression" dxfId="6942" priority="22523">
      <formula>$J1414:$J4521="CLOSED"</formula>
    </cfRule>
    <cfRule type="expression" dxfId="6941" priority="22524">
      <formula>$J1414:$J4521="OPEN"</formula>
    </cfRule>
  </conditionalFormatting>
  <conditionalFormatting sqref="W1414">
    <cfRule type="expression" dxfId="6940" priority="22521">
      <formula>$J1414:$J4473="CLOSED"</formula>
    </cfRule>
    <cfRule type="expression" dxfId="6939" priority="22522">
      <formula>$J1414:$J4473="OPEN"</formula>
    </cfRule>
  </conditionalFormatting>
  <conditionalFormatting sqref="D1414:E1414">
    <cfRule type="expression" dxfId="6938" priority="22519">
      <formula>$J1414:$J4480="CLOSED"</formula>
    </cfRule>
    <cfRule type="expression" dxfId="6937" priority="22520">
      <formula>$J1414:$J4480="OPEN"</formula>
    </cfRule>
  </conditionalFormatting>
  <conditionalFormatting sqref="AJ1414:AK1414">
    <cfRule type="expression" dxfId="6936" priority="22517">
      <formula>$J1414:$J4711="CLOSED"</formula>
    </cfRule>
    <cfRule type="expression" dxfId="6935" priority="22518">
      <formula>$J1414:$J4711="OPEN"</formula>
    </cfRule>
  </conditionalFormatting>
  <conditionalFormatting sqref="J1414 AH311:AI311">
    <cfRule type="expression" dxfId="6934" priority="22515">
      <formula>$J311:$J3363="CLOSED"</formula>
    </cfRule>
    <cfRule type="expression" dxfId="6933" priority="22516">
      <formula>$J311:$J3363="OPEN"</formula>
    </cfRule>
  </conditionalFormatting>
  <conditionalFormatting sqref="K1414">
    <cfRule type="expression" dxfId="6932" priority="22513">
      <formula>$J1414:$J4483="CLOSED"</formula>
    </cfRule>
    <cfRule type="expression" dxfId="6931" priority="22514">
      <formula>$J1414:$J4483="OPEN"</formula>
    </cfRule>
  </conditionalFormatting>
  <conditionalFormatting sqref="F1414 L799:V799 AL798:AN799 AR798:AR799 L798 Z798:AG799 O798:V798 X798:X799">
    <cfRule type="expression" dxfId="6930" priority="22511">
      <formula>$J798:$J3884="CLOSED"</formula>
    </cfRule>
    <cfRule type="expression" dxfId="6929" priority="22512">
      <formula>$J798:$J3884="OPEN"</formula>
    </cfRule>
  </conditionalFormatting>
  <conditionalFormatting sqref="Y1414">
    <cfRule type="expression" dxfId="6928" priority="22509">
      <formula>$J1414:$J4462="CLOSED"</formula>
    </cfRule>
    <cfRule type="expression" dxfId="6927" priority="22510">
      <formula>$J1414:$J4462="OPEN"</formula>
    </cfRule>
  </conditionalFormatting>
  <conditionalFormatting sqref="B1414:C1414 AH55:AI55">
    <cfRule type="expression" dxfId="6926" priority="22507">
      <formula>$J55:$J3102="CLOSED"</formula>
    </cfRule>
    <cfRule type="expression" dxfId="6925" priority="22508">
      <formula>$J55:$J3102="OPEN"</formula>
    </cfRule>
  </conditionalFormatting>
  <conditionalFormatting sqref="X1414">
    <cfRule type="expression" dxfId="6924" priority="22505">
      <formula>$J1414:$J4460="CLOSED"</formula>
    </cfRule>
    <cfRule type="expression" dxfId="6923" priority="22506">
      <formula>$J1414:$J4460="OPEN"</formula>
    </cfRule>
  </conditionalFormatting>
  <conditionalFormatting sqref="L1417:X1417 AA1417:AG1417 Y1390 AA1423:AG1423 AA1426:AG1426 AA1431:AG1431 W1432 AR1433:AR1434 AL1433:AN1434 L1433:X1434 F1444 F1442 F1462">
    <cfRule type="expression" dxfId="6922" priority="22501">
      <formula>$J1390:$J4069="CLOSED"</formula>
    </cfRule>
    <cfRule type="expression" dxfId="6921" priority="22502">
      <formula>$J1390:$J4069="OPEN"</formula>
    </cfRule>
  </conditionalFormatting>
  <conditionalFormatting sqref="AR1417">
    <cfRule type="expression" dxfId="6920" priority="22497">
      <formula>$J1417:$J4096="CLOSED"</formula>
    </cfRule>
    <cfRule type="expression" dxfId="6919" priority="22498">
      <formula>$J1417:$J4096="OPEN"</formula>
    </cfRule>
  </conditionalFormatting>
  <conditionalFormatting sqref="AL1417:AN1417">
    <cfRule type="expression" dxfId="6918" priority="22495">
      <formula>$J1417:$J4096="CLOSED"</formula>
    </cfRule>
    <cfRule type="expression" dxfId="6917" priority="22496">
      <formula>$J1417:$J4096="OPEN"</formula>
    </cfRule>
  </conditionalFormatting>
  <conditionalFormatting sqref="AJ1416:AK1416">
    <cfRule type="expression" dxfId="6916" priority="22493">
      <formula>$J1416:$J4352="CLOSED"</formula>
    </cfRule>
    <cfRule type="expression" dxfId="6915" priority="22494">
      <formula>$J1416:$J4352="OPEN"</formula>
    </cfRule>
  </conditionalFormatting>
  <conditionalFormatting sqref="AH1416:AI1416">
    <cfRule type="expression" dxfId="6914" priority="22491">
      <formula>$J1416:$J4162="CLOSED"</formula>
    </cfRule>
    <cfRule type="expression" dxfId="6913" priority="22492">
      <formula>$J1416:$J4162="OPEN"</formula>
    </cfRule>
  </conditionalFormatting>
  <conditionalFormatting sqref="G1416">
    <cfRule type="expression" dxfId="6912" priority="22489">
      <formula>$J1416:$J4142="CLOSED"</formula>
    </cfRule>
    <cfRule type="expression" dxfId="6911" priority="22490">
      <formula>$J1416:$J4142="OPEN"</formula>
    </cfRule>
  </conditionalFormatting>
  <conditionalFormatting sqref="B1416:D1416">
    <cfRule type="expression" dxfId="6910" priority="22487">
      <formula>$J1416:$J4119="CLOSED"</formula>
    </cfRule>
    <cfRule type="expression" dxfId="6909" priority="22488">
      <formula>$J1416:$J4119="OPEN"</formula>
    </cfRule>
  </conditionalFormatting>
  <conditionalFormatting sqref="J1416">
    <cfRule type="expression" dxfId="6908" priority="22485">
      <formula>$J1416:$J4107="CLOSED"</formula>
    </cfRule>
    <cfRule type="expression" dxfId="6907" priority="22486">
      <formula>$J1416:$J4107="OPEN"</formula>
    </cfRule>
  </conditionalFormatting>
  <conditionalFormatting sqref="AA1416:AG1416 AR1416:AR1417 AL1416:AN1417 L1416:X1417 AR1422:AR1423 AL1422:AN1423 L1422:X1423 AR1425:AR1426 AL1425:AN1426 L1425:X1426 AR1430:AR1431 AL1430:AN1431 L1430:X1431 W1432">
    <cfRule type="expression" dxfId="6906" priority="22483">
      <formula>$J1416:$J4101="CLOSED"</formula>
    </cfRule>
    <cfRule type="expression" dxfId="6905" priority="22484">
      <formula>$J1416:$J4101="OPEN"</formula>
    </cfRule>
  </conditionalFormatting>
  <conditionalFormatting sqref="F1416">
    <cfRule type="expression" dxfId="6904" priority="22481">
      <formula>$J1416:$J4145="CLOSED"</formula>
    </cfRule>
    <cfRule type="expression" dxfId="6903" priority="22482">
      <formula>$J1416:$J4145="OPEN"</formula>
    </cfRule>
  </conditionalFormatting>
  <conditionalFormatting sqref="K1416">
    <cfRule type="expression" dxfId="6902" priority="22479">
      <formula>$J1416:$J4139="CLOSED"</formula>
    </cfRule>
    <cfRule type="expression" dxfId="6901" priority="22480">
      <formula>$J1416:$J4139="OPEN"</formula>
    </cfRule>
  </conditionalFormatting>
  <conditionalFormatting sqref="G1416 K1409">
    <cfRule type="expression" dxfId="6900" priority="22477">
      <formula>$J1409:$J4134="CLOSED"</formula>
    </cfRule>
    <cfRule type="expression" dxfId="6899" priority="22478">
      <formula>$J1409:$J4134="OPEN"</formula>
    </cfRule>
  </conditionalFormatting>
  <conditionalFormatting sqref="E1416">
    <cfRule type="expression" dxfId="6898" priority="22475">
      <formula>$J1416:$J4117="CLOSED"</formula>
    </cfRule>
    <cfRule type="expression" dxfId="6897" priority="22476">
      <formula>$J1416:$J4117="OPEN"</formula>
    </cfRule>
  </conditionalFormatting>
  <conditionalFormatting sqref="Y1416">
    <cfRule type="expression" dxfId="6896" priority="22473">
      <formula>$J1416:$J4103="CLOSED"</formula>
    </cfRule>
    <cfRule type="expression" dxfId="6895" priority="22474">
      <formula>$J1416:$J4103="OPEN"</formula>
    </cfRule>
  </conditionalFormatting>
  <conditionalFormatting sqref="AO1417:AQ1417 AO1433:AQ1434">
    <cfRule type="expression" dxfId="6894" priority="22471">
      <formula>$J1417:$J4347="CLOSED"</formula>
    </cfRule>
    <cfRule type="expression" dxfId="6893" priority="22472">
      <formula>$J1417:$J4347="OPEN"</formula>
    </cfRule>
  </conditionalFormatting>
  <conditionalFormatting sqref="AJ1417:AK1417">
    <cfRule type="expression" dxfId="6892" priority="22469">
      <formula>$J1417:$J4353="CLOSED"</formula>
    </cfRule>
    <cfRule type="expression" dxfId="6891" priority="22470">
      <formula>$J1417:$J4353="OPEN"</formula>
    </cfRule>
  </conditionalFormatting>
  <conditionalFormatting sqref="AH1417:AI1417">
    <cfRule type="expression" dxfId="6890" priority="22467">
      <formula>$J1417:$J4163="CLOSED"</formula>
    </cfRule>
    <cfRule type="expression" dxfId="6889" priority="22468">
      <formula>$J1417:$J4163="OPEN"</formula>
    </cfRule>
  </conditionalFormatting>
  <conditionalFormatting sqref="B1417:D1417">
    <cfRule type="expression" dxfId="6888" priority="22465">
      <formula>$J1417:$J4120="CLOSED"</formula>
    </cfRule>
    <cfRule type="expression" dxfId="6887" priority="22466">
      <formula>$J1417:$J4120="OPEN"</formula>
    </cfRule>
  </conditionalFormatting>
  <conditionalFormatting sqref="J1417">
    <cfRule type="expression" dxfId="6886" priority="22463">
      <formula>$J1417:$J4108="CLOSED"</formula>
    </cfRule>
    <cfRule type="expression" dxfId="6885" priority="22464">
      <formula>$J1417:$J4108="OPEN"</formula>
    </cfRule>
  </conditionalFormatting>
  <conditionalFormatting sqref="AA1417:AG1417">
    <cfRule type="expression" dxfId="6884" priority="22461">
      <formula>$J1417:$J4102="CLOSED"</formula>
    </cfRule>
    <cfRule type="expression" dxfId="6883" priority="22462">
      <formula>$J1417:$J4102="OPEN"</formula>
    </cfRule>
  </conditionalFormatting>
  <conditionalFormatting sqref="B1417:G1417">
    <cfRule type="expression" dxfId="6882" priority="22459">
      <formula>$J1417:$J4096="CLOSED"</formula>
    </cfRule>
    <cfRule type="expression" dxfId="6881" priority="22460">
      <formula>$J1417:$J4096="OPEN"</formula>
    </cfRule>
  </conditionalFormatting>
  <conditionalFormatting sqref="Y1417">
    <cfRule type="expression" dxfId="6880" priority="22457">
      <formula>$J1417:$J4098="CLOSED"</formula>
    </cfRule>
    <cfRule type="expression" dxfId="6879" priority="22458">
      <formula>$J1417:$J4098="OPEN"</formula>
    </cfRule>
  </conditionalFormatting>
  <conditionalFormatting sqref="AH1417:AI1417 F1391:F1392">
    <cfRule type="expression" dxfId="6878" priority="22455">
      <formula>$J1391:$J4131="CLOSED"</formula>
    </cfRule>
    <cfRule type="expression" dxfId="6877" priority="22456">
      <formula>$J1391:$J4131="OPEN"</formula>
    </cfRule>
  </conditionalFormatting>
  <conditionalFormatting sqref="J1417">
    <cfRule type="expression" dxfId="6876" priority="22453">
      <formula>$J1417:$J4102="CLOSED"</formula>
    </cfRule>
    <cfRule type="expression" dxfId="6875" priority="22454">
      <formula>$J1417:$J4102="OPEN"</formula>
    </cfRule>
  </conditionalFormatting>
  <conditionalFormatting sqref="AJ1417:AK1417">
    <cfRule type="expression" dxfId="6874" priority="22451">
      <formula>$J1417:$J4347="CLOSED"</formula>
    </cfRule>
    <cfRule type="expression" dxfId="6873" priority="22452">
      <formula>$J1417:$J4347="OPEN"</formula>
    </cfRule>
  </conditionalFormatting>
  <conditionalFormatting sqref="K1417 AH1517:AI1517">
    <cfRule type="expression" dxfId="6872" priority="22449">
      <formula>$J1417:$J4099="CLOSED"</formula>
    </cfRule>
    <cfRule type="expression" dxfId="6871" priority="22450">
      <formula>$J1417:$J4099="OPEN"</formula>
    </cfRule>
  </conditionalFormatting>
  <conditionalFormatting sqref="F1417">
    <cfRule type="expression" dxfId="6870" priority="22447">
      <formula>$J1417:$J4146="CLOSED"</formula>
    </cfRule>
    <cfRule type="expression" dxfId="6869" priority="22448">
      <formula>$J1417:$J4146="OPEN"</formula>
    </cfRule>
  </conditionalFormatting>
  <conditionalFormatting sqref="E1417">
    <cfRule type="expression" dxfId="6868" priority="22445">
      <formula>$J1417:$J4118="CLOSED"</formula>
    </cfRule>
    <cfRule type="expression" dxfId="6867" priority="22446">
      <formula>$J1417:$J4118="OPEN"</formula>
    </cfRule>
  </conditionalFormatting>
  <conditionalFormatting sqref="Y1417">
    <cfRule type="expression" dxfId="6866" priority="22443">
      <formula>$J1417:$J4104="CLOSED"</formula>
    </cfRule>
    <cfRule type="expression" dxfId="6865" priority="22444">
      <formula>$J1417:$J4104="OPEN"</formula>
    </cfRule>
  </conditionalFormatting>
  <conditionalFormatting sqref="G1417">
    <cfRule type="expression" dxfId="6864" priority="22441">
      <formula>$J1417:$J4142="CLOSED"</formula>
    </cfRule>
    <cfRule type="expression" dxfId="6863" priority="22442">
      <formula>$J1417:$J4142="OPEN"</formula>
    </cfRule>
  </conditionalFormatting>
  <conditionalFormatting sqref="Y1415">
    <cfRule type="expression" dxfId="6862" priority="22435">
      <formula>$J1415:$J4571="CLOSED"</formula>
    </cfRule>
    <cfRule type="expression" dxfId="6861" priority="22436">
      <formula>$J1415:$J4571="OPEN"</formula>
    </cfRule>
  </conditionalFormatting>
  <conditionalFormatting sqref="J1415 K600 K705 K465">
    <cfRule type="expression" dxfId="6860" priority="22433">
      <formula>$J465:$J3625="CLOSED"</formula>
    </cfRule>
    <cfRule type="expression" dxfId="6859" priority="22434">
      <formula>$J465:$J3625="OPEN"</formula>
    </cfRule>
  </conditionalFormatting>
  <conditionalFormatting sqref="D1415 B80">
    <cfRule type="expression" dxfId="6858" priority="22431">
      <formula>$J80:$J3180="CLOSED"</formula>
    </cfRule>
    <cfRule type="expression" dxfId="6857" priority="22432">
      <formula>$J80:$J3180="OPEN"</formula>
    </cfRule>
  </conditionalFormatting>
  <conditionalFormatting sqref="AH1415:AI1415 AA646:AG646 L658:V658 AL646:AN646 X640:X641 AL658:AN658 AR646 L646:V646 AA658:AG658 C610:C611 Z619:Z620 AR658">
    <cfRule type="expression" dxfId="6856" priority="22429">
      <formula>$J610:$J3825="CLOSED"</formula>
    </cfRule>
    <cfRule type="expression" dxfId="6855" priority="22430">
      <formula>$J610:$J3825="OPEN"</formula>
    </cfRule>
  </conditionalFormatting>
  <conditionalFormatting sqref="AO1415:AQ1415 AJ1415:AK1415">
    <cfRule type="expression" dxfId="6854" priority="22427">
      <formula>$J1415:$J4820="CLOSED"</formula>
    </cfRule>
    <cfRule type="expression" dxfId="6853" priority="22428">
      <formula>$J1415:$J4820="OPEN"</formula>
    </cfRule>
  </conditionalFormatting>
  <conditionalFormatting sqref="E1415:G1415 P1415:X1415 B1415:C1415 K1415:L1415 AR1415 AL1415:AN1415 Z1415:AG1415 K388 AP617:AR617 K137 B57 AK617:AL617">
    <cfRule type="expression" dxfId="6852" priority="22425">
      <formula>$J57:$J3211="CLOSED"</formula>
    </cfRule>
    <cfRule type="expression" dxfId="6851" priority="22426">
      <formula>$J57:$J3211="OPEN"</formula>
    </cfRule>
  </conditionalFormatting>
  <conditionalFormatting sqref="M1415:O1415">
    <cfRule type="expression" dxfId="6850" priority="22423">
      <formula>$J1415:$J4559="CLOSED"</formula>
    </cfRule>
    <cfRule type="expression" dxfId="6849" priority="22424">
      <formula>$J1415:$J4559="OPEN"</formula>
    </cfRule>
  </conditionalFormatting>
  <conditionalFormatting sqref="H1413">
    <cfRule type="expression" dxfId="6848" priority="22421">
      <formula>$J1413:$J4273="CLOSED"</formula>
    </cfRule>
    <cfRule type="expression" dxfId="6847" priority="22422">
      <formula>$J1413:$J4273="OPEN"</formula>
    </cfRule>
  </conditionalFormatting>
  <conditionalFormatting sqref="I1413">
    <cfRule type="expression" dxfId="6846" priority="22419">
      <formula>$J1413:$J4273="CLOSED"</formula>
    </cfRule>
    <cfRule type="expression" dxfId="6845" priority="22420">
      <formula>$J1413:$J4273="OPEN"</formula>
    </cfRule>
  </conditionalFormatting>
  <conditionalFormatting sqref="K1390 K1394:K1395 K1398:K1399 K1401:K1402">
    <cfRule type="expression" dxfId="6844" priority="10681393">
      <formula>$J1390:$J4125="CLOSED"</formula>
    </cfRule>
    <cfRule type="expression" dxfId="6843" priority="10681394">
      <formula>$J1390:$J4125="OPEN"</formula>
    </cfRule>
  </conditionalFormatting>
  <conditionalFormatting sqref="G723:G725 Y671:Y672 Y677:Y678 Z667:AG668 AR667:AR668 AL667:AN668 L665:V665 AR665 L667 P667:V667 AL665:AN665 Y686 L668:V668 AA665:AG665 K235:K237 K490:K491 K483 K132 K242 K381 K497 K410 Y675 Y683 Y695">
    <cfRule type="expression" dxfId="6842" priority="10681509">
      <formula>$J132:$J3295="CLOSED"</formula>
    </cfRule>
    <cfRule type="expression" dxfId="6841" priority="10681510">
      <formula>$J132:$J3295="OPEN"</formula>
    </cfRule>
  </conditionalFormatting>
  <conditionalFormatting sqref="K650 K654 K681 K701 K703 X425 L425:V425 AA425:AG425 X429 C456 L429:V429 C429 AA429:AG429 AR425 C425 AL425:AN425 AR429 C432 C435 AL429:AN429 C438 C441 K798:K799">
    <cfRule type="expression" dxfId="6840" priority="10681533">
      <formula>$J425:$J3747="CLOSED"</formula>
    </cfRule>
    <cfRule type="expression" dxfId="6839" priority="10681534">
      <formula>$J425:$J3747="OPEN"</formula>
    </cfRule>
  </conditionalFormatting>
  <conditionalFormatting sqref="C798:C799">
    <cfRule type="expression" dxfId="6838" priority="10681551">
      <formula>$J798:$J3996="CLOSED"</formula>
    </cfRule>
    <cfRule type="expression" dxfId="6837" priority="10681552">
      <formula>$J798:$J3996="OPEN"</formula>
    </cfRule>
  </conditionalFormatting>
  <conditionalFormatting sqref="K722 Y314 Y327">
    <cfRule type="expression" dxfId="6836" priority="10681653">
      <formula>$J314:$J3444="CLOSED"</formula>
    </cfRule>
    <cfRule type="expression" dxfId="6835" priority="10681654">
      <formula>$J314:$J3444="OPEN"</formula>
    </cfRule>
  </conditionalFormatting>
  <conditionalFormatting sqref="H1411:I1411 H1420:I1423">
    <cfRule type="expression" dxfId="6834" priority="10690161">
      <formula>$J1404:$J4248="CLOSED"</formula>
    </cfRule>
    <cfRule type="expression" dxfId="6833" priority="10690162">
      <formula>$J1404:$J4248="OPEN"</formula>
    </cfRule>
  </conditionalFormatting>
  <conditionalFormatting sqref="Y1411">
    <cfRule type="expression" dxfId="6832" priority="10690353">
      <formula>$J1404:$J4083="CLOSED"</formula>
    </cfRule>
    <cfRule type="expression" dxfId="6831" priority="10690354">
      <formula>$J1404:$J4083="OPEN"</formula>
    </cfRule>
  </conditionalFormatting>
  <conditionalFormatting sqref="AH1411:AI1411">
    <cfRule type="expression" dxfId="6830" priority="10698629">
      <formula>$J1404:$J4142="CLOSED"</formula>
    </cfRule>
    <cfRule type="expression" dxfId="6829" priority="10698630">
      <formula>$J1404:$J4142="OPEN"</formula>
    </cfRule>
  </conditionalFormatting>
  <conditionalFormatting sqref="B1411:G1411 G1461:G1465">
    <cfRule type="expression" dxfId="6828" priority="10699717">
      <formula>$J1404:$J4093="CLOSED"</formula>
    </cfRule>
    <cfRule type="expression" dxfId="6827" priority="10699718">
      <formula>$J1404:$J4093="OPEN"</formula>
    </cfRule>
  </conditionalFormatting>
  <conditionalFormatting sqref="AJ1411:AK1411 AO1411:AQ1411 AO1418:AQ1418">
    <cfRule type="expression" dxfId="6826" priority="10699759">
      <formula>$J1404:$J4332="CLOSED"</formula>
    </cfRule>
    <cfRule type="expression" dxfId="6825" priority="10699760">
      <formula>$J1404:$J4332="OPEN"</formula>
    </cfRule>
  </conditionalFormatting>
  <conditionalFormatting sqref="K1411">
    <cfRule type="expression" dxfId="6824" priority="10699831">
      <formula>$J1404:$J4084="CLOSED"</formula>
    </cfRule>
    <cfRule type="expression" dxfId="6823" priority="10699832">
      <formula>$J1404:$J4084="OPEN"</formula>
    </cfRule>
  </conditionalFormatting>
  <conditionalFormatting sqref="J1411">
    <cfRule type="expression" dxfId="6822" priority="10700135">
      <formula>$J1404:$J4087="CLOSED"</formula>
    </cfRule>
    <cfRule type="expression" dxfId="6821" priority="10700136">
      <formula>$J1404:$J4087="OPEN"</formula>
    </cfRule>
  </conditionalFormatting>
  <conditionalFormatting sqref="Z1411:AG1411 AR1411 AL1411:AN1411 L1411:X1411 AR1418 AL1418:AN1418 L1418:X1418">
    <cfRule type="expression" dxfId="6820" priority="10700187">
      <formula>$J1404:$J4081="CLOSED"</formula>
    </cfRule>
    <cfRule type="expression" dxfId="6819" priority="10700188">
      <formula>$J1404:$J4081="OPEN"</formula>
    </cfRule>
  </conditionalFormatting>
  <conditionalFormatting sqref="H1390:I1390 A1393 A1396:A1397 A1400 A1389:A1390">
    <cfRule type="expression" dxfId="6818" priority="10708869">
      <formula>$J1389:$J4233="CLOSED"</formula>
    </cfRule>
    <cfRule type="expression" dxfId="6817" priority="10708870">
      <formula>$J1389:$J4233="OPEN"</formula>
    </cfRule>
  </conditionalFormatting>
  <conditionalFormatting sqref="Y736 Y741:Y746 Y738:Y739 X729:X735 AR729:AR735 Z729:AG735 L729:V735 AL729:AN735 Y749:Y750 AL753:AN764 L753:V764 X753:X764 AR753:AR764 Z753:AG764 AL766:AN775 L766:V775 AR766:AR775 Z766:AG775 L778:V779 X778:X779 AR778:AR779 AA778:AG779 L781:V784 AR781:AR784 AA781:AG784 L786:V789 AR786:AR789 AA786:AG789 AL791:AN792 L791:V792 X791:X792 AR791:AR792 AA791:AG792 AL795:AN796 L795:V796 X795:X796 AR795:AR796 AA795:AG796 X766:X775 AL778:AN779 X781:X784 AL781:AN784 X786:X789 AL786:AN789">
    <cfRule type="expression" dxfId="6816" priority="10715483">
      <formula>$J729:$J3842="CLOSED"</formula>
    </cfRule>
    <cfRule type="expression" dxfId="6815" priority="10715484">
      <formula>$J729:$J3842="OPEN"</formula>
    </cfRule>
  </conditionalFormatting>
  <conditionalFormatting sqref="AJ729:AK735 AO729:AQ735 AO753:AQ764 AJ753:AK764 AO766:AQ775 AJ778:AK779 AO791:AQ792 AJ791:AK792 AO795:AQ796 AJ795:AK796 AH405:AI405 AJ766:AK775 AO778:AQ779 AJ781:AK784 AO781:AQ784 AJ786:AK789 AO786:AQ789">
    <cfRule type="expression" dxfId="6814" priority="10715527">
      <formula>$J405:$J3769="CLOSED"</formula>
    </cfRule>
    <cfRule type="expression" dxfId="6813" priority="10715528">
      <formula>$J405:$J3769="OPEN"</formula>
    </cfRule>
  </conditionalFormatting>
  <conditionalFormatting sqref="Z658 AL622:AN623 AR622:AR623 L622:V623 AA622:AG623 Z646">
    <cfRule type="expression" dxfId="6812" priority="10715531">
      <formula>$J622:$J3828="CLOSED"</formula>
    </cfRule>
    <cfRule type="expression" dxfId="6811" priority="10715532">
      <formula>$J622:$J3828="OPEN"</formula>
    </cfRule>
  </conditionalFormatting>
  <conditionalFormatting sqref="AH850:AI851 AH812:AI812 AH671:AI672 AH677:AI678 AH674:AI675 AH718:AI718 AH707:AI707 AH712:AI712 AH686:AI686 AR577 L577:V577 AA577:AG577 AL577:AN577 X577 AH695:AI695 AH698:AI698 AH683:AI683">
    <cfRule type="expression" dxfId="6810" priority="10715541">
      <formula>$J577:$J3800="CLOSED"</formula>
    </cfRule>
    <cfRule type="expression" dxfId="6809" priority="10715542">
      <formula>$J577:$J3800="OPEN"</formula>
    </cfRule>
  </conditionalFormatting>
  <conditionalFormatting sqref="AO1526:AQ1526 AO1530:AQ1530 AO1533:AQ1533">
    <cfRule type="expression" dxfId="6808" priority="10715761">
      <formula>$J1526:$J4389="CLOSED"</formula>
    </cfRule>
    <cfRule type="expression" dxfId="6807" priority="10715762">
      <formula>$J1526:$J4389="OPEN"</formula>
    </cfRule>
  </conditionalFormatting>
  <conditionalFormatting sqref="AJ1485:AK1486 AJ1481:AK1482 AJ1466:AK1479 AJ1488:AK1489 AJ1492:AK1493 AO1466:AQ1493 AJ1502:AK1503 AO1501:AQ1503 AO1512:AQ1512">
    <cfRule type="expression" dxfId="6806" priority="10716179">
      <formula>$J1466:$J4354="CLOSED"</formula>
    </cfRule>
    <cfRule type="expression" dxfId="6805" priority="10716180">
      <formula>$J1466:$J4354="OPEN"</formula>
    </cfRule>
  </conditionalFormatting>
  <conditionalFormatting sqref="AH624:AI624 AH596:AI597 AH607:AI608 AH639:AI639">
    <cfRule type="expression" dxfId="6804" priority="10717437">
      <formula>$J596:$J3866="CLOSED"</formula>
    </cfRule>
    <cfRule type="expression" dxfId="6803" priority="10717438">
      <formula>$J596:$J3866="OPEN"</formula>
    </cfRule>
  </conditionalFormatting>
  <conditionalFormatting sqref="AO855:AQ856 AJ855:AK856 AO862:AQ862 AJ862:AK862 AO843:AQ844 AJ843:AK844 AJ846:AK847 AO846:AQ847 H58:I59">
    <cfRule type="expression" dxfId="6802" priority="10721591">
      <formula>$J58:$J3368="CLOSED"</formula>
    </cfRule>
    <cfRule type="expression" dxfId="6801" priority="10721592">
      <formula>$J58:$J3368="OPEN"</formula>
    </cfRule>
  </conditionalFormatting>
  <conditionalFormatting sqref="A1391:A1392 H1389:I1389">
    <cfRule type="expression" dxfId="6800" priority="10726153">
      <formula>$J1389:$J4232="CLOSED"</formula>
    </cfRule>
    <cfRule type="expression" dxfId="6799" priority="10726154">
      <formula>$J1389:$J4232="OPEN"</formula>
    </cfRule>
  </conditionalFormatting>
  <conditionalFormatting sqref="H572:I574 H546:I546 H586">
    <cfRule type="expression" dxfId="6798" priority="10732221">
      <formula>$J546:$J3937="CLOSED"</formula>
    </cfRule>
    <cfRule type="expression" dxfId="6797" priority="10732222">
      <formula>$J546:$J3937="OPEN"</formula>
    </cfRule>
  </conditionalFormatting>
  <conditionalFormatting sqref="I762 I729:I735 AH588:AI589 AH594:AI595 AH609:AI609 AH578:AI578 AH598:AI598 AH574:AI574 H753:I761 H767:I776 I766 H786:I796 H763:I765">
    <cfRule type="expression" dxfId="6796" priority="10732301">
      <formula>$J574:$J3854="CLOSED"</formula>
    </cfRule>
    <cfRule type="expression" dxfId="6795" priority="10732302">
      <formula>$J574:$J3854="OPEN"</formula>
    </cfRule>
  </conditionalFormatting>
  <conditionalFormatting sqref="AO1509:AQ1510 AJ1509:AK1510 AJ1516:AK1516 AO1524:AQ1525 AO1527:AQ1528 AO1531:AQ1532 AO1534:AQ1535 AO1537:AQ1538">
    <cfRule type="expression" dxfId="6794" priority="10734123">
      <formula>$J1509:$J4386="CLOSED"</formula>
    </cfRule>
    <cfRule type="expression" dxfId="6793" priority="10734124">
      <formula>$J1509:$J4386="OPEN"</formula>
    </cfRule>
  </conditionalFormatting>
  <conditionalFormatting sqref="A1394:A1395 A1398:A1399 A1401:A1403 H1391:I1403">
    <cfRule type="expression" dxfId="6792" priority="10734141">
      <formula>$J1391:$J4233="CLOSED"</formula>
    </cfRule>
    <cfRule type="expression" dxfId="6791" priority="10734142">
      <formula>$J1391:$J4233="OPEN"</formula>
    </cfRule>
  </conditionalFormatting>
  <conditionalFormatting sqref="Y403 Y457:Y458 K475:K476">
    <cfRule type="expression" dxfId="6790" priority="10734247">
      <formula>$J403:$J3729="CLOSED"</formula>
    </cfRule>
    <cfRule type="expression" dxfId="6789" priority="10734248">
      <formula>$J403:$J3729="OPEN"</formula>
    </cfRule>
  </conditionalFormatting>
  <conditionalFormatting sqref="AO667:AQ668 AJ667:AK668 AJ665:AK665 AO665:AQ665">
    <cfRule type="expression" dxfId="6788" priority="10734337">
      <formula>$J665:$J4079="CLOSED"</formula>
    </cfRule>
    <cfRule type="expression" dxfId="6787" priority="10734338">
      <formula>$J665:$J4079="OPEN"</formula>
    </cfRule>
  </conditionalFormatting>
  <conditionalFormatting sqref="A709:A712 H614:I614">
    <cfRule type="expression" dxfId="6786" priority="10734471">
      <formula>$J614:$J3996="CLOSED"</formula>
    </cfRule>
    <cfRule type="expression" dxfId="6785" priority="10734472">
      <formula>$J614:$J3996="OPEN"</formula>
    </cfRule>
  </conditionalFormatting>
  <conditionalFormatting sqref="B777 B642:B645 D644:D645 F642:F645 D647:D654 D656:D657 F647:F657 D659:D663 B647:B657 B659:B665 F659:F665 B668:G668 B672:G672 B675:G675 B679:G679 D680:D681 F680:F681 B680:B681 B684:G684 B687:G687 B688:C688 E688:F688 D689 F689 B689 D692 B692:B693 F692:F693 B696:G696 F701:F703 B701:B703 B699:G699 D701:D703 B708:G708 E709:F709 B713:G713 B716:G716 F627:F630 A62 B646:G646 B658:G658 D777">
    <cfRule type="expression" dxfId="6784" priority="10734613">
      <formula>$J62:$J3729="CLOSED"</formula>
    </cfRule>
    <cfRule type="expression" dxfId="6783" priority="10734614">
      <formula>$J62:$J3729="OPEN"</formula>
    </cfRule>
  </conditionalFormatting>
  <conditionalFormatting sqref="H1418:I1418">
    <cfRule type="expression" dxfId="6782" priority="22415">
      <formula>$J1411:$J4255="CLOSED"</formula>
    </cfRule>
    <cfRule type="expression" dxfId="6781" priority="22416">
      <formula>$J1411:$J4255="OPEN"</formula>
    </cfRule>
  </conditionalFormatting>
  <conditionalFormatting sqref="Y1418">
    <cfRule type="expression" dxfId="6780" priority="22413">
      <formula>$J1411:$J4090="CLOSED"</formula>
    </cfRule>
    <cfRule type="expression" dxfId="6779" priority="22414">
      <formula>$J1411:$J4090="OPEN"</formula>
    </cfRule>
  </conditionalFormatting>
  <conditionalFormatting sqref="AH1418:AI1418">
    <cfRule type="expression" dxfId="6778" priority="22411">
      <formula>$J1411:$J4149="CLOSED"</formula>
    </cfRule>
    <cfRule type="expression" dxfId="6777" priority="22412">
      <formula>$J1411:$J4149="OPEN"</formula>
    </cfRule>
  </conditionalFormatting>
  <conditionalFormatting sqref="B1418:G1418">
    <cfRule type="expression" dxfId="6776" priority="22409">
      <formula>$J1411:$J4100="CLOSED"</formula>
    </cfRule>
    <cfRule type="expression" dxfId="6775" priority="22410">
      <formula>$J1411:$J4100="OPEN"</formula>
    </cfRule>
  </conditionalFormatting>
  <conditionalFormatting sqref="AJ1418:AK1418">
    <cfRule type="expression" dxfId="6774" priority="22407">
      <formula>$J1411:$J4339="CLOSED"</formula>
    </cfRule>
    <cfRule type="expression" dxfId="6773" priority="22408">
      <formula>$J1411:$J4339="OPEN"</formula>
    </cfRule>
  </conditionalFormatting>
  <conditionalFormatting sqref="K1418">
    <cfRule type="expression" dxfId="6772" priority="22405">
      <formula>$J1411:$J4091="CLOSED"</formula>
    </cfRule>
    <cfRule type="expression" dxfId="6771" priority="22406">
      <formula>$J1411:$J4091="OPEN"</formula>
    </cfRule>
  </conditionalFormatting>
  <conditionalFormatting sqref="J1418">
    <cfRule type="expression" dxfId="6770" priority="22403">
      <formula>$J1411:$J4094="CLOSED"</formula>
    </cfRule>
    <cfRule type="expression" dxfId="6769" priority="22404">
      <formula>$J1411:$J4094="OPEN"</formula>
    </cfRule>
  </conditionalFormatting>
  <conditionalFormatting sqref="Z1418:AG1418">
    <cfRule type="expression" dxfId="6768" priority="22401">
      <formula>$J1411:$J4088="CLOSED"</formula>
    </cfRule>
    <cfRule type="expression" dxfId="6767" priority="22402">
      <formula>$J1411:$J4088="OPEN"</formula>
    </cfRule>
  </conditionalFormatting>
  <conditionalFormatting sqref="D1419 K731:K735 K743:K746 K781 K788 K723">
    <cfRule type="expression" dxfId="6766" priority="22399">
      <formula>$J723:$J3845="CLOSED"</formula>
    </cfRule>
    <cfRule type="expression" dxfId="6765" priority="22400">
      <formula>$J723:$J3845="OPEN"</formula>
    </cfRule>
  </conditionalFormatting>
  <conditionalFormatting sqref="J1419 AH720:AI722 Y649 AA628:AG628 L636:V636 AA636:AG636 AR628 AL628:AN628 AR636 X628 AL636:AN636 L628:V628 Y653 Y692 Y702">
    <cfRule type="expression" dxfId="6764" priority="22397">
      <formula>$J628:$J3810="CLOSED"</formula>
    </cfRule>
    <cfRule type="expression" dxfId="6763" priority="22398">
      <formula>$J628:$J3810="OPEN"</formula>
    </cfRule>
  </conditionalFormatting>
  <conditionalFormatting sqref="AH1419:AI1419 AO55:AQ55 AJ55:AK55">
    <cfRule type="expression" dxfId="6762" priority="22395">
      <formula>$J55:$J3292="CLOSED"</formula>
    </cfRule>
    <cfRule type="expression" dxfId="6761" priority="22396">
      <formula>$J55:$J3292="OPEN"</formula>
    </cfRule>
  </conditionalFormatting>
  <conditionalFormatting sqref="AO1419:AQ1419">
    <cfRule type="expression" dxfId="6760" priority="22393">
      <formula>$J1419:$J4846="CLOSED"</formula>
    </cfRule>
    <cfRule type="expression" dxfId="6759" priority="22394">
      <formula>$J1419:$J4846="OPEN"</formula>
    </cfRule>
  </conditionalFormatting>
  <conditionalFormatting sqref="E1419:G1419">
    <cfRule type="expression" dxfId="6758" priority="22389">
      <formula>$J1419:$J4595="CLOSED"</formula>
    </cfRule>
    <cfRule type="expression" dxfId="6757" priority="22390">
      <formula>$J1419:$J4595="OPEN"</formula>
    </cfRule>
  </conditionalFormatting>
  <conditionalFormatting sqref="K1419">
    <cfRule type="expression" dxfId="6756" priority="22387">
      <formula>$J1419:$J5074="CLOSED"</formula>
    </cfRule>
    <cfRule type="expression" dxfId="6755" priority="22388">
      <formula>$J1419:$J5074="OPEN"</formula>
    </cfRule>
  </conditionalFormatting>
  <conditionalFormatting sqref="AO1420:AQ1420">
    <cfRule type="expression" dxfId="6754" priority="22383">
      <formula>$J1420:$J4376="CLOSED"</formula>
    </cfRule>
    <cfRule type="expression" dxfId="6753" priority="22384">
      <formula>$J1420:$J4376="OPEN"</formula>
    </cfRule>
  </conditionalFormatting>
  <conditionalFormatting sqref="F1420">
    <cfRule type="expression" dxfId="6752" priority="22381">
      <formula>$J1420:$J4169="CLOSED"</formula>
    </cfRule>
    <cfRule type="expression" dxfId="6751" priority="22382">
      <formula>$J1420:$J4169="OPEN"</formula>
    </cfRule>
  </conditionalFormatting>
  <conditionalFormatting sqref="L1420:X1420">
    <cfRule type="expression" dxfId="6750" priority="22379">
      <formula>$J1420:$J4125="CLOSED"</formula>
    </cfRule>
    <cfRule type="expression" dxfId="6749" priority="22380">
      <formula>$J1420:$J4125="OPEN"</formula>
    </cfRule>
  </conditionalFormatting>
  <conditionalFormatting sqref="AH1420:AI1420">
    <cfRule type="expression" dxfId="6748" priority="22377">
      <formula>$J1420:$J4186="CLOSED"</formula>
    </cfRule>
    <cfRule type="expression" dxfId="6747" priority="22378">
      <formula>$J1420:$J4186="OPEN"</formula>
    </cfRule>
  </conditionalFormatting>
  <conditionalFormatting sqref="AO1420:AQ1420">
    <cfRule type="expression" dxfId="6746" priority="22375">
      <formula>$J1420:$J4370="CLOSED"</formula>
    </cfRule>
    <cfRule type="expression" dxfId="6745" priority="22376">
      <formula>$J1420:$J4370="OPEN"</formula>
    </cfRule>
  </conditionalFormatting>
  <conditionalFormatting sqref="K1420">
    <cfRule type="expression" dxfId="6744" priority="22373">
      <formula>$J1420:$J4162="CLOSED"</formula>
    </cfRule>
    <cfRule type="expression" dxfId="6743" priority="22374">
      <formula>$J1420:$J4162="OPEN"</formula>
    </cfRule>
  </conditionalFormatting>
  <conditionalFormatting sqref="AH1420:AI1420 Z54:AG54 AR54 L54:X54 B54:G54 AL54:AN54">
    <cfRule type="expression" dxfId="6742" priority="22371">
      <formula>$J54:$J2814="CLOSED"</formula>
    </cfRule>
    <cfRule type="expression" dxfId="6741" priority="22372">
      <formula>$J54:$J2814="OPEN"</formula>
    </cfRule>
  </conditionalFormatting>
  <conditionalFormatting sqref="J1420">
    <cfRule type="expression" dxfId="6740" priority="22369">
      <formula>$J1420:$J4131="CLOSED"</formula>
    </cfRule>
    <cfRule type="expression" dxfId="6739" priority="22370">
      <formula>$J1420:$J4131="OPEN"</formula>
    </cfRule>
  </conditionalFormatting>
  <conditionalFormatting sqref="L1420:X1420">
    <cfRule type="expression" dxfId="6738" priority="22367">
      <formula>$J1420:$J4119="CLOSED"</formula>
    </cfRule>
    <cfRule type="expression" dxfId="6737" priority="22368">
      <formula>$J1420:$J4119="OPEN"</formula>
    </cfRule>
  </conditionalFormatting>
  <conditionalFormatting sqref="K1420">
    <cfRule type="expression" dxfId="6736" priority="22365">
      <formula>$J1420:$J4122="CLOSED"</formula>
    </cfRule>
    <cfRule type="expression" dxfId="6735" priority="22366">
      <formula>$J1420:$J4122="OPEN"</formula>
    </cfRule>
  </conditionalFormatting>
  <conditionalFormatting sqref="Y1420">
    <cfRule type="expression" dxfId="6734" priority="22361">
      <formula>$J1420:$J4121="CLOSED"</formula>
    </cfRule>
    <cfRule type="expression" dxfId="6733" priority="22362">
      <formula>$J1420:$J4121="OPEN"</formula>
    </cfRule>
  </conditionalFormatting>
  <conditionalFormatting sqref="G1420">
    <cfRule type="expression" dxfId="6732" priority="22359">
      <formula>$J1420:$J4165="CLOSED"</formula>
    </cfRule>
    <cfRule type="expression" dxfId="6731" priority="22360">
      <formula>$J1420:$J4165="OPEN"</formula>
    </cfRule>
  </conditionalFormatting>
  <conditionalFormatting sqref="B1420:D1420">
    <cfRule type="expression" dxfId="6730" priority="22357">
      <formula>$J1420:$J4143="CLOSED"</formula>
    </cfRule>
    <cfRule type="expression" dxfId="6729" priority="22358">
      <formula>$J1420:$J4143="OPEN"</formula>
    </cfRule>
  </conditionalFormatting>
  <conditionalFormatting sqref="E1420 K136">
    <cfRule type="expression" dxfId="6728" priority="22355">
      <formula>$J136:$J2857="CLOSED"</formula>
    </cfRule>
    <cfRule type="expression" dxfId="6727" priority="22356">
      <formula>$J136:$J2857="OPEN"</formula>
    </cfRule>
  </conditionalFormatting>
  <conditionalFormatting sqref="Y1420">
    <cfRule type="expression" dxfId="6726" priority="22353">
      <formula>$J1420:$J4127="CLOSED"</formula>
    </cfRule>
    <cfRule type="expression" dxfId="6725" priority="22354">
      <formula>$J1420:$J4127="OPEN"</formula>
    </cfRule>
  </conditionalFormatting>
  <conditionalFormatting sqref="J1421 K669">
    <cfRule type="expression" dxfId="6724" priority="22351">
      <formula>$J669:$J3850="CLOSED"</formula>
    </cfRule>
    <cfRule type="expression" dxfId="6723" priority="22352">
      <formula>$J669:$J3850="OPEN"</formula>
    </cfRule>
  </conditionalFormatting>
  <conditionalFormatting sqref="D1421">
    <cfRule type="expression" dxfId="6722" priority="22349">
      <formula>$J1421:$J4542="CLOSED"</formula>
    </cfRule>
    <cfRule type="expression" dxfId="6721" priority="22350">
      <formula>$J1421:$J4542="OPEN"</formula>
    </cfRule>
  </conditionalFormatting>
  <conditionalFormatting sqref="E1421:G1421">
    <cfRule type="expression" dxfId="6720" priority="22347">
      <formula>$J1421:$J4596="CLOSED"</formula>
    </cfRule>
    <cfRule type="expression" dxfId="6719" priority="22348">
      <formula>$J1421:$J4596="OPEN"</formula>
    </cfRule>
  </conditionalFormatting>
  <conditionalFormatting sqref="AH1421:AI1421">
    <cfRule type="expression" dxfId="6718" priority="22345">
      <formula>$J1421:$J4657="CLOSED"</formula>
    </cfRule>
    <cfRule type="expression" dxfId="6717" priority="22346">
      <formula>$J1421:$J4657="OPEN"</formula>
    </cfRule>
  </conditionalFormatting>
  <conditionalFormatting sqref="AO1421:AQ1421">
    <cfRule type="expression" dxfId="6716" priority="22343">
      <formula>$J1421:$J4847="CLOSED"</formula>
    </cfRule>
    <cfRule type="expression" dxfId="6715" priority="22344">
      <formula>$J1421:$J4847="OPEN"</formula>
    </cfRule>
  </conditionalFormatting>
  <conditionalFormatting sqref="K1421 F68">
    <cfRule type="expression" dxfId="6714" priority="22339">
      <formula>$J68:$J3747="CLOSED"</formula>
    </cfRule>
    <cfRule type="expression" dxfId="6713" priority="22340">
      <formula>$J68:$J3747="OPEN"</formula>
    </cfRule>
  </conditionalFormatting>
  <conditionalFormatting sqref="X1421:Y1421">
    <cfRule type="expression" dxfId="6712" priority="22337">
      <formula>$J1421:$J4597="CLOSED"</formula>
    </cfRule>
    <cfRule type="expression" dxfId="6711" priority="22338">
      <formula>$J1421:$J4597="OPEN"</formula>
    </cfRule>
  </conditionalFormatting>
  <conditionalFormatting sqref="L1423:X1423">
    <cfRule type="expression" dxfId="6710" priority="22325">
      <formula>$J1423:$J4102="CLOSED"</formula>
    </cfRule>
    <cfRule type="expression" dxfId="6709" priority="22326">
      <formula>$J1423:$J4102="OPEN"</formula>
    </cfRule>
  </conditionalFormatting>
  <conditionalFormatting sqref="AR1423">
    <cfRule type="expression" dxfId="6708" priority="22323">
      <formula>$J1423:$J4102="CLOSED"</formula>
    </cfRule>
    <cfRule type="expression" dxfId="6707" priority="22324">
      <formula>$J1423:$J4102="OPEN"</formula>
    </cfRule>
  </conditionalFormatting>
  <conditionalFormatting sqref="AL1423:AN1423">
    <cfRule type="expression" dxfId="6706" priority="22321">
      <formula>$J1423:$J4102="CLOSED"</formula>
    </cfRule>
    <cfRule type="expression" dxfId="6705" priority="22322">
      <formula>$J1423:$J4102="OPEN"</formula>
    </cfRule>
  </conditionalFormatting>
  <conditionalFormatting sqref="AJ1422:AK1422">
    <cfRule type="expression" dxfId="6704" priority="22319">
      <formula>$J1422:$J4358="CLOSED"</formula>
    </cfRule>
    <cfRule type="expression" dxfId="6703" priority="22320">
      <formula>$J1422:$J4358="OPEN"</formula>
    </cfRule>
  </conditionalFormatting>
  <conditionalFormatting sqref="AH1422:AI1422">
    <cfRule type="expression" dxfId="6702" priority="22317">
      <formula>$J1422:$J4168="CLOSED"</formula>
    </cfRule>
    <cfRule type="expression" dxfId="6701" priority="22318">
      <formula>$J1422:$J4168="OPEN"</formula>
    </cfRule>
  </conditionalFormatting>
  <conditionalFormatting sqref="G1422">
    <cfRule type="expression" dxfId="6700" priority="22315">
      <formula>$J1422:$J4148="CLOSED"</formula>
    </cfRule>
    <cfRule type="expression" dxfId="6699" priority="22316">
      <formula>$J1422:$J4148="OPEN"</formula>
    </cfRule>
  </conditionalFormatting>
  <conditionalFormatting sqref="B1422:D1422">
    <cfRule type="expression" dxfId="6698" priority="22313">
      <formula>$J1422:$J4125="CLOSED"</formula>
    </cfRule>
    <cfRule type="expression" dxfId="6697" priority="22314">
      <formula>$J1422:$J4125="OPEN"</formula>
    </cfRule>
  </conditionalFormatting>
  <conditionalFormatting sqref="J1422">
    <cfRule type="expression" dxfId="6696" priority="22311">
      <formula>$J1422:$J4113="CLOSED"</formula>
    </cfRule>
    <cfRule type="expression" dxfId="6695" priority="22312">
      <formula>$J1422:$J4113="OPEN"</formula>
    </cfRule>
  </conditionalFormatting>
  <conditionalFormatting sqref="AA1422:AG1422">
    <cfRule type="expression" dxfId="6694" priority="22309">
      <formula>$J1422:$J4107="CLOSED"</formula>
    </cfRule>
    <cfRule type="expression" dxfId="6693" priority="22310">
      <formula>$J1422:$J4107="OPEN"</formula>
    </cfRule>
  </conditionalFormatting>
  <conditionalFormatting sqref="F1422">
    <cfRule type="expression" dxfId="6692" priority="22307">
      <formula>$J1422:$J4151="CLOSED"</formula>
    </cfRule>
    <cfRule type="expression" dxfId="6691" priority="22308">
      <formula>$J1422:$J4151="OPEN"</formula>
    </cfRule>
  </conditionalFormatting>
  <conditionalFormatting sqref="K1422">
    <cfRule type="expression" dxfId="6690" priority="22305">
      <formula>$J1422:$J4145="CLOSED"</formula>
    </cfRule>
    <cfRule type="expression" dxfId="6689" priority="22306">
      <formula>$J1422:$J4145="OPEN"</formula>
    </cfRule>
  </conditionalFormatting>
  <conditionalFormatting sqref="G1422">
    <cfRule type="expression" dxfId="6688" priority="22303">
      <formula>$J1422:$J4147="CLOSED"</formula>
    </cfRule>
    <cfRule type="expression" dxfId="6687" priority="22304">
      <formula>$J1422:$J4147="OPEN"</formula>
    </cfRule>
  </conditionalFormatting>
  <conditionalFormatting sqref="E1422">
    <cfRule type="expression" dxfId="6686" priority="22301">
      <formula>$J1422:$J4123="CLOSED"</formula>
    </cfRule>
    <cfRule type="expression" dxfId="6685" priority="22302">
      <formula>$J1422:$J4123="OPEN"</formula>
    </cfRule>
  </conditionalFormatting>
  <conditionalFormatting sqref="Y1422">
    <cfRule type="expression" dxfId="6684" priority="22299">
      <formula>$J1422:$J4109="CLOSED"</formula>
    </cfRule>
    <cfRule type="expression" dxfId="6683" priority="22300">
      <formula>$J1422:$J4109="OPEN"</formula>
    </cfRule>
  </conditionalFormatting>
  <conditionalFormatting sqref="AO1423:AQ1423">
    <cfRule type="expression" dxfId="6682" priority="22297">
      <formula>$J1423:$J4353="CLOSED"</formula>
    </cfRule>
    <cfRule type="expression" dxfId="6681" priority="22298">
      <formula>$J1423:$J4353="OPEN"</formula>
    </cfRule>
  </conditionalFormatting>
  <conditionalFormatting sqref="AJ1423:AK1423">
    <cfRule type="expression" dxfId="6680" priority="22295">
      <formula>$J1423:$J4359="CLOSED"</formula>
    </cfRule>
    <cfRule type="expression" dxfId="6679" priority="22296">
      <formula>$J1423:$J4359="OPEN"</formula>
    </cfRule>
  </conditionalFormatting>
  <conditionalFormatting sqref="AH1423:AI1423">
    <cfRule type="expression" dxfId="6678" priority="22293">
      <formula>$J1423:$J4169="CLOSED"</formula>
    </cfRule>
    <cfRule type="expression" dxfId="6677" priority="22294">
      <formula>$J1423:$J4169="OPEN"</formula>
    </cfRule>
  </conditionalFormatting>
  <conditionalFormatting sqref="B1423:D1423">
    <cfRule type="expression" dxfId="6676" priority="22291">
      <formula>$J1423:$J4126="CLOSED"</formula>
    </cfRule>
    <cfRule type="expression" dxfId="6675" priority="22292">
      <formula>$J1423:$J4126="OPEN"</formula>
    </cfRule>
  </conditionalFormatting>
  <conditionalFormatting sqref="J1423">
    <cfRule type="expression" dxfId="6674" priority="22289">
      <formula>$J1423:$J4114="CLOSED"</formula>
    </cfRule>
    <cfRule type="expression" dxfId="6673" priority="22290">
      <formula>$J1423:$J4114="OPEN"</formula>
    </cfRule>
  </conditionalFormatting>
  <conditionalFormatting sqref="AA1423:AG1423">
    <cfRule type="expression" dxfId="6672" priority="22287">
      <formula>$J1423:$J4108="CLOSED"</formula>
    </cfRule>
    <cfRule type="expression" dxfId="6671" priority="22288">
      <formula>$J1423:$J4108="OPEN"</formula>
    </cfRule>
  </conditionalFormatting>
  <conditionalFormatting sqref="B1423:G1423">
    <cfRule type="expression" dxfId="6670" priority="22285">
      <formula>$J1423:$J4102="CLOSED"</formula>
    </cfRule>
    <cfRule type="expression" dxfId="6669" priority="22286">
      <formula>$J1423:$J4102="OPEN"</formula>
    </cfRule>
  </conditionalFormatting>
  <conditionalFormatting sqref="Y1423">
    <cfRule type="expression" dxfId="6668" priority="22283">
      <formula>$J1423:$J4104="CLOSED"</formula>
    </cfRule>
    <cfRule type="expression" dxfId="6667" priority="22284">
      <formula>$J1423:$J4104="OPEN"</formula>
    </cfRule>
  </conditionalFormatting>
  <conditionalFormatting sqref="AH1423:AI1423">
    <cfRule type="expression" dxfId="6666" priority="22281">
      <formula>$J1423:$J4163="CLOSED"</formula>
    </cfRule>
    <cfRule type="expression" dxfId="6665" priority="22282">
      <formula>$J1423:$J4163="OPEN"</formula>
    </cfRule>
  </conditionalFormatting>
  <conditionalFormatting sqref="J1423">
    <cfRule type="expression" dxfId="6664" priority="22279">
      <formula>$J1423:$J4108="CLOSED"</formula>
    </cfRule>
    <cfRule type="expression" dxfId="6663" priority="22280">
      <formula>$J1423:$J4108="OPEN"</formula>
    </cfRule>
  </conditionalFormatting>
  <conditionalFormatting sqref="AJ1423:AK1423">
    <cfRule type="expression" dxfId="6662" priority="22277">
      <formula>$J1423:$J4353="CLOSED"</formula>
    </cfRule>
    <cfRule type="expression" dxfId="6661" priority="22278">
      <formula>$J1423:$J4353="OPEN"</formula>
    </cfRule>
  </conditionalFormatting>
  <conditionalFormatting sqref="K1423">
    <cfRule type="expression" dxfId="6660" priority="22275">
      <formula>$J1423:$J4105="CLOSED"</formula>
    </cfRule>
    <cfRule type="expression" dxfId="6659" priority="22276">
      <formula>$J1423:$J4105="OPEN"</formula>
    </cfRule>
  </conditionalFormatting>
  <conditionalFormatting sqref="F1423">
    <cfRule type="expression" dxfId="6658" priority="22273">
      <formula>$J1423:$J4152="CLOSED"</formula>
    </cfRule>
    <cfRule type="expression" dxfId="6657" priority="22274">
      <formula>$J1423:$J4152="OPEN"</formula>
    </cfRule>
  </conditionalFormatting>
  <conditionalFormatting sqref="E1423">
    <cfRule type="expression" dxfId="6656" priority="22271">
      <formula>$J1423:$J4124="CLOSED"</formula>
    </cfRule>
    <cfRule type="expression" dxfId="6655" priority="22272">
      <formula>$J1423:$J4124="OPEN"</formula>
    </cfRule>
  </conditionalFormatting>
  <conditionalFormatting sqref="Y1423">
    <cfRule type="expression" dxfId="6654" priority="22269">
      <formula>$J1423:$J4110="CLOSED"</formula>
    </cfRule>
    <cfRule type="expression" dxfId="6653" priority="22270">
      <formula>$J1423:$J4110="OPEN"</formula>
    </cfRule>
  </conditionalFormatting>
  <conditionalFormatting sqref="G1423">
    <cfRule type="expression" dxfId="6652" priority="22267">
      <formula>$J1423:$J4148="CLOSED"</formula>
    </cfRule>
    <cfRule type="expression" dxfId="6651" priority="22268">
      <formula>$J1423:$J4148="OPEN"</formula>
    </cfRule>
  </conditionalFormatting>
  <conditionalFormatting sqref="H1419">
    <cfRule type="expression" dxfId="6650" priority="22261">
      <formula>$J1412:$J4256="CLOSED"</formula>
    </cfRule>
    <cfRule type="expression" dxfId="6649" priority="22262">
      <formula>$J1412:$J4256="OPEN"</formula>
    </cfRule>
  </conditionalFormatting>
  <conditionalFormatting sqref="I1419">
    <cfRule type="expression" dxfId="6648" priority="22259">
      <formula>$J1412:$J4256="CLOSED"</formula>
    </cfRule>
    <cfRule type="expression" dxfId="6647" priority="22260">
      <formula>$J1412:$J4256="OPEN"</formula>
    </cfRule>
  </conditionalFormatting>
  <conditionalFormatting sqref="H1424:I1424">
    <cfRule type="expression" dxfId="6646" priority="22257">
      <formula>$J1417:$J4261="CLOSED"</formula>
    </cfRule>
    <cfRule type="expression" dxfId="6645" priority="22258">
      <formula>$J1417:$J4261="OPEN"</formula>
    </cfRule>
  </conditionalFormatting>
  <conditionalFormatting sqref="B1424:G1424">
    <cfRule type="expression" dxfId="6644" priority="22255">
      <formula>$J1417:$J4106="CLOSED"</formula>
    </cfRule>
    <cfRule type="expression" dxfId="6643" priority="22256">
      <formula>$J1417:$J4106="OPEN"</formula>
    </cfRule>
  </conditionalFormatting>
  <conditionalFormatting sqref="L1426:X1426">
    <cfRule type="expression" dxfId="6642" priority="22245">
      <formula>$J1426:$J4105="CLOSED"</formula>
    </cfRule>
    <cfRule type="expression" dxfId="6641" priority="22246">
      <formula>$J1426:$J4105="OPEN"</formula>
    </cfRule>
  </conditionalFormatting>
  <conditionalFormatting sqref="AR1426">
    <cfRule type="expression" dxfId="6640" priority="22243">
      <formula>$J1426:$J4105="CLOSED"</formula>
    </cfRule>
    <cfRule type="expression" dxfId="6639" priority="22244">
      <formula>$J1426:$J4105="OPEN"</formula>
    </cfRule>
  </conditionalFormatting>
  <conditionalFormatting sqref="AL1426:AN1426">
    <cfRule type="expression" dxfId="6638" priority="22241">
      <formula>$J1426:$J4105="CLOSED"</formula>
    </cfRule>
    <cfRule type="expression" dxfId="6637" priority="22242">
      <formula>$J1426:$J4105="OPEN"</formula>
    </cfRule>
  </conditionalFormatting>
  <conditionalFormatting sqref="AJ1425:AK1425">
    <cfRule type="expression" dxfId="6636" priority="22239">
      <formula>$J1425:$J4361="CLOSED"</formula>
    </cfRule>
    <cfRule type="expression" dxfId="6635" priority="22240">
      <formula>$J1425:$J4361="OPEN"</formula>
    </cfRule>
  </conditionalFormatting>
  <conditionalFormatting sqref="AH1425:AI1425">
    <cfRule type="expression" dxfId="6634" priority="22237">
      <formula>$J1425:$J4171="CLOSED"</formula>
    </cfRule>
    <cfRule type="expression" dxfId="6633" priority="22238">
      <formula>$J1425:$J4171="OPEN"</formula>
    </cfRule>
  </conditionalFormatting>
  <conditionalFormatting sqref="G1425">
    <cfRule type="expression" dxfId="6632" priority="22235">
      <formula>$J1425:$J4151="CLOSED"</formula>
    </cfRule>
    <cfRule type="expression" dxfId="6631" priority="22236">
      <formula>$J1425:$J4151="OPEN"</formula>
    </cfRule>
  </conditionalFormatting>
  <conditionalFormatting sqref="B1425:D1425">
    <cfRule type="expression" dxfId="6630" priority="22233">
      <formula>$J1425:$J4128="CLOSED"</formula>
    </cfRule>
    <cfRule type="expression" dxfId="6629" priority="22234">
      <formula>$J1425:$J4128="OPEN"</formula>
    </cfRule>
  </conditionalFormatting>
  <conditionalFormatting sqref="J1425">
    <cfRule type="expression" dxfId="6628" priority="22231">
      <formula>$J1425:$J4116="CLOSED"</formula>
    </cfRule>
    <cfRule type="expression" dxfId="6627" priority="22232">
      <formula>$J1425:$J4116="OPEN"</formula>
    </cfRule>
  </conditionalFormatting>
  <conditionalFormatting sqref="AA1425:AG1425">
    <cfRule type="expression" dxfId="6626" priority="22229">
      <formula>$J1425:$J4110="CLOSED"</formula>
    </cfRule>
    <cfRule type="expression" dxfId="6625" priority="22230">
      <formula>$J1425:$J4110="OPEN"</formula>
    </cfRule>
  </conditionalFormatting>
  <conditionalFormatting sqref="F1425">
    <cfRule type="expression" dxfId="6624" priority="22227">
      <formula>$J1425:$J4154="CLOSED"</formula>
    </cfRule>
    <cfRule type="expression" dxfId="6623" priority="22228">
      <formula>$J1425:$J4154="OPEN"</formula>
    </cfRule>
  </conditionalFormatting>
  <conditionalFormatting sqref="K1425">
    <cfRule type="expression" dxfId="6622" priority="22225">
      <formula>$J1425:$J4148="CLOSED"</formula>
    </cfRule>
    <cfRule type="expression" dxfId="6621" priority="22226">
      <formula>$J1425:$J4148="OPEN"</formula>
    </cfRule>
  </conditionalFormatting>
  <conditionalFormatting sqref="G1425">
    <cfRule type="expression" dxfId="6620" priority="22223">
      <formula>$J1425:$J4150="CLOSED"</formula>
    </cfRule>
    <cfRule type="expression" dxfId="6619" priority="22224">
      <formula>$J1425:$J4150="OPEN"</formula>
    </cfRule>
  </conditionalFormatting>
  <conditionalFormatting sqref="E1425">
    <cfRule type="expression" dxfId="6618" priority="22221">
      <formula>$J1425:$J4126="CLOSED"</formula>
    </cfRule>
    <cfRule type="expression" dxfId="6617" priority="22222">
      <formula>$J1425:$J4126="OPEN"</formula>
    </cfRule>
  </conditionalFormatting>
  <conditionalFormatting sqref="Y1425">
    <cfRule type="expression" dxfId="6616" priority="22219">
      <formula>$J1425:$J4112="CLOSED"</formula>
    </cfRule>
    <cfRule type="expression" dxfId="6615" priority="22220">
      <formula>$J1425:$J4112="OPEN"</formula>
    </cfRule>
  </conditionalFormatting>
  <conditionalFormatting sqref="AO1426:AQ1426">
    <cfRule type="expression" dxfId="6614" priority="22217">
      <formula>$J1426:$J4356="CLOSED"</formula>
    </cfRule>
    <cfRule type="expression" dxfId="6613" priority="22218">
      <formula>$J1426:$J4356="OPEN"</formula>
    </cfRule>
  </conditionalFormatting>
  <conditionalFormatting sqref="AJ1426:AK1426">
    <cfRule type="expression" dxfId="6612" priority="22215">
      <formula>$J1426:$J4362="CLOSED"</formula>
    </cfRule>
    <cfRule type="expression" dxfId="6611" priority="22216">
      <formula>$J1426:$J4362="OPEN"</formula>
    </cfRule>
  </conditionalFormatting>
  <conditionalFormatting sqref="AH1426:AI1426">
    <cfRule type="expression" dxfId="6610" priority="22213">
      <formula>$J1426:$J4172="CLOSED"</formula>
    </cfRule>
    <cfRule type="expression" dxfId="6609" priority="22214">
      <formula>$J1426:$J4172="OPEN"</formula>
    </cfRule>
  </conditionalFormatting>
  <conditionalFormatting sqref="B1426:D1426">
    <cfRule type="expression" dxfId="6608" priority="22211">
      <formula>$J1426:$J4129="CLOSED"</formula>
    </cfRule>
    <cfRule type="expression" dxfId="6607" priority="22212">
      <formula>$J1426:$J4129="OPEN"</formula>
    </cfRule>
  </conditionalFormatting>
  <conditionalFormatting sqref="J1426">
    <cfRule type="expression" dxfId="6606" priority="22209">
      <formula>$J1426:$J4117="CLOSED"</formula>
    </cfRule>
    <cfRule type="expression" dxfId="6605" priority="22210">
      <formula>$J1426:$J4117="OPEN"</formula>
    </cfRule>
  </conditionalFormatting>
  <conditionalFormatting sqref="AA1426:AG1426">
    <cfRule type="expression" dxfId="6604" priority="22207">
      <formula>$J1426:$J4111="CLOSED"</formula>
    </cfRule>
    <cfRule type="expression" dxfId="6603" priority="22208">
      <formula>$J1426:$J4111="OPEN"</formula>
    </cfRule>
  </conditionalFormatting>
  <conditionalFormatting sqref="B1426:G1426">
    <cfRule type="expression" dxfId="6602" priority="22205">
      <formula>$J1426:$J4105="CLOSED"</formula>
    </cfRule>
    <cfRule type="expression" dxfId="6601" priority="22206">
      <formula>$J1426:$J4105="OPEN"</formula>
    </cfRule>
  </conditionalFormatting>
  <conditionalFormatting sqref="Y1426">
    <cfRule type="expression" dxfId="6600" priority="22203">
      <formula>$J1426:$J4107="CLOSED"</formula>
    </cfRule>
    <cfRule type="expression" dxfId="6599" priority="22204">
      <formula>$J1426:$J4107="OPEN"</formula>
    </cfRule>
  </conditionalFormatting>
  <conditionalFormatting sqref="AH1426:AI1426">
    <cfRule type="expression" dxfId="6598" priority="22201">
      <formula>$J1426:$J4166="CLOSED"</formula>
    </cfRule>
    <cfRule type="expression" dxfId="6597" priority="22202">
      <formula>$J1426:$J4166="OPEN"</formula>
    </cfRule>
  </conditionalFormatting>
  <conditionalFormatting sqref="J1426">
    <cfRule type="expression" dxfId="6596" priority="22199">
      <formula>$J1426:$J4111="CLOSED"</formula>
    </cfRule>
    <cfRule type="expression" dxfId="6595" priority="22200">
      <formula>$J1426:$J4111="OPEN"</formula>
    </cfRule>
  </conditionalFormatting>
  <conditionalFormatting sqref="AJ1426:AK1426">
    <cfRule type="expression" dxfId="6594" priority="22197">
      <formula>$J1426:$J4356="CLOSED"</formula>
    </cfRule>
    <cfRule type="expression" dxfId="6593" priority="22198">
      <formula>$J1426:$J4356="OPEN"</formula>
    </cfRule>
  </conditionalFormatting>
  <conditionalFormatting sqref="K1426">
    <cfRule type="expression" dxfId="6592" priority="22195">
      <formula>$J1426:$J4108="CLOSED"</formula>
    </cfRule>
    <cfRule type="expression" dxfId="6591" priority="22196">
      <formula>$J1426:$J4108="OPEN"</formula>
    </cfRule>
  </conditionalFormatting>
  <conditionalFormatting sqref="F1426">
    <cfRule type="expression" dxfId="6590" priority="22193">
      <formula>$J1426:$J4155="CLOSED"</formula>
    </cfRule>
    <cfRule type="expression" dxfId="6589" priority="22194">
      <formula>$J1426:$J4155="OPEN"</formula>
    </cfRule>
  </conditionalFormatting>
  <conditionalFormatting sqref="E1426">
    <cfRule type="expression" dxfId="6588" priority="22191">
      <formula>$J1426:$J4127="CLOSED"</formula>
    </cfRule>
    <cfRule type="expression" dxfId="6587" priority="22192">
      <formula>$J1426:$J4127="OPEN"</formula>
    </cfRule>
  </conditionalFormatting>
  <conditionalFormatting sqref="Y1426">
    <cfRule type="expression" dxfId="6586" priority="22189">
      <formula>$J1426:$J4113="CLOSED"</formula>
    </cfRule>
    <cfRule type="expression" dxfId="6585" priority="22190">
      <formula>$J1426:$J4113="OPEN"</formula>
    </cfRule>
  </conditionalFormatting>
  <conditionalFormatting sqref="G1426">
    <cfRule type="expression" dxfId="6584" priority="22187">
      <formula>$J1426:$J4151="CLOSED"</formula>
    </cfRule>
    <cfRule type="expression" dxfId="6583" priority="22188">
      <formula>$J1426:$J4151="OPEN"</formula>
    </cfRule>
  </conditionalFormatting>
  <conditionalFormatting sqref="H1425">
    <cfRule type="expression" dxfId="6582" priority="22179">
      <formula>$J1418:$J4262="CLOSED"</formula>
    </cfRule>
    <cfRule type="expression" dxfId="6581" priority="22180">
      <formula>$J1418:$J4262="OPEN"</formula>
    </cfRule>
  </conditionalFormatting>
  <conditionalFormatting sqref="I1425">
    <cfRule type="expression" dxfId="6580" priority="22177">
      <formula>$J1418:$J4262="CLOSED"</formula>
    </cfRule>
    <cfRule type="expression" dxfId="6579" priority="22178">
      <formula>$J1418:$J4262="OPEN"</formula>
    </cfRule>
  </conditionalFormatting>
  <conditionalFormatting sqref="I1426">
    <cfRule type="expression" dxfId="6578" priority="22171">
      <formula>$J1419:$J4263="CLOSED"</formula>
    </cfRule>
    <cfRule type="expression" dxfId="6577" priority="22172">
      <formula>$J1419:$J4263="OPEN"</formula>
    </cfRule>
  </conditionalFormatting>
  <conditionalFormatting sqref="H1426">
    <cfRule type="expression" dxfId="6576" priority="22167">
      <formula>$J1419:$J4263="CLOSED"</formula>
    </cfRule>
    <cfRule type="expression" dxfId="6575" priority="22168">
      <formula>$J1419:$J4263="OPEN"</formula>
    </cfRule>
  </conditionalFormatting>
  <conditionalFormatting sqref="Z1427:AG1427">
    <cfRule type="expression" dxfId="6574" priority="22165">
      <formula>$J1427:$J4089="CLOSED"</formula>
    </cfRule>
    <cfRule type="expression" dxfId="6573" priority="22166">
      <formula>$J1427:$J4089="OPEN"</formula>
    </cfRule>
  </conditionalFormatting>
  <conditionalFormatting sqref="AR1427">
    <cfRule type="expression" dxfId="6572" priority="22163">
      <formula>$J1427:$J4089="CLOSED"</formula>
    </cfRule>
    <cfRule type="expression" dxfId="6571" priority="22164">
      <formula>$J1427:$J4089="OPEN"</formula>
    </cfRule>
  </conditionalFormatting>
  <conditionalFormatting sqref="Y1427">
    <cfRule type="expression" dxfId="6570" priority="22161">
      <formula>$J1427:$J4091="CLOSED"</formula>
    </cfRule>
    <cfRule type="expression" dxfId="6569" priority="22162">
      <formula>$J1427:$J4091="OPEN"</formula>
    </cfRule>
  </conditionalFormatting>
  <conditionalFormatting sqref="AH1427:AI1427">
    <cfRule type="expression" dxfId="6568" priority="22159">
      <formula>$J1427:$J4150="CLOSED"</formula>
    </cfRule>
    <cfRule type="expression" dxfId="6567" priority="22160">
      <formula>$J1427:$J4150="OPEN"</formula>
    </cfRule>
  </conditionalFormatting>
  <conditionalFormatting sqref="J1427">
    <cfRule type="expression" dxfId="6566" priority="22157">
      <formula>$J1427:$J4095="CLOSED"</formula>
    </cfRule>
    <cfRule type="expression" dxfId="6565" priority="22158">
      <formula>$J1427:$J4095="OPEN"</formula>
    </cfRule>
  </conditionalFormatting>
  <conditionalFormatting sqref="AJ1427:AK1427">
    <cfRule type="expression" dxfId="6564" priority="22155">
      <formula>$J1427:$J4340="CLOSED"</formula>
    </cfRule>
    <cfRule type="expression" dxfId="6563" priority="22156">
      <formula>$J1427:$J4340="OPEN"</formula>
    </cfRule>
  </conditionalFormatting>
  <conditionalFormatting sqref="K1427">
    <cfRule type="expression" dxfId="6562" priority="22153">
      <formula>$J1427:$J4092="CLOSED"</formula>
    </cfRule>
    <cfRule type="expression" dxfId="6561" priority="22154">
      <formula>$J1427:$J4092="OPEN"</formula>
    </cfRule>
  </conditionalFormatting>
  <conditionalFormatting sqref="B1427:G1427">
    <cfRule type="expression" dxfId="6560" priority="22147">
      <formula>$J1420:$J4109="CLOSED"</formula>
    </cfRule>
    <cfRule type="expression" dxfId="6559" priority="22148">
      <formula>$J1420:$J4109="OPEN"</formula>
    </cfRule>
  </conditionalFormatting>
  <conditionalFormatting sqref="H1427:I1427">
    <cfRule type="expression" dxfId="6558" priority="22143">
      <formula>$J1420:$J4264="CLOSED"</formula>
    </cfRule>
    <cfRule type="expression" dxfId="6557" priority="22144">
      <formula>$J1420:$J4264="OPEN"</formula>
    </cfRule>
  </conditionalFormatting>
  <conditionalFormatting sqref="J1428">
    <cfRule type="expression" dxfId="6556" priority="22023">
      <formula>$J1428:$J4609="CLOSED"</formula>
    </cfRule>
    <cfRule type="expression" dxfId="6555" priority="22024">
      <formula>$J1428:$J4609="OPEN"</formula>
    </cfRule>
  </conditionalFormatting>
  <conditionalFormatting sqref="D1428">
    <cfRule type="expression" dxfId="6554" priority="22021">
      <formula>$J1428:$J4549="CLOSED"</formula>
    </cfRule>
    <cfRule type="expression" dxfId="6553" priority="22022">
      <formula>$J1428:$J4549="OPEN"</formula>
    </cfRule>
  </conditionalFormatting>
  <conditionalFormatting sqref="E1428:G1428">
    <cfRule type="expression" dxfId="6552" priority="22019">
      <formula>$J1428:$J4603="CLOSED"</formula>
    </cfRule>
    <cfRule type="expression" dxfId="6551" priority="22020">
      <formula>$J1428:$J4603="OPEN"</formula>
    </cfRule>
  </conditionalFormatting>
  <conditionalFormatting sqref="AH1428:AI1428">
    <cfRule type="expression" dxfId="6550" priority="22017">
      <formula>$J1428:$J4664="CLOSED"</formula>
    </cfRule>
    <cfRule type="expression" dxfId="6549" priority="22018">
      <formula>$J1428:$J4664="OPEN"</formula>
    </cfRule>
  </conditionalFormatting>
  <conditionalFormatting sqref="AO1428:AQ1428">
    <cfRule type="expression" dxfId="6548" priority="22015">
      <formula>$J1428:$J4854="CLOSED"</formula>
    </cfRule>
    <cfRule type="expression" dxfId="6547" priority="22016">
      <formula>$J1428:$J4854="OPEN"</formula>
    </cfRule>
  </conditionalFormatting>
  <conditionalFormatting sqref="X1428:Y1428">
    <cfRule type="expression" dxfId="6546" priority="22011">
      <formula>$J1428:$J4604="CLOSED"</formula>
    </cfRule>
    <cfRule type="expression" dxfId="6545" priority="22012">
      <formula>$J1428:$J4604="OPEN"</formula>
    </cfRule>
  </conditionalFormatting>
  <conditionalFormatting sqref="J1429">
    <cfRule type="expression" dxfId="6544" priority="22007">
      <formula>$J1429:$J4610="CLOSED"</formula>
    </cfRule>
    <cfRule type="expression" dxfId="6543" priority="22008">
      <formula>$J1429:$J4610="OPEN"</formula>
    </cfRule>
  </conditionalFormatting>
  <conditionalFormatting sqref="D1429">
    <cfRule type="expression" dxfId="6542" priority="22005">
      <formula>$J1429:$J4550="CLOSED"</formula>
    </cfRule>
    <cfRule type="expression" dxfId="6541" priority="22006">
      <formula>$J1429:$J4550="OPEN"</formula>
    </cfRule>
  </conditionalFormatting>
  <conditionalFormatting sqref="E1429:G1429">
    <cfRule type="expression" dxfId="6540" priority="22003">
      <formula>$J1429:$J4604="CLOSED"</formula>
    </cfRule>
    <cfRule type="expression" dxfId="6539" priority="22004">
      <formula>$J1429:$J4604="OPEN"</formula>
    </cfRule>
  </conditionalFormatting>
  <conditionalFormatting sqref="AH1429:AI1429">
    <cfRule type="expression" dxfId="6538" priority="22001">
      <formula>$J1429:$J4665="CLOSED"</formula>
    </cfRule>
    <cfRule type="expression" dxfId="6537" priority="22002">
      <formula>$J1429:$J4665="OPEN"</formula>
    </cfRule>
  </conditionalFormatting>
  <conditionalFormatting sqref="AO1429:AQ1429">
    <cfRule type="expression" dxfId="6536" priority="21999">
      <formula>$J1429:$J4855="CLOSED"</formula>
    </cfRule>
    <cfRule type="expression" dxfId="6535" priority="22000">
      <formula>$J1429:$J4855="OPEN"</formula>
    </cfRule>
  </conditionalFormatting>
  <conditionalFormatting sqref="X1429:Y1429">
    <cfRule type="expression" dxfId="6534" priority="21995">
      <formula>$J1429:$J4605="CLOSED"</formula>
    </cfRule>
    <cfRule type="expression" dxfId="6533" priority="21996">
      <formula>$J1429:$J4605="OPEN"</formula>
    </cfRule>
  </conditionalFormatting>
  <conditionalFormatting sqref="K1429">
    <cfRule type="expression" dxfId="6532" priority="21993">
      <formula>$J1429:$J5076="CLOSED"</formula>
    </cfRule>
    <cfRule type="expression" dxfId="6531" priority="21994">
      <formula>$J1429:$J5076="OPEN"</formula>
    </cfRule>
  </conditionalFormatting>
  <conditionalFormatting sqref="L1431:X1431">
    <cfRule type="expression" dxfId="6530" priority="21981">
      <formula>$J1431:$J4110="CLOSED"</formula>
    </cfRule>
    <cfRule type="expression" dxfId="6529" priority="21982">
      <formula>$J1431:$J4110="OPEN"</formula>
    </cfRule>
  </conditionalFormatting>
  <conditionalFormatting sqref="AR1431">
    <cfRule type="expression" dxfId="6528" priority="21979">
      <formula>$J1431:$J4110="CLOSED"</formula>
    </cfRule>
    <cfRule type="expression" dxfId="6527" priority="21980">
      <formula>$J1431:$J4110="OPEN"</formula>
    </cfRule>
  </conditionalFormatting>
  <conditionalFormatting sqref="AL1431:AN1431">
    <cfRule type="expression" dxfId="6526" priority="21977">
      <formula>$J1431:$J4110="CLOSED"</formula>
    </cfRule>
    <cfRule type="expression" dxfId="6525" priority="21978">
      <formula>$J1431:$J4110="OPEN"</formula>
    </cfRule>
  </conditionalFormatting>
  <conditionalFormatting sqref="AJ1430:AK1430">
    <cfRule type="expression" dxfId="6524" priority="21975">
      <formula>$J1430:$J4366="CLOSED"</formula>
    </cfRule>
    <cfRule type="expression" dxfId="6523" priority="21976">
      <formula>$J1430:$J4366="OPEN"</formula>
    </cfRule>
  </conditionalFormatting>
  <conditionalFormatting sqref="AH1430:AI1430">
    <cfRule type="expression" dxfId="6522" priority="21973">
      <formula>$J1430:$J4176="CLOSED"</formula>
    </cfRule>
    <cfRule type="expression" dxfId="6521" priority="21974">
      <formula>$J1430:$J4176="OPEN"</formula>
    </cfRule>
  </conditionalFormatting>
  <conditionalFormatting sqref="G1430">
    <cfRule type="expression" dxfId="6520" priority="21971">
      <formula>$J1430:$J4156="CLOSED"</formula>
    </cfRule>
    <cfRule type="expression" dxfId="6519" priority="21972">
      <formula>$J1430:$J4156="OPEN"</formula>
    </cfRule>
  </conditionalFormatting>
  <conditionalFormatting sqref="B1430:D1430">
    <cfRule type="expression" dxfId="6518" priority="21969">
      <formula>$J1430:$J4133="CLOSED"</formula>
    </cfRule>
    <cfRule type="expression" dxfId="6517" priority="21970">
      <formula>$J1430:$J4133="OPEN"</formula>
    </cfRule>
  </conditionalFormatting>
  <conditionalFormatting sqref="J1430">
    <cfRule type="expression" dxfId="6516" priority="21967">
      <formula>$J1430:$J4121="CLOSED"</formula>
    </cfRule>
    <cfRule type="expression" dxfId="6515" priority="21968">
      <formula>$J1430:$J4121="OPEN"</formula>
    </cfRule>
  </conditionalFormatting>
  <conditionalFormatting sqref="AA1430:AG1430">
    <cfRule type="expression" dxfId="6514" priority="21965">
      <formula>$J1430:$J4115="CLOSED"</formula>
    </cfRule>
    <cfRule type="expression" dxfId="6513" priority="21966">
      <formula>$J1430:$J4115="OPEN"</formula>
    </cfRule>
  </conditionalFormatting>
  <conditionalFormatting sqref="F1430">
    <cfRule type="expression" dxfId="6512" priority="21963">
      <formula>$J1430:$J4159="CLOSED"</formula>
    </cfRule>
    <cfRule type="expression" dxfId="6511" priority="21964">
      <formula>$J1430:$J4159="OPEN"</formula>
    </cfRule>
  </conditionalFormatting>
  <conditionalFormatting sqref="K1430">
    <cfRule type="expression" dxfId="6510" priority="21961">
      <formula>$J1430:$J4153="CLOSED"</formula>
    </cfRule>
    <cfRule type="expression" dxfId="6509" priority="21962">
      <formula>$J1430:$J4153="OPEN"</formula>
    </cfRule>
  </conditionalFormatting>
  <conditionalFormatting sqref="G1430">
    <cfRule type="expression" dxfId="6508" priority="21959">
      <formula>$J1430:$J4155="CLOSED"</formula>
    </cfRule>
    <cfRule type="expression" dxfId="6507" priority="21960">
      <formula>$J1430:$J4155="OPEN"</formula>
    </cfRule>
  </conditionalFormatting>
  <conditionalFormatting sqref="E1430">
    <cfRule type="expression" dxfId="6506" priority="21957">
      <formula>$J1430:$J4131="CLOSED"</formula>
    </cfRule>
    <cfRule type="expression" dxfId="6505" priority="21958">
      <formula>$J1430:$J4131="OPEN"</formula>
    </cfRule>
  </conditionalFormatting>
  <conditionalFormatting sqref="Y1430">
    <cfRule type="expression" dxfId="6504" priority="21955">
      <formula>$J1430:$J4117="CLOSED"</formula>
    </cfRule>
    <cfRule type="expression" dxfId="6503" priority="21956">
      <formula>$J1430:$J4117="OPEN"</formula>
    </cfRule>
  </conditionalFormatting>
  <conditionalFormatting sqref="AO1431:AQ1431">
    <cfRule type="expression" dxfId="6502" priority="21953">
      <formula>$J1431:$J4361="CLOSED"</formula>
    </cfRule>
    <cfRule type="expression" dxfId="6501" priority="21954">
      <formula>$J1431:$J4361="OPEN"</formula>
    </cfRule>
  </conditionalFormatting>
  <conditionalFormatting sqref="AJ1431:AK1431">
    <cfRule type="expression" dxfId="6500" priority="21951">
      <formula>$J1431:$J4367="CLOSED"</formula>
    </cfRule>
    <cfRule type="expression" dxfId="6499" priority="21952">
      <formula>$J1431:$J4367="OPEN"</formula>
    </cfRule>
  </conditionalFormatting>
  <conditionalFormatting sqref="AH1431:AI1431">
    <cfRule type="expression" dxfId="6498" priority="21949">
      <formula>$J1431:$J4177="CLOSED"</formula>
    </cfRule>
    <cfRule type="expression" dxfId="6497" priority="21950">
      <formula>$J1431:$J4177="OPEN"</formula>
    </cfRule>
  </conditionalFormatting>
  <conditionalFormatting sqref="B1431:D1431">
    <cfRule type="expression" dxfId="6496" priority="21947">
      <formula>$J1431:$J4134="CLOSED"</formula>
    </cfRule>
    <cfRule type="expression" dxfId="6495" priority="21948">
      <formula>$J1431:$J4134="OPEN"</formula>
    </cfRule>
  </conditionalFormatting>
  <conditionalFormatting sqref="J1431">
    <cfRule type="expression" dxfId="6494" priority="21945">
      <formula>$J1431:$J4122="CLOSED"</formula>
    </cfRule>
    <cfRule type="expression" dxfId="6493" priority="21946">
      <formula>$J1431:$J4122="OPEN"</formula>
    </cfRule>
  </conditionalFormatting>
  <conditionalFormatting sqref="AA1431:AG1431">
    <cfRule type="expression" dxfId="6492" priority="21943">
      <formula>$J1431:$J4116="CLOSED"</formula>
    </cfRule>
    <cfRule type="expression" dxfId="6491" priority="21944">
      <formula>$J1431:$J4116="OPEN"</formula>
    </cfRule>
  </conditionalFormatting>
  <conditionalFormatting sqref="B1431:G1431">
    <cfRule type="expression" dxfId="6490" priority="21941">
      <formula>$J1431:$J4110="CLOSED"</formula>
    </cfRule>
    <cfRule type="expression" dxfId="6489" priority="21942">
      <formula>$J1431:$J4110="OPEN"</formula>
    </cfRule>
  </conditionalFormatting>
  <conditionalFormatting sqref="Y1431">
    <cfRule type="expression" dxfId="6488" priority="21939">
      <formula>$J1431:$J4112="CLOSED"</formula>
    </cfRule>
    <cfRule type="expression" dxfId="6487" priority="21940">
      <formula>$J1431:$J4112="OPEN"</formula>
    </cfRule>
  </conditionalFormatting>
  <conditionalFormatting sqref="AH1431:AI1431">
    <cfRule type="expression" dxfId="6486" priority="21937">
      <formula>$J1431:$J4171="CLOSED"</formula>
    </cfRule>
    <cfRule type="expression" dxfId="6485" priority="21938">
      <formula>$J1431:$J4171="OPEN"</formula>
    </cfRule>
  </conditionalFormatting>
  <conditionalFormatting sqref="J1431">
    <cfRule type="expression" dxfId="6484" priority="21935">
      <formula>$J1431:$J4116="CLOSED"</formula>
    </cfRule>
    <cfRule type="expression" dxfId="6483" priority="21936">
      <formula>$J1431:$J4116="OPEN"</formula>
    </cfRule>
  </conditionalFormatting>
  <conditionalFormatting sqref="AJ1431:AK1431">
    <cfRule type="expression" dxfId="6482" priority="21933">
      <formula>$J1431:$J4361="CLOSED"</formula>
    </cfRule>
    <cfRule type="expression" dxfId="6481" priority="21934">
      <formula>$J1431:$J4361="OPEN"</formula>
    </cfRule>
  </conditionalFormatting>
  <conditionalFormatting sqref="K1431">
    <cfRule type="expression" dxfId="6480" priority="21931">
      <formula>$J1431:$J4113="CLOSED"</formula>
    </cfRule>
    <cfRule type="expression" dxfId="6479" priority="21932">
      <formula>$J1431:$J4113="OPEN"</formula>
    </cfRule>
  </conditionalFormatting>
  <conditionalFormatting sqref="F1431">
    <cfRule type="expression" dxfId="6478" priority="21929">
      <formula>$J1431:$J4160="CLOSED"</formula>
    </cfRule>
    <cfRule type="expression" dxfId="6477" priority="21930">
      <formula>$J1431:$J4160="OPEN"</formula>
    </cfRule>
  </conditionalFormatting>
  <conditionalFormatting sqref="E1431">
    <cfRule type="expression" dxfId="6476" priority="21927">
      <formula>$J1431:$J4132="CLOSED"</formula>
    </cfRule>
    <cfRule type="expression" dxfId="6475" priority="21928">
      <formula>$J1431:$J4132="OPEN"</formula>
    </cfRule>
  </conditionalFormatting>
  <conditionalFormatting sqref="Y1431">
    <cfRule type="expression" dxfId="6474" priority="21925">
      <formula>$J1431:$J4118="CLOSED"</formula>
    </cfRule>
    <cfRule type="expression" dxfId="6473" priority="21926">
      <formula>$J1431:$J4118="OPEN"</formula>
    </cfRule>
  </conditionalFormatting>
  <conditionalFormatting sqref="G1431">
    <cfRule type="expression" dxfId="6472" priority="21923">
      <formula>$J1431:$J4156="CLOSED"</formula>
    </cfRule>
    <cfRule type="expression" dxfId="6471" priority="21924">
      <formula>$J1431:$J4156="OPEN"</formula>
    </cfRule>
  </conditionalFormatting>
  <conditionalFormatting sqref="H1428">
    <cfRule type="expression" dxfId="6470" priority="21911">
      <formula>$J1421:$J4265="CLOSED"</formula>
    </cfRule>
    <cfRule type="expression" dxfId="6469" priority="21912">
      <formula>$J1421:$J4265="OPEN"</formula>
    </cfRule>
  </conditionalFormatting>
  <conditionalFormatting sqref="I1428">
    <cfRule type="expression" dxfId="6468" priority="21909">
      <formula>$J1421:$J4265="CLOSED"</formula>
    </cfRule>
    <cfRule type="expression" dxfId="6467" priority="21910">
      <formula>$J1421:$J4265="OPEN"</formula>
    </cfRule>
  </conditionalFormatting>
  <conditionalFormatting sqref="H1429">
    <cfRule type="expression" dxfId="6466" priority="21907">
      <formula>$J1422:$J4266="CLOSED"</formula>
    </cfRule>
    <cfRule type="expression" dxfId="6465" priority="21908">
      <formula>$J1422:$J4266="OPEN"</formula>
    </cfRule>
  </conditionalFormatting>
  <conditionalFormatting sqref="I1429">
    <cfRule type="expression" dxfId="6464" priority="21905">
      <formula>$J1422:$J4266="CLOSED"</formula>
    </cfRule>
    <cfRule type="expression" dxfId="6463" priority="21906">
      <formula>$J1422:$J4266="OPEN"</formula>
    </cfRule>
  </conditionalFormatting>
  <conditionalFormatting sqref="H1430">
    <cfRule type="expression" dxfId="6462" priority="21903">
      <formula>$J1423:$J4267="CLOSED"</formula>
    </cfRule>
    <cfRule type="expression" dxfId="6461" priority="21904">
      <formula>$J1423:$J4267="OPEN"</formula>
    </cfRule>
  </conditionalFormatting>
  <conditionalFormatting sqref="I1430">
    <cfRule type="expression" dxfId="6460" priority="21901">
      <formula>$J1423:$J4267="CLOSED"</formula>
    </cfRule>
    <cfRule type="expression" dxfId="6459" priority="21902">
      <formula>$J1423:$J4267="OPEN"</formula>
    </cfRule>
  </conditionalFormatting>
  <conditionalFormatting sqref="H1431">
    <cfRule type="expression" dxfId="6458" priority="21899">
      <formula>$J1424:$J4268="CLOSED"</formula>
    </cfRule>
    <cfRule type="expression" dxfId="6457" priority="21900">
      <formula>$J1424:$J4268="OPEN"</formula>
    </cfRule>
  </conditionalFormatting>
  <conditionalFormatting sqref="I1431">
    <cfRule type="expression" dxfId="6456" priority="21897">
      <formula>$J1424:$J4268="CLOSED"</formula>
    </cfRule>
    <cfRule type="expression" dxfId="6455" priority="21898">
      <formula>$J1424:$J4268="OPEN"</formula>
    </cfRule>
  </conditionalFormatting>
  <conditionalFormatting sqref="B1432:G1432">
    <cfRule type="expression" dxfId="6454" priority="21893">
      <formula>$J1425:$J4114="CLOSED"</formula>
    </cfRule>
    <cfRule type="expression" dxfId="6453" priority="21894">
      <formula>$J1425:$J4114="OPEN"</formula>
    </cfRule>
  </conditionalFormatting>
  <conditionalFormatting sqref="K1432">
    <cfRule type="expression" dxfId="6452" priority="21891">
      <formula>$J1432:$J4097="CLOSED"</formula>
    </cfRule>
    <cfRule type="expression" dxfId="6451" priority="21892">
      <formula>$J1432:$J4097="OPEN"</formula>
    </cfRule>
  </conditionalFormatting>
  <conditionalFormatting sqref="AL1437:AN1437 Z56:AG56 AI575 B56:G56 AR56 L56:X56 AL56:AN56">
    <cfRule type="expression" dxfId="6450" priority="21883">
      <formula>$J56:$J3096="CLOSED"</formula>
    </cfRule>
    <cfRule type="expression" dxfId="6449" priority="21884">
      <formula>$J56:$J3096="OPEN"</formula>
    </cfRule>
  </conditionalFormatting>
  <conditionalFormatting sqref="AA1441:AG1441">
    <cfRule type="expression" dxfId="6448" priority="21879">
      <formula>$J1441:$J4122="CLOSED"</formula>
    </cfRule>
    <cfRule type="expression" dxfId="6447" priority="21880">
      <formula>$J1441:$J4122="OPEN"</formula>
    </cfRule>
  </conditionalFormatting>
  <conditionalFormatting sqref="AA1434:AG1434 E1434:G1434">
    <cfRule type="expression" dxfId="6446" priority="21877">
      <formula>$J1434:$J4107="CLOSED"</formula>
    </cfRule>
    <cfRule type="expression" dxfId="6445" priority="21878">
      <formula>$J1434:$J4107="OPEN"</formula>
    </cfRule>
  </conditionalFormatting>
  <conditionalFormatting sqref="AA1444:AG1444">
    <cfRule type="expression" dxfId="6444" priority="21875">
      <formula>$J1444:$J4123="CLOSED"</formula>
    </cfRule>
    <cfRule type="expression" dxfId="6443" priority="21876">
      <formula>$J1444:$J4123="OPEN"</formula>
    </cfRule>
  </conditionalFormatting>
  <conditionalFormatting sqref="Z1444">
    <cfRule type="expression" dxfId="6442" priority="21873">
      <formula>$J1444:$J4112="CLOSED"</formula>
    </cfRule>
    <cfRule type="expression" dxfId="6441" priority="21874">
      <formula>$J1444:$J4112="OPEN"</formula>
    </cfRule>
  </conditionalFormatting>
  <conditionalFormatting sqref="L1434:X1434">
    <cfRule type="expression" dxfId="6440" priority="21867">
      <formula>$J1434:$J4107="CLOSED"</formula>
    </cfRule>
    <cfRule type="expression" dxfId="6439" priority="21868">
      <formula>$J1434:$J4107="OPEN"</formula>
    </cfRule>
  </conditionalFormatting>
  <conditionalFormatting sqref="AR1434">
    <cfRule type="expression" dxfId="6438" priority="21865">
      <formula>$J1434:$J4107="CLOSED"</formula>
    </cfRule>
    <cfRule type="expression" dxfId="6437" priority="21866">
      <formula>$J1434:$J4107="OPEN"</formula>
    </cfRule>
  </conditionalFormatting>
  <conditionalFormatting sqref="AL1434:AN1434">
    <cfRule type="expression" dxfId="6436" priority="21863">
      <formula>$J1434:$J4107="CLOSED"</formula>
    </cfRule>
    <cfRule type="expression" dxfId="6435" priority="21864">
      <formula>$J1434:$J4107="OPEN"</formula>
    </cfRule>
  </conditionalFormatting>
  <conditionalFormatting sqref="AJ1433:AK1433">
    <cfRule type="expression" dxfId="6434" priority="21861">
      <formula>$J1433:$J4363="CLOSED"</formula>
    </cfRule>
    <cfRule type="expression" dxfId="6433" priority="21862">
      <formula>$J1433:$J4363="OPEN"</formula>
    </cfRule>
  </conditionalFormatting>
  <conditionalFormatting sqref="AH1433:AI1433">
    <cfRule type="expression" dxfId="6432" priority="21859">
      <formula>$J1433:$J4173="CLOSED"</formula>
    </cfRule>
    <cfRule type="expression" dxfId="6431" priority="21860">
      <formula>$J1433:$J4173="OPEN"</formula>
    </cfRule>
  </conditionalFormatting>
  <conditionalFormatting sqref="G1433">
    <cfRule type="expression" dxfId="6430" priority="21857">
      <formula>$J1433:$J4153="CLOSED"</formula>
    </cfRule>
    <cfRule type="expression" dxfId="6429" priority="21858">
      <formula>$J1433:$J4153="OPEN"</formula>
    </cfRule>
  </conditionalFormatting>
  <conditionalFormatting sqref="B1433:C1433 L80:X80 AL80:AN80 C80 E80:G80 Z80:AG80 AR80">
    <cfRule type="expression" dxfId="6428" priority="21855">
      <formula>$J80:$J2777="CLOSED"</formula>
    </cfRule>
    <cfRule type="expression" dxfId="6427" priority="21856">
      <formula>$J80:$J2777="OPEN"</formula>
    </cfRule>
  </conditionalFormatting>
  <conditionalFormatting sqref="J1433">
    <cfRule type="expression" dxfId="6426" priority="21853">
      <formula>$J1433:$J4118="CLOSED"</formula>
    </cfRule>
    <cfRule type="expression" dxfId="6425" priority="21854">
      <formula>$J1433:$J4118="OPEN"</formula>
    </cfRule>
  </conditionalFormatting>
  <conditionalFormatting sqref="AA1433:AG1433">
    <cfRule type="expression" dxfId="6424" priority="21851">
      <formula>$J1433:$J4112="CLOSED"</formula>
    </cfRule>
    <cfRule type="expression" dxfId="6423" priority="21852">
      <formula>$J1433:$J4112="OPEN"</formula>
    </cfRule>
  </conditionalFormatting>
  <conditionalFormatting sqref="F1433">
    <cfRule type="expression" dxfId="6422" priority="21849">
      <formula>$J1433:$J4156="CLOSED"</formula>
    </cfRule>
    <cfRule type="expression" dxfId="6421" priority="21850">
      <formula>$J1433:$J4156="OPEN"</formula>
    </cfRule>
  </conditionalFormatting>
  <conditionalFormatting sqref="K1433">
    <cfRule type="expression" dxfId="6420" priority="21847">
      <formula>$J1433:$J4150="CLOSED"</formula>
    </cfRule>
    <cfRule type="expression" dxfId="6419" priority="21848">
      <formula>$J1433:$J4150="OPEN"</formula>
    </cfRule>
  </conditionalFormatting>
  <conditionalFormatting sqref="G1433">
    <cfRule type="expression" dxfId="6418" priority="21845">
      <formula>$J1433:$J4152="CLOSED"</formula>
    </cfRule>
    <cfRule type="expression" dxfId="6417" priority="21846">
      <formula>$J1433:$J4152="OPEN"</formula>
    </cfRule>
  </conditionalFormatting>
  <conditionalFormatting sqref="E1433">
    <cfRule type="expression" dxfId="6416" priority="21843">
      <formula>$J1433:$J4128="CLOSED"</formula>
    </cfRule>
    <cfRule type="expression" dxfId="6415" priority="21844">
      <formula>$J1433:$J4128="OPEN"</formula>
    </cfRule>
  </conditionalFormatting>
  <conditionalFormatting sqref="AO1434:AQ1434">
    <cfRule type="expression" dxfId="6414" priority="21841">
      <formula>$J1434:$J4358="CLOSED"</formula>
    </cfRule>
    <cfRule type="expression" dxfId="6413" priority="21842">
      <formula>$J1434:$J4358="OPEN"</formula>
    </cfRule>
  </conditionalFormatting>
  <conditionalFormatting sqref="AJ1434:AK1434">
    <cfRule type="expression" dxfId="6412" priority="21839">
      <formula>$J1434:$J4364="CLOSED"</formula>
    </cfRule>
    <cfRule type="expression" dxfId="6411" priority="21840">
      <formula>$J1434:$J4364="OPEN"</formula>
    </cfRule>
  </conditionalFormatting>
  <conditionalFormatting sqref="AH1434:AI1434">
    <cfRule type="expression" dxfId="6410" priority="21837">
      <formula>$J1434:$J4174="CLOSED"</formula>
    </cfRule>
    <cfRule type="expression" dxfId="6409" priority="21838">
      <formula>$J1434:$J4174="OPEN"</formula>
    </cfRule>
  </conditionalFormatting>
  <conditionalFormatting sqref="B1434:C1434">
    <cfRule type="expression" dxfId="6408" priority="21835">
      <formula>$J1434:$J4131="CLOSED"</formula>
    </cfRule>
    <cfRule type="expression" dxfId="6407" priority="21836">
      <formula>$J1434:$J4131="OPEN"</formula>
    </cfRule>
  </conditionalFormatting>
  <conditionalFormatting sqref="J1434">
    <cfRule type="expression" dxfId="6406" priority="21833">
      <formula>$J1434:$J4119="CLOSED"</formula>
    </cfRule>
    <cfRule type="expression" dxfId="6405" priority="21834">
      <formula>$J1434:$J4119="OPEN"</formula>
    </cfRule>
  </conditionalFormatting>
  <conditionalFormatting sqref="AA1434:AG1434">
    <cfRule type="expression" dxfId="6404" priority="21831">
      <formula>$J1434:$J4113="CLOSED"</formula>
    </cfRule>
    <cfRule type="expression" dxfId="6403" priority="21832">
      <formula>$J1434:$J4113="OPEN"</formula>
    </cfRule>
  </conditionalFormatting>
  <conditionalFormatting sqref="B1434:C1434">
    <cfRule type="expression" dxfId="6402" priority="21829">
      <formula>$J1434:$J4107="CLOSED"</formula>
    </cfRule>
    <cfRule type="expression" dxfId="6401" priority="21830">
      <formula>$J1434:$J4107="OPEN"</formula>
    </cfRule>
  </conditionalFormatting>
  <conditionalFormatting sqref="AH1434:AI1434">
    <cfRule type="expression" dxfId="6400" priority="21827">
      <formula>$J1434:$J4168="CLOSED"</formula>
    </cfRule>
    <cfRule type="expression" dxfId="6399" priority="21828">
      <formula>$J1434:$J4168="OPEN"</formula>
    </cfRule>
  </conditionalFormatting>
  <conditionalFormatting sqref="J1434">
    <cfRule type="expression" dxfId="6398" priority="21825">
      <formula>$J1434:$J4113="CLOSED"</formula>
    </cfRule>
    <cfRule type="expression" dxfId="6397" priority="21826">
      <formula>$J1434:$J4113="OPEN"</formula>
    </cfRule>
  </conditionalFormatting>
  <conditionalFormatting sqref="AJ1434:AK1434">
    <cfRule type="expression" dxfId="6396" priority="21823">
      <formula>$J1434:$J4358="CLOSED"</formula>
    </cfRule>
    <cfRule type="expression" dxfId="6395" priority="21824">
      <formula>$J1434:$J4358="OPEN"</formula>
    </cfRule>
  </conditionalFormatting>
  <conditionalFormatting sqref="K1434 Z1412:Z1413">
    <cfRule type="expression" dxfId="6394" priority="21821">
      <formula>$J1412:$J4088="CLOSED"</formula>
    </cfRule>
    <cfRule type="expression" dxfId="6393" priority="21822">
      <formula>$J1412:$J4088="OPEN"</formula>
    </cfRule>
  </conditionalFormatting>
  <conditionalFormatting sqref="F1434">
    <cfRule type="expression" dxfId="6392" priority="21819">
      <formula>$J1434:$J4157="CLOSED"</formula>
    </cfRule>
    <cfRule type="expression" dxfId="6391" priority="21820">
      <formula>$J1434:$J4157="OPEN"</formula>
    </cfRule>
  </conditionalFormatting>
  <conditionalFormatting sqref="E1434">
    <cfRule type="expression" dxfId="6390" priority="21817">
      <formula>$J1434:$J4129="CLOSED"</formula>
    </cfRule>
    <cfRule type="expression" dxfId="6389" priority="21818">
      <formula>$J1434:$J4129="OPEN"</formula>
    </cfRule>
  </conditionalFormatting>
  <conditionalFormatting sqref="G1434">
    <cfRule type="expression" dxfId="6388" priority="21815">
      <formula>$J1434:$J4153="CLOSED"</formula>
    </cfRule>
    <cfRule type="expression" dxfId="6387" priority="21816">
      <formula>$J1434:$J4153="OPEN"</formula>
    </cfRule>
  </conditionalFormatting>
  <conditionalFormatting sqref="L1447:X1447">
    <cfRule type="expression" dxfId="6386" priority="21807">
      <formula>$J1447:$J4109="CLOSED"</formula>
    </cfRule>
    <cfRule type="expression" dxfId="6385" priority="21808">
      <formula>$J1447:$J4109="OPEN"</formula>
    </cfRule>
  </conditionalFormatting>
  <conditionalFormatting sqref="AR1447">
    <cfRule type="expression" dxfId="6384" priority="21805">
      <formula>$J1447:$J4109="CLOSED"</formula>
    </cfRule>
    <cfRule type="expression" dxfId="6383" priority="21806">
      <formula>$J1447:$J4109="OPEN"</formula>
    </cfRule>
  </conditionalFormatting>
  <conditionalFormatting sqref="AL1447:AN1447">
    <cfRule type="expression" dxfId="6382" priority="21803">
      <formula>$J1447:$J4109="CLOSED"</formula>
    </cfRule>
    <cfRule type="expression" dxfId="6381" priority="21804">
      <formula>$J1447:$J4109="OPEN"</formula>
    </cfRule>
  </conditionalFormatting>
  <conditionalFormatting sqref="AJ1446:AK1446 AO1446:AQ1447 AO1449:AQ1450 AO1452:AQ1453 AO1455:AQ1456">
    <cfRule type="expression" dxfId="6380" priority="21801">
      <formula>$J1446:$J4365="CLOSED"</formula>
    </cfRule>
    <cfRule type="expression" dxfId="6379" priority="21802">
      <formula>$J1446:$J4365="OPEN"</formula>
    </cfRule>
  </conditionalFormatting>
  <conditionalFormatting sqref="AH1446:AI1446">
    <cfRule type="expression" dxfId="6378" priority="21799">
      <formula>$J1446:$J4175="CLOSED"</formula>
    </cfRule>
    <cfRule type="expression" dxfId="6377" priority="21800">
      <formula>$J1446:$J4175="OPEN"</formula>
    </cfRule>
  </conditionalFormatting>
  <conditionalFormatting sqref="B1446:D1446 B1460">
    <cfRule type="expression" dxfId="6376" priority="21797">
      <formula>$J1446:$J4132="CLOSED"</formula>
    </cfRule>
    <cfRule type="expression" dxfId="6375" priority="21798">
      <formula>$J1446:$J4132="OPEN"</formula>
    </cfRule>
  </conditionalFormatting>
  <conditionalFormatting sqref="J1446">
    <cfRule type="expression" dxfId="6374" priority="21795">
      <formula>$J1446:$J4120="CLOSED"</formula>
    </cfRule>
    <cfRule type="expression" dxfId="6373" priority="21796">
      <formula>$J1446:$J4120="OPEN"</formula>
    </cfRule>
  </conditionalFormatting>
  <conditionalFormatting sqref="AA1446:AG1446">
    <cfRule type="expression" dxfId="6372" priority="21793">
      <formula>$J1446:$J4114="CLOSED"</formula>
    </cfRule>
    <cfRule type="expression" dxfId="6371" priority="21794">
      <formula>$J1446:$J4114="OPEN"</formula>
    </cfRule>
  </conditionalFormatting>
  <conditionalFormatting sqref="F1446">
    <cfRule type="expression" dxfId="6370" priority="21791">
      <formula>$J1446:$J4158="CLOSED"</formula>
    </cfRule>
    <cfRule type="expression" dxfId="6369" priority="21792">
      <formula>$J1446:$J4158="OPEN"</formula>
    </cfRule>
  </conditionalFormatting>
  <conditionalFormatting sqref="K1446">
    <cfRule type="expression" dxfId="6368" priority="21789">
      <formula>$J1446:$J4152="CLOSED"</formula>
    </cfRule>
    <cfRule type="expression" dxfId="6367" priority="21790">
      <formula>$J1446:$J4152="OPEN"</formula>
    </cfRule>
  </conditionalFormatting>
  <conditionalFormatting sqref="E1446">
    <cfRule type="expression" dxfId="6366" priority="21787">
      <formula>$J1446:$J4130="CLOSED"</formula>
    </cfRule>
    <cfRule type="expression" dxfId="6365" priority="21788">
      <formula>$J1446:$J4130="OPEN"</formula>
    </cfRule>
  </conditionalFormatting>
  <conditionalFormatting sqref="AO1447:AQ1447">
    <cfRule type="expression" dxfId="6364" priority="21785">
      <formula>$J1447:$J4360="CLOSED"</formula>
    </cfRule>
    <cfRule type="expression" dxfId="6363" priority="21786">
      <formula>$J1447:$J4360="OPEN"</formula>
    </cfRule>
  </conditionalFormatting>
  <conditionalFormatting sqref="AJ1447:AK1447">
    <cfRule type="expression" dxfId="6362" priority="21783">
      <formula>$J1447:$J4366="CLOSED"</formula>
    </cfRule>
    <cfRule type="expression" dxfId="6361" priority="21784">
      <formula>$J1447:$J4366="OPEN"</formula>
    </cfRule>
  </conditionalFormatting>
  <conditionalFormatting sqref="AH1447:AI1447">
    <cfRule type="expression" dxfId="6360" priority="21781">
      <formula>$J1447:$J4176="CLOSED"</formula>
    </cfRule>
    <cfRule type="expression" dxfId="6359" priority="21782">
      <formula>$J1447:$J4176="OPEN"</formula>
    </cfRule>
  </conditionalFormatting>
  <conditionalFormatting sqref="B1447:D1447">
    <cfRule type="expression" dxfId="6358" priority="21779">
      <formula>$J1447:$J4133="CLOSED"</formula>
    </cfRule>
    <cfRule type="expression" dxfId="6357" priority="21780">
      <formula>$J1447:$J4133="OPEN"</formula>
    </cfRule>
  </conditionalFormatting>
  <conditionalFormatting sqref="J1447">
    <cfRule type="expression" dxfId="6356" priority="21777">
      <formula>$J1447:$J4121="CLOSED"</formula>
    </cfRule>
    <cfRule type="expression" dxfId="6355" priority="21778">
      <formula>$J1447:$J4121="OPEN"</formula>
    </cfRule>
  </conditionalFormatting>
  <conditionalFormatting sqref="AA1447:AG1447">
    <cfRule type="expression" dxfId="6354" priority="21775">
      <formula>$J1447:$J4115="CLOSED"</formula>
    </cfRule>
    <cfRule type="expression" dxfId="6353" priority="21776">
      <formula>$J1447:$J4115="OPEN"</formula>
    </cfRule>
  </conditionalFormatting>
  <conditionalFormatting sqref="B1447:F1447">
    <cfRule type="expression" dxfId="6352" priority="21773">
      <formula>$J1447:$J4109="CLOSED"</formula>
    </cfRule>
    <cfRule type="expression" dxfId="6351" priority="21774">
      <formula>$J1447:$J4109="OPEN"</formula>
    </cfRule>
  </conditionalFormatting>
  <conditionalFormatting sqref="AH1447:AI1447">
    <cfRule type="expression" dxfId="6350" priority="21771">
      <formula>$J1447:$J4170="CLOSED"</formula>
    </cfRule>
    <cfRule type="expression" dxfId="6349" priority="21772">
      <formula>$J1447:$J4170="OPEN"</formula>
    </cfRule>
  </conditionalFormatting>
  <conditionalFormatting sqref="J1447">
    <cfRule type="expression" dxfId="6348" priority="21769">
      <formula>$J1447:$J4115="CLOSED"</formula>
    </cfRule>
    <cfRule type="expression" dxfId="6347" priority="21770">
      <formula>$J1447:$J4115="OPEN"</formula>
    </cfRule>
  </conditionalFormatting>
  <conditionalFormatting sqref="AJ1447:AK1447">
    <cfRule type="expression" dxfId="6346" priority="21767">
      <formula>$J1447:$J4360="CLOSED"</formula>
    </cfRule>
    <cfRule type="expression" dxfId="6345" priority="21768">
      <formula>$J1447:$J4360="OPEN"</formula>
    </cfRule>
  </conditionalFormatting>
  <conditionalFormatting sqref="K1447">
    <cfRule type="expression" dxfId="6344" priority="21765">
      <formula>$J1447:$J4112="CLOSED"</formula>
    </cfRule>
    <cfRule type="expression" dxfId="6343" priority="21766">
      <formula>$J1447:$J4112="OPEN"</formula>
    </cfRule>
  </conditionalFormatting>
  <conditionalFormatting sqref="F1447">
    <cfRule type="expression" dxfId="6342" priority="21763">
      <formula>$J1447:$J4159="CLOSED"</formula>
    </cfRule>
    <cfRule type="expression" dxfId="6341" priority="21764">
      <formula>$J1447:$J4159="OPEN"</formula>
    </cfRule>
  </conditionalFormatting>
  <conditionalFormatting sqref="E1447">
    <cfRule type="expression" dxfId="6340" priority="21761">
      <formula>$J1447:$J4131="CLOSED"</formula>
    </cfRule>
    <cfRule type="expression" dxfId="6339" priority="21762">
      <formula>$J1447:$J4131="OPEN"</formula>
    </cfRule>
  </conditionalFormatting>
  <conditionalFormatting sqref="D1433">
    <cfRule type="expression" dxfId="6338" priority="21759">
      <formula>$J1433:$J4548="CLOSED"</formula>
    </cfRule>
    <cfRule type="expression" dxfId="6337" priority="21760">
      <formula>$J1433:$J4548="OPEN"</formula>
    </cfRule>
  </conditionalFormatting>
  <conditionalFormatting sqref="D1434">
    <cfRule type="expression" dxfId="6336" priority="21757">
      <formula>$J1434:$J4549="CLOSED"</formula>
    </cfRule>
    <cfRule type="expression" dxfId="6335" priority="21758">
      <formula>$J1434:$J4549="OPEN"</formula>
    </cfRule>
  </conditionalFormatting>
  <conditionalFormatting sqref="AR1437">
    <cfRule type="expression" dxfId="6334" priority="21751">
      <formula>$J1437:$J4477="CLOSED"</formula>
    </cfRule>
    <cfRule type="expression" dxfId="6333" priority="21752">
      <formula>$J1437:$J4477="OPEN"</formula>
    </cfRule>
  </conditionalFormatting>
  <conditionalFormatting sqref="AA1437:AG1437">
    <cfRule type="expression" dxfId="6332" priority="21749">
      <formula>$J1437:$J4477="CLOSED"</formula>
    </cfRule>
    <cfRule type="expression" dxfId="6331" priority="21750">
      <formula>$J1437:$J4477="OPEN"</formula>
    </cfRule>
  </conditionalFormatting>
  <conditionalFormatting sqref="L1435:X1435">
    <cfRule type="expression" dxfId="6330" priority="21747">
      <formula>$J1435:$J4122="CLOSED"</formula>
    </cfRule>
    <cfRule type="expression" dxfId="6329" priority="21748">
      <formula>$J1435:$J4122="OPEN"</formula>
    </cfRule>
  </conditionalFormatting>
  <conditionalFormatting sqref="L1435:X1435">
    <cfRule type="expression" dxfId="6328" priority="21745">
      <formula>$J1435:$J4116="CLOSED"</formula>
    </cfRule>
    <cfRule type="expression" dxfId="6327" priority="21746">
      <formula>$J1435:$J4116="OPEN"</formula>
    </cfRule>
  </conditionalFormatting>
  <conditionalFormatting sqref="K1435">
    <cfRule type="expression" dxfId="6326" priority="21743">
      <formula>$J1435:$J4159="CLOSED"</formula>
    </cfRule>
    <cfRule type="expression" dxfId="6325" priority="21744">
      <formula>$J1435:$J4159="OPEN"</formula>
    </cfRule>
  </conditionalFormatting>
  <conditionalFormatting sqref="AL1435:AN1435">
    <cfRule type="expression" dxfId="6324" priority="21741">
      <formula>$J1435:$J4122="CLOSED"</formula>
    </cfRule>
    <cfRule type="expression" dxfId="6323" priority="21742">
      <formula>$J1435:$J4122="OPEN"</formula>
    </cfRule>
  </conditionalFormatting>
  <conditionalFormatting sqref="AL1435:AN1435">
    <cfRule type="expression" dxfId="6322" priority="21739">
      <formula>$J1435:$J4116="CLOSED"</formula>
    </cfRule>
    <cfRule type="expression" dxfId="6321" priority="21740">
      <formula>$J1435:$J4116="OPEN"</formula>
    </cfRule>
  </conditionalFormatting>
  <conditionalFormatting sqref="AO1435:AQ1435">
    <cfRule type="expression" dxfId="6320" priority="21737">
      <formula>$J1435:$J4373="CLOSED"</formula>
    </cfRule>
    <cfRule type="expression" dxfId="6319" priority="21738">
      <formula>$J1435:$J4373="OPEN"</formula>
    </cfRule>
  </conditionalFormatting>
  <conditionalFormatting sqref="AR1435">
    <cfRule type="expression" dxfId="6318" priority="21735">
      <formula>$J1435:$J4122="CLOSED"</formula>
    </cfRule>
    <cfRule type="expression" dxfId="6317" priority="21736">
      <formula>$J1435:$J4122="OPEN"</formula>
    </cfRule>
  </conditionalFormatting>
  <conditionalFormatting sqref="AR1435">
    <cfRule type="expression" dxfId="6316" priority="21733">
      <formula>$J1435:$J4116="CLOSED"</formula>
    </cfRule>
    <cfRule type="expression" dxfId="6315" priority="21734">
      <formula>$J1435:$J4116="OPEN"</formula>
    </cfRule>
  </conditionalFormatting>
  <conditionalFormatting sqref="AO1435:AQ1435">
    <cfRule type="expression" dxfId="6314" priority="21731">
      <formula>$J1435:$J4367="CLOSED"</formula>
    </cfRule>
    <cfRule type="expression" dxfId="6313" priority="21732">
      <formula>$J1435:$J4367="OPEN"</formula>
    </cfRule>
  </conditionalFormatting>
  <conditionalFormatting sqref="AJ1435:AK1435">
    <cfRule type="expression" dxfId="6312" priority="21729">
      <formula>$J1435:$J4373="CLOSED"</formula>
    </cfRule>
    <cfRule type="expression" dxfId="6311" priority="21730">
      <formula>$J1435:$J4373="OPEN"</formula>
    </cfRule>
  </conditionalFormatting>
  <conditionalFormatting sqref="AH1435:AI1435">
    <cfRule type="expression" dxfId="6310" priority="21727">
      <formula>$J1435:$J4183="CLOSED"</formula>
    </cfRule>
    <cfRule type="expression" dxfId="6309" priority="21728">
      <formula>$J1435:$J4183="OPEN"</formula>
    </cfRule>
  </conditionalFormatting>
  <conditionalFormatting sqref="B1435:D1435">
    <cfRule type="expression" dxfId="6308" priority="21725">
      <formula>$J1435:$J4140="CLOSED"</formula>
    </cfRule>
    <cfRule type="expression" dxfId="6307" priority="21726">
      <formula>$J1435:$J4140="OPEN"</formula>
    </cfRule>
  </conditionalFormatting>
  <conditionalFormatting sqref="J1435">
    <cfRule type="expression" dxfId="6306" priority="21723">
      <formula>$J1435:$J4128="CLOSED"</formula>
    </cfRule>
    <cfRule type="expression" dxfId="6305" priority="21724">
      <formula>$J1435:$J4128="OPEN"</formula>
    </cfRule>
  </conditionalFormatting>
  <conditionalFormatting sqref="AA1435:AG1435">
    <cfRule type="expression" dxfId="6304" priority="21721">
      <formula>$J1435:$J4122="CLOSED"</formula>
    </cfRule>
    <cfRule type="expression" dxfId="6303" priority="21722">
      <formula>$J1435:$J4122="OPEN"</formula>
    </cfRule>
  </conditionalFormatting>
  <conditionalFormatting sqref="B1435:D1435">
    <cfRule type="expression" dxfId="6302" priority="21719">
      <formula>$J1435:$J4116="CLOSED"</formula>
    </cfRule>
    <cfRule type="expression" dxfId="6301" priority="21720">
      <formula>$J1435:$J4116="OPEN"</formula>
    </cfRule>
  </conditionalFormatting>
  <conditionalFormatting sqref="AH1435:AI1435">
    <cfRule type="expression" dxfId="6300" priority="21717">
      <formula>$J1435:$J4177="CLOSED"</formula>
    </cfRule>
    <cfRule type="expression" dxfId="6299" priority="21718">
      <formula>$J1435:$J4177="OPEN"</formula>
    </cfRule>
  </conditionalFormatting>
  <conditionalFormatting sqref="J1435">
    <cfRule type="expression" dxfId="6298" priority="21715">
      <formula>$J1435:$J4122="CLOSED"</formula>
    </cfRule>
    <cfRule type="expression" dxfId="6297" priority="21716">
      <formula>$J1435:$J4122="OPEN"</formula>
    </cfRule>
  </conditionalFormatting>
  <conditionalFormatting sqref="AJ1435:AK1435">
    <cfRule type="expression" dxfId="6296" priority="21713">
      <formula>$J1435:$J4367="CLOSED"</formula>
    </cfRule>
    <cfRule type="expression" dxfId="6295" priority="21714">
      <formula>$J1435:$J4367="OPEN"</formula>
    </cfRule>
  </conditionalFormatting>
  <conditionalFormatting sqref="K1435">
    <cfRule type="expression" dxfId="6294" priority="21711">
      <formula>$J1435:$J4119="CLOSED"</formula>
    </cfRule>
    <cfRule type="expression" dxfId="6293" priority="21712">
      <formula>$J1435:$J4119="OPEN"</formula>
    </cfRule>
  </conditionalFormatting>
  <conditionalFormatting sqref="F1435">
    <cfRule type="expression" dxfId="6292" priority="21709">
      <formula>$J1435:$J4166="CLOSED"</formula>
    </cfRule>
    <cfRule type="expression" dxfId="6291" priority="21710">
      <formula>$J1435:$J4166="OPEN"</formula>
    </cfRule>
  </conditionalFormatting>
  <conditionalFormatting sqref="L1436:X1436">
    <cfRule type="expression" dxfId="6290" priority="21707">
      <formula>$J1436:$J4123="CLOSED"</formula>
    </cfRule>
    <cfRule type="expression" dxfId="6289" priority="21708">
      <formula>$J1436:$J4123="OPEN"</formula>
    </cfRule>
  </conditionalFormatting>
  <conditionalFormatting sqref="L1436:X1436">
    <cfRule type="expression" dxfId="6288" priority="21705">
      <formula>$J1436:$J4117="CLOSED"</formula>
    </cfRule>
    <cfRule type="expression" dxfId="6287" priority="21706">
      <formula>$J1436:$J4117="OPEN"</formula>
    </cfRule>
  </conditionalFormatting>
  <conditionalFormatting sqref="AL1436:AN1436">
    <cfRule type="expression" dxfId="6286" priority="21703">
      <formula>$J1436:$J4123="CLOSED"</formula>
    </cfRule>
    <cfRule type="expression" dxfId="6285" priority="21704">
      <formula>$J1436:$J4123="OPEN"</formula>
    </cfRule>
  </conditionalFormatting>
  <conditionalFormatting sqref="AL1436:AN1436">
    <cfRule type="expression" dxfId="6284" priority="21701">
      <formula>$J1436:$J4117="CLOSED"</formula>
    </cfRule>
    <cfRule type="expression" dxfId="6283" priority="21702">
      <formula>$J1436:$J4117="OPEN"</formula>
    </cfRule>
  </conditionalFormatting>
  <conditionalFormatting sqref="AO1436:AQ1436">
    <cfRule type="expression" dxfId="6282" priority="21699">
      <formula>$J1436:$J4374="CLOSED"</formula>
    </cfRule>
    <cfRule type="expression" dxfId="6281" priority="21700">
      <formula>$J1436:$J4374="OPEN"</formula>
    </cfRule>
  </conditionalFormatting>
  <conditionalFormatting sqref="AR1436">
    <cfRule type="expression" dxfId="6280" priority="21697">
      <formula>$J1436:$J4123="CLOSED"</formula>
    </cfRule>
    <cfRule type="expression" dxfId="6279" priority="21698">
      <formula>$J1436:$J4123="OPEN"</formula>
    </cfRule>
  </conditionalFormatting>
  <conditionalFormatting sqref="AR1436">
    <cfRule type="expression" dxfId="6278" priority="21695">
      <formula>$J1436:$J4117="CLOSED"</formula>
    </cfRule>
    <cfRule type="expression" dxfId="6277" priority="21696">
      <formula>$J1436:$J4117="OPEN"</formula>
    </cfRule>
  </conditionalFormatting>
  <conditionalFormatting sqref="AO1436:AQ1436">
    <cfRule type="expression" dxfId="6276" priority="21693">
      <formula>$J1436:$J4368="CLOSED"</formula>
    </cfRule>
    <cfRule type="expression" dxfId="6275" priority="21694">
      <formula>$J1436:$J4368="OPEN"</formula>
    </cfRule>
  </conditionalFormatting>
  <conditionalFormatting sqref="AJ1436:AK1436">
    <cfRule type="expression" dxfId="6274" priority="21691">
      <formula>$J1436:$J4374="CLOSED"</formula>
    </cfRule>
    <cfRule type="expression" dxfId="6273" priority="21692">
      <formula>$J1436:$J4374="OPEN"</formula>
    </cfRule>
  </conditionalFormatting>
  <conditionalFormatting sqref="AH1436:AI1436">
    <cfRule type="expression" dxfId="6272" priority="21689">
      <formula>$J1436:$J4184="CLOSED"</formula>
    </cfRule>
    <cfRule type="expression" dxfId="6271" priority="21690">
      <formula>$J1436:$J4184="OPEN"</formula>
    </cfRule>
  </conditionalFormatting>
  <conditionalFormatting sqref="B1436:D1436">
    <cfRule type="expression" dxfId="6270" priority="21687">
      <formula>$J1436:$J4141="CLOSED"</formula>
    </cfRule>
    <cfRule type="expression" dxfId="6269" priority="21688">
      <formula>$J1436:$J4141="OPEN"</formula>
    </cfRule>
  </conditionalFormatting>
  <conditionalFormatting sqref="J1436">
    <cfRule type="expression" dxfId="6268" priority="21685">
      <formula>$J1436:$J4129="CLOSED"</formula>
    </cfRule>
    <cfRule type="expression" dxfId="6267" priority="21686">
      <formula>$J1436:$J4129="OPEN"</formula>
    </cfRule>
  </conditionalFormatting>
  <conditionalFormatting sqref="AA1436:AG1436">
    <cfRule type="expression" dxfId="6266" priority="21683">
      <formula>$J1436:$J4123="CLOSED"</formula>
    </cfRule>
    <cfRule type="expression" dxfId="6265" priority="21684">
      <formula>$J1436:$J4123="OPEN"</formula>
    </cfRule>
  </conditionalFormatting>
  <conditionalFormatting sqref="B1436:D1436">
    <cfRule type="expression" dxfId="6264" priority="21681">
      <formula>$J1436:$J4117="CLOSED"</formula>
    </cfRule>
    <cfRule type="expression" dxfId="6263" priority="21682">
      <formula>$J1436:$J4117="OPEN"</formula>
    </cfRule>
  </conditionalFormatting>
  <conditionalFormatting sqref="AH1436:AI1436">
    <cfRule type="expression" dxfId="6262" priority="21679">
      <formula>$J1436:$J4178="CLOSED"</formula>
    </cfRule>
    <cfRule type="expression" dxfId="6261" priority="21680">
      <formula>$J1436:$J4178="OPEN"</formula>
    </cfRule>
  </conditionalFormatting>
  <conditionalFormatting sqref="J1436">
    <cfRule type="expression" dxfId="6260" priority="21677">
      <formula>$J1436:$J4123="CLOSED"</formula>
    </cfRule>
    <cfRule type="expression" dxfId="6259" priority="21678">
      <formula>$J1436:$J4123="OPEN"</formula>
    </cfRule>
  </conditionalFormatting>
  <conditionalFormatting sqref="AJ1436:AK1436">
    <cfRule type="expression" dxfId="6258" priority="21675">
      <formula>$J1436:$J4368="CLOSED"</formula>
    </cfRule>
    <cfRule type="expression" dxfId="6257" priority="21676">
      <formula>$J1436:$J4368="OPEN"</formula>
    </cfRule>
  </conditionalFormatting>
  <conditionalFormatting sqref="K1436">
    <cfRule type="expression" dxfId="6256" priority="21673">
      <formula>$J1436:$J4120="CLOSED"</formula>
    </cfRule>
    <cfRule type="expression" dxfId="6255" priority="21674">
      <formula>$J1436:$J4120="OPEN"</formula>
    </cfRule>
  </conditionalFormatting>
  <conditionalFormatting sqref="F1436">
    <cfRule type="expression" dxfId="6254" priority="21671">
      <formula>$J1436:$J4167="CLOSED"</formula>
    </cfRule>
    <cfRule type="expression" dxfId="6253" priority="21672">
      <formula>$J1436:$J4167="OPEN"</formula>
    </cfRule>
  </conditionalFormatting>
  <conditionalFormatting sqref="K1436">
    <cfRule type="expression" dxfId="6252" priority="21669">
      <formula>$J1436:$J4160="CLOSED"</formula>
    </cfRule>
    <cfRule type="expression" dxfId="6251" priority="21670">
      <formula>$J1436:$J4160="OPEN"</formula>
    </cfRule>
  </conditionalFormatting>
  <conditionalFormatting sqref="L1437:V1437">
    <cfRule type="expression" dxfId="6250" priority="21667">
      <formula>$J1437:$J4477="CLOSED"</formula>
    </cfRule>
    <cfRule type="expression" dxfId="6249" priority="21668">
      <formula>$J1437:$J4477="OPEN"</formula>
    </cfRule>
  </conditionalFormatting>
  <conditionalFormatting sqref="AO1437:AQ1437 AO56:AQ56 AH563:AI564 AH566:AI570 AJ56:AK56 AH545:AI545">
    <cfRule type="expression" dxfId="6248" priority="21665">
      <formula>$J56:$J3347="CLOSED"</formula>
    </cfRule>
    <cfRule type="expression" dxfId="6247" priority="21666">
      <formula>$J56:$J3347="OPEN"</formula>
    </cfRule>
  </conditionalFormatting>
  <conditionalFormatting sqref="Z1437">
    <cfRule type="expression" dxfId="6246" priority="21663">
      <formula>$J1437:$J4141="CLOSED"</formula>
    </cfRule>
    <cfRule type="expression" dxfId="6245" priority="21664">
      <formula>$J1437:$J4141="OPEN"</formula>
    </cfRule>
  </conditionalFormatting>
  <conditionalFormatting sqref="AH1437:AI1437 AH56:AI56">
    <cfRule type="expression" dxfId="6244" priority="21661">
      <formula>$J56:$J3157="CLOSED"</formula>
    </cfRule>
    <cfRule type="expression" dxfId="6243" priority="21662">
      <formula>$J56:$J3157="OPEN"</formula>
    </cfRule>
  </conditionalFormatting>
  <conditionalFormatting sqref="W1437">
    <cfRule type="expression" dxfId="6242" priority="21659">
      <formula>$J1437:$J4490="CLOSED"</formula>
    </cfRule>
    <cfRule type="expression" dxfId="6241" priority="21660">
      <formula>$J1437:$J4490="OPEN"</formula>
    </cfRule>
  </conditionalFormatting>
  <conditionalFormatting sqref="D1437">
    <cfRule type="expression" dxfId="6240" priority="21657">
      <formula>$J1437:$J4497="CLOSED"</formula>
    </cfRule>
    <cfRule type="expression" dxfId="6239" priority="21658">
      <formula>$J1437:$J4497="OPEN"</formula>
    </cfRule>
  </conditionalFormatting>
  <conditionalFormatting sqref="AJ1437:AK1437">
    <cfRule type="expression" dxfId="6238" priority="21655">
      <formula>$J1437:$J4728="CLOSED"</formula>
    </cfRule>
    <cfRule type="expression" dxfId="6237" priority="21656">
      <formula>$J1437:$J4728="OPEN"</formula>
    </cfRule>
  </conditionalFormatting>
  <conditionalFormatting sqref="J1437">
    <cfRule type="expression" dxfId="6236" priority="21653">
      <formula>$J1437:$J4483="CLOSED"</formula>
    </cfRule>
    <cfRule type="expression" dxfId="6235" priority="21654">
      <formula>$J1437:$J4483="OPEN"</formula>
    </cfRule>
  </conditionalFormatting>
  <conditionalFormatting sqref="K1437">
    <cfRule type="expression" dxfId="6234" priority="21651">
      <formula>$J1437:$J4500="CLOSED"</formula>
    </cfRule>
    <cfRule type="expression" dxfId="6233" priority="21652">
      <formula>$J1437:$J4500="OPEN"</formula>
    </cfRule>
  </conditionalFormatting>
  <conditionalFormatting sqref="F1437">
    <cfRule type="expression" dxfId="6232" priority="21649">
      <formula>$J1437:$J4517="CLOSED"</formula>
    </cfRule>
    <cfRule type="expression" dxfId="6231" priority="21650">
      <formula>$J1437:$J4517="OPEN"</formula>
    </cfRule>
  </conditionalFormatting>
  <conditionalFormatting sqref="B1437:C1437">
    <cfRule type="expression" dxfId="6230" priority="21647">
      <formula>$J1437:$J4478="CLOSED"</formula>
    </cfRule>
    <cfRule type="expression" dxfId="6229" priority="21648">
      <formula>$J1437:$J4478="OPEN"</formula>
    </cfRule>
  </conditionalFormatting>
  <conditionalFormatting sqref="X1437">
    <cfRule type="expression" dxfId="6228" priority="21645">
      <formula>$J1437:$J4477="CLOSED"</formula>
    </cfRule>
    <cfRule type="expression" dxfId="6227" priority="21646">
      <formula>$J1437:$J4477="OPEN"</formula>
    </cfRule>
  </conditionalFormatting>
  <conditionalFormatting sqref="Y1448">
    <cfRule type="expression" dxfId="6226" priority="21641">
      <formula>$J1448:$J4098="CLOSED"</formula>
    </cfRule>
    <cfRule type="expression" dxfId="6225" priority="21642">
      <formula>$J1448:$J4098="OPEN"</formula>
    </cfRule>
  </conditionalFormatting>
  <conditionalFormatting sqref="Z1448:AG1448 L1448:V1448 AL1448:AN1448 AR1448 X1448 L1451:V1451 AL1451:AN1451 AR1451 X1451 AL1454:AN1454 AR1454 X1454 AR1457 X1457 AR1461 X1461">
    <cfRule type="expression" dxfId="6224" priority="21639">
      <formula>$J1448:$J4096="CLOSED"</formula>
    </cfRule>
    <cfRule type="expression" dxfId="6223" priority="21640">
      <formula>$J1448:$J4096="OPEN"</formula>
    </cfRule>
  </conditionalFormatting>
  <conditionalFormatting sqref="AH1448:AI1448">
    <cfRule type="expression" dxfId="6222" priority="21637">
      <formula>$J1448:$J4157="CLOSED"</formula>
    </cfRule>
    <cfRule type="expression" dxfId="6221" priority="21638">
      <formula>$J1448:$J4157="OPEN"</formula>
    </cfRule>
  </conditionalFormatting>
  <conditionalFormatting sqref="J1448">
    <cfRule type="expression" dxfId="6220" priority="21635">
      <formula>$J1448:$J4102="CLOSED"</formula>
    </cfRule>
    <cfRule type="expression" dxfId="6219" priority="21636">
      <formula>$J1448:$J4102="OPEN"</formula>
    </cfRule>
  </conditionalFormatting>
  <conditionalFormatting sqref="AO1448:AQ1448">
    <cfRule type="expression" dxfId="6218" priority="21633">
      <formula>$J1448:$J4347="CLOSED"</formula>
    </cfRule>
    <cfRule type="expression" dxfId="6217" priority="21634">
      <formula>$J1448:$J4347="OPEN"</formula>
    </cfRule>
  </conditionalFormatting>
  <conditionalFormatting sqref="W1448">
    <cfRule type="expression" dxfId="6216" priority="21631">
      <formula>$J1448:$J4113="CLOSED"</formula>
    </cfRule>
    <cfRule type="expression" dxfId="6215" priority="21632">
      <formula>$J1448:$J4113="OPEN"</formula>
    </cfRule>
  </conditionalFormatting>
  <conditionalFormatting sqref="W1448">
    <cfRule type="expression" dxfId="6214" priority="21629">
      <formula>$J1448:$J4119="CLOSED"</formula>
    </cfRule>
    <cfRule type="expression" dxfId="6213" priority="21630">
      <formula>$J1448:$J4119="OPEN"</formula>
    </cfRule>
  </conditionalFormatting>
  <conditionalFormatting sqref="B1448:F1448">
    <cfRule type="expression" dxfId="6212" priority="21627">
      <formula>$J1433:$J4116="CLOSED"</formula>
    </cfRule>
    <cfRule type="expression" dxfId="6211" priority="21628">
      <formula>$J1433:$J4116="OPEN"</formula>
    </cfRule>
  </conditionalFormatting>
  <conditionalFormatting sqref="K1448">
    <cfRule type="expression" dxfId="6210" priority="21625">
      <formula>$J1448:$J4099="CLOSED"</formula>
    </cfRule>
    <cfRule type="expression" dxfId="6209" priority="21626">
      <formula>$J1448:$J4099="OPEN"</formula>
    </cfRule>
  </conditionalFormatting>
  <conditionalFormatting sqref="AL1440:AN1440">
    <cfRule type="expression" dxfId="6208" priority="21623">
      <formula>$J1440:$J4480="CLOSED"</formula>
    </cfRule>
    <cfRule type="expression" dxfId="6207" priority="21624">
      <formula>$J1440:$J4480="OPEN"</formula>
    </cfRule>
  </conditionalFormatting>
  <conditionalFormatting sqref="AR1440">
    <cfRule type="expression" dxfId="6206" priority="21621">
      <formula>$J1440:$J4480="CLOSED"</formula>
    </cfRule>
    <cfRule type="expression" dxfId="6205" priority="21622">
      <formula>$J1440:$J4480="OPEN"</formula>
    </cfRule>
  </conditionalFormatting>
  <conditionalFormatting sqref="AA1440:AG1440">
    <cfRule type="expression" dxfId="6204" priority="21619">
      <formula>$J1440:$J4480="CLOSED"</formula>
    </cfRule>
    <cfRule type="expression" dxfId="6203" priority="21620">
      <formula>$J1440:$J4480="OPEN"</formula>
    </cfRule>
  </conditionalFormatting>
  <conditionalFormatting sqref="L1438:X1438">
    <cfRule type="expression" dxfId="6202" priority="21617">
      <formula>$J1438:$J4125="CLOSED"</formula>
    </cfRule>
    <cfRule type="expression" dxfId="6201" priority="21618">
      <formula>$J1438:$J4125="OPEN"</formula>
    </cfRule>
  </conditionalFormatting>
  <conditionalFormatting sqref="L1438:X1438">
    <cfRule type="expression" dxfId="6200" priority="21615">
      <formula>$J1438:$J4119="CLOSED"</formula>
    </cfRule>
    <cfRule type="expression" dxfId="6199" priority="21616">
      <formula>$J1438:$J4119="OPEN"</formula>
    </cfRule>
  </conditionalFormatting>
  <conditionalFormatting sqref="K1438">
    <cfRule type="expression" dxfId="6198" priority="21613">
      <formula>$J1438:$J4162="CLOSED"</formula>
    </cfRule>
    <cfRule type="expression" dxfId="6197" priority="21614">
      <formula>$J1438:$J4162="OPEN"</formula>
    </cfRule>
  </conditionalFormatting>
  <conditionalFormatting sqref="AL1438:AN1438">
    <cfRule type="expression" dxfId="6196" priority="21611">
      <formula>$J1438:$J4125="CLOSED"</formula>
    </cfRule>
    <cfRule type="expression" dxfId="6195" priority="21612">
      <formula>$J1438:$J4125="OPEN"</formula>
    </cfRule>
  </conditionalFormatting>
  <conditionalFormatting sqref="AL1438:AN1438">
    <cfRule type="expression" dxfId="6194" priority="21609">
      <formula>$J1438:$J4119="CLOSED"</formula>
    </cfRule>
    <cfRule type="expression" dxfId="6193" priority="21610">
      <formula>$J1438:$J4119="OPEN"</formula>
    </cfRule>
  </conditionalFormatting>
  <conditionalFormatting sqref="AO1438:AQ1438">
    <cfRule type="expression" dxfId="6192" priority="21607">
      <formula>$J1438:$J4376="CLOSED"</formula>
    </cfRule>
    <cfRule type="expression" dxfId="6191" priority="21608">
      <formula>$J1438:$J4376="OPEN"</formula>
    </cfRule>
  </conditionalFormatting>
  <conditionalFormatting sqref="AR1438">
    <cfRule type="expression" dxfId="6190" priority="21605">
      <formula>$J1438:$J4125="CLOSED"</formula>
    </cfRule>
    <cfRule type="expression" dxfId="6189" priority="21606">
      <formula>$J1438:$J4125="OPEN"</formula>
    </cfRule>
  </conditionalFormatting>
  <conditionalFormatting sqref="AR1438">
    <cfRule type="expression" dxfId="6188" priority="21603">
      <formula>$J1438:$J4119="CLOSED"</formula>
    </cfRule>
    <cfRule type="expression" dxfId="6187" priority="21604">
      <formula>$J1438:$J4119="OPEN"</formula>
    </cfRule>
  </conditionalFormatting>
  <conditionalFormatting sqref="AO1438:AQ1438">
    <cfRule type="expression" dxfId="6186" priority="21601">
      <formula>$J1438:$J4370="CLOSED"</formula>
    </cfRule>
    <cfRule type="expression" dxfId="6185" priority="21602">
      <formula>$J1438:$J4370="OPEN"</formula>
    </cfRule>
  </conditionalFormatting>
  <conditionalFormatting sqref="AJ1438:AK1438">
    <cfRule type="expression" dxfId="6184" priority="21599">
      <formula>$J1438:$J4376="CLOSED"</formula>
    </cfRule>
    <cfRule type="expression" dxfId="6183" priority="21600">
      <formula>$J1438:$J4376="OPEN"</formula>
    </cfRule>
  </conditionalFormatting>
  <conditionalFormatting sqref="AH1438:AI1438">
    <cfRule type="expression" dxfId="6182" priority="21597">
      <formula>$J1438:$J4186="CLOSED"</formula>
    </cfRule>
    <cfRule type="expression" dxfId="6181" priority="21598">
      <formula>$J1438:$J4186="OPEN"</formula>
    </cfRule>
  </conditionalFormatting>
  <conditionalFormatting sqref="B1438:D1438">
    <cfRule type="expression" dxfId="6180" priority="21595">
      <formula>$J1438:$J4143="CLOSED"</formula>
    </cfRule>
    <cfRule type="expression" dxfId="6179" priority="21596">
      <formula>$J1438:$J4143="OPEN"</formula>
    </cfRule>
  </conditionalFormatting>
  <conditionalFormatting sqref="J1438">
    <cfRule type="expression" dxfId="6178" priority="21593">
      <formula>$J1438:$J4131="CLOSED"</formula>
    </cfRule>
    <cfRule type="expression" dxfId="6177" priority="21594">
      <formula>$J1438:$J4131="OPEN"</formula>
    </cfRule>
  </conditionalFormatting>
  <conditionalFormatting sqref="AA1438:AG1438">
    <cfRule type="expression" dxfId="6176" priority="21591">
      <formula>$J1438:$J4125="CLOSED"</formula>
    </cfRule>
    <cfRule type="expression" dxfId="6175" priority="21592">
      <formula>$J1438:$J4125="OPEN"</formula>
    </cfRule>
  </conditionalFormatting>
  <conditionalFormatting sqref="B1438:D1438">
    <cfRule type="expression" dxfId="6174" priority="21589">
      <formula>$J1438:$J4119="CLOSED"</formula>
    </cfRule>
    <cfRule type="expression" dxfId="6173" priority="21590">
      <formula>$J1438:$J4119="OPEN"</formula>
    </cfRule>
  </conditionalFormatting>
  <conditionalFormatting sqref="AH1438:AI1438">
    <cfRule type="expression" dxfId="6172" priority="21587">
      <formula>$J1438:$J4180="CLOSED"</formula>
    </cfRule>
    <cfRule type="expression" dxfId="6171" priority="21588">
      <formula>$J1438:$J4180="OPEN"</formula>
    </cfRule>
  </conditionalFormatting>
  <conditionalFormatting sqref="J1438">
    <cfRule type="expression" dxfId="6170" priority="21585">
      <formula>$J1438:$J4125="CLOSED"</formula>
    </cfRule>
    <cfRule type="expression" dxfId="6169" priority="21586">
      <formula>$J1438:$J4125="OPEN"</formula>
    </cfRule>
  </conditionalFormatting>
  <conditionalFormatting sqref="AJ1438:AK1438">
    <cfRule type="expression" dxfId="6168" priority="21583">
      <formula>$J1438:$J4370="CLOSED"</formula>
    </cfRule>
    <cfRule type="expression" dxfId="6167" priority="21584">
      <formula>$J1438:$J4370="OPEN"</formula>
    </cfRule>
  </conditionalFormatting>
  <conditionalFormatting sqref="K1438">
    <cfRule type="expression" dxfId="6166" priority="21581">
      <formula>$J1438:$J4122="CLOSED"</formula>
    </cfRule>
    <cfRule type="expression" dxfId="6165" priority="21582">
      <formula>$J1438:$J4122="OPEN"</formula>
    </cfRule>
  </conditionalFormatting>
  <conditionalFormatting sqref="F1438">
    <cfRule type="expression" dxfId="6164" priority="21579">
      <formula>$J1438:$J4169="CLOSED"</formula>
    </cfRule>
    <cfRule type="expression" dxfId="6163" priority="21580">
      <formula>$J1438:$J4169="OPEN"</formula>
    </cfRule>
  </conditionalFormatting>
  <conditionalFormatting sqref="L1439:X1439">
    <cfRule type="expression" dxfId="6162" priority="21577">
      <formula>$J1439:$J4126="CLOSED"</formula>
    </cfRule>
    <cfRule type="expression" dxfId="6161" priority="21578">
      <formula>$J1439:$J4126="OPEN"</formula>
    </cfRule>
  </conditionalFormatting>
  <conditionalFormatting sqref="L1439:X1439">
    <cfRule type="expression" dxfId="6160" priority="21575">
      <formula>$J1439:$J4120="CLOSED"</formula>
    </cfRule>
    <cfRule type="expression" dxfId="6159" priority="21576">
      <formula>$J1439:$J4120="OPEN"</formula>
    </cfRule>
  </conditionalFormatting>
  <conditionalFormatting sqref="AL1439:AN1439">
    <cfRule type="expression" dxfId="6158" priority="21573">
      <formula>$J1439:$J4126="CLOSED"</formula>
    </cfRule>
    <cfRule type="expression" dxfId="6157" priority="21574">
      <formula>$J1439:$J4126="OPEN"</formula>
    </cfRule>
  </conditionalFormatting>
  <conditionalFormatting sqref="AL1439:AN1439">
    <cfRule type="expression" dxfId="6156" priority="21571">
      <formula>$J1439:$J4120="CLOSED"</formula>
    </cfRule>
    <cfRule type="expression" dxfId="6155" priority="21572">
      <formula>$J1439:$J4120="OPEN"</formula>
    </cfRule>
  </conditionalFormatting>
  <conditionalFormatting sqref="AO1439:AQ1439">
    <cfRule type="expression" dxfId="6154" priority="21569">
      <formula>$J1439:$J4377="CLOSED"</formula>
    </cfRule>
    <cfRule type="expression" dxfId="6153" priority="21570">
      <formula>$J1439:$J4377="OPEN"</formula>
    </cfRule>
  </conditionalFormatting>
  <conditionalFormatting sqref="AR1439">
    <cfRule type="expression" dxfId="6152" priority="21567">
      <formula>$J1439:$J4126="CLOSED"</formula>
    </cfRule>
    <cfRule type="expression" dxfId="6151" priority="21568">
      <formula>$J1439:$J4126="OPEN"</formula>
    </cfRule>
  </conditionalFormatting>
  <conditionalFormatting sqref="AR1439">
    <cfRule type="expression" dxfId="6150" priority="21565">
      <formula>$J1439:$J4120="CLOSED"</formula>
    </cfRule>
    <cfRule type="expression" dxfId="6149" priority="21566">
      <formula>$J1439:$J4120="OPEN"</formula>
    </cfRule>
  </conditionalFormatting>
  <conditionalFormatting sqref="AO1439:AQ1439">
    <cfRule type="expression" dxfId="6148" priority="21563">
      <formula>$J1439:$J4371="CLOSED"</formula>
    </cfRule>
    <cfRule type="expression" dxfId="6147" priority="21564">
      <formula>$J1439:$J4371="OPEN"</formula>
    </cfRule>
  </conditionalFormatting>
  <conditionalFormatting sqref="AJ1439:AK1439">
    <cfRule type="expression" dxfId="6146" priority="21561">
      <formula>$J1439:$J4377="CLOSED"</formula>
    </cfRule>
    <cfRule type="expression" dxfId="6145" priority="21562">
      <formula>$J1439:$J4377="OPEN"</formula>
    </cfRule>
  </conditionalFormatting>
  <conditionalFormatting sqref="AH1439:AI1439">
    <cfRule type="expression" dxfId="6144" priority="21559">
      <formula>$J1439:$J4187="CLOSED"</formula>
    </cfRule>
    <cfRule type="expression" dxfId="6143" priority="21560">
      <formula>$J1439:$J4187="OPEN"</formula>
    </cfRule>
  </conditionalFormatting>
  <conditionalFormatting sqref="B1439:D1439">
    <cfRule type="expression" dxfId="6142" priority="21557">
      <formula>$J1439:$J4144="CLOSED"</formula>
    </cfRule>
    <cfRule type="expression" dxfId="6141" priority="21558">
      <formula>$J1439:$J4144="OPEN"</formula>
    </cfRule>
  </conditionalFormatting>
  <conditionalFormatting sqref="J1439">
    <cfRule type="expression" dxfId="6140" priority="21555">
      <formula>$J1439:$J4132="CLOSED"</formula>
    </cfRule>
    <cfRule type="expression" dxfId="6139" priority="21556">
      <formula>$J1439:$J4132="OPEN"</formula>
    </cfRule>
  </conditionalFormatting>
  <conditionalFormatting sqref="AA1439:AG1439">
    <cfRule type="expression" dxfId="6138" priority="21553">
      <formula>$J1439:$J4126="CLOSED"</formula>
    </cfRule>
    <cfRule type="expression" dxfId="6137" priority="21554">
      <formula>$J1439:$J4126="OPEN"</formula>
    </cfRule>
  </conditionalFormatting>
  <conditionalFormatting sqref="B1439:D1439">
    <cfRule type="expression" dxfId="6136" priority="21551">
      <formula>$J1439:$J4120="CLOSED"</formula>
    </cfRule>
    <cfRule type="expression" dxfId="6135" priority="21552">
      <formula>$J1439:$J4120="OPEN"</formula>
    </cfRule>
  </conditionalFormatting>
  <conditionalFormatting sqref="AH1439:AI1439">
    <cfRule type="expression" dxfId="6134" priority="21549">
      <formula>$J1439:$J4181="CLOSED"</formula>
    </cfRule>
    <cfRule type="expression" dxfId="6133" priority="21550">
      <formula>$J1439:$J4181="OPEN"</formula>
    </cfRule>
  </conditionalFormatting>
  <conditionalFormatting sqref="J1439">
    <cfRule type="expression" dxfId="6132" priority="21547">
      <formula>$J1439:$J4126="CLOSED"</formula>
    </cfRule>
    <cfRule type="expression" dxfId="6131" priority="21548">
      <formula>$J1439:$J4126="OPEN"</formula>
    </cfRule>
  </conditionalFormatting>
  <conditionalFormatting sqref="AJ1439:AK1439">
    <cfRule type="expression" dxfId="6130" priority="21545">
      <formula>$J1439:$J4371="CLOSED"</formula>
    </cfRule>
    <cfRule type="expression" dxfId="6129" priority="21546">
      <formula>$J1439:$J4371="OPEN"</formula>
    </cfRule>
  </conditionalFormatting>
  <conditionalFormatting sqref="K1439">
    <cfRule type="expression" dxfId="6128" priority="21543">
      <formula>$J1439:$J4123="CLOSED"</formula>
    </cfRule>
    <cfRule type="expression" dxfId="6127" priority="21544">
      <formula>$J1439:$J4123="OPEN"</formula>
    </cfRule>
  </conditionalFormatting>
  <conditionalFormatting sqref="F1439">
    <cfRule type="expression" dxfId="6126" priority="21541">
      <formula>$J1439:$J4170="CLOSED"</formula>
    </cfRule>
    <cfRule type="expression" dxfId="6125" priority="21542">
      <formula>$J1439:$J4170="OPEN"</formula>
    </cfRule>
  </conditionalFormatting>
  <conditionalFormatting sqref="K1439">
    <cfRule type="expression" dxfId="6124" priority="21539">
      <formula>$J1439:$J4163="CLOSED"</formula>
    </cfRule>
    <cfRule type="expression" dxfId="6123" priority="21540">
      <formula>$J1439:$J4163="OPEN"</formula>
    </cfRule>
  </conditionalFormatting>
  <conditionalFormatting sqref="L1440:V1440">
    <cfRule type="expression" dxfId="6122" priority="21537">
      <formula>$J1440:$J4480="CLOSED"</formula>
    </cfRule>
    <cfRule type="expression" dxfId="6121" priority="21538">
      <formula>$J1440:$J4480="OPEN"</formula>
    </cfRule>
  </conditionalFormatting>
  <conditionalFormatting sqref="AO1440:AQ1440">
    <cfRule type="expression" dxfId="6120" priority="21535">
      <formula>$J1440:$J4731="CLOSED"</formula>
    </cfRule>
    <cfRule type="expression" dxfId="6119" priority="21536">
      <formula>$J1440:$J4731="OPEN"</formula>
    </cfRule>
  </conditionalFormatting>
  <conditionalFormatting sqref="Z1440">
    <cfRule type="expression" dxfId="6118" priority="21533">
      <formula>$J1440:$J4144="CLOSED"</formula>
    </cfRule>
    <cfRule type="expression" dxfId="6117" priority="21534">
      <formula>$J1440:$J4144="OPEN"</formula>
    </cfRule>
  </conditionalFormatting>
  <conditionalFormatting sqref="AH1440:AI1440">
    <cfRule type="expression" dxfId="6116" priority="21531">
      <formula>$J1440:$J4541="CLOSED"</formula>
    </cfRule>
    <cfRule type="expression" dxfId="6115" priority="21532">
      <formula>$J1440:$J4541="OPEN"</formula>
    </cfRule>
  </conditionalFormatting>
  <conditionalFormatting sqref="W1440">
    <cfRule type="expression" dxfId="6114" priority="21529">
      <formula>$J1440:$J4493="CLOSED"</formula>
    </cfRule>
    <cfRule type="expression" dxfId="6113" priority="21530">
      <formula>$J1440:$J4493="OPEN"</formula>
    </cfRule>
  </conditionalFormatting>
  <conditionalFormatting sqref="D1440">
    <cfRule type="expression" dxfId="6112" priority="21527">
      <formula>$J1440:$J4500="CLOSED"</formula>
    </cfRule>
    <cfRule type="expression" dxfId="6111" priority="21528">
      <formula>$J1440:$J4500="OPEN"</formula>
    </cfRule>
  </conditionalFormatting>
  <conditionalFormatting sqref="AJ1440:AK1440">
    <cfRule type="expression" dxfId="6110" priority="21525">
      <formula>$J1440:$J4731="CLOSED"</formula>
    </cfRule>
    <cfRule type="expression" dxfId="6109" priority="21526">
      <formula>$J1440:$J4731="OPEN"</formula>
    </cfRule>
  </conditionalFormatting>
  <conditionalFormatting sqref="J1440">
    <cfRule type="expression" dxfId="6108" priority="21523">
      <formula>$J1440:$J4486="CLOSED"</formula>
    </cfRule>
    <cfRule type="expression" dxfId="6107" priority="21524">
      <formula>$J1440:$J4486="OPEN"</formula>
    </cfRule>
  </conditionalFormatting>
  <conditionalFormatting sqref="K1440">
    <cfRule type="expression" dxfId="6106" priority="21521">
      <formula>$J1440:$J4503="CLOSED"</formula>
    </cfRule>
    <cfRule type="expression" dxfId="6105" priority="21522">
      <formula>$J1440:$J4503="OPEN"</formula>
    </cfRule>
  </conditionalFormatting>
  <conditionalFormatting sqref="F1440">
    <cfRule type="expression" dxfId="6104" priority="21519">
      <formula>$J1440:$J4520="CLOSED"</formula>
    </cfRule>
    <cfRule type="expression" dxfId="6103" priority="21520">
      <formula>$J1440:$J4520="OPEN"</formula>
    </cfRule>
  </conditionalFormatting>
  <conditionalFormatting sqref="B1440:C1440">
    <cfRule type="expression" dxfId="6102" priority="21517">
      <formula>$J1440:$J4481="CLOSED"</formula>
    </cfRule>
    <cfRule type="expression" dxfId="6101" priority="21518">
      <formula>$J1440:$J4481="OPEN"</formula>
    </cfRule>
  </conditionalFormatting>
  <conditionalFormatting sqref="X1440">
    <cfRule type="expression" dxfId="6100" priority="21515">
      <formula>$J1440:$J4480="CLOSED"</formula>
    </cfRule>
    <cfRule type="expression" dxfId="6099" priority="21516">
      <formula>$J1440:$J4480="OPEN"</formula>
    </cfRule>
  </conditionalFormatting>
  <conditionalFormatting sqref="AL1445:AN1445">
    <cfRule type="expression" dxfId="6098" priority="21513">
      <formula>$J1445:$J4483="CLOSED"</formula>
    </cfRule>
    <cfRule type="expression" dxfId="6097" priority="21514">
      <formula>$J1445:$J4483="OPEN"</formula>
    </cfRule>
  </conditionalFormatting>
  <conditionalFormatting sqref="AR1445">
    <cfRule type="expression" dxfId="6096" priority="21511">
      <formula>$J1445:$J4483="CLOSED"</formula>
    </cfRule>
    <cfRule type="expression" dxfId="6095" priority="21512">
      <formula>$J1445:$J4483="OPEN"</formula>
    </cfRule>
  </conditionalFormatting>
  <conditionalFormatting sqref="AA1445:AG1445">
    <cfRule type="expression" dxfId="6094" priority="21509">
      <formula>$J1445:$J4483="CLOSED"</formula>
    </cfRule>
    <cfRule type="expression" dxfId="6093" priority="21510">
      <formula>$J1445:$J4483="OPEN"</formula>
    </cfRule>
  </conditionalFormatting>
  <conditionalFormatting sqref="L1441:X1441">
    <cfRule type="expression" dxfId="6092" priority="21507">
      <formula>$J1441:$J4128="CLOSED"</formula>
    </cfRule>
    <cfRule type="expression" dxfId="6091" priority="21508">
      <formula>$J1441:$J4128="OPEN"</formula>
    </cfRule>
  </conditionalFormatting>
  <conditionalFormatting sqref="L1441:X1441">
    <cfRule type="expression" dxfId="6090" priority="21505">
      <formula>$J1441:$J4122="CLOSED"</formula>
    </cfRule>
    <cfRule type="expression" dxfId="6089" priority="21506">
      <formula>$J1441:$J4122="OPEN"</formula>
    </cfRule>
  </conditionalFormatting>
  <conditionalFormatting sqref="K1441">
    <cfRule type="expression" dxfId="6088" priority="21503">
      <formula>$J1441:$J4165="CLOSED"</formula>
    </cfRule>
    <cfRule type="expression" dxfId="6087" priority="21504">
      <formula>$J1441:$J4165="OPEN"</formula>
    </cfRule>
  </conditionalFormatting>
  <conditionalFormatting sqref="AL1441:AN1441">
    <cfRule type="expression" dxfId="6086" priority="21501">
      <formula>$J1441:$J4128="CLOSED"</formula>
    </cfRule>
    <cfRule type="expression" dxfId="6085" priority="21502">
      <formula>$J1441:$J4128="OPEN"</formula>
    </cfRule>
  </conditionalFormatting>
  <conditionalFormatting sqref="AL1441:AN1441">
    <cfRule type="expression" dxfId="6084" priority="21499">
      <formula>$J1441:$J4122="CLOSED"</formula>
    </cfRule>
    <cfRule type="expression" dxfId="6083" priority="21500">
      <formula>$J1441:$J4122="OPEN"</formula>
    </cfRule>
  </conditionalFormatting>
  <conditionalFormatting sqref="AO1441:AQ1441">
    <cfRule type="expression" dxfId="6082" priority="21497">
      <formula>$J1441:$J4379="CLOSED"</formula>
    </cfRule>
    <cfRule type="expression" dxfId="6081" priority="21498">
      <formula>$J1441:$J4379="OPEN"</formula>
    </cfRule>
  </conditionalFormatting>
  <conditionalFormatting sqref="AR1441">
    <cfRule type="expression" dxfId="6080" priority="21495">
      <formula>$J1441:$J4128="CLOSED"</formula>
    </cfRule>
    <cfRule type="expression" dxfId="6079" priority="21496">
      <formula>$J1441:$J4128="OPEN"</formula>
    </cfRule>
  </conditionalFormatting>
  <conditionalFormatting sqref="AR1441">
    <cfRule type="expression" dxfId="6078" priority="21493">
      <formula>$J1441:$J4122="CLOSED"</formula>
    </cfRule>
    <cfRule type="expression" dxfId="6077" priority="21494">
      <formula>$J1441:$J4122="OPEN"</formula>
    </cfRule>
  </conditionalFormatting>
  <conditionalFormatting sqref="AO1441:AQ1441">
    <cfRule type="expression" dxfId="6076" priority="21491">
      <formula>$J1441:$J4373="CLOSED"</formula>
    </cfRule>
    <cfRule type="expression" dxfId="6075" priority="21492">
      <formula>$J1441:$J4373="OPEN"</formula>
    </cfRule>
  </conditionalFormatting>
  <conditionalFormatting sqref="AJ1441:AK1441">
    <cfRule type="expression" dxfId="6074" priority="21489">
      <formula>$J1441:$J4379="CLOSED"</formula>
    </cfRule>
    <cfRule type="expression" dxfId="6073" priority="21490">
      <formula>$J1441:$J4379="OPEN"</formula>
    </cfRule>
  </conditionalFormatting>
  <conditionalFormatting sqref="AH1441:AI1441">
    <cfRule type="expression" dxfId="6072" priority="21487">
      <formula>$J1441:$J4189="CLOSED"</formula>
    </cfRule>
    <cfRule type="expression" dxfId="6071" priority="21488">
      <formula>$J1441:$J4189="OPEN"</formula>
    </cfRule>
  </conditionalFormatting>
  <conditionalFormatting sqref="B1441:D1441">
    <cfRule type="expression" dxfId="6070" priority="21485">
      <formula>$J1441:$J4146="CLOSED"</formula>
    </cfRule>
    <cfRule type="expression" dxfId="6069" priority="21486">
      <formula>$J1441:$J4146="OPEN"</formula>
    </cfRule>
  </conditionalFormatting>
  <conditionalFormatting sqref="J1441">
    <cfRule type="expression" dxfId="6068" priority="21483">
      <formula>$J1441:$J4134="CLOSED"</formula>
    </cfRule>
    <cfRule type="expression" dxfId="6067" priority="21484">
      <formula>$J1441:$J4134="OPEN"</formula>
    </cfRule>
  </conditionalFormatting>
  <conditionalFormatting sqref="AA1441:AG1441">
    <cfRule type="expression" dxfId="6066" priority="21481">
      <formula>$J1441:$J4128="CLOSED"</formula>
    </cfRule>
    <cfRule type="expression" dxfId="6065" priority="21482">
      <formula>$J1441:$J4128="OPEN"</formula>
    </cfRule>
  </conditionalFormatting>
  <conditionalFormatting sqref="B1441:D1441">
    <cfRule type="expression" dxfId="6064" priority="21479">
      <formula>$J1441:$J4122="CLOSED"</formula>
    </cfRule>
    <cfRule type="expression" dxfId="6063" priority="21480">
      <formula>$J1441:$J4122="OPEN"</formula>
    </cfRule>
  </conditionalFormatting>
  <conditionalFormatting sqref="AH1441:AI1441">
    <cfRule type="expression" dxfId="6062" priority="21477">
      <formula>$J1441:$J4183="CLOSED"</formula>
    </cfRule>
    <cfRule type="expression" dxfId="6061" priority="21478">
      <formula>$J1441:$J4183="OPEN"</formula>
    </cfRule>
  </conditionalFormatting>
  <conditionalFormatting sqref="J1441">
    <cfRule type="expression" dxfId="6060" priority="21475">
      <formula>$J1441:$J4128="CLOSED"</formula>
    </cfRule>
    <cfRule type="expression" dxfId="6059" priority="21476">
      <formula>$J1441:$J4128="OPEN"</formula>
    </cfRule>
  </conditionalFormatting>
  <conditionalFormatting sqref="AJ1441:AK1441">
    <cfRule type="expression" dxfId="6058" priority="21473">
      <formula>$J1441:$J4373="CLOSED"</formula>
    </cfRule>
    <cfRule type="expression" dxfId="6057" priority="21474">
      <formula>$J1441:$J4373="OPEN"</formula>
    </cfRule>
  </conditionalFormatting>
  <conditionalFormatting sqref="K1441">
    <cfRule type="expression" dxfId="6056" priority="21471">
      <formula>$J1441:$J4125="CLOSED"</formula>
    </cfRule>
    <cfRule type="expression" dxfId="6055" priority="21472">
      <formula>$J1441:$J4125="OPEN"</formula>
    </cfRule>
  </conditionalFormatting>
  <conditionalFormatting sqref="F1441">
    <cfRule type="expression" dxfId="6054" priority="21469">
      <formula>$J1441:$J4172="CLOSED"</formula>
    </cfRule>
    <cfRule type="expression" dxfId="6053" priority="21470">
      <formula>$J1441:$J4172="OPEN"</formula>
    </cfRule>
  </conditionalFormatting>
  <conditionalFormatting sqref="L1444:X1444">
    <cfRule type="expression" dxfId="6052" priority="21467">
      <formula>$J1444:$J4129="CLOSED"</formula>
    </cfRule>
    <cfRule type="expression" dxfId="6051" priority="21468">
      <formula>$J1444:$J4129="OPEN"</formula>
    </cfRule>
  </conditionalFormatting>
  <conditionalFormatting sqref="L1444:X1444">
    <cfRule type="expression" dxfId="6050" priority="21465">
      <formula>$J1444:$J4123="CLOSED"</formula>
    </cfRule>
    <cfRule type="expression" dxfId="6049" priority="21466">
      <formula>$J1444:$J4123="OPEN"</formula>
    </cfRule>
  </conditionalFormatting>
  <conditionalFormatting sqref="AL1444:AN1444">
    <cfRule type="expression" dxfId="6048" priority="21463">
      <formula>$J1444:$J4129="CLOSED"</formula>
    </cfRule>
    <cfRule type="expression" dxfId="6047" priority="21464">
      <formula>$J1444:$J4129="OPEN"</formula>
    </cfRule>
  </conditionalFormatting>
  <conditionalFormatting sqref="AL1444:AN1444">
    <cfRule type="expression" dxfId="6046" priority="21461">
      <formula>$J1444:$J4123="CLOSED"</formula>
    </cfRule>
    <cfRule type="expression" dxfId="6045" priority="21462">
      <formula>$J1444:$J4123="OPEN"</formula>
    </cfRule>
  </conditionalFormatting>
  <conditionalFormatting sqref="AO1444:AQ1444">
    <cfRule type="expression" dxfId="6044" priority="21459">
      <formula>$J1444:$J4380="CLOSED"</formula>
    </cfRule>
    <cfRule type="expression" dxfId="6043" priority="21460">
      <formula>$J1444:$J4380="OPEN"</formula>
    </cfRule>
  </conditionalFormatting>
  <conditionalFormatting sqref="AR1444">
    <cfRule type="expression" dxfId="6042" priority="21457">
      <formula>$J1444:$J4129="CLOSED"</formula>
    </cfRule>
    <cfRule type="expression" dxfId="6041" priority="21458">
      <formula>$J1444:$J4129="OPEN"</formula>
    </cfRule>
  </conditionalFormatting>
  <conditionalFormatting sqref="AR1444">
    <cfRule type="expression" dxfId="6040" priority="21455">
      <formula>$J1444:$J4123="CLOSED"</formula>
    </cfRule>
    <cfRule type="expression" dxfId="6039" priority="21456">
      <formula>$J1444:$J4123="OPEN"</formula>
    </cfRule>
  </conditionalFormatting>
  <conditionalFormatting sqref="AO1444:AQ1444">
    <cfRule type="expression" dxfId="6038" priority="21453">
      <formula>$J1444:$J4374="CLOSED"</formula>
    </cfRule>
    <cfRule type="expression" dxfId="6037" priority="21454">
      <formula>$J1444:$J4374="OPEN"</formula>
    </cfRule>
  </conditionalFormatting>
  <conditionalFormatting sqref="AJ1444:AK1444">
    <cfRule type="expression" dxfId="6036" priority="21451">
      <formula>$J1444:$J4380="CLOSED"</formula>
    </cfRule>
    <cfRule type="expression" dxfId="6035" priority="21452">
      <formula>$J1444:$J4380="OPEN"</formula>
    </cfRule>
  </conditionalFormatting>
  <conditionalFormatting sqref="AH1444:AI1444">
    <cfRule type="expression" dxfId="6034" priority="21449">
      <formula>$J1444:$J4190="CLOSED"</formula>
    </cfRule>
    <cfRule type="expression" dxfId="6033" priority="21450">
      <formula>$J1444:$J4190="OPEN"</formula>
    </cfRule>
  </conditionalFormatting>
  <conditionalFormatting sqref="B1444:D1444">
    <cfRule type="expression" dxfId="6032" priority="21447">
      <formula>$J1444:$J4147="CLOSED"</formula>
    </cfRule>
    <cfRule type="expression" dxfId="6031" priority="21448">
      <formula>$J1444:$J4147="OPEN"</formula>
    </cfRule>
  </conditionalFormatting>
  <conditionalFormatting sqref="J1444">
    <cfRule type="expression" dxfId="6030" priority="21445">
      <formula>$J1444:$J4135="CLOSED"</formula>
    </cfRule>
    <cfRule type="expression" dxfId="6029" priority="21446">
      <formula>$J1444:$J4135="OPEN"</formula>
    </cfRule>
  </conditionalFormatting>
  <conditionalFormatting sqref="AA1444:AG1444">
    <cfRule type="expression" dxfId="6028" priority="21443">
      <formula>$J1444:$J4129="CLOSED"</formula>
    </cfRule>
    <cfRule type="expression" dxfId="6027" priority="21444">
      <formula>$J1444:$J4129="OPEN"</formula>
    </cfRule>
  </conditionalFormatting>
  <conditionalFormatting sqref="B1444:D1444">
    <cfRule type="expression" dxfId="6026" priority="21441">
      <formula>$J1444:$J4123="CLOSED"</formula>
    </cfRule>
    <cfRule type="expression" dxfId="6025" priority="21442">
      <formula>$J1444:$J4123="OPEN"</formula>
    </cfRule>
  </conditionalFormatting>
  <conditionalFormatting sqref="AH1444:AI1444">
    <cfRule type="expression" dxfId="6024" priority="21439">
      <formula>$J1444:$J4184="CLOSED"</formula>
    </cfRule>
    <cfRule type="expression" dxfId="6023" priority="21440">
      <formula>$J1444:$J4184="OPEN"</formula>
    </cfRule>
  </conditionalFormatting>
  <conditionalFormatting sqref="J1444">
    <cfRule type="expression" dxfId="6022" priority="21437">
      <formula>$J1444:$J4129="CLOSED"</formula>
    </cfRule>
    <cfRule type="expression" dxfId="6021" priority="21438">
      <formula>$J1444:$J4129="OPEN"</formula>
    </cfRule>
  </conditionalFormatting>
  <conditionalFormatting sqref="AJ1444:AK1444">
    <cfRule type="expression" dxfId="6020" priority="21435">
      <formula>$J1444:$J4374="CLOSED"</formula>
    </cfRule>
    <cfRule type="expression" dxfId="6019" priority="21436">
      <formula>$J1444:$J4374="OPEN"</formula>
    </cfRule>
  </conditionalFormatting>
  <conditionalFormatting sqref="K1444">
    <cfRule type="expression" dxfId="6018" priority="21433">
      <formula>$J1444:$J4126="CLOSED"</formula>
    </cfRule>
    <cfRule type="expression" dxfId="6017" priority="21434">
      <formula>$J1444:$J4126="OPEN"</formula>
    </cfRule>
  </conditionalFormatting>
  <conditionalFormatting sqref="F1444">
    <cfRule type="expression" dxfId="6016" priority="21431">
      <formula>$J1444:$J4173="CLOSED"</formula>
    </cfRule>
    <cfRule type="expression" dxfId="6015" priority="21432">
      <formula>$J1444:$J4173="OPEN"</formula>
    </cfRule>
  </conditionalFormatting>
  <conditionalFormatting sqref="K1444">
    <cfRule type="expression" dxfId="6014" priority="21429">
      <formula>$J1444:$J4166="CLOSED"</formula>
    </cfRule>
    <cfRule type="expression" dxfId="6013" priority="21430">
      <formula>$J1444:$J4166="OPEN"</formula>
    </cfRule>
  </conditionalFormatting>
  <conditionalFormatting sqref="L1445:V1445">
    <cfRule type="expression" dxfId="6012" priority="21427">
      <formula>$J1445:$J4483="CLOSED"</formula>
    </cfRule>
    <cfRule type="expression" dxfId="6011" priority="21428">
      <formula>$J1445:$J4483="OPEN"</formula>
    </cfRule>
  </conditionalFormatting>
  <conditionalFormatting sqref="AO1445:AQ1445 AO1465:AQ1465 AJ1465:AK1465 AH579:AI580 AH584:AI584">
    <cfRule type="expression" dxfId="6010" priority="21425">
      <formula>$J579:$J3868="CLOSED"</formula>
    </cfRule>
    <cfRule type="expression" dxfId="6009" priority="21426">
      <formula>$J579:$J3868="OPEN"</formula>
    </cfRule>
  </conditionalFormatting>
  <conditionalFormatting sqref="Z1445">
    <cfRule type="expression" dxfId="6008" priority="21423">
      <formula>$J1445:$J4147="CLOSED"</formula>
    </cfRule>
    <cfRule type="expression" dxfId="6007" priority="21424">
      <formula>$J1445:$J4147="OPEN"</formula>
    </cfRule>
  </conditionalFormatting>
  <conditionalFormatting sqref="AH1445:AI1445">
    <cfRule type="expression" dxfId="6006" priority="21421">
      <formula>$J1445:$J4544="CLOSED"</formula>
    </cfRule>
    <cfRule type="expression" dxfId="6005" priority="21422">
      <formula>$J1445:$J4544="OPEN"</formula>
    </cfRule>
  </conditionalFormatting>
  <conditionalFormatting sqref="W1445">
    <cfRule type="expression" dxfId="6004" priority="21419">
      <formula>$J1445:$J4496="CLOSED"</formula>
    </cfRule>
    <cfRule type="expression" dxfId="6003" priority="21420">
      <formula>$J1445:$J4496="OPEN"</formula>
    </cfRule>
  </conditionalFormatting>
  <conditionalFormatting sqref="D1445">
    <cfRule type="expression" dxfId="6002" priority="21417">
      <formula>$J1445:$J4503="CLOSED"</formula>
    </cfRule>
    <cfRule type="expression" dxfId="6001" priority="21418">
      <formula>$J1445:$J4503="OPEN"</formula>
    </cfRule>
  </conditionalFormatting>
  <conditionalFormatting sqref="AJ1445:AK1445">
    <cfRule type="expression" dxfId="6000" priority="21415">
      <formula>$J1445:$J4734="CLOSED"</formula>
    </cfRule>
    <cfRule type="expression" dxfId="5999" priority="21416">
      <formula>$J1445:$J4734="OPEN"</formula>
    </cfRule>
  </conditionalFormatting>
  <conditionalFormatting sqref="J1445">
    <cfRule type="expression" dxfId="5998" priority="21413">
      <formula>$J1445:$J4489="CLOSED"</formula>
    </cfRule>
    <cfRule type="expression" dxfId="5997" priority="21414">
      <formula>$J1445:$J4489="OPEN"</formula>
    </cfRule>
  </conditionalFormatting>
  <conditionalFormatting sqref="K1445">
    <cfRule type="expression" dxfId="5996" priority="21411">
      <formula>$J1445:$J4506="CLOSED"</formula>
    </cfRule>
    <cfRule type="expression" dxfId="5995" priority="21412">
      <formula>$J1445:$J4506="OPEN"</formula>
    </cfRule>
  </conditionalFormatting>
  <conditionalFormatting sqref="F1445">
    <cfRule type="expression" dxfId="5994" priority="21409">
      <formula>$J1445:$J4523="CLOSED"</formula>
    </cfRule>
    <cfRule type="expression" dxfId="5993" priority="21410">
      <formula>$J1445:$J4523="OPEN"</formula>
    </cfRule>
  </conditionalFormatting>
  <conditionalFormatting sqref="B1445:C1445">
    <cfRule type="expression" dxfId="5992" priority="21407">
      <formula>$J1445:$J4484="CLOSED"</formula>
    </cfRule>
    <cfRule type="expression" dxfId="5991" priority="21408">
      <formula>$J1445:$J4484="OPEN"</formula>
    </cfRule>
  </conditionalFormatting>
  <conditionalFormatting sqref="X1445">
    <cfRule type="expression" dxfId="5990" priority="21405">
      <formula>$J1445:$J4483="CLOSED"</formula>
    </cfRule>
    <cfRule type="expression" dxfId="5989" priority="21406">
      <formula>$J1445:$J4483="OPEN"</formula>
    </cfRule>
  </conditionalFormatting>
  <conditionalFormatting sqref="Z1441 Z1435:Z1436 Z1438:Z1439">
    <cfRule type="expression" dxfId="5988" priority="21403">
      <formula>$J1435:$J4105="CLOSED"</formula>
    </cfRule>
    <cfRule type="expression" dxfId="5987" priority="21404">
      <formula>$J1435:$J4105="OPEN"</formula>
    </cfRule>
  </conditionalFormatting>
  <conditionalFormatting sqref="AA1442:AG1442">
    <cfRule type="expression" dxfId="5986" priority="21397">
      <formula>$J1442:$J4121="CLOSED"</formula>
    </cfRule>
    <cfRule type="expression" dxfId="5985" priority="21398">
      <formula>$J1442:$J4121="OPEN"</formula>
    </cfRule>
  </conditionalFormatting>
  <conditionalFormatting sqref="Z1442">
    <cfRule type="expression" dxfId="5984" priority="21395">
      <formula>$J1442:$J4110="CLOSED"</formula>
    </cfRule>
    <cfRule type="expression" dxfId="5983" priority="21396">
      <formula>$J1442:$J4110="OPEN"</formula>
    </cfRule>
  </conditionalFormatting>
  <conditionalFormatting sqref="AL1443:AN1443">
    <cfRule type="expression" dxfId="5982" priority="21393">
      <formula>$J1443:$J4481="CLOSED"</formula>
    </cfRule>
    <cfRule type="expression" dxfId="5981" priority="21394">
      <formula>$J1443:$J4481="OPEN"</formula>
    </cfRule>
  </conditionalFormatting>
  <conditionalFormatting sqref="AR1443">
    <cfRule type="expression" dxfId="5980" priority="21391">
      <formula>$J1443:$J4481="CLOSED"</formula>
    </cfRule>
    <cfRule type="expression" dxfId="5979" priority="21392">
      <formula>$J1443:$J4481="OPEN"</formula>
    </cfRule>
  </conditionalFormatting>
  <conditionalFormatting sqref="AA1443:AG1443">
    <cfRule type="expression" dxfId="5978" priority="21389">
      <formula>$J1443:$J4481="CLOSED"</formula>
    </cfRule>
    <cfRule type="expression" dxfId="5977" priority="21390">
      <formula>$J1443:$J4481="OPEN"</formula>
    </cfRule>
  </conditionalFormatting>
  <conditionalFormatting sqref="L1442:X1442">
    <cfRule type="expression" dxfId="5976" priority="21387">
      <formula>$J1442:$J4127="CLOSED"</formula>
    </cfRule>
    <cfRule type="expression" dxfId="5975" priority="21388">
      <formula>$J1442:$J4127="OPEN"</formula>
    </cfRule>
  </conditionalFormatting>
  <conditionalFormatting sqref="L1442:X1442">
    <cfRule type="expression" dxfId="5974" priority="21385">
      <formula>$J1442:$J4121="CLOSED"</formula>
    </cfRule>
    <cfRule type="expression" dxfId="5973" priority="21386">
      <formula>$J1442:$J4121="OPEN"</formula>
    </cfRule>
  </conditionalFormatting>
  <conditionalFormatting sqref="AL1442:AN1442">
    <cfRule type="expression" dxfId="5972" priority="21383">
      <formula>$J1442:$J4127="CLOSED"</formula>
    </cfRule>
    <cfRule type="expression" dxfId="5971" priority="21384">
      <formula>$J1442:$J4127="OPEN"</formula>
    </cfRule>
  </conditionalFormatting>
  <conditionalFormatting sqref="AL1442:AN1442">
    <cfRule type="expression" dxfId="5970" priority="21381">
      <formula>$J1442:$J4121="CLOSED"</formula>
    </cfRule>
    <cfRule type="expression" dxfId="5969" priority="21382">
      <formula>$J1442:$J4121="OPEN"</formula>
    </cfRule>
  </conditionalFormatting>
  <conditionalFormatting sqref="AO1442:AQ1442">
    <cfRule type="expression" dxfId="5968" priority="21379">
      <formula>$J1442:$J4378="CLOSED"</formula>
    </cfRule>
    <cfRule type="expression" dxfId="5967" priority="21380">
      <formula>$J1442:$J4378="OPEN"</formula>
    </cfRule>
  </conditionalFormatting>
  <conditionalFormatting sqref="AR1442">
    <cfRule type="expression" dxfId="5966" priority="21377">
      <formula>$J1442:$J4127="CLOSED"</formula>
    </cfRule>
    <cfRule type="expression" dxfId="5965" priority="21378">
      <formula>$J1442:$J4127="OPEN"</formula>
    </cfRule>
  </conditionalFormatting>
  <conditionalFormatting sqref="AR1442">
    <cfRule type="expression" dxfId="5964" priority="21375">
      <formula>$J1442:$J4121="CLOSED"</formula>
    </cfRule>
    <cfRule type="expression" dxfId="5963" priority="21376">
      <formula>$J1442:$J4121="OPEN"</formula>
    </cfRule>
  </conditionalFormatting>
  <conditionalFormatting sqref="AO1442:AQ1442">
    <cfRule type="expression" dxfId="5962" priority="21373">
      <formula>$J1442:$J4372="CLOSED"</formula>
    </cfRule>
    <cfRule type="expression" dxfId="5961" priority="21374">
      <formula>$J1442:$J4372="OPEN"</formula>
    </cfRule>
  </conditionalFormatting>
  <conditionalFormatting sqref="AJ1442:AK1442">
    <cfRule type="expression" dxfId="5960" priority="21371">
      <formula>$J1442:$J4378="CLOSED"</formula>
    </cfRule>
    <cfRule type="expression" dxfId="5959" priority="21372">
      <formula>$J1442:$J4378="OPEN"</formula>
    </cfRule>
  </conditionalFormatting>
  <conditionalFormatting sqref="AH1442:AI1442">
    <cfRule type="expression" dxfId="5958" priority="21369">
      <formula>$J1442:$J4188="CLOSED"</formula>
    </cfRule>
    <cfRule type="expression" dxfId="5957" priority="21370">
      <formula>$J1442:$J4188="OPEN"</formula>
    </cfRule>
  </conditionalFormatting>
  <conditionalFormatting sqref="B1442:D1442">
    <cfRule type="expression" dxfId="5956" priority="21367">
      <formula>$J1442:$J4145="CLOSED"</formula>
    </cfRule>
    <cfRule type="expression" dxfId="5955" priority="21368">
      <formula>$J1442:$J4145="OPEN"</formula>
    </cfRule>
  </conditionalFormatting>
  <conditionalFormatting sqref="J1442">
    <cfRule type="expression" dxfId="5954" priority="21365">
      <formula>$J1442:$J4133="CLOSED"</formula>
    </cfRule>
    <cfRule type="expression" dxfId="5953" priority="21366">
      <formula>$J1442:$J4133="OPEN"</formula>
    </cfRule>
  </conditionalFormatting>
  <conditionalFormatting sqref="AA1442:AG1442">
    <cfRule type="expression" dxfId="5952" priority="21363">
      <formula>$J1442:$J4127="CLOSED"</formula>
    </cfRule>
    <cfRule type="expression" dxfId="5951" priority="21364">
      <formula>$J1442:$J4127="OPEN"</formula>
    </cfRule>
  </conditionalFormatting>
  <conditionalFormatting sqref="B1442:D1442">
    <cfRule type="expression" dxfId="5950" priority="21361">
      <formula>$J1442:$J4121="CLOSED"</formula>
    </cfRule>
    <cfRule type="expression" dxfId="5949" priority="21362">
      <formula>$J1442:$J4121="OPEN"</formula>
    </cfRule>
  </conditionalFormatting>
  <conditionalFormatting sqref="AH1442:AI1442">
    <cfRule type="expression" dxfId="5948" priority="21359">
      <formula>$J1442:$J4182="CLOSED"</formula>
    </cfRule>
    <cfRule type="expression" dxfId="5947" priority="21360">
      <formula>$J1442:$J4182="OPEN"</formula>
    </cfRule>
  </conditionalFormatting>
  <conditionalFormatting sqref="J1442">
    <cfRule type="expression" dxfId="5946" priority="21357">
      <formula>$J1442:$J4127="CLOSED"</formula>
    </cfRule>
    <cfRule type="expression" dxfId="5945" priority="21358">
      <formula>$J1442:$J4127="OPEN"</formula>
    </cfRule>
  </conditionalFormatting>
  <conditionalFormatting sqref="AJ1442:AK1442">
    <cfRule type="expression" dxfId="5944" priority="21355">
      <formula>$J1442:$J4372="CLOSED"</formula>
    </cfRule>
    <cfRule type="expression" dxfId="5943" priority="21356">
      <formula>$J1442:$J4372="OPEN"</formula>
    </cfRule>
  </conditionalFormatting>
  <conditionalFormatting sqref="K1442">
    <cfRule type="expression" dxfId="5942" priority="21353">
      <formula>$J1442:$J4124="CLOSED"</formula>
    </cfRule>
    <cfRule type="expression" dxfId="5941" priority="21354">
      <formula>$J1442:$J4124="OPEN"</formula>
    </cfRule>
  </conditionalFormatting>
  <conditionalFormatting sqref="F1442">
    <cfRule type="expression" dxfId="5940" priority="21351">
      <formula>$J1442:$J4171="CLOSED"</formula>
    </cfRule>
    <cfRule type="expression" dxfId="5939" priority="21352">
      <formula>$J1442:$J4171="OPEN"</formula>
    </cfRule>
  </conditionalFormatting>
  <conditionalFormatting sqref="K1442">
    <cfRule type="expression" dxfId="5938" priority="21349">
      <formula>$J1442:$J4164="CLOSED"</formula>
    </cfRule>
    <cfRule type="expression" dxfId="5937" priority="21350">
      <formula>$J1442:$J4164="OPEN"</formula>
    </cfRule>
  </conditionalFormatting>
  <conditionalFormatting sqref="L1443:V1443">
    <cfRule type="expression" dxfId="5936" priority="21347">
      <formula>$J1443:$J4481="CLOSED"</formula>
    </cfRule>
    <cfRule type="expression" dxfId="5935" priority="21348">
      <formula>$J1443:$J4481="OPEN"</formula>
    </cfRule>
  </conditionalFormatting>
  <conditionalFormatting sqref="AO1443:AQ1443">
    <cfRule type="expression" dxfId="5934" priority="21345">
      <formula>$J1443:$J4732="CLOSED"</formula>
    </cfRule>
    <cfRule type="expression" dxfId="5933" priority="21346">
      <formula>$J1443:$J4732="OPEN"</formula>
    </cfRule>
  </conditionalFormatting>
  <conditionalFormatting sqref="Z1443">
    <cfRule type="expression" dxfId="5932" priority="21343">
      <formula>$J1443:$J4145="CLOSED"</formula>
    </cfRule>
    <cfRule type="expression" dxfId="5931" priority="21344">
      <formula>$J1443:$J4145="OPEN"</formula>
    </cfRule>
  </conditionalFormatting>
  <conditionalFormatting sqref="AH1443:AI1443">
    <cfRule type="expression" dxfId="5930" priority="21341">
      <formula>$J1443:$J4542="CLOSED"</formula>
    </cfRule>
    <cfRule type="expression" dxfId="5929" priority="21342">
      <formula>$J1443:$J4542="OPEN"</formula>
    </cfRule>
  </conditionalFormatting>
  <conditionalFormatting sqref="W1443">
    <cfRule type="expression" dxfId="5928" priority="21339">
      <formula>$J1443:$J4494="CLOSED"</formula>
    </cfRule>
    <cfRule type="expression" dxfId="5927" priority="21340">
      <formula>$J1443:$J4494="OPEN"</formula>
    </cfRule>
  </conditionalFormatting>
  <conditionalFormatting sqref="D1443">
    <cfRule type="expression" dxfId="5926" priority="21337">
      <formula>$J1443:$J4501="CLOSED"</formula>
    </cfRule>
    <cfRule type="expression" dxfId="5925" priority="21338">
      <formula>$J1443:$J4501="OPEN"</formula>
    </cfRule>
  </conditionalFormatting>
  <conditionalFormatting sqref="AJ1443:AK1443">
    <cfRule type="expression" dxfId="5924" priority="21335">
      <formula>$J1443:$J4732="CLOSED"</formula>
    </cfRule>
    <cfRule type="expression" dxfId="5923" priority="21336">
      <formula>$J1443:$J4732="OPEN"</formula>
    </cfRule>
  </conditionalFormatting>
  <conditionalFormatting sqref="J1443">
    <cfRule type="expression" dxfId="5922" priority="21333">
      <formula>$J1443:$J4487="CLOSED"</formula>
    </cfRule>
    <cfRule type="expression" dxfId="5921" priority="21334">
      <formula>$J1443:$J4487="OPEN"</formula>
    </cfRule>
  </conditionalFormatting>
  <conditionalFormatting sqref="K1443">
    <cfRule type="expression" dxfId="5920" priority="21331">
      <formula>$J1443:$J4504="CLOSED"</formula>
    </cfRule>
    <cfRule type="expression" dxfId="5919" priority="21332">
      <formula>$J1443:$J4504="OPEN"</formula>
    </cfRule>
  </conditionalFormatting>
  <conditionalFormatting sqref="F1443">
    <cfRule type="expression" dxfId="5918" priority="21329">
      <formula>$J1443:$J4521="CLOSED"</formula>
    </cfRule>
    <cfRule type="expression" dxfId="5917" priority="21330">
      <formula>$J1443:$J4521="OPEN"</formula>
    </cfRule>
  </conditionalFormatting>
  <conditionalFormatting sqref="B1443:C1443">
    <cfRule type="expression" dxfId="5916" priority="21327">
      <formula>$J1443:$J4482="CLOSED"</formula>
    </cfRule>
    <cfRule type="expression" dxfId="5915" priority="21328">
      <formula>$J1443:$J4482="OPEN"</formula>
    </cfRule>
  </conditionalFormatting>
  <conditionalFormatting sqref="X1443">
    <cfRule type="expression" dxfId="5914" priority="21325">
      <formula>$J1443:$J4481="CLOSED"</formula>
    </cfRule>
    <cfRule type="expression" dxfId="5913" priority="21326">
      <formula>$J1443:$J4481="OPEN"</formula>
    </cfRule>
  </conditionalFormatting>
  <conditionalFormatting sqref="L1450:X1450">
    <cfRule type="expression" dxfId="5912" priority="21305">
      <formula>$J1450:$J4112="CLOSED"</formula>
    </cfRule>
    <cfRule type="expression" dxfId="5911" priority="21306">
      <formula>$J1450:$J4112="OPEN"</formula>
    </cfRule>
  </conditionalFormatting>
  <conditionalFormatting sqref="AR1450">
    <cfRule type="expression" dxfId="5910" priority="21303">
      <formula>$J1450:$J4112="CLOSED"</formula>
    </cfRule>
    <cfRule type="expression" dxfId="5909" priority="21304">
      <formula>$J1450:$J4112="OPEN"</formula>
    </cfRule>
  </conditionalFormatting>
  <conditionalFormatting sqref="AL1450:AN1450">
    <cfRule type="expression" dxfId="5908" priority="21301">
      <formula>$J1450:$J4112="CLOSED"</formula>
    </cfRule>
    <cfRule type="expression" dxfId="5907" priority="21302">
      <formula>$J1450:$J4112="OPEN"</formula>
    </cfRule>
  </conditionalFormatting>
  <conditionalFormatting sqref="AJ1449:AK1449">
    <cfRule type="expression" dxfId="5906" priority="21299">
      <formula>$J1449:$J4368="CLOSED"</formula>
    </cfRule>
    <cfRule type="expression" dxfId="5905" priority="21300">
      <formula>$J1449:$J4368="OPEN"</formula>
    </cfRule>
  </conditionalFormatting>
  <conditionalFormatting sqref="AH1449:AI1449">
    <cfRule type="expression" dxfId="5904" priority="21297">
      <formula>$J1449:$J4178="CLOSED"</formula>
    </cfRule>
    <cfRule type="expression" dxfId="5903" priority="21298">
      <formula>$J1449:$J4178="OPEN"</formula>
    </cfRule>
  </conditionalFormatting>
  <conditionalFormatting sqref="B1449:D1449">
    <cfRule type="expression" dxfId="5902" priority="21295">
      <formula>$J1449:$J4135="CLOSED"</formula>
    </cfRule>
    <cfRule type="expression" dxfId="5901" priority="21296">
      <formula>$J1449:$J4135="OPEN"</formula>
    </cfRule>
  </conditionalFormatting>
  <conditionalFormatting sqref="J1449">
    <cfRule type="expression" dxfId="5900" priority="21293">
      <formula>$J1449:$J4123="CLOSED"</formula>
    </cfRule>
    <cfRule type="expression" dxfId="5899" priority="21294">
      <formula>$J1449:$J4123="OPEN"</formula>
    </cfRule>
  </conditionalFormatting>
  <conditionalFormatting sqref="AA1449:AG1449">
    <cfRule type="expression" dxfId="5898" priority="21291">
      <formula>$J1449:$J4117="CLOSED"</formula>
    </cfRule>
    <cfRule type="expression" dxfId="5897" priority="21292">
      <formula>$J1449:$J4117="OPEN"</formula>
    </cfRule>
  </conditionalFormatting>
  <conditionalFormatting sqref="F1449">
    <cfRule type="expression" dxfId="5896" priority="21289">
      <formula>$J1449:$J4161="CLOSED"</formula>
    </cfRule>
    <cfRule type="expression" dxfId="5895" priority="21290">
      <formula>$J1449:$J4161="OPEN"</formula>
    </cfRule>
  </conditionalFormatting>
  <conditionalFormatting sqref="K1449">
    <cfRule type="expression" dxfId="5894" priority="21287">
      <formula>$J1449:$J4155="CLOSED"</formula>
    </cfRule>
    <cfRule type="expression" dxfId="5893" priority="21288">
      <formula>$J1449:$J4155="OPEN"</formula>
    </cfRule>
  </conditionalFormatting>
  <conditionalFormatting sqref="E1449">
    <cfRule type="expression" dxfId="5892" priority="21285">
      <formula>$J1449:$J4133="CLOSED"</formula>
    </cfRule>
    <cfRule type="expression" dxfId="5891" priority="21286">
      <formula>$J1449:$J4133="OPEN"</formula>
    </cfRule>
  </conditionalFormatting>
  <conditionalFormatting sqref="AO1450:AQ1450">
    <cfRule type="expression" dxfId="5890" priority="21283">
      <formula>$J1450:$J4363="CLOSED"</formula>
    </cfRule>
    <cfRule type="expression" dxfId="5889" priority="21284">
      <formula>$J1450:$J4363="OPEN"</formula>
    </cfRule>
  </conditionalFormatting>
  <conditionalFormatting sqref="AJ1450:AK1450">
    <cfRule type="expression" dxfId="5888" priority="21281">
      <formula>$J1450:$J4369="CLOSED"</formula>
    </cfRule>
    <cfRule type="expression" dxfId="5887" priority="21282">
      <formula>$J1450:$J4369="OPEN"</formula>
    </cfRule>
  </conditionalFormatting>
  <conditionalFormatting sqref="AH1450:AI1450">
    <cfRule type="expression" dxfId="5886" priority="21279">
      <formula>$J1450:$J4179="CLOSED"</formula>
    </cfRule>
    <cfRule type="expression" dxfId="5885" priority="21280">
      <formula>$J1450:$J4179="OPEN"</formula>
    </cfRule>
  </conditionalFormatting>
  <conditionalFormatting sqref="B1450:D1450">
    <cfRule type="expression" dxfId="5884" priority="21277">
      <formula>$J1450:$J4136="CLOSED"</formula>
    </cfRule>
    <cfRule type="expression" dxfId="5883" priority="21278">
      <formula>$J1450:$J4136="OPEN"</formula>
    </cfRule>
  </conditionalFormatting>
  <conditionalFormatting sqref="J1450">
    <cfRule type="expression" dxfId="5882" priority="21275">
      <formula>$J1450:$J4124="CLOSED"</formula>
    </cfRule>
    <cfRule type="expression" dxfId="5881" priority="21276">
      <formula>$J1450:$J4124="OPEN"</formula>
    </cfRule>
  </conditionalFormatting>
  <conditionalFormatting sqref="AA1450:AG1450">
    <cfRule type="expression" dxfId="5880" priority="21273">
      <formula>$J1450:$J4118="CLOSED"</formula>
    </cfRule>
    <cfRule type="expression" dxfId="5879" priority="21274">
      <formula>$J1450:$J4118="OPEN"</formula>
    </cfRule>
  </conditionalFormatting>
  <conditionalFormatting sqref="B1450:F1450">
    <cfRule type="expression" dxfId="5878" priority="21271">
      <formula>$J1450:$J4112="CLOSED"</formula>
    </cfRule>
    <cfRule type="expression" dxfId="5877" priority="21272">
      <formula>$J1450:$J4112="OPEN"</formula>
    </cfRule>
  </conditionalFormatting>
  <conditionalFormatting sqref="AH1450:AI1450">
    <cfRule type="expression" dxfId="5876" priority="21269">
      <formula>$J1450:$J4173="CLOSED"</formula>
    </cfRule>
    <cfRule type="expression" dxfId="5875" priority="21270">
      <formula>$J1450:$J4173="OPEN"</formula>
    </cfRule>
  </conditionalFormatting>
  <conditionalFormatting sqref="J1450">
    <cfRule type="expression" dxfId="5874" priority="21267">
      <formula>$J1450:$J4118="CLOSED"</formula>
    </cfRule>
    <cfRule type="expression" dxfId="5873" priority="21268">
      <formula>$J1450:$J4118="OPEN"</formula>
    </cfRule>
  </conditionalFormatting>
  <conditionalFormatting sqref="AJ1450:AK1450">
    <cfRule type="expression" dxfId="5872" priority="21265">
      <formula>$J1450:$J4363="CLOSED"</formula>
    </cfRule>
    <cfRule type="expression" dxfId="5871" priority="21266">
      <formula>$J1450:$J4363="OPEN"</formula>
    </cfRule>
  </conditionalFormatting>
  <conditionalFormatting sqref="K1450">
    <cfRule type="expression" dxfId="5870" priority="21263">
      <formula>$J1450:$J4115="CLOSED"</formula>
    </cfRule>
    <cfRule type="expression" dxfId="5869" priority="21264">
      <formula>$J1450:$J4115="OPEN"</formula>
    </cfRule>
  </conditionalFormatting>
  <conditionalFormatting sqref="F1450">
    <cfRule type="expression" dxfId="5868" priority="21261">
      <formula>$J1450:$J4162="CLOSED"</formula>
    </cfRule>
    <cfRule type="expression" dxfId="5867" priority="21262">
      <formula>$J1450:$J4162="OPEN"</formula>
    </cfRule>
  </conditionalFormatting>
  <conditionalFormatting sqref="E1450">
    <cfRule type="expression" dxfId="5866" priority="21259">
      <formula>$J1450:$J4134="CLOSED"</formula>
    </cfRule>
    <cfRule type="expression" dxfId="5865" priority="21260">
      <formula>$J1450:$J4134="OPEN"</formula>
    </cfRule>
  </conditionalFormatting>
  <conditionalFormatting sqref="AJ1451:AK1451">
    <cfRule type="expression" dxfId="5864" priority="21249">
      <formula>$J1451:$J4350="CLOSED"</formula>
    </cfRule>
    <cfRule type="expression" dxfId="5863" priority="21250">
      <formula>$J1451:$J4350="OPEN"</formula>
    </cfRule>
  </conditionalFormatting>
  <conditionalFormatting sqref="G1451">
    <cfRule type="expression" dxfId="5862" priority="21247">
      <formula>$J1451:$J4620="CLOSED"</formula>
    </cfRule>
    <cfRule type="expression" dxfId="5861" priority="21248">
      <formula>$J1451:$J4620="OPEN"</formula>
    </cfRule>
  </conditionalFormatting>
  <conditionalFormatting sqref="Y1451">
    <cfRule type="expression" dxfId="5860" priority="21243">
      <formula>$J1451:$J4101="CLOSED"</formula>
    </cfRule>
    <cfRule type="expression" dxfId="5859" priority="21244">
      <formula>$J1451:$J4101="OPEN"</formula>
    </cfRule>
  </conditionalFormatting>
  <conditionalFormatting sqref="Z1451:AG1451">
    <cfRule type="expression" dxfId="5858" priority="21241">
      <formula>$J1451:$J4099="CLOSED"</formula>
    </cfRule>
    <cfRule type="expression" dxfId="5857" priority="21242">
      <formula>$J1451:$J4099="OPEN"</formula>
    </cfRule>
  </conditionalFormatting>
  <conditionalFormatting sqref="AH1451:AI1451">
    <cfRule type="expression" dxfId="5856" priority="21239">
      <formula>$J1451:$J4160="CLOSED"</formula>
    </cfRule>
    <cfRule type="expression" dxfId="5855" priority="21240">
      <formula>$J1451:$J4160="OPEN"</formula>
    </cfRule>
  </conditionalFormatting>
  <conditionalFormatting sqref="J1451">
    <cfRule type="expression" dxfId="5854" priority="21237">
      <formula>$J1451:$J4105="CLOSED"</formula>
    </cfRule>
    <cfRule type="expression" dxfId="5853" priority="21238">
      <formula>$J1451:$J4105="OPEN"</formula>
    </cfRule>
  </conditionalFormatting>
  <conditionalFormatting sqref="AO1451:AQ1451">
    <cfRule type="expression" dxfId="5852" priority="21235">
      <formula>$J1451:$J4350="CLOSED"</formula>
    </cfRule>
    <cfRule type="expression" dxfId="5851" priority="21236">
      <formula>$J1451:$J4350="OPEN"</formula>
    </cfRule>
  </conditionalFormatting>
  <conditionalFormatting sqref="W1451">
    <cfRule type="expression" dxfId="5850" priority="21233">
      <formula>$J1451:$J4116="CLOSED"</formula>
    </cfRule>
    <cfRule type="expression" dxfId="5849" priority="21234">
      <formula>$J1451:$J4116="OPEN"</formula>
    </cfRule>
  </conditionalFormatting>
  <conditionalFormatting sqref="W1451">
    <cfRule type="expression" dxfId="5848" priority="21231">
      <formula>$J1451:$J4122="CLOSED"</formula>
    </cfRule>
    <cfRule type="expression" dxfId="5847" priority="21232">
      <formula>$J1451:$J4122="OPEN"</formula>
    </cfRule>
  </conditionalFormatting>
  <conditionalFormatting sqref="B1451:F1451">
    <cfRule type="expression" dxfId="5846" priority="21229">
      <formula>$J1436:$J4119="CLOSED"</formula>
    </cfRule>
    <cfRule type="expression" dxfId="5845" priority="21230">
      <formula>$J1436:$J4119="OPEN"</formula>
    </cfRule>
  </conditionalFormatting>
  <conditionalFormatting sqref="K1451">
    <cfRule type="expression" dxfId="5844" priority="21227">
      <formula>$J1451:$J4102="CLOSED"</formula>
    </cfRule>
    <cfRule type="expression" dxfId="5843" priority="21228">
      <formula>$J1451:$J4102="OPEN"</formula>
    </cfRule>
  </conditionalFormatting>
  <conditionalFormatting sqref="AA1453:AG1453">
    <cfRule type="expression" dxfId="5842" priority="21219">
      <formula>$J1453:$J4115="CLOSED"</formula>
    </cfRule>
    <cfRule type="expression" dxfId="5841" priority="21220">
      <formula>$J1453:$J4115="OPEN"</formula>
    </cfRule>
  </conditionalFormatting>
  <conditionalFormatting sqref="L1454:V1454">
    <cfRule type="expression" dxfId="5840" priority="21207">
      <formula>$J1454:$J4102="CLOSED"</formula>
    </cfRule>
    <cfRule type="expression" dxfId="5839" priority="21208">
      <formula>$J1454:$J4102="OPEN"</formula>
    </cfRule>
  </conditionalFormatting>
  <conditionalFormatting sqref="L1453:X1453">
    <cfRule type="expression" dxfId="5838" priority="21199">
      <formula>$J1453:$J4115="CLOSED"</formula>
    </cfRule>
    <cfRule type="expression" dxfId="5837" priority="21200">
      <formula>$J1453:$J4115="OPEN"</formula>
    </cfRule>
  </conditionalFormatting>
  <conditionalFormatting sqref="AR1453">
    <cfRule type="expression" dxfId="5836" priority="21197">
      <formula>$J1453:$J4115="CLOSED"</formula>
    </cfRule>
    <cfRule type="expression" dxfId="5835" priority="21198">
      <formula>$J1453:$J4115="OPEN"</formula>
    </cfRule>
  </conditionalFormatting>
  <conditionalFormatting sqref="AL1453:AN1453">
    <cfRule type="expression" dxfId="5834" priority="21195">
      <formula>$J1453:$J4115="CLOSED"</formula>
    </cfRule>
    <cfRule type="expression" dxfId="5833" priority="21196">
      <formula>$J1453:$J4115="OPEN"</formula>
    </cfRule>
  </conditionalFormatting>
  <conditionalFormatting sqref="AJ1452:AK1452">
    <cfRule type="expression" dxfId="5832" priority="21193">
      <formula>$J1452:$J4371="CLOSED"</formula>
    </cfRule>
    <cfRule type="expression" dxfId="5831" priority="21194">
      <formula>$J1452:$J4371="OPEN"</formula>
    </cfRule>
  </conditionalFormatting>
  <conditionalFormatting sqref="AH1452:AI1452">
    <cfRule type="expression" dxfId="5830" priority="21191">
      <formula>$J1452:$J4181="CLOSED"</formula>
    </cfRule>
    <cfRule type="expression" dxfId="5829" priority="21192">
      <formula>$J1452:$J4181="OPEN"</formula>
    </cfRule>
  </conditionalFormatting>
  <conditionalFormatting sqref="B1452:D1452">
    <cfRule type="expression" dxfId="5828" priority="21189">
      <formula>$J1452:$J4138="CLOSED"</formula>
    </cfRule>
    <cfRule type="expression" dxfId="5827" priority="21190">
      <formula>$J1452:$J4138="OPEN"</formula>
    </cfRule>
  </conditionalFormatting>
  <conditionalFormatting sqref="J1452">
    <cfRule type="expression" dxfId="5826" priority="21187">
      <formula>$J1452:$J4126="CLOSED"</formula>
    </cfRule>
    <cfRule type="expression" dxfId="5825" priority="21188">
      <formula>$J1452:$J4126="OPEN"</formula>
    </cfRule>
  </conditionalFormatting>
  <conditionalFormatting sqref="AA1452:AG1452">
    <cfRule type="expression" dxfId="5824" priority="21185">
      <formula>$J1452:$J4120="CLOSED"</formula>
    </cfRule>
    <cfRule type="expression" dxfId="5823" priority="21186">
      <formula>$J1452:$J4120="OPEN"</formula>
    </cfRule>
  </conditionalFormatting>
  <conditionalFormatting sqref="F1452">
    <cfRule type="expression" dxfId="5822" priority="21183">
      <formula>$J1452:$J4164="CLOSED"</formula>
    </cfRule>
    <cfRule type="expression" dxfId="5821" priority="21184">
      <formula>$J1452:$J4164="OPEN"</formula>
    </cfRule>
  </conditionalFormatting>
  <conditionalFormatting sqref="K1452">
    <cfRule type="expression" dxfId="5820" priority="21181">
      <formula>$J1452:$J4158="CLOSED"</formula>
    </cfRule>
    <cfRule type="expression" dxfId="5819" priority="21182">
      <formula>$J1452:$J4158="OPEN"</formula>
    </cfRule>
  </conditionalFormatting>
  <conditionalFormatting sqref="E1452">
    <cfRule type="expression" dxfId="5818" priority="21179">
      <formula>$J1452:$J4136="CLOSED"</formula>
    </cfRule>
    <cfRule type="expression" dxfId="5817" priority="21180">
      <formula>$J1452:$J4136="OPEN"</formula>
    </cfRule>
  </conditionalFormatting>
  <conditionalFormatting sqref="AO1453:AQ1453">
    <cfRule type="expression" dxfId="5816" priority="21177">
      <formula>$J1453:$J4366="CLOSED"</formula>
    </cfRule>
    <cfRule type="expression" dxfId="5815" priority="21178">
      <formula>$J1453:$J4366="OPEN"</formula>
    </cfRule>
  </conditionalFormatting>
  <conditionalFormatting sqref="AJ1453:AK1453">
    <cfRule type="expression" dxfId="5814" priority="21175">
      <formula>$J1453:$J4372="CLOSED"</formula>
    </cfRule>
    <cfRule type="expression" dxfId="5813" priority="21176">
      <formula>$J1453:$J4372="OPEN"</formula>
    </cfRule>
  </conditionalFormatting>
  <conditionalFormatting sqref="AH1453:AI1453">
    <cfRule type="expression" dxfId="5812" priority="21173">
      <formula>$J1453:$J4182="CLOSED"</formula>
    </cfRule>
    <cfRule type="expression" dxfId="5811" priority="21174">
      <formula>$J1453:$J4182="OPEN"</formula>
    </cfRule>
  </conditionalFormatting>
  <conditionalFormatting sqref="B1453:D1453">
    <cfRule type="expression" dxfId="5810" priority="21171">
      <formula>$J1453:$J4139="CLOSED"</formula>
    </cfRule>
    <cfRule type="expression" dxfId="5809" priority="21172">
      <formula>$J1453:$J4139="OPEN"</formula>
    </cfRule>
  </conditionalFormatting>
  <conditionalFormatting sqref="J1453">
    <cfRule type="expression" dxfId="5808" priority="21169">
      <formula>$J1453:$J4127="CLOSED"</formula>
    </cfRule>
    <cfRule type="expression" dxfId="5807" priority="21170">
      <formula>$J1453:$J4127="OPEN"</formula>
    </cfRule>
  </conditionalFormatting>
  <conditionalFormatting sqref="AA1453:AG1453">
    <cfRule type="expression" dxfId="5806" priority="21167">
      <formula>$J1453:$J4121="CLOSED"</formula>
    </cfRule>
    <cfRule type="expression" dxfId="5805" priority="21168">
      <formula>$J1453:$J4121="OPEN"</formula>
    </cfRule>
  </conditionalFormatting>
  <conditionalFormatting sqref="B1453:F1453">
    <cfRule type="expression" dxfId="5804" priority="21165">
      <formula>$J1453:$J4115="CLOSED"</formula>
    </cfRule>
    <cfRule type="expression" dxfId="5803" priority="21166">
      <formula>$J1453:$J4115="OPEN"</formula>
    </cfRule>
  </conditionalFormatting>
  <conditionalFormatting sqref="AH1453:AI1453">
    <cfRule type="expression" dxfId="5802" priority="21163">
      <formula>$J1453:$J4176="CLOSED"</formula>
    </cfRule>
    <cfRule type="expression" dxfId="5801" priority="21164">
      <formula>$J1453:$J4176="OPEN"</formula>
    </cfRule>
  </conditionalFormatting>
  <conditionalFormatting sqref="J1453">
    <cfRule type="expression" dxfId="5800" priority="21161">
      <formula>$J1453:$J4121="CLOSED"</formula>
    </cfRule>
    <cfRule type="expression" dxfId="5799" priority="21162">
      <formula>$J1453:$J4121="OPEN"</formula>
    </cfRule>
  </conditionalFormatting>
  <conditionalFormatting sqref="AJ1453:AK1453">
    <cfRule type="expression" dxfId="5798" priority="21159">
      <formula>$J1453:$J4366="CLOSED"</formula>
    </cfRule>
    <cfRule type="expression" dxfId="5797" priority="21160">
      <formula>$J1453:$J4366="OPEN"</formula>
    </cfRule>
  </conditionalFormatting>
  <conditionalFormatting sqref="K1453">
    <cfRule type="expression" dxfId="5796" priority="21157">
      <formula>$J1453:$J4118="CLOSED"</formula>
    </cfRule>
    <cfRule type="expression" dxfId="5795" priority="21158">
      <formula>$J1453:$J4118="OPEN"</formula>
    </cfRule>
  </conditionalFormatting>
  <conditionalFormatting sqref="F1453">
    <cfRule type="expression" dxfId="5794" priority="21155">
      <formula>$J1453:$J4165="CLOSED"</formula>
    </cfRule>
    <cfRule type="expression" dxfId="5793" priority="21156">
      <formula>$J1453:$J4165="OPEN"</formula>
    </cfRule>
  </conditionalFormatting>
  <conditionalFormatting sqref="E1453">
    <cfRule type="expression" dxfId="5792" priority="21153">
      <formula>$J1453:$J4137="CLOSED"</formula>
    </cfRule>
    <cfRule type="expression" dxfId="5791" priority="21154">
      <formula>$J1453:$J4137="OPEN"</formula>
    </cfRule>
  </conditionalFormatting>
  <conditionalFormatting sqref="AJ1454:AK1454">
    <cfRule type="expression" dxfId="5790" priority="21151">
      <formula>$J1454:$J4353="CLOSED"</formula>
    </cfRule>
    <cfRule type="expression" dxfId="5789" priority="21152">
      <formula>$J1454:$J4353="OPEN"</formula>
    </cfRule>
  </conditionalFormatting>
  <conditionalFormatting sqref="G1454">
    <cfRule type="expression" dxfId="5788" priority="21149">
      <formula>$J1454:$J4623="CLOSED"</formula>
    </cfRule>
    <cfRule type="expression" dxfId="5787" priority="21150">
      <formula>$J1454:$J4623="OPEN"</formula>
    </cfRule>
  </conditionalFormatting>
  <conditionalFormatting sqref="Y1454">
    <cfRule type="expression" dxfId="5786" priority="21145">
      <formula>$J1454:$J4104="CLOSED"</formula>
    </cfRule>
    <cfRule type="expression" dxfId="5785" priority="21146">
      <formula>$J1454:$J4104="OPEN"</formula>
    </cfRule>
  </conditionalFormatting>
  <conditionalFormatting sqref="Z1454:AG1454">
    <cfRule type="expression" dxfId="5784" priority="21143">
      <formula>$J1454:$J4102="CLOSED"</formula>
    </cfRule>
    <cfRule type="expression" dxfId="5783" priority="21144">
      <formula>$J1454:$J4102="OPEN"</formula>
    </cfRule>
  </conditionalFormatting>
  <conditionalFormatting sqref="AH1454:AI1454">
    <cfRule type="expression" dxfId="5782" priority="21141">
      <formula>$J1454:$J4163="CLOSED"</formula>
    </cfRule>
    <cfRule type="expression" dxfId="5781" priority="21142">
      <formula>$J1454:$J4163="OPEN"</formula>
    </cfRule>
  </conditionalFormatting>
  <conditionalFormatting sqref="J1454">
    <cfRule type="expression" dxfId="5780" priority="21139">
      <formula>$J1454:$J4108="CLOSED"</formula>
    </cfRule>
    <cfRule type="expression" dxfId="5779" priority="21140">
      <formula>$J1454:$J4108="OPEN"</formula>
    </cfRule>
  </conditionalFormatting>
  <conditionalFormatting sqref="AO1454:AQ1454">
    <cfRule type="expression" dxfId="5778" priority="21137">
      <formula>$J1454:$J4353="CLOSED"</formula>
    </cfRule>
    <cfRule type="expression" dxfId="5777" priority="21138">
      <formula>$J1454:$J4353="OPEN"</formula>
    </cfRule>
  </conditionalFormatting>
  <conditionalFormatting sqref="W1454">
    <cfRule type="expression" dxfId="5776" priority="21135">
      <formula>$J1454:$J4119="CLOSED"</formula>
    </cfRule>
    <cfRule type="expression" dxfId="5775" priority="21136">
      <formula>$J1454:$J4119="OPEN"</formula>
    </cfRule>
  </conditionalFormatting>
  <conditionalFormatting sqref="W1454">
    <cfRule type="expression" dxfId="5774" priority="21133">
      <formula>$J1454:$J4125="CLOSED"</formula>
    </cfRule>
    <cfRule type="expression" dxfId="5773" priority="21134">
      <formula>$J1454:$J4125="OPEN"</formula>
    </cfRule>
  </conditionalFormatting>
  <conditionalFormatting sqref="B1454:F1454">
    <cfRule type="expression" dxfId="5772" priority="21131">
      <formula>$J1439:$J4122="CLOSED"</formula>
    </cfRule>
    <cfRule type="expression" dxfId="5771" priority="21132">
      <formula>$J1439:$J4122="OPEN"</formula>
    </cfRule>
  </conditionalFormatting>
  <conditionalFormatting sqref="K1454">
    <cfRule type="expression" dxfId="5770" priority="21129">
      <formula>$J1454:$J4105="CLOSED"</formula>
    </cfRule>
    <cfRule type="expression" dxfId="5769" priority="21130">
      <formula>$J1454:$J4105="OPEN"</formula>
    </cfRule>
  </conditionalFormatting>
  <conditionalFormatting sqref="AA1456:AG1456">
    <cfRule type="expression" dxfId="5768" priority="21111">
      <formula>$J1456:$J4118="CLOSED"</formula>
    </cfRule>
    <cfRule type="expression" dxfId="5767" priority="21112">
      <formula>$J1456:$J4118="OPEN"</formula>
    </cfRule>
  </conditionalFormatting>
  <conditionalFormatting sqref="L1456:X1456">
    <cfRule type="expression" dxfId="5766" priority="21093">
      <formula>$J1456:$J4118="CLOSED"</formula>
    </cfRule>
    <cfRule type="expression" dxfId="5765" priority="21094">
      <formula>$J1456:$J4118="OPEN"</formula>
    </cfRule>
  </conditionalFormatting>
  <conditionalFormatting sqref="AR1456">
    <cfRule type="expression" dxfId="5764" priority="21091">
      <formula>$J1456:$J4118="CLOSED"</formula>
    </cfRule>
    <cfRule type="expression" dxfId="5763" priority="21092">
      <formula>$J1456:$J4118="OPEN"</formula>
    </cfRule>
  </conditionalFormatting>
  <conditionalFormatting sqref="AL1456:AN1456">
    <cfRule type="expression" dxfId="5762" priority="21089">
      <formula>$J1456:$J4118="CLOSED"</formula>
    </cfRule>
    <cfRule type="expression" dxfId="5761" priority="21090">
      <formula>$J1456:$J4118="OPEN"</formula>
    </cfRule>
  </conditionalFormatting>
  <conditionalFormatting sqref="AJ1455:AK1455">
    <cfRule type="expression" dxfId="5760" priority="21087">
      <formula>$J1455:$J4374="CLOSED"</formula>
    </cfRule>
    <cfRule type="expression" dxfId="5759" priority="21088">
      <formula>$J1455:$J4374="OPEN"</formula>
    </cfRule>
  </conditionalFormatting>
  <conditionalFormatting sqref="AH1455:AI1455">
    <cfRule type="expression" dxfId="5758" priority="21085">
      <formula>$J1455:$J4184="CLOSED"</formula>
    </cfRule>
    <cfRule type="expression" dxfId="5757" priority="21086">
      <formula>$J1455:$J4184="OPEN"</formula>
    </cfRule>
  </conditionalFormatting>
  <conditionalFormatting sqref="B1455:D1455">
    <cfRule type="expression" dxfId="5756" priority="21083">
      <formula>$J1455:$J4141="CLOSED"</formula>
    </cfRule>
    <cfRule type="expression" dxfId="5755" priority="21084">
      <formula>$J1455:$J4141="OPEN"</formula>
    </cfRule>
  </conditionalFormatting>
  <conditionalFormatting sqref="J1455">
    <cfRule type="expression" dxfId="5754" priority="21081">
      <formula>$J1455:$J4129="CLOSED"</formula>
    </cfRule>
    <cfRule type="expression" dxfId="5753" priority="21082">
      <formula>$J1455:$J4129="OPEN"</formula>
    </cfRule>
  </conditionalFormatting>
  <conditionalFormatting sqref="AA1455:AG1455">
    <cfRule type="expression" dxfId="5752" priority="21079">
      <formula>$J1455:$J4123="CLOSED"</formula>
    </cfRule>
    <cfRule type="expression" dxfId="5751" priority="21080">
      <formula>$J1455:$J4123="OPEN"</formula>
    </cfRule>
  </conditionalFormatting>
  <conditionalFormatting sqref="F1455">
    <cfRule type="expression" dxfId="5750" priority="21077">
      <formula>$J1455:$J4167="CLOSED"</formula>
    </cfRule>
    <cfRule type="expression" dxfId="5749" priority="21078">
      <formula>$J1455:$J4167="OPEN"</formula>
    </cfRule>
  </conditionalFormatting>
  <conditionalFormatting sqref="K1455">
    <cfRule type="expression" dxfId="5748" priority="21075">
      <formula>$J1455:$J4161="CLOSED"</formula>
    </cfRule>
    <cfRule type="expression" dxfId="5747" priority="21076">
      <formula>$J1455:$J4161="OPEN"</formula>
    </cfRule>
  </conditionalFormatting>
  <conditionalFormatting sqref="E1455">
    <cfRule type="expression" dxfId="5746" priority="21073">
      <formula>$J1455:$J4139="CLOSED"</formula>
    </cfRule>
    <cfRule type="expression" dxfId="5745" priority="21074">
      <formula>$J1455:$J4139="OPEN"</formula>
    </cfRule>
  </conditionalFormatting>
  <conditionalFormatting sqref="AO1456:AQ1456">
    <cfRule type="expression" dxfId="5744" priority="21071">
      <formula>$J1456:$J4369="CLOSED"</formula>
    </cfRule>
    <cfRule type="expression" dxfId="5743" priority="21072">
      <formula>$J1456:$J4369="OPEN"</formula>
    </cfRule>
  </conditionalFormatting>
  <conditionalFormatting sqref="AJ1456:AK1456">
    <cfRule type="expression" dxfId="5742" priority="21069">
      <formula>$J1456:$J4375="CLOSED"</formula>
    </cfRule>
    <cfRule type="expression" dxfId="5741" priority="21070">
      <formula>$J1456:$J4375="OPEN"</formula>
    </cfRule>
  </conditionalFormatting>
  <conditionalFormatting sqref="AH1456:AI1456">
    <cfRule type="expression" dxfId="5740" priority="21067">
      <formula>$J1456:$J4185="CLOSED"</formula>
    </cfRule>
    <cfRule type="expression" dxfId="5739" priority="21068">
      <formula>$J1456:$J4185="OPEN"</formula>
    </cfRule>
  </conditionalFormatting>
  <conditionalFormatting sqref="B1456:D1456">
    <cfRule type="expression" dxfId="5738" priority="21065">
      <formula>$J1456:$J4142="CLOSED"</formula>
    </cfRule>
    <cfRule type="expression" dxfId="5737" priority="21066">
      <formula>$J1456:$J4142="OPEN"</formula>
    </cfRule>
  </conditionalFormatting>
  <conditionalFormatting sqref="J1456">
    <cfRule type="expression" dxfId="5736" priority="21063">
      <formula>$J1456:$J4130="CLOSED"</formula>
    </cfRule>
    <cfRule type="expression" dxfId="5735" priority="21064">
      <formula>$J1456:$J4130="OPEN"</formula>
    </cfRule>
  </conditionalFormatting>
  <conditionalFormatting sqref="AA1456:AG1456">
    <cfRule type="expression" dxfId="5734" priority="21061">
      <formula>$J1456:$J4124="CLOSED"</formula>
    </cfRule>
    <cfRule type="expression" dxfId="5733" priority="21062">
      <formula>$J1456:$J4124="OPEN"</formula>
    </cfRule>
  </conditionalFormatting>
  <conditionalFormatting sqref="B1456:F1456">
    <cfRule type="expression" dxfId="5732" priority="21059">
      <formula>$J1456:$J4118="CLOSED"</formula>
    </cfRule>
    <cfRule type="expression" dxfId="5731" priority="21060">
      <formula>$J1456:$J4118="OPEN"</formula>
    </cfRule>
  </conditionalFormatting>
  <conditionalFormatting sqref="AH1456:AI1456">
    <cfRule type="expression" dxfId="5730" priority="21057">
      <formula>$J1456:$J4179="CLOSED"</formula>
    </cfRule>
    <cfRule type="expression" dxfId="5729" priority="21058">
      <formula>$J1456:$J4179="OPEN"</formula>
    </cfRule>
  </conditionalFormatting>
  <conditionalFormatting sqref="J1456">
    <cfRule type="expression" dxfId="5728" priority="21055">
      <formula>$J1456:$J4124="CLOSED"</formula>
    </cfRule>
    <cfRule type="expression" dxfId="5727" priority="21056">
      <formula>$J1456:$J4124="OPEN"</formula>
    </cfRule>
  </conditionalFormatting>
  <conditionalFormatting sqref="AJ1456:AK1456">
    <cfRule type="expression" dxfId="5726" priority="21053">
      <formula>$J1456:$J4369="CLOSED"</formula>
    </cfRule>
    <cfRule type="expression" dxfId="5725" priority="21054">
      <formula>$J1456:$J4369="OPEN"</formula>
    </cfRule>
  </conditionalFormatting>
  <conditionalFormatting sqref="K1456">
    <cfRule type="expression" dxfId="5724" priority="21051">
      <formula>$J1456:$J4121="CLOSED"</formula>
    </cfRule>
    <cfRule type="expression" dxfId="5723" priority="21052">
      <formula>$J1456:$J4121="OPEN"</formula>
    </cfRule>
  </conditionalFormatting>
  <conditionalFormatting sqref="F1456">
    <cfRule type="expression" dxfId="5722" priority="21049">
      <formula>$J1456:$J4168="CLOSED"</formula>
    </cfRule>
    <cfRule type="expression" dxfId="5721" priority="21050">
      <formula>$J1456:$J4168="OPEN"</formula>
    </cfRule>
  </conditionalFormatting>
  <conditionalFormatting sqref="E1456">
    <cfRule type="expression" dxfId="5720" priority="21047">
      <formula>$J1456:$J4140="CLOSED"</formula>
    </cfRule>
    <cfRule type="expression" dxfId="5719" priority="21048">
      <formula>$J1456:$J4140="OPEN"</formula>
    </cfRule>
  </conditionalFormatting>
  <conditionalFormatting sqref="AL1457:AN1457">
    <cfRule type="expression" dxfId="5718" priority="21033">
      <formula>$J1457:$J4105="CLOSED"</formula>
    </cfRule>
    <cfRule type="expression" dxfId="5717" priority="21034">
      <formula>$J1457:$J4105="OPEN"</formula>
    </cfRule>
  </conditionalFormatting>
  <conditionalFormatting sqref="L1457:V1457">
    <cfRule type="expression" dxfId="5716" priority="21031">
      <formula>$J1457:$J4105="CLOSED"</formula>
    </cfRule>
    <cfRule type="expression" dxfId="5715" priority="21032">
      <formula>$J1457:$J4105="OPEN"</formula>
    </cfRule>
  </conditionalFormatting>
  <conditionalFormatting sqref="AJ1457:AK1457">
    <cfRule type="expression" dxfId="5714" priority="21029">
      <formula>$J1457:$J4356="CLOSED"</formula>
    </cfRule>
    <cfRule type="expression" dxfId="5713" priority="21030">
      <formula>$J1457:$J4356="OPEN"</formula>
    </cfRule>
  </conditionalFormatting>
  <conditionalFormatting sqref="G1457">
    <cfRule type="expression" dxfId="5712" priority="21027">
      <formula>$J1457:$J4626="CLOSED"</formula>
    </cfRule>
    <cfRule type="expression" dxfId="5711" priority="21028">
      <formula>$J1457:$J4626="OPEN"</formula>
    </cfRule>
  </conditionalFormatting>
  <conditionalFormatting sqref="Y1457">
    <cfRule type="expression" dxfId="5710" priority="21023">
      <formula>$J1457:$J4107="CLOSED"</formula>
    </cfRule>
    <cfRule type="expression" dxfId="5709" priority="21024">
      <formula>$J1457:$J4107="OPEN"</formula>
    </cfRule>
  </conditionalFormatting>
  <conditionalFormatting sqref="Z1457:AG1457">
    <cfRule type="expression" dxfId="5708" priority="21021">
      <formula>$J1457:$J4105="CLOSED"</formula>
    </cfRule>
    <cfRule type="expression" dxfId="5707" priority="21022">
      <formula>$J1457:$J4105="OPEN"</formula>
    </cfRule>
  </conditionalFormatting>
  <conditionalFormatting sqref="AH1457:AI1457">
    <cfRule type="expression" dxfId="5706" priority="21019">
      <formula>$J1457:$J4166="CLOSED"</formula>
    </cfRule>
    <cfRule type="expression" dxfId="5705" priority="21020">
      <formula>$J1457:$J4166="OPEN"</formula>
    </cfRule>
  </conditionalFormatting>
  <conditionalFormatting sqref="J1457">
    <cfRule type="expression" dxfId="5704" priority="21017">
      <formula>$J1457:$J4111="CLOSED"</formula>
    </cfRule>
    <cfRule type="expression" dxfId="5703" priority="21018">
      <formula>$J1457:$J4111="OPEN"</formula>
    </cfRule>
  </conditionalFormatting>
  <conditionalFormatting sqref="AO1457:AQ1457">
    <cfRule type="expression" dxfId="5702" priority="21015">
      <formula>$J1457:$J4356="CLOSED"</formula>
    </cfRule>
    <cfRule type="expression" dxfId="5701" priority="21016">
      <formula>$J1457:$J4356="OPEN"</formula>
    </cfRule>
  </conditionalFormatting>
  <conditionalFormatting sqref="W1457">
    <cfRule type="expression" dxfId="5700" priority="21013">
      <formula>$J1457:$J4122="CLOSED"</formula>
    </cfRule>
    <cfRule type="expression" dxfId="5699" priority="21014">
      <formula>$J1457:$J4122="OPEN"</formula>
    </cfRule>
  </conditionalFormatting>
  <conditionalFormatting sqref="W1457">
    <cfRule type="expression" dxfId="5698" priority="21011">
      <formula>$J1457:$J4128="CLOSED"</formula>
    </cfRule>
    <cfRule type="expression" dxfId="5697" priority="21012">
      <formula>$J1457:$J4128="OPEN"</formula>
    </cfRule>
  </conditionalFormatting>
  <conditionalFormatting sqref="B1457:F1457">
    <cfRule type="expression" dxfId="5696" priority="21009">
      <formula>$J1442:$J4125="CLOSED"</formula>
    </cfRule>
    <cfRule type="expression" dxfId="5695" priority="21010">
      <formula>$J1442:$J4125="OPEN"</formula>
    </cfRule>
  </conditionalFormatting>
  <conditionalFormatting sqref="K1457">
    <cfRule type="expression" dxfId="5694" priority="21007">
      <formula>$J1457:$J4108="CLOSED"</formula>
    </cfRule>
    <cfRule type="expression" dxfId="5693" priority="21008">
      <formula>$J1457:$J4108="OPEN"</formula>
    </cfRule>
  </conditionalFormatting>
  <conditionalFormatting sqref="H1457 H1433:I1456">
    <cfRule type="expression" dxfId="5692" priority="21003">
      <formula>$J1426:$J4264="CLOSED"</formula>
    </cfRule>
    <cfRule type="expression" dxfId="5691" priority="21004">
      <formula>$J1426:$J4264="OPEN"</formula>
    </cfRule>
  </conditionalFormatting>
  <conditionalFormatting sqref="H1457">
    <cfRule type="expression" dxfId="5690" priority="21001">
      <formula>$J1450:$J4288="CLOSED"</formula>
    </cfRule>
    <cfRule type="expression" dxfId="5689" priority="21002">
      <formula>$J1450:$J4288="OPEN"</formula>
    </cfRule>
  </conditionalFormatting>
  <conditionalFormatting sqref="H1457">
    <cfRule type="expression" dxfId="5688" priority="20999">
      <formula>$J1450:$J4288="CLOSED"</formula>
    </cfRule>
    <cfRule type="expression" dxfId="5687" priority="21000">
      <formula>$J1450:$J4288="OPEN"</formula>
    </cfRule>
  </conditionalFormatting>
  <conditionalFormatting sqref="H1457">
    <cfRule type="expression" dxfId="5686" priority="20997">
      <formula>$J1450:$J4288="CLOSED"</formula>
    </cfRule>
    <cfRule type="expression" dxfId="5685" priority="20998">
      <formula>$J1450:$J4288="OPEN"</formula>
    </cfRule>
  </conditionalFormatting>
  <conditionalFormatting sqref="I1457">
    <cfRule type="expression" dxfId="5684" priority="20995">
      <formula>$J1450:$J4288="CLOSED"</formula>
    </cfRule>
    <cfRule type="expression" dxfId="5683" priority="20996">
      <formula>$J1450:$J4288="OPEN"</formula>
    </cfRule>
  </conditionalFormatting>
  <conditionalFormatting sqref="I1457">
    <cfRule type="expression" dxfId="5682" priority="20993">
      <formula>$J1450:$J4288="CLOSED"</formula>
    </cfRule>
    <cfRule type="expression" dxfId="5681" priority="20994">
      <formula>$J1450:$J4288="OPEN"</formula>
    </cfRule>
  </conditionalFormatting>
  <conditionalFormatting sqref="I1457">
    <cfRule type="expression" dxfId="5680" priority="20991">
      <formula>$J1450:$J4288="CLOSED"</formula>
    </cfRule>
    <cfRule type="expression" dxfId="5679" priority="20992">
      <formula>$J1450:$J4288="OPEN"</formula>
    </cfRule>
  </conditionalFormatting>
  <conditionalFormatting sqref="I1457">
    <cfRule type="expression" dxfId="5678" priority="20989">
      <formula>$J1450:$J4288="CLOSED"</formula>
    </cfRule>
    <cfRule type="expression" dxfId="5677" priority="20990">
      <formula>$J1450:$J4288="OPEN"</formula>
    </cfRule>
  </conditionalFormatting>
  <conditionalFormatting sqref="B1458:D1458">
    <cfRule type="expression" dxfId="5676" priority="20985">
      <formula>$J1458:$J4144="CLOSED"</formula>
    </cfRule>
    <cfRule type="expression" dxfId="5675" priority="20986">
      <formula>$J1458:$J4144="OPEN"</formula>
    </cfRule>
  </conditionalFormatting>
  <conditionalFormatting sqref="F1458">
    <cfRule type="expression" dxfId="5674" priority="20983">
      <formula>$J1458:$J4170="CLOSED"</formula>
    </cfRule>
    <cfRule type="expression" dxfId="5673" priority="20984">
      <formula>$J1458:$J4170="OPEN"</formula>
    </cfRule>
  </conditionalFormatting>
  <conditionalFormatting sqref="E1458">
    <cfRule type="expression" dxfId="5672" priority="20981">
      <formula>$J1458:$J4142="CLOSED"</formula>
    </cfRule>
    <cfRule type="expression" dxfId="5671" priority="20982">
      <formula>$J1458:$J4142="OPEN"</formula>
    </cfRule>
  </conditionalFormatting>
  <conditionalFormatting sqref="B1459:D1459">
    <cfRule type="expression" dxfId="5670" priority="20979">
      <formula>$J1459:$J4145="CLOSED"</formula>
    </cfRule>
    <cfRule type="expression" dxfId="5669" priority="20980">
      <formula>$J1459:$J4145="OPEN"</formula>
    </cfRule>
  </conditionalFormatting>
  <conditionalFormatting sqref="B1459:F1459">
    <cfRule type="expression" dxfId="5668" priority="20977">
      <formula>$J1459:$J4121="CLOSED"</formula>
    </cfRule>
    <cfRule type="expression" dxfId="5667" priority="20978">
      <formula>$J1459:$J4121="OPEN"</formula>
    </cfRule>
  </conditionalFormatting>
  <conditionalFormatting sqref="F1459">
    <cfRule type="expression" dxfId="5666" priority="20975">
      <formula>$J1459:$J4171="CLOSED"</formula>
    </cfRule>
    <cfRule type="expression" dxfId="5665" priority="20976">
      <formula>$J1459:$J4171="OPEN"</formula>
    </cfRule>
  </conditionalFormatting>
  <conditionalFormatting sqref="E1459">
    <cfRule type="expression" dxfId="5664" priority="20973">
      <formula>$J1459:$J4143="CLOSED"</formula>
    </cfRule>
    <cfRule type="expression" dxfId="5663" priority="20974">
      <formula>$J1459:$J4143="OPEN"</formula>
    </cfRule>
  </conditionalFormatting>
  <conditionalFormatting sqref="K1458">
    <cfRule type="expression" dxfId="5662" priority="20969">
      <formula>$J1458:$J4164="CLOSED"</formula>
    </cfRule>
    <cfRule type="expression" dxfId="5661" priority="20970">
      <formula>$J1458:$J4164="OPEN"</formula>
    </cfRule>
  </conditionalFormatting>
  <conditionalFormatting sqref="K1459">
    <cfRule type="expression" dxfId="5660" priority="20967">
      <formula>$J1459:$J4124="CLOSED"</formula>
    </cfRule>
    <cfRule type="expression" dxfId="5659" priority="20968">
      <formula>$J1459:$J4124="OPEN"</formula>
    </cfRule>
  </conditionalFormatting>
  <conditionalFormatting sqref="A1461 A1433:A1457 A1464 A1499:A1500 A1506:A1508 H629:I635 AJ798:AK799 AO798:AQ799">
    <cfRule type="expression" dxfId="5658" priority="20965">
      <formula>$J629:$J3966="CLOSED"</formula>
    </cfRule>
    <cfRule type="expression" dxfId="5657" priority="20966">
      <formula>$J629:$J3966="OPEN"</formula>
    </cfRule>
  </conditionalFormatting>
  <conditionalFormatting sqref="AL1461:AN1461">
    <cfRule type="expression" dxfId="5656" priority="20963">
      <formula>$J1461:$J4109="CLOSED"</formula>
    </cfRule>
    <cfRule type="expression" dxfId="5655" priority="20964">
      <formula>$J1461:$J4109="OPEN"</formula>
    </cfRule>
  </conditionalFormatting>
  <conditionalFormatting sqref="L1461:V1461">
    <cfRule type="expression" dxfId="5654" priority="20961">
      <formula>$J1461:$J4109="CLOSED"</formula>
    </cfRule>
    <cfRule type="expression" dxfId="5653" priority="20962">
      <formula>$J1461:$J4109="OPEN"</formula>
    </cfRule>
  </conditionalFormatting>
  <conditionalFormatting sqref="AJ1461:AK1461">
    <cfRule type="expression" dxfId="5652" priority="20959">
      <formula>$J1461:$J4360="CLOSED"</formula>
    </cfRule>
    <cfRule type="expression" dxfId="5651" priority="20960">
      <formula>$J1461:$J4360="OPEN"</formula>
    </cfRule>
  </conditionalFormatting>
  <conditionalFormatting sqref="Z1461:AG1461">
    <cfRule type="expression" dxfId="5650" priority="20953">
      <formula>$J1461:$J4109="CLOSED"</formula>
    </cfRule>
    <cfRule type="expression" dxfId="5649" priority="20954">
      <formula>$J1461:$J4109="OPEN"</formula>
    </cfRule>
  </conditionalFormatting>
  <conditionalFormatting sqref="AH1461:AI1461">
    <cfRule type="expression" dxfId="5648" priority="20951">
      <formula>$J1461:$J4170="CLOSED"</formula>
    </cfRule>
    <cfRule type="expression" dxfId="5647" priority="20952">
      <formula>$J1461:$J4170="OPEN"</formula>
    </cfRule>
  </conditionalFormatting>
  <conditionalFormatting sqref="J1461">
    <cfRule type="expression" dxfId="5646" priority="20949">
      <formula>$J1461:$J4115="CLOSED"</formula>
    </cfRule>
    <cfRule type="expression" dxfId="5645" priority="20950">
      <formula>$J1461:$J4115="OPEN"</formula>
    </cfRule>
  </conditionalFormatting>
  <conditionalFormatting sqref="AO1461:AQ1461">
    <cfRule type="expression" dxfId="5644" priority="20947">
      <formula>$J1461:$J4360="CLOSED"</formula>
    </cfRule>
    <cfRule type="expression" dxfId="5643" priority="20948">
      <formula>$J1461:$J4360="OPEN"</formula>
    </cfRule>
  </conditionalFormatting>
  <conditionalFormatting sqref="W1461">
    <cfRule type="expression" dxfId="5642" priority="20945">
      <formula>$J1461:$J4126="CLOSED"</formula>
    </cfRule>
    <cfRule type="expression" dxfId="5641" priority="20946">
      <formula>$J1461:$J4126="OPEN"</formula>
    </cfRule>
  </conditionalFormatting>
  <conditionalFormatting sqref="W1461">
    <cfRule type="expression" dxfId="5640" priority="20943">
      <formula>$J1461:$J4132="CLOSED"</formula>
    </cfRule>
    <cfRule type="expression" dxfId="5639" priority="20944">
      <formula>$J1461:$J4132="OPEN"</formula>
    </cfRule>
  </conditionalFormatting>
  <conditionalFormatting sqref="B1461:F1461">
    <cfRule type="expression" dxfId="5638" priority="20941">
      <formula>$J1446:$J4129="CLOSED"</formula>
    </cfRule>
    <cfRule type="expression" dxfId="5637" priority="20942">
      <formula>$J1446:$J4129="OPEN"</formula>
    </cfRule>
  </conditionalFormatting>
  <conditionalFormatting sqref="K1461">
    <cfRule type="expression" dxfId="5636" priority="20939">
      <formula>$J1461:$J4112="CLOSED"</formula>
    </cfRule>
    <cfRule type="expression" dxfId="5635" priority="20940">
      <formula>$J1461:$J4112="OPEN"</formula>
    </cfRule>
  </conditionalFormatting>
  <conditionalFormatting sqref="H1461:I1461">
    <cfRule type="expression" dxfId="5634" priority="20921">
      <formula>$J1461:$J4267="CLOSED"</formula>
    </cfRule>
    <cfRule type="expression" dxfId="5633" priority="20922">
      <formula>$J1461:$J4267="OPEN"</formula>
    </cfRule>
  </conditionalFormatting>
  <conditionalFormatting sqref="Y1461 Y1446:Y1447 Y1449:Y1450 Y1452:Y1453 Y1455:Y1456">
    <cfRule type="expression" dxfId="5632" priority="20919">
      <formula>$J1433:$J4102="CLOSED"</formula>
    </cfRule>
    <cfRule type="expression" dxfId="5631" priority="20920">
      <formula>$J1433:$J4102="OPEN"</formula>
    </cfRule>
  </conditionalFormatting>
  <conditionalFormatting sqref="F1464">
    <cfRule type="expression" dxfId="5630" priority="20915">
      <formula>$J1464:$J4143="CLOSED"</formula>
    </cfRule>
    <cfRule type="expression" dxfId="5629" priority="20916">
      <formula>$J1464:$J4143="OPEN"</formula>
    </cfRule>
  </conditionalFormatting>
  <conditionalFormatting sqref="AA1464:AG1464">
    <cfRule type="expression" dxfId="5628" priority="20913">
      <formula>$J1464:$J4143="CLOSED"</formula>
    </cfRule>
    <cfRule type="expression" dxfId="5627" priority="20914">
      <formula>$J1464:$J4143="OPEN"</formula>
    </cfRule>
  </conditionalFormatting>
  <conditionalFormatting sqref="Z1464">
    <cfRule type="expression" dxfId="5626" priority="20911">
      <formula>$J1464:$J4132="CLOSED"</formula>
    </cfRule>
    <cfRule type="expression" dxfId="5625" priority="20912">
      <formula>$J1464:$J4132="OPEN"</formula>
    </cfRule>
  </conditionalFormatting>
  <conditionalFormatting sqref="L1464:X1464">
    <cfRule type="expression" dxfId="5624" priority="20901">
      <formula>$J1464:$J4149="CLOSED"</formula>
    </cfRule>
    <cfRule type="expression" dxfId="5623" priority="20902">
      <formula>$J1464:$J4149="OPEN"</formula>
    </cfRule>
  </conditionalFormatting>
  <conditionalFormatting sqref="L1464:X1464">
    <cfRule type="expression" dxfId="5622" priority="20899">
      <formula>$J1464:$J4143="CLOSED"</formula>
    </cfRule>
    <cfRule type="expression" dxfId="5621" priority="20900">
      <formula>$J1464:$J4143="OPEN"</formula>
    </cfRule>
  </conditionalFormatting>
  <conditionalFormatting sqref="AL1464:AN1464">
    <cfRule type="expression" dxfId="5620" priority="20897">
      <formula>$J1464:$J4149="CLOSED"</formula>
    </cfRule>
    <cfRule type="expression" dxfId="5619" priority="20898">
      <formula>$J1464:$J4149="OPEN"</formula>
    </cfRule>
  </conditionalFormatting>
  <conditionalFormatting sqref="AL1464:AN1464">
    <cfRule type="expression" dxfId="5618" priority="20895">
      <formula>$J1464:$J4143="CLOSED"</formula>
    </cfRule>
    <cfRule type="expression" dxfId="5617" priority="20896">
      <formula>$J1464:$J4143="OPEN"</formula>
    </cfRule>
  </conditionalFormatting>
  <conditionalFormatting sqref="AO1464:AQ1464">
    <cfRule type="expression" dxfId="5616" priority="20893">
      <formula>$J1464:$J4400="CLOSED"</formula>
    </cfRule>
    <cfRule type="expression" dxfId="5615" priority="20894">
      <formula>$J1464:$J4400="OPEN"</formula>
    </cfRule>
  </conditionalFormatting>
  <conditionalFormatting sqref="AR1464">
    <cfRule type="expression" dxfId="5614" priority="20891">
      <formula>$J1464:$J4149="CLOSED"</formula>
    </cfRule>
    <cfRule type="expression" dxfId="5613" priority="20892">
      <formula>$J1464:$J4149="OPEN"</formula>
    </cfRule>
  </conditionalFormatting>
  <conditionalFormatting sqref="AR1464">
    <cfRule type="expression" dxfId="5612" priority="20889">
      <formula>$J1464:$J4143="CLOSED"</formula>
    </cfRule>
    <cfRule type="expression" dxfId="5611" priority="20890">
      <formula>$J1464:$J4143="OPEN"</formula>
    </cfRule>
  </conditionalFormatting>
  <conditionalFormatting sqref="AO1464:AQ1464">
    <cfRule type="expression" dxfId="5610" priority="20887">
      <formula>$J1464:$J4394="CLOSED"</formula>
    </cfRule>
    <cfRule type="expression" dxfId="5609" priority="20888">
      <formula>$J1464:$J4394="OPEN"</formula>
    </cfRule>
  </conditionalFormatting>
  <conditionalFormatting sqref="AJ1464:AK1464">
    <cfRule type="expression" dxfId="5608" priority="20885">
      <formula>$J1464:$J4400="CLOSED"</formula>
    </cfRule>
    <cfRule type="expression" dxfId="5607" priority="20886">
      <formula>$J1464:$J4400="OPEN"</formula>
    </cfRule>
  </conditionalFormatting>
  <conditionalFormatting sqref="AH1464:AI1464">
    <cfRule type="expression" dxfId="5606" priority="20883">
      <formula>$J1464:$J4210="CLOSED"</formula>
    </cfRule>
    <cfRule type="expression" dxfId="5605" priority="20884">
      <formula>$J1464:$J4210="OPEN"</formula>
    </cfRule>
  </conditionalFormatting>
  <conditionalFormatting sqref="B1464:D1464">
    <cfRule type="expression" dxfId="5604" priority="20881">
      <formula>$J1464:$J4167="CLOSED"</formula>
    </cfRule>
    <cfRule type="expression" dxfId="5603" priority="20882">
      <formula>$J1464:$J4167="OPEN"</formula>
    </cfRule>
  </conditionalFormatting>
  <conditionalFormatting sqref="J1464">
    <cfRule type="expression" dxfId="5602" priority="20879">
      <formula>$J1464:$J4155="CLOSED"</formula>
    </cfRule>
    <cfRule type="expression" dxfId="5601" priority="20880">
      <formula>$J1464:$J4155="OPEN"</formula>
    </cfRule>
  </conditionalFormatting>
  <conditionalFormatting sqref="AA1464:AG1464">
    <cfRule type="expression" dxfId="5600" priority="20877">
      <formula>$J1464:$J4149="CLOSED"</formula>
    </cfRule>
    <cfRule type="expression" dxfId="5599" priority="20878">
      <formula>$J1464:$J4149="OPEN"</formula>
    </cfRule>
  </conditionalFormatting>
  <conditionalFormatting sqref="B1464:D1464">
    <cfRule type="expression" dxfId="5598" priority="20875">
      <formula>$J1464:$J4143="CLOSED"</formula>
    </cfRule>
    <cfRule type="expression" dxfId="5597" priority="20876">
      <formula>$J1464:$J4143="OPEN"</formula>
    </cfRule>
  </conditionalFormatting>
  <conditionalFormatting sqref="AH1464:AI1464">
    <cfRule type="expression" dxfId="5596" priority="20873">
      <formula>$J1464:$J4204="CLOSED"</formula>
    </cfRule>
    <cfRule type="expression" dxfId="5595" priority="20874">
      <formula>$J1464:$J4204="OPEN"</formula>
    </cfRule>
  </conditionalFormatting>
  <conditionalFormatting sqref="J1464">
    <cfRule type="expression" dxfId="5594" priority="20871">
      <formula>$J1464:$J4149="CLOSED"</formula>
    </cfRule>
    <cfRule type="expression" dxfId="5593" priority="20872">
      <formula>$J1464:$J4149="OPEN"</formula>
    </cfRule>
  </conditionalFormatting>
  <conditionalFormatting sqref="AJ1464:AK1464">
    <cfRule type="expression" dxfId="5592" priority="20869">
      <formula>$J1464:$J4394="CLOSED"</formula>
    </cfRule>
    <cfRule type="expression" dxfId="5591" priority="20870">
      <formula>$J1464:$J4394="OPEN"</formula>
    </cfRule>
  </conditionalFormatting>
  <conditionalFormatting sqref="K1464">
    <cfRule type="expression" dxfId="5590" priority="20867">
      <formula>$J1464:$J4146="CLOSED"</formula>
    </cfRule>
    <cfRule type="expression" dxfId="5589" priority="20868">
      <formula>$J1464:$J4146="OPEN"</formula>
    </cfRule>
  </conditionalFormatting>
  <conditionalFormatting sqref="F1464">
    <cfRule type="expression" dxfId="5588" priority="20865">
      <formula>$J1464:$J4193="CLOSED"</formula>
    </cfRule>
    <cfRule type="expression" dxfId="5587" priority="20866">
      <formula>$J1464:$J4193="OPEN"</formula>
    </cfRule>
  </conditionalFormatting>
  <conditionalFormatting sqref="K1464">
    <cfRule type="expression" dxfId="5586" priority="20863">
      <formula>$J1464:$J4186="CLOSED"</formula>
    </cfRule>
    <cfRule type="expression" dxfId="5585" priority="20864">
      <formula>$J1464:$J4186="OPEN"</formula>
    </cfRule>
  </conditionalFormatting>
  <conditionalFormatting sqref="AA1462:AG1462">
    <cfRule type="expression" dxfId="5584" priority="20837">
      <formula>$J1462:$J4141="CLOSED"</formula>
    </cfRule>
    <cfRule type="expression" dxfId="5583" priority="20838">
      <formula>$J1462:$J4141="OPEN"</formula>
    </cfRule>
  </conditionalFormatting>
  <conditionalFormatting sqref="Z1462">
    <cfRule type="expression" dxfId="5582" priority="20835">
      <formula>$J1462:$J4130="CLOSED"</formula>
    </cfRule>
    <cfRule type="expression" dxfId="5581" priority="20836">
      <formula>$J1462:$J4130="OPEN"</formula>
    </cfRule>
  </conditionalFormatting>
  <conditionalFormatting sqref="AL1463:AN1463">
    <cfRule type="expression" dxfId="5580" priority="20833">
      <formula>$J1463:$J4501="CLOSED"</formula>
    </cfRule>
    <cfRule type="expression" dxfId="5579" priority="20834">
      <formula>$J1463:$J4501="OPEN"</formula>
    </cfRule>
  </conditionalFormatting>
  <conditionalFormatting sqref="AR1463">
    <cfRule type="expression" dxfId="5578" priority="20831">
      <formula>$J1463:$J4501="CLOSED"</formula>
    </cfRule>
    <cfRule type="expression" dxfId="5577" priority="20832">
      <formula>$J1463:$J4501="OPEN"</formula>
    </cfRule>
  </conditionalFormatting>
  <conditionalFormatting sqref="AA1463:AG1463">
    <cfRule type="expression" dxfId="5576" priority="20829">
      <formula>$J1463:$J4501="CLOSED"</formula>
    </cfRule>
    <cfRule type="expression" dxfId="5575" priority="20830">
      <formula>$J1463:$J4501="OPEN"</formula>
    </cfRule>
  </conditionalFormatting>
  <conditionalFormatting sqref="L1462:X1462">
    <cfRule type="expression" dxfId="5574" priority="20827">
      <formula>$J1462:$J4147="CLOSED"</formula>
    </cfRule>
    <cfRule type="expression" dxfId="5573" priority="20828">
      <formula>$J1462:$J4147="OPEN"</formula>
    </cfRule>
  </conditionalFormatting>
  <conditionalFormatting sqref="L1462:X1462">
    <cfRule type="expression" dxfId="5572" priority="20825">
      <formula>$J1462:$J4141="CLOSED"</formula>
    </cfRule>
    <cfRule type="expression" dxfId="5571" priority="20826">
      <formula>$J1462:$J4141="OPEN"</formula>
    </cfRule>
  </conditionalFormatting>
  <conditionalFormatting sqref="AL1462:AN1462">
    <cfRule type="expression" dxfId="5570" priority="20823">
      <formula>$J1462:$J4147="CLOSED"</formula>
    </cfRule>
    <cfRule type="expression" dxfId="5569" priority="20824">
      <formula>$J1462:$J4147="OPEN"</formula>
    </cfRule>
  </conditionalFormatting>
  <conditionalFormatting sqref="AL1462:AN1462">
    <cfRule type="expression" dxfId="5568" priority="20821">
      <formula>$J1462:$J4141="CLOSED"</formula>
    </cfRule>
    <cfRule type="expression" dxfId="5567" priority="20822">
      <formula>$J1462:$J4141="OPEN"</formula>
    </cfRule>
  </conditionalFormatting>
  <conditionalFormatting sqref="AO1462:AQ1462">
    <cfRule type="expression" dxfId="5566" priority="20819">
      <formula>$J1462:$J4398="CLOSED"</formula>
    </cfRule>
    <cfRule type="expression" dxfId="5565" priority="20820">
      <formula>$J1462:$J4398="OPEN"</formula>
    </cfRule>
  </conditionalFormatting>
  <conditionalFormatting sqref="AR1462">
    <cfRule type="expression" dxfId="5564" priority="20817">
      <formula>$J1462:$J4147="CLOSED"</formula>
    </cfRule>
    <cfRule type="expression" dxfId="5563" priority="20818">
      <formula>$J1462:$J4147="OPEN"</formula>
    </cfRule>
  </conditionalFormatting>
  <conditionalFormatting sqref="AR1462">
    <cfRule type="expression" dxfId="5562" priority="20815">
      <formula>$J1462:$J4141="CLOSED"</formula>
    </cfRule>
    <cfRule type="expression" dxfId="5561" priority="20816">
      <formula>$J1462:$J4141="OPEN"</formula>
    </cfRule>
  </conditionalFormatting>
  <conditionalFormatting sqref="AO1462:AQ1462">
    <cfRule type="expression" dxfId="5560" priority="20813">
      <formula>$J1462:$J4392="CLOSED"</formula>
    </cfRule>
    <cfRule type="expression" dxfId="5559" priority="20814">
      <formula>$J1462:$J4392="OPEN"</formula>
    </cfRule>
  </conditionalFormatting>
  <conditionalFormatting sqref="AJ1462:AK1462">
    <cfRule type="expression" dxfId="5558" priority="20811">
      <formula>$J1462:$J4398="CLOSED"</formula>
    </cfRule>
    <cfRule type="expression" dxfId="5557" priority="20812">
      <formula>$J1462:$J4398="OPEN"</formula>
    </cfRule>
  </conditionalFormatting>
  <conditionalFormatting sqref="AH1462:AI1462">
    <cfRule type="expression" dxfId="5556" priority="20809">
      <formula>$J1462:$J4208="CLOSED"</formula>
    </cfRule>
    <cfRule type="expression" dxfId="5555" priority="20810">
      <formula>$J1462:$J4208="OPEN"</formula>
    </cfRule>
  </conditionalFormatting>
  <conditionalFormatting sqref="B1462:D1462">
    <cfRule type="expression" dxfId="5554" priority="20807">
      <formula>$J1462:$J4165="CLOSED"</formula>
    </cfRule>
    <cfRule type="expression" dxfId="5553" priority="20808">
      <formula>$J1462:$J4165="OPEN"</formula>
    </cfRule>
  </conditionalFormatting>
  <conditionalFormatting sqref="J1462">
    <cfRule type="expression" dxfId="5552" priority="20805">
      <formula>$J1462:$J4153="CLOSED"</formula>
    </cfRule>
    <cfRule type="expression" dxfId="5551" priority="20806">
      <formula>$J1462:$J4153="OPEN"</formula>
    </cfRule>
  </conditionalFormatting>
  <conditionalFormatting sqref="AA1462:AG1462">
    <cfRule type="expression" dxfId="5550" priority="20803">
      <formula>$J1462:$J4147="CLOSED"</formula>
    </cfRule>
    <cfRule type="expression" dxfId="5549" priority="20804">
      <formula>$J1462:$J4147="OPEN"</formula>
    </cfRule>
  </conditionalFormatting>
  <conditionalFormatting sqref="B1462:D1462">
    <cfRule type="expression" dxfId="5548" priority="20801">
      <formula>$J1462:$J4141="CLOSED"</formula>
    </cfRule>
    <cfRule type="expression" dxfId="5547" priority="20802">
      <formula>$J1462:$J4141="OPEN"</formula>
    </cfRule>
  </conditionalFormatting>
  <conditionalFormatting sqref="AH1462:AI1462">
    <cfRule type="expression" dxfId="5546" priority="20799">
      <formula>$J1462:$J4202="CLOSED"</formula>
    </cfRule>
    <cfRule type="expression" dxfId="5545" priority="20800">
      <formula>$J1462:$J4202="OPEN"</formula>
    </cfRule>
  </conditionalFormatting>
  <conditionalFormatting sqref="J1462">
    <cfRule type="expression" dxfId="5544" priority="20797">
      <formula>$J1462:$J4147="CLOSED"</formula>
    </cfRule>
    <cfRule type="expression" dxfId="5543" priority="20798">
      <formula>$J1462:$J4147="OPEN"</formula>
    </cfRule>
  </conditionalFormatting>
  <conditionalFormatting sqref="AJ1462:AK1462">
    <cfRule type="expression" dxfId="5542" priority="20795">
      <formula>$J1462:$J4392="CLOSED"</formula>
    </cfRule>
    <cfRule type="expression" dxfId="5541" priority="20796">
      <formula>$J1462:$J4392="OPEN"</formula>
    </cfRule>
  </conditionalFormatting>
  <conditionalFormatting sqref="K1462">
    <cfRule type="expression" dxfId="5540" priority="20793">
      <formula>$J1462:$J4144="CLOSED"</formula>
    </cfRule>
    <cfRule type="expression" dxfId="5539" priority="20794">
      <formula>$J1462:$J4144="OPEN"</formula>
    </cfRule>
  </conditionalFormatting>
  <conditionalFormatting sqref="F1462">
    <cfRule type="expression" dxfId="5538" priority="20791">
      <formula>$J1462:$J4191="CLOSED"</formula>
    </cfRule>
    <cfRule type="expression" dxfId="5537" priority="20792">
      <formula>$J1462:$J4191="OPEN"</formula>
    </cfRule>
  </conditionalFormatting>
  <conditionalFormatting sqref="K1462">
    <cfRule type="expression" dxfId="5536" priority="20789">
      <formula>$J1462:$J4184="CLOSED"</formula>
    </cfRule>
    <cfRule type="expression" dxfId="5535" priority="20790">
      <formula>$J1462:$J4184="OPEN"</formula>
    </cfRule>
  </conditionalFormatting>
  <conditionalFormatting sqref="L1463:V1463">
    <cfRule type="expression" dxfId="5534" priority="20787">
      <formula>$J1463:$J4501="CLOSED"</formula>
    </cfRule>
    <cfRule type="expression" dxfId="5533" priority="20788">
      <formula>$J1463:$J4501="OPEN"</formula>
    </cfRule>
  </conditionalFormatting>
  <conditionalFormatting sqref="AO1463:AQ1463">
    <cfRule type="expression" dxfId="5532" priority="20785">
      <formula>$J1463:$J4752="CLOSED"</formula>
    </cfRule>
    <cfRule type="expression" dxfId="5531" priority="20786">
      <formula>$J1463:$J4752="OPEN"</formula>
    </cfRule>
  </conditionalFormatting>
  <conditionalFormatting sqref="Z1463">
    <cfRule type="expression" dxfId="5530" priority="20783">
      <formula>$J1463:$J4165="CLOSED"</formula>
    </cfRule>
    <cfRule type="expression" dxfId="5529" priority="20784">
      <formula>$J1463:$J4165="OPEN"</formula>
    </cfRule>
  </conditionalFormatting>
  <conditionalFormatting sqref="AH1463:AI1463">
    <cfRule type="expression" dxfId="5528" priority="20781">
      <formula>$J1463:$J4562="CLOSED"</formula>
    </cfRule>
    <cfRule type="expression" dxfId="5527" priority="20782">
      <formula>$J1463:$J4562="OPEN"</formula>
    </cfRule>
  </conditionalFormatting>
  <conditionalFormatting sqref="W1463">
    <cfRule type="expression" dxfId="5526" priority="20779">
      <formula>$J1463:$J4514="CLOSED"</formula>
    </cfRule>
    <cfRule type="expression" dxfId="5525" priority="20780">
      <formula>$J1463:$J4514="OPEN"</formula>
    </cfRule>
  </conditionalFormatting>
  <conditionalFormatting sqref="D1463">
    <cfRule type="expression" dxfId="5524" priority="20777">
      <formula>$J1463:$J4521="CLOSED"</formula>
    </cfRule>
    <cfRule type="expression" dxfId="5523" priority="20778">
      <formula>$J1463:$J4521="OPEN"</formula>
    </cfRule>
  </conditionalFormatting>
  <conditionalFormatting sqref="AJ1463:AK1463">
    <cfRule type="expression" dxfId="5522" priority="20775">
      <formula>$J1463:$J4752="CLOSED"</formula>
    </cfRule>
    <cfRule type="expression" dxfId="5521" priority="20776">
      <formula>$J1463:$J4752="OPEN"</formula>
    </cfRule>
  </conditionalFormatting>
  <conditionalFormatting sqref="J1463">
    <cfRule type="expression" dxfId="5520" priority="20773">
      <formula>$J1463:$J4507="CLOSED"</formula>
    </cfRule>
    <cfRule type="expression" dxfId="5519" priority="20774">
      <formula>$J1463:$J4507="OPEN"</formula>
    </cfRule>
  </conditionalFormatting>
  <conditionalFormatting sqref="K1463">
    <cfRule type="expression" dxfId="5518" priority="20771">
      <formula>$J1463:$J4524="CLOSED"</formula>
    </cfRule>
    <cfRule type="expression" dxfId="5517" priority="20772">
      <formula>$J1463:$J4524="OPEN"</formula>
    </cfRule>
  </conditionalFormatting>
  <conditionalFormatting sqref="F1463">
    <cfRule type="expression" dxfId="5516" priority="20769">
      <formula>$J1463:$J4541="CLOSED"</formula>
    </cfRule>
    <cfRule type="expression" dxfId="5515" priority="20770">
      <formula>$J1463:$J4541="OPEN"</formula>
    </cfRule>
  </conditionalFormatting>
  <conditionalFormatting sqref="B1463:C1463">
    <cfRule type="expression" dxfId="5514" priority="20767">
      <formula>$J1463:$J4502="CLOSED"</formula>
    </cfRule>
    <cfRule type="expression" dxfId="5513" priority="20768">
      <formula>$J1463:$J4502="OPEN"</formula>
    </cfRule>
  </conditionalFormatting>
  <conditionalFormatting sqref="X1463">
    <cfRule type="expression" dxfId="5512" priority="20765">
      <formula>$J1463:$J4501="CLOSED"</formula>
    </cfRule>
    <cfRule type="expression" dxfId="5511" priority="20766">
      <formula>$J1463:$J4501="OPEN"</formula>
    </cfRule>
  </conditionalFormatting>
  <conditionalFormatting sqref="C1474:G1474">
    <cfRule type="expression" dxfId="5510" priority="20673">
      <formula>$J1474:$J4111="CLOSED"</formula>
    </cfRule>
    <cfRule type="expression" dxfId="5509" priority="20674">
      <formula>$J1474:$J4111="OPEN"</formula>
    </cfRule>
  </conditionalFormatting>
  <conditionalFormatting sqref="F1466">
    <cfRule type="expression" dxfId="5508" priority="20657">
      <formula>$J1466:$J4143="CLOSED"</formula>
    </cfRule>
    <cfRule type="expression" dxfId="5507" priority="20658">
      <formula>$J1466:$J4143="OPEN"</formula>
    </cfRule>
  </conditionalFormatting>
  <conditionalFormatting sqref="W1466">
    <cfRule type="expression" dxfId="5506" priority="20655">
      <formula>$J1466:$J4149="CLOSED"</formula>
    </cfRule>
    <cfRule type="expression" dxfId="5505" priority="20656">
      <formula>$J1466:$J4149="OPEN"</formula>
    </cfRule>
  </conditionalFormatting>
  <conditionalFormatting sqref="W1466">
    <cfRule type="expression" dxfId="5504" priority="20653">
      <formula>$J1466:$J4143="CLOSED"</formula>
    </cfRule>
    <cfRule type="expression" dxfId="5503" priority="20654">
      <formula>$J1466:$J4143="OPEN"</formula>
    </cfRule>
  </conditionalFormatting>
  <conditionalFormatting sqref="F1466">
    <cfRule type="expression" dxfId="5502" priority="20651">
      <formula>$J1466:$J4193="CLOSED"</formula>
    </cfRule>
    <cfRule type="expression" dxfId="5501" priority="20652">
      <formula>$J1466:$J4193="OPEN"</formula>
    </cfRule>
  </conditionalFormatting>
  <conditionalFormatting sqref="W1467">
    <cfRule type="expression" dxfId="5500" priority="20649">
      <formula>$J1467:$J4516="CLOSED"</formula>
    </cfRule>
    <cfRule type="expression" dxfId="5499" priority="20650">
      <formula>$J1467:$J4516="OPEN"</formula>
    </cfRule>
  </conditionalFormatting>
  <conditionalFormatting sqref="F1467">
    <cfRule type="expression" dxfId="5498" priority="20647">
      <formula>$J1467:$J4543="CLOSED"</formula>
    </cfRule>
    <cfRule type="expression" dxfId="5497" priority="20648">
      <formula>$J1467:$J4543="OPEN"</formula>
    </cfRule>
  </conditionalFormatting>
  <conditionalFormatting sqref="F1475">
    <cfRule type="expression" dxfId="5496" priority="20641">
      <formula>$J1475:$J4152="CLOSED"</formula>
    </cfRule>
    <cfRule type="expression" dxfId="5495" priority="20642">
      <formula>$J1475:$J4152="OPEN"</formula>
    </cfRule>
  </conditionalFormatting>
  <conditionalFormatting sqref="F1475">
    <cfRule type="expression" dxfId="5494" priority="20639">
      <formula>$J1475:$J4202="CLOSED"</formula>
    </cfRule>
    <cfRule type="expression" dxfId="5493" priority="20640">
      <formula>$J1475:$J4202="OPEN"</formula>
    </cfRule>
  </conditionalFormatting>
  <conditionalFormatting sqref="K1475">
    <cfRule type="expression" dxfId="5492" priority="20633">
      <formula>$J1475:$J4179="CLOSED"</formula>
    </cfRule>
    <cfRule type="expression" dxfId="5491" priority="20634">
      <formula>$J1475:$J4179="OPEN"</formula>
    </cfRule>
  </conditionalFormatting>
  <conditionalFormatting sqref="K1476">
    <cfRule type="expression" dxfId="5490" priority="20631">
      <formula>$J1476:$J4139="CLOSED"</formula>
    </cfRule>
    <cfRule type="expression" dxfId="5489" priority="20632">
      <formula>$J1476:$J4139="OPEN"</formula>
    </cfRule>
  </conditionalFormatting>
  <conditionalFormatting sqref="Z1480:AG1480">
    <cfRule type="expression" dxfId="5488" priority="20627">
      <formula>$J1480:$J4117="CLOSED"</formula>
    </cfRule>
    <cfRule type="expression" dxfId="5487" priority="20628">
      <formula>$J1480:$J4117="OPEN"</formula>
    </cfRule>
  </conditionalFormatting>
  <conditionalFormatting sqref="AR1480">
    <cfRule type="expression" dxfId="5486" priority="20625">
      <formula>$J1480:$J4117="CLOSED"</formula>
    </cfRule>
    <cfRule type="expression" dxfId="5485" priority="20626">
      <formula>$J1480:$J4117="OPEN"</formula>
    </cfRule>
  </conditionalFormatting>
  <conditionalFormatting sqref="H1480:I1480">
    <cfRule type="expression" dxfId="5484" priority="20623">
      <formula>$J1480:$J4284="CLOSED"</formula>
    </cfRule>
    <cfRule type="expression" dxfId="5483" priority="20624">
      <formula>$J1480:$J4284="OPEN"</formula>
    </cfRule>
  </conditionalFormatting>
  <conditionalFormatting sqref="Y1480">
    <cfRule type="expression" dxfId="5482" priority="20621">
      <formula>$J1480:$J4119="CLOSED"</formula>
    </cfRule>
    <cfRule type="expression" dxfId="5481" priority="20622">
      <formula>$J1480:$J4119="OPEN"</formula>
    </cfRule>
  </conditionalFormatting>
  <conditionalFormatting sqref="AH1480:AI1480">
    <cfRule type="expression" dxfId="5480" priority="20619">
      <formula>$J1480:$J4178="CLOSED"</formula>
    </cfRule>
    <cfRule type="expression" dxfId="5479" priority="20620">
      <formula>$J1480:$J4178="OPEN"</formula>
    </cfRule>
  </conditionalFormatting>
  <conditionalFormatting sqref="AJ1480:AK1480">
    <cfRule type="expression" dxfId="5478" priority="20615">
      <formula>$J1480:$J4368="CLOSED"</formula>
    </cfRule>
    <cfRule type="expression" dxfId="5477" priority="20616">
      <formula>$J1480:$J4368="OPEN"</formula>
    </cfRule>
  </conditionalFormatting>
  <conditionalFormatting sqref="F1481">
    <cfRule type="expression" dxfId="5476" priority="20601">
      <formula>$J1481:$J4158="CLOSED"</formula>
    </cfRule>
    <cfRule type="expression" dxfId="5475" priority="20602">
      <formula>$J1481:$J4158="OPEN"</formula>
    </cfRule>
  </conditionalFormatting>
  <conditionalFormatting sqref="F1481">
    <cfRule type="expression" dxfId="5474" priority="20599">
      <formula>$J1481:$J4208="CLOSED"</formula>
    </cfRule>
    <cfRule type="expression" dxfId="5473" priority="20600">
      <formula>$J1481:$J4208="OPEN"</formula>
    </cfRule>
  </conditionalFormatting>
  <conditionalFormatting sqref="F1482">
    <cfRule type="expression" dxfId="5472" priority="20597">
      <formula>$J1482:$J4558="CLOSED"</formula>
    </cfRule>
    <cfRule type="expression" dxfId="5471" priority="20598">
      <formula>$J1482:$J4558="OPEN"</formula>
    </cfRule>
  </conditionalFormatting>
  <conditionalFormatting sqref="K1481">
    <cfRule type="expression" dxfId="5470" priority="20593">
      <formula>$J1481:$J4185="CLOSED"</formula>
    </cfRule>
    <cfRule type="expression" dxfId="5469" priority="20594">
      <formula>$J1481:$J4185="OPEN"</formula>
    </cfRule>
  </conditionalFormatting>
  <conditionalFormatting sqref="K1482">
    <cfRule type="expression" dxfId="5468" priority="20591">
      <formula>$J1482:$J4145="CLOSED"</formula>
    </cfRule>
    <cfRule type="expression" dxfId="5467" priority="20592">
      <formula>$J1482:$J4145="OPEN"</formula>
    </cfRule>
  </conditionalFormatting>
  <conditionalFormatting sqref="A1483">
    <cfRule type="expression" dxfId="5466" priority="20589">
      <formula>$J1483:$J4287="CLOSED"</formula>
    </cfRule>
    <cfRule type="expression" dxfId="5465" priority="20590">
      <formula>$J1483:$J4287="OPEN"</formula>
    </cfRule>
  </conditionalFormatting>
  <conditionalFormatting sqref="Z1483:AG1483">
    <cfRule type="expression" dxfId="5464" priority="20587">
      <formula>$J1483:$J4120="CLOSED"</formula>
    </cfRule>
    <cfRule type="expression" dxfId="5463" priority="20588">
      <formula>$J1483:$J4120="OPEN"</formula>
    </cfRule>
  </conditionalFormatting>
  <conditionalFormatting sqref="AR1483">
    <cfRule type="expression" dxfId="5462" priority="20585">
      <formula>$J1483:$J4120="CLOSED"</formula>
    </cfRule>
    <cfRule type="expression" dxfId="5461" priority="20586">
      <formula>$J1483:$J4120="OPEN"</formula>
    </cfRule>
  </conditionalFormatting>
  <conditionalFormatting sqref="Y1483">
    <cfRule type="expression" dxfId="5460" priority="20581">
      <formula>$J1483:$J4122="CLOSED"</formula>
    </cfRule>
    <cfRule type="expression" dxfId="5459" priority="20582">
      <formula>$J1483:$J4122="OPEN"</formula>
    </cfRule>
  </conditionalFormatting>
  <conditionalFormatting sqref="AH1483:AI1483">
    <cfRule type="expression" dxfId="5458" priority="20579">
      <formula>$J1483:$J4181="CLOSED"</formula>
    </cfRule>
    <cfRule type="expression" dxfId="5457" priority="20580">
      <formula>$J1483:$J4181="OPEN"</formula>
    </cfRule>
  </conditionalFormatting>
  <conditionalFormatting sqref="AJ1483:AK1483">
    <cfRule type="expression" dxfId="5456" priority="20575">
      <formula>$J1483:$J4371="CLOSED"</formula>
    </cfRule>
    <cfRule type="expression" dxfId="5455" priority="20576">
      <formula>$J1483:$J4371="OPEN"</formula>
    </cfRule>
  </conditionalFormatting>
  <conditionalFormatting sqref="K1483 K1466:K1474 K1477:K1480">
    <cfRule type="expression" dxfId="5454" priority="20573">
      <formula>$J1466:$J4106="CLOSED"</formula>
    </cfRule>
    <cfRule type="expression" dxfId="5453" priority="20574">
      <formula>$J1466:$J4106="OPEN"</formula>
    </cfRule>
  </conditionalFormatting>
  <conditionalFormatting sqref="W1483">
    <cfRule type="expression" dxfId="5452" priority="20571">
      <formula>$J1483:$J4166="CLOSED"</formula>
    </cfRule>
    <cfRule type="expression" dxfId="5451" priority="20572">
      <formula>$J1483:$J4166="OPEN"</formula>
    </cfRule>
  </conditionalFormatting>
  <conditionalFormatting sqref="W1483">
    <cfRule type="expression" dxfId="5450" priority="20569">
      <formula>$J1483:$J4160="CLOSED"</formula>
    </cfRule>
    <cfRule type="expression" dxfId="5449" priority="20570">
      <formula>$J1483:$J4160="OPEN"</formula>
    </cfRule>
  </conditionalFormatting>
  <conditionalFormatting sqref="B1483">
    <cfRule type="expression" dxfId="5448" priority="20567">
      <formula>$J1483:$J4520="CLOSED"</formula>
    </cfRule>
    <cfRule type="expression" dxfId="5447" priority="20568">
      <formula>$J1483:$J4520="OPEN"</formula>
    </cfRule>
  </conditionalFormatting>
  <conditionalFormatting sqref="A1484">
    <cfRule type="expression" dxfId="5446" priority="20565">
      <formula>$J1484:$J4288="CLOSED"</formula>
    </cfRule>
    <cfRule type="expression" dxfId="5445" priority="20566">
      <formula>$J1484:$J4288="OPEN"</formula>
    </cfRule>
  </conditionalFormatting>
  <conditionalFormatting sqref="Z1484:AG1484">
    <cfRule type="expression" dxfId="5444" priority="20563">
      <formula>$J1484:$J4121="CLOSED"</formula>
    </cfRule>
    <cfRule type="expression" dxfId="5443" priority="20564">
      <formula>$J1484:$J4121="OPEN"</formula>
    </cfRule>
  </conditionalFormatting>
  <conditionalFormatting sqref="AR1484">
    <cfRule type="expression" dxfId="5442" priority="20561">
      <formula>$J1484:$J4121="CLOSED"</formula>
    </cfRule>
    <cfRule type="expression" dxfId="5441" priority="20562">
      <formula>$J1484:$J4121="OPEN"</formula>
    </cfRule>
  </conditionalFormatting>
  <conditionalFormatting sqref="Y1484">
    <cfRule type="expression" dxfId="5440" priority="20557">
      <formula>$J1484:$J4123="CLOSED"</formula>
    </cfRule>
    <cfRule type="expression" dxfId="5439" priority="20558">
      <formula>$J1484:$J4123="OPEN"</formula>
    </cfRule>
  </conditionalFormatting>
  <conditionalFormatting sqref="AH1484:AI1484">
    <cfRule type="expression" dxfId="5438" priority="20555">
      <formula>$J1484:$J4182="CLOSED"</formula>
    </cfRule>
    <cfRule type="expression" dxfId="5437" priority="20556">
      <formula>$J1484:$J4182="OPEN"</formula>
    </cfRule>
  </conditionalFormatting>
  <conditionalFormatting sqref="AJ1484:AK1484">
    <cfRule type="expression" dxfId="5436" priority="20551">
      <formula>$J1484:$J4372="CLOSED"</formula>
    </cfRule>
    <cfRule type="expression" dxfId="5435" priority="20552">
      <formula>$J1484:$J4372="OPEN"</formula>
    </cfRule>
  </conditionalFormatting>
  <conditionalFormatting sqref="K1484">
    <cfRule type="expression" dxfId="5434" priority="20549">
      <formula>$J1484:$J4124="CLOSED"</formula>
    </cfRule>
    <cfRule type="expression" dxfId="5433" priority="20550">
      <formula>$J1484:$J4124="OPEN"</formula>
    </cfRule>
  </conditionalFormatting>
  <conditionalFormatting sqref="B1484">
    <cfRule type="expression" dxfId="5432" priority="20543">
      <formula>$J1484:$J4521="CLOSED"</formula>
    </cfRule>
    <cfRule type="expression" dxfId="5431" priority="20544">
      <formula>$J1484:$J4521="OPEN"</formula>
    </cfRule>
  </conditionalFormatting>
  <conditionalFormatting sqref="F1485">
    <cfRule type="expression" dxfId="5430" priority="20531">
      <formula>$J1485:$J4162="CLOSED"</formula>
    </cfRule>
    <cfRule type="expression" dxfId="5429" priority="20532">
      <formula>$J1485:$J4162="OPEN"</formula>
    </cfRule>
  </conditionalFormatting>
  <conditionalFormatting sqref="F1485">
    <cfRule type="expression" dxfId="5428" priority="20529">
      <formula>$J1485:$J4212="CLOSED"</formula>
    </cfRule>
    <cfRule type="expression" dxfId="5427" priority="20530">
      <formula>$J1485:$J4212="OPEN"</formula>
    </cfRule>
  </conditionalFormatting>
  <conditionalFormatting sqref="F1486">
    <cfRule type="expression" dxfId="5426" priority="20527">
      <formula>$J1486:$J4562="CLOSED"</formula>
    </cfRule>
    <cfRule type="expression" dxfId="5425" priority="20528">
      <formula>$J1486:$J4562="OPEN"</formula>
    </cfRule>
  </conditionalFormatting>
  <conditionalFormatting sqref="K1485">
    <cfRule type="expression" dxfId="5424" priority="20523">
      <formula>$J1485:$J4189="CLOSED"</formula>
    </cfRule>
    <cfRule type="expression" dxfId="5423" priority="20524">
      <formula>$J1485:$J4189="OPEN"</formula>
    </cfRule>
  </conditionalFormatting>
  <conditionalFormatting sqref="K1486">
    <cfRule type="expression" dxfId="5422" priority="20521">
      <formula>$J1486:$J4149="CLOSED"</formula>
    </cfRule>
    <cfRule type="expression" dxfId="5421" priority="20522">
      <formula>$J1486:$J4149="OPEN"</formula>
    </cfRule>
  </conditionalFormatting>
  <conditionalFormatting sqref="A1487">
    <cfRule type="expression" dxfId="5420" priority="20519">
      <formula>$J1487:$J4291="CLOSED"</formula>
    </cfRule>
    <cfRule type="expression" dxfId="5419" priority="20520">
      <formula>$J1487:$J4291="OPEN"</formula>
    </cfRule>
  </conditionalFormatting>
  <conditionalFormatting sqref="Z1487:AG1487">
    <cfRule type="expression" dxfId="5418" priority="20517">
      <formula>$J1487:$J4124="CLOSED"</formula>
    </cfRule>
    <cfRule type="expression" dxfId="5417" priority="20518">
      <formula>$J1487:$J4124="OPEN"</formula>
    </cfRule>
  </conditionalFormatting>
  <conditionalFormatting sqref="AR1487">
    <cfRule type="expression" dxfId="5416" priority="20515">
      <formula>$J1487:$J4124="CLOSED"</formula>
    </cfRule>
    <cfRule type="expression" dxfId="5415" priority="20516">
      <formula>$J1487:$J4124="OPEN"</formula>
    </cfRule>
  </conditionalFormatting>
  <conditionalFormatting sqref="Y1487">
    <cfRule type="expression" dxfId="5414" priority="20513">
      <formula>$J1487:$J4126="CLOSED"</formula>
    </cfRule>
    <cfRule type="expression" dxfId="5413" priority="20514">
      <formula>$J1487:$J4126="OPEN"</formula>
    </cfRule>
  </conditionalFormatting>
  <conditionalFormatting sqref="AH1487:AI1487">
    <cfRule type="expression" dxfId="5412" priority="20511">
      <formula>$J1487:$J4185="CLOSED"</formula>
    </cfRule>
    <cfRule type="expression" dxfId="5411" priority="20512">
      <formula>$J1487:$J4185="OPEN"</formula>
    </cfRule>
  </conditionalFormatting>
  <conditionalFormatting sqref="AJ1487:AK1487">
    <cfRule type="expression" dxfId="5410" priority="20507">
      <formula>$J1487:$J4375="CLOSED"</formula>
    </cfRule>
    <cfRule type="expression" dxfId="5409" priority="20508">
      <formula>$J1487:$J4375="OPEN"</formula>
    </cfRule>
  </conditionalFormatting>
  <conditionalFormatting sqref="K1487">
    <cfRule type="expression" dxfId="5408" priority="20505">
      <formula>$J1487:$J4127="CLOSED"</formula>
    </cfRule>
    <cfRule type="expression" dxfId="5407" priority="20506">
      <formula>$J1487:$J4127="OPEN"</formula>
    </cfRule>
  </conditionalFormatting>
  <conditionalFormatting sqref="W1487">
    <cfRule type="expression" dxfId="5406" priority="20503">
      <formula>$J1487:$J4170="CLOSED"</formula>
    </cfRule>
    <cfRule type="expression" dxfId="5405" priority="20504">
      <formula>$J1487:$J4170="OPEN"</formula>
    </cfRule>
  </conditionalFormatting>
  <conditionalFormatting sqref="W1487">
    <cfRule type="expression" dxfId="5404" priority="20501">
      <formula>$J1487:$J4164="CLOSED"</formula>
    </cfRule>
    <cfRule type="expression" dxfId="5403" priority="20502">
      <formula>$J1487:$J4164="OPEN"</formula>
    </cfRule>
  </conditionalFormatting>
  <conditionalFormatting sqref="B1487">
    <cfRule type="expression" dxfId="5402" priority="20499">
      <formula>$J1487:$J4524="CLOSED"</formula>
    </cfRule>
    <cfRule type="expression" dxfId="5401" priority="20500">
      <formula>$J1487:$J4524="OPEN"</formula>
    </cfRule>
  </conditionalFormatting>
  <conditionalFormatting sqref="D1487">
    <cfRule type="expression" dxfId="5400" priority="20497">
      <formula>$J1487:$J4126="CLOSED"</formula>
    </cfRule>
    <cfRule type="expression" dxfId="5399" priority="20498">
      <formula>$J1487:$J4126="OPEN"</formula>
    </cfRule>
  </conditionalFormatting>
  <conditionalFormatting sqref="H1487:I1487">
    <cfRule type="expression" dxfId="5398" priority="20493">
      <formula>$J1487:$J4291="CLOSED"</formula>
    </cfRule>
    <cfRule type="expression" dxfId="5397" priority="20494">
      <formula>$J1487:$J4291="OPEN"</formula>
    </cfRule>
  </conditionalFormatting>
  <conditionalFormatting sqref="A1488">
    <cfRule type="expression" dxfId="5396" priority="20477">
      <formula>$J1488:$J4292="CLOSED"</formula>
    </cfRule>
    <cfRule type="expression" dxfId="5395" priority="20478">
      <formula>$J1488:$J4292="OPEN"</formula>
    </cfRule>
  </conditionalFormatting>
  <conditionalFormatting sqref="F1488">
    <cfRule type="expression" dxfId="5394" priority="20465">
      <formula>$J1488:$J4165="CLOSED"</formula>
    </cfRule>
    <cfRule type="expression" dxfId="5393" priority="20466">
      <formula>$J1488:$J4165="OPEN"</formula>
    </cfRule>
  </conditionalFormatting>
  <conditionalFormatting sqref="F1488">
    <cfRule type="expression" dxfId="5392" priority="20463">
      <formula>$J1488:$J4215="CLOSED"</formula>
    </cfRule>
    <cfRule type="expression" dxfId="5391" priority="20464">
      <formula>$J1488:$J4215="OPEN"</formula>
    </cfRule>
  </conditionalFormatting>
  <conditionalFormatting sqref="F1489">
    <cfRule type="expression" dxfId="5390" priority="20461">
      <formula>$J1489:$J4565="CLOSED"</formula>
    </cfRule>
    <cfRule type="expression" dxfId="5389" priority="20462">
      <formula>$J1489:$J4565="OPEN"</formula>
    </cfRule>
  </conditionalFormatting>
  <conditionalFormatting sqref="K1488">
    <cfRule type="expression" dxfId="5388" priority="20457">
      <formula>$J1488:$J4192="CLOSED"</formula>
    </cfRule>
    <cfRule type="expression" dxfId="5387" priority="20458">
      <formula>$J1488:$J4192="OPEN"</formula>
    </cfRule>
  </conditionalFormatting>
  <conditionalFormatting sqref="K1489">
    <cfRule type="expression" dxfId="5386" priority="20455">
      <formula>$J1489:$J4152="CLOSED"</formula>
    </cfRule>
    <cfRule type="expression" dxfId="5385" priority="20456">
      <formula>$J1489:$J4152="OPEN"</formula>
    </cfRule>
  </conditionalFormatting>
  <conditionalFormatting sqref="Z1490:AG1490">
    <cfRule type="expression" dxfId="5384" priority="20451">
      <formula>$J1490:$J4127="CLOSED"</formula>
    </cfRule>
    <cfRule type="expression" dxfId="5383" priority="20452">
      <formula>$J1490:$J4127="OPEN"</formula>
    </cfRule>
  </conditionalFormatting>
  <conditionalFormatting sqref="AR1490">
    <cfRule type="expression" dxfId="5382" priority="20449">
      <formula>$J1490:$J4127="CLOSED"</formula>
    </cfRule>
    <cfRule type="expression" dxfId="5381" priority="20450">
      <formula>$J1490:$J4127="OPEN"</formula>
    </cfRule>
  </conditionalFormatting>
  <conditionalFormatting sqref="Y1490">
    <cfRule type="expression" dxfId="5380" priority="20447">
      <formula>$J1490:$J4129="CLOSED"</formula>
    </cfRule>
    <cfRule type="expression" dxfId="5379" priority="20448">
      <formula>$J1490:$J4129="OPEN"</formula>
    </cfRule>
  </conditionalFormatting>
  <conditionalFormatting sqref="AH1490:AI1490">
    <cfRule type="expression" dxfId="5378" priority="20445">
      <formula>$J1490:$J4188="CLOSED"</formula>
    </cfRule>
    <cfRule type="expression" dxfId="5377" priority="20446">
      <formula>$J1490:$J4188="OPEN"</formula>
    </cfRule>
  </conditionalFormatting>
  <conditionalFormatting sqref="AJ1490:AK1490">
    <cfRule type="expression" dxfId="5376" priority="20441">
      <formula>$J1490:$J4378="CLOSED"</formula>
    </cfRule>
    <cfRule type="expression" dxfId="5375" priority="20442">
      <formula>$J1490:$J4378="OPEN"</formula>
    </cfRule>
  </conditionalFormatting>
  <conditionalFormatting sqref="K1490">
    <cfRule type="expression" dxfId="5374" priority="20439">
      <formula>$J1490:$J4130="CLOSED"</formula>
    </cfRule>
    <cfRule type="expression" dxfId="5373" priority="20440">
      <formula>$J1490:$J4130="OPEN"</formula>
    </cfRule>
  </conditionalFormatting>
  <conditionalFormatting sqref="W1490">
    <cfRule type="expression" dxfId="5372" priority="20437">
      <formula>$J1490:$J4173="CLOSED"</formula>
    </cfRule>
    <cfRule type="expression" dxfId="5371" priority="20438">
      <formula>$J1490:$J4173="OPEN"</formula>
    </cfRule>
  </conditionalFormatting>
  <conditionalFormatting sqref="W1490">
    <cfRule type="expression" dxfId="5370" priority="20435">
      <formula>$J1490:$J4167="CLOSED"</formula>
    </cfRule>
    <cfRule type="expression" dxfId="5369" priority="20436">
      <formula>$J1490:$J4167="OPEN"</formula>
    </cfRule>
  </conditionalFormatting>
  <conditionalFormatting sqref="B1490">
    <cfRule type="expression" dxfId="5368" priority="20433">
      <formula>$J1490:$J4527="CLOSED"</formula>
    </cfRule>
    <cfRule type="expression" dxfId="5367" priority="20434">
      <formula>$J1490:$J4527="OPEN"</formula>
    </cfRule>
  </conditionalFormatting>
  <conditionalFormatting sqref="D1490">
    <cfRule type="expression" dxfId="5366" priority="20431">
      <formula>$J1490:$J4129="CLOSED"</formula>
    </cfRule>
    <cfRule type="expression" dxfId="5365" priority="20432">
      <formula>$J1490:$J4129="OPEN"</formula>
    </cfRule>
  </conditionalFormatting>
  <conditionalFormatting sqref="H1490:I1490">
    <cfRule type="expression" dxfId="5364" priority="20429">
      <formula>$J1490:$J4294="CLOSED"</formula>
    </cfRule>
    <cfRule type="expression" dxfId="5363" priority="20430">
      <formula>$J1490:$J4294="OPEN"</formula>
    </cfRule>
  </conditionalFormatting>
  <conditionalFormatting sqref="Z1491:AG1491">
    <cfRule type="expression" dxfId="5362" priority="20425">
      <formula>$J1491:$J4128="CLOSED"</formula>
    </cfRule>
    <cfRule type="expression" dxfId="5361" priority="20426">
      <formula>$J1491:$J4128="OPEN"</formula>
    </cfRule>
  </conditionalFormatting>
  <conditionalFormatting sqref="AR1491">
    <cfRule type="expression" dxfId="5360" priority="20423">
      <formula>$J1491:$J4128="CLOSED"</formula>
    </cfRule>
    <cfRule type="expression" dxfId="5359" priority="20424">
      <formula>$J1491:$J4128="OPEN"</formula>
    </cfRule>
  </conditionalFormatting>
  <conditionalFormatting sqref="Y1491">
    <cfRule type="expression" dxfId="5358" priority="20421">
      <formula>$J1491:$J4130="CLOSED"</formula>
    </cfRule>
    <cfRule type="expression" dxfId="5357" priority="20422">
      <formula>$J1491:$J4130="OPEN"</formula>
    </cfRule>
  </conditionalFormatting>
  <conditionalFormatting sqref="AH1491:AI1491">
    <cfRule type="expression" dxfId="5356" priority="20419">
      <formula>$J1491:$J4189="CLOSED"</formula>
    </cfRule>
    <cfRule type="expression" dxfId="5355" priority="20420">
      <formula>$J1491:$J4189="OPEN"</formula>
    </cfRule>
  </conditionalFormatting>
  <conditionalFormatting sqref="AJ1491:AK1491">
    <cfRule type="expression" dxfId="5354" priority="20415">
      <formula>$J1491:$J4379="CLOSED"</formula>
    </cfRule>
    <cfRule type="expression" dxfId="5353" priority="20416">
      <formula>$J1491:$J4379="OPEN"</formula>
    </cfRule>
  </conditionalFormatting>
  <conditionalFormatting sqref="K1491">
    <cfRule type="expression" dxfId="5352" priority="20413">
      <formula>$J1491:$J4131="CLOSED"</formula>
    </cfRule>
    <cfRule type="expression" dxfId="5351" priority="20414">
      <formula>$J1491:$J4131="OPEN"</formula>
    </cfRule>
  </conditionalFormatting>
  <conditionalFormatting sqref="W1491">
    <cfRule type="expression" dxfId="5350" priority="20411">
      <formula>$J1491:$J4174="CLOSED"</formula>
    </cfRule>
    <cfRule type="expression" dxfId="5349" priority="20412">
      <formula>$J1491:$J4174="OPEN"</formula>
    </cfRule>
  </conditionalFormatting>
  <conditionalFormatting sqref="W1491">
    <cfRule type="expression" dxfId="5348" priority="20409">
      <formula>$J1491:$J4168="CLOSED"</formula>
    </cfRule>
    <cfRule type="expression" dxfId="5347" priority="20410">
      <formula>$J1491:$J4168="OPEN"</formula>
    </cfRule>
  </conditionalFormatting>
  <conditionalFormatting sqref="B1491">
    <cfRule type="expression" dxfId="5346" priority="20407">
      <formula>$J1491:$J4528="CLOSED"</formula>
    </cfRule>
    <cfRule type="expression" dxfId="5345" priority="20408">
      <formula>$J1491:$J4528="OPEN"</formula>
    </cfRule>
  </conditionalFormatting>
  <conditionalFormatting sqref="D1491">
    <cfRule type="expression" dxfId="5344" priority="20405">
      <formula>$J1491:$J4130="CLOSED"</formula>
    </cfRule>
    <cfRule type="expression" dxfId="5343" priority="20406">
      <formula>$J1491:$J4130="OPEN"</formula>
    </cfRule>
  </conditionalFormatting>
  <conditionalFormatting sqref="H1491:I1491">
    <cfRule type="expression" dxfId="5342" priority="20403">
      <formula>$J1491:$J4295="CLOSED"</formula>
    </cfRule>
    <cfRule type="expression" dxfId="5341" priority="20404">
      <formula>$J1491:$J4295="OPEN"</formula>
    </cfRule>
  </conditionalFormatting>
  <conditionalFormatting sqref="A1491">
    <cfRule type="expression" dxfId="5340" priority="20401">
      <formula>$J1491:$J4295="CLOSED"</formula>
    </cfRule>
    <cfRule type="expression" dxfId="5339" priority="20402">
      <formula>$J1491:$J4295="OPEN"</formula>
    </cfRule>
  </conditionalFormatting>
  <conditionalFormatting sqref="K1494">
    <cfRule type="expression" dxfId="5338" priority="20391">
      <formula>$J1494:$J4132="CLOSED"</formula>
    </cfRule>
    <cfRule type="expression" dxfId="5337" priority="20392">
      <formula>$J1494:$J4132="OPEN"</formula>
    </cfRule>
  </conditionalFormatting>
  <conditionalFormatting sqref="F1492">
    <cfRule type="expression" dxfId="5336" priority="20377">
      <formula>$J1492:$J4169="CLOSED"</formula>
    </cfRule>
    <cfRule type="expression" dxfId="5335" priority="20378">
      <formula>$J1492:$J4169="OPEN"</formula>
    </cfRule>
  </conditionalFormatting>
  <conditionalFormatting sqref="F1492">
    <cfRule type="expression" dxfId="5334" priority="20375">
      <formula>$J1492:$J4219="CLOSED"</formula>
    </cfRule>
    <cfRule type="expression" dxfId="5333" priority="20376">
      <formula>$J1492:$J4219="OPEN"</formula>
    </cfRule>
  </conditionalFormatting>
  <conditionalFormatting sqref="F1493">
    <cfRule type="expression" dxfId="5332" priority="20373">
      <formula>$J1493:$J4569="CLOSED"</formula>
    </cfRule>
    <cfRule type="expression" dxfId="5331" priority="20374">
      <formula>$J1493:$J4569="OPEN"</formula>
    </cfRule>
  </conditionalFormatting>
  <conditionalFormatting sqref="K1492">
    <cfRule type="expression" dxfId="5330" priority="20371">
      <formula>$J1492:$J4196="CLOSED"</formula>
    </cfRule>
    <cfRule type="expression" dxfId="5329" priority="20372">
      <formula>$J1492:$J4196="OPEN"</formula>
    </cfRule>
  </conditionalFormatting>
  <conditionalFormatting sqref="K1493">
    <cfRule type="expression" dxfId="5328" priority="20369">
      <formula>$J1493:$J4156="CLOSED"</formula>
    </cfRule>
    <cfRule type="expression" dxfId="5327" priority="20370">
      <formula>$J1493:$J4156="OPEN"</formula>
    </cfRule>
  </conditionalFormatting>
  <conditionalFormatting sqref="E1494:G1494">
    <cfRule type="expression" dxfId="5326" priority="20367">
      <formula>$J1494:$J4131="CLOSED"</formula>
    </cfRule>
    <cfRule type="expression" dxfId="5325" priority="20368">
      <formula>$J1494:$J4131="OPEN"</formula>
    </cfRule>
  </conditionalFormatting>
  <conditionalFormatting sqref="D1494">
    <cfRule type="expression" dxfId="5324" priority="20365">
      <formula>$J1494:$J4133="CLOSED"</formula>
    </cfRule>
    <cfRule type="expression" dxfId="5323" priority="20366">
      <formula>$J1494:$J4133="OPEN"</formula>
    </cfRule>
  </conditionalFormatting>
  <conditionalFormatting sqref="Z1494:AG1494 L1494:X1495 AR1494:AR1495 AL1494:AN1495 C1494:C1495 J1504">
    <cfRule type="expression" dxfId="5322" priority="10890797">
      <formula>$J1494:$J4129="CLOSED"</formula>
    </cfRule>
    <cfRule type="expression" dxfId="5321" priority="10890798">
      <formula>$J1494:$J4129="OPEN"</formula>
    </cfRule>
  </conditionalFormatting>
  <conditionalFormatting sqref="J1494 Y1458:Y1460">
    <cfRule type="expression" dxfId="5320" priority="10891245">
      <formula>$J1458:$J4099="CLOSED"</formula>
    </cfRule>
    <cfRule type="expression" dxfId="5319" priority="10891246">
      <formula>$J1458:$J4099="OPEN"</formula>
    </cfRule>
  </conditionalFormatting>
  <conditionalFormatting sqref="Y1495">
    <cfRule type="expression" dxfId="5318" priority="20361">
      <formula>$J1495:$J4132="CLOSED"</formula>
    </cfRule>
    <cfRule type="expression" dxfId="5317" priority="20362">
      <formula>$J1495:$J4132="OPEN"</formula>
    </cfRule>
  </conditionalFormatting>
  <conditionalFormatting sqref="H1495:I1495">
    <cfRule type="expression" dxfId="5316" priority="20357">
      <formula>$J1495:$J4297="CLOSED"</formula>
    </cfRule>
    <cfRule type="expression" dxfId="5315" priority="20358">
      <formula>$J1495:$J4297="OPEN"</formula>
    </cfRule>
  </conditionalFormatting>
  <conditionalFormatting sqref="AH1495:AI1495">
    <cfRule type="expression" dxfId="5314" priority="20355">
      <formula>$J1495:$J4191="CLOSED"</formula>
    </cfRule>
    <cfRule type="expression" dxfId="5313" priority="20356">
      <formula>$J1495:$J4191="OPEN"</formula>
    </cfRule>
  </conditionalFormatting>
  <conditionalFormatting sqref="AJ1495:AK1495">
    <cfRule type="expression" dxfId="5312" priority="20353">
      <formula>$J1495:$J4381="CLOSED"</formula>
    </cfRule>
    <cfRule type="expression" dxfId="5311" priority="20354">
      <formula>$J1495:$J4381="OPEN"</formula>
    </cfRule>
  </conditionalFormatting>
  <conditionalFormatting sqref="K1495">
    <cfRule type="expression" dxfId="5310" priority="20351">
      <formula>$J1495:$J4133="CLOSED"</formula>
    </cfRule>
    <cfRule type="expression" dxfId="5309" priority="20352">
      <formula>$J1495:$J4133="OPEN"</formula>
    </cfRule>
  </conditionalFormatting>
  <conditionalFormatting sqref="E1495:G1495">
    <cfRule type="expression" dxfId="5308" priority="20349">
      <formula>$J1495:$J4132="CLOSED"</formula>
    </cfRule>
    <cfRule type="expression" dxfId="5307" priority="20350">
      <formula>$J1495:$J4132="OPEN"</formula>
    </cfRule>
  </conditionalFormatting>
  <conditionalFormatting sqref="D1495">
    <cfRule type="expression" dxfId="5306" priority="20347">
      <formula>$J1495:$J4134="CLOSED"</formula>
    </cfRule>
    <cfRule type="expression" dxfId="5305" priority="20348">
      <formula>$J1495:$J4134="OPEN"</formula>
    </cfRule>
  </conditionalFormatting>
  <conditionalFormatting sqref="Z1495:AG1495">
    <cfRule type="expression" dxfId="5304" priority="20345">
      <formula>$J1495:$J4130="CLOSED"</formula>
    </cfRule>
    <cfRule type="expression" dxfId="5303" priority="20346">
      <formula>$J1495:$J4130="OPEN"</formula>
    </cfRule>
  </conditionalFormatting>
  <conditionalFormatting sqref="J1495">
    <cfRule type="expression" dxfId="5302" priority="20343">
      <formula>$J1495:$J4136="CLOSED"</formula>
    </cfRule>
    <cfRule type="expression" dxfId="5301" priority="20344">
      <formula>$J1495:$J4136="OPEN"</formula>
    </cfRule>
  </conditionalFormatting>
  <conditionalFormatting sqref="E1504:G1504">
    <cfRule type="expression" dxfId="5300" priority="20333">
      <formula>$J1504:$J4136="CLOSED"</formula>
    </cfRule>
    <cfRule type="expression" dxfId="5299" priority="20334">
      <formula>$J1504:$J4136="OPEN"</formula>
    </cfRule>
  </conditionalFormatting>
  <conditionalFormatting sqref="E1498">
    <cfRule type="expression" dxfId="5298" priority="20295">
      <formula>$J1498:$J4667="CLOSED"</formula>
    </cfRule>
    <cfRule type="expression" dxfId="5297" priority="20296">
      <formula>$J1498:$J4667="OPEN"</formula>
    </cfRule>
  </conditionalFormatting>
  <conditionalFormatting sqref="AA1498:AG1498">
    <cfRule type="expression" dxfId="5296" priority="20293">
      <formula>$J1498:$J4179="CLOSED"</formula>
    </cfRule>
    <cfRule type="expression" dxfId="5295" priority="20294">
      <formula>$J1498:$J4179="OPEN"</formula>
    </cfRule>
  </conditionalFormatting>
  <conditionalFormatting sqref="L1498:X1498">
    <cfRule type="expression" dxfId="5294" priority="20291">
      <formula>$J1498:$J4185="CLOSED"</formula>
    </cfRule>
    <cfRule type="expression" dxfId="5293" priority="20292">
      <formula>$J1498:$J4185="OPEN"</formula>
    </cfRule>
  </conditionalFormatting>
  <conditionalFormatting sqref="L1498:X1498">
    <cfRule type="expression" dxfId="5292" priority="20289">
      <formula>$J1498:$J4179="CLOSED"</formula>
    </cfRule>
    <cfRule type="expression" dxfId="5291" priority="20290">
      <formula>$J1498:$J4179="OPEN"</formula>
    </cfRule>
  </conditionalFormatting>
  <conditionalFormatting sqref="AL1498:AN1498">
    <cfRule type="expression" dxfId="5290" priority="20287">
      <formula>$J1498:$J4185="CLOSED"</formula>
    </cfRule>
    <cfRule type="expression" dxfId="5289" priority="20288">
      <formula>$J1498:$J4185="OPEN"</formula>
    </cfRule>
  </conditionalFormatting>
  <conditionalFormatting sqref="AL1498:AN1498">
    <cfRule type="expression" dxfId="5288" priority="20285">
      <formula>$J1498:$J4179="CLOSED"</formula>
    </cfRule>
    <cfRule type="expression" dxfId="5287" priority="20286">
      <formula>$J1498:$J4179="OPEN"</formula>
    </cfRule>
  </conditionalFormatting>
  <conditionalFormatting sqref="AO1498:AQ1498">
    <cfRule type="expression" dxfId="5286" priority="20283">
      <formula>$J1498:$J4436="CLOSED"</formula>
    </cfRule>
    <cfRule type="expression" dxfId="5285" priority="20284">
      <formula>$J1498:$J4436="OPEN"</formula>
    </cfRule>
  </conditionalFormatting>
  <conditionalFormatting sqref="AR1498">
    <cfRule type="expression" dxfId="5284" priority="20281">
      <formula>$J1498:$J4185="CLOSED"</formula>
    </cfRule>
    <cfRule type="expression" dxfId="5283" priority="20282">
      <formula>$J1498:$J4185="OPEN"</formula>
    </cfRule>
  </conditionalFormatting>
  <conditionalFormatting sqref="AR1498">
    <cfRule type="expression" dxfId="5282" priority="20279">
      <formula>$J1498:$J4179="CLOSED"</formula>
    </cfRule>
    <cfRule type="expression" dxfId="5281" priority="20280">
      <formula>$J1498:$J4179="OPEN"</formula>
    </cfRule>
  </conditionalFormatting>
  <conditionalFormatting sqref="AO1498:AQ1498">
    <cfRule type="expression" dxfId="5280" priority="20277">
      <formula>$J1498:$J4430="CLOSED"</formula>
    </cfRule>
    <cfRule type="expression" dxfId="5279" priority="20278">
      <formula>$J1498:$J4430="OPEN"</formula>
    </cfRule>
  </conditionalFormatting>
  <conditionalFormatting sqref="AJ1498:AK1498">
    <cfRule type="expression" dxfId="5278" priority="20275">
      <formula>$J1498:$J4436="CLOSED"</formula>
    </cfRule>
    <cfRule type="expression" dxfId="5277" priority="20276">
      <formula>$J1498:$J4436="OPEN"</formula>
    </cfRule>
  </conditionalFormatting>
  <conditionalFormatting sqref="AH1498:AI1498">
    <cfRule type="expression" dxfId="5276" priority="20273">
      <formula>$J1498:$J4246="CLOSED"</formula>
    </cfRule>
    <cfRule type="expression" dxfId="5275" priority="20274">
      <formula>$J1498:$J4246="OPEN"</formula>
    </cfRule>
  </conditionalFormatting>
  <conditionalFormatting sqref="B1498:D1498">
    <cfRule type="expression" dxfId="5274" priority="20271">
      <formula>$J1498:$J4203="CLOSED"</formula>
    </cfRule>
    <cfRule type="expression" dxfId="5273" priority="20272">
      <formula>$J1498:$J4203="OPEN"</formula>
    </cfRule>
  </conditionalFormatting>
  <conditionalFormatting sqref="J1498">
    <cfRule type="expression" dxfId="5272" priority="20269">
      <formula>$J1498:$J4191="CLOSED"</formula>
    </cfRule>
    <cfRule type="expression" dxfId="5271" priority="20270">
      <formula>$J1498:$J4191="OPEN"</formula>
    </cfRule>
  </conditionalFormatting>
  <conditionalFormatting sqref="AA1498:AG1498">
    <cfRule type="expression" dxfId="5270" priority="20267">
      <formula>$J1498:$J4185="CLOSED"</formula>
    </cfRule>
    <cfRule type="expression" dxfId="5269" priority="20268">
      <formula>$J1498:$J4185="OPEN"</formula>
    </cfRule>
  </conditionalFormatting>
  <conditionalFormatting sqref="B1498:D1498">
    <cfRule type="expression" dxfId="5268" priority="20265">
      <formula>$J1498:$J4179="CLOSED"</formula>
    </cfRule>
    <cfRule type="expression" dxfId="5267" priority="20266">
      <formula>$J1498:$J4179="OPEN"</formula>
    </cfRule>
  </conditionalFormatting>
  <conditionalFormatting sqref="AH1498:AI1498">
    <cfRule type="expression" dxfId="5266" priority="20263">
      <formula>$J1498:$J4240="CLOSED"</formula>
    </cfRule>
    <cfRule type="expression" dxfId="5265" priority="20264">
      <formula>$J1498:$J4240="OPEN"</formula>
    </cfRule>
  </conditionalFormatting>
  <conditionalFormatting sqref="J1498">
    <cfRule type="expression" dxfId="5264" priority="20261">
      <formula>$J1498:$J4185="CLOSED"</formula>
    </cfRule>
    <cfRule type="expression" dxfId="5263" priority="20262">
      <formula>$J1498:$J4185="OPEN"</formula>
    </cfRule>
  </conditionalFormatting>
  <conditionalFormatting sqref="AJ1498:AK1498">
    <cfRule type="expression" dxfId="5262" priority="20259">
      <formula>$J1498:$J4430="CLOSED"</formula>
    </cfRule>
    <cfRule type="expression" dxfId="5261" priority="20260">
      <formula>$J1498:$J4430="OPEN"</formula>
    </cfRule>
  </conditionalFormatting>
  <conditionalFormatting sqref="K1498">
    <cfRule type="expression" dxfId="5260" priority="20257">
      <formula>$J1498:$J4182="CLOSED"</formula>
    </cfRule>
    <cfRule type="expression" dxfId="5259" priority="20258">
      <formula>$J1498:$J4182="OPEN"</formula>
    </cfRule>
  </conditionalFormatting>
  <conditionalFormatting sqref="F1498">
    <cfRule type="expression" dxfId="5258" priority="20255">
      <formula>$J1498:$J4229="CLOSED"</formula>
    </cfRule>
    <cfRule type="expression" dxfId="5257" priority="20256">
      <formula>$J1498:$J4229="OPEN"</formula>
    </cfRule>
  </conditionalFormatting>
  <conditionalFormatting sqref="K1498">
    <cfRule type="expression" dxfId="5256" priority="20253">
      <formula>$J1498:$J4222="CLOSED"</formula>
    </cfRule>
    <cfRule type="expression" dxfId="5255" priority="20254">
      <formula>$J1498:$J4222="OPEN"</formula>
    </cfRule>
  </conditionalFormatting>
  <conditionalFormatting sqref="Z1498">
    <cfRule type="expression" dxfId="5254" priority="20251">
      <formula>$J1498:$J4168="CLOSED"</formula>
    </cfRule>
    <cfRule type="expression" dxfId="5253" priority="20252">
      <formula>$J1498:$J4168="OPEN"</formula>
    </cfRule>
  </conditionalFormatting>
  <conditionalFormatting sqref="A1498">
    <cfRule type="expression" dxfId="5252" priority="20247">
      <formula>$J1498:$J4835="CLOSED"</formula>
    </cfRule>
    <cfRule type="expression" dxfId="5251" priority="20248">
      <formula>$J1498:$J4835="OPEN"</formula>
    </cfRule>
  </conditionalFormatting>
  <conditionalFormatting sqref="F1499">
    <cfRule type="expression" dxfId="5250" priority="20241">
      <formula>$J1499:$J4180="CLOSED"</formula>
    </cfRule>
    <cfRule type="expression" dxfId="5249" priority="20242">
      <formula>$J1499:$J4180="OPEN"</formula>
    </cfRule>
  </conditionalFormatting>
  <conditionalFormatting sqref="F1500">
    <cfRule type="expression" dxfId="5248" priority="20239">
      <formula>$J1500:$J4179="CLOSED"</formula>
    </cfRule>
    <cfRule type="expression" dxfId="5247" priority="20240">
      <formula>$J1500:$J4179="OPEN"</formula>
    </cfRule>
  </conditionalFormatting>
  <conditionalFormatting sqref="AA1499:AG1499">
    <cfRule type="expression" dxfId="5246" priority="20237">
      <formula>$J1499:$J4180="CLOSED"</formula>
    </cfRule>
    <cfRule type="expression" dxfId="5245" priority="20238">
      <formula>$J1499:$J4180="OPEN"</formula>
    </cfRule>
  </conditionalFormatting>
  <conditionalFormatting sqref="L1499:X1499">
    <cfRule type="expression" dxfId="5244" priority="20235">
      <formula>$J1499:$J4186="CLOSED"</formula>
    </cfRule>
    <cfRule type="expression" dxfId="5243" priority="20236">
      <formula>$J1499:$J4186="OPEN"</formula>
    </cfRule>
  </conditionalFormatting>
  <conditionalFormatting sqref="L1499:X1499">
    <cfRule type="expression" dxfId="5242" priority="20233">
      <formula>$J1499:$J4180="CLOSED"</formula>
    </cfRule>
    <cfRule type="expression" dxfId="5241" priority="20234">
      <formula>$J1499:$J4180="OPEN"</formula>
    </cfRule>
  </conditionalFormatting>
  <conditionalFormatting sqref="K1499">
    <cfRule type="expression" dxfId="5240" priority="20231">
      <formula>$J1499:$J4223="CLOSED"</formula>
    </cfRule>
    <cfRule type="expression" dxfId="5239" priority="20232">
      <formula>$J1499:$J4223="OPEN"</formula>
    </cfRule>
  </conditionalFormatting>
  <conditionalFormatting sqref="AL1499:AN1499">
    <cfRule type="expression" dxfId="5238" priority="20229">
      <formula>$J1499:$J4186="CLOSED"</formula>
    </cfRule>
    <cfRule type="expression" dxfId="5237" priority="20230">
      <formula>$J1499:$J4186="OPEN"</formula>
    </cfRule>
  </conditionalFormatting>
  <conditionalFormatting sqref="AL1499:AN1499">
    <cfRule type="expression" dxfId="5236" priority="20227">
      <formula>$J1499:$J4180="CLOSED"</formula>
    </cfRule>
    <cfRule type="expression" dxfId="5235" priority="20228">
      <formula>$J1499:$J4180="OPEN"</formula>
    </cfRule>
  </conditionalFormatting>
  <conditionalFormatting sqref="AO1499:AQ1499">
    <cfRule type="expression" dxfId="5234" priority="20225">
      <formula>$J1499:$J4437="CLOSED"</formula>
    </cfRule>
    <cfRule type="expression" dxfId="5233" priority="20226">
      <formula>$J1499:$J4437="OPEN"</formula>
    </cfRule>
  </conditionalFormatting>
  <conditionalFormatting sqref="AR1499">
    <cfRule type="expression" dxfId="5232" priority="20223">
      <formula>$J1499:$J4186="CLOSED"</formula>
    </cfRule>
    <cfRule type="expression" dxfId="5231" priority="20224">
      <formula>$J1499:$J4186="OPEN"</formula>
    </cfRule>
  </conditionalFormatting>
  <conditionalFormatting sqref="AR1499">
    <cfRule type="expression" dxfId="5230" priority="20221">
      <formula>$J1499:$J4180="CLOSED"</formula>
    </cfRule>
    <cfRule type="expression" dxfId="5229" priority="20222">
      <formula>$J1499:$J4180="OPEN"</formula>
    </cfRule>
  </conditionalFormatting>
  <conditionalFormatting sqref="AO1499:AQ1499">
    <cfRule type="expression" dxfId="5228" priority="20219">
      <formula>$J1499:$J4431="CLOSED"</formula>
    </cfRule>
    <cfRule type="expression" dxfId="5227" priority="20220">
      <formula>$J1499:$J4431="OPEN"</formula>
    </cfRule>
  </conditionalFormatting>
  <conditionalFormatting sqref="AJ1499:AK1499">
    <cfRule type="expression" dxfId="5226" priority="20217">
      <formula>$J1499:$J4437="CLOSED"</formula>
    </cfRule>
    <cfRule type="expression" dxfId="5225" priority="20218">
      <formula>$J1499:$J4437="OPEN"</formula>
    </cfRule>
  </conditionalFormatting>
  <conditionalFormatting sqref="AH1499:AI1499">
    <cfRule type="expression" dxfId="5224" priority="20215">
      <formula>$J1499:$J4247="CLOSED"</formula>
    </cfRule>
    <cfRule type="expression" dxfId="5223" priority="20216">
      <formula>$J1499:$J4247="OPEN"</formula>
    </cfRule>
  </conditionalFormatting>
  <conditionalFormatting sqref="B1499:D1499">
    <cfRule type="expression" dxfId="5222" priority="20213">
      <formula>$J1499:$J4204="CLOSED"</formula>
    </cfRule>
    <cfRule type="expression" dxfId="5221" priority="20214">
      <formula>$J1499:$J4204="OPEN"</formula>
    </cfRule>
  </conditionalFormatting>
  <conditionalFormatting sqref="J1499">
    <cfRule type="expression" dxfId="5220" priority="20211">
      <formula>$J1499:$J4192="CLOSED"</formula>
    </cfRule>
    <cfRule type="expression" dxfId="5219" priority="20212">
      <formula>$J1499:$J4192="OPEN"</formula>
    </cfRule>
  </conditionalFormatting>
  <conditionalFormatting sqref="AA1499:AG1499">
    <cfRule type="expression" dxfId="5218" priority="20209">
      <formula>$J1499:$J4186="CLOSED"</formula>
    </cfRule>
    <cfRule type="expression" dxfId="5217" priority="20210">
      <formula>$J1499:$J4186="OPEN"</formula>
    </cfRule>
  </conditionalFormatting>
  <conditionalFormatting sqref="B1499:D1499">
    <cfRule type="expression" dxfId="5216" priority="20207">
      <formula>$J1499:$J4180="CLOSED"</formula>
    </cfRule>
    <cfRule type="expression" dxfId="5215" priority="20208">
      <formula>$J1499:$J4180="OPEN"</formula>
    </cfRule>
  </conditionalFormatting>
  <conditionalFormatting sqref="AH1499:AI1499">
    <cfRule type="expression" dxfId="5214" priority="20205">
      <formula>$J1499:$J4241="CLOSED"</formula>
    </cfRule>
    <cfRule type="expression" dxfId="5213" priority="20206">
      <formula>$J1499:$J4241="OPEN"</formula>
    </cfRule>
  </conditionalFormatting>
  <conditionalFormatting sqref="J1499">
    <cfRule type="expression" dxfId="5212" priority="20203">
      <formula>$J1499:$J4186="CLOSED"</formula>
    </cfRule>
    <cfRule type="expression" dxfId="5211" priority="20204">
      <formula>$J1499:$J4186="OPEN"</formula>
    </cfRule>
  </conditionalFormatting>
  <conditionalFormatting sqref="AJ1499:AK1499">
    <cfRule type="expression" dxfId="5210" priority="20201">
      <formula>$J1499:$J4431="CLOSED"</formula>
    </cfRule>
    <cfRule type="expression" dxfId="5209" priority="20202">
      <formula>$J1499:$J4431="OPEN"</formula>
    </cfRule>
  </conditionalFormatting>
  <conditionalFormatting sqref="K1499">
    <cfRule type="expression" dxfId="5208" priority="20199">
      <formula>$J1499:$J4183="CLOSED"</formula>
    </cfRule>
    <cfRule type="expression" dxfId="5207" priority="20200">
      <formula>$J1499:$J4183="OPEN"</formula>
    </cfRule>
  </conditionalFormatting>
  <conditionalFormatting sqref="F1499">
    <cfRule type="expression" dxfId="5206" priority="20197">
      <formula>$J1499:$J4230="CLOSED"</formula>
    </cfRule>
    <cfRule type="expression" dxfId="5205" priority="20198">
      <formula>$J1499:$J4230="OPEN"</formula>
    </cfRule>
  </conditionalFormatting>
  <conditionalFormatting sqref="Z1499">
    <cfRule type="expression" dxfId="5204" priority="20195">
      <formula>$J1499:$J4169="CLOSED"</formula>
    </cfRule>
    <cfRule type="expression" dxfId="5203" priority="20196">
      <formula>$J1499:$J4169="OPEN"</formula>
    </cfRule>
  </conditionalFormatting>
  <conditionalFormatting sqref="AA1500:AG1500">
    <cfRule type="expression" dxfId="5202" priority="20193">
      <formula>$J1500:$J4179="CLOSED"</formula>
    </cfRule>
    <cfRule type="expression" dxfId="5201" priority="20194">
      <formula>$J1500:$J4179="OPEN"</formula>
    </cfRule>
  </conditionalFormatting>
  <conditionalFormatting sqref="Z1500">
    <cfRule type="expression" dxfId="5200" priority="20191">
      <formula>$J1500:$J4168="CLOSED"</formula>
    </cfRule>
    <cfRule type="expression" dxfId="5199" priority="20192">
      <formula>$J1500:$J4168="OPEN"</formula>
    </cfRule>
  </conditionalFormatting>
  <conditionalFormatting sqref="L1500:X1500">
    <cfRule type="expression" dxfId="5198" priority="20189">
      <formula>$J1500:$J4185="CLOSED"</formula>
    </cfRule>
    <cfRule type="expression" dxfId="5197" priority="20190">
      <formula>$J1500:$J4185="OPEN"</formula>
    </cfRule>
  </conditionalFormatting>
  <conditionalFormatting sqref="L1500:X1500">
    <cfRule type="expression" dxfId="5196" priority="20187">
      <formula>$J1500:$J4179="CLOSED"</formula>
    </cfRule>
    <cfRule type="expression" dxfId="5195" priority="20188">
      <formula>$J1500:$J4179="OPEN"</formula>
    </cfRule>
  </conditionalFormatting>
  <conditionalFormatting sqref="AL1500:AN1500">
    <cfRule type="expression" dxfId="5194" priority="20185">
      <formula>$J1500:$J4185="CLOSED"</formula>
    </cfRule>
    <cfRule type="expression" dxfId="5193" priority="20186">
      <formula>$J1500:$J4185="OPEN"</formula>
    </cfRule>
  </conditionalFormatting>
  <conditionalFormatting sqref="AL1500:AN1500">
    <cfRule type="expression" dxfId="5192" priority="20183">
      <formula>$J1500:$J4179="CLOSED"</formula>
    </cfRule>
    <cfRule type="expression" dxfId="5191" priority="20184">
      <formula>$J1500:$J4179="OPEN"</formula>
    </cfRule>
  </conditionalFormatting>
  <conditionalFormatting sqref="AO1500:AQ1500">
    <cfRule type="expression" dxfId="5190" priority="20181">
      <formula>$J1500:$J4436="CLOSED"</formula>
    </cfRule>
    <cfRule type="expression" dxfId="5189" priority="20182">
      <formula>$J1500:$J4436="OPEN"</formula>
    </cfRule>
  </conditionalFormatting>
  <conditionalFormatting sqref="AR1500">
    <cfRule type="expression" dxfId="5188" priority="20179">
      <formula>$J1500:$J4185="CLOSED"</formula>
    </cfRule>
    <cfRule type="expression" dxfId="5187" priority="20180">
      <formula>$J1500:$J4185="OPEN"</formula>
    </cfRule>
  </conditionalFormatting>
  <conditionalFormatting sqref="AR1500">
    <cfRule type="expression" dxfId="5186" priority="20177">
      <formula>$J1500:$J4179="CLOSED"</formula>
    </cfRule>
    <cfRule type="expression" dxfId="5185" priority="20178">
      <formula>$J1500:$J4179="OPEN"</formula>
    </cfRule>
  </conditionalFormatting>
  <conditionalFormatting sqref="AO1500:AQ1500">
    <cfRule type="expression" dxfId="5184" priority="20175">
      <formula>$J1500:$J4430="CLOSED"</formula>
    </cfRule>
    <cfRule type="expression" dxfId="5183" priority="20176">
      <formula>$J1500:$J4430="OPEN"</formula>
    </cfRule>
  </conditionalFormatting>
  <conditionalFormatting sqref="AJ1500:AK1500">
    <cfRule type="expression" dxfId="5182" priority="20173">
      <formula>$J1500:$J4436="CLOSED"</formula>
    </cfRule>
    <cfRule type="expression" dxfId="5181" priority="20174">
      <formula>$J1500:$J4436="OPEN"</formula>
    </cfRule>
  </conditionalFormatting>
  <conditionalFormatting sqref="AH1500:AI1500">
    <cfRule type="expression" dxfId="5180" priority="20171">
      <formula>$J1500:$J4246="CLOSED"</formula>
    </cfRule>
    <cfRule type="expression" dxfId="5179" priority="20172">
      <formula>$J1500:$J4246="OPEN"</formula>
    </cfRule>
  </conditionalFormatting>
  <conditionalFormatting sqref="B1500:D1500">
    <cfRule type="expression" dxfId="5178" priority="20169">
      <formula>$J1500:$J4203="CLOSED"</formula>
    </cfRule>
    <cfRule type="expression" dxfId="5177" priority="20170">
      <formula>$J1500:$J4203="OPEN"</formula>
    </cfRule>
  </conditionalFormatting>
  <conditionalFormatting sqref="J1500">
    <cfRule type="expression" dxfId="5176" priority="20167">
      <formula>$J1500:$J4191="CLOSED"</formula>
    </cfRule>
    <cfRule type="expression" dxfId="5175" priority="20168">
      <formula>$J1500:$J4191="OPEN"</formula>
    </cfRule>
  </conditionalFormatting>
  <conditionalFormatting sqref="AA1500:AG1500">
    <cfRule type="expression" dxfId="5174" priority="20165">
      <formula>$J1500:$J4185="CLOSED"</formula>
    </cfRule>
    <cfRule type="expression" dxfId="5173" priority="20166">
      <formula>$J1500:$J4185="OPEN"</formula>
    </cfRule>
  </conditionalFormatting>
  <conditionalFormatting sqref="B1500:D1500">
    <cfRule type="expression" dxfId="5172" priority="20163">
      <formula>$J1500:$J4179="CLOSED"</formula>
    </cfRule>
    <cfRule type="expression" dxfId="5171" priority="20164">
      <formula>$J1500:$J4179="OPEN"</formula>
    </cfRule>
  </conditionalFormatting>
  <conditionalFormatting sqref="AH1500:AI1500">
    <cfRule type="expression" dxfId="5170" priority="20161">
      <formula>$J1500:$J4240="CLOSED"</formula>
    </cfRule>
    <cfRule type="expression" dxfId="5169" priority="20162">
      <formula>$J1500:$J4240="OPEN"</formula>
    </cfRule>
  </conditionalFormatting>
  <conditionalFormatting sqref="J1500">
    <cfRule type="expression" dxfId="5168" priority="20159">
      <formula>$J1500:$J4185="CLOSED"</formula>
    </cfRule>
    <cfRule type="expression" dxfId="5167" priority="20160">
      <formula>$J1500:$J4185="OPEN"</formula>
    </cfRule>
  </conditionalFormatting>
  <conditionalFormatting sqref="AJ1500:AK1500">
    <cfRule type="expression" dxfId="5166" priority="20157">
      <formula>$J1500:$J4430="CLOSED"</formula>
    </cfRule>
    <cfRule type="expression" dxfId="5165" priority="20158">
      <formula>$J1500:$J4430="OPEN"</formula>
    </cfRule>
  </conditionalFormatting>
  <conditionalFormatting sqref="K1500">
    <cfRule type="expression" dxfId="5164" priority="20155">
      <formula>$J1500:$J4182="CLOSED"</formula>
    </cfRule>
    <cfRule type="expression" dxfId="5163" priority="20156">
      <formula>$J1500:$J4182="OPEN"</formula>
    </cfRule>
  </conditionalFormatting>
  <conditionalFormatting sqref="F1500">
    <cfRule type="expression" dxfId="5162" priority="20153">
      <formula>$J1500:$J4229="CLOSED"</formula>
    </cfRule>
    <cfRule type="expression" dxfId="5161" priority="20154">
      <formula>$J1500:$J4229="OPEN"</formula>
    </cfRule>
  </conditionalFormatting>
  <conditionalFormatting sqref="K1500">
    <cfRule type="expression" dxfId="5160" priority="20151">
      <formula>$J1500:$J4222="CLOSED"</formula>
    </cfRule>
    <cfRule type="expression" dxfId="5159" priority="20152">
      <formula>$J1500:$J4222="OPEN"</formula>
    </cfRule>
  </conditionalFormatting>
  <conditionalFormatting sqref="B1501">
    <cfRule type="expression" dxfId="5158" priority="20143">
      <formula>$J1501:$J4538="CLOSED"</formula>
    </cfRule>
    <cfRule type="expression" dxfId="5157" priority="20144">
      <formula>$J1501:$J4538="OPEN"</formula>
    </cfRule>
  </conditionalFormatting>
  <conditionalFormatting sqref="F1501">
    <cfRule type="expression" dxfId="5156" priority="20141">
      <formula>$J1501:$J4178="CLOSED"</formula>
    </cfRule>
    <cfRule type="expression" dxfId="5155" priority="20142">
      <formula>$J1501:$J4178="OPEN"</formula>
    </cfRule>
  </conditionalFormatting>
  <conditionalFormatting sqref="Y1501">
    <cfRule type="expression" dxfId="5154" priority="20139">
      <formula>$J1501:$J4140="CLOSED"</formula>
    </cfRule>
    <cfRule type="expression" dxfId="5153" priority="20140">
      <formula>$J1501:$J4140="OPEN"</formula>
    </cfRule>
  </conditionalFormatting>
  <conditionalFormatting sqref="AH1501:AI1501">
    <cfRule type="expression" dxfId="5152" priority="20135">
      <formula>$J1501:$J4199="CLOSED"</formula>
    </cfRule>
    <cfRule type="expression" dxfId="5151" priority="20136">
      <formula>$J1501:$J4199="OPEN"</formula>
    </cfRule>
  </conditionalFormatting>
  <conditionalFormatting sqref="Z1501:AG1501">
    <cfRule type="expression" dxfId="5150" priority="20133">
      <formula>$J1501:$J4138="CLOSED"</formula>
    </cfRule>
    <cfRule type="expression" dxfId="5149" priority="20134">
      <formula>$J1501:$J4138="OPEN"</formula>
    </cfRule>
  </conditionalFormatting>
  <conditionalFormatting sqref="F1501">
    <cfRule type="expression" dxfId="5148" priority="20131">
      <formula>$J1501:$J4228="CLOSED"</formula>
    </cfRule>
    <cfRule type="expression" dxfId="5147" priority="20132">
      <formula>$J1501:$J4228="OPEN"</formula>
    </cfRule>
  </conditionalFormatting>
  <conditionalFormatting sqref="W1501">
    <cfRule type="expression" dxfId="5146" priority="20129">
      <formula>$J1501:$J4184="CLOSED"</formula>
    </cfRule>
    <cfRule type="expression" dxfId="5145" priority="20130">
      <formula>$J1501:$J4184="OPEN"</formula>
    </cfRule>
  </conditionalFormatting>
  <conditionalFormatting sqref="AJ1501:AK1501">
    <cfRule type="expression" dxfId="5144" priority="20127">
      <formula>$J1501:$J4389="CLOSED"</formula>
    </cfRule>
    <cfRule type="expression" dxfId="5143" priority="20128">
      <formula>$J1501:$J4389="OPEN"</formula>
    </cfRule>
  </conditionalFormatting>
  <conditionalFormatting sqref="K1501">
    <cfRule type="expression" dxfId="5142" priority="20125">
      <formula>$J1501:$J4141="CLOSED"</formula>
    </cfRule>
    <cfRule type="expression" dxfId="5141" priority="20126">
      <formula>$J1501:$J4141="OPEN"</formula>
    </cfRule>
  </conditionalFormatting>
  <conditionalFormatting sqref="A1503">
    <cfRule type="expression" dxfId="5140" priority="20113">
      <formula>$J1503:$J4307="CLOSED"</formula>
    </cfRule>
    <cfRule type="expression" dxfId="5139" priority="20114">
      <formula>$J1503:$J4307="OPEN"</formula>
    </cfRule>
  </conditionalFormatting>
  <conditionalFormatting sqref="A1502">
    <cfRule type="expression" dxfId="5138" priority="20101">
      <formula>$J1502:$J4306="CLOSED"</formula>
    </cfRule>
    <cfRule type="expression" dxfId="5137" priority="20102">
      <formula>$J1502:$J4306="OPEN"</formula>
    </cfRule>
  </conditionalFormatting>
  <conditionalFormatting sqref="F1502">
    <cfRule type="expression" dxfId="5136" priority="20099">
      <formula>$J1502:$J4179="CLOSED"</formula>
    </cfRule>
    <cfRule type="expression" dxfId="5135" priority="20100">
      <formula>$J1502:$J4179="OPEN"</formula>
    </cfRule>
  </conditionalFormatting>
  <conditionalFormatting sqref="F1502">
    <cfRule type="expression" dxfId="5134" priority="20097">
      <formula>$J1502:$J4229="CLOSED"</formula>
    </cfRule>
    <cfRule type="expression" dxfId="5133" priority="20098">
      <formula>$J1502:$J4229="OPEN"</formula>
    </cfRule>
  </conditionalFormatting>
  <conditionalFormatting sqref="F1503">
    <cfRule type="expression" dxfId="5132" priority="20095">
      <formula>$J1503:$J4579="CLOSED"</formula>
    </cfRule>
    <cfRule type="expression" dxfId="5131" priority="20096">
      <formula>$J1503:$J4579="OPEN"</formula>
    </cfRule>
  </conditionalFormatting>
  <conditionalFormatting sqref="K1502">
    <cfRule type="expression" dxfId="5130" priority="20093">
      <formula>$J1502:$J4206="CLOSED"</formula>
    </cfRule>
    <cfRule type="expression" dxfId="5129" priority="20094">
      <formula>$J1502:$J4206="OPEN"</formula>
    </cfRule>
  </conditionalFormatting>
  <conditionalFormatting sqref="K1503">
    <cfRule type="expression" dxfId="5128" priority="20091">
      <formula>$J1503:$J4166="CLOSED"</formula>
    </cfRule>
    <cfRule type="expression" dxfId="5127" priority="20092">
      <formula>$J1503:$J4166="OPEN"</formula>
    </cfRule>
  </conditionalFormatting>
  <conditionalFormatting sqref="H1496">
    <cfRule type="expression" dxfId="5126" priority="20089">
      <formula>$J1496:$J4292="CLOSED"</formula>
    </cfRule>
    <cfRule type="expression" dxfId="5125" priority="20090">
      <formula>$J1496:$J4292="OPEN"</formula>
    </cfRule>
  </conditionalFormatting>
  <conditionalFormatting sqref="I1496">
    <cfRule type="expression" dxfId="5124" priority="20087">
      <formula>$J1496:$J4292="CLOSED"</formula>
    </cfRule>
    <cfRule type="expression" dxfId="5123" priority="20088">
      <formula>$J1496:$J4292="OPEN"</formula>
    </cfRule>
  </conditionalFormatting>
  <conditionalFormatting sqref="H1497">
    <cfRule type="expression" dxfId="5122" priority="20081">
      <formula>$J1497:$J4293="CLOSED"</formula>
    </cfRule>
    <cfRule type="expression" dxfId="5121" priority="20082">
      <formula>$J1497:$J4293="OPEN"</formula>
    </cfRule>
  </conditionalFormatting>
  <conditionalFormatting sqref="I1497">
    <cfRule type="expression" dxfId="5120" priority="20079">
      <formula>$J1497:$J4293="CLOSED"</formula>
    </cfRule>
    <cfRule type="expression" dxfId="5119" priority="20080">
      <formula>$J1497:$J4293="OPEN"</formula>
    </cfRule>
  </conditionalFormatting>
  <conditionalFormatting sqref="I1502">
    <cfRule type="expression" dxfId="5118" priority="20077">
      <formula>$J1502:$J4298="CLOSED"</formula>
    </cfRule>
    <cfRule type="expression" dxfId="5117" priority="20078">
      <formula>$J1502:$J4298="OPEN"</formula>
    </cfRule>
  </conditionalFormatting>
  <conditionalFormatting sqref="H1502">
    <cfRule type="expression" dxfId="5116" priority="20075">
      <formula>$J1502:$J4298="CLOSED"</formula>
    </cfRule>
    <cfRule type="expression" dxfId="5115" priority="20076">
      <formula>$J1502:$J4298="OPEN"</formula>
    </cfRule>
  </conditionalFormatting>
  <conditionalFormatting sqref="H1503">
    <cfRule type="expression" dxfId="5114" priority="20073">
      <formula>$J1503:$J4299="CLOSED"</formula>
    </cfRule>
    <cfRule type="expression" dxfId="5113" priority="20074">
      <formula>$J1503:$J4299="OPEN"</formula>
    </cfRule>
  </conditionalFormatting>
  <conditionalFormatting sqref="I1503">
    <cfRule type="expression" dxfId="5112" priority="20071">
      <formula>$J1503:$J4299="CLOSED"</formula>
    </cfRule>
    <cfRule type="expression" dxfId="5111" priority="20072">
      <formula>$J1503:$J4299="OPEN"</formula>
    </cfRule>
  </conditionalFormatting>
  <conditionalFormatting sqref="AR1504 K1509:K1510 Z1504:AG1505 AL1504:AN1505 L1504:X1505 C1504:C1505 Y1524:Y1525 Y1527:Y1528">
    <cfRule type="expression" dxfId="5110" priority="20067">
      <formula>$J1504:$J4133="CLOSED"</formula>
    </cfRule>
    <cfRule type="expression" dxfId="5109" priority="20068">
      <formula>$J1504:$J4133="OPEN"</formula>
    </cfRule>
  </conditionalFormatting>
  <conditionalFormatting sqref="AR1505">
    <cfRule type="expression" dxfId="5108" priority="20063">
      <formula>$J1505:$J4134="CLOSED"</formula>
    </cfRule>
    <cfRule type="expression" dxfId="5107" priority="20064">
      <formula>$J1505:$J4134="OPEN"</formula>
    </cfRule>
  </conditionalFormatting>
  <conditionalFormatting sqref="H1505:I1505">
    <cfRule type="expression" dxfId="5106" priority="20061">
      <formula>$J1505:$J4301="CLOSED"</formula>
    </cfRule>
    <cfRule type="expression" dxfId="5105" priority="20062">
      <formula>$J1505:$J4301="OPEN"</formula>
    </cfRule>
  </conditionalFormatting>
  <conditionalFormatting sqref="AH1505:AI1505">
    <cfRule type="expression" dxfId="5104" priority="20057">
      <formula>$J1505:$J4195="CLOSED"</formula>
    </cfRule>
    <cfRule type="expression" dxfId="5103" priority="20058">
      <formula>$J1505:$J4195="OPEN"</formula>
    </cfRule>
  </conditionalFormatting>
  <conditionalFormatting sqref="J1505">
    <cfRule type="expression" dxfId="5102" priority="20055">
      <formula>$J1505:$J4140="CLOSED"</formula>
    </cfRule>
    <cfRule type="expression" dxfId="5101" priority="20056">
      <formula>$J1505:$J4140="OPEN"</formula>
    </cfRule>
  </conditionalFormatting>
  <conditionalFormatting sqref="K1505">
    <cfRule type="expression" dxfId="5100" priority="20051">
      <formula>$J1505:$J4137="CLOSED"</formula>
    </cfRule>
    <cfRule type="expression" dxfId="5099" priority="20052">
      <formula>$J1505:$J4137="OPEN"</formula>
    </cfRule>
  </conditionalFormatting>
  <conditionalFormatting sqref="E1505:G1505">
    <cfRule type="expression" dxfId="5098" priority="20049">
      <formula>$J1505:$J4137="CLOSED"</formula>
    </cfRule>
    <cfRule type="expression" dxfId="5097" priority="20050">
      <formula>$J1505:$J4137="OPEN"</formula>
    </cfRule>
  </conditionalFormatting>
  <conditionalFormatting sqref="D1509 Y1504:Y1508 Y1514:Y1515 Y1520:Y1521">
    <cfRule type="expression" dxfId="5096" priority="20047">
      <formula>$J1504:$J4135="CLOSED"</formula>
    </cfRule>
    <cfRule type="expression" dxfId="5095" priority="20048">
      <formula>$J1504:$J4135="OPEN"</formula>
    </cfRule>
  </conditionalFormatting>
  <conditionalFormatting sqref="B1507">
    <cfRule type="expression" dxfId="5094" priority="20045">
      <formula>$J1507:$J4538="CLOSED"</formula>
    </cfRule>
    <cfRule type="expression" dxfId="5093" priority="20046">
      <formula>$J1507:$J4538="OPEN"</formula>
    </cfRule>
  </conditionalFormatting>
  <conditionalFormatting sqref="A1509:A1515">
    <cfRule type="expression" dxfId="5092" priority="20043">
      <formula>$J1509:$J4304="CLOSED"</formula>
    </cfRule>
    <cfRule type="expression" dxfId="5091" priority="20044">
      <formula>$J1509:$J4304="OPEN"</formula>
    </cfRule>
  </conditionalFormatting>
  <conditionalFormatting sqref="D1507">
    <cfRule type="expression" dxfId="5090" priority="20041">
      <formula>$J1507:$J4140="CLOSED"</formula>
    </cfRule>
    <cfRule type="expression" dxfId="5089" priority="20042">
      <formula>$J1507:$J4140="OPEN"</formula>
    </cfRule>
  </conditionalFormatting>
  <conditionalFormatting sqref="Z1507:AG1507">
    <cfRule type="expression" dxfId="5088" priority="20039">
      <formula>$J1507:$J4135="CLOSED"</formula>
    </cfRule>
    <cfRule type="expression" dxfId="5087" priority="20040">
      <formula>$J1507:$J4135="OPEN"</formula>
    </cfRule>
  </conditionalFormatting>
  <conditionalFormatting sqref="AR1507">
    <cfRule type="expression" dxfId="5086" priority="20037">
      <formula>$J1507:$J4135="CLOSED"</formula>
    </cfRule>
    <cfRule type="expression" dxfId="5085" priority="20038">
      <formula>$J1507:$J4135="OPEN"</formula>
    </cfRule>
  </conditionalFormatting>
  <conditionalFormatting sqref="AH1507:AI1507">
    <cfRule type="expression" dxfId="5084" priority="20031">
      <formula>$J1507:$J4196="CLOSED"</formula>
    </cfRule>
    <cfRule type="expression" dxfId="5083" priority="20032">
      <formula>$J1507:$J4196="OPEN"</formula>
    </cfRule>
  </conditionalFormatting>
  <conditionalFormatting sqref="J1507 D1504:D1505 E1524:E1525 E1527:E1528 E1531:E1532 E1534:E1535 E1537:E1538">
    <cfRule type="expression" dxfId="5082" priority="20029">
      <formula>$J1504:$J4138="CLOSED"</formula>
    </cfRule>
    <cfRule type="expression" dxfId="5081" priority="20030">
      <formula>$J1504:$J4138="OPEN"</formula>
    </cfRule>
  </conditionalFormatting>
  <conditionalFormatting sqref="AJ1507:AK1507 AO1507:AQ1508 AO1514:AQ1515 AO1520:AQ1521">
    <cfRule type="expression" dxfId="5080" priority="20027">
      <formula>$J1507:$J4386="CLOSED"</formula>
    </cfRule>
    <cfRule type="expression" dxfId="5079" priority="20028">
      <formula>$J1507:$J4386="OPEN"</formula>
    </cfRule>
  </conditionalFormatting>
  <conditionalFormatting sqref="F1507:G1507">
    <cfRule type="expression" dxfId="5078" priority="20023">
      <formula>$J1507:$J4138="CLOSED"</formula>
    </cfRule>
    <cfRule type="expression" dxfId="5077" priority="20024">
      <formula>$J1507:$J4138="OPEN"</formula>
    </cfRule>
  </conditionalFormatting>
  <conditionalFormatting sqref="AL1508:AN1508">
    <cfRule type="expression" dxfId="5076" priority="20021">
      <formula>$J1508:$J4136="CLOSED"</formula>
    </cfRule>
    <cfRule type="expression" dxfId="5075" priority="20022">
      <formula>$J1508:$J4136="OPEN"</formula>
    </cfRule>
  </conditionalFormatting>
  <conditionalFormatting sqref="B1508">
    <cfRule type="expression" dxfId="5074" priority="20019">
      <formula>$J1508:$J4539="CLOSED"</formula>
    </cfRule>
    <cfRule type="expression" dxfId="5073" priority="20020">
      <formula>$J1508:$J4539="OPEN"</formula>
    </cfRule>
  </conditionalFormatting>
  <conditionalFormatting sqref="D1508">
    <cfRule type="expression" dxfId="5072" priority="20015">
      <formula>$J1508:$J4141="CLOSED"</formula>
    </cfRule>
    <cfRule type="expression" dxfId="5071" priority="20016">
      <formula>$J1508:$J4141="OPEN"</formula>
    </cfRule>
  </conditionalFormatting>
  <conditionalFormatting sqref="Z1508:AG1508">
    <cfRule type="expression" dxfId="5070" priority="20013">
      <formula>$J1508:$J4136="CLOSED"</formula>
    </cfRule>
    <cfRule type="expression" dxfId="5069" priority="20014">
      <formula>$J1508:$J4136="OPEN"</formula>
    </cfRule>
  </conditionalFormatting>
  <conditionalFormatting sqref="AR1508">
    <cfRule type="expression" dxfId="5068" priority="20011">
      <formula>$J1508:$J4136="CLOSED"</formula>
    </cfRule>
    <cfRule type="expression" dxfId="5067" priority="20012">
      <formula>$J1508:$J4136="OPEN"</formula>
    </cfRule>
  </conditionalFormatting>
  <conditionalFormatting sqref="AH1508:AI1508">
    <cfRule type="expression" dxfId="5066" priority="20005">
      <formula>$J1508:$J4197="CLOSED"</formula>
    </cfRule>
    <cfRule type="expression" dxfId="5065" priority="20006">
      <formula>$J1508:$J4197="OPEN"</formula>
    </cfRule>
  </conditionalFormatting>
  <conditionalFormatting sqref="J1508">
    <cfRule type="expression" dxfId="5064" priority="20003">
      <formula>$J1508:$J4142="CLOSED"</formula>
    </cfRule>
    <cfRule type="expression" dxfId="5063" priority="20004">
      <formula>$J1508:$J4142="OPEN"</formula>
    </cfRule>
  </conditionalFormatting>
  <conditionalFormatting sqref="AJ1508:AK1508">
    <cfRule type="expression" dxfId="5062" priority="20001">
      <formula>$J1508:$J4387="CLOSED"</formula>
    </cfRule>
    <cfRule type="expression" dxfId="5061" priority="20002">
      <formula>$J1508:$J4387="OPEN"</formula>
    </cfRule>
  </conditionalFormatting>
  <conditionalFormatting sqref="F1508:G1508">
    <cfRule type="expression" dxfId="5060" priority="19997">
      <formula>$J1508:$J4139="CLOSED"</formula>
    </cfRule>
    <cfRule type="expression" dxfId="5059" priority="19998">
      <formula>$J1508:$J4139="OPEN"</formula>
    </cfRule>
  </conditionalFormatting>
  <conditionalFormatting sqref="E1506">
    <cfRule type="expression" dxfId="5058" priority="19993">
      <formula>$J1506:$J4675="CLOSED"</formula>
    </cfRule>
    <cfRule type="expression" dxfId="5057" priority="19994">
      <formula>$J1506:$J4675="OPEN"</formula>
    </cfRule>
  </conditionalFormatting>
  <conditionalFormatting sqref="AA1506:AG1506">
    <cfRule type="expression" dxfId="5056" priority="19991">
      <formula>$J1506:$J4187="CLOSED"</formula>
    </cfRule>
    <cfRule type="expression" dxfId="5055" priority="19992">
      <formula>$J1506:$J4187="OPEN"</formula>
    </cfRule>
  </conditionalFormatting>
  <conditionalFormatting sqref="L1506:X1506">
    <cfRule type="expression" dxfId="5054" priority="19989">
      <formula>$J1506:$J4193="CLOSED"</formula>
    </cfRule>
    <cfRule type="expression" dxfId="5053" priority="19990">
      <formula>$J1506:$J4193="OPEN"</formula>
    </cfRule>
  </conditionalFormatting>
  <conditionalFormatting sqref="L1506:X1506">
    <cfRule type="expression" dxfId="5052" priority="19987">
      <formula>$J1506:$J4187="CLOSED"</formula>
    </cfRule>
    <cfRule type="expression" dxfId="5051" priority="19988">
      <formula>$J1506:$J4187="OPEN"</formula>
    </cfRule>
  </conditionalFormatting>
  <conditionalFormatting sqref="K1506">
    <cfRule type="expression" dxfId="5050" priority="19985">
      <formula>$J1506:$J4230="CLOSED"</formula>
    </cfRule>
    <cfRule type="expression" dxfId="5049" priority="19986">
      <formula>$J1506:$J4230="OPEN"</formula>
    </cfRule>
  </conditionalFormatting>
  <conditionalFormatting sqref="AL1506:AN1506">
    <cfRule type="expression" dxfId="5048" priority="19983">
      <formula>$J1506:$J4193="CLOSED"</formula>
    </cfRule>
    <cfRule type="expression" dxfId="5047" priority="19984">
      <formula>$J1506:$J4193="OPEN"</formula>
    </cfRule>
  </conditionalFormatting>
  <conditionalFormatting sqref="AL1506:AN1506">
    <cfRule type="expression" dxfId="5046" priority="19981">
      <formula>$J1506:$J4187="CLOSED"</formula>
    </cfRule>
    <cfRule type="expression" dxfId="5045" priority="19982">
      <formula>$J1506:$J4187="OPEN"</formula>
    </cfRule>
  </conditionalFormatting>
  <conditionalFormatting sqref="AO1506:AQ1506">
    <cfRule type="expression" dxfId="5044" priority="19979">
      <formula>$J1506:$J4444="CLOSED"</formula>
    </cfRule>
    <cfRule type="expression" dxfId="5043" priority="19980">
      <formula>$J1506:$J4444="OPEN"</formula>
    </cfRule>
  </conditionalFormatting>
  <conditionalFormatting sqref="AR1506">
    <cfRule type="expression" dxfId="5042" priority="19977">
      <formula>$J1506:$J4193="CLOSED"</formula>
    </cfRule>
    <cfRule type="expression" dxfId="5041" priority="19978">
      <formula>$J1506:$J4193="OPEN"</formula>
    </cfRule>
  </conditionalFormatting>
  <conditionalFormatting sqref="AR1506">
    <cfRule type="expression" dxfId="5040" priority="19975">
      <formula>$J1506:$J4187="CLOSED"</formula>
    </cfRule>
    <cfRule type="expression" dxfId="5039" priority="19976">
      <formula>$J1506:$J4187="OPEN"</formula>
    </cfRule>
  </conditionalFormatting>
  <conditionalFormatting sqref="AO1506:AQ1506">
    <cfRule type="expression" dxfId="5038" priority="19973">
      <formula>$J1506:$J4438="CLOSED"</formula>
    </cfRule>
    <cfRule type="expression" dxfId="5037" priority="19974">
      <formula>$J1506:$J4438="OPEN"</formula>
    </cfRule>
  </conditionalFormatting>
  <conditionalFormatting sqref="AJ1506:AK1506">
    <cfRule type="expression" dxfId="5036" priority="19971">
      <formula>$J1506:$J4444="CLOSED"</formula>
    </cfRule>
    <cfRule type="expression" dxfId="5035" priority="19972">
      <formula>$J1506:$J4444="OPEN"</formula>
    </cfRule>
  </conditionalFormatting>
  <conditionalFormatting sqref="AH1506:AI1506">
    <cfRule type="expression" dxfId="5034" priority="19969">
      <formula>$J1506:$J4254="CLOSED"</formula>
    </cfRule>
    <cfRule type="expression" dxfId="5033" priority="19970">
      <formula>$J1506:$J4254="OPEN"</formula>
    </cfRule>
  </conditionalFormatting>
  <conditionalFormatting sqref="B1506:D1506">
    <cfRule type="expression" dxfId="5032" priority="19967">
      <formula>$J1506:$J4211="CLOSED"</formula>
    </cfRule>
    <cfRule type="expression" dxfId="5031" priority="19968">
      <formula>$J1506:$J4211="OPEN"</formula>
    </cfRule>
  </conditionalFormatting>
  <conditionalFormatting sqref="J1506">
    <cfRule type="expression" dxfId="5030" priority="19965">
      <formula>$J1506:$J4199="CLOSED"</formula>
    </cfRule>
    <cfRule type="expression" dxfId="5029" priority="19966">
      <formula>$J1506:$J4199="OPEN"</formula>
    </cfRule>
  </conditionalFormatting>
  <conditionalFormatting sqref="AA1506:AG1506">
    <cfRule type="expression" dxfId="5028" priority="19963">
      <formula>$J1506:$J4193="CLOSED"</formula>
    </cfRule>
    <cfRule type="expression" dxfId="5027" priority="19964">
      <formula>$J1506:$J4193="OPEN"</formula>
    </cfRule>
  </conditionalFormatting>
  <conditionalFormatting sqref="B1506:D1506">
    <cfRule type="expression" dxfId="5026" priority="19961">
      <formula>$J1506:$J4187="CLOSED"</formula>
    </cfRule>
    <cfRule type="expression" dxfId="5025" priority="19962">
      <formula>$J1506:$J4187="OPEN"</formula>
    </cfRule>
  </conditionalFormatting>
  <conditionalFormatting sqref="AH1506:AI1506">
    <cfRule type="expression" dxfId="5024" priority="19959">
      <formula>$J1506:$J4248="CLOSED"</formula>
    </cfRule>
    <cfRule type="expression" dxfId="5023" priority="19960">
      <formula>$J1506:$J4248="OPEN"</formula>
    </cfRule>
  </conditionalFormatting>
  <conditionalFormatting sqref="J1506">
    <cfRule type="expression" dxfId="5022" priority="19957">
      <formula>$J1506:$J4193="CLOSED"</formula>
    </cfRule>
    <cfRule type="expression" dxfId="5021" priority="19958">
      <formula>$J1506:$J4193="OPEN"</formula>
    </cfRule>
  </conditionalFormatting>
  <conditionalFormatting sqref="AJ1506:AK1506">
    <cfRule type="expression" dxfId="5020" priority="19955">
      <formula>$J1506:$J4438="CLOSED"</formula>
    </cfRule>
    <cfRule type="expression" dxfId="5019" priority="19956">
      <formula>$J1506:$J4438="OPEN"</formula>
    </cfRule>
  </conditionalFormatting>
  <conditionalFormatting sqref="K1506">
    <cfRule type="expression" dxfId="5018" priority="19953">
      <formula>$J1506:$J4190="CLOSED"</formula>
    </cfRule>
    <cfRule type="expression" dxfId="5017" priority="19954">
      <formula>$J1506:$J4190="OPEN"</formula>
    </cfRule>
  </conditionalFormatting>
  <conditionalFormatting sqref="F1506">
    <cfRule type="expression" dxfId="5016" priority="19951">
      <formula>$J1506:$J4237="CLOSED"</formula>
    </cfRule>
    <cfRule type="expression" dxfId="5015" priority="19952">
      <formula>$J1506:$J4237="OPEN"</formula>
    </cfRule>
  </conditionalFormatting>
  <conditionalFormatting sqref="Z1506">
    <cfRule type="expression" dxfId="5014" priority="19949">
      <formula>$J1506:$J4176="CLOSED"</formula>
    </cfRule>
    <cfRule type="expression" dxfId="5013" priority="19950">
      <formula>$J1506:$J4176="OPEN"</formula>
    </cfRule>
  </conditionalFormatting>
  <conditionalFormatting sqref="H1506:I1506">
    <cfRule type="expression" dxfId="5012" priority="19947">
      <formula>$J1499:$J4337="CLOSED"</formula>
    </cfRule>
    <cfRule type="expression" dxfId="5011" priority="19948">
      <formula>$J1499:$J4337="OPEN"</formula>
    </cfRule>
  </conditionalFormatting>
  <conditionalFormatting sqref="H1507">
    <cfRule type="expression" dxfId="5010" priority="19941">
      <formula>$J1500:$J4338="CLOSED"</formula>
    </cfRule>
    <cfRule type="expression" dxfId="5009" priority="19942">
      <formula>$J1500:$J4338="OPEN"</formula>
    </cfRule>
  </conditionalFormatting>
  <conditionalFormatting sqref="I1507">
    <cfRule type="expression" dxfId="5008" priority="19937">
      <formula>$J1500:$J4338="CLOSED"</formula>
    </cfRule>
    <cfRule type="expression" dxfId="5007" priority="19938">
      <formula>$J1500:$J4338="OPEN"</formula>
    </cfRule>
  </conditionalFormatting>
  <conditionalFormatting sqref="H1508">
    <cfRule type="expression" dxfId="5006" priority="19935">
      <formula>$J1501:$J4339="CLOSED"</formula>
    </cfRule>
    <cfRule type="expression" dxfId="5005" priority="19936">
      <formula>$J1501:$J4339="OPEN"</formula>
    </cfRule>
  </conditionalFormatting>
  <conditionalFormatting sqref="I1508">
    <cfRule type="expression" dxfId="5004" priority="19933">
      <formula>$J1501:$J4339="CLOSED"</formula>
    </cfRule>
    <cfRule type="expression" dxfId="5003" priority="19934">
      <formula>$J1501:$J4339="OPEN"</formula>
    </cfRule>
  </conditionalFormatting>
  <conditionalFormatting sqref="K1507">
    <cfRule type="expression" dxfId="5002" priority="19929">
      <formula>$J1507:$J4211="CLOSED"</formula>
    </cfRule>
    <cfRule type="expression" dxfId="5001" priority="19930">
      <formula>$J1507:$J4211="OPEN"</formula>
    </cfRule>
  </conditionalFormatting>
  <conditionalFormatting sqref="K1508">
    <cfRule type="expression" dxfId="5000" priority="19927">
      <formula>$J1508:$J4171="CLOSED"</formula>
    </cfRule>
    <cfRule type="expression" dxfId="4999" priority="19928">
      <formula>$J1508:$J4171="OPEN"</formula>
    </cfRule>
  </conditionalFormatting>
  <conditionalFormatting sqref="X1511">
    <cfRule type="expression" dxfId="4998" priority="19923">
      <formula>$J1511:$J4572="CLOSED"</formula>
    </cfRule>
    <cfRule type="expression" dxfId="4997" priority="19924">
      <formula>$J1511:$J4572="OPEN"</formula>
    </cfRule>
  </conditionalFormatting>
  <conditionalFormatting sqref="D1511:E1511">
    <cfRule type="expression" dxfId="4996" priority="19921">
      <formula>$J1511:$J4592="CLOSED"</formula>
    </cfRule>
    <cfRule type="expression" dxfId="4995" priority="19922">
      <formula>$J1511:$J4592="OPEN"</formula>
    </cfRule>
  </conditionalFormatting>
  <conditionalFormatting sqref="W1511">
    <cfRule type="expression" dxfId="4994" priority="19919">
      <formula>$J1511:$J4585="CLOSED"</formula>
    </cfRule>
    <cfRule type="expression" dxfId="4993" priority="19920">
      <formula>$J1511:$J4585="OPEN"</formula>
    </cfRule>
  </conditionalFormatting>
  <conditionalFormatting sqref="AJ1511:AK1511">
    <cfRule type="expression" dxfId="4992" priority="19917">
      <formula>$J1511:$J4823="CLOSED"</formula>
    </cfRule>
    <cfRule type="expression" dxfId="4991" priority="19918">
      <formula>$J1511:$J4823="OPEN"</formula>
    </cfRule>
  </conditionalFormatting>
  <conditionalFormatting sqref="AH1511:AI1511">
    <cfRule type="expression" dxfId="4990" priority="19911">
      <formula>$J1511:$J4633="CLOSED"</formula>
    </cfRule>
    <cfRule type="expression" dxfId="4989" priority="19912">
      <formula>$J1511:$J4633="OPEN"</formula>
    </cfRule>
  </conditionalFormatting>
  <conditionalFormatting sqref="J1511">
    <cfRule type="expression" dxfId="4988" priority="19909">
      <formula>$J1511:$J4578="CLOSED"</formula>
    </cfRule>
    <cfRule type="expression" dxfId="4987" priority="19910">
      <formula>$J1511:$J4578="OPEN"</formula>
    </cfRule>
  </conditionalFormatting>
  <conditionalFormatting sqref="K1511">
    <cfRule type="expression" dxfId="4986" priority="19907">
      <formula>$J1511:$J4595="CLOSED"</formula>
    </cfRule>
    <cfRule type="expression" dxfId="4985" priority="19908">
      <formula>$J1511:$J4595="OPEN"</formula>
    </cfRule>
  </conditionalFormatting>
  <conditionalFormatting sqref="F1511">
    <cfRule type="expression" dxfId="4984" priority="19905">
      <formula>$J1511:$J4612="CLOSED"</formula>
    </cfRule>
    <cfRule type="expression" dxfId="4983" priority="19906">
      <formula>$J1511:$J4612="OPEN"</formula>
    </cfRule>
  </conditionalFormatting>
  <conditionalFormatting sqref="Y1511">
    <cfRule type="expression" dxfId="4982" priority="19903">
      <formula>$J1511:$J4574="CLOSED"</formula>
    </cfRule>
    <cfRule type="expression" dxfId="4981" priority="19904">
      <formula>$J1511:$J4574="OPEN"</formula>
    </cfRule>
  </conditionalFormatting>
  <conditionalFormatting sqref="B1511:C1511">
    <cfRule type="expression" dxfId="4980" priority="19901">
      <formula>$J1511:$J4573="CLOSED"</formula>
    </cfRule>
    <cfRule type="expression" dxfId="4979" priority="19902">
      <formula>$J1511:$J4573="OPEN"</formula>
    </cfRule>
  </conditionalFormatting>
  <conditionalFormatting sqref="B1512">
    <cfRule type="expression" dxfId="4978" priority="19899">
      <formula>$J1512:$J4549="CLOSED"</formula>
    </cfRule>
    <cfRule type="expression" dxfId="4977" priority="19900">
      <formula>$J1512:$J4549="OPEN"</formula>
    </cfRule>
  </conditionalFormatting>
  <conditionalFormatting sqref="Y1512">
    <cfRule type="expression" dxfId="4976" priority="19897">
      <formula>$J1512:$J4151="CLOSED"</formula>
    </cfRule>
    <cfRule type="expression" dxfId="4975" priority="19898">
      <formula>$J1512:$J4151="OPEN"</formula>
    </cfRule>
  </conditionalFormatting>
  <conditionalFormatting sqref="AH1512:AI1512">
    <cfRule type="expression" dxfId="4974" priority="19893">
      <formula>$J1512:$J4210="CLOSED"</formula>
    </cfRule>
    <cfRule type="expression" dxfId="4973" priority="19894">
      <formula>$J1512:$J4210="OPEN"</formula>
    </cfRule>
  </conditionalFormatting>
  <conditionalFormatting sqref="Z1512:AG1512">
    <cfRule type="expression" dxfId="4972" priority="19891">
      <formula>$J1512:$J4149="CLOSED"</formula>
    </cfRule>
    <cfRule type="expression" dxfId="4971" priority="19892">
      <formula>$J1512:$J4149="OPEN"</formula>
    </cfRule>
  </conditionalFormatting>
  <conditionalFormatting sqref="AJ1512:AK1512">
    <cfRule type="expression" dxfId="4970" priority="19889">
      <formula>$J1512:$J4400="CLOSED"</formula>
    </cfRule>
    <cfRule type="expression" dxfId="4969" priority="19890">
      <formula>$J1512:$J4400="OPEN"</formula>
    </cfRule>
  </conditionalFormatting>
  <conditionalFormatting sqref="F1512">
    <cfRule type="expression" dxfId="4968" priority="19887">
      <formula>$J1512:$J4189="CLOSED"</formula>
    </cfRule>
    <cfRule type="expression" dxfId="4967" priority="19888">
      <formula>$J1512:$J4189="OPEN"</formula>
    </cfRule>
  </conditionalFormatting>
  <conditionalFormatting sqref="W1512">
    <cfRule type="expression" dxfId="4966" priority="19885">
      <formula>$J1512:$J4195="CLOSED"</formula>
    </cfRule>
    <cfRule type="expression" dxfId="4965" priority="19886">
      <formula>$J1512:$J4195="OPEN"</formula>
    </cfRule>
  </conditionalFormatting>
  <conditionalFormatting sqref="W1512">
    <cfRule type="expression" dxfId="4964" priority="19883">
      <formula>$J1512:$J4189="CLOSED"</formula>
    </cfRule>
    <cfRule type="expression" dxfId="4963" priority="19884">
      <formula>$J1512:$J4189="OPEN"</formula>
    </cfRule>
  </conditionalFormatting>
  <conditionalFormatting sqref="F1512">
    <cfRule type="expression" dxfId="4962" priority="19881">
      <formula>$J1512:$J4239="CLOSED"</formula>
    </cfRule>
    <cfRule type="expression" dxfId="4961" priority="19882">
      <formula>$J1512:$J4239="OPEN"</formula>
    </cfRule>
  </conditionalFormatting>
  <conditionalFormatting sqref="K1512">
    <cfRule type="expression" dxfId="4960" priority="19879">
      <formula>$J1512:$J4152="CLOSED"</formula>
    </cfRule>
    <cfRule type="expression" dxfId="4959" priority="19880">
      <formula>$J1512:$J4152="OPEN"</formula>
    </cfRule>
  </conditionalFormatting>
  <conditionalFormatting sqref="J1512 J1466:J1493 J1501:J1503">
    <cfRule type="expression" dxfId="4958" priority="19877">
      <formula>$J1466:$J4109="CLOSED"</formula>
    </cfRule>
    <cfRule type="expression" dxfId="4957" priority="19878">
      <formula>$J1466:$J4109="OPEN"</formula>
    </cfRule>
  </conditionalFormatting>
  <conditionalFormatting sqref="AO1513:AQ1513">
    <cfRule type="expression" dxfId="4956" priority="19875">
      <formula>$J1513:$J4452="CLOSED"</formula>
    </cfRule>
    <cfRule type="expression" dxfId="4955" priority="19876">
      <formula>$J1513:$J4452="OPEN"</formula>
    </cfRule>
  </conditionalFormatting>
  <conditionalFormatting sqref="AO1513:AQ1513">
    <cfRule type="expression" dxfId="4954" priority="19873">
      <formula>$J1513:$J4458="CLOSED"</formula>
    </cfRule>
    <cfRule type="expression" dxfId="4953" priority="19874">
      <formula>$J1513:$J4458="OPEN"</formula>
    </cfRule>
  </conditionalFormatting>
  <conditionalFormatting sqref="AH1513:AI1513">
    <cfRule type="expression" dxfId="4952" priority="19871">
      <formula>$J1513:$J4262="CLOSED"</formula>
    </cfRule>
    <cfRule type="expression" dxfId="4951" priority="19872">
      <formula>$J1513:$J4262="OPEN"</formula>
    </cfRule>
  </conditionalFormatting>
  <conditionalFormatting sqref="J1513">
    <cfRule type="expression" dxfId="4950" priority="19869">
      <formula>$J1513:$J4213="CLOSED"</formula>
    </cfRule>
    <cfRule type="expression" dxfId="4949" priority="19870">
      <formula>$J1513:$J4213="OPEN"</formula>
    </cfRule>
  </conditionalFormatting>
  <conditionalFormatting sqref="F1513">
    <cfRule type="expression" dxfId="4948" priority="19865">
      <formula>$J1513:$J4251="CLOSED"</formula>
    </cfRule>
    <cfRule type="expression" dxfId="4947" priority="19866">
      <formula>$J1513:$J4251="OPEN"</formula>
    </cfRule>
  </conditionalFormatting>
  <conditionalFormatting sqref="Y1513">
    <cfRule type="expression" dxfId="4946" priority="19863">
      <formula>$J1513:$J4209="CLOSED"</formula>
    </cfRule>
    <cfRule type="expression" dxfId="4945" priority="19864">
      <formula>$J1513:$J4209="OPEN"</formula>
    </cfRule>
  </conditionalFormatting>
  <conditionalFormatting sqref="K1513">
    <cfRule type="expression" dxfId="4944" priority="19861">
      <formula>$J1513:$J4244="CLOSED"</formula>
    </cfRule>
    <cfRule type="expression" dxfId="4943" priority="19862">
      <formula>$J1513:$J4244="OPEN"</formula>
    </cfRule>
  </conditionalFormatting>
  <conditionalFormatting sqref="G1513">
    <cfRule type="expression" dxfId="4942" priority="19859">
      <formula>$J1513:$J4247="CLOSED"</formula>
    </cfRule>
    <cfRule type="expression" dxfId="4941" priority="19860">
      <formula>$J1513:$J4247="OPEN"</formula>
    </cfRule>
  </conditionalFormatting>
  <conditionalFormatting sqref="B1513:D1513">
    <cfRule type="expression" dxfId="4940" priority="19857">
      <formula>$J1513:$J4225="CLOSED"</formula>
    </cfRule>
    <cfRule type="expression" dxfId="4939" priority="19858">
      <formula>$J1513:$J4225="OPEN"</formula>
    </cfRule>
  </conditionalFormatting>
  <conditionalFormatting sqref="AH1513:AI1513">
    <cfRule type="expression" dxfId="4938" priority="19855">
      <formula>$J1513:$J4268="CLOSED"</formula>
    </cfRule>
    <cfRule type="expression" dxfId="4937" priority="19856">
      <formula>$J1513:$J4268="OPEN"</formula>
    </cfRule>
  </conditionalFormatting>
  <conditionalFormatting sqref="E1513">
    <cfRule type="expression" dxfId="4936" priority="19853">
      <formula>$J1513:$J4223="CLOSED"</formula>
    </cfRule>
    <cfRule type="expression" dxfId="4935" priority="19854">
      <formula>$J1513:$J4223="OPEN"</formula>
    </cfRule>
  </conditionalFormatting>
  <conditionalFormatting sqref="K1513">
    <cfRule type="expression" dxfId="4934" priority="19851">
      <formula>$J1513:$J4204="CLOSED"</formula>
    </cfRule>
    <cfRule type="expression" dxfId="4933" priority="19852">
      <formula>$J1513:$J4204="OPEN"</formula>
    </cfRule>
  </conditionalFormatting>
  <conditionalFormatting sqref="L1513:X1513">
    <cfRule type="expression" dxfId="4932" priority="19849">
      <formula>$J1513:$J4207="CLOSED"</formula>
    </cfRule>
    <cfRule type="expression" dxfId="4931" priority="19850">
      <formula>$J1513:$J4207="OPEN"</formula>
    </cfRule>
  </conditionalFormatting>
  <conditionalFormatting sqref="Y1513">
    <cfRule type="expression" dxfId="4930" priority="19847">
      <formula>$J1513:$J4203="CLOSED"</formula>
    </cfRule>
    <cfRule type="expression" dxfId="4929" priority="19848">
      <formula>$J1513:$J4203="OPEN"</formula>
    </cfRule>
  </conditionalFormatting>
  <conditionalFormatting sqref="L1513:X1513">
    <cfRule type="expression" dxfId="4928" priority="19843">
      <formula>$J1513:$J4201="CLOSED"</formula>
    </cfRule>
    <cfRule type="expression" dxfId="4927" priority="19844">
      <formula>$J1513:$J4201="OPEN"</formula>
    </cfRule>
  </conditionalFormatting>
  <conditionalFormatting sqref="H1511">
    <cfRule type="expression" dxfId="4926" priority="19837">
      <formula>$J1511:$J4304="CLOSED"</formula>
    </cfRule>
    <cfRule type="expression" dxfId="4925" priority="19838">
      <formula>$J1511:$J4304="OPEN"</formula>
    </cfRule>
  </conditionalFormatting>
  <conditionalFormatting sqref="AJ1517:AK1517 AO1517:AQ1517">
    <cfRule type="expression" dxfId="4924" priority="11069733">
      <formula>$J1517:$J4389="CLOSED"</formula>
    </cfRule>
    <cfRule type="expression" dxfId="4923" priority="11069734">
      <formula>$J1517:$J4389="OPEN"</formula>
    </cfRule>
  </conditionalFormatting>
  <conditionalFormatting sqref="AL1514:AN1514">
    <cfRule type="expression" dxfId="4922" priority="19833">
      <formula>$J1514:$J4142="CLOSED"</formula>
    </cfRule>
    <cfRule type="expression" dxfId="4921" priority="19834">
      <formula>$J1514:$J4142="OPEN"</formula>
    </cfRule>
  </conditionalFormatting>
  <conditionalFormatting sqref="B1514">
    <cfRule type="expression" dxfId="4920" priority="19827">
      <formula>$J1514:$J4545="CLOSED"</formula>
    </cfRule>
    <cfRule type="expression" dxfId="4919" priority="19828">
      <formula>$J1514:$J4545="OPEN"</formula>
    </cfRule>
  </conditionalFormatting>
  <conditionalFormatting sqref="D1514">
    <cfRule type="expression" dxfId="4918" priority="19825">
      <formula>$J1514:$J4147="CLOSED"</formula>
    </cfRule>
    <cfRule type="expression" dxfId="4917" priority="19826">
      <formula>$J1514:$J4147="OPEN"</formula>
    </cfRule>
  </conditionalFormatting>
  <conditionalFormatting sqref="Z1514:AG1514">
    <cfRule type="expression" dxfId="4916" priority="19823">
      <formula>$J1514:$J4142="CLOSED"</formula>
    </cfRule>
    <cfRule type="expression" dxfId="4915" priority="19824">
      <formula>$J1514:$J4142="OPEN"</formula>
    </cfRule>
  </conditionalFormatting>
  <conditionalFormatting sqref="AR1514">
    <cfRule type="expression" dxfId="4914" priority="19821">
      <formula>$J1514:$J4142="CLOSED"</formula>
    </cfRule>
    <cfRule type="expression" dxfId="4913" priority="19822">
      <formula>$J1514:$J4142="OPEN"</formula>
    </cfRule>
  </conditionalFormatting>
  <conditionalFormatting sqref="AH1514:AI1514">
    <cfRule type="expression" dxfId="4912" priority="19819">
      <formula>$J1514:$J4203="CLOSED"</formula>
    </cfRule>
    <cfRule type="expression" dxfId="4911" priority="19820">
      <formula>$J1514:$J4203="OPEN"</formula>
    </cfRule>
  </conditionalFormatting>
  <conditionalFormatting sqref="J1514">
    <cfRule type="expression" dxfId="4910" priority="19817">
      <formula>$J1514:$J4148="CLOSED"</formula>
    </cfRule>
    <cfRule type="expression" dxfId="4909" priority="19818">
      <formula>$J1514:$J4148="OPEN"</formula>
    </cfRule>
  </conditionalFormatting>
  <conditionalFormatting sqref="AJ1514:AK1514">
    <cfRule type="expression" dxfId="4908" priority="19815">
      <formula>$J1514:$J4393="CLOSED"</formula>
    </cfRule>
    <cfRule type="expression" dxfId="4907" priority="19816">
      <formula>$J1514:$J4393="OPEN"</formula>
    </cfRule>
  </conditionalFormatting>
  <conditionalFormatting sqref="F1514:G1514">
    <cfRule type="expression" dxfId="4906" priority="19813">
      <formula>$J1514:$J4145="CLOSED"</formula>
    </cfRule>
    <cfRule type="expression" dxfId="4905" priority="19814">
      <formula>$J1514:$J4145="OPEN"</formula>
    </cfRule>
  </conditionalFormatting>
  <conditionalFormatting sqref="AL1515:AN1515">
    <cfRule type="expression" dxfId="4904" priority="19811">
      <formula>$J1515:$J4143="CLOSED"</formula>
    </cfRule>
    <cfRule type="expression" dxfId="4903" priority="19812">
      <formula>$J1515:$J4143="OPEN"</formula>
    </cfRule>
  </conditionalFormatting>
  <conditionalFormatting sqref="B1515">
    <cfRule type="expression" dxfId="4902" priority="19809">
      <formula>$J1515:$J4546="CLOSED"</formula>
    </cfRule>
    <cfRule type="expression" dxfId="4901" priority="19810">
      <formula>$J1515:$J4546="OPEN"</formula>
    </cfRule>
  </conditionalFormatting>
  <conditionalFormatting sqref="D1515">
    <cfRule type="expression" dxfId="4900" priority="19807">
      <formula>$J1515:$J4148="CLOSED"</formula>
    </cfRule>
    <cfRule type="expression" dxfId="4899" priority="19808">
      <formula>$J1515:$J4148="OPEN"</formula>
    </cfRule>
  </conditionalFormatting>
  <conditionalFormatting sqref="Z1515:AG1515">
    <cfRule type="expression" dxfId="4898" priority="19805">
      <formula>$J1515:$J4143="CLOSED"</formula>
    </cfRule>
    <cfRule type="expression" dxfId="4897" priority="19806">
      <formula>$J1515:$J4143="OPEN"</formula>
    </cfRule>
  </conditionalFormatting>
  <conditionalFormatting sqref="AR1515">
    <cfRule type="expression" dxfId="4896" priority="19803">
      <formula>$J1515:$J4143="CLOSED"</formula>
    </cfRule>
    <cfRule type="expression" dxfId="4895" priority="19804">
      <formula>$J1515:$J4143="OPEN"</formula>
    </cfRule>
  </conditionalFormatting>
  <conditionalFormatting sqref="AH1515:AI1515">
    <cfRule type="expression" dxfId="4894" priority="19801">
      <formula>$J1515:$J4204="CLOSED"</formula>
    </cfRule>
    <cfRule type="expression" dxfId="4893" priority="19802">
      <formula>$J1515:$J4204="OPEN"</formula>
    </cfRule>
  </conditionalFormatting>
  <conditionalFormatting sqref="J1515">
    <cfRule type="expression" dxfId="4892" priority="19799">
      <formula>$J1515:$J4149="CLOSED"</formula>
    </cfRule>
    <cfRule type="expression" dxfId="4891" priority="19800">
      <formula>$J1515:$J4149="OPEN"</formula>
    </cfRule>
  </conditionalFormatting>
  <conditionalFormatting sqref="AJ1515:AK1515">
    <cfRule type="expression" dxfId="4890" priority="19797">
      <formula>$J1515:$J4394="CLOSED"</formula>
    </cfRule>
    <cfRule type="expression" dxfId="4889" priority="19798">
      <formula>$J1515:$J4394="OPEN"</formula>
    </cfRule>
  </conditionalFormatting>
  <conditionalFormatting sqref="F1515:G1515">
    <cfRule type="expression" dxfId="4888" priority="19795">
      <formula>$J1515:$J4146="CLOSED"</formula>
    </cfRule>
    <cfRule type="expression" dxfId="4887" priority="19796">
      <formula>$J1515:$J4146="OPEN"</formula>
    </cfRule>
  </conditionalFormatting>
  <conditionalFormatting sqref="K1514">
    <cfRule type="expression" dxfId="4886" priority="19785">
      <formula>$J1514:$J4218="CLOSED"</formula>
    </cfRule>
    <cfRule type="expression" dxfId="4885" priority="19786">
      <formula>$J1514:$J4218="OPEN"</formula>
    </cfRule>
  </conditionalFormatting>
  <conditionalFormatting sqref="K1515">
    <cfRule type="expression" dxfId="4884" priority="19783">
      <formula>$J1515:$J4178="CLOSED"</formula>
    </cfRule>
    <cfRule type="expression" dxfId="4883" priority="19784">
      <formula>$J1515:$J4178="OPEN"</formula>
    </cfRule>
  </conditionalFormatting>
  <conditionalFormatting sqref="I1511">
    <cfRule type="expression" dxfId="4882" priority="19779">
      <formula>$J1511:$J4304="CLOSED"</formula>
    </cfRule>
    <cfRule type="expression" dxfId="4881" priority="19780">
      <formula>$J1511:$J4304="OPEN"</formula>
    </cfRule>
  </conditionalFormatting>
  <conditionalFormatting sqref="I1512">
    <cfRule type="expression" dxfId="4880" priority="19775">
      <formula>$J1512:$J4305="CLOSED"</formula>
    </cfRule>
    <cfRule type="expression" dxfId="4879" priority="19776">
      <formula>$J1512:$J4305="OPEN"</formula>
    </cfRule>
  </conditionalFormatting>
  <conditionalFormatting sqref="H1512">
    <cfRule type="expression" dxfId="4878" priority="19773">
      <formula>$J1512:$J4305="CLOSED"</formula>
    </cfRule>
    <cfRule type="expression" dxfId="4877" priority="19774">
      <formula>$J1512:$J4305="OPEN"</formula>
    </cfRule>
  </conditionalFormatting>
  <conditionalFormatting sqref="Z1516:AG1516 Z1509:AG1510 L1509:X1510 AL1509:AN1510 AR1509:AR1510 C1509 E1509:G1509 L1516:X1516 AL1516:AN1516 AR1516 C1516 E1516:G1516 B1510:G1510 L1524:V1525 C1524:C1525 X1524:X1525 L1527:V1528 C1527:C1528 X1527:X1528 L1531:V1532 C1531:C1532 X1531:X1532 L1534:V1535 C1534:C1535 X1534:X1535 L1537:V1538 C1537:C1538 X1537:X1538">
    <cfRule type="expression" dxfId="4876" priority="19769">
      <formula>$J1509:$J4135="CLOSED"</formula>
    </cfRule>
    <cfRule type="expression" dxfId="4875" priority="19770">
      <formula>$J1509:$J4135="OPEN"</formula>
    </cfRule>
  </conditionalFormatting>
  <conditionalFormatting sqref="Y1516">
    <cfRule type="expression" dxfId="4874" priority="19767">
      <formula>$J1516:$J4144="CLOSED"</formula>
    </cfRule>
    <cfRule type="expression" dxfId="4873" priority="19768">
      <formula>$J1516:$J4144="OPEN"</formula>
    </cfRule>
  </conditionalFormatting>
  <conditionalFormatting sqref="AH1516:AI1516">
    <cfRule type="expression" dxfId="4872" priority="19765">
      <formula>$J1516:$J4203="CLOSED"</formula>
    </cfRule>
    <cfRule type="expression" dxfId="4871" priority="19766">
      <formula>$J1516:$J4203="OPEN"</formula>
    </cfRule>
  </conditionalFormatting>
  <conditionalFormatting sqref="J1516">
    <cfRule type="expression" dxfId="4870" priority="19763">
      <formula>$J1516:$J4148="CLOSED"</formula>
    </cfRule>
    <cfRule type="expression" dxfId="4869" priority="19764">
      <formula>$J1516:$J4148="OPEN"</formula>
    </cfRule>
  </conditionalFormatting>
  <conditionalFormatting sqref="B1516">
    <cfRule type="expression" dxfId="4868" priority="19761">
      <formula>$J1516:$J4545="CLOSED"</formula>
    </cfRule>
    <cfRule type="expression" dxfId="4867" priority="19762">
      <formula>$J1516:$J4545="OPEN"</formula>
    </cfRule>
  </conditionalFormatting>
  <conditionalFormatting sqref="AO1516:AQ1516">
    <cfRule type="expression" dxfId="4866" priority="19759">
      <formula>$J1516:$J4393="CLOSED"</formula>
    </cfRule>
    <cfRule type="expression" dxfId="4865" priority="19760">
      <formula>$J1516:$J4393="OPEN"</formula>
    </cfRule>
  </conditionalFormatting>
  <conditionalFormatting sqref="K1516">
    <cfRule type="expression" dxfId="4864" priority="19757">
      <formula>$J1516:$J4145="CLOSED"</formula>
    </cfRule>
    <cfRule type="expression" dxfId="4863" priority="19758">
      <formula>$J1516:$J4145="OPEN"</formula>
    </cfRule>
  </conditionalFormatting>
  <conditionalFormatting sqref="D1516">
    <cfRule type="expression" dxfId="4862" priority="19755">
      <formula>$J1516:$J4147="CLOSED"</formula>
    </cfRule>
    <cfRule type="expression" dxfId="4861" priority="19756">
      <formula>$J1516:$J4147="OPEN"</formula>
    </cfRule>
  </conditionalFormatting>
  <conditionalFormatting sqref="A1516">
    <cfRule type="expression" dxfId="4860" priority="19753">
      <formula>$J1516:$J4311="CLOSED"</formula>
    </cfRule>
    <cfRule type="expression" dxfId="4859" priority="19754">
      <formula>$J1516:$J4311="OPEN"</formula>
    </cfRule>
  </conditionalFormatting>
  <conditionalFormatting sqref="H1516:I1516">
    <cfRule type="expression" dxfId="4858" priority="19751">
      <formula>$J1516:$J4309="CLOSED"</formula>
    </cfRule>
    <cfRule type="expression" dxfId="4857" priority="19752">
      <formula>$J1516:$J4309="OPEN"</formula>
    </cfRule>
  </conditionalFormatting>
  <conditionalFormatting sqref="B1517:G1517">
    <cfRule type="expression" dxfId="4856" priority="19749">
      <formula>$J1517:$J4143="CLOSED"</formula>
    </cfRule>
    <cfRule type="expression" dxfId="4855" priority="19750">
      <formula>$J1517:$J4143="OPEN"</formula>
    </cfRule>
  </conditionalFormatting>
  <conditionalFormatting sqref="Z1517:AG1517 AL1517:AN1517 L1517:X1517 AR1517">
    <cfRule type="expression" dxfId="4854" priority="11077053">
      <formula>$J1517:$J4138="CLOSED"</formula>
    </cfRule>
    <cfRule type="expression" dxfId="4853" priority="11077054">
      <formula>$J1517:$J4138="OPEN"</formula>
    </cfRule>
  </conditionalFormatting>
  <conditionalFormatting sqref="J1517">
    <cfRule type="expression" dxfId="4852" priority="11077629">
      <formula>$J1517:$J4144="CLOSED"</formula>
    </cfRule>
    <cfRule type="expression" dxfId="4851" priority="11077630">
      <formula>$J1517:$J4144="OPEN"</formula>
    </cfRule>
  </conditionalFormatting>
  <conditionalFormatting sqref="K1517">
    <cfRule type="expression" dxfId="4850" priority="11077651">
      <formula>$J1517:$J4141="CLOSED"</formula>
    </cfRule>
    <cfRule type="expression" dxfId="4849" priority="11077652">
      <formula>$J1517:$J4141="OPEN"</formula>
    </cfRule>
  </conditionalFormatting>
  <conditionalFormatting sqref="E1518">
    <cfRule type="expression" dxfId="4848" priority="19747">
      <formula>$J1518:$J4687="CLOSED"</formula>
    </cfRule>
    <cfRule type="expression" dxfId="4847" priority="19748">
      <formula>$J1518:$J4687="OPEN"</formula>
    </cfRule>
  </conditionalFormatting>
  <conditionalFormatting sqref="AL1518:AN1518">
    <cfRule type="expression" dxfId="4846" priority="19745">
      <formula>$J1518:$J4558="CLOSED"</formula>
    </cfRule>
    <cfRule type="expression" dxfId="4845" priority="19746">
      <formula>$J1518:$J4558="OPEN"</formula>
    </cfRule>
  </conditionalFormatting>
  <conditionalFormatting sqref="AR1518">
    <cfRule type="expression" dxfId="4844" priority="19743">
      <formula>$J1518:$J4558="CLOSED"</formula>
    </cfRule>
    <cfRule type="expression" dxfId="4843" priority="19744">
      <formula>$J1518:$J4558="OPEN"</formula>
    </cfRule>
  </conditionalFormatting>
  <conditionalFormatting sqref="AA1518:AG1518">
    <cfRule type="expression" dxfId="4842" priority="19741">
      <formula>$J1518:$J4558="CLOSED"</formula>
    </cfRule>
    <cfRule type="expression" dxfId="4841" priority="19742">
      <formula>$J1518:$J4558="OPEN"</formula>
    </cfRule>
  </conditionalFormatting>
  <conditionalFormatting sqref="L1518:V1518">
    <cfRule type="expression" dxfId="4840" priority="19739">
      <formula>$J1518:$J4558="CLOSED"</formula>
    </cfRule>
    <cfRule type="expression" dxfId="4839" priority="19740">
      <formula>$J1518:$J4558="OPEN"</formula>
    </cfRule>
  </conditionalFormatting>
  <conditionalFormatting sqref="AO1518:AQ1518">
    <cfRule type="expression" dxfId="4838" priority="19737">
      <formula>$J1518:$J4809="CLOSED"</formula>
    </cfRule>
    <cfRule type="expression" dxfId="4837" priority="19738">
      <formula>$J1518:$J4809="OPEN"</formula>
    </cfRule>
  </conditionalFormatting>
  <conditionalFormatting sqref="AH1518:AI1518">
    <cfRule type="expression" dxfId="4836" priority="19733">
      <formula>$J1518:$J4619="CLOSED"</formula>
    </cfRule>
    <cfRule type="expression" dxfId="4835" priority="19734">
      <formula>$J1518:$J4619="OPEN"</formula>
    </cfRule>
  </conditionalFormatting>
  <conditionalFormatting sqref="W1518">
    <cfRule type="expression" dxfId="4834" priority="19731">
      <formula>$J1518:$J4571="CLOSED"</formula>
    </cfRule>
    <cfRule type="expression" dxfId="4833" priority="19732">
      <formula>$J1518:$J4571="OPEN"</formula>
    </cfRule>
  </conditionalFormatting>
  <conditionalFormatting sqref="D1518">
    <cfRule type="expression" dxfId="4832" priority="19729">
      <formula>$J1518:$J4578="CLOSED"</formula>
    </cfRule>
    <cfRule type="expression" dxfId="4831" priority="19730">
      <formula>$J1518:$J4578="OPEN"</formula>
    </cfRule>
  </conditionalFormatting>
  <conditionalFormatting sqref="AJ1518:AK1518">
    <cfRule type="expression" dxfId="4830" priority="19727">
      <formula>$J1518:$J4809="CLOSED"</formula>
    </cfRule>
    <cfRule type="expression" dxfId="4829" priority="19728">
      <formula>$J1518:$J4809="OPEN"</formula>
    </cfRule>
  </conditionalFormatting>
  <conditionalFormatting sqref="J1518">
    <cfRule type="expression" dxfId="4828" priority="19725">
      <formula>$J1518:$J4564="CLOSED"</formula>
    </cfRule>
    <cfRule type="expression" dxfId="4827" priority="19726">
      <formula>$J1518:$J4564="OPEN"</formula>
    </cfRule>
  </conditionalFormatting>
  <conditionalFormatting sqref="K1518">
    <cfRule type="expression" dxfId="4826" priority="19723">
      <formula>$J1518:$J4581="CLOSED"</formula>
    </cfRule>
    <cfRule type="expression" dxfId="4825" priority="19724">
      <formula>$J1518:$J4581="OPEN"</formula>
    </cfRule>
  </conditionalFormatting>
  <conditionalFormatting sqref="F1518">
    <cfRule type="expression" dxfId="4824" priority="19721">
      <formula>$J1518:$J4598="CLOSED"</formula>
    </cfRule>
    <cfRule type="expression" dxfId="4823" priority="19722">
      <formula>$J1518:$J4598="OPEN"</formula>
    </cfRule>
  </conditionalFormatting>
  <conditionalFormatting sqref="B1518:C1518">
    <cfRule type="expression" dxfId="4822" priority="19719">
      <formula>$J1518:$J4559="CLOSED"</formula>
    </cfRule>
    <cfRule type="expression" dxfId="4821" priority="19720">
      <formula>$J1518:$J4559="OPEN"</formula>
    </cfRule>
  </conditionalFormatting>
  <conditionalFormatting sqref="X1518">
    <cfRule type="expression" dxfId="4820" priority="19717">
      <formula>$J1518:$J4558="CLOSED"</formula>
    </cfRule>
    <cfRule type="expression" dxfId="4819" priority="19718">
      <formula>$J1518:$J4558="OPEN"</formula>
    </cfRule>
  </conditionalFormatting>
  <conditionalFormatting sqref="Y1518 Y1433:Y1445 Y1462:Y1465 Y1498:Y1500">
    <cfRule type="expression" dxfId="4818" priority="19711">
      <formula>$J1431:$J4100="CLOSED"</formula>
    </cfRule>
    <cfRule type="expression" dxfId="4817" priority="19712">
      <formula>$J1431:$J4100="OPEN"</formula>
    </cfRule>
  </conditionalFormatting>
  <conditionalFormatting sqref="Y1517">
    <cfRule type="expression" dxfId="4816" priority="11094745">
      <formula>$J1517:$J4140="CLOSED"</formula>
    </cfRule>
    <cfRule type="expression" dxfId="4815" priority="11094746">
      <formula>$J1517:$J4140="OPEN"</formula>
    </cfRule>
  </conditionalFormatting>
  <conditionalFormatting sqref="K1519:W1519">
    <cfRule type="expression" dxfId="4814" priority="19709">
      <formula>$J1519:$J4694="CLOSED"</formula>
    </cfRule>
    <cfRule type="expression" dxfId="4813" priority="19710">
      <formula>$J1519:$J4694="OPEN"</formula>
    </cfRule>
  </conditionalFormatting>
  <conditionalFormatting sqref="AJ1519:AK1519">
    <cfRule type="expression" dxfId="4812" priority="19707">
      <formula>$J1519:$J4945="CLOSED"</formula>
    </cfRule>
    <cfRule type="expression" dxfId="4811" priority="19708">
      <formula>$J1519:$J4945="OPEN"</formula>
    </cfRule>
  </conditionalFormatting>
  <conditionalFormatting sqref="J1519">
    <cfRule type="expression" dxfId="4810" priority="19705">
      <formula>$J1519:$J4700="CLOSED"</formula>
    </cfRule>
    <cfRule type="expression" dxfId="4809" priority="19706">
      <formula>$J1519:$J4700="OPEN"</formula>
    </cfRule>
  </conditionalFormatting>
  <conditionalFormatting sqref="D1519">
    <cfRule type="expression" dxfId="4808" priority="19703">
      <formula>$J1519:$J4640="CLOSED"</formula>
    </cfRule>
    <cfRule type="expression" dxfId="4807" priority="19704">
      <formula>$J1519:$J4640="OPEN"</formula>
    </cfRule>
  </conditionalFormatting>
  <conditionalFormatting sqref="E1519:G1519">
    <cfRule type="expression" dxfId="4806" priority="19701">
      <formula>$J1519:$J4694="CLOSED"</formula>
    </cfRule>
    <cfRule type="expression" dxfId="4805" priority="19702">
      <formula>$J1519:$J4694="OPEN"</formula>
    </cfRule>
  </conditionalFormatting>
  <conditionalFormatting sqref="AH1519:AI1519">
    <cfRule type="expression" dxfId="4804" priority="19699">
      <formula>$J1519:$J4755="CLOSED"</formula>
    </cfRule>
    <cfRule type="expression" dxfId="4803" priority="19700">
      <formula>$J1519:$J4755="OPEN"</formula>
    </cfRule>
  </conditionalFormatting>
  <conditionalFormatting sqref="AO1519:AQ1519">
    <cfRule type="expression" dxfId="4802" priority="19697">
      <formula>$J1519:$J4945="CLOSED"</formula>
    </cfRule>
    <cfRule type="expression" dxfId="4801" priority="19698">
      <formula>$J1519:$J4945="OPEN"</formula>
    </cfRule>
  </conditionalFormatting>
  <conditionalFormatting sqref="X1519:Y1519">
    <cfRule type="expression" dxfId="4800" priority="19695">
      <formula>$J1519:$J4695="CLOSED"</formula>
    </cfRule>
    <cfRule type="expression" dxfId="4799" priority="19696">
      <formula>$J1519:$J4695="OPEN"</formula>
    </cfRule>
  </conditionalFormatting>
  <conditionalFormatting sqref="AL1520:AN1520">
    <cfRule type="expression" dxfId="4798" priority="19673">
      <formula>$J1520:$J4148="CLOSED"</formula>
    </cfRule>
    <cfRule type="expression" dxfId="4797" priority="19674">
      <formula>$J1520:$J4148="OPEN"</formula>
    </cfRule>
  </conditionalFormatting>
  <conditionalFormatting sqref="B1520">
    <cfRule type="expression" dxfId="4796" priority="19671">
      <formula>$J1520:$J4551="CLOSED"</formula>
    </cfRule>
    <cfRule type="expression" dxfId="4795" priority="19672">
      <formula>$J1520:$J4551="OPEN"</formula>
    </cfRule>
  </conditionalFormatting>
  <conditionalFormatting sqref="D1520">
    <cfRule type="expression" dxfId="4794" priority="19669">
      <formula>$J1520:$J4153="CLOSED"</formula>
    </cfRule>
    <cfRule type="expression" dxfId="4793" priority="19670">
      <formula>$J1520:$J4153="OPEN"</formula>
    </cfRule>
  </conditionalFormatting>
  <conditionalFormatting sqref="Z1520:AG1520">
    <cfRule type="expression" dxfId="4792" priority="19667">
      <formula>$J1520:$J4148="CLOSED"</formula>
    </cfRule>
    <cfRule type="expression" dxfId="4791" priority="19668">
      <formula>$J1520:$J4148="OPEN"</formula>
    </cfRule>
  </conditionalFormatting>
  <conditionalFormatting sqref="AR1520">
    <cfRule type="expression" dxfId="4790" priority="19665">
      <formula>$J1520:$J4148="CLOSED"</formula>
    </cfRule>
    <cfRule type="expression" dxfId="4789" priority="19666">
      <formula>$J1520:$J4148="OPEN"</formula>
    </cfRule>
  </conditionalFormatting>
  <conditionalFormatting sqref="AH1520:AI1520">
    <cfRule type="expression" dxfId="4788" priority="19663">
      <formula>$J1520:$J4209="CLOSED"</formula>
    </cfRule>
    <cfRule type="expression" dxfId="4787" priority="19664">
      <formula>$J1520:$J4209="OPEN"</formula>
    </cfRule>
  </conditionalFormatting>
  <conditionalFormatting sqref="J1520">
    <cfRule type="expression" dxfId="4786" priority="19661">
      <formula>$J1520:$J4154="CLOSED"</formula>
    </cfRule>
    <cfRule type="expression" dxfId="4785" priority="19662">
      <formula>$J1520:$J4154="OPEN"</formula>
    </cfRule>
  </conditionalFormatting>
  <conditionalFormatting sqref="AJ1520:AK1520">
    <cfRule type="expression" dxfId="4784" priority="19659">
      <formula>$J1520:$J4399="CLOSED"</formula>
    </cfRule>
    <cfRule type="expression" dxfId="4783" priority="19660">
      <formula>$J1520:$J4399="OPEN"</formula>
    </cfRule>
  </conditionalFormatting>
  <conditionalFormatting sqref="F1520:G1520">
    <cfRule type="expression" dxfId="4782" priority="19657">
      <formula>$J1520:$J4151="CLOSED"</formula>
    </cfRule>
    <cfRule type="expression" dxfId="4781" priority="19658">
      <formula>$J1520:$J4151="OPEN"</formula>
    </cfRule>
  </conditionalFormatting>
  <conditionalFormatting sqref="AL1521:AN1521">
    <cfRule type="expression" dxfId="4780" priority="19655">
      <formula>$J1521:$J4149="CLOSED"</formula>
    </cfRule>
    <cfRule type="expression" dxfId="4779" priority="19656">
      <formula>$J1521:$J4149="OPEN"</formula>
    </cfRule>
  </conditionalFormatting>
  <conditionalFormatting sqref="B1521">
    <cfRule type="expression" dxfId="4778" priority="19653">
      <formula>$J1521:$J4552="CLOSED"</formula>
    </cfRule>
    <cfRule type="expression" dxfId="4777" priority="19654">
      <formula>$J1521:$J4552="OPEN"</formula>
    </cfRule>
  </conditionalFormatting>
  <conditionalFormatting sqref="D1521">
    <cfRule type="expression" dxfId="4776" priority="19651">
      <formula>$J1521:$J4154="CLOSED"</formula>
    </cfRule>
    <cfRule type="expression" dxfId="4775" priority="19652">
      <formula>$J1521:$J4154="OPEN"</formula>
    </cfRule>
  </conditionalFormatting>
  <conditionalFormatting sqref="Z1521:AG1521">
    <cfRule type="expression" dxfId="4774" priority="19649">
      <formula>$J1521:$J4149="CLOSED"</formula>
    </cfRule>
    <cfRule type="expression" dxfId="4773" priority="19650">
      <formula>$J1521:$J4149="OPEN"</formula>
    </cfRule>
  </conditionalFormatting>
  <conditionalFormatting sqref="AR1521">
    <cfRule type="expression" dxfId="4772" priority="19647">
      <formula>$J1521:$J4149="CLOSED"</formula>
    </cfRule>
    <cfRule type="expression" dxfId="4771" priority="19648">
      <formula>$J1521:$J4149="OPEN"</formula>
    </cfRule>
  </conditionalFormatting>
  <conditionalFormatting sqref="AH1521:AI1521">
    <cfRule type="expression" dxfId="4770" priority="19645">
      <formula>$J1521:$J4210="CLOSED"</formula>
    </cfRule>
    <cfRule type="expression" dxfId="4769" priority="19646">
      <formula>$J1521:$J4210="OPEN"</formula>
    </cfRule>
  </conditionalFormatting>
  <conditionalFormatting sqref="J1521">
    <cfRule type="expression" dxfId="4768" priority="19643">
      <formula>$J1521:$J4155="CLOSED"</formula>
    </cfRule>
    <cfRule type="expression" dxfId="4767" priority="19644">
      <formula>$J1521:$J4155="OPEN"</formula>
    </cfRule>
  </conditionalFormatting>
  <conditionalFormatting sqref="AJ1521:AK1521">
    <cfRule type="expression" dxfId="4766" priority="19641">
      <formula>$J1521:$J4400="CLOSED"</formula>
    </cfRule>
    <cfRule type="expression" dxfId="4765" priority="19642">
      <formula>$J1521:$J4400="OPEN"</formula>
    </cfRule>
  </conditionalFormatting>
  <conditionalFormatting sqref="F1521:G1521">
    <cfRule type="expression" dxfId="4764" priority="19639">
      <formula>$J1521:$J4152="CLOSED"</formula>
    </cfRule>
    <cfRule type="expression" dxfId="4763" priority="19640">
      <formula>$J1521:$J4152="OPEN"</formula>
    </cfRule>
  </conditionalFormatting>
  <conditionalFormatting sqref="K1520">
    <cfRule type="expression" dxfId="4762" priority="19637">
      <formula>$J1520:$J4224="CLOSED"</formula>
    </cfRule>
    <cfRule type="expression" dxfId="4761" priority="19638">
      <formula>$J1520:$J4224="OPEN"</formula>
    </cfRule>
  </conditionalFormatting>
  <conditionalFormatting sqref="K1521">
    <cfRule type="expression" dxfId="4760" priority="19635">
      <formula>$J1521:$J4184="CLOSED"</formula>
    </cfRule>
    <cfRule type="expression" dxfId="4759" priority="19636">
      <formula>$J1521:$J4184="OPEN"</formula>
    </cfRule>
  </conditionalFormatting>
  <conditionalFormatting sqref="H1518">
    <cfRule type="expression" dxfId="4758" priority="19631">
      <formula>$J1518:$J4306="CLOSED"</formula>
    </cfRule>
    <cfRule type="expression" dxfId="4757" priority="19632">
      <formula>$J1518:$J4306="OPEN"</formula>
    </cfRule>
  </conditionalFormatting>
  <conditionalFormatting sqref="I1518">
    <cfRule type="expression" dxfId="4756" priority="19629">
      <formula>$J1518:$J4306="CLOSED"</formula>
    </cfRule>
    <cfRule type="expression" dxfId="4755" priority="19630">
      <formula>$J1518:$J4306="OPEN"</formula>
    </cfRule>
  </conditionalFormatting>
  <conditionalFormatting sqref="H1519">
    <cfRule type="expression" dxfId="4754" priority="19627">
      <formula>$J1519:$J4307="CLOSED"</formula>
    </cfRule>
    <cfRule type="expression" dxfId="4753" priority="19628">
      <formula>$J1519:$J4307="OPEN"</formula>
    </cfRule>
  </conditionalFormatting>
  <conditionalFormatting sqref="H1520">
    <cfRule type="expression" dxfId="4752" priority="19623">
      <formula>$J1520:$J4308="CLOSED"</formula>
    </cfRule>
    <cfRule type="expression" dxfId="4751" priority="19624">
      <formula>$J1520:$J4308="OPEN"</formula>
    </cfRule>
  </conditionalFormatting>
  <conditionalFormatting sqref="I1519">
    <cfRule type="expression" dxfId="4750" priority="19621">
      <formula>$J1519:$J4307="CLOSED"</formula>
    </cfRule>
    <cfRule type="expression" dxfId="4749" priority="19622">
      <formula>$J1519:$J4307="OPEN"</formula>
    </cfRule>
  </conditionalFormatting>
  <conditionalFormatting sqref="I1520">
    <cfRule type="expression" dxfId="4748" priority="19619">
      <formula>$J1520:$J4308="CLOSED"</formula>
    </cfRule>
    <cfRule type="expression" dxfId="4747" priority="19620">
      <formula>$J1520:$J4308="OPEN"</formula>
    </cfRule>
  </conditionalFormatting>
  <conditionalFormatting sqref="H1521">
    <cfRule type="expression" dxfId="4746" priority="19617">
      <formula>$J1521:$J4309="CLOSED"</formula>
    </cfRule>
    <cfRule type="expression" dxfId="4745" priority="19618">
      <formula>$J1521:$J4309="OPEN"</formula>
    </cfRule>
  </conditionalFormatting>
  <conditionalFormatting sqref="I1521">
    <cfRule type="expression" dxfId="4744" priority="19615">
      <formula>$J1521:$J4309="CLOSED"</formula>
    </cfRule>
    <cfRule type="expression" dxfId="4743" priority="19616">
      <formula>$J1521:$J4309="OPEN"</formula>
    </cfRule>
  </conditionalFormatting>
  <conditionalFormatting sqref="Z1518">
    <cfRule type="expression" dxfId="4742" priority="19613">
      <formula>$J1518:$J4693="CLOSED"</formula>
    </cfRule>
    <cfRule type="expression" dxfId="4741" priority="19614">
      <formula>$J1518:$J4693="OPEN"</formula>
    </cfRule>
  </conditionalFormatting>
  <conditionalFormatting sqref="AO1522:AQ1522 A80">
    <cfRule type="expression" dxfId="4740" priority="11137705">
      <formula>$J80:$J2946="CLOSED"</formula>
    </cfRule>
    <cfRule type="expression" dxfId="4739" priority="11137706">
      <formula>$J80:$J2946="OPEN"</formula>
    </cfRule>
  </conditionalFormatting>
  <conditionalFormatting sqref="AR1523">
    <cfRule type="expression" dxfId="4738" priority="19611">
      <formula>$J1523:$J4665="CLOSED"</formula>
    </cfRule>
    <cfRule type="expression" dxfId="4737" priority="19612">
      <formula>$J1523:$J4665="OPEN"</formula>
    </cfRule>
  </conditionalFormatting>
  <conditionalFormatting sqref="K1526 AL1522:AN1522 L1522:X1522 H667:I668">
    <cfRule type="expression" dxfId="4736" priority="19605">
      <formula>$J667:$J3282="CLOSED"</formula>
    </cfRule>
    <cfRule type="expression" dxfId="4735" priority="19606">
      <formula>$J667:$J3282="OPEN"</formula>
    </cfRule>
  </conditionalFormatting>
  <conditionalFormatting sqref="AR1522">
    <cfRule type="expression" dxfId="4734" priority="19599">
      <formula>$J1522:$J4137="CLOSED"</formula>
    </cfRule>
    <cfRule type="expression" dxfId="4733" priority="19600">
      <formula>$J1522:$J4137="OPEN"</formula>
    </cfRule>
  </conditionalFormatting>
  <conditionalFormatting sqref="AR1526 L1526:X1526 Z1526:AG1526 AL1530:AN1530 L1530:X1530 Z1530:AG1530 AL1533:AN1533 L1533:X1533 Z1533:AG1533 AL1526:AN1526 L1536:X1536 AA1536:AG1536">
    <cfRule type="expression" dxfId="4732" priority="19597">
      <formula>$J1526:$J4138="CLOSED"</formula>
    </cfRule>
    <cfRule type="expression" dxfId="4731" priority="19598">
      <formula>$J1526:$J4138="OPEN"</formula>
    </cfRule>
  </conditionalFormatting>
  <conditionalFormatting sqref="AJ1526:AK1526">
    <cfRule type="expression" dxfId="4730" priority="19595">
      <formula>$J1526:$J4389="CLOSED"</formula>
    </cfRule>
    <cfRule type="expression" dxfId="4729" priority="19596">
      <formula>$J1526:$J4389="OPEN"</formula>
    </cfRule>
  </conditionalFormatting>
  <conditionalFormatting sqref="AJ1523:AK1523 H529:I538 H543:I545">
    <cfRule type="expression" dxfId="4728" priority="19593">
      <formula>$J529:$J3922="CLOSED"</formula>
    </cfRule>
    <cfRule type="expression" dxfId="4727" priority="19594">
      <formula>$J529:$J3922="OPEN"</formula>
    </cfRule>
  </conditionalFormatting>
  <conditionalFormatting sqref="AJ1522:AK1522">
    <cfRule type="expression" dxfId="4726" priority="19585">
      <formula>$J1522:$J4388="CLOSED"</formula>
    </cfRule>
    <cfRule type="expression" dxfId="4725" priority="19586">
      <formula>$J1522:$J4388="OPEN"</formula>
    </cfRule>
  </conditionalFormatting>
  <conditionalFormatting sqref="J1522">
    <cfRule type="expression" dxfId="4724" priority="19583">
      <formula>$J1522:$J4143="CLOSED"</formula>
    </cfRule>
    <cfRule type="expression" dxfId="4723" priority="19584">
      <formula>$J1522:$J4143="OPEN"</formula>
    </cfRule>
  </conditionalFormatting>
  <conditionalFormatting sqref="B1522:G1522">
    <cfRule type="expression" dxfId="4722" priority="19581">
      <formula>$J1522:$J4146="CLOSED"</formula>
    </cfRule>
    <cfRule type="expression" dxfId="4721" priority="19582">
      <formula>$J1522:$J4146="OPEN"</formula>
    </cfRule>
  </conditionalFormatting>
  <conditionalFormatting sqref="Z1522:AG1522">
    <cfRule type="expression" dxfId="4720" priority="19579">
      <formula>$J1522:$J4137="CLOSED"</formula>
    </cfRule>
    <cfRule type="expression" dxfId="4719" priority="19580">
      <formula>$J1522:$J4137="OPEN"</formula>
    </cfRule>
  </conditionalFormatting>
  <conditionalFormatting sqref="AH1522:AI1522">
    <cfRule type="expression" dxfId="4718" priority="19577">
      <formula>$J1522:$J4198="CLOSED"</formula>
    </cfRule>
    <cfRule type="expression" dxfId="4717" priority="19578">
      <formula>$J1522:$J4198="OPEN"</formula>
    </cfRule>
  </conditionalFormatting>
  <conditionalFormatting sqref="K1522 J1526">
    <cfRule type="expression" dxfId="4716" priority="19575">
      <formula>$J1522:$J4140="CLOSED"</formula>
    </cfRule>
    <cfRule type="expression" dxfId="4715" priority="19576">
      <formula>$J1522:$J4140="OPEN"</formula>
    </cfRule>
  </conditionalFormatting>
  <conditionalFormatting sqref="H1522:I1522">
    <cfRule type="expression" dxfId="4714" priority="19573">
      <formula>$J1522:$J4304="CLOSED"</formula>
    </cfRule>
    <cfRule type="expression" dxfId="4713" priority="19574">
      <formula>$J1522:$J4304="OPEN"</formula>
    </cfRule>
  </conditionalFormatting>
  <conditionalFormatting sqref="K1523 Y58:Y59">
    <cfRule type="expression" dxfId="4712" priority="19571">
      <formula>$J58:$J3203="CLOSED"</formula>
    </cfRule>
    <cfRule type="expression" dxfId="4711" priority="19572">
      <formula>$J58:$J3203="OPEN"</formula>
    </cfRule>
  </conditionalFormatting>
  <conditionalFormatting sqref="AL1523:AN1523">
    <cfRule type="expression" dxfId="4710" priority="19569">
      <formula>$J1523:$J4665="CLOSED"</formula>
    </cfRule>
    <cfRule type="expression" dxfId="4709" priority="19570">
      <formula>$J1523:$J4665="OPEN"</formula>
    </cfRule>
  </conditionalFormatting>
  <conditionalFormatting sqref="J1523 AH797:AI797 AH804:AI804 AH808:AI808">
    <cfRule type="expression" dxfId="4708" priority="19567">
      <formula>$J797:$J3945="CLOSED"</formula>
    </cfRule>
    <cfRule type="expression" dxfId="4707" priority="19568">
      <formula>$J797:$J3945="OPEN"</formula>
    </cfRule>
  </conditionalFormatting>
  <conditionalFormatting sqref="Y1523">
    <cfRule type="expression" dxfId="4706" priority="19565">
      <formula>$J1523:$J4667="CLOSED"</formula>
    </cfRule>
    <cfRule type="expression" dxfId="4705" priority="19566">
      <formula>$J1523:$J4667="OPEN"</formula>
    </cfRule>
  </conditionalFormatting>
  <conditionalFormatting sqref="AH1523:AI1523 AL694:AN694 AR684:AR685 L684:V685 AA684:AG685 AL684:AN685 AR687:AR688 L687:V688 AA687:AG688 AL687:AN688 AR696:AR697 L696:V697 AA696:AG697 AL696:AN697 AR679 L706:V706 AA706:AG706 AL706:AN706 L711:V711 AA711:AG711 AL711:AN711 AR706 AR711 C678 L679:V679 AA679:AG679 AL679:AN679 L694:V694 AA694:AG694 AR694 X811:Z811 Y809:Z810 X812:X818">
    <cfRule type="expression" dxfId="4704" priority="19563">
      <formula>$J678:$J3881="CLOSED"</formula>
    </cfRule>
    <cfRule type="expression" dxfId="4703" priority="19564">
      <formula>$J678:$J3881="OPEN"</formula>
    </cfRule>
  </conditionalFormatting>
  <conditionalFormatting sqref="AO1523:AQ1523">
    <cfRule type="expression" dxfId="4702" priority="19561">
      <formula>$J1523:$J4916="CLOSED"</formula>
    </cfRule>
    <cfRule type="expression" dxfId="4701" priority="19562">
      <formula>$J1523:$J4916="OPEN"</formula>
    </cfRule>
  </conditionalFormatting>
  <conditionalFormatting sqref="Y1522">
    <cfRule type="expression" dxfId="4700" priority="19559">
      <formula>$J1522:$J4139="CLOSED"</formula>
    </cfRule>
    <cfRule type="expression" dxfId="4699" priority="19560">
      <formula>$J1522:$J4139="OPEN"</formula>
    </cfRule>
  </conditionalFormatting>
  <conditionalFormatting sqref="AH1526:AI1526">
    <cfRule type="expression" dxfId="4698" priority="19557">
      <formula>$J1526:$J4199="CLOSED"</formula>
    </cfRule>
    <cfRule type="expression" dxfId="4697" priority="19558">
      <formula>$J1526:$J4199="OPEN"</formula>
    </cfRule>
  </conditionalFormatting>
  <conditionalFormatting sqref="AL1524:AN1524">
    <cfRule type="expression" dxfId="4696" priority="19555">
      <formula>$J1524:$J4150="CLOSED"</formula>
    </cfRule>
    <cfRule type="expression" dxfId="4695" priority="19556">
      <formula>$J1524:$J4150="OPEN"</formula>
    </cfRule>
  </conditionalFormatting>
  <conditionalFormatting sqref="B1524">
    <cfRule type="expression" dxfId="4694" priority="19553">
      <formula>$J1524:$J4553="CLOSED"</formula>
    </cfRule>
    <cfRule type="expression" dxfId="4693" priority="19554">
      <formula>$J1524:$J4553="OPEN"</formula>
    </cfRule>
  </conditionalFormatting>
  <conditionalFormatting sqref="D1524">
    <cfRule type="expression" dxfId="4692" priority="19551">
      <formula>$J1524:$J4155="CLOSED"</formula>
    </cfRule>
    <cfRule type="expression" dxfId="4691" priority="19552">
      <formula>$J1524:$J4155="OPEN"</formula>
    </cfRule>
  </conditionalFormatting>
  <conditionalFormatting sqref="Z1524:AG1524">
    <cfRule type="expression" dxfId="4690" priority="19549">
      <formula>$J1524:$J4150="CLOSED"</formula>
    </cfRule>
    <cfRule type="expression" dxfId="4689" priority="19550">
      <formula>$J1524:$J4150="OPEN"</formula>
    </cfRule>
  </conditionalFormatting>
  <conditionalFormatting sqref="AR1524">
    <cfRule type="expression" dxfId="4688" priority="19547">
      <formula>$J1524:$J4150="CLOSED"</formula>
    </cfRule>
    <cfRule type="expression" dxfId="4687" priority="19548">
      <formula>$J1524:$J4150="OPEN"</formula>
    </cfRule>
  </conditionalFormatting>
  <conditionalFormatting sqref="AH1524:AI1524">
    <cfRule type="expression" dxfId="4686" priority="19545">
      <formula>$J1524:$J4211="CLOSED"</formula>
    </cfRule>
    <cfRule type="expression" dxfId="4685" priority="19546">
      <formula>$J1524:$J4211="OPEN"</formula>
    </cfRule>
  </conditionalFormatting>
  <conditionalFormatting sqref="J1524">
    <cfRule type="expression" dxfId="4684" priority="19543">
      <formula>$J1524:$J4156="CLOSED"</formula>
    </cfRule>
    <cfRule type="expression" dxfId="4683" priority="19544">
      <formula>$J1524:$J4156="OPEN"</formula>
    </cfRule>
  </conditionalFormatting>
  <conditionalFormatting sqref="AJ1524:AK1524">
    <cfRule type="expression" dxfId="4682" priority="19541">
      <formula>$J1524:$J4401="CLOSED"</formula>
    </cfRule>
    <cfRule type="expression" dxfId="4681" priority="19542">
      <formula>$J1524:$J4401="OPEN"</formula>
    </cfRule>
  </conditionalFormatting>
  <conditionalFormatting sqref="F1524:G1524">
    <cfRule type="expression" dxfId="4680" priority="19539">
      <formula>$J1524:$J4153="CLOSED"</formula>
    </cfRule>
    <cfRule type="expression" dxfId="4679" priority="19540">
      <formula>$J1524:$J4153="OPEN"</formula>
    </cfRule>
  </conditionalFormatting>
  <conditionalFormatting sqref="AL1525:AN1525">
    <cfRule type="expression" dxfId="4678" priority="19537">
      <formula>$J1525:$J4151="CLOSED"</formula>
    </cfRule>
    <cfRule type="expression" dxfId="4677" priority="19538">
      <formula>$J1525:$J4151="OPEN"</formula>
    </cfRule>
  </conditionalFormatting>
  <conditionalFormatting sqref="B1525">
    <cfRule type="expression" dxfId="4676" priority="19535">
      <formula>$J1525:$J4554="CLOSED"</formula>
    </cfRule>
    <cfRule type="expression" dxfId="4675" priority="19536">
      <formula>$J1525:$J4554="OPEN"</formula>
    </cfRule>
  </conditionalFormatting>
  <conditionalFormatting sqref="D1525">
    <cfRule type="expression" dxfId="4674" priority="19533">
      <formula>$J1525:$J4156="CLOSED"</formula>
    </cfRule>
    <cfRule type="expression" dxfId="4673" priority="19534">
      <formula>$J1525:$J4156="OPEN"</formula>
    </cfRule>
  </conditionalFormatting>
  <conditionalFormatting sqref="Z1525:AG1525">
    <cfRule type="expression" dxfId="4672" priority="19531">
      <formula>$J1525:$J4151="CLOSED"</formula>
    </cfRule>
    <cfRule type="expression" dxfId="4671" priority="19532">
      <formula>$J1525:$J4151="OPEN"</formula>
    </cfRule>
  </conditionalFormatting>
  <conditionalFormatting sqref="AR1525">
    <cfRule type="expression" dxfId="4670" priority="19529">
      <formula>$J1525:$J4151="CLOSED"</formula>
    </cfRule>
    <cfRule type="expression" dxfId="4669" priority="19530">
      <formula>$J1525:$J4151="OPEN"</formula>
    </cfRule>
  </conditionalFormatting>
  <conditionalFormatting sqref="AH1525:AI1525">
    <cfRule type="expression" dxfId="4668" priority="19527">
      <formula>$J1525:$J4212="CLOSED"</formula>
    </cfRule>
    <cfRule type="expression" dxfId="4667" priority="19528">
      <formula>$J1525:$J4212="OPEN"</formula>
    </cfRule>
  </conditionalFormatting>
  <conditionalFormatting sqref="J1525">
    <cfRule type="expression" dxfId="4666" priority="19525">
      <formula>$J1525:$J4157="CLOSED"</formula>
    </cfRule>
    <cfRule type="expression" dxfId="4665" priority="19526">
      <formula>$J1525:$J4157="OPEN"</formula>
    </cfRule>
  </conditionalFormatting>
  <conditionalFormatting sqref="AJ1525:AK1525">
    <cfRule type="expression" dxfId="4664" priority="19523">
      <formula>$J1525:$J4402="CLOSED"</formula>
    </cfRule>
    <cfRule type="expression" dxfId="4663" priority="19524">
      <formula>$J1525:$J4402="OPEN"</formula>
    </cfRule>
  </conditionalFormatting>
  <conditionalFormatting sqref="F1525:G1525">
    <cfRule type="expression" dxfId="4662" priority="19521">
      <formula>$J1525:$J4154="CLOSED"</formula>
    </cfRule>
    <cfRule type="expression" dxfId="4661" priority="19522">
      <formula>$J1525:$J4154="OPEN"</formula>
    </cfRule>
  </conditionalFormatting>
  <conditionalFormatting sqref="K1524">
    <cfRule type="expression" dxfId="4660" priority="19519">
      <formula>$J1524:$J4226="CLOSED"</formula>
    </cfRule>
    <cfRule type="expression" dxfId="4659" priority="19520">
      <formula>$J1524:$J4226="OPEN"</formula>
    </cfRule>
  </conditionalFormatting>
  <conditionalFormatting sqref="K1525">
    <cfRule type="expression" dxfId="4658" priority="19517">
      <formula>$J1525:$J4186="CLOSED"</formula>
    </cfRule>
    <cfRule type="expression" dxfId="4657" priority="19518">
      <formula>$J1525:$J4186="OPEN"</formula>
    </cfRule>
  </conditionalFormatting>
  <conditionalFormatting sqref="H1523">
    <cfRule type="expression" dxfId="4656" priority="19515">
      <formula>$J1523:$J4305="CLOSED"</formula>
    </cfRule>
    <cfRule type="expression" dxfId="4655" priority="19516">
      <formula>$J1523:$J4305="OPEN"</formula>
    </cfRule>
  </conditionalFormatting>
  <conditionalFormatting sqref="I1523">
    <cfRule type="expression" dxfId="4654" priority="19513">
      <formula>$J1523:$J4305="CLOSED"</formula>
    </cfRule>
    <cfRule type="expression" dxfId="4653" priority="19514">
      <formula>$J1523:$J4305="OPEN"</formula>
    </cfRule>
  </conditionalFormatting>
  <conditionalFormatting sqref="H1524">
    <cfRule type="expression" dxfId="4652" priority="19511">
      <formula>$J1524:$J4306="CLOSED"</formula>
    </cfRule>
    <cfRule type="expression" dxfId="4651" priority="19512">
      <formula>$J1524:$J4306="OPEN"</formula>
    </cfRule>
  </conditionalFormatting>
  <conditionalFormatting sqref="I1524">
    <cfRule type="expression" dxfId="4650" priority="19509">
      <formula>$J1524:$J4306="CLOSED"</formula>
    </cfRule>
    <cfRule type="expression" dxfId="4649" priority="19510">
      <formula>$J1524:$J4306="OPEN"</formula>
    </cfRule>
  </conditionalFormatting>
  <conditionalFormatting sqref="H1525">
    <cfRule type="expression" dxfId="4648" priority="19507">
      <formula>$J1525:$J4307="CLOSED"</formula>
    </cfRule>
    <cfRule type="expression" dxfId="4647" priority="19508">
      <formula>$J1525:$J4307="OPEN"</formula>
    </cfRule>
  </conditionalFormatting>
  <conditionalFormatting sqref="I1525">
    <cfRule type="expression" dxfId="4646" priority="19505">
      <formula>$J1525:$J4307="CLOSED"</formula>
    </cfRule>
    <cfRule type="expression" dxfId="4645" priority="19506">
      <formula>$J1525:$J4307="OPEN"</formula>
    </cfRule>
  </conditionalFormatting>
  <conditionalFormatting sqref="Z1523">
    <cfRule type="expression" dxfId="4644" priority="19501">
      <formula>$J1523:$J4149="CLOSED"</formula>
    </cfRule>
    <cfRule type="expression" dxfId="4643" priority="19502">
      <formula>$J1523:$J4149="OPEN"</formula>
    </cfRule>
  </conditionalFormatting>
  <conditionalFormatting sqref="B1526:G1526">
    <cfRule type="expression" dxfId="4642" priority="19499">
      <formula>$J1526:$J4150="CLOSED"</formula>
    </cfRule>
    <cfRule type="expression" dxfId="4641" priority="19500">
      <formula>$J1526:$J4150="OPEN"</formula>
    </cfRule>
  </conditionalFormatting>
  <conditionalFormatting sqref="Y1526 Y676 Y669:Y670 H669:I678 Y673 Y682">
    <cfRule type="expression" dxfId="4640" priority="19497">
      <formula>$J669:$J3283="CLOSED"</formula>
    </cfRule>
    <cfRule type="expression" dxfId="4639" priority="19498">
      <formula>$J669:$J3283="OPEN"</formula>
    </cfRule>
  </conditionalFormatting>
  <conditionalFormatting sqref="H1526:I1526">
    <cfRule type="expression" dxfId="4638" priority="19495">
      <formula>$J1526:$J4305="CLOSED"</formula>
    </cfRule>
    <cfRule type="expression" dxfId="4637" priority="19496">
      <formula>$J1526:$J4305="OPEN"</formula>
    </cfRule>
  </conditionalFormatting>
  <conditionalFormatting sqref="AL1527:AN1527">
    <cfRule type="expression" dxfId="4636" priority="19493">
      <formula>$J1527:$J4153="CLOSED"</formula>
    </cfRule>
    <cfRule type="expression" dxfId="4635" priority="19494">
      <formula>$J1527:$J4153="OPEN"</formula>
    </cfRule>
  </conditionalFormatting>
  <conditionalFormatting sqref="B1527">
    <cfRule type="expression" dxfId="4634" priority="19491">
      <formula>$J1527:$J4556="CLOSED"</formula>
    </cfRule>
    <cfRule type="expression" dxfId="4633" priority="19492">
      <formula>$J1527:$J4556="OPEN"</formula>
    </cfRule>
  </conditionalFormatting>
  <conditionalFormatting sqref="D1527">
    <cfRule type="expression" dxfId="4632" priority="19489">
      <formula>$J1527:$J4158="CLOSED"</formula>
    </cfRule>
    <cfRule type="expression" dxfId="4631" priority="19490">
      <formula>$J1527:$J4158="OPEN"</formula>
    </cfRule>
  </conditionalFormatting>
  <conditionalFormatting sqref="Z1527:AG1527">
    <cfRule type="expression" dxfId="4630" priority="19487">
      <formula>$J1527:$J4153="CLOSED"</formula>
    </cfRule>
    <cfRule type="expression" dxfId="4629" priority="19488">
      <formula>$J1527:$J4153="OPEN"</formula>
    </cfRule>
  </conditionalFormatting>
  <conditionalFormatting sqref="AR1527">
    <cfRule type="expression" dxfId="4628" priority="19485">
      <formula>$J1527:$J4153="CLOSED"</formula>
    </cfRule>
    <cfRule type="expression" dxfId="4627" priority="19486">
      <formula>$J1527:$J4153="OPEN"</formula>
    </cfRule>
  </conditionalFormatting>
  <conditionalFormatting sqref="AH1527:AI1527">
    <cfRule type="expression" dxfId="4626" priority="19483">
      <formula>$J1527:$J4214="CLOSED"</formula>
    </cfRule>
    <cfRule type="expression" dxfId="4625" priority="19484">
      <formula>$J1527:$J4214="OPEN"</formula>
    </cfRule>
  </conditionalFormatting>
  <conditionalFormatting sqref="J1527">
    <cfRule type="expression" dxfId="4624" priority="19481">
      <formula>$J1527:$J4159="CLOSED"</formula>
    </cfRule>
    <cfRule type="expression" dxfId="4623" priority="19482">
      <formula>$J1527:$J4159="OPEN"</formula>
    </cfRule>
  </conditionalFormatting>
  <conditionalFormatting sqref="AJ1527:AK1527">
    <cfRule type="expression" dxfId="4622" priority="19479">
      <formula>$J1527:$J4404="CLOSED"</formula>
    </cfRule>
    <cfRule type="expression" dxfId="4621" priority="19480">
      <formula>$J1527:$J4404="OPEN"</formula>
    </cfRule>
  </conditionalFormatting>
  <conditionalFormatting sqref="F1527:G1527">
    <cfRule type="expression" dxfId="4620" priority="19477">
      <formula>$J1527:$J4156="CLOSED"</formula>
    </cfRule>
    <cfRule type="expression" dxfId="4619" priority="19478">
      <formula>$J1527:$J4156="OPEN"</formula>
    </cfRule>
  </conditionalFormatting>
  <conditionalFormatting sqref="AL1528:AN1528">
    <cfRule type="expression" dxfId="4618" priority="19475">
      <formula>$J1528:$J4154="CLOSED"</formula>
    </cfRule>
    <cfRule type="expression" dxfId="4617" priority="19476">
      <formula>$J1528:$J4154="OPEN"</formula>
    </cfRule>
  </conditionalFormatting>
  <conditionalFormatting sqref="B1528">
    <cfRule type="expression" dxfId="4616" priority="19473">
      <formula>$J1528:$J4557="CLOSED"</formula>
    </cfRule>
    <cfRule type="expression" dxfId="4615" priority="19474">
      <formula>$J1528:$J4557="OPEN"</formula>
    </cfRule>
  </conditionalFormatting>
  <conditionalFormatting sqref="D1528">
    <cfRule type="expression" dxfId="4614" priority="19471">
      <formula>$J1528:$J4159="CLOSED"</formula>
    </cfRule>
    <cfRule type="expression" dxfId="4613" priority="19472">
      <formula>$J1528:$J4159="OPEN"</formula>
    </cfRule>
  </conditionalFormatting>
  <conditionalFormatting sqref="Z1528:AG1528">
    <cfRule type="expression" dxfId="4612" priority="19469">
      <formula>$J1528:$J4154="CLOSED"</formula>
    </cfRule>
    <cfRule type="expression" dxfId="4611" priority="19470">
      <formula>$J1528:$J4154="OPEN"</formula>
    </cfRule>
  </conditionalFormatting>
  <conditionalFormatting sqref="AR1528">
    <cfRule type="expression" dxfId="4610" priority="19467">
      <formula>$J1528:$J4154="CLOSED"</formula>
    </cfRule>
    <cfRule type="expression" dxfId="4609" priority="19468">
      <formula>$J1528:$J4154="OPEN"</formula>
    </cfRule>
  </conditionalFormatting>
  <conditionalFormatting sqref="AH1528:AI1528">
    <cfRule type="expression" dxfId="4608" priority="19465">
      <formula>$J1528:$J4215="CLOSED"</formula>
    </cfRule>
    <cfRule type="expression" dxfId="4607" priority="19466">
      <formula>$J1528:$J4215="OPEN"</formula>
    </cfRule>
  </conditionalFormatting>
  <conditionalFormatting sqref="J1528">
    <cfRule type="expression" dxfId="4606" priority="19463">
      <formula>$J1528:$J4160="CLOSED"</formula>
    </cfRule>
    <cfRule type="expression" dxfId="4605" priority="19464">
      <formula>$J1528:$J4160="OPEN"</formula>
    </cfRule>
  </conditionalFormatting>
  <conditionalFormatting sqref="AJ1528:AK1528">
    <cfRule type="expression" dxfId="4604" priority="19461">
      <formula>$J1528:$J4405="CLOSED"</formula>
    </cfRule>
    <cfRule type="expression" dxfId="4603" priority="19462">
      <formula>$J1528:$J4405="OPEN"</formula>
    </cfRule>
  </conditionalFormatting>
  <conditionalFormatting sqref="F1528:G1528">
    <cfRule type="expression" dxfId="4602" priority="19459">
      <formula>$J1528:$J4157="CLOSED"</formula>
    </cfRule>
    <cfRule type="expression" dxfId="4601" priority="19460">
      <formula>$J1528:$J4157="OPEN"</formula>
    </cfRule>
  </conditionalFormatting>
  <conditionalFormatting sqref="K1527">
    <cfRule type="expression" dxfId="4600" priority="19457">
      <formula>$J1527:$J4229="CLOSED"</formula>
    </cfRule>
    <cfRule type="expression" dxfId="4599" priority="19458">
      <formula>$J1527:$J4229="OPEN"</formula>
    </cfRule>
  </conditionalFormatting>
  <conditionalFormatting sqref="K1528">
    <cfRule type="expression" dxfId="4598" priority="19455">
      <formula>$J1528:$J4189="CLOSED"</formula>
    </cfRule>
    <cfRule type="expression" dxfId="4597" priority="19456">
      <formula>$J1528:$J4189="OPEN"</formula>
    </cfRule>
  </conditionalFormatting>
  <conditionalFormatting sqref="H1527">
    <cfRule type="expression" dxfId="4596" priority="19453">
      <formula>$J1527:$J4309="CLOSED"</formula>
    </cfRule>
    <cfRule type="expression" dxfId="4595" priority="19454">
      <formula>$J1527:$J4309="OPEN"</formula>
    </cfRule>
  </conditionalFormatting>
  <conditionalFormatting sqref="I1527">
    <cfRule type="expression" dxfId="4594" priority="19451">
      <formula>$J1527:$J4309="CLOSED"</formula>
    </cfRule>
    <cfRule type="expression" dxfId="4593" priority="19452">
      <formula>$J1527:$J4309="OPEN"</formula>
    </cfRule>
  </conditionalFormatting>
  <conditionalFormatting sqref="H1528">
    <cfRule type="expression" dxfId="4592" priority="19449">
      <formula>$J1528:$J4310="CLOSED"</formula>
    </cfRule>
    <cfRule type="expression" dxfId="4591" priority="19450">
      <formula>$J1528:$J4310="OPEN"</formula>
    </cfRule>
  </conditionalFormatting>
  <conditionalFormatting sqref="I1528">
    <cfRule type="expression" dxfId="4590" priority="19447">
      <formula>$J1528:$J4310="CLOSED"</formula>
    </cfRule>
    <cfRule type="expression" dxfId="4589" priority="19448">
      <formula>$J1528:$J4310="OPEN"</formula>
    </cfRule>
  </conditionalFormatting>
  <conditionalFormatting sqref="E1529:G1529 K135 K387">
    <cfRule type="expression" dxfId="4588" priority="19443">
      <formula>$J135:$J3272="CLOSED"</formula>
    </cfRule>
    <cfRule type="expression" dxfId="4587" priority="19444">
      <formula>$J135:$J3272="OPEN"</formula>
    </cfRule>
  </conditionalFormatting>
  <conditionalFormatting sqref="Z1529">
    <cfRule type="expression" dxfId="4586" priority="19441">
      <formula>$J1529:$J4698="CLOSED"</formula>
    </cfRule>
    <cfRule type="expression" dxfId="4585" priority="19442">
      <formula>$J1529:$J4698="OPEN"</formula>
    </cfRule>
  </conditionalFormatting>
  <conditionalFormatting sqref="K1529">
    <cfRule type="expression" dxfId="4584" priority="19439">
      <formula>$J1529:$J4671="CLOSED"</formula>
    </cfRule>
    <cfRule type="expression" dxfId="4583" priority="19440">
      <formula>$J1529:$J4671="OPEN"</formula>
    </cfRule>
  </conditionalFormatting>
  <conditionalFormatting sqref="J1529">
    <cfRule type="expression" dxfId="4582" priority="19437">
      <formula>$J1529:$J4669="CLOSED"</formula>
    </cfRule>
    <cfRule type="expression" dxfId="4581" priority="19438">
      <formula>$J1529:$J4669="OPEN"</formula>
    </cfRule>
  </conditionalFormatting>
  <conditionalFormatting sqref="Y1529 K790">
    <cfRule type="expression" dxfId="4580" priority="19435">
      <formula>$J790:$J3926="CLOSED"</formula>
    </cfRule>
    <cfRule type="expression" dxfId="4579" priority="19436">
      <formula>$J790:$J3926="OPEN"</formula>
    </cfRule>
  </conditionalFormatting>
  <conditionalFormatting sqref="AL1529:AN1529">
    <cfRule type="expression" dxfId="4578" priority="19433">
      <formula>$J1529:$J4663="CLOSED"</formula>
    </cfRule>
    <cfRule type="expression" dxfId="4577" priority="19434">
      <formula>$J1529:$J4663="OPEN"</formula>
    </cfRule>
  </conditionalFormatting>
  <conditionalFormatting sqref="AH1529:AI1529">
    <cfRule type="expression" dxfId="4576" priority="19431">
      <formula>$J1529:$J4724="CLOSED"</formula>
    </cfRule>
    <cfRule type="expression" dxfId="4575" priority="19432">
      <formula>$J1529:$J4724="OPEN"</formula>
    </cfRule>
  </conditionalFormatting>
  <conditionalFormatting sqref="W1529">
    <cfRule type="expression" dxfId="4574" priority="19429">
      <formula>$J1529:$J4554="CLOSED"</formula>
    </cfRule>
    <cfRule type="expression" dxfId="4573" priority="19430">
      <formula>$J1529:$J4554="OPEN"</formula>
    </cfRule>
  </conditionalFormatting>
  <conditionalFormatting sqref="AJ1529:AK1529 AO1529:AQ1529 AH403:AI403 AH457:AI458">
    <cfRule type="expression" dxfId="4572" priority="19427">
      <formula>$J403:$J3788="CLOSED"</formula>
    </cfRule>
    <cfRule type="expression" dxfId="4571" priority="19428">
      <formula>$J403:$J3788="OPEN"</formula>
    </cfRule>
  </conditionalFormatting>
  <conditionalFormatting sqref="H1529">
    <cfRule type="expression" dxfId="4570" priority="19425">
      <formula>$J1529:$J4311="CLOSED"</formula>
    </cfRule>
    <cfRule type="expression" dxfId="4569" priority="19426">
      <formula>$J1529:$J4311="OPEN"</formula>
    </cfRule>
  </conditionalFormatting>
  <conditionalFormatting sqref="I1529">
    <cfRule type="expression" dxfId="4568" priority="19423">
      <formula>$J1529:$J4311="CLOSED"</formula>
    </cfRule>
    <cfRule type="expression" dxfId="4567" priority="19424">
      <formula>$J1529:$J4311="OPEN"</formula>
    </cfRule>
  </conditionalFormatting>
  <conditionalFormatting sqref="K1530">
    <cfRule type="expression" dxfId="4566" priority="19421">
      <formula>$J1530:$J4145="CLOSED"</formula>
    </cfRule>
    <cfRule type="expression" dxfId="4565" priority="19422">
      <formula>$J1530:$J4145="OPEN"</formula>
    </cfRule>
  </conditionalFormatting>
  <conditionalFormatting sqref="A1530">
    <cfRule type="expression" dxfId="4564" priority="19419">
      <formula>$J1530:$J4316="CLOSED"</formula>
    </cfRule>
    <cfRule type="expression" dxfId="4563" priority="19420">
      <formula>$J1530:$J4316="OPEN"</formula>
    </cfRule>
  </conditionalFormatting>
  <conditionalFormatting sqref="AR1530">
    <cfRule type="expression" dxfId="4562" priority="19417">
      <formula>$J1530:$J4142="CLOSED"</formula>
    </cfRule>
    <cfRule type="expression" dxfId="4561" priority="19418">
      <formula>$J1530:$J4142="OPEN"</formula>
    </cfRule>
  </conditionalFormatting>
  <conditionalFormatting sqref="AJ1530:AK1530">
    <cfRule type="expression" dxfId="4560" priority="19415">
      <formula>$J1530:$J4393="CLOSED"</formula>
    </cfRule>
    <cfRule type="expression" dxfId="4559" priority="19416">
      <formula>$J1530:$J4393="OPEN"</formula>
    </cfRule>
  </conditionalFormatting>
  <conditionalFormatting sqref="J1530">
    <cfRule type="expression" dxfId="4558" priority="19413">
      <formula>$J1530:$J4148="CLOSED"</formula>
    </cfRule>
    <cfRule type="expression" dxfId="4557" priority="19414">
      <formula>$J1530:$J4148="OPEN"</formula>
    </cfRule>
  </conditionalFormatting>
  <conditionalFormatting sqref="AH1530:AI1530">
    <cfRule type="expression" dxfId="4556" priority="19411">
      <formula>$J1530:$J4203="CLOSED"</formula>
    </cfRule>
    <cfRule type="expression" dxfId="4555" priority="19412">
      <formula>$J1530:$J4203="OPEN"</formula>
    </cfRule>
  </conditionalFormatting>
  <conditionalFormatting sqref="B1530:G1530">
    <cfRule type="expression" dxfId="4554" priority="19409">
      <formula>$J1530:$J4154="CLOSED"</formula>
    </cfRule>
    <cfRule type="expression" dxfId="4553" priority="19410">
      <formula>$J1530:$J4154="OPEN"</formula>
    </cfRule>
  </conditionalFormatting>
  <conditionalFormatting sqref="H1530:I1530">
    <cfRule type="expression" dxfId="4552" priority="19403">
      <formula>$J1530:$J4312="CLOSED"</formula>
    </cfRule>
    <cfRule type="expression" dxfId="4551" priority="19404">
      <formula>$J1530:$J4312="OPEN"</formula>
    </cfRule>
  </conditionalFormatting>
  <conditionalFormatting sqref="Y1530">
    <cfRule type="expression" dxfId="4550" priority="19401">
      <formula>$J1530:$J4158="CLOSED"</formula>
    </cfRule>
    <cfRule type="expression" dxfId="4549" priority="19402">
      <formula>$J1530:$J4158="OPEN"</formula>
    </cfRule>
  </conditionalFormatting>
  <conditionalFormatting sqref="AL1531:AN1531">
    <cfRule type="expression" dxfId="4548" priority="19385">
      <formula>$J1531:$J4157="CLOSED"</formula>
    </cfRule>
    <cfRule type="expression" dxfId="4547" priority="19386">
      <formula>$J1531:$J4157="OPEN"</formula>
    </cfRule>
  </conditionalFormatting>
  <conditionalFormatting sqref="B1531">
    <cfRule type="expression" dxfId="4546" priority="19383">
      <formula>$J1531:$J4560="CLOSED"</formula>
    </cfRule>
    <cfRule type="expression" dxfId="4545" priority="19384">
      <formula>$J1531:$J4560="OPEN"</formula>
    </cfRule>
  </conditionalFormatting>
  <conditionalFormatting sqref="D1531">
    <cfRule type="expression" dxfId="4544" priority="19381">
      <formula>$J1531:$J4162="CLOSED"</formula>
    </cfRule>
    <cfRule type="expression" dxfId="4543" priority="19382">
      <formula>$J1531:$J4162="OPEN"</formula>
    </cfRule>
  </conditionalFormatting>
  <conditionalFormatting sqref="Z1531:AG1531">
    <cfRule type="expression" dxfId="4542" priority="19379">
      <formula>$J1531:$J4157="CLOSED"</formula>
    </cfRule>
    <cfRule type="expression" dxfId="4541" priority="19380">
      <formula>$J1531:$J4157="OPEN"</formula>
    </cfRule>
  </conditionalFormatting>
  <conditionalFormatting sqref="AR1531">
    <cfRule type="expression" dxfId="4540" priority="19377">
      <formula>$J1531:$J4157="CLOSED"</formula>
    </cfRule>
    <cfRule type="expression" dxfId="4539" priority="19378">
      <formula>$J1531:$J4157="OPEN"</formula>
    </cfRule>
  </conditionalFormatting>
  <conditionalFormatting sqref="AH1531:AI1531">
    <cfRule type="expression" dxfId="4538" priority="19375">
      <formula>$J1531:$J4218="CLOSED"</formula>
    </cfRule>
    <cfRule type="expression" dxfId="4537" priority="19376">
      <formula>$J1531:$J4218="OPEN"</formula>
    </cfRule>
  </conditionalFormatting>
  <conditionalFormatting sqref="J1531">
    <cfRule type="expression" dxfId="4536" priority="19373">
      <formula>$J1531:$J4163="CLOSED"</formula>
    </cfRule>
    <cfRule type="expression" dxfId="4535" priority="19374">
      <formula>$J1531:$J4163="OPEN"</formula>
    </cfRule>
  </conditionalFormatting>
  <conditionalFormatting sqref="AJ1531:AK1531">
    <cfRule type="expression" dxfId="4534" priority="19371">
      <formula>$J1531:$J4408="CLOSED"</formula>
    </cfRule>
    <cfRule type="expression" dxfId="4533" priority="19372">
      <formula>$J1531:$J4408="OPEN"</formula>
    </cfRule>
  </conditionalFormatting>
  <conditionalFormatting sqref="F1531:G1531">
    <cfRule type="expression" dxfId="4532" priority="19369">
      <formula>$J1531:$J4160="CLOSED"</formula>
    </cfRule>
    <cfRule type="expression" dxfId="4531" priority="19370">
      <formula>$J1531:$J4160="OPEN"</formula>
    </cfRule>
  </conditionalFormatting>
  <conditionalFormatting sqref="AL1532:AN1532">
    <cfRule type="expression" dxfId="4530" priority="19367">
      <formula>$J1532:$J4158="CLOSED"</formula>
    </cfRule>
    <cfRule type="expression" dxfId="4529" priority="19368">
      <formula>$J1532:$J4158="OPEN"</formula>
    </cfRule>
  </conditionalFormatting>
  <conditionalFormatting sqref="B1532">
    <cfRule type="expression" dxfId="4528" priority="19365">
      <formula>$J1532:$J4561="CLOSED"</formula>
    </cfRule>
    <cfRule type="expression" dxfId="4527" priority="19366">
      <formula>$J1532:$J4561="OPEN"</formula>
    </cfRule>
  </conditionalFormatting>
  <conditionalFormatting sqref="D1532">
    <cfRule type="expression" dxfId="4526" priority="19363">
      <formula>$J1532:$J4163="CLOSED"</formula>
    </cfRule>
    <cfRule type="expression" dxfId="4525" priority="19364">
      <formula>$J1532:$J4163="OPEN"</formula>
    </cfRule>
  </conditionalFormatting>
  <conditionalFormatting sqref="Z1532:AG1532">
    <cfRule type="expression" dxfId="4524" priority="19361">
      <formula>$J1532:$J4158="CLOSED"</formula>
    </cfRule>
    <cfRule type="expression" dxfId="4523" priority="19362">
      <formula>$J1532:$J4158="OPEN"</formula>
    </cfRule>
  </conditionalFormatting>
  <conditionalFormatting sqref="AR1532">
    <cfRule type="expression" dxfId="4522" priority="19359">
      <formula>$J1532:$J4158="CLOSED"</formula>
    </cfRule>
    <cfRule type="expression" dxfId="4521" priority="19360">
      <formula>$J1532:$J4158="OPEN"</formula>
    </cfRule>
  </conditionalFormatting>
  <conditionalFormatting sqref="AH1532:AI1532">
    <cfRule type="expression" dxfId="4520" priority="19357">
      <formula>$J1532:$J4219="CLOSED"</formula>
    </cfRule>
    <cfRule type="expression" dxfId="4519" priority="19358">
      <formula>$J1532:$J4219="OPEN"</formula>
    </cfRule>
  </conditionalFormatting>
  <conditionalFormatting sqref="J1532">
    <cfRule type="expression" dxfId="4518" priority="19355">
      <formula>$J1532:$J4164="CLOSED"</formula>
    </cfRule>
    <cfRule type="expression" dxfId="4517" priority="19356">
      <formula>$J1532:$J4164="OPEN"</formula>
    </cfRule>
  </conditionalFormatting>
  <conditionalFormatting sqref="AJ1532:AK1532">
    <cfRule type="expression" dxfId="4516" priority="19353">
      <formula>$J1532:$J4409="CLOSED"</formula>
    </cfRule>
    <cfRule type="expression" dxfId="4515" priority="19354">
      <formula>$J1532:$J4409="OPEN"</formula>
    </cfRule>
  </conditionalFormatting>
  <conditionalFormatting sqref="F1532:G1532">
    <cfRule type="expression" dxfId="4514" priority="19351">
      <formula>$J1532:$J4161="CLOSED"</formula>
    </cfRule>
    <cfRule type="expression" dxfId="4513" priority="19352">
      <formula>$J1532:$J4161="OPEN"</formula>
    </cfRule>
  </conditionalFormatting>
  <conditionalFormatting sqref="K1531">
    <cfRule type="expression" dxfId="4512" priority="19349">
      <formula>$J1531:$J4233="CLOSED"</formula>
    </cfRule>
    <cfRule type="expression" dxfId="4511" priority="19350">
      <formula>$J1531:$J4233="OPEN"</formula>
    </cfRule>
  </conditionalFormatting>
  <conditionalFormatting sqref="K1532">
    <cfRule type="expression" dxfId="4510" priority="19347">
      <formula>$J1532:$J4193="CLOSED"</formula>
    </cfRule>
    <cfRule type="expression" dxfId="4509" priority="19348">
      <formula>$J1532:$J4193="OPEN"</formula>
    </cfRule>
  </conditionalFormatting>
  <conditionalFormatting sqref="H1531">
    <cfRule type="expression" dxfId="4508" priority="19345">
      <formula>$J1531:$J4313="CLOSED"</formula>
    </cfRule>
    <cfRule type="expression" dxfId="4507" priority="19346">
      <formula>$J1531:$J4313="OPEN"</formula>
    </cfRule>
  </conditionalFormatting>
  <conditionalFormatting sqref="I1531">
    <cfRule type="expression" dxfId="4506" priority="19343">
      <formula>$J1531:$J4313="CLOSED"</formula>
    </cfRule>
    <cfRule type="expression" dxfId="4505" priority="19344">
      <formula>$J1531:$J4313="OPEN"</formula>
    </cfRule>
  </conditionalFormatting>
  <conditionalFormatting sqref="H1532">
    <cfRule type="expression" dxfId="4504" priority="19341">
      <formula>$J1532:$J4314="CLOSED"</formula>
    </cfRule>
    <cfRule type="expression" dxfId="4503" priority="19342">
      <formula>$J1532:$J4314="OPEN"</formula>
    </cfRule>
  </conditionalFormatting>
  <conditionalFormatting sqref="I1532">
    <cfRule type="expression" dxfId="4502" priority="19339">
      <formula>$J1532:$J4314="CLOSED"</formula>
    </cfRule>
    <cfRule type="expression" dxfId="4501" priority="19340">
      <formula>$J1532:$J4314="OPEN"</formula>
    </cfRule>
  </conditionalFormatting>
  <conditionalFormatting sqref="K1533">
    <cfRule type="expression" dxfId="4500" priority="19335">
      <formula>$J1533:$J4148="CLOSED"</formula>
    </cfRule>
    <cfRule type="expression" dxfId="4499" priority="19336">
      <formula>$J1533:$J4148="OPEN"</formula>
    </cfRule>
  </conditionalFormatting>
  <conditionalFormatting sqref="A1533">
    <cfRule type="expression" dxfId="4498" priority="19333">
      <formula>$J1533:$J4319="CLOSED"</formula>
    </cfRule>
    <cfRule type="expression" dxfId="4497" priority="19334">
      <formula>$J1533:$J4319="OPEN"</formula>
    </cfRule>
  </conditionalFormatting>
  <conditionalFormatting sqref="AR1533">
    <cfRule type="expression" dxfId="4496" priority="19331">
      <formula>$J1533:$J4145="CLOSED"</formula>
    </cfRule>
    <cfRule type="expression" dxfId="4495" priority="19332">
      <formula>$J1533:$J4145="OPEN"</formula>
    </cfRule>
  </conditionalFormatting>
  <conditionalFormatting sqref="AJ1533:AK1533">
    <cfRule type="expression" dxfId="4494" priority="19329">
      <formula>$J1533:$J4396="CLOSED"</formula>
    </cfRule>
    <cfRule type="expression" dxfId="4493" priority="19330">
      <formula>$J1533:$J4396="OPEN"</formula>
    </cfRule>
  </conditionalFormatting>
  <conditionalFormatting sqref="J1533">
    <cfRule type="expression" dxfId="4492" priority="19327">
      <formula>$J1533:$J4151="CLOSED"</formula>
    </cfRule>
    <cfRule type="expression" dxfId="4491" priority="19328">
      <formula>$J1533:$J4151="OPEN"</formula>
    </cfRule>
  </conditionalFormatting>
  <conditionalFormatting sqref="AH1533:AI1533">
    <cfRule type="expression" dxfId="4490" priority="19325">
      <formula>$J1533:$J4206="CLOSED"</formula>
    </cfRule>
    <cfRule type="expression" dxfId="4489" priority="19326">
      <formula>$J1533:$J4206="OPEN"</formula>
    </cfRule>
  </conditionalFormatting>
  <conditionalFormatting sqref="B1533:G1533">
    <cfRule type="expression" dxfId="4488" priority="19323">
      <formula>$J1533:$J4157="CLOSED"</formula>
    </cfRule>
    <cfRule type="expression" dxfId="4487" priority="19324">
      <formula>$J1533:$J4157="OPEN"</formula>
    </cfRule>
  </conditionalFormatting>
  <conditionalFormatting sqref="H1533:I1533">
    <cfRule type="expression" dxfId="4486" priority="19321">
      <formula>$J1533:$J4315="CLOSED"</formula>
    </cfRule>
    <cfRule type="expression" dxfId="4485" priority="19322">
      <formula>$J1533:$J4315="OPEN"</formula>
    </cfRule>
  </conditionalFormatting>
  <conditionalFormatting sqref="Y1533">
    <cfRule type="expression" dxfId="4484" priority="19319">
      <formula>$J1533:$J4161="CLOSED"</formula>
    </cfRule>
    <cfRule type="expression" dxfId="4483" priority="19320">
      <formula>$J1533:$J4161="OPEN"</formula>
    </cfRule>
  </conditionalFormatting>
  <conditionalFormatting sqref="AL1536:AN1536">
    <cfRule type="expression" dxfId="4482" priority="19313">
      <formula>$J1536:$J4148="CLOSED"</formula>
    </cfRule>
    <cfRule type="expression" dxfId="4481" priority="19314">
      <formula>$J1536:$J4148="OPEN"</formula>
    </cfRule>
  </conditionalFormatting>
  <conditionalFormatting sqref="AO1536:AQ1536">
    <cfRule type="expression" dxfId="4480" priority="19305">
      <formula>$J1536:$J4399="CLOSED"</formula>
    </cfRule>
    <cfRule type="expression" dxfId="4479" priority="19306">
      <formula>$J1536:$J4399="OPEN"</formula>
    </cfRule>
  </conditionalFormatting>
  <conditionalFormatting sqref="AL1534:AN1534">
    <cfRule type="expression" dxfId="4478" priority="19295">
      <formula>$J1534:$J4160="CLOSED"</formula>
    </cfRule>
    <cfRule type="expression" dxfId="4477" priority="19296">
      <formula>$J1534:$J4160="OPEN"</formula>
    </cfRule>
  </conditionalFormatting>
  <conditionalFormatting sqref="B1534">
    <cfRule type="expression" dxfId="4476" priority="19293">
      <formula>$J1534:$J4563="CLOSED"</formula>
    </cfRule>
    <cfRule type="expression" dxfId="4475" priority="19294">
      <formula>$J1534:$J4563="OPEN"</formula>
    </cfRule>
  </conditionalFormatting>
  <conditionalFormatting sqref="D1534">
    <cfRule type="expression" dxfId="4474" priority="19291">
      <formula>$J1534:$J4165="CLOSED"</formula>
    </cfRule>
    <cfRule type="expression" dxfId="4473" priority="19292">
      <formula>$J1534:$J4165="OPEN"</formula>
    </cfRule>
  </conditionalFormatting>
  <conditionalFormatting sqref="Z1534:AG1534">
    <cfRule type="expression" dxfId="4472" priority="19289">
      <formula>$J1534:$J4160="CLOSED"</formula>
    </cfRule>
    <cfRule type="expression" dxfId="4471" priority="19290">
      <formula>$J1534:$J4160="OPEN"</formula>
    </cfRule>
  </conditionalFormatting>
  <conditionalFormatting sqref="AR1534">
    <cfRule type="expression" dxfId="4470" priority="19287">
      <formula>$J1534:$J4160="CLOSED"</formula>
    </cfRule>
    <cfRule type="expression" dxfId="4469" priority="19288">
      <formula>$J1534:$J4160="OPEN"</formula>
    </cfRule>
  </conditionalFormatting>
  <conditionalFormatting sqref="AH1534:AI1534">
    <cfRule type="expression" dxfId="4468" priority="19285">
      <formula>$J1534:$J4221="CLOSED"</formula>
    </cfRule>
    <cfRule type="expression" dxfId="4467" priority="19286">
      <formula>$J1534:$J4221="OPEN"</formula>
    </cfRule>
  </conditionalFormatting>
  <conditionalFormatting sqref="J1534">
    <cfRule type="expression" dxfId="4466" priority="19283">
      <formula>$J1534:$J4166="CLOSED"</formula>
    </cfRule>
    <cfRule type="expression" dxfId="4465" priority="19284">
      <formula>$J1534:$J4166="OPEN"</formula>
    </cfRule>
  </conditionalFormatting>
  <conditionalFormatting sqref="AJ1534:AK1534">
    <cfRule type="expression" dxfId="4464" priority="19281">
      <formula>$J1534:$J4411="CLOSED"</formula>
    </cfRule>
    <cfRule type="expression" dxfId="4463" priority="19282">
      <formula>$J1534:$J4411="OPEN"</formula>
    </cfRule>
  </conditionalFormatting>
  <conditionalFormatting sqref="F1534:G1534">
    <cfRule type="expression" dxfId="4462" priority="19279">
      <formula>$J1534:$J4163="CLOSED"</formula>
    </cfRule>
    <cfRule type="expression" dxfId="4461" priority="19280">
      <formula>$J1534:$J4163="OPEN"</formula>
    </cfRule>
  </conditionalFormatting>
  <conditionalFormatting sqref="AL1535:AN1535">
    <cfRule type="expression" dxfId="4460" priority="19277">
      <formula>$J1535:$J4161="CLOSED"</formula>
    </cfRule>
    <cfRule type="expression" dxfId="4459" priority="19278">
      <formula>$J1535:$J4161="OPEN"</formula>
    </cfRule>
  </conditionalFormatting>
  <conditionalFormatting sqref="B1535">
    <cfRule type="expression" dxfId="4458" priority="19275">
      <formula>$J1535:$J4564="CLOSED"</formula>
    </cfRule>
    <cfRule type="expression" dxfId="4457" priority="19276">
      <formula>$J1535:$J4564="OPEN"</formula>
    </cfRule>
  </conditionalFormatting>
  <conditionalFormatting sqref="D1535">
    <cfRule type="expression" dxfId="4456" priority="19273">
      <formula>$J1535:$J4166="CLOSED"</formula>
    </cfRule>
    <cfRule type="expression" dxfId="4455" priority="19274">
      <formula>$J1535:$J4166="OPEN"</formula>
    </cfRule>
  </conditionalFormatting>
  <conditionalFormatting sqref="Z1535:AG1535">
    <cfRule type="expression" dxfId="4454" priority="19271">
      <formula>$J1535:$J4161="CLOSED"</formula>
    </cfRule>
    <cfRule type="expression" dxfId="4453" priority="19272">
      <formula>$J1535:$J4161="OPEN"</formula>
    </cfRule>
  </conditionalFormatting>
  <conditionalFormatting sqref="AR1535">
    <cfRule type="expression" dxfId="4452" priority="19269">
      <formula>$J1535:$J4161="CLOSED"</formula>
    </cfRule>
    <cfRule type="expression" dxfId="4451" priority="19270">
      <formula>$J1535:$J4161="OPEN"</formula>
    </cfRule>
  </conditionalFormatting>
  <conditionalFormatting sqref="AH1535:AI1535">
    <cfRule type="expression" dxfId="4450" priority="19267">
      <formula>$J1535:$J4222="CLOSED"</formula>
    </cfRule>
    <cfRule type="expression" dxfId="4449" priority="19268">
      <formula>$J1535:$J4222="OPEN"</formula>
    </cfRule>
  </conditionalFormatting>
  <conditionalFormatting sqref="J1535">
    <cfRule type="expression" dxfId="4448" priority="19265">
      <formula>$J1535:$J4167="CLOSED"</formula>
    </cfRule>
    <cfRule type="expression" dxfId="4447" priority="19266">
      <formula>$J1535:$J4167="OPEN"</formula>
    </cfRule>
  </conditionalFormatting>
  <conditionalFormatting sqref="AJ1535:AK1535">
    <cfRule type="expression" dxfId="4446" priority="19263">
      <formula>$J1535:$J4412="CLOSED"</formula>
    </cfRule>
    <cfRule type="expression" dxfId="4445" priority="19264">
      <formula>$J1535:$J4412="OPEN"</formula>
    </cfRule>
  </conditionalFormatting>
  <conditionalFormatting sqref="F1535:G1535">
    <cfRule type="expression" dxfId="4444" priority="19261">
      <formula>$J1535:$J4164="CLOSED"</formula>
    </cfRule>
    <cfRule type="expression" dxfId="4443" priority="19262">
      <formula>$J1535:$J4164="OPEN"</formula>
    </cfRule>
  </conditionalFormatting>
  <conditionalFormatting sqref="K1534">
    <cfRule type="expression" dxfId="4442" priority="19259">
      <formula>$J1534:$J4236="CLOSED"</formula>
    </cfRule>
    <cfRule type="expression" dxfId="4441" priority="19260">
      <formula>$J1534:$J4236="OPEN"</formula>
    </cfRule>
  </conditionalFormatting>
  <conditionalFormatting sqref="K1535">
    <cfRule type="expression" dxfId="4440" priority="19257">
      <formula>$J1535:$J4196="CLOSED"</formula>
    </cfRule>
    <cfRule type="expression" dxfId="4439" priority="19258">
      <formula>$J1535:$J4196="OPEN"</formula>
    </cfRule>
  </conditionalFormatting>
  <conditionalFormatting sqref="H1534">
    <cfRule type="expression" dxfId="4438" priority="19255">
      <formula>$J1534:$J4316="CLOSED"</formula>
    </cfRule>
    <cfRule type="expression" dxfId="4437" priority="19256">
      <formula>$J1534:$J4316="OPEN"</formula>
    </cfRule>
  </conditionalFormatting>
  <conditionalFormatting sqref="I1534">
    <cfRule type="expression" dxfId="4436" priority="19253">
      <formula>$J1534:$J4316="CLOSED"</formula>
    </cfRule>
    <cfRule type="expression" dxfId="4435" priority="19254">
      <formula>$J1534:$J4316="OPEN"</formula>
    </cfRule>
  </conditionalFormatting>
  <conditionalFormatting sqref="H1535">
    <cfRule type="expression" dxfId="4434" priority="19251">
      <formula>$J1535:$J4317="CLOSED"</formula>
    </cfRule>
    <cfRule type="expression" dxfId="4433" priority="19252">
      <formula>$J1535:$J4317="OPEN"</formula>
    </cfRule>
  </conditionalFormatting>
  <conditionalFormatting sqref="I1535">
    <cfRule type="expression" dxfId="4432" priority="19249">
      <formula>$J1535:$J4317="CLOSED"</formula>
    </cfRule>
    <cfRule type="expression" dxfId="4431" priority="19250">
      <formula>$J1535:$J4317="OPEN"</formula>
    </cfRule>
  </conditionalFormatting>
  <conditionalFormatting sqref="K1536">
    <cfRule type="expression" dxfId="4430" priority="19247">
      <formula>$J1536:$J4151="CLOSED"</formula>
    </cfRule>
    <cfRule type="expression" dxfId="4429" priority="19248">
      <formula>$J1536:$J4151="OPEN"</formula>
    </cfRule>
  </conditionalFormatting>
  <conditionalFormatting sqref="AR1536">
    <cfRule type="expression" dxfId="4428" priority="19243">
      <formula>$J1536:$J4148="CLOSED"</formula>
    </cfRule>
    <cfRule type="expression" dxfId="4427" priority="19244">
      <formula>$J1536:$J4148="OPEN"</formula>
    </cfRule>
  </conditionalFormatting>
  <conditionalFormatting sqref="AJ1536:AK1536">
    <cfRule type="expression" dxfId="4426" priority="19241">
      <formula>$J1536:$J4399="CLOSED"</formula>
    </cfRule>
    <cfRule type="expression" dxfId="4425" priority="19242">
      <formula>$J1536:$J4399="OPEN"</formula>
    </cfRule>
  </conditionalFormatting>
  <conditionalFormatting sqref="J1536">
    <cfRule type="expression" dxfId="4424" priority="19239">
      <formula>$J1536:$J4154="CLOSED"</formula>
    </cfRule>
    <cfRule type="expression" dxfId="4423" priority="19240">
      <formula>$J1536:$J4154="OPEN"</formula>
    </cfRule>
  </conditionalFormatting>
  <conditionalFormatting sqref="AH1536:AI1536">
    <cfRule type="expression" dxfId="4422" priority="19237">
      <formula>$J1536:$J4209="CLOSED"</formula>
    </cfRule>
    <cfRule type="expression" dxfId="4421" priority="19238">
      <formula>$J1536:$J4209="OPEN"</formula>
    </cfRule>
  </conditionalFormatting>
  <conditionalFormatting sqref="B1536:G1536">
    <cfRule type="expression" dxfId="4420" priority="19235">
      <formula>$J1536:$J4160="CLOSED"</formula>
    </cfRule>
    <cfRule type="expression" dxfId="4419" priority="19236">
      <formula>$J1536:$J4160="OPEN"</formula>
    </cfRule>
  </conditionalFormatting>
  <conditionalFormatting sqref="H1536:I1536">
    <cfRule type="expression" dxfId="4418" priority="19233">
      <formula>$J1536:$J4318="CLOSED"</formula>
    </cfRule>
    <cfRule type="expression" dxfId="4417" priority="19234">
      <formula>$J1536:$J4318="OPEN"</formula>
    </cfRule>
  </conditionalFormatting>
  <conditionalFormatting sqref="Y1536">
    <cfRule type="expression" dxfId="4416" priority="19231">
      <formula>$J1536:$J4164="CLOSED"</formula>
    </cfRule>
    <cfRule type="expression" dxfId="4415" priority="19232">
      <formula>$J1536:$J4164="OPEN"</formula>
    </cfRule>
  </conditionalFormatting>
  <conditionalFormatting sqref="AL1537:AN1537">
    <cfRule type="expression" dxfId="4414" priority="19215">
      <formula>$J1537:$J4163="CLOSED"</formula>
    </cfRule>
    <cfRule type="expression" dxfId="4413" priority="19216">
      <formula>$J1537:$J4163="OPEN"</formula>
    </cfRule>
  </conditionalFormatting>
  <conditionalFormatting sqref="B1537">
    <cfRule type="expression" dxfId="4412" priority="19213">
      <formula>$J1537:$J4566="CLOSED"</formula>
    </cfRule>
    <cfRule type="expression" dxfId="4411" priority="19214">
      <formula>$J1537:$J4566="OPEN"</formula>
    </cfRule>
  </conditionalFormatting>
  <conditionalFormatting sqref="D1537">
    <cfRule type="expression" dxfId="4410" priority="19211">
      <formula>$J1537:$J4168="CLOSED"</formula>
    </cfRule>
    <cfRule type="expression" dxfId="4409" priority="19212">
      <formula>$J1537:$J4168="OPEN"</formula>
    </cfRule>
  </conditionalFormatting>
  <conditionalFormatting sqref="AA1537:AG1537">
    <cfRule type="expression" dxfId="4408" priority="19209">
      <formula>$J1537:$J4163="CLOSED"</formula>
    </cfRule>
    <cfRule type="expression" dxfId="4407" priority="19210">
      <formula>$J1537:$J4163="OPEN"</formula>
    </cfRule>
  </conditionalFormatting>
  <conditionalFormatting sqref="AR1537">
    <cfRule type="expression" dxfId="4406" priority="19207">
      <formula>$J1537:$J4163="CLOSED"</formula>
    </cfRule>
    <cfRule type="expression" dxfId="4405" priority="19208">
      <formula>$J1537:$J4163="OPEN"</formula>
    </cfRule>
  </conditionalFormatting>
  <conditionalFormatting sqref="AH1537:AI1537">
    <cfRule type="expression" dxfId="4404" priority="19205">
      <formula>$J1537:$J4224="CLOSED"</formula>
    </cfRule>
    <cfRule type="expression" dxfId="4403" priority="19206">
      <formula>$J1537:$J4224="OPEN"</formula>
    </cfRule>
  </conditionalFormatting>
  <conditionalFormatting sqref="J1537">
    <cfRule type="expression" dxfId="4402" priority="19203">
      <formula>$J1537:$J4169="CLOSED"</formula>
    </cfRule>
    <cfRule type="expression" dxfId="4401" priority="19204">
      <formula>$J1537:$J4169="OPEN"</formula>
    </cfRule>
  </conditionalFormatting>
  <conditionalFormatting sqref="AJ1537:AK1537">
    <cfRule type="expression" dxfId="4400" priority="19201">
      <formula>$J1537:$J4414="CLOSED"</formula>
    </cfRule>
    <cfRule type="expression" dxfId="4399" priority="19202">
      <formula>$J1537:$J4414="OPEN"</formula>
    </cfRule>
  </conditionalFormatting>
  <conditionalFormatting sqref="F1537:G1537">
    <cfRule type="expression" dxfId="4398" priority="19199">
      <formula>$J1537:$J4166="CLOSED"</formula>
    </cfRule>
    <cfRule type="expression" dxfId="4397" priority="19200">
      <formula>$J1537:$J4166="OPEN"</formula>
    </cfRule>
  </conditionalFormatting>
  <conditionalFormatting sqref="AL1538:AN1538">
    <cfRule type="expression" dxfId="4396" priority="19197">
      <formula>$J1538:$J4164="CLOSED"</formula>
    </cfRule>
    <cfRule type="expression" dxfId="4395" priority="19198">
      <formula>$J1538:$J4164="OPEN"</formula>
    </cfRule>
  </conditionalFormatting>
  <conditionalFormatting sqref="B1538">
    <cfRule type="expression" dxfId="4394" priority="19195">
      <formula>$J1538:$J4567="CLOSED"</formula>
    </cfRule>
    <cfRule type="expression" dxfId="4393" priority="19196">
      <formula>$J1538:$J4567="OPEN"</formula>
    </cfRule>
  </conditionalFormatting>
  <conditionalFormatting sqref="D1538">
    <cfRule type="expression" dxfId="4392" priority="19193">
      <formula>$J1538:$J4169="CLOSED"</formula>
    </cfRule>
    <cfRule type="expression" dxfId="4391" priority="19194">
      <formula>$J1538:$J4169="OPEN"</formula>
    </cfRule>
  </conditionalFormatting>
  <conditionalFormatting sqref="AA1538:AG1538">
    <cfRule type="expression" dxfId="4390" priority="19191">
      <formula>$J1538:$J4164="CLOSED"</formula>
    </cfRule>
    <cfRule type="expression" dxfId="4389" priority="19192">
      <formula>$J1538:$J4164="OPEN"</formula>
    </cfRule>
  </conditionalFormatting>
  <conditionalFormatting sqref="AR1538">
    <cfRule type="expression" dxfId="4388" priority="19189">
      <formula>$J1538:$J4164="CLOSED"</formula>
    </cfRule>
    <cfRule type="expression" dxfId="4387" priority="19190">
      <formula>$J1538:$J4164="OPEN"</formula>
    </cfRule>
  </conditionalFormatting>
  <conditionalFormatting sqref="AH1538:AI1538">
    <cfRule type="expression" dxfId="4386" priority="19187">
      <formula>$J1538:$J4225="CLOSED"</formula>
    </cfRule>
    <cfRule type="expression" dxfId="4385" priority="19188">
      <formula>$J1538:$J4225="OPEN"</formula>
    </cfRule>
  </conditionalFormatting>
  <conditionalFormatting sqref="J1538">
    <cfRule type="expression" dxfId="4384" priority="19185">
      <formula>$J1538:$J4170="CLOSED"</formula>
    </cfRule>
    <cfRule type="expression" dxfId="4383" priority="19186">
      <formula>$J1538:$J4170="OPEN"</formula>
    </cfRule>
  </conditionalFormatting>
  <conditionalFormatting sqref="AJ1538:AK1538">
    <cfRule type="expression" dxfId="4382" priority="19183">
      <formula>$J1538:$J4415="CLOSED"</formula>
    </cfRule>
    <cfRule type="expression" dxfId="4381" priority="19184">
      <formula>$J1538:$J4415="OPEN"</formula>
    </cfRule>
  </conditionalFormatting>
  <conditionalFormatting sqref="F1538:G1538">
    <cfRule type="expression" dxfId="4380" priority="19181">
      <formula>$J1538:$J4167="CLOSED"</formula>
    </cfRule>
    <cfRule type="expression" dxfId="4379" priority="19182">
      <formula>$J1538:$J4167="OPEN"</formula>
    </cfRule>
  </conditionalFormatting>
  <conditionalFormatting sqref="K1537">
    <cfRule type="expression" dxfId="4378" priority="19179">
      <formula>$J1537:$J4239="CLOSED"</formula>
    </cfRule>
    <cfRule type="expression" dxfId="4377" priority="19180">
      <formula>$J1537:$J4239="OPEN"</formula>
    </cfRule>
  </conditionalFormatting>
  <conditionalFormatting sqref="K1538">
    <cfRule type="expression" dxfId="4376" priority="19177">
      <formula>$J1538:$J4199="CLOSED"</formula>
    </cfRule>
    <cfRule type="expression" dxfId="4375" priority="19178">
      <formula>$J1538:$J4199="OPEN"</formula>
    </cfRule>
  </conditionalFormatting>
  <conditionalFormatting sqref="H1537">
    <cfRule type="expression" dxfId="4374" priority="19175">
      <formula>$J1537:$J4319="CLOSED"</formula>
    </cfRule>
    <cfRule type="expression" dxfId="4373" priority="19176">
      <formula>$J1537:$J4319="OPEN"</formula>
    </cfRule>
  </conditionalFormatting>
  <conditionalFormatting sqref="I1537">
    <cfRule type="expression" dxfId="4372" priority="11172433">
      <formula>$J1537:$J4319="CLOSED"</formula>
    </cfRule>
    <cfRule type="expression" dxfId="4371" priority="11172433">
      <formula>$J1537:$J4319="OPEN"</formula>
    </cfRule>
  </conditionalFormatting>
  <conditionalFormatting sqref="H1538">
    <cfRule type="expression" dxfId="4370" priority="19163">
      <formula>$J1538:$J4320="CLOSED"</formula>
    </cfRule>
    <cfRule type="expression" dxfId="4369" priority="19164">
      <formula>$J1538:$J4320="OPEN"</formula>
    </cfRule>
  </conditionalFormatting>
  <conditionalFormatting sqref="I1538">
    <cfRule type="expression" dxfId="4368" priority="19161">
      <formula>$J1538:$J4320="CLOSED"</formula>
    </cfRule>
    <cfRule type="expression" dxfId="4367" priority="19162">
      <formula>$J1538:$J4320="OPEN"</formula>
    </cfRule>
  </conditionalFormatting>
  <conditionalFormatting sqref="D1539">
    <cfRule type="expression" dxfId="4366" priority="19157">
      <formula>$J1539:$J4491="CLOSED"</formula>
    </cfRule>
    <cfRule type="expression" dxfId="4365" priority="19158">
      <formula>$J1539:$J4491="OPEN"</formula>
    </cfRule>
  </conditionalFormatting>
  <conditionalFormatting sqref="AO1539:AQ1539">
    <cfRule type="expression" dxfId="4364" priority="19155">
      <formula>$J1539:$J4608="CLOSED"</formula>
    </cfRule>
    <cfRule type="expression" dxfId="4363" priority="19156">
      <formula>$J1539:$J4608="OPEN"</formula>
    </cfRule>
  </conditionalFormatting>
  <conditionalFormatting sqref="E1539">
    <cfRule type="expression" dxfId="4362" priority="19153">
      <formula>$J1539:$J4575="CLOSED"</formula>
    </cfRule>
    <cfRule type="expression" dxfId="4361" priority="19154">
      <formula>$J1539:$J4575="OPEN"</formula>
    </cfRule>
  </conditionalFormatting>
  <conditionalFormatting sqref="J1539">
    <cfRule type="expression" dxfId="4360" priority="19151">
      <formula>$J1539:$J4363="CLOSED"</formula>
    </cfRule>
    <cfRule type="expression" dxfId="4359" priority="19152">
      <formula>$J1539:$J4363="OPEN"</formula>
    </cfRule>
  </conditionalFormatting>
  <conditionalFormatting sqref="K1539 AH54:AI54">
    <cfRule type="expression" dxfId="4358" priority="19149">
      <formula>$J54:$J2875="CLOSED"</formula>
    </cfRule>
    <cfRule type="expression" dxfId="4357" priority="19150">
      <formula>$J54:$J2875="OPEN"</formula>
    </cfRule>
  </conditionalFormatting>
  <conditionalFormatting sqref="L1539">
    <cfRule type="expression" dxfId="4356" priority="19147">
      <formula>$J1539:$J4357="CLOSED"</formula>
    </cfRule>
    <cfRule type="expression" dxfId="4355" priority="19148">
      <formula>$J1539:$J4357="OPEN"</formula>
    </cfRule>
  </conditionalFormatting>
  <conditionalFormatting sqref="Y1539">
    <cfRule type="expression" dxfId="4354" priority="19145">
      <formula>$J1539:$J4359="CLOSED"</formula>
    </cfRule>
    <cfRule type="expression" dxfId="4353" priority="19146">
      <formula>$J1539:$J4359="OPEN"</formula>
    </cfRule>
  </conditionalFormatting>
  <conditionalFormatting sqref="F1539">
    <cfRule type="expression" dxfId="4352" priority="19143">
      <formula>$J1539:$J4593="CLOSED"</formula>
    </cfRule>
    <cfRule type="expression" dxfId="4351" priority="19144">
      <formula>$J1539:$J4593="OPEN"</formula>
    </cfRule>
  </conditionalFormatting>
  <conditionalFormatting sqref="G1539 K314 K327">
    <cfRule type="expression" dxfId="4350" priority="19141">
      <formula>$J314:$J3445="CLOSED"</formula>
    </cfRule>
    <cfRule type="expression" dxfId="4349" priority="19142">
      <formula>$J314:$J3445="OPEN"</formula>
    </cfRule>
  </conditionalFormatting>
  <conditionalFormatting sqref="B1539 Y311">
    <cfRule type="expression" dxfId="4348" priority="19137">
      <formula>$J311:$J3304="CLOSED"</formula>
    </cfRule>
    <cfRule type="expression" dxfId="4347" priority="19138">
      <formula>$J311:$J3304="OPEN"</formula>
    </cfRule>
  </conditionalFormatting>
  <conditionalFormatting sqref="AH1539:AI1539">
    <cfRule type="expression" dxfId="4346" priority="19135">
      <formula>$J1539:$J4418="CLOSED"</formula>
    </cfRule>
    <cfRule type="expression" dxfId="4345" priority="19136">
      <formula>$J1539:$J4418="OPEN"</formula>
    </cfRule>
  </conditionalFormatting>
  <conditionalFormatting sqref="W1539">
    <cfRule type="expression" dxfId="4344" priority="19129">
      <formula>$J1539:$J3874="CLOSED"</formula>
    </cfRule>
    <cfRule type="expression" dxfId="4343" priority="19130">
      <formula>$J1539:$J3874="OPEN"</formula>
    </cfRule>
  </conditionalFormatting>
  <conditionalFormatting sqref="H1539">
    <cfRule type="expression" dxfId="4342" priority="19127">
      <formula>$J1539:$J4321="CLOSED"</formula>
    </cfRule>
    <cfRule type="expression" dxfId="4341" priority="19128">
      <formula>$J1539:$J4321="OPEN"</formula>
    </cfRule>
  </conditionalFormatting>
  <conditionalFormatting sqref="I1539">
    <cfRule type="expression" dxfId="4340" priority="19125">
      <formula>$J1539:$J4321="CLOSED"</formula>
    </cfRule>
    <cfRule type="expression" dxfId="4339" priority="19126">
      <formula>$J1539:$J4321="OPEN"</formula>
    </cfRule>
  </conditionalFormatting>
  <conditionalFormatting sqref="M1539:N1539">
    <cfRule type="expression" dxfId="4338" priority="19123">
      <formula>$J1539:$J4303="CLOSED"</formula>
    </cfRule>
    <cfRule type="expression" dxfId="4337" priority="19124">
      <formula>$J1539:$J4303="OPEN"</formula>
    </cfRule>
  </conditionalFormatting>
  <conditionalFormatting sqref="Z1539">
    <cfRule type="expression" dxfId="4336" priority="19121">
      <formula>$J1539:$J4167="CLOSED"</formula>
    </cfRule>
    <cfRule type="expression" dxfId="4335" priority="19122">
      <formula>$J1539:$J4167="OPEN"</formula>
    </cfRule>
  </conditionalFormatting>
  <conditionalFormatting sqref="AR1540">
    <cfRule type="expression" dxfId="4334" priority="19119">
      <formula>$J1540:$J4618="CLOSED"</formula>
    </cfRule>
    <cfRule type="expression" dxfId="4333" priority="19120">
      <formula>$J1540:$J4618="OPEN"</formula>
    </cfRule>
  </conditionalFormatting>
  <conditionalFormatting sqref="AH1540:AI1540 K133">
    <cfRule type="expression" dxfId="4332" priority="19117">
      <formula>$J133:$J3272="CLOSED"</formula>
    </cfRule>
    <cfRule type="expression" dxfId="4331" priority="19118">
      <formula>$J133:$J3272="OPEN"</formula>
    </cfRule>
  </conditionalFormatting>
  <conditionalFormatting sqref="K1540">
    <cfRule type="expression" dxfId="4330" priority="19115">
      <formula>$J1540:$J4621="CLOSED"</formula>
    </cfRule>
    <cfRule type="expression" dxfId="4329" priority="19116">
      <formula>$J1540:$J4621="OPEN"</formula>
    </cfRule>
  </conditionalFormatting>
  <conditionalFormatting sqref="AO1540:AQ1540">
    <cfRule type="expression" dxfId="4328" priority="19113">
      <formula>$J1540:$J4869="CLOSED"</formula>
    </cfRule>
    <cfRule type="expression" dxfId="4327" priority="19114">
      <formula>$J1540:$J4869="OPEN"</formula>
    </cfRule>
  </conditionalFormatting>
  <conditionalFormatting sqref="Y1540">
    <cfRule type="expression" dxfId="4326" priority="19111">
      <formula>$J1540:$J4620="CLOSED"</formula>
    </cfRule>
    <cfRule type="expression" dxfId="4325" priority="19112">
      <formula>$J1540:$J4620="OPEN"</formula>
    </cfRule>
  </conditionalFormatting>
  <conditionalFormatting sqref="J1540">
    <cfRule type="expression" dxfId="4324" priority="19109">
      <formula>$J1540:$J4624="CLOSED"</formula>
    </cfRule>
    <cfRule type="expression" dxfId="4323" priority="19110">
      <formula>$J1540:$J4624="OPEN"</formula>
    </cfRule>
  </conditionalFormatting>
  <conditionalFormatting sqref="M1540:O1540">
    <cfRule type="expression" dxfId="4322" priority="19105">
      <formula>$J1540:$J4608="CLOSED"</formula>
    </cfRule>
    <cfRule type="expression" dxfId="4321" priority="19106">
      <formula>$J1540:$J4608="OPEN"</formula>
    </cfRule>
  </conditionalFormatting>
  <conditionalFormatting sqref="Z1540">
    <cfRule type="expression" dxfId="4320" priority="19101">
      <formula>$J1540:$J4168="CLOSED"</formula>
    </cfRule>
    <cfRule type="expression" dxfId="4319" priority="19102">
      <formula>$J1540:$J4168="OPEN"</formula>
    </cfRule>
  </conditionalFormatting>
  <conditionalFormatting sqref="AL1541:AN1541">
    <cfRule type="expression" dxfId="4318" priority="19099">
      <formula>$J1541:$J4619="CLOSED"</formula>
    </cfRule>
    <cfRule type="expression" dxfId="4317" priority="19100">
      <formula>$J1541:$J4619="OPEN"</formula>
    </cfRule>
  </conditionalFormatting>
  <conditionalFormatting sqref="AJ1541:AK1541">
    <cfRule type="expression" dxfId="4316" priority="19097">
      <formula>$J1541:$J4870="CLOSED"</formula>
    </cfRule>
    <cfRule type="expression" dxfId="4315" priority="19098">
      <formula>$J1541:$J4870="OPEN"</formula>
    </cfRule>
  </conditionalFormatting>
  <conditionalFormatting sqref="AR1541">
    <cfRule type="expression" dxfId="4314" priority="19093">
      <formula>$J1541:$J4619="CLOSED"</formula>
    </cfRule>
    <cfRule type="expression" dxfId="4313" priority="19094">
      <formula>$J1541:$J4619="OPEN"</formula>
    </cfRule>
  </conditionalFormatting>
  <conditionalFormatting sqref="AH1541:AI1541">
    <cfRule type="expression" dxfId="4312" priority="19091">
      <formula>$J1541:$J4680="CLOSED"</formula>
    </cfRule>
    <cfRule type="expression" dxfId="4311" priority="19092">
      <formula>$J1541:$J4680="OPEN"</formula>
    </cfRule>
  </conditionalFormatting>
  <conditionalFormatting sqref="K1541">
    <cfRule type="expression" dxfId="4310" priority="19089">
      <formula>$J1541:$J4622="CLOSED"</formula>
    </cfRule>
    <cfRule type="expression" dxfId="4309" priority="19090">
      <formula>$J1541:$J4622="OPEN"</formula>
    </cfRule>
  </conditionalFormatting>
  <conditionalFormatting sqref="AO1541:AQ1541">
    <cfRule type="expression" dxfId="4308" priority="19087">
      <formula>$J1541:$J4870="CLOSED"</formula>
    </cfRule>
    <cfRule type="expression" dxfId="4307" priority="19088">
      <formula>$J1541:$J4870="OPEN"</formula>
    </cfRule>
  </conditionalFormatting>
  <conditionalFormatting sqref="Y1541">
    <cfRule type="expression" dxfId="4306" priority="19085">
      <formula>$J1541:$J4621="CLOSED"</formula>
    </cfRule>
    <cfRule type="expression" dxfId="4305" priority="19086">
      <formula>$J1541:$J4621="OPEN"</formula>
    </cfRule>
  </conditionalFormatting>
  <conditionalFormatting sqref="J1541">
    <cfRule type="expression" dxfId="4304" priority="19083">
      <formula>$J1541:$J4625="CLOSED"</formula>
    </cfRule>
    <cfRule type="expression" dxfId="4303" priority="19084">
      <formula>$J1541:$J4625="OPEN"</formula>
    </cfRule>
  </conditionalFormatting>
  <conditionalFormatting sqref="M1541:O1541">
    <cfRule type="expression" dxfId="4302" priority="19079">
      <formula>$J1541:$J4609="CLOSED"</formula>
    </cfRule>
    <cfRule type="expression" dxfId="4301" priority="19080">
      <formula>$J1541:$J4609="OPEN"</formula>
    </cfRule>
  </conditionalFormatting>
  <conditionalFormatting sqref="Z1541">
    <cfRule type="expression" dxfId="4300" priority="19077">
      <formula>$J1541:$J4169="CLOSED"</formula>
    </cfRule>
    <cfRule type="expression" dxfId="4299" priority="19078">
      <formula>$J1541:$J4169="OPEN"</formula>
    </cfRule>
  </conditionalFormatting>
  <conditionalFormatting sqref="AJ1391:AK1392 AO1391:AQ1392 AO1394:AQ1395 AJ1394:AK1395 AJ1398:AK1399 AO1398:AQ1399 AJ1401:AK1403 AO1401:AQ1403">
    <cfRule type="expression" dxfId="4298" priority="11241441">
      <formula>$J1391:$J4317="CLOSED"</formula>
    </cfRule>
    <cfRule type="expression" dxfId="4297" priority="11241442">
      <formula>$J1391:$J4317="OPEN"</formula>
    </cfRule>
  </conditionalFormatting>
  <conditionalFormatting sqref="M1542:O1542">
    <cfRule type="expression" dxfId="4296" priority="19075">
      <formula>$J1542:$J4698="CLOSED"</formula>
    </cfRule>
    <cfRule type="expression" dxfId="4295" priority="19076">
      <formula>$J1542:$J4698="OPEN"</formula>
    </cfRule>
  </conditionalFormatting>
  <conditionalFormatting sqref="Y1542 L642:V645 G642:G645 Z642:AG645 AR642:AR645 AL642:AN645 C642:C645 X642:X645 L647:V648 G647:G648 Z647:AG648 AR647:AR648 AL647:AN648 L651:V652 Z651:AG652 AR651:AR652 AL651:AN652 G650:G652 G655:G657 Z655:AG657 AR655:AR657 AL655:AN657 C647:C657 Z659:AG664 AR659:AR664 AL659:AN664 L655:V657 L659:V664 C659:C665 G659:G665 X667:X680 C680:C681 AR689 AL689:AN689 C689 X682:X689 L693:V693 G693 Z693:AG693 AR693 AL693:AN693 C692:C693 X692:X698 Y654 X701:Y701 X702 X703:Y703 X706:X707 X711:X712 G701 C701:C703 Y650 L680:V680 Z680:AG680 AR680 AL680:AN680 G680 X681:Y681 AL637:AN638 AR637:AR638 L637:V638 Z637:AG638 L689:V689 G689 Z689:AG689 X647:X665">
    <cfRule type="expression" dxfId="4294" priority="19073">
      <formula>$J637:$J3805="CLOSED"</formula>
    </cfRule>
    <cfRule type="expression" dxfId="4293" priority="19074">
      <formula>$J637:$J3805="OPEN"</formula>
    </cfRule>
  </conditionalFormatting>
  <conditionalFormatting sqref="AH1542:AI1542 AH681:AI681 AH701:AI701 AH703:AI703 Y581:Y582 Y547:Y562 Y576 E310:F310 AL310:AN310 Y565 Z311 Z310:AG310 B310:C310 K310:L310 AR310 Y544 P310:X310 Z572 AH650:AI650 AH654:AI654">
    <cfRule type="expression" dxfId="4292" priority="19071">
      <formula>$J310:$J3537="CLOSED"</formula>
    </cfRule>
    <cfRule type="expression" dxfId="4291" priority="19072">
      <formula>$J310:$J3537="OPEN"</formula>
    </cfRule>
  </conditionalFormatting>
  <conditionalFormatting sqref="J1542 AH736:AI736 AH741:AI746 AH738:AI739 AH749:AI750 G719:G722 Y629:Y630 Y632:Y635 AH801:AI803 AH806:AI807">
    <cfRule type="expression" dxfId="4290" priority="19069">
      <formula>$J629:$J3801="CLOSED"</formula>
    </cfRule>
    <cfRule type="expression" dxfId="4289" priority="19070">
      <formula>$J629:$J3801="OPEN"</formula>
    </cfRule>
  </conditionalFormatting>
  <conditionalFormatting sqref="E1542:G1542">
    <cfRule type="expression" dxfId="4288" priority="19067">
      <formula>$J1542:$J4708="CLOSED"</formula>
    </cfRule>
    <cfRule type="expression" dxfId="4287" priority="19068">
      <formula>$J1542:$J4708="OPEN"</formula>
    </cfRule>
  </conditionalFormatting>
  <conditionalFormatting sqref="D1542 AR57 AL57:AN57 L57:X57 C57:G57 Z57:AG57 K311">
    <cfRule type="expression" dxfId="4286" priority="19063">
      <formula>$J57:$J3169="CLOSED"</formula>
    </cfRule>
    <cfRule type="expression" dxfId="4285" priority="19064">
      <formula>$J57:$J3169="OPEN"</formula>
    </cfRule>
  </conditionalFormatting>
  <conditionalFormatting sqref="AO1542:AQ1542">
    <cfRule type="expression" dxfId="4284" priority="19061">
      <formula>$J1542:$J4959="CLOSED"</formula>
    </cfRule>
    <cfRule type="expression" dxfId="4283" priority="19062">
      <formula>$J1542:$J4959="OPEN"</formula>
    </cfRule>
  </conditionalFormatting>
  <conditionalFormatting sqref="H1540">
    <cfRule type="expression" dxfId="4282" priority="19057">
      <formula>$J1540:$J4322="CLOSED"</formula>
    </cfRule>
    <cfRule type="expression" dxfId="4281" priority="19058">
      <formula>$J1540:$J4322="OPEN"</formula>
    </cfRule>
  </conditionalFormatting>
  <conditionalFormatting sqref="I1540">
    <cfRule type="expression" dxfId="4280" priority="19055">
      <formula>$J1540:$J4322="CLOSED"</formula>
    </cfRule>
    <cfRule type="expression" dxfId="4279" priority="19056">
      <formula>$J1540:$J4322="OPEN"</formula>
    </cfRule>
  </conditionalFormatting>
  <conditionalFormatting sqref="H1541">
    <cfRule type="expression" dxfId="4278" priority="19053">
      <formula>$J1541:$J4323="CLOSED"</formula>
    </cfRule>
    <cfRule type="expression" dxfId="4277" priority="19054">
      <formula>$J1541:$J4323="OPEN"</formula>
    </cfRule>
  </conditionalFormatting>
  <conditionalFormatting sqref="I1541">
    <cfRule type="expression" dxfId="4276" priority="19051">
      <formula>$J1541:$J4323="CLOSED"</formula>
    </cfRule>
    <cfRule type="expression" dxfId="4275" priority="19052">
      <formula>$J1541:$J4323="OPEN"</formula>
    </cfRule>
  </conditionalFormatting>
  <conditionalFormatting sqref="H1542">
    <cfRule type="expression" dxfId="4274" priority="19049">
      <formula>$J1542:$J4324="CLOSED"</formula>
    </cfRule>
    <cfRule type="expression" dxfId="4273" priority="19050">
      <formula>$J1542:$J4324="OPEN"</formula>
    </cfRule>
  </conditionalFormatting>
  <conditionalFormatting sqref="I1542">
    <cfRule type="expression" dxfId="4272" priority="19047">
      <formula>$J1542:$J4324="CLOSED"</formula>
    </cfRule>
    <cfRule type="expression" dxfId="4271" priority="19048">
      <formula>$J1542:$J4324="OPEN"</formula>
    </cfRule>
  </conditionalFormatting>
  <conditionalFormatting sqref="A1428:A1432">
    <cfRule type="expression" dxfId="4270" priority="11258497">
      <formula>$J1428:$J4771="CLOSED"</formula>
    </cfRule>
    <cfRule type="expression" dxfId="4269" priority="11258498">
      <formula>$J1428:$J4771="OPEN"</formula>
    </cfRule>
  </conditionalFormatting>
  <conditionalFormatting sqref="Z1416:Z1417 Z1391:AG1392 Z1394:AG1395 Z1398:AG1399 Z1401:AG1403 AR1391:AR1392 AL1391:AN1392 L1391:X1392 L1394:X1395 AL1394:AN1395 AR1394:AR1395 AR1398:AR1399 AL1398:AN1399 L1398:V1399 X1398:X1399 AR1401:AR1403 AL1401:AN1403 L1401:X1403 Z1422:Z1423 Z1425:Z1426 Z1430:Z1431 Z1523:Z1525 Z1527:Z1528 Z1531:Z1532 Z1534:Z1535 AO53:AQ53 AJ53:AK53">
    <cfRule type="expression" dxfId="4268" priority="11258517">
      <formula>$J53:$J2728="CLOSED"</formula>
    </cfRule>
    <cfRule type="expression" dxfId="4267" priority="11258518">
      <formula>$J53:$J2728="OPEN"</formula>
    </cfRule>
  </conditionalFormatting>
  <conditionalFormatting sqref="Z1433:Z1434">
    <cfRule type="expression" dxfId="4266" priority="11258573">
      <formula>$J1433:$J4102="CLOSED"</formula>
    </cfRule>
    <cfRule type="expression" dxfId="4265" priority="11258574">
      <formula>$J1433:$J4102="OPEN"</formula>
    </cfRule>
  </conditionalFormatting>
  <conditionalFormatting sqref="E1507:E1508 E1514:E1515 E1520:E1521">
    <cfRule type="expression" dxfId="4264" priority="11258577">
      <formula>$J1507:$J4143="CLOSED"</formula>
    </cfRule>
    <cfRule type="expression" dxfId="4263" priority="11258578">
      <formula>$J1507:$J4143="OPEN"</formula>
    </cfRule>
  </conditionalFormatting>
  <conditionalFormatting sqref="AJ1504:AK1505 AO1504:AQ1505">
    <cfRule type="expression" dxfId="4262" priority="11258583">
      <formula>$J1504:$J4384="CLOSED"</formula>
    </cfRule>
    <cfRule type="expression" dxfId="4261" priority="11258584">
      <formula>$J1504:$J4384="OPEN"</formula>
    </cfRule>
  </conditionalFormatting>
  <conditionalFormatting sqref="J1458:J1460">
    <cfRule type="expression" dxfId="4260" priority="11258595">
      <formula>$J1458:$J4103="CLOSED"</formula>
    </cfRule>
    <cfRule type="expression" dxfId="4259" priority="11258596">
      <formula>$J1458:$J4103="OPEN"</formula>
    </cfRule>
  </conditionalFormatting>
  <conditionalFormatting sqref="AH717:AI717 AH714:AI715 AA614:AG614 AR614 AL614:AN614 Y636 Y628 L614:V614">
    <cfRule type="expression" dxfId="4258" priority="11258615">
      <formula>$J614:$J3798="CLOSED"</formula>
    </cfRule>
    <cfRule type="expression" dxfId="4257" priority="11258616">
      <formula>$J614:$J3798="OPEN"</formula>
    </cfRule>
  </conditionalFormatting>
  <conditionalFormatting sqref="L502:V502 AL495:AN495 AL502:AN502 X503 X507 X516 X520 X528 AR495 L495:V495 AA495:AG495 X496 AR502 AA502:AG502">
    <cfRule type="expression" dxfId="4256" priority="11258627">
      <formula>$J495:$J3811="CLOSED"</formula>
    </cfRule>
    <cfRule type="expression" dxfId="4255" priority="11258628">
      <formula>$J495:$J3811="OPEN"</formula>
    </cfRule>
  </conditionalFormatting>
  <conditionalFormatting sqref="AH583:AI583">
    <cfRule type="expression" dxfId="4254" priority="11258667">
      <formula>$J583:$J3887="CLOSED"</formula>
    </cfRule>
    <cfRule type="expression" dxfId="4253" priority="11258668">
      <formula>$J583:$J3887="OPEN"</formula>
    </cfRule>
  </conditionalFormatting>
  <conditionalFormatting sqref="AH849:AI849 AH852:AI854 C722 Y719">
    <cfRule type="expression" dxfId="4252" priority="11258683">
      <formula>$J719:$J3846="CLOSED"</formula>
    </cfRule>
    <cfRule type="expression" dxfId="4251" priority="11258684">
      <formula>$J719:$J3846="OPEN"</formula>
    </cfRule>
  </conditionalFormatting>
  <conditionalFormatting sqref="Y621 Y618">
    <cfRule type="expression" dxfId="4250" priority="11258725">
      <formula>$J618:$J3838="CLOSED"</formula>
    </cfRule>
    <cfRule type="expression" dxfId="4249" priority="11258726">
      <formula>$J618:$J3838="OPEN"</formula>
    </cfRule>
  </conditionalFormatting>
  <conditionalFormatting sqref="AO629:AQ630 AJ629:AK630 AJ632:AK635 AO632:AQ635">
    <cfRule type="expression" dxfId="4248" priority="11258739">
      <formula>$J629:$J4050="CLOSED"</formula>
    </cfRule>
    <cfRule type="expression" dxfId="4247" priority="11258740">
      <formula>$J629:$J4050="OPEN"</formula>
    </cfRule>
  </conditionalFormatting>
  <conditionalFormatting sqref="Z1446:Z1447 Z1449:Z1450 Z1452:Z1453 Z1455:Z1456">
    <cfRule type="expression" dxfId="4246" priority="11258797">
      <formula>$J1446:$J4104="CLOSED"</formula>
    </cfRule>
    <cfRule type="expression" dxfId="4245" priority="11258798">
      <formula>$J1446:$J4104="OPEN"</formula>
    </cfRule>
  </conditionalFormatting>
  <conditionalFormatting sqref="Z1543">
    <cfRule type="expression" dxfId="4244" priority="19045">
      <formula>$J1543:$J4171="CLOSED"</formula>
    </cfRule>
    <cfRule type="expression" dxfId="4243" priority="19046">
      <formula>$J1543:$J4171="OPEN"</formula>
    </cfRule>
  </conditionalFormatting>
  <conditionalFormatting sqref="L1543:X1543 AA1543:AG1543">
    <cfRule type="expression" dxfId="4242" priority="19041">
      <formula>$J1543:$J4155="CLOSED"</formula>
    </cfRule>
    <cfRule type="expression" dxfId="4241" priority="19042">
      <formula>$J1543:$J4155="OPEN"</formula>
    </cfRule>
  </conditionalFormatting>
  <conditionalFormatting sqref="AL1543:AN1543">
    <cfRule type="expression" dxfId="4240" priority="19039">
      <formula>$J1543:$J4155="CLOSED"</formula>
    </cfRule>
    <cfRule type="expression" dxfId="4239" priority="19040">
      <formula>$J1543:$J4155="OPEN"</formula>
    </cfRule>
  </conditionalFormatting>
  <conditionalFormatting sqref="AO1543:AQ1543">
    <cfRule type="expression" dxfId="4238" priority="19037">
      <formula>$J1543:$J4406="CLOSED"</formula>
    </cfRule>
    <cfRule type="expression" dxfId="4237" priority="19038">
      <formula>$J1543:$J4406="OPEN"</formula>
    </cfRule>
  </conditionalFormatting>
  <conditionalFormatting sqref="K1543">
    <cfRule type="expression" dxfId="4236" priority="19035">
      <formula>$J1543:$J4158="CLOSED"</formula>
    </cfRule>
    <cfRule type="expression" dxfId="4235" priority="19036">
      <formula>$J1543:$J4158="OPEN"</formula>
    </cfRule>
  </conditionalFormatting>
  <conditionalFormatting sqref="AR1543">
    <cfRule type="expression" dxfId="4234" priority="19033">
      <formula>$J1543:$J4155="CLOSED"</formula>
    </cfRule>
    <cfRule type="expression" dxfId="4233" priority="19034">
      <formula>$J1543:$J4155="OPEN"</formula>
    </cfRule>
  </conditionalFormatting>
  <conditionalFormatting sqref="AJ1543:AK1543">
    <cfRule type="expression" dxfId="4232" priority="19031">
      <formula>$J1543:$J4406="CLOSED"</formula>
    </cfRule>
    <cfRule type="expression" dxfId="4231" priority="19032">
      <formula>$J1543:$J4406="OPEN"</formula>
    </cfRule>
  </conditionalFormatting>
  <conditionalFormatting sqref="J1543">
    <cfRule type="expression" dxfId="4230" priority="19029">
      <formula>$J1543:$J4161="CLOSED"</formula>
    </cfRule>
    <cfRule type="expression" dxfId="4229" priority="19030">
      <formula>$J1543:$J4161="OPEN"</formula>
    </cfRule>
  </conditionalFormatting>
  <conditionalFormatting sqref="AH1543:AI1543">
    <cfRule type="expression" dxfId="4228" priority="19027">
      <formula>$J1543:$J4216="CLOSED"</formula>
    </cfRule>
    <cfRule type="expression" dxfId="4227" priority="19028">
      <formula>$J1543:$J4216="OPEN"</formula>
    </cfRule>
  </conditionalFormatting>
  <conditionalFormatting sqref="B1543:G1543">
    <cfRule type="expression" dxfId="4226" priority="19025">
      <formula>$J1543:$J4167="CLOSED"</formula>
    </cfRule>
    <cfRule type="expression" dxfId="4225" priority="19026">
      <formula>$J1543:$J4167="OPEN"</formula>
    </cfRule>
  </conditionalFormatting>
  <conditionalFormatting sqref="Y1543">
    <cfRule type="expression" dxfId="4224" priority="19021">
      <formula>$J1543:$J4171="CLOSED"</formula>
    </cfRule>
    <cfRule type="expression" dxfId="4223" priority="19022">
      <formula>$J1543:$J4171="OPEN"</formula>
    </cfRule>
  </conditionalFormatting>
  <conditionalFormatting sqref="H1543">
    <cfRule type="expression" dxfId="4222" priority="19019">
      <formula>$J1543:$J4325="CLOSED"</formula>
    </cfRule>
    <cfRule type="expression" dxfId="4221" priority="19020">
      <formula>$J1543:$J4325="OPEN"</formula>
    </cfRule>
  </conditionalFormatting>
  <conditionalFormatting sqref="I1543">
    <cfRule type="expression" dxfId="4220" priority="19015">
      <formula>$J1543:$J4325="CLOSED"</formula>
    </cfRule>
    <cfRule type="expression" dxfId="4219" priority="19016">
      <formula>$J1543:$J4325="OPEN"</formula>
    </cfRule>
  </conditionalFormatting>
  <conditionalFormatting sqref="M473:O473 AO649:AQ649 AJ702:AK702 AO653:AQ653 AJ653:AK653 AJ649:AK649 AO692:AQ692 G563:G564 A575:A577 G566:G570 M478:O478 M484:O484 AO702:AQ702 AJ692:AK692">
    <cfRule type="expression" dxfId="4218" priority="11258895">
      <formula>$J473:$J3904="CLOSED"</formula>
    </cfRule>
    <cfRule type="expression" dxfId="4217" priority="11258896">
      <formula>$J473:$J3904="OPEN"</formula>
    </cfRule>
  </conditionalFormatting>
  <conditionalFormatting sqref="AO23:AQ23 AJ23:AK23">
    <cfRule type="expression" dxfId="4216" priority="11259169">
      <formula>$J23:$J60="CLOSED"</formula>
    </cfRule>
    <cfRule type="expression" dxfId="4215" priority="11259170">
      <formula>$J23:$J60="OPEN"</formula>
    </cfRule>
  </conditionalFormatting>
  <conditionalFormatting sqref="K534 K581:K582 K508:K512 K552:K554 K557:K559 K539:K540 K519 K515 K525">
    <cfRule type="expression" dxfId="4214" priority="11259543">
      <formula>$J508:$J3855="CLOSED"</formula>
    </cfRule>
    <cfRule type="expression" dxfId="4213" priority="11259544">
      <formula>$J508:$J3855="OPEN"</formula>
    </cfRule>
  </conditionalFormatting>
  <conditionalFormatting sqref="G624 G639">
    <cfRule type="expression" dxfId="4212" priority="11260081">
      <formula>$J624:$J4034="CLOSED"</formula>
    </cfRule>
    <cfRule type="expression" dxfId="4211" priority="11260082">
      <formula>$J624:$J4034="OPEN"</formula>
    </cfRule>
  </conditionalFormatting>
  <conditionalFormatting sqref="P432:V432 Z432:AG432 Y612:Y613 L432 AR432 AL432:AN432">
    <cfRule type="expression" dxfId="4210" priority="11260215">
      <formula>$J432:$J3874="CLOSED"</formula>
    </cfRule>
    <cfRule type="expression" dxfId="4209" priority="11260216">
      <formula>$J432:$J3874="OPEN"</formula>
    </cfRule>
  </conditionalFormatting>
  <conditionalFormatting sqref="AJ850:AK851 AO850:AQ851 AO812:AQ812 AJ812:AK812 AO671:AQ672 AJ671:AK672 AO677:AQ678 AJ677:AK678 AO674:AQ675 AJ674:AK675 AJ707:AK707 AJ712:AK712 AJ718:AK718 AO707:AQ707 AO712:AQ712 AO718:AQ718 AO686:AQ686 AJ686:AK686 AJ683:AK683 AO695:AQ695 AO683:AQ683 G615:G616 H472:I472 AO698:AQ698 AJ698:AK698 AJ695:AK695">
    <cfRule type="expression" dxfId="4208" priority="11260463">
      <formula>$J472:$J3885="CLOSED"</formula>
    </cfRule>
    <cfRule type="expression" dxfId="4207" priority="11260464">
      <formula>$J472:$J3885="OPEN"</formula>
    </cfRule>
  </conditionalFormatting>
  <conditionalFormatting sqref="A777:A784 H709:I713 H615:I617 A619:A625">
    <cfRule type="expression" dxfId="4206" priority="11261545">
      <formula>$J615:$J3996="CLOSED"</formula>
    </cfRule>
    <cfRule type="expression" dxfId="4205" priority="11261546">
      <formula>$J615:$J3996="OPEN"</formula>
    </cfRule>
  </conditionalFormatting>
  <conditionalFormatting sqref="H679:I679 H684:I688 H696:I699 AH502:AI502 AH495:AI495">
    <cfRule type="expression" dxfId="4204" priority="11261885">
      <formula>$J495:$J3872="CLOSED"</formula>
    </cfRule>
    <cfRule type="expression" dxfId="4203" priority="11261886">
      <formula>$J495:$J3872="OPEN"</formula>
    </cfRule>
  </conditionalFormatting>
  <conditionalFormatting sqref="K666 E700 Y400:Y401 D624 F624 F639 B624 D639 B639">
    <cfRule type="expression" dxfId="4202" priority="11262641">
      <formula>$J400:$J4065="CLOSED"</formula>
    </cfRule>
    <cfRule type="expression" dxfId="4201" priority="11262642">
      <formula>$J400:$J4065="OPEN"</formula>
    </cfRule>
  </conditionalFormatting>
  <conditionalFormatting sqref="Z699:AG699 Z665 L699:V699 Z708:AG708 AL708:AN708 AR708 Z713:AG713 AL713:AN713 AR713 Z716:AG716 AL716:AN716 AR716 L708:V708 L713:V713 L716:V716 Z718 AL699:AN699 AR699">
    <cfRule type="expression" dxfId="4200" priority="11262833">
      <formula>$J665:$J4110="CLOSED"</formula>
    </cfRule>
    <cfRule type="expression" dxfId="4199" priority="11262834">
      <formula>$J665:$J4110="OPEN"</formula>
    </cfRule>
  </conditionalFormatting>
  <conditionalFormatting sqref="AJ310:AK310 AO310:AQ310">
    <cfRule type="expression" dxfId="4198" priority="11262983">
      <formula>$J310:$J3788="CLOSED"</formula>
    </cfRule>
    <cfRule type="expression" dxfId="4197" priority="11262984">
      <formula>$J310:$J3788="OPEN"</formula>
    </cfRule>
  </conditionalFormatting>
  <conditionalFormatting sqref="F862:G862 A729:A735 A753:A776 A723:A725 A785:A797">
    <cfRule type="expression" dxfId="4196" priority="11263001">
      <formula>$J723:$J4098="CLOSED"</formula>
    </cfRule>
    <cfRule type="expression" dxfId="4195" priority="11263002">
      <formula>$J723:$J4098="OPEN"</formula>
    </cfRule>
  </conditionalFormatting>
  <conditionalFormatting sqref="AO719:AQ719 AJ719:AK719">
    <cfRule type="expression" dxfId="4194" priority="11263283">
      <formula>$J719:$J4095="CLOSED"</formula>
    </cfRule>
    <cfRule type="expression" dxfId="4193" priority="11263284">
      <formula>$J719:$J4095="OPEN"</formula>
    </cfRule>
  </conditionalFormatting>
  <conditionalFormatting sqref="H729:H735 AH547:AI551 AH565:AI565 AH562:AI562 AH544:AI544 AH576:AI576">
    <cfRule type="expression" dxfId="4192" priority="11263871">
      <formula>$J544:$J3830="CLOSED"</formula>
    </cfRule>
    <cfRule type="expression" dxfId="4191" priority="11263872">
      <formula>$J544:$J3830="OPEN"</formula>
    </cfRule>
  </conditionalFormatting>
  <conditionalFormatting sqref="G704 G690:G691 M612:O613">
    <cfRule type="expression" dxfId="4190" priority="11265161">
      <formula>$J612:$J4042="CLOSED"</formula>
    </cfRule>
    <cfRule type="expression" dxfId="4189" priority="11265162">
      <formula>$J612:$J4042="OPEN"</formula>
    </cfRule>
  </conditionalFormatting>
  <conditionalFormatting sqref="E576 B592:D592 E596 E607 B572:D572 B586:D586 AJ699:AK699 AO708:AQ708 AO713:AQ713 AO716:AQ716 AJ713:AK713 AJ716:AK716 AO699:AQ699 AJ708:AK708">
    <cfRule type="expression" dxfId="4188" priority="11266029">
      <formula>$J572:$J4268="CLOSED"</formula>
    </cfRule>
    <cfRule type="expression" dxfId="4187" priority="11266030">
      <formula>$J572:$J4268="OPEN"</formula>
    </cfRule>
  </conditionalFormatting>
  <conditionalFormatting sqref="K862 AH591:AI591 AH690:AI691 H714:I717 AH704:AI704 AH599:AI599 AH571:AI571">
    <cfRule type="expression" dxfId="4186" priority="11268113">
      <formula>$J571:$J3861="CLOSED"</formula>
    </cfRule>
    <cfRule type="expression" dxfId="4185" priority="11268114">
      <formula>$J571:$J3861="OPEN"</formula>
    </cfRule>
  </conditionalFormatting>
  <conditionalFormatting sqref="K624 Y474:Y475 Y461:Y462 Y470:Y471 Y485:Y486 C405 Y414 Y464 Y420 Y477:Y480 K639">
    <cfRule type="expression" dxfId="4184" priority="11268163">
      <formula>$J405:$J3730="CLOSED"</formula>
    </cfRule>
    <cfRule type="expression" dxfId="4183" priority="11268164">
      <formula>$J405:$J3730="OPEN"</formula>
    </cfRule>
  </conditionalFormatting>
  <conditionalFormatting sqref="AJ562:AK562 AJ547:AK551 AO547:AQ551 AO544:AQ544 AJ544:AK544 AJ565:AK565 AO576:AQ576 AJ576:AK576 AO562:AQ562 AO565:AQ565">
    <cfRule type="expression" dxfId="4182" priority="11269701">
      <formula>$J544:$J4020="CLOSED"</formula>
    </cfRule>
    <cfRule type="expression" dxfId="4181" priority="11269702">
      <formula>$J544:$J4020="OPEN"</formula>
    </cfRule>
  </conditionalFormatting>
  <conditionalFormatting sqref="A736:A752 A800:A808">
    <cfRule type="expression" dxfId="4180" priority="11270167">
      <formula>$J736:$J4109="CLOSED"</formula>
    </cfRule>
    <cfRule type="expression" dxfId="4179" priority="11270168">
      <formula>$J736:$J4109="OPEN"</formula>
    </cfRule>
  </conditionalFormatting>
  <conditionalFormatting sqref="F700 B669:B671 F669:F671 B673:B674 F673:F674 B676:B678 F676:F678 B682:B683 F682:F683 B685:B686 F685:F686 B694:B695 F694:F695 B697:B698 F697:F698 B706:B707 F706:F707 B711:B712 F711:F712 B714:B715 F714:F715 B717:B718 F717:F718 E628:E630 E632:E638 E777:F777 B747 F747 B751 F751">
    <cfRule type="expression" dxfId="4178" priority="11270835">
      <formula>$J628:$J4294="CLOSED"</formula>
    </cfRule>
    <cfRule type="expression" dxfId="4177" priority="11270836">
      <formula>$J628:$J4294="OPEN"</formula>
    </cfRule>
  </conditionalFormatting>
  <conditionalFormatting sqref="B395:D395 B391:D392 B403:B405 D403:D404 B413:D413 B416:D416 AO426:AQ426 AJ426:AK426 B422:D422 B427:D427 AO430:AQ430 AJ430:AK430 B431:D431 B434:D434 B437:D437 B440:D440 B455:D455 B458:D458 E460:E461 E463:E464 E469:E470 E473:E474 E478:E479 E484:E485 B399:D399 B402:D402 B386:D386 A61">
    <cfRule type="expression" dxfId="4176" priority="11271331">
      <formula>$J61:$J3770="CLOSED"</formula>
    </cfRule>
    <cfRule type="expression" dxfId="4175" priority="11271332">
      <formula>$J61:$J3770="OPEN"</formula>
    </cfRule>
  </conditionalFormatting>
  <conditionalFormatting sqref="G737 G740 G748 G752 E581:E582 K338:K339 K352:K356 K365:K366 K368:K373 E391:E392 E402 K406:K407 K336 B425:B426 D425:D426 B429:B430 D429:D430 B432:B433 D432:D433 B435:B436 D435:D436 B438:B439 D438:D439 B441:B442 D441:D442 B456:B457 D456:D457 K411:K412 E413 E416 E422 E427 E431 E434 E437 E440 E455 E458 K382 K392 E508:E515 E519 E523:E527 E534 E539:E540 E552:E561 E386 E395 K396 G728 E399 K523:K524 K526:K527">
    <cfRule type="expression" dxfId="4174" priority="11271971">
      <formula>$J336:$J4043="CLOSED"</formula>
    </cfRule>
    <cfRule type="expression" dxfId="4173" priority="11271972">
      <formula>$J336:$J4043="OPEN"</formula>
    </cfRule>
  </conditionalFormatting>
  <conditionalFormatting sqref="AO584:AQ584 AJ579:AK580 AO579:AQ580 AJ584:AK584">
    <cfRule type="expression" dxfId="4172" priority="11272061">
      <formula>$J579:$J4058="CLOSED"</formula>
    </cfRule>
    <cfRule type="expression" dxfId="4171" priority="11272062">
      <formula>$J579:$J4058="OPEN"</formula>
    </cfRule>
  </conditionalFormatting>
  <conditionalFormatting sqref="AR404 Y426 Y430 Z404:AG404 C404 X404 AJ596:AK597 AO596:AQ597 AJ607:AK608 AO607:AQ608 L404 P404:V404 AL404:AN404 AO624:AQ624 AJ624:AK624 AO639:AQ639 AJ639:AK639">
    <cfRule type="expression" dxfId="4170" priority="11272097">
      <formula>$J404:$J3864="CLOSED"</formula>
    </cfRule>
    <cfRule type="expression" dxfId="4169" priority="11272098">
      <formula>$J404:$J3864="OPEN"</formula>
    </cfRule>
  </conditionalFormatting>
  <conditionalFormatting sqref="E704 E723:E725 K725 E690:E691 B425:B426 D425:D426 W425:W426 B429:B430 D429:D430 W429:W430 B432:B433 D432:D433 B435:B436 D435:D436 B438:B439 D438:D439 B441:B442 D441:D442 B456:B457 D456:D457 E737 E740 E728:E735 E748 E778:E779 E781:E789 E752:E776 E791:E797 E804 E808 E842 E851:E857 E862">
    <cfRule type="expression" dxfId="4168" priority="11272471">
      <formula>$J425:$J4108="CLOSED"</formula>
    </cfRule>
    <cfRule type="expression" dxfId="4167" priority="11272472">
      <formula>$J425:$J4108="OPEN"</formula>
    </cfRule>
  </conditionalFormatting>
  <conditionalFormatting sqref="Y404">
    <cfRule type="expression" dxfId="4166" priority="11272515">
      <formula>$J404:$J3866="CLOSED"</formula>
    </cfRule>
    <cfRule type="expression" dxfId="4165" priority="11272516">
      <formula>$J404:$J3866="OPEN"</formula>
    </cfRule>
  </conditionalFormatting>
  <conditionalFormatting sqref="K760 D641:D643 D664:D665 D693 AO419:AQ419 K620 K623 AJ419:AK419 K577 D655 K763 K767 K783 K791 K795">
    <cfRule type="expression" dxfId="4164" priority="11272655">
      <formula>$J419:$J4424="CLOSED"</formula>
    </cfRule>
    <cfRule type="expression" dxfId="4163" priority="11272656">
      <formula>$J419:$J4424="OPEN"</formula>
    </cfRule>
  </conditionalFormatting>
  <conditionalFormatting sqref="A56 AH692:AI692 AH653:AI653 AH702:AI702 AH649:AI649">
    <cfRule type="expression" dxfId="4162" priority="11273175">
      <formula>$J56:$J3297="CLOSED"</formula>
    </cfRule>
    <cfRule type="expression" dxfId="4161" priority="11273176">
      <formula>$J56:$J3297="OPEN"</formula>
    </cfRule>
  </conditionalFormatting>
  <conditionalFormatting sqref="K628">
    <cfRule type="expression" dxfId="4160" priority="11273219">
      <formula>$J628:$J3813="CLOSED"</formula>
    </cfRule>
    <cfRule type="expression" dxfId="4159" priority="11273220">
      <formula>$J628:$J3813="OPEN"</formula>
    </cfRule>
  </conditionalFormatting>
  <conditionalFormatting sqref="D666:D667">
    <cfRule type="expression" dxfId="4158" priority="11309403">
      <formula>$J666:$J4648="CLOSED"</formula>
    </cfRule>
    <cfRule type="expression" dxfId="4157" priority="11309404">
      <formula>$J666:$J4648="OPEN"</formula>
    </cfRule>
  </conditionalFormatting>
  <conditionalFormatting sqref="Z295 Z284:AG287 AR284:AR287 AL284:AN287 L284:V287 E286:E287 X284:X287 AR289:AR291 AL289:AN291 L289:V291 X289:X291 Z293:AG294 AR293:AR294 AL293:AN294 L293:V294 X293:X294 Z296:AG297 AR296:AR297 AL296:AN297 L296:V297 X296:X297 G286:G287 Z289:AG291 AL322:AN323 L322:V323 X322:X323 Z322:AG323 AR322:AR323 Z315 Z319 Z292 G291 E291 Z288 Z298 G461 G464 G470 G474 G479 G485">
    <cfRule type="expression" dxfId="4156" priority="11313583">
      <formula>$J284:$J4017="CLOSED"</formula>
    </cfRule>
    <cfRule type="expression" dxfId="4155" priority="11313584">
      <formula>$J284:$J4017="OPEN"</formula>
    </cfRule>
  </conditionalFormatting>
  <conditionalFormatting sqref="AJ32:AK32 AO32:AQ32">
    <cfRule type="expression" dxfId="4154" priority="11316079">
      <formula>$J32:$J73="CLOSED"</formula>
    </cfRule>
    <cfRule type="expression" dxfId="4153" priority="11316080">
      <formula>$J32:$J73="OPEN"</formula>
    </cfRule>
  </conditionalFormatting>
  <conditionalFormatting sqref="AJ33:AK33 AO33:AQ33 AH37:AI37">
    <cfRule type="expression" dxfId="4152" priority="11316083">
      <formula>$J33:$J73="CLOSED"</formula>
    </cfRule>
    <cfRule type="expression" dxfId="4151" priority="11316084">
      <formula>$J33:$J73="OPEN"</formula>
    </cfRule>
  </conditionalFormatting>
  <conditionalFormatting sqref="K212 G138:G139 G146:G148 AH146:AI148 K199:K200 K215 K218 K221 G240:G241 AH240:AI241 K197 G243:G244 AH243:AI244 AH309:AI309 G309 AH428:AI428 G428 G500 AH500:AI500 G142 K202 AH142:AI142 K209">
    <cfRule type="expression" dxfId="4150" priority="11336433">
      <formula>$J138:$J4173="CLOSED"</formula>
    </cfRule>
    <cfRule type="expression" dxfId="4149" priority="11336434">
      <formula>$J138:$J4173="OPEN"</formula>
    </cfRule>
  </conditionalFormatting>
  <conditionalFormatting sqref="AH36:AI36">
    <cfRule type="expression" dxfId="4148" priority="11336995">
      <formula>$J36:$J117="CLOSED"</formula>
    </cfRule>
    <cfRule type="expression" dxfId="4147" priority="11336996">
      <formula>$J36:$J117="OPEN"</formula>
    </cfRule>
  </conditionalFormatting>
  <conditionalFormatting sqref="E747 E751 Y345 Y325">
    <cfRule type="expression" dxfId="4146" priority="11337161">
      <formula>$J325:$J4382="CLOSED"</formula>
    </cfRule>
    <cfRule type="expression" dxfId="4145" priority="11337162">
      <formula>$J325:$J4382="OPEN"</formula>
    </cfRule>
  </conditionalFormatting>
  <conditionalFormatting sqref="J40">
    <cfRule type="expression" dxfId="4144" priority="11337597">
      <formula>$J40:$J150="CLOSED"</formula>
    </cfRule>
    <cfRule type="expression" dxfId="4143" priority="11337598">
      <formula>$J40:$J150="OPEN"</formula>
    </cfRule>
  </conditionalFormatting>
  <conditionalFormatting sqref="A40:I40 AL40:AN40 AR40 K40:AG40">
    <cfRule type="expression" dxfId="4142" priority="11337599">
      <formula>$J40:$J178="CLOSED"</formula>
    </cfRule>
    <cfRule type="expression" dxfId="4141" priority="11337600">
      <formula>$J40:$J178="OPEN"</formula>
    </cfRule>
  </conditionalFormatting>
  <conditionalFormatting sqref="AL38:AN39 AR38:AR39 A38:I39 K38:AG39">
    <cfRule type="expression" dxfId="4140" priority="11360737">
      <formula>$J38:$J101="CLOSED"</formula>
    </cfRule>
    <cfRule type="expression" dxfId="4139" priority="11360738">
      <formula>$J38:$J101="OPEN"</formula>
    </cfRule>
  </conditionalFormatting>
  <conditionalFormatting sqref="AH38:AI39">
    <cfRule type="expression" dxfId="4138" priority="11361141">
      <formula>$J38:$J208="CLOSED"</formula>
    </cfRule>
    <cfRule type="expression" dxfId="4137" priority="11361142">
      <formula>$J38:$J208="OPEN"</formula>
    </cfRule>
  </conditionalFormatting>
  <conditionalFormatting sqref="Y780 AH81:AI82 Z143:Z144 W143:X144 Z149:Z150 W149:X150 W152:X153 Z152:Z154 Z161 L83:X83 Z166 D334:D340 F334:F340 D342:D343 F342:F343 B328 D333:F333 B333:B344 D341:F341 D352:D356 F352:F356 B352:B356 F365:F366 B365:B366 D368:D373 F368:F373 B368:B373 D381:D383 F381:F383 B381:B383 B396 D396 F396 D406:D407 F406:F407 B406:B407 F410:F412 B410:B412 Z169 AR423:AR424 AA423:AG424 L423:W424 AR443:AR452 AA443:AG452 L443:W452 W456 W458 W454 D410:D412 AL423:AN424 AL443:AN452 AR459 AA459:AG459 L459:W459 AL459:AN459 AR481:AR482 AA481:AG482 L481:W482 AL481:AN482 AA487:AG487 L487:W487 AL487:AN487 Z172 B490 D490 AR487 F490 D328:F328 Z175 Y604:Z606 Z178 Z83:AG83 AR83 AL83:AN83">
    <cfRule type="expression" dxfId="4136" priority="15193">
      <formula>$J81:$J4054="CLOSED"</formula>
    </cfRule>
    <cfRule type="expression" dxfId="4135" priority="15194">
      <formula>$J81:$J4054="OPEN"</formula>
    </cfRule>
  </conditionalFormatting>
  <conditionalFormatting sqref="AH40:AI40">
    <cfRule type="expression" dxfId="4134" priority="11387701">
      <formula>$J40:$J293="CLOSED"</formula>
    </cfRule>
    <cfRule type="expression" dxfId="4133" priority="11387702">
      <formula>$J40:$J293="OPEN"</formula>
    </cfRule>
  </conditionalFormatting>
  <conditionalFormatting sqref="AJ35:AK35 AO35:AQ35">
    <cfRule type="expression" dxfId="4132" priority="11387703">
      <formula>$J35:$J299="CLOSED"</formula>
    </cfRule>
    <cfRule type="expression" dxfId="4131" priority="11387704">
      <formula>$J35:$J299="OPEN"</formula>
    </cfRule>
  </conditionalFormatting>
  <conditionalFormatting sqref="AJ197:AK198 AO197:AQ198 H77:I78 A77:A79 AJ219:AK220 AO219:AQ220 AJ200:AK201 AO200:AQ201">
    <cfRule type="expression" dxfId="4130" priority="11414985">
      <formula>$J77:$J4106="CLOSED"</formula>
    </cfRule>
    <cfRule type="expression" dxfId="4129" priority="11414986">
      <formula>$J77:$J4106="OPEN"</formula>
    </cfRule>
  </conditionalFormatting>
  <conditionalFormatting sqref="K138:K139">
    <cfRule type="expression" dxfId="4128" priority="11415065">
      <formula>$J138:$J4130="CLOSED"</formula>
    </cfRule>
    <cfRule type="expression" dxfId="4127" priority="11415066">
      <formula>$J138:$J4130="OPEN"</formula>
    </cfRule>
  </conditionalFormatting>
  <conditionalFormatting sqref="Y84 D628">
    <cfRule type="expression" dxfId="4126" priority="11425859">
      <formula>$J84:$J4067="CLOSED"</formula>
    </cfRule>
    <cfRule type="expression" dxfId="4125" priority="11425860">
      <formula>$J84:$J4067="OPEN"</formula>
    </cfRule>
  </conditionalFormatting>
  <conditionalFormatting sqref="AH780:AI780 AH604:AI606 K138:K139 G604:G606 G780 K261">
    <cfRule type="expression" dxfId="4124" priority="11438277">
      <formula>$J138:$J4170="CLOSED"</formula>
    </cfRule>
    <cfRule type="expression" dxfId="4123" priority="11438278">
      <formula>$J138:$J4170="OPEN"</formula>
    </cfRule>
  </conditionalFormatting>
  <conditionalFormatting sqref="F344">
    <cfRule type="expression" dxfId="4122" priority="13779">
      <formula>$J344:$J4087="CLOSED"</formula>
    </cfRule>
    <cfRule type="expression" dxfId="4121" priority="13780">
      <formula>$J344:$J4087="OPEN"</formula>
    </cfRule>
  </conditionalFormatting>
  <conditionalFormatting sqref="B79 J723:J725 A342:A344 J729:J735 J778:J779 J781:J789 J791:J797 J753:J776 J804 J808 J842:J844 J846:J847 J849:J857 J862">
    <cfRule type="expression" dxfId="4120" priority="11455401">
      <formula>$J79:$J3974="CLOSED"</formula>
    </cfRule>
    <cfRule type="expression" dxfId="4119" priority="11455402">
      <formula>$J79:$J3974="OPEN"</formula>
    </cfRule>
  </conditionalFormatting>
  <conditionalFormatting sqref="G342 G334 G339 G347 G350">
    <cfRule type="expression" dxfId="4118" priority="13665">
      <formula>$J334:$J4075="CLOSED"</formula>
    </cfRule>
    <cfRule type="expression" dxfId="4117" priority="13666">
      <formula>$J334:$J4075="OPEN"</formula>
    </cfRule>
  </conditionalFormatting>
  <conditionalFormatting sqref="AL318:AN318 C318:E318 L318:V318 G318 G503 G507 G516 G520 G528 G531 G535 G538 G543 G546 G549 G562 G565 G496 Z318:AG318 AR318 X318">
    <cfRule type="expression" dxfId="4116" priority="13585">
      <formula>$J318:$J4041="CLOSED"</formula>
    </cfRule>
    <cfRule type="expression" dxfId="4115" priority="13586">
      <formula>$J318:$J4041="OPEN"</formula>
    </cfRule>
  </conditionalFormatting>
  <conditionalFormatting sqref="F367 K286:K287 K322:K323 K344 K348 K291 K351 G358 G361 G364 G375 F376 G379 F380 G385 G390 G394 G398 G401 G404 G414 G420">
    <cfRule type="expression" dxfId="4114" priority="13499">
      <formula>$J286:$J4022="CLOSED"</formula>
    </cfRule>
    <cfRule type="expression" dxfId="4113" priority="13500">
      <formula>$J286:$J4022="OPEN"</formula>
    </cfRule>
  </conditionalFormatting>
  <conditionalFormatting sqref="G329 W581:W582 W494:W496 W501:W507 W541:W562 W565 E329 W516:W539">
    <cfRule type="expression" dxfId="4112" priority="11485483">
      <formula>$J329:$J4294="CLOSED"</formula>
    </cfRule>
    <cfRule type="expression" dxfId="4111" priority="11485484">
      <formula>$J329:$J4294="OPEN"</formula>
    </cfRule>
  </conditionalFormatting>
  <conditionalFormatting sqref="F571 F579:F580 AH400:AI401 F584 F591 F599">
    <cfRule type="expression" dxfId="4110" priority="11485513">
      <formula>$J400:$J4124="CLOSED"</formula>
    </cfRule>
    <cfRule type="expression" dxfId="4109" priority="11485514">
      <formula>$J400:$J4124="OPEN"</formula>
    </cfRule>
  </conditionalFormatting>
  <conditionalFormatting sqref="J145 D641:D643 D664:D665 D693 J85:J137 J140:J141 J154 J161 J166 J169 J172 J175 J178 L84:X84 AR84 Z84:AG84 J225 J227 J229:J231 J233 J235:J237 J242 AO299:AQ300 AO312:AQ313 AJ312:AK313 AJ299:AK300 AL84:AN84 J151 J387:J388 J483 J488:J489 J491 J497:J498 D655">
    <cfRule type="expression" dxfId="4108" priority="11485569">
      <formula>$J84:$J4065="CLOSED"</formula>
    </cfRule>
    <cfRule type="expression" dxfId="4107" priority="11485570">
      <formula>$J84:$J4065="OPEN"</formula>
    </cfRule>
  </conditionalFormatting>
  <conditionalFormatting sqref="Y328 AJ72:AK72 AO72:AQ72 Y333 Y341">
    <cfRule type="expression" dxfId="4106" priority="11485657">
      <formula>$J72:$J4128="CLOSED"</formula>
    </cfRule>
    <cfRule type="expression" dxfId="4105" priority="11485658">
      <formula>$J72:$J4128="OPEN"</formula>
    </cfRule>
  </conditionalFormatting>
  <conditionalFormatting sqref="F624 G631 E344 G625 F639">
    <cfRule type="expression" dxfId="4104" priority="11491265">
      <formula>$J344:$J4059="CLOSED"</formula>
    </cfRule>
    <cfRule type="expression" dxfId="4103" priority="11491266">
      <formula>$J344:$J4059="OPEN"</formula>
    </cfRule>
  </conditionalFormatting>
  <conditionalFormatting sqref="F386 Y284:Y287 C286:D287 Y293:Y294 Y296:Y297 Y289:Y291 Y322:Y323 C291:D291 F391:F392 F395 F399 F402 G415 F413 F416 G421 G425 F422 F427 G429 F431 G432 F434 G435 F437 G438 F440 G441 F455 G456 F458">
    <cfRule type="expression" dxfId="4102" priority="11491459">
      <formula>$J284:$J4019="CLOSED"</formula>
    </cfRule>
    <cfRule type="expression" dxfId="4101" priority="11491460">
      <formula>$J284:$J4019="OPEN"</formula>
    </cfRule>
  </conditionalFormatting>
  <conditionalFormatting sqref="AL600:AN600 B581:D582 L600:V600 AR600 G600 Y342:Y344 B508:B515 B520:D524 B526:B527 B555:B556 B557:D558 E563:E564 B503:D503 B516:D516 B525:C525 B528:D533 B535:D538 B539:B540 B541:D553 B554:C554 B559:C559 B560:B561 B562:D562 B565:D565 B534 B496:D496 B507:D507 B519 G583 X600 E566:E570 K567:K570 E600 AA600:AG600">
    <cfRule type="expression" dxfId="4100" priority="12081">
      <formula>$J342:$J4043="CLOSED"</formula>
    </cfRule>
    <cfRule type="expression" dxfId="4099" priority="12082">
      <formula>$J342:$J4043="OPEN"</formula>
    </cfRule>
  </conditionalFormatting>
  <conditionalFormatting sqref="AR780 L780:X780 AL780:AN780 Y710:Z710 AL604:AN606 AR604:AR606 D312:D313 F312:F313 B312:B313 D417 B329 D329 F417 AO332:AQ332 AA604:AG606 L604:X606 B417 Z709 AA780:AG780 AJ332:AK332">
    <cfRule type="expression" dxfId="4098" priority="12029">
      <formula>$J312:$J4283="CLOSED"</formula>
    </cfRule>
    <cfRule type="expression" dxfId="4097" priority="12030">
      <formula>$J312:$J4283="OPEN"</formula>
    </cfRule>
  </conditionalFormatting>
  <conditionalFormatting sqref="AH69:AI70">
    <cfRule type="expression" dxfId="4096" priority="11498661">
      <formula>$J69:$J3814="CLOSED"</formula>
    </cfRule>
    <cfRule type="expression" dxfId="4095" priority="11498662">
      <formula>$J69:$J3814="OPEN"</formula>
    </cfRule>
  </conditionalFormatting>
  <conditionalFormatting sqref="Z341 F666:F667 Y334:Y335 Y339:Y340 F620 F623 Z328 Z333 F640:F641">
    <cfRule type="expression" dxfId="4094" priority="11745">
      <formula>$J328:$J4046="CLOSED"</formula>
    </cfRule>
    <cfRule type="expression" dxfId="4093" priority="11746">
      <formula>$J328:$J4046="OPEN"</formula>
    </cfRule>
  </conditionalFormatting>
  <conditionalFormatting sqref="G426 G430 G433 G436 G439 G442 G457 G460 F462 G463 G469 F471:F472 G473 F477 G478 F480 G484 F486">
    <cfRule type="expression" dxfId="4092" priority="11518197">
      <formula>$J426:$J4160="CLOSED"</formula>
    </cfRule>
    <cfRule type="expression" dxfId="4091" priority="11518198">
      <formula>$J426:$J4160="OPEN"</formula>
    </cfRule>
  </conditionalFormatting>
  <conditionalFormatting sqref="D261 B261 K84 D736 D738:D739 K738 D726:D727">
    <cfRule type="expression" dxfId="4090" priority="11521125">
      <formula>$J84:$J4083="CLOSED"</formula>
    </cfRule>
    <cfRule type="expression" dxfId="4089" priority="11521126">
      <formula>$J84:$J4083="OPEN"</formula>
    </cfRule>
  </conditionalFormatting>
  <conditionalFormatting sqref="F234 F197:F221 AO261:AQ261 AJ261:AK261 F238">
    <cfRule type="expression" dxfId="4088" priority="11526533">
      <formula>$J197:$J4223="CLOSED"</formula>
    </cfRule>
    <cfRule type="expression" dxfId="4087" priority="11526534">
      <formula>$J197:$J4223="OPEN"</formula>
    </cfRule>
  </conditionalFormatting>
  <conditionalFormatting sqref="D729:D735 K730 K742 K750 D781 D788 K803 K807 K810">
    <cfRule type="expression" dxfId="4086" priority="11536141">
      <formula>$J729:$J4730="CLOSED"</formula>
    </cfRule>
    <cfRule type="expression" dxfId="4085" priority="11536142">
      <formula>$J729:$J4730="OPEN"</formula>
    </cfRule>
  </conditionalFormatting>
  <conditionalFormatting sqref="AH417:AI417">
    <cfRule type="expression" dxfId="4084" priority="11536335">
      <formula>$J417:$J4180="CLOSED"</formula>
    </cfRule>
    <cfRule type="expression" dxfId="4083" priority="11536336">
      <formula>$J417:$J4180="OPEN"</formula>
    </cfRule>
  </conditionalFormatting>
  <conditionalFormatting sqref="D600 D316:D317 F316:F317 B316:B318 AJ326:AK326 D320:D326 B320:B326 F320:F326 AJ324:AK324 AO324:AQ324 AO326:AQ326 B600 F600">
    <cfRule type="expression" dxfId="4082" priority="11536851">
      <formula>$J316:$J4286="CLOSED"</formula>
    </cfRule>
    <cfRule type="expression" dxfId="4081" priority="11536852">
      <formula>$J316:$J4286="OPEN"</formula>
    </cfRule>
  </conditionalFormatting>
  <conditionalFormatting sqref="G386 Y316:Y317 Y320:Y321 G391:G392 G395 G399 G402 G413 G416 G422 G427 G431 G434 G437 G440 G455 G458">
    <cfRule type="expression" dxfId="4080" priority="11544305">
      <formula>$J316:$J4047="CLOSED"</formula>
    </cfRule>
    <cfRule type="expression" dxfId="4079" priority="11544306">
      <formula>$J316:$J4047="OPEN"</formula>
    </cfRule>
  </conditionalFormatting>
  <conditionalFormatting sqref="Y72">
    <cfRule type="expression" dxfId="4078" priority="11544473">
      <formula>$J72:$J3879="CLOSED"</formula>
    </cfRule>
    <cfRule type="expression" dxfId="4077" priority="11544474">
      <formula>$J72:$J3879="OPEN"</formula>
    </cfRule>
  </conditionalFormatting>
  <conditionalFormatting sqref="F729:F735 G658 G668 G672 G675 G679 G684 G687 G696 G699 G708 G713 G716 K618 K621 G646 F778:F779 F781:F789 F753:F776 F791:F797 F804 F808">
    <cfRule type="expression" dxfId="4076" priority="11544977">
      <formula>$J618:$J4331="CLOSED"</formula>
    </cfRule>
    <cfRule type="expression" dxfId="4075" priority="11544978">
      <formula>$J618:$J4331="OPEN"</formula>
    </cfRule>
  </conditionalFormatting>
  <conditionalFormatting sqref="J35">
    <cfRule type="expression" dxfId="4074" priority="11546075">
      <formula>$J35:$J522="CLOSED"</formula>
    </cfRule>
    <cfRule type="expression" dxfId="4073" priority="11546076">
      <formula>$J35:$J522="OPEN"</formula>
    </cfRule>
  </conditionalFormatting>
  <conditionalFormatting sqref="E234 E205:E206 E238 E208 F357:F358 F360:F361 F363:F364 F374:F375 F378:F379 F384:F385 F389:F390 F393:F394 F397:F398 F400:F401 F403:F404">
    <cfRule type="expression" dxfId="4072" priority="11546249">
      <formula>$J205:$J4224="CLOSED"</formula>
    </cfRule>
    <cfRule type="expression" dxfId="4071" priority="11546250">
      <formula>$J205:$J4224="OPEN"</formula>
    </cfRule>
  </conditionalFormatting>
  <conditionalFormatting sqref="B723:B725 F581:F582 B581:D582 F508:F515 B508:B515 B521:D524 B526:B527 F521:F527 B529:D530 F529:F530 B532:D533 B536:D537 F536:F537 B541:D542 B544:D545 F544:F545 B547:D548 F547:F548 B550:D553 B555:B556 B557:D558 F532:F534 B535:G535 B538:G538 B539:B540 F540:F542 B543:G543 B546:G546 B549:G549 B554:C554 B559:C559 B560:B561 F550:F561 B562:G562 B565:G565 B534 B507:G507 B525:C525 B496:G496 B519 B503:G503 B516:G516 B531:G531 B528:G528 B520:G520 B862">
    <cfRule type="expression" dxfId="4070" priority="9477">
      <formula>$J496:$J4173="CLOSED"</formula>
    </cfRule>
    <cfRule type="expression" dxfId="4069" priority="9478">
      <formula>$J496:$J4173="OPEN"</formula>
    </cfRule>
  </conditionalFormatting>
  <conditionalFormatting sqref="B723:B725 B862">
    <cfRule type="expression" dxfId="4068" priority="9465">
      <formula>$J723:$J4376="CLOSED"</formula>
    </cfRule>
    <cfRule type="expression" dxfId="4067" priority="9466">
      <formula>$J723:$J4376="OPEN"</formula>
    </cfRule>
  </conditionalFormatting>
  <conditionalFormatting sqref="Y142 D723:D725 Y138:Y139 Z141:Z142 Y146:Z148 D197:D220 F197:F220 B197:B221 Y309:Z309 E209 E199 E212 E202 Y428:Z428 E215 E218 Y500:Z500 D221:F221 F234 B234 F238 B238 D238 D234">
    <cfRule type="expression" dxfId="4066" priority="11631863">
      <formula>$J138:$J4114="CLOSED"</formula>
    </cfRule>
    <cfRule type="expression" dxfId="4065" priority="11631864">
      <formula>$J138:$J4114="OPEN"</formula>
    </cfRule>
  </conditionalFormatting>
  <conditionalFormatting sqref="AJ590:AK590 AJ601:AK603 AO245:AQ252 AJ245:AK252 AJ266:AK268 AO266:AQ268 AJ307:AK308 AO307:AQ308 AJ408:AK408 AO408:AQ408 AO590:AQ590 AO601:AQ603">
    <cfRule type="expression" dxfId="4064" priority="11632077">
      <formula>$J245:$J4289="CLOSED"</formula>
    </cfRule>
    <cfRule type="expression" dxfId="4063" priority="11632078">
      <formula>$J245:$J4289="OPEN"</formula>
    </cfRule>
  </conditionalFormatting>
  <conditionalFormatting sqref="E328 B329 D312:D313 B312:B313 E333 E341 D417 B417 D329">
    <cfRule type="expression" dxfId="4062" priority="11637623">
      <formula>$J312:$J4307="CLOSED"</formula>
    </cfRule>
    <cfRule type="expression" dxfId="4061" priority="11637624">
      <formula>$J312:$J4307="OPEN"</formula>
    </cfRule>
  </conditionalFormatting>
  <conditionalFormatting sqref="AR710 AA710:AG710 L710:X710 AL710:AN710 B357:B358 D357:D358 F357:F358 B360:B361 D360:D361 F360:F361 B363:B364 D363:D364 F363:F364 B374:B375 D374:D375 F374:F375 B378:B379 D378:D379 F378:F379 B384:B385 D384:D385 F384:F385 B389:B390 D389:D390 F389:F390 B393:B394 D393:D394 F393:F394 B397:B398 D397:D398 F397:F398 B400:B401 D400:D401 F400:F401 F403:F404 E312 AA585:AG585 L585:W585 AR585 W583 AL585:AN585 G312">
    <cfRule type="expression" dxfId="4060" priority="11639229">
      <formula>$J312:$J4281="CLOSED"</formula>
    </cfRule>
    <cfRule type="expression" dxfId="4059" priority="11639230">
      <formula>$J312:$J4281="OPEN"</formula>
    </cfRule>
  </conditionalFormatting>
  <conditionalFormatting sqref="B736 F736 B737:G737 B740:G740 B741:B746 D741:D746 F741:F746 B738:B739 F738:F739 B728:G728 E729:E735 B748:G748 B749:B750 D749:D750 F749:F750 B752:G752 E723:E725 K725 E778:E779 E781:E789 E753:E776 E791:E797 B800:B803 D802:D803 F800:F803 F726:F727 E804 B806:B807 D806:D807 F806:F807 E808 D809:D810 B809:B818 F809:F810 E842 E851:E857 E862">
    <cfRule type="expression" dxfId="4058" priority="11644261">
      <formula>$J723:$J4384="CLOSED"</formula>
    </cfRule>
    <cfRule type="expression" dxfId="4057" priority="11644262">
      <formula>$J723:$J4384="OPEN"</formula>
    </cfRule>
  </conditionalFormatting>
  <conditionalFormatting sqref="G367 B299:D300 Y312:Y313 Y299:Y300 Y319 Y315 G376 G380">
    <cfRule type="expression" dxfId="4056" priority="11644821">
      <formula>$J299:$J4031="CLOSED"</formula>
    </cfRule>
    <cfRule type="expression" dxfId="4055" priority="11644822">
      <formula>$J299:$J4031="OPEN"</formula>
    </cfRule>
  </conditionalFormatting>
  <conditionalFormatting sqref="AO275:AQ275 AO278:AQ278 AO283:AQ283 F261 AJ271:AK271 AJ275:AK275 AJ278:AK278 AJ283:AK283 AO288:AQ288 AJ288:AK288 AO292:AQ292 AJ292:AK292 AO295:AQ295 AJ295:AK295 AO298:AQ298 AJ298:AK298 AO315:AQ315 AJ315:AK315 AO319:AQ319 AJ319:AK319 AO271:AQ271">
    <cfRule type="expression" dxfId="4054" priority="11650453">
      <formula>$J261:$J4286="CLOSED"</formula>
    </cfRule>
    <cfRule type="expression" dxfId="4053" priority="11650454">
      <formula>$J261:$J4286="OPEN"</formula>
    </cfRule>
  </conditionalFormatting>
  <conditionalFormatting sqref="D729:D735 Y85:Y103 Y105:Y106 Y108:Y109 Y111:Y112 Y114:Y115 Y121:Y125 Y127:Y128 Y130:Z137 Y387:Z388 Y488:Y489 J604:J606 J780 D781 D788">
    <cfRule type="expression" dxfId="4052" priority="8533">
      <formula>$J85:$J4062="CLOSED"</formula>
    </cfRule>
    <cfRule type="expression" dxfId="4051" priority="8534">
      <formula>$J85:$J4062="OPEN"</formula>
    </cfRule>
  </conditionalFormatting>
  <conditionalFormatting sqref="F354 F356 F365 F370 F372:F373 F382:F383 K414:K415 K420:K421 F411 F417:F419 F492">
    <cfRule type="expression" dxfId="4050" priority="8503">
      <formula>$J354:$J4376="CLOSED"</formula>
    </cfRule>
    <cfRule type="expression" dxfId="4049" priority="8504">
      <formula>$J354:$J4376="OPEN"</formula>
    </cfRule>
  </conditionalFormatting>
  <conditionalFormatting sqref="K480 F581:F582 F496 K486 G494 G501 F503 G504 F507:F516 G517 F520:F538 F540:F562 F565 K462 K471 K477">
    <cfRule type="expression" dxfId="4048" priority="11692219">
      <formula>$J462:$J4189="CLOSED"</formula>
    </cfRule>
    <cfRule type="expression" dxfId="4047" priority="11692220">
      <formula>$J462:$J4189="OPEN"</formula>
    </cfRule>
  </conditionalFormatting>
  <conditionalFormatting sqref="AJ239:AK239 AO194:AQ196 AJ194:AK196 AO256:AQ260 AJ256:AK260 AO239:AQ239 AO264:AQ265 AJ264:AK265 F84">
    <cfRule type="expression" dxfId="4046" priority="11692363">
      <formula>$J84:$J4130="CLOSED"</formula>
    </cfRule>
    <cfRule type="expression" dxfId="4045" priority="11692364">
      <formula>$J84:$J4130="OPEN"</formula>
    </cfRule>
  </conditionalFormatting>
  <conditionalFormatting sqref="K386 K395 K399 K402 K458 K413 K416 K422 K427 K431 K434 K437 K440 K455 K391">
    <cfRule type="expression" dxfId="4044" priority="11692391">
      <formula>$J386:$J4114="CLOSED"</formula>
    </cfRule>
    <cfRule type="expression" dxfId="4043" priority="11692392">
      <formula>$J386:$J4114="OPEN"</formula>
    </cfRule>
  </conditionalFormatting>
  <conditionalFormatting sqref="AO224:AQ224 AJ224:AK224">
    <cfRule type="expression" dxfId="4042" priority="11692571">
      <formula>$J224:$J4272="CLOSED"</formula>
    </cfRule>
    <cfRule type="expression" dxfId="4041" priority="11692572">
      <formula>$J224:$J4272="OPEN"</formula>
    </cfRule>
  </conditionalFormatting>
  <conditionalFormatting sqref="G471 AR299:AR300 AL299:AN300 L299:V300 X299:X300 Z299:AG300 AA312:AG313 AR312:AR313 AL312:AN313 L312:V313 X312:X313 G477 G480 G486 G462">
    <cfRule type="expression" dxfId="4040" priority="11694165">
      <formula>$J299:$J4029="CLOSED"</formula>
    </cfRule>
    <cfRule type="expression" dxfId="4039" priority="11694166">
      <formula>$J299:$J4029="OPEN"</formula>
    </cfRule>
  </conditionalFormatting>
  <conditionalFormatting sqref="F309 F138:F139 E158:E159 F146:F148 F240:F241 F243:F244 F428 F500 F142 K84">
    <cfRule type="expression" dxfId="4038" priority="11694375">
      <formula>$J84:$J4123="CLOSED"</formula>
    </cfRule>
    <cfRule type="expression" dxfId="4037" priority="11694376">
      <formula>$J84:$J4123="OPEN"</formula>
    </cfRule>
  </conditionalFormatting>
  <conditionalFormatting sqref="F291 F286:F287">
    <cfRule type="expression" dxfId="4036" priority="11700075">
      <formula>$J286:$J4047="CLOSED"</formula>
    </cfRule>
    <cfRule type="expression" dxfId="4035" priority="11700076">
      <formula>$J286:$J4047="OPEN"</formula>
    </cfRule>
  </conditionalFormatting>
  <conditionalFormatting sqref="F417 F312:F313 K425:K426 K429:K430 K432:K433 K435:K436 K438:K439 K441:K442 K456:K457">
    <cfRule type="expression" dxfId="4034" priority="11700355">
      <formula>$J312:$J4333="CLOSED"</formula>
    </cfRule>
    <cfRule type="expression" dxfId="4033" priority="11700356">
      <formula>$J312:$J4333="OPEN"</formula>
    </cfRule>
  </conditionalFormatting>
  <conditionalFormatting sqref="B641:C641 B666:B667 D700 B709 B700 D709 Z380:AG380 AL367:AN367 L367:X367 Z367:AG367 AR367 AJ478:AK478 AO478:AQ478 AO484:AQ484 AO473:AQ473 AR376 AL376:AN376 L376:X376 AJ484:AK484 AJ473:AK473 AR380 AL380:AN380 E610:E611 E618 B620:D620 E621 B623:D623 Z376:AG376 L380:X380 E627 B640:D640">
    <cfRule type="expression" dxfId="4032" priority="11700775">
      <formula>$J367:$J4059="CLOSED"</formula>
    </cfRule>
    <cfRule type="expression" dxfId="4031" priority="11700776">
      <formula>$J367:$J4059="OPEN"</formula>
    </cfRule>
  </conditionalFormatting>
  <conditionalFormatting sqref="AH336:AI336 AH352:AI356 AH365:AI366 AH368:AI373 AH381:AI383 AH406:AI407 AH410:AI412 AH490:AI490">
    <cfRule type="expression" dxfId="4030" priority="11701883">
      <formula>$J336:$J4101="CLOSED"</formula>
    </cfRule>
    <cfRule type="expression" dxfId="4029" priority="11701884">
      <formula>$J336:$J4101="OPEN"</formula>
    </cfRule>
  </conditionalFormatting>
  <conditionalFormatting sqref="A35">
    <cfRule type="expression" dxfId="4028" priority="11702157">
      <formula>$J35:$J597="CLOSED"</formula>
    </cfRule>
    <cfRule type="expression" dxfId="4027" priority="11702158">
      <formula>$J35:$J597="OPEN"</formula>
    </cfRule>
  </conditionalFormatting>
  <conditionalFormatting sqref="B35:I35 AL35:AN35 AR35 K35:AG35">
    <cfRule type="expression" dxfId="4026" priority="11702159">
      <formula>$J35:$J591="CLOSED"</formula>
    </cfRule>
    <cfRule type="expression" dxfId="4025" priority="11702160">
      <formula>$J35:$J591="OPEN"</formula>
    </cfRule>
  </conditionalFormatting>
  <conditionalFormatting sqref="AJ517:AK517 AO526:AQ527 AJ526:AK527 AO555:AQ556 AJ555:AK556 AJ560:AK561 AO560:AQ561 H496:I496 AO517:AQ517">
    <cfRule type="expression" dxfId="4024" priority="11702327">
      <formula>$J496:$J3979="CLOSED"</formula>
    </cfRule>
    <cfRule type="expression" dxfId="4023" priority="11702328">
      <formula>$J496:$J3979="OPEN"</formula>
    </cfRule>
  </conditionalFormatting>
  <conditionalFormatting sqref="Z72:AG72 C72:G72 AL72:AN72 AR72 L72:X72">
    <cfRule type="expression" dxfId="4022" priority="11702527">
      <formula>$J72:$J3877="CLOSED"</formula>
    </cfRule>
    <cfRule type="expression" dxfId="4021" priority="11702528">
      <formula>$J72:$J3877="OPEN"</formula>
    </cfRule>
  </conditionalFormatting>
  <conditionalFormatting sqref="K370 Y352:Y356 Y365:Y366 Y368:Y373 K372:K373 Y381:Y383 Y406:Y407 K411 Y410:Y412 K417:K419 B460:B461 D460:D461 E462 B463:B464 D463:D464 B469:B470 D469:D470 E471:E472 B473:B474 D473:D474 E477 B478:B479 D478:D479 E480 B484:B485 D484:D485 K356 K365 E486 Y490 K492 Y336 K382 K354">
    <cfRule type="expression" dxfId="4020" priority="11704599">
      <formula>$J336:$J4042="CLOSED"</formula>
    </cfRule>
    <cfRule type="expression" dxfId="4019" priority="11704600">
      <formula>$J336:$J4042="OPEN"</formula>
    </cfRule>
  </conditionalFormatting>
  <conditionalFormatting sqref="G173 B143:G144 B149:G150 B152:G153 G176 E176 G179 E179 G162 D158 D160 C156:E156 E155 G156 D226 E162 G167 B272 D272 E167 F453:G454 B423:G424 K424 K444 K446 K448:K449 B443:G452 K451:K452 B453:B454 B459:G459 K459 B481:G482 K482 B487:G487 K487 G170 E170 E330 E173">
    <cfRule type="expression" dxfId="4018" priority="7691">
      <formula>$J143:$J4131="CLOSED"</formula>
    </cfRule>
    <cfRule type="expression" dxfId="4017" priority="7692">
      <formula>$J143:$J4131="OPEN"</formula>
    </cfRule>
  </conditionalFormatting>
  <conditionalFormatting sqref="AA324:AG324 F625:F626 F631:F638 Z324:Z326 G326 AL326:AN326 E326 L326:V326 X326 AR326 AA326:AG326 X324 Y346:Y347 Y349:Y350 L324:V324 Z345 E324 AL324:AN324 F610 F612 F614 F616 F577 F597 F608 G324 AR324">
    <cfRule type="expression" dxfId="4016" priority="11715423">
      <formula>$J324:$J4043="CLOSED"</formula>
    </cfRule>
    <cfRule type="expression" dxfId="4015" priority="11715424">
      <formula>$J324:$J4043="OPEN"</formula>
    </cfRule>
  </conditionalFormatting>
  <conditionalFormatting sqref="G344 K332">
    <cfRule type="expression" dxfId="4014" priority="11737347">
      <formula>$J332:$J4071="CLOSED"</formula>
    </cfRule>
    <cfRule type="expression" dxfId="4013" priority="11737348">
      <formula>$J332:$J4071="OPEN"</formula>
    </cfRule>
  </conditionalFormatting>
  <conditionalFormatting sqref="H73 J143:J144 J149:J150 J152:J153 J83 B72 J423:J424 J443:J452 J459 J481:J482 J487">
    <cfRule type="expression" dxfId="4012" priority="11740471">
      <formula>$J72:$J4051="CLOSED"</formula>
    </cfRule>
    <cfRule type="expression" dxfId="4011" priority="11740472">
      <formula>$J72:$J4051="OPEN"</formula>
    </cfRule>
  </conditionalFormatting>
  <conditionalFormatting sqref="AO226:AQ226 AJ155:AK160 AO155:AQ160 AO162:AQ165 AJ162:AK165 AO167:AQ168 AJ167:AK168 AO170:AQ171 AJ170:AK171 AO173:AQ174 AJ173:AK174 AO176:AQ177 AJ176:AK177 AO179:AQ181 AJ179:AK181 AO183:AQ193 AJ183:AK193 AO222:AQ223 AJ222:AK223 AJ228:AK228 AJ232:AK232 AJ226:AK226 AO232:AQ232 AO228:AQ228">
    <cfRule type="expression" dxfId="4010" priority="11742383">
      <formula>$J155:$J4202="CLOSED"</formula>
    </cfRule>
    <cfRule type="expression" dxfId="4009" priority="11742384">
      <formula>$J155:$J4202="OPEN"</formula>
    </cfRule>
  </conditionalFormatting>
  <conditionalFormatting sqref="F723:F725 AA357:AG358 AR357:AR358 AL357:AN358 E357:E358 L357:V358 X357:X358 AA360:AG361 AR360:AR361 AL360:AN361 E360:E361 L360:V361 X360:X361 AA363:AG364 AR363:AR364 AL363:AN364 E363:E364 L363:V364 X363:X364 AA374:AG375 AR374:AR375 AL374:AN375 E374:E375 L374:V375 X374:X375 AA378:AG379 AR378:AR379 AL378:AN379 E378:E379 L378:V379 X378:X379 AA384:AG385 AR384:AR385 AL384:AN385 E384:E385 L384:V385 X384:X385 AA389:AG390 AR389:AR390 AL389:AN390 E389:E390 L389:V390 X389:X390 AA393:AG394 AR393:AR394 AL393:AN394 E393:E394 L393:V394 X393:X394 AA397:AG398 AR397:AR398 AL397:AN398 E397:E398 L397:V398 X397:X398 E400:E401 E403:E404 K625 K631 F798:F799">
    <cfRule type="expression" dxfId="4008" priority="7481">
      <formula>$J357:$J4069="CLOSED"</formula>
    </cfRule>
    <cfRule type="expression" dxfId="4007" priority="7482">
      <formula>$J357:$J4069="OPEN"</formula>
    </cfRule>
  </conditionalFormatting>
  <conditionalFormatting sqref="L417:V417 Z425:Z426 Z429:Z430 E494:E495 E501:E502 E517:E518 E521:E522 E529:E530 E532:E533 E536:E537 E541:E542 E544:E545 E547:E548 E550:E551 G417 E504:E506 X417 AR417 AA417:AG417 AL417:AN417 E417">
    <cfRule type="expression" dxfId="4006" priority="11745529">
      <formula>$J417:$J4119="CLOSED"</formula>
    </cfRule>
    <cfRule type="expression" dxfId="4005" priority="11745530">
      <formula>$J417:$J4119="OPEN"</formula>
    </cfRule>
  </conditionalFormatting>
  <conditionalFormatting sqref="G357 K340 G360 G363 G374 G378 G384 G389 G393 G397 G400 G403">
    <cfRule type="expression" dxfId="4004" priority="11747201">
      <formula>$J340:$J4077="CLOSED"</formula>
    </cfRule>
    <cfRule type="expression" dxfId="4003" priority="11747202">
      <formula>$J340:$J4077="OPEN"</formula>
    </cfRule>
  </conditionalFormatting>
  <conditionalFormatting sqref="J790 J279:J280 J465:J468 J493 J705 J499 D797:D801 D804 D808">
    <cfRule type="expression" dxfId="4002" priority="7449">
      <formula>$J279:$J4257="CLOSED"</formula>
    </cfRule>
    <cfRule type="expression" dxfId="4001" priority="7450">
      <formula>$J279:$J4257="OPEN"</formula>
    </cfRule>
  </conditionalFormatting>
  <conditionalFormatting sqref="F328 F333:F343 K357:K358 F352:F356 K360:K361 K363:K364 F365:F366 F368:F373 K374:K375 K378:K379 F381:F383 K384:K385 K389:K390 K393:K394 F396 K397:K398 K400:K401 K403:K404 F406:F407 F410:F412 F490">
    <cfRule type="expression" dxfId="4000" priority="11760329">
      <formula>$J328:$J4351="CLOSED"</formula>
    </cfRule>
    <cfRule type="expression" dxfId="3999" priority="11760330">
      <formula>$J328:$J4351="OPEN"</formula>
    </cfRule>
  </conditionalFormatting>
  <conditionalFormatting sqref="K318 F563:F564 G502 G505:G506 G518 F566:F570 G495">
    <cfRule type="expression" dxfId="3998" priority="11774735">
      <formula>$J318:$J4044="CLOSED"</formula>
    </cfRule>
    <cfRule type="expression" dxfId="3997" priority="11774736">
      <formula>$J318:$J4044="OPEN"</formula>
    </cfRule>
  </conditionalFormatting>
  <conditionalFormatting sqref="AO367:AQ367 AJ367:AK367 H203:I218 H221:I221 I202 H199:I199 AO376:AQ376 AJ376:AK376 AO380:AQ380 AJ380:AK380">
    <cfRule type="expression" dxfId="3996" priority="11775001">
      <formula>$J199:$J4142="CLOSED"</formula>
    </cfRule>
    <cfRule type="expression" dxfId="3995" priority="11775002">
      <formula>$J199:$J4142="OPEN"</formula>
    </cfRule>
  </conditionalFormatting>
  <conditionalFormatting sqref="F329 F83 F425:F426 F429:F430 F432:F433 F435:F436 F438:F439 F441:F442 F456:F457">
    <cfRule type="expression" dxfId="3994" priority="11781747">
      <formula>$J83:$J4100="CLOSED"</formula>
    </cfRule>
    <cfRule type="expression" dxfId="3993" priority="11781748">
      <formula>$J83:$J4100="OPEN"</formula>
    </cfRule>
  </conditionalFormatting>
  <conditionalFormatting sqref="F572 K324 Y332 K326 F586 F592">
    <cfRule type="expression" dxfId="3992" priority="6957">
      <formula>$J324:$J4046="CLOSED"</formula>
    </cfRule>
    <cfRule type="expression" dxfId="3991" priority="6958">
      <formula>$J324:$J4046="OPEN"</formula>
    </cfRule>
  </conditionalFormatting>
  <conditionalFormatting sqref="B110 B85:G103 B105:C106 B108:C109 D104:D113 B111:C112 B114:G115 B117:G118 B119:B120 B121:G125 B127:G128 F155:F160 F162:F163 F167:F168 F170:F171 F173:F174 F176:F177 E105:G113 B113 B116 D116:G116 D119:G119 B126 D126:G126 B129 D129:G129 B130:G137 D140:G140 B140:B141 B145 D145:G145 B151 D151:G151 E154:G154 D154:D155 E161:G161 E166:G166 E169:G169 E172:G172 E175:G175 E178:G178 F179:F181 B154:B193 D161:D193 B222:B223 D222:D223 D157 B226 D228 D232 D159 G104 E182:G182 B104 F226 B227:G227 B228 B229:G231 B232 B233:G233 B235:G237 B242:G242 B107 E316 E320 E322 B387:G388 B483:G483 B488:G489 B491:G491 B497:G498 B225:G225">
    <cfRule type="expression" dxfId="3990" priority="11810905">
      <formula>$J85:$J4075="CLOSED"</formula>
    </cfRule>
    <cfRule type="expression" dxfId="3989" priority="11810906">
      <formula>$J85:$J4075="OPEN"</formula>
    </cfRule>
  </conditionalFormatting>
  <conditionalFormatting sqref="W238 W202:W221 W199 K224 W234">
    <cfRule type="expression" dxfId="3988" priority="11811165">
      <formula>$J199:$J4002="CLOSED"</formula>
    </cfRule>
    <cfRule type="expression" dxfId="3987" priority="11811166">
      <formula>$J199:$J4002="OPEN"</formula>
    </cfRule>
  </conditionalFormatting>
  <conditionalFormatting sqref="E212 D269:D271 D273:D278 D281:D285 E218 E221 E202 E209 B269:B271 B273:B278 D288:D290 D292:D298 B281:B298 D315 B315 D319 B319 E199 B345:B351 D345:D351 B359 D359 B362 D362 E215">
    <cfRule type="expression" dxfId="3986" priority="11821989">
      <formula>$J199:$J4197="CLOSED"</formula>
    </cfRule>
    <cfRule type="expression" dxfId="3985" priority="11821990">
      <formula>$J199:$J4197="OPEN"</formula>
    </cfRule>
  </conditionalFormatting>
  <conditionalFormatting sqref="J583 J563:J564 J81:J82 J566:J570">
    <cfRule type="expression" dxfId="3984" priority="11822157">
      <formula>$J81:$J3999="CLOSED"</formula>
    </cfRule>
    <cfRule type="expression" dxfId="3983" priority="11822158">
      <formula>$J81:$J3999="OPEN"</formula>
    </cfRule>
  </conditionalFormatting>
  <conditionalFormatting sqref="F460:F461 F463:F464 F469:F470 F473:F476 F478:F479 F484:F485">
    <cfRule type="expression" dxfId="3982" priority="11822879">
      <formula>$J460:$J4476="CLOSED"</formula>
    </cfRule>
    <cfRule type="expression" dxfId="3981" priority="11822880">
      <formula>$J460:$J4476="OPEN"</formula>
    </cfRule>
  </conditionalFormatting>
  <conditionalFormatting sqref="AJ704:AK704 AJ690:AK691 AO690:AQ691 AO704:AQ704 AO571:AQ571 AO591:AQ591 AJ591:AK591 AJ599:AK599 AJ571:AK571 AO599:AQ599">
    <cfRule type="expression" dxfId="3980" priority="11823021">
      <formula>$J571:$J4051="CLOSED"</formula>
    </cfRule>
    <cfRule type="expression" dxfId="3979" priority="11823022">
      <formula>$J571:$J4051="OPEN"</formula>
    </cfRule>
  </conditionalFormatting>
  <conditionalFormatting sqref="W593 W618:W623 J272 W573 W587">
    <cfRule type="expression" dxfId="3978" priority="11823515">
      <formula>$J272:$J4230="CLOSED"</formula>
    </cfRule>
    <cfRule type="expression" dxfId="3977" priority="11823516">
      <formula>$J272:$J4230="OPEN"</formula>
    </cfRule>
  </conditionalFormatting>
  <conditionalFormatting sqref="W461 E640:E641 B669:B671 B673:B674 B676:B678 B682:B683 B685:B686 B694:B695 B697:B698 B706:B707 B711:B712 B714:B715 B717:B718 E614:E616 J69:J70 W414:W415 W420:W421 W470 W464 AH68:AI68 AJ728:AK728 AJ737:AK737 AO737:AQ737 AJ740:AK740 AO740:AQ740 AO728:AQ728 B747 AJ748:AK748 AO748:AQ748 B751 AJ752:AK752 AO752:AQ752">
    <cfRule type="expression" dxfId="3976" priority="11825809">
      <formula>$J68:$J3758="CLOSED"</formula>
    </cfRule>
    <cfRule type="expression" dxfId="3975" priority="11825810">
      <formula>$J68:$J3758="OPEN"</formula>
    </cfRule>
  </conditionalFormatting>
  <conditionalFormatting sqref="B563:D564 F563:F564 B566:C570 F566:F570 B726:B727">
    <cfRule type="expression" dxfId="3974" priority="11826753">
      <formula>$J563:$J4239="CLOSED"</formula>
    </cfRule>
    <cfRule type="expression" dxfId="3973" priority="11826754">
      <formula>$J563:$J4239="OPEN"</formula>
    </cfRule>
  </conditionalFormatting>
  <conditionalFormatting sqref="F752 F736:F746 F748:F750 K640:K641 E414:E415 E420:E421 AJ404:AK404 AO404:AQ404 F800:F803 F726:F728 F806:F807 F809:F810">
    <cfRule type="expression" dxfId="3972" priority="11826775">
      <formula>$J404:$J4115="CLOSED"</formula>
    </cfRule>
    <cfRule type="expression" dxfId="3971" priority="11826776">
      <formula>$J404:$J4115="OPEN"</formula>
    </cfRule>
  </conditionalFormatting>
  <conditionalFormatting sqref="C215 C197:C204 C209:C212 C221 C218">
    <cfRule type="expression" dxfId="3970" priority="11826873">
      <formula>$J197:$J3984="CLOSED"</formula>
    </cfRule>
    <cfRule type="expression" dxfId="3969" priority="11826874">
      <formula>$J197:$J3984="OPEN"</formula>
    </cfRule>
  </conditionalFormatting>
  <conditionalFormatting sqref="Z786:Z789 Z791:Z792 Z795:Z796 D269:D270 F269:F270 B269:B271 D273:D274 F273:F274 D276:D277 F276:F277 B273:B278 D281:D282 F281:F282 D284:D285 F284:F285 D289:D290 F289:F290 Z138:Z139 W138:X139 AA146:AG148 AR146:AR148 L146:X148 AL146:AN148 G213 E213 G216 E216 G219 E219 AA240:AG241 AR240:AR241 L240:W241 AL240:AN241 AA142:AG142 AL243:AN244 AR142 L142:X142 AR243:AR244 AA243:AG244 L243:W244 D293:D294 F293:F294 D296:D297 F296:F297 AR309 L309:X309 AL309:AN309 AJ318:AK318 AO318:AQ318 D271:F271 D275:F275 D278:F278 D283:F283 D288:F288 D292:F292 D295:F295 B281:B298 D298:F298 AA309:AG309 B315 D315:F315 B319 D319:F319 AL142:AN142 D345:F345 D346:D347 F346:F347 D349:D350 F349:F350 G197 D348:F348 B345:B351 D351:F351 B359 D359:F359 B362 D362:F362 G200 AR428 L428:X428 AL428:AN428 AA428:AG428 E200 L500:X500 AL500:AN500 AA500:AG500 AR500 E197 E203 G203 G210 E210 Y790:Z790">
    <cfRule type="expression" dxfId="3968" priority="11827571">
      <formula>$J138:$J4112="CLOSED"</formula>
    </cfRule>
    <cfRule type="expression" dxfId="3967" priority="11827572">
      <formula>$J138:$J4112="OPEN"</formula>
    </cfRule>
  </conditionalFormatting>
  <conditionalFormatting sqref="K312:K313 K346:K347 K349:K350">
    <cfRule type="expression" dxfId="3966" priority="11828805">
      <formula>$J312:$J4340="CLOSED"</formula>
    </cfRule>
    <cfRule type="expression" dxfId="3965" priority="11828806">
      <formula>$J312:$J4340="OPEN"</formula>
    </cfRule>
  </conditionalFormatting>
  <conditionalFormatting sqref="G84 AH84:AI84">
    <cfRule type="expression" dxfId="3964" priority="11831195">
      <formula>$J84:$J4126="CLOSED"</formula>
    </cfRule>
    <cfRule type="expression" dxfId="3963" priority="11831196">
      <formula>$J84:$J4126="OPEN"</formula>
    </cfRule>
  </conditionalFormatting>
  <conditionalFormatting sqref="K232 K183:K193 K222:K223 K228 W261 K164">
    <cfRule type="expression" dxfId="3962" priority="11836459">
      <formula>$J164:$J3966="CLOSED"</formula>
    </cfRule>
    <cfRule type="expression" dxfId="3961" priority="11836460">
      <formula>$J164:$J3966="OPEN"</formula>
    </cfRule>
  </conditionalFormatting>
  <conditionalFormatting sqref="H271:I271 H278:I283 H275:I275">
    <cfRule type="expression" dxfId="3960" priority="11836559">
      <formula>$J271:$J4212="CLOSED"</formula>
    </cfRule>
    <cfRule type="expression" dxfId="3959" priority="11836560">
      <formula>$J271:$J4212="OPEN"</formula>
    </cfRule>
  </conditionalFormatting>
  <conditionalFormatting sqref="Y113 Y116:Y120 Y126 Y129 Y140:Y141 Y145 Y151 Y154 Y161 Y166 Y169 Y172 Y175 Y178 Y104 Y107 Y110">
    <cfRule type="expression" dxfId="3958" priority="11847933">
      <formula>$J104:$J3923="CLOSED"</formula>
    </cfRule>
    <cfRule type="expression" dxfId="3957" priority="11847934">
      <formula>$J104:$J3923="OPEN"</formula>
    </cfRule>
  </conditionalFormatting>
  <conditionalFormatting sqref="K739 B333:B344 D333:D343 B352:B356 D352:D356 B365:B366 B368:B373 D368:D373 B381:B383 D381:D383 D396 B396 B406:B407 D406:D407 D410:D412 B410:B412 B490 D490 D328 B328">
    <cfRule type="expression" dxfId="3956" priority="11847959">
      <formula>$J328:$J4325="CLOSED"</formula>
    </cfRule>
    <cfRule type="expression" dxfId="3955" priority="11847960">
      <formula>$J328:$J4325="OPEN"</formula>
    </cfRule>
  </conditionalFormatting>
  <conditionalFormatting sqref="AH473:AI473 AR63 B63:G63 Z63:AG63 AH484:AI484 AL63:AN63 AH478:AI478 L63:V63">
    <cfRule type="expression" dxfId="3954" priority="11848093">
      <formula>$J63:$J3565="CLOSED"</formula>
    </cfRule>
    <cfRule type="expression" dxfId="3953" priority="11848094">
      <formula>$J63:$J3565="OPEN"</formula>
    </cfRule>
  </conditionalFormatting>
  <conditionalFormatting sqref="H367:I367">
    <cfRule type="expression" dxfId="3952" priority="11848239">
      <formula>$J367:$J4226="CLOSED"</formula>
    </cfRule>
    <cfRule type="expression" dxfId="3951" priority="11848240">
      <formula>$J367:$J4226="OPEN"</formula>
    </cfRule>
  </conditionalFormatting>
  <conditionalFormatting sqref="AH35:AI35">
    <cfRule type="expression" dxfId="3950" priority="11848469">
      <formula>$J35:$J715="CLOSED"</formula>
    </cfRule>
    <cfRule type="expression" dxfId="3949" priority="11848470">
      <formula>$J35:$J715="OPEN"</formula>
    </cfRule>
  </conditionalFormatting>
  <conditionalFormatting sqref="J571 J579:J580 J584 J591 J599">
    <cfRule type="expression" dxfId="3948" priority="11848645">
      <formula>$J571:$J4487="CLOSED"</formula>
    </cfRule>
    <cfRule type="expression" dxfId="3947" priority="11848646">
      <formula>$J571:$J4487="OPEN"</formula>
    </cfRule>
  </conditionalFormatting>
  <conditionalFormatting sqref="G83 B256:B260 D256:D260 B138:D139 B194:B196 D194:D196 B146:D148 B240:D241 B243:D244 B264:B265 D264:D265 B142:D142 B309:D309 B428:D428 K494:K495 K501:K502 K513:K514 K517:K518 K529:K530 K532:K533 K536:K537 K541:K542 K544:K545 K547:K548 K550:K551 B500:D500 K504:K506 F583 B239 D239 K521:K522">
    <cfRule type="expression" dxfId="3946" priority="11848669">
      <formula>$J83:$J4096="CLOSED"</formula>
    </cfRule>
    <cfRule type="expression" dxfId="3945" priority="11848670">
      <formula>$J83:$J4096="OPEN"</formula>
    </cfRule>
  </conditionalFormatting>
  <conditionalFormatting sqref="H596:I598 H612:I613 AH425:AI425 AH429:AI429">
    <cfRule type="expression" dxfId="3944" priority="11848707">
      <formula>$J425:$J3808="CLOSED"</formula>
    </cfRule>
    <cfRule type="expression" dxfId="3943" priority="11848708">
      <formula>$J425:$J3808="OPEN"</formula>
    </cfRule>
  </conditionalFormatting>
  <conditionalFormatting sqref="W704 W690:W691 H155:I181 H183:I193 H197:I198 H200:I201 H222:I242 AJ357:AK358 AO357:AQ358 AJ360:AK361 AO360:AQ361 AJ363:AK364 AO363:AQ364 AJ374:AK375 AO374:AQ375 AJ378:AK379 AO378:AQ379 AJ384:AK385 AO384:AQ385 AJ389:AK390 AO389:AQ390 AJ393:AK394 AO393:AQ394 AJ397:AK398 AO397:AQ398 H497:I503 J236:K236 K483 K242 F583 J491:K491 K235 H202">
    <cfRule type="expression" dxfId="3942" priority="11848713">
      <formula>$J155:$J4118="CLOSED"</formula>
    </cfRule>
    <cfRule type="expression" dxfId="3941" priority="11848714">
      <formula>$J155:$J4118="OPEN"</formula>
    </cfRule>
  </conditionalFormatting>
  <conditionalFormatting sqref="B631:D631 D626:D627 B626:B630 D629:D630 B632:B638 D632:D638 Y391:Y392 Y422 Y427 Y431 Y402 Y386 Y395 Y399 AO432:AQ432 B614:B616 D614:D616 E574 E578 B577:D577 E588:E589 E594:E595 B597:D597 E598 B608:D608 E609 E620 E623 AJ432:AK432 Y413 Y416 B625:D625">
    <cfRule type="expression" dxfId="3940" priority="5735">
      <formula>$J386:$J4079="CLOSED"</formula>
    </cfRule>
    <cfRule type="expression" dxfId="3939" priority="5736">
      <formula>$J386:$J4079="OPEN"</formula>
    </cfRule>
  </conditionalFormatting>
  <conditionalFormatting sqref="J614:J616">
    <cfRule type="expression" dxfId="3938" priority="5733">
      <formula>$J614:$J4516="CLOSED"</formula>
    </cfRule>
    <cfRule type="expression" dxfId="3937" priority="5734">
      <formula>$J614:$J4516="OPEN"</formula>
    </cfRule>
  </conditionalFormatting>
  <conditionalFormatting sqref="AL473:AN473 L478 AR478 AL478:AN478 P478:V478 L484 Z478:AG478 AR484 AL484:AN484 P484:V484 AA484:AG484 L473 AR473 P473:V473 Z473:AG473">
    <cfRule type="expression" dxfId="3936" priority="5681">
      <formula>$J473:$J3914="CLOSED"</formula>
    </cfRule>
    <cfRule type="expression" dxfId="3935" priority="5682">
      <formula>$J473:$J3914="OPEN"</formula>
    </cfRule>
  </conditionalFormatting>
  <conditionalFormatting sqref="B624 E658 E668 E672 E675 E679 E684 E687:E688 E696 AO709:AQ709 E699 E708:E709 AJ709:AK709 E713 E716 AO619:AQ620 AJ619:AK620 C69:C70 W425:W426 W429:W430 K380 K359 K367 K376 K362 D624 E646 D639 B639">
    <cfRule type="expression" dxfId="3934" priority="5611">
      <formula>$J69:$J3758="CLOSED"</formula>
    </cfRule>
    <cfRule type="expression" dxfId="3933" priority="5612">
      <formula>$J69:$J3758="OPEN"</formula>
    </cfRule>
  </conditionalFormatting>
  <conditionalFormatting sqref="K780 B303:B304 D303:D304 D262:D263 B262:B263 D253:D255 B409 D377 K604:K606 B604:G606 B377 B253:B255 B780:G780 D409 D805 B805">
    <cfRule type="expression" dxfId="3932" priority="5451">
      <formula>$J253:$J4239="CLOSED"</formula>
    </cfRule>
    <cfRule type="expression" dxfId="3931" priority="5452">
      <formula>$J253:$J4239="OPEN"</formula>
    </cfRule>
  </conditionalFormatting>
  <conditionalFormatting sqref="X583 D526:D527 D560:D561 D554:D556 Y476 Y472">
    <cfRule type="expression" dxfId="3930" priority="11850177">
      <formula>$J472:$J3720="CLOSED"</formula>
    </cfRule>
    <cfRule type="expression" dxfId="3929" priority="11850178">
      <formula>$J472:$J3720="OPEN"</formula>
    </cfRule>
  </conditionalFormatting>
  <conditionalFormatting sqref="M432:O432 G508:G515 G521:G525 G529:G530 G536:G537 G544:G545 G547:G548 G532:G534 G540:G542 G550:G554 G557:G559 G581:G582 F519:G519 F539:G539">
    <cfRule type="expression" dxfId="3928" priority="11851071">
      <formula>$J432:$J3864="CLOSED"</formula>
    </cfRule>
    <cfRule type="expression" dxfId="3927" priority="11851072">
      <formula>$J432:$J3864="OPEN"</formula>
    </cfRule>
  </conditionalFormatting>
  <conditionalFormatting sqref="G681 G649:G650 G653:G654 G701:G703 G692 AH526:AI527 AH555:AI556 AH560:AI561 AH517:AI517">
    <cfRule type="expression" dxfId="3926" priority="11851077">
      <formula>$J517:$J3810="CLOSED"</formula>
    </cfRule>
    <cfRule type="expression" dxfId="3925" priority="11851078">
      <formula>$J517:$J3810="OPEN"</formula>
    </cfRule>
  </conditionalFormatting>
  <conditionalFormatting sqref="AJ221:AK221 AJ202:AK218 AO202:AQ218 AJ269:AK270 AO269:AQ270 AJ273:AK274 AO273:AQ274 AJ276:AK277 AO276:AQ277 AJ281:AK282 AO281:AQ282 K316:K317 K320:K321 K330:K331 K334:K335 K342:K343 AO234:AQ234 AO238:AQ238 AO199:AQ199 AJ234:AK234 AJ238:AK238 AO221:AQ221 AJ199:AK199">
    <cfRule type="expression" dxfId="3924" priority="11854511">
      <formula>$J199:$J4226="CLOSED"</formula>
    </cfRule>
    <cfRule type="expression" dxfId="3923" priority="11854512">
      <formula>$J199:$J4226="OPEN"</formula>
    </cfRule>
  </conditionalFormatting>
  <conditionalFormatting sqref="H219:I220">
    <cfRule type="expression" dxfId="3922" priority="11856203">
      <formula>$J219:$J4164="CLOSED"</formula>
    </cfRule>
    <cfRule type="expression" dxfId="3921" priority="11856204">
      <formula>$J219:$J4164="OPEN"</formula>
    </cfRule>
  </conditionalFormatting>
  <conditionalFormatting sqref="F491 F85:F103 F105:F119 F121:F137 F154:F163 F166:F182 F225:F227 F229:F231 F235:F237 F387:F388 F488:F489 F497:F498 F242 F140 F145 F151 F483 F233">
    <cfRule type="expression" dxfId="3920" priority="11859689">
      <formula>$J85:$J4125="CLOSED"</formula>
    </cfRule>
    <cfRule type="expression" dxfId="3919" priority="11859690">
      <formula>$J85:$J4125="OPEN"</formula>
    </cfRule>
  </conditionalFormatting>
  <conditionalFormatting sqref="F626 E719:E722 D626:D627 B626:B630 D629:D630 B631:G631 B632:B638 D632:D638 F632:F638 B614:B616 D614:D616 A63 F597 F608 E612:E613 B597:D597 B577:D577 B608:D608 F577 H63:I63 F610 F614 F616 F612 B625:G625">
    <cfRule type="expression" dxfId="3918" priority="11862683">
      <formula>$J63:$J3732="CLOSED"</formula>
    </cfRule>
    <cfRule type="expression" dxfId="3917" priority="11862684">
      <formula>$J63:$J3732="OPEN"</formula>
    </cfRule>
  </conditionalFormatting>
  <conditionalFormatting sqref="C226 K256:K260 C162:C163 C157:C160 C167:C168 C170:C171 C173:C174 C176:C177 C179:C181 K194:K196 K264:K265 W269:W271 W273:W278 W281:W300 W315 W319 W322:W326 W349:W350 K239 W345:W347">
    <cfRule type="expression" dxfId="3916" priority="11862735">
      <formula>$J157:$J3958="CLOSED"</formula>
    </cfRule>
    <cfRule type="expression" dxfId="3915" priority="11862736">
      <formula>$J157:$J3958="OPEN"</formula>
    </cfRule>
  </conditionalFormatting>
  <conditionalFormatting sqref="J238 J197:J221 J234">
    <cfRule type="expression" dxfId="3914" priority="11862835">
      <formula>$J197:$J4137="CLOSED"</formula>
    </cfRule>
    <cfRule type="expression" dxfId="3913" priority="11862836">
      <formula>$J197:$J4137="OPEN"</formula>
    </cfRule>
  </conditionalFormatting>
  <conditionalFormatting sqref="C328 AH318:AI318 K198 K201 C333:C343 C352:C356 C365:C366 C368:C373 C381:C383 C396 C406:C407 C410:C412 C490">
    <cfRule type="expression" dxfId="3912" priority="11862853">
      <formula>$J198:$J3982="CLOSED"</formula>
    </cfRule>
    <cfRule type="expression" dxfId="3911" priority="11862854">
      <formula>$J198:$J3982="OPEN"</formula>
    </cfRule>
  </conditionalFormatting>
  <conditionalFormatting sqref="A155:A193 A222:A234">
    <cfRule type="expression" dxfId="3910" priority="11862881">
      <formula>$J155:$J4276="CLOSED"</formula>
    </cfRule>
    <cfRule type="expression" dxfId="3909" priority="11862882">
      <formula>$J155:$J4276="OPEN"</formula>
    </cfRule>
  </conditionalFormatting>
  <conditionalFormatting sqref="K729 K741 K747 K749 K751 K761 K764 K768 K784 K792 K796 K801:K802 K806 K809">
    <cfRule type="expression" dxfId="3908" priority="5119">
      <formula>$J729:$J4732="CLOSED"</formula>
    </cfRule>
    <cfRule type="expression" dxfId="3907" priority="5120">
      <formula>$J729:$J4732="OPEN"</formula>
    </cfRule>
  </conditionalFormatting>
  <conditionalFormatting sqref="H720:I722 H718:I718 AH310:AI310">
    <cfRule type="expression" dxfId="3906" priority="5117">
      <formula>$J310:$J3598="CLOSED"</formula>
    </cfRule>
    <cfRule type="expression" dxfId="3905" priority="5118">
      <formula>$J310:$J3598="OPEN"</formula>
    </cfRule>
  </conditionalFormatting>
  <conditionalFormatting sqref="W700 W640:W641 J262:J263 J303:J304 H309:I311 J377 J409 W777 J253:J255 J805">
    <cfRule type="expression" dxfId="3904" priority="5093">
      <formula>$J253:$J4209="CLOSED"</formula>
    </cfRule>
    <cfRule type="expression" dxfId="3903" priority="5094">
      <formula>$J253:$J4209="OPEN"</formula>
    </cfRule>
  </conditionalFormatting>
  <conditionalFormatting sqref="B729:B735 D778:D779 D782:D787 D789 D753:D776 D791:D796 E700 K69:K70 Y391:Y392 K480 Y395 Y399 Y402 K486 Y413 Y416 Y422 Y386 Y427 K462 K471 Y431 K477 K666 B778:B779 B781:B789 B753:B776 B791:B797 B804 B808">
    <cfRule type="expression" dxfId="3902" priority="5085">
      <formula>$J69:$J3756="CLOSED"</formula>
    </cfRule>
    <cfRule type="expression" dxfId="3901" priority="5086">
      <formula>$J69:$J3756="OPEN"</formula>
    </cfRule>
  </conditionalFormatting>
  <conditionalFormatting sqref="B728:D728 B736 B737:D737 B740:D740 B741:B746 D741:D746 B738:B739 B748:D748 B749:B750 D749:D750 B752:D752 E669:E671 E673:E674 E676:E677 E682:E683 E685:E686 E694:E695 E697:E698 E706:E707 E711:E712 E714:E715 E717:E718 E581:E582 Z391:AG392 AL391:AN392 AR391:AR392 B391:G392 B403:B405 D403:D404 W403:W405 L386:X386 Z386:AG386 AA413:AG413 AL413:AN413 AR413 B413:G413 AL386:AN386 AL416:AN416 AR416 B416:G416 AR422 B422:G422 AR427 B427:G427 AR431 B431:G431 W457 W455:X455 AA416:AG416 L416:X416 AL422:AN422 AA422:AG422 L422:X422 AL427:AN427 AA427:AG427 L427:X427 AL431:AN431 AA431:AG431 L431:X431 B434:G434 B437:G437 W432:X442 B440:G440 B455:G455 B458:G458 AR386 B386:G386 AO494:AQ494 AO501:AQ501 E508:E515 E519 L391:X391 L413:X413 AJ494:AK494 AJ501:AK501 E523:E527 E534 E539:E540 E552:E561 K392:X392 L395:X395 Z395:AG395 AL395:AN395 B395:G395 L399:X399 AR395 AL399:AN399 Z399:AG399 AR399 B399:G399 L402:X402 Z402:AG402 AL402:AN402 W401 AR402 B402:G402 E624 E639 B800:B803 D802:D803 K523:K524 K526:K527 B806:B807 D806:D807 D809:D810 B809:B818">
    <cfRule type="expression" dxfId="3900" priority="5027">
      <formula>$J386:$J4071="CLOSED"</formula>
    </cfRule>
    <cfRule type="expression" dxfId="3899" priority="5028">
      <formula>$J386:$J4071="OPEN"</formula>
    </cfRule>
  </conditionalFormatting>
  <conditionalFormatting sqref="E798:E799 E726:E727 K726:K727">
    <cfRule type="expression" dxfId="3898" priority="5021">
      <formula>$J726:$J4386="CLOSED"</formula>
    </cfRule>
    <cfRule type="expression" dxfId="3897" priority="5022">
      <formula>$J726:$J4386="OPEN"</formula>
    </cfRule>
  </conditionalFormatting>
  <conditionalFormatting sqref="E282 C330:C332 E285 E290 E294 E297 E274 E270 E277 C354 C356 C365 C370 C372:C373 C382:C383 C411 C417:C419 C492">
    <cfRule type="expression" dxfId="3896" priority="11865549">
      <formula>$J270:$J4053="CLOSED"</formula>
    </cfRule>
    <cfRule type="expression" dxfId="3895" priority="11865550">
      <formula>$J270:$J4053="OPEN"</formula>
    </cfRule>
  </conditionalFormatting>
  <conditionalFormatting sqref="E81:E82">
    <cfRule type="expression" dxfId="3894" priority="11873585">
      <formula>$J81:$J4236="CLOSED"</formula>
    </cfRule>
    <cfRule type="expression" dxfId="3893" priority="11873586">
      <formula>$J81:$J4236="OPEN"</formula>
    </cfRule>
  </conditionalFormatting>
  <conditionalFormatting sqref="AJ486:AK486 AJ480:AK480 AO480:AQ480 AJ462:AK462 AO486:AQ486 AO462:AQ462 Y63 AJ471:AK471 AO471:AQ471 AJ477:AK477 AO477:AQ477">
    <cfRule type="expression" dxfId="3892" priority="11873681">
      <formula>$J63:$J3567="CLOSED"</formula>
    </cfRule>
    <cfRule type="expression" dxfId="3891" priority="11873682">
      <formula>$J63:$J3567="OPEN"</formula>
    </cfRule>
  </conditionalFormatting>
  <conditionalFormatting sqref="AJ581:AK582 AO581:AQ582 AO504:AQ506 AO508:AQ515 AJ508:AK515 AO518:AQ519 AJ518:AK519 AJ521:AK525 AO521:AQ525 AJ504:AK506 AJ539:AK540 AJ552:AK554 AO552:AQ554 AJ557:AK559 AO557:AQ559 AO539:AQ540">
    <cfRule type="expression" dxfId="3890" priority="11873849">
      <formula>$J504:$J3986="CLOSED"</formula>
    </cfRule>
    <cfRule type="expression" dxfId="3889" priority="11873850">
      <formula>$J504:$J3986="OPEN"</formula>
    </cfRule>
  </conditionalFormatting>
  <conditionalFormatting sqref="D157 B85:D103 B105:C106 B108:C109 D104:D113 B111:C112 B114:D115 B117:D118 B119:B120 B121:D125 B127:D128 B110 B113 D116 B116 D119 B126 D126 B129 D129 B130:D137 D140 B140:B141 B145 D145 B151 D151 D154:D155 B154:B193 D161:D193 B222:B223 D222:D223 D228 D232 D159 B226 B227:D227 B228 B229:D231 B232 B233:D233 B235:D237 B242:D242 B104 G316 G320 G322 B387:D388 B483:D483 B488:D489 B491:D491 B497:D498 B225:D225 B107">
    <cfRule type="expression" dxfId="3888" priority="11873873">
      <formula>$J85:$J4099="CLOSED"</formula>
    </cfRule>
    <cfRule type="expression" dxfId="3887" priority="11873874">
      <formula>$J85:$J4099="OPEN"</formula>
    </cfRule>
  </conditionalFormatting>
  <conditionalFormatting sqref="W591 W579:W580 H256:I264 H194:I196 H243:I244 K243:K244 W599 I265 W571">
    <cfRule type="expression" dxfId="3886" priority="11873935">
      <formula>$J194:$J4156="CLOSED"</formula>
    </cfRule>
    <cfRule type="expression" dxfId="3885" priority="11873936">
      <formula>$J194:$J4156="OPEN"</formula>
    </cfRule>
  </conditionalFormatting>
  <conditionalFormatting sqref="K409 E256:F260 X256:X260 C256:C260 Y155:Y160 Y162:Y165 Y167:Y168 Y170:Y171 Y173:Y174 Y176:Y177 Y179:Y181 E194:F196 X194:X196 C194:C196 Y183:Y196 Y222:Y242 X243:X244 K262:K263 K253:K255 E264:F265 X264:X265 C264:C265 K303:K304 W312:W313 W417 Y483 K377 Y491 Y497:Y498 C239 E239:F239 K805">
    <cfRule type="expression" dxfId="3884" priority="11874827">
      <formula>$J155:$J3953="CLOSED"</formula>
    </cfRule>
    <cfRule type="expression" dxfId="3883" priority="11874828">
      <formula>$J155:$J3953="OPEN"</formula>
    </cfRule>
  </conditionalFormatting>
  <conditionalFormatting sqref="AL338:AN338 L338:V338 Z338:AG338 E338 AR338 G338 X338 AL396:AN396 L396:V396 Z396:AG396 E396 AR396 G396 X396">
    <cfRule type="expression" dxfId="3882" priority="11874891">
      <formula>$J338:$J4093="CLOSED"</formula>
    </cfRule>
    <cfRule type="expression" dxfId="3881" priority="11874892">
      <formula>$J338:$J4093="OPEN"</formula>
    </cfRule>
  </conditionalFormatting>
  <conditionalFormatting sqref="J261">
    <cfRule type="expression" dxfId="3880" priority="11874913">
      <formula>$J261:$J4200="CLOSED"</formula>
    </cfRule>
    <cfRule type="expression" dxfId="3879" priority="11874914">
      <formula>$J261:$J4200="OPEN"</formula>
    </cfRule>
  </conditionalFormatting>
  <conditionalFormatting sqref="AH351:AI351 AH348:AI348">
    <cfRule type="expression" dxfId="3878" priority="11875359">
      <formula>$J348:$J4107="CLOSED"</formula>
    </cfRule>
    <cfRule type="expression" dxfId="3877" priority="11875360">
      <formula>$J348:$J4107="OPEN"</formula>
    </cfRule>
  </conditionalFormatting>
  <conditionalFormatting sqref="J640:J641">
    <cfRule type="expression" dxfId="3876" priority="11876005">
      <formula>$J640:$J4550="CLOSED"</formula>
    </cfRule>
    <cfRule type="expression" dxfId="3875" priority="11876006">
      <formula>$J640:$J4550="OPEN"</formula>
    </cfRule>
  </conditionalFormatting>
  <conditionalFormatting sqref="G328 G333 G341">
    <cfRule type="expression" dxfId="3874" priority="11877455">
      <formula>$J328:$J4478="CLOSED"</formula>
    </cfRule>
    <cfRule type="expression" dxfId="3873" priority="11877456">
      <formula>$J328:$J4478="OPEN"</formula>
    </cfRule>
  </conditionalFormatting>
  <conditionalFormatting sqref="A68 X279:X280 Y256:Y260 Y243:Y244 Y264:Y265 X266 E272:F272 X307:X308 W316:W317 W320:W321 X272 AR224 X423:X424 X443:X452 X459 X481:X482 AL224:AN224 X487 L224:V224 W600 C272 AA224:AG224">
    <cfRule type="expression" dxfId="3872" priority="11877585">
      <formula>$J68:$J3865="CLOSED"</formula>
    </cfRule>
    <cfRule type="expression" dxfId="3871" priority="11877586">
      <formula>$J68:$J3865="OPEN"</formula>
    </cfRule>
  </conditionalFormatting>
  <conditionalFormatting sqref="AO367:AQ367 AJ367:AK367 AJ359:AK359 AO359:AQ359 AO362:AQ362 AJ362:AK362 AO376:AQ376 AJ376:AK376 AO380:AQ380 AJ380:AK380">
    <cfRule type="expression" dxfId="3870" priority="11877681">
      <formula>$J359:$J4296="CLOSED"</formula>
    </cfRule>
    <cfRule type="expression" dxfId="3869" priority="11877682">
      <formula>$J359:$J4296="OPEN"</formula>
    </cfRule>
  </conditionalFormatting>
  <conditionalFormatting sqref="C417 C329">
    <cfRule type="expression" dxfId="3868" priority="11877699">
      <formula>$J329:$J4111="CLOSED"</formula>
    </cfRule>
    <cfRule type="expression" dxfId="3867" priority="11877700">
      <formula>$J329:$J4111="OPEN"</formula>
    </cfRule>
  </conditionalFormatting>
  <conditionalFormatting sqref="AH614:AI614 D508:D515 D539:D540 D591 D599 Y583 D571 D534 D525 D519 D559">
    <cfRule type="expression" dxfId="3866" priority="11878537">
      <formula>$J508:$J3753="CLOSED"</formula>
    </cfRule>
    <cfRule type="expression" dxfId="3865" priority="11878538">
      <formula>$J508:$J3753="OPEN"</formula>
    </cfRule>
  </conditionalFormatting>
  <conditionalFormatting sqref="Y705 AR256:AR260 AL256:AN260 L256:V260 Z256:AG260 Z261:Z264 C262:C263 X262:X263 AA194:AG196 AR194:AR196 AL194:AN196 L194:V196 X253:X255 AA239:AG239 Z243:Z244 Y245:Y252 E262:F263 AR264:AR265 AL264:AN265 Z265:AG265 L264:V265 E303:F304 X303:X304 C303:C304 E377:F377 X377 C377 X409 C409 AA264:AG264 Y408 E409:F409 Y465 AL239:AN239 L239:V239 Y590 Y601:Y603 AR239 C253:C255 E253:F255 E69 X805 C805 E805:F805">
    <cfRule type="expression" dxfId="3864" priority="11884505">
      <formula>$J69:$J3864="CLOSED"</formula>
    </cfRule>
    <cfRule type="expression" dxfId="3863" priority="11884506">
      <formula>$J69:$J3864="OPEN"</formula>
    </cfRule>
  </conditionalFormatting>
  <conditionalFormatting sqref="J719:J722 J612:J613 J619:J620">
    <cfRule type="expression" dxfId="3862" priority="11885507">
      <formula>$J612:$J4515="CLOSED"</formula>
    </cfRule>
    <cfRule type="expression" dxfId="3861" priority="11885508">
      <formula>$J612:$J4515="OPEN"</formula>
    </cfRule>
  </conditionalFormatting>
  <conditionalFormatting sqref="K134 K85:K103 K105:K106 K108:K109 K111:K112 K114:K115 K117:K118 K121:K125 K127:K128 K130:K131 K227 K229:K231 K233 K225 D357:D358 B357:B358 D360:D361 B360:B361 D363:D364 B363:B364 D374:D375 B374:B375 D378:D379 B378:B379 D384:D385 B384:B385 D389:D390 B389:B390 D393:D394 B393:B394 D397:D398 B397:B398 D400:D401 B400:B401 K488:K489 K498">
    <cfRule type="expression" dxfId="3860" priority="11887113">
      <formula>$J85:$J4078="CLOSED"</formula>
    </cfRule>
    <cfRule type="expression" dxfId="3859" priority="11887114">
      <formula>$J85:$J4078="OPEN"</formula>
    </cfRule>
  </conditionalFormatting>
  <conditionalFormatting sqref="W272 AL143:AN144 AA143:AG144 L143:V144 AR143:AR144 AL149:AN150 AA149:AG150 L149:V150 AR149:AR150 AL152:AN153 AA152:AG153 L152:V153 AR152:AR153 AH419:AI419">
    <cfRule type="expression" dxfId="3858" priority="11888351">
      <formula>$J143:$J3958="CLOSED"</formula>
    </cfRule>
    <cfRule type="expression" dxfId="3857" priority="11888352">
      <formula>$J143:$J3958="OPEN"</formula>
    </cfRule>
  </conditionalFormatting>
  <conditionalFormatting sqref="H386:I386 AH224:AI224 H392:I394">
    <cfRule type="expression" dxfId="3856" priority="11888663">
      <formula>$J224:$J4082="CLOSED"</formula>
    </cfRule>
    <cfRule type="expression" dxfId="3855" priority="11888664">
      <formula>$J224:$J4082="OPEN"</formula>
    </cfRule>
  </conditionalFormatting>
  <conditionalFormatting sqref="Y448 Y435:Y442 Y451:Y452 Y445 Y455 Y459">
    <cfRule type="expression" dxfId="3854" priority="11890309">
      <formula>$J435:$J3696="CLOSED"</formula>
    </cfRule>
    <cfRule type="expression" dxfId="3853" priority="11890310">
      <formula>$J435:$J3696="OPEN"</formula>
    </cfRule>
  </conditionalFormatting>
  <conditionalFormatting sqref="AH777:AI777">
    <cfRule type="expression" dxfId="3852" priority="11890909">
      <formula>$J777:$J4275="CLOSED"</formula>
    </cfRule>
    <cfRule type="expression" dxfId="3851" priority="11890910">
      <formula>$J777:$J4275="OPEN"</formula>
    </cfRule>
  </conditionalFormatting>
  <conditionalFormatting sqref="K141 E120 E141 E104">
    <cfRule type="expression" dxfId="3850" priority="11891553">
      <formula>$J104:$J4164="CLOSED"</formula>
    </cfRule>
    <cfRule type="expression" dxfId="3849" priority="11891554">
      <formula>$J104:$J4164="OPEN"</formula>
    </cfRule>
  </conditionalFormatting>
  <conditionalFormatting sqref="A50">
    <cfRule type="expression" dxfId="3848" priority="11891631">
      <formula>$J50:$J2374="CLOSED"</formula>
    </cfRule>
    <cfRule type="expression" dxfId="3847" priority="11891632">
      <formula>$J50:$J2374="OPEN"</formula>
    </cfRule>
  </conditionalFormatting>
  <conditionalFormatting sqref="B780:D780 B303:B304 D303:D304 D262:D263 E143:E144 E149:E150 E152:E153 E155:E156 B262:B263 B377 D377 D409 B409 E423:E424 K424 K444 K446 K448:K449 E443:E452 K451:K452 E459 K459 E481:E482 K482 E487 K487 E167 E162 E170 B604:D606 E173 E176 B253:B255 E179 K83 D253:D255 D805 B805">
    <cfRule type="expression" dxfId="3846" priority="11892091">
      <formula>$J83:$J4093="CLOSED"</formula>
    </cfRule>
    <cfRule type="expression" dxfId="3845" priority="11892092">
      <formula>$J83:$J4093="OPEN"</formula>
    </cfRule>
  </conditionalFormatting>
  <conditionalFormatting sqref="AJ666:AK666 AO666:AQ666 AO700:AQ700 AS575 L575:Y575 E575 AM575:AO575 H462:I462 AB575:AH575 G575 C575 AJ700:AK700">
    <cfRule type="expression" dxfId="3844" priority="11893813">
      <formula>$J462:$J3882="CLOSED"</formula>
    </cfRule>
    <cfRule type="expression" dxfId="3843" priority="11893814">
      <formula>$J462:$J3882="OPEN"</formula>
    </cfRule>
  </conditionalFormatting>
  <conditionalFormatting sqref="D704 AH628:AI628 AR583 AA583:AG583 L583:V583 AL583:AN583 AH636:AI636">
    <cfRule type="expression" dxfId="3842" priority="11894171">
      <formula>$J583:$J3826="CLOSED"</formula>
    </cfRule>
    <cfRule type="expression" dxfId="3841" priority="11894172">
      <formula>$J583:$J3826="OPEN"</formula>
    </cfRule>
  </conditionalFormatting>
  <conditionalFormatting sqref="AR777 AL777:AN777 G777 Z777:AG777 P777:V777 C777 Z778:Z784 L777">
    <cfRule type="expression" dxfId="3840" priority="11894303">
      <formula>$J777:$J4214="CLOSED"</formula>
    </cfRule>
    <cfRule type="expression" dxfId="3839" priority="11894304">
      <formula>$J777:$J4214="OPEN"</formula>
    </cfRule>
  </conditionalFormatting>
  <conditionalFormatting sqref="M709:O709">
    <cfRule type="expression" dxfId="3838" priority="11894423">
      <formula>$J709:$J4137="CLOSED"</formula>
    </cfRule>
    <cfRule type="expression" dxfId="3837" priority="11894424">
      <formula>$J709:$J4137="OPEN"</formula>
    </cfRule>
  </conditionalFormatting>
  <conditionalFormatting sqref="B414:B415 D414:D415 B420:B421 D420:D421 B471:D471 B472 B477:D477 B480:D480 E380 E376 B486:D486 B462:D462 E367">
    <cfRule type="expression" dxfId="3836" priority="11894643">
      <formula>$J367:$J4075="CLOSED"</formula>
    </cfRule>
    <cfRule type="expression" dxfId="3835" priority="11894644">
      <formula>$J367:$J4075="OPEN"</formula>
    </cfRule>
  </conditionalFormatting>
  <conditionalFormatting sqref="E217 E220 E198 E204 E201 C271 C275 C278 C283 C288 C292 C295 C298 C315 C319 E211 E214 C345:C351 C359 C362">
    <cfRule type="expression" dxfId="3834" priority="11894895">
      <formula>$J198:$J3983="CLOSED"</formula>
    </cfRule>
    <cfRule type="expression" dxfId="3833" priority="11894896">
      <formula>$J198:$J3983="OPEN"</formula>
    </cfRule>
  </conditionalFormatting>
  <conditionalFormatting sqref="W576 W578 J256:J260 J194:J196 H253:I255 J264:J265 F494:F495 F501:F502 F517:F518 F504:F506 J239 W609:W616 H182:I182 W588:W589 W594:W595 W598 W574">
    <cfRule type="expression" dxfId="3832" priority="11895029">
      <formula>$J182:$J4141="CLOSED"</formula>
    </cfRule>
    <cfRule type="expression" dxfId="3831" priority="11895030">
      <formula>$J182:$J4141="OPEN"</formula>
    </cfRule>
  </conditionalFormatting>
  <conditionalFormatting sqref="F780 AH85:AI103 AH105:AI106 AH108:AI109 G85:G119 AH121:AI123 AH130:AI137 G121:G137 G166 G169 G172 G175 G178 G225 G227 G229:G231 G233 G235:G237 AH225:AI225 AH227:AI227 AH229:AI231 AH233:AI233 AH235:AI237 G242 AH242:AI242 G140 AH387:AI388 G387:G388 G145 G182 AH483:AI483 G483 G488:G489 AH491:AI491 AH497:AI498 G151 AH488:AI489 G491 G497:G498 F604:F606 G154 G161">
    <cfRule type="expression" dxfId="3830" priority="11895115">
      <formula>$J85:$J4121="CLOSED"</formula>
    </cfRule>
    <cfRule type="expression" dxfId="3829" priority="11895116">
      <formula>$J85:$J4121="OPEN"</formula>
    </cfRule>
  </conditionalFormatting>
  <conditionalFormatting sqref="AH83:AI83 G143:G144 G149:G150 G152:G153 G167 G170 G173 G176 G179 G156 AH423:AI424 G423:G424 AH443:AI452 G443:G454 G459 AH459:AI459 AH481:AI482 G481:G482 G487 AH487:AI487 G162 F585 F710">
    <cfRule type="expression" dxfId="3828" priority="11895319">
      <formula>$J83:$J4117="CLOSED"</formula>
    </cfRule>
    <cfRule type="expression" dxfId="3827" priority="11895320">
      <formula>$J83:$J4117="OPEN"</formula>
    </cfRule>
  </conditionalFormatting>
  <conditionalFormatting sqref="AR705 B330:B332 AA279:AG280 AR279:AR280 L279:W280 AL279:AN280 G284 E289 G289 E293 G293 E296 G296 E273 E281 E276 E284 D330:D332 D354 F354 B354 D356 F356 B356 F365 B365 D370 F370 B370 D372:D373 F372:F373 B372:B373 D382:D383 F382:F383 B382:B383 F411 B411 F417:F419 E269 W460 D411 D417:D419 B417:B419 W462:W463 AL465:AN468 AR465:AR468 AA465:AG468 L465:W468 W469 W471:W480 G269 D492 B492 AR493 AA493:AG493 L493:W493 AR499 AA499:AG499 L499:W499 W484:W486 F492 AL493:AN493 AL499:AN499 H72:I72 G273 G276 AA705:AG705 L705:W705 AL705:AN705 G281 L790:X790 AA790:AG790 AR790 AL790:AN790 Z801:Z803 Z806:Z807">
    <cfRule type="expression" dxfId="3826" priority="11895635">
      <formula>$J72:$J4044="CLOSED"</formula>
    </cfRule>
    <cfRule type="expression" dxfId="3825" priority="11895636">
      <formula>$J72:$J4044="OPEN"</formula>
    </cfRule>
  </conditionalFormatting>
  <conditionalFormatting sqref="Y411 Y372:Y373 Y382:Y383 Y417:Y418 Y492 Y356 K417 Y354 Y365 Y370 E690:E691 E704">
    <cfRule type="expression" dxfId="3824" priority="11895909">
      <formula>$J354:$J4059="CLOSED"</formula>
    </cfRule>
    <cfRule type="expression" dxfId="3823" priority="11895910">
      <formula>$J354:$J4059="OPEN"</formula>
    </cfRule>
  </conditionalFormatting>
  <conditionalFormatting sqref="D238 D723:D725 I75:I76 B197:B221 D197:D221 B234 B238 D234">
    <cfRule type="expression" dxfId="3822" priority="11897131">
      <formula>$J75:$J4075="CLOSED"</formula>
    </cfRule>
    <cfRule type="expression" dxfId="3821" priority="11897132">
      <formula>$J75:$J4075="OPEN"</formula>
    </cfRule>
  </conditionalFormatting>
  <conditionalFormatting sqref="AO61:AQ61 AR332 AL332:AN332 K496 K503 K507 K516 K520 K528 K531 K535 K538 K543 K546 K549 K562 K565 X332 AA332:AG332 F587 F593 L332:V332 F618:F619 F621:F622 F573 AJ61:AK61">
    <cfRule type="expression" dxfId="3820" priority="11897589">
      <formula>$J61:$J3781="CLOSED"</formula>
    </cfRule>
    <cfRule type="expression" dxfId="3819" priority="11897590">
      <formula>$J61:$J3781="OPEN"</formula>
    </cfRule>
  </conditionalFormatting>
  <conditionalFormatting sqref="AL351:AN351 B579:D580 L351:X351 AR348 AL348:AN348 B571 B584 B591 B599 L348:X348 Z351:AG351 Z348:AG348 AR351">
    <cfRule type="expression" dxfId="3818" priority="11898381">
      <formula>$J348:$J4046="CLOSED"</formula>
    </cfRule>
    <cfRule type="expression" dxfId="3817" priority="11898382">
      <formula>$J348:$J4046="OPEN"</formula>
    </cfRule>
  </conditionalFormatting>
  <conditionalFormatting sqref="F315 F269:F271 F273:F278 F281:F285 F288:F290 F292:F298 F345:F351 F359 F362 F319">
    <cfRule type="expression" dxfId="3816" priority="11898841">
      <formula>$J269:$J4293="CLOSED"</formula>
    </cfRule>
    <cfRule type="expression" dxfId="3815" priority="11898842">
      <formula>$J269:$J4293="OPEN"</formula>
    </cfRule>
  </conditionalFormatting>
  <conditionalFormatting sqref="K182">
    <cfRule type="expression" dxfId="3814" priority="11899125">
      <formula>$J182:$J4231="CLOSED"</formula>
    </cfRule>
    <cfRule type="expression" dxfId="3813" priority="11899126">
      <formula>$J182:$J4231="OPEN"</formula>
    </cfRule>
  </conditionalFormatting>
  <conditionalFormatting sqref="J809:J818 J736:J746 J748:J750 A352:A376 A380:A386 A391:A395 A402:A415 Y79 J752 J728 A399 J800:J803 J806:J807">
    <cfRule type="expression" dxfId="3812" priority="11899601">
      <formula>$J79:$J3972="CLOSED"</formula>
    </cfRule>
    <cfRule type="expression" dxfId="3811" priority="11899602">
      <formula>$J79:$J3972="OPEN"</formula>
    </cfRule>
  </conditionalFormatting>
  <conditionalFormatting sqref="AO386:AQ386 AJ386:AK386 AO391:AQ392 AJ391:AK392 AO395:AQ395 AJ395:AK395 AO399:AQ399 AJ399:AK399 AO402:AQ402 AJ402:AK402 AJ413:AK413 AO413:AQ413 AJ416:AK416 AO416:AQ416 AJ422:AK422 AO422:AQ422 AJ427:AK427 AO427:AQ427 AJ431:AK431 AO431:AQ431">
    <cfRule type="expression" dxfId="3810" priority="11900443">
      <formula>$J386:$J4328="CLOSED"</formula>
    </cfRule>
    <cfRule type="expression" dxfId="3809" priority="11900444">
      <formula>$J386:$J4328="OPEN"</formula>
    </cfRule>
  </conditionalFormatting>
  <conditionalFormatting sqref="G628 G636:G638">
    <cfRule type="expression" dxfId="3808" priority="11902793">
      <formula>$J628:$J3923="CLOSED"</formula>
    </cfRule>
    <cfRule type="expression" dxfId="3807" priority="11902794">
      <formula>$J628:$J3923="OPEN"</formula>
    </cfRule>
  </conditionalFormatting>
  <conditionalFormatting sqref="K625 F572 F586 B586:D586 F592 B572:D572 B592:D592 K631">
    <cfRule type="expression" dxfId="3806" priority="11903441">
      <formula>$J572:$J4244="CLOSED"</formula>
    </cfRule>
    <cfRule type="expression" dxfId="3805" priority="11903442">
      <formula>$J572:$J4244="OPEN"</formula>
    </cfRule>
  </conditionalFormatting>
  <conditionalFormatting sqref="AH709:AI709 AH619:AI620">
    <cfRule type="expression" dxfId="3804" priority="11903747">
      <formula>$J619:$J4118="CLOSED"</formula>
    </cfRule>
    <cfRule type="expression" dxfId="3803" priority="11903748">
      <formula>$J619:$J4118="OPEN"</formula>
    </cfRule>
  </conditionalFormatting>
  <conditionalFormatting sqref="K81:K82">
    <cfRule type="expression" dxfId="3802" priority="11905935">
      <formula>$J81:$J4250="CLOSED"</formula>
    </cfRule>
    <cfRule type="expression" dxfId="3801" priority="11905936">
      <formula>$J81:$J4250="OPEN"</formula>
    </cfRule>
  </conditionalFormatting>
  <conditionalFormatting sqref="A626:A641 H777:I785 H618:I618 H622:I624">
    <cfRule type="expression" dxfId="3800" priority="11918241">
      <formula>$J618:$J3998="CLOSED"</formula>
    </cfRule>
    <cfRule type="expression" dxfId="3799" priority="11918242">
      <formula>$J618:$J3998="OPEN"</formula>
    </cfRule>
  </conditionalFormatting>
  <conditionalFormatting sqref="J631 J577 J625">
    <cfRule type="expression" dxfId="3798" priority="11918667">
      <formula>$J577:$J4488="CLOSED"</formula>
    </cfRule>
    <cfRule type="expression" dxfId="3797" priority="11918668">
      <formula>$J577:$J4488="OPEN"</formula>
    </cfRule>
  </conditionalFormatting>
  <conditionalFormatting sqref="Y54">
    <cfRule type="expression" dxfId="3796" priority="11919261">
      <formula>$J54:$J2816="CLOSED"</formula>
    </cfRule>
    <cfRule type="expression" dxfId="3795" priority="11919262">
      <formula>$J54:$J2816="OPEN"</formula>
    </cfRule>
  </conditionalFormatting>
  <conditionalFormatting sqref="AJ314:AK314 A714:A715 A700:A707 A717:A722 H625:I628 AO314:AQ314 AO327:AQ327 AJ327:AK327 H636:I636">
    <cfRule type="expression" dxfId="3794" priority="11920897">
      <formula>$J314:$J3693="CLOSED"</formula>
    </cfRule>
    <cfRule type="expression" dxfId="3793" priority="11920898">
      <formula>$J314:$J3693="OPEN"</formula>
    </cfRule>
  </conditionalFormatting>
  <conditionalFormatting sqref="F299:F300">
    <cfRule type="expression" dxfId="3792" priority="11924545">
      <formula>$J299:$J4057="CLOSED"</formula>
    </cfRule>
    <cfRule type="expression" dxfId="3791" priority="11924546">
      <formula>$J299:$J4057="OPEN"</formula>
    </cfRule>
  </conditionalFormatting>
  <conditionalFormatting sqref="E81:E82">
    <cfRule type="expression" dxfId="3790" priority="11926993">
      <formula>$J81:$J3996="CLOSED"</formula>
    </cfRule>
    <cfRule type="expression" dxfId="3789" priority="11926994">
      <formula>$J81:$J3996="OPEN"</formula>
    </cfRule>
  </conditionalFormatting>
  <conditionalFormatting sqref="C182 W224 E693">
    <cfRule type="expression" dxfId="3788" priority="11928185">
      <formula>$J182:$J4000="CLOSED"</formula>
    </cfRule>
    <cfRule type="expression" dxfId="3787" priority="11928186">
      <formula>$J182:$J4000="OPEN"</formula>
    </cfRule>
  </conditionalFormatting>
  <conditionalFormatting sqref="K141 E104 E141 E120">
    <cfRule type="expression" dxfId="3786" priority="11928327">
      <formula>$J104:$J3924="CLOSED"</formula>
    </cfRule>
    <cfRule type="expression" dxfId="3785" priority="11928328">
      <formula>$J104:$J3924="OPEN"</formula>
    </cfRule>
  </conditionalFormatting>
  <conditionalFormatting sqref="AH272:AI272">
    <cfRule type="expression" dxfId="3784" priority="11928385">
      <formula>$J272:$J4127="CLOSED"</formula>
    </cfRule>
    <cfRule type="expression" dxfId="3783" priority="11928386">
      <formula>$J272:$J4127="OPEN"</formula>
    </cfRule>
  </conditionalFormatting>
  <conditionalFormatting sqref="J747 J751 A299:A300 H299:I300 A334:A341 A396:A398 J79 J624 J639">
    <cfRule type="expression" dxfId="3782" priority="11928399">
      <formula>$J79:$J3976="CLOSED"</formula>
    </cfRule>
    <cfRule type="expression" dxfId="3781" priority="11928400">
      <formula>$J79:$J3976="OPEN"</formula>
    </cfRule>
  </conditionalFormatting>
  <conditionalFormatting sqref="AJ423:AK424 AJ443:AK452 AO423:AQ424 AO443:AQ452 AO459:AQ459 AJ481:AK482 AO481:AQ482 AO487:AQ487 AJ487:AK487 AO83:AQ83 AJ459:AK459 AJ83:AK83">
    <cfRule type="expression" dxfId="3780" priority="11928413">
      <formula>$J83:$J4307="CLOSED"</formula>
    </cfRule>
    <cfRule type="expression" dxfId="3779" priority="11928414">
      <formula>$J83:$J4307="OPEN"</formula>
    </cfRule>
  </conditionalFormatting>
  <conditionalFormatting sqref="AH708:AI708 AH699:AI699 AH713:AI713 AH716:AI716">
    <cfRule type="expression" dxfId="3778" priority="11929447">
      <formula>$J699:$J4205="CLOSED"</formula>
    </cfRule>
    <cfRule type="expression" dxfId="3777" priority="11929448">
      <formula>$J699:$J4205="OPEN"</formula>
    </cfRule>
  </conditionalFormatting>
  <conditionalFormatting sqref="Z272:AG272 Z273:Z274 Z276:Z277 Z279:Z282 Z266:Z270 Y262:Y263 AH293:AI294 AH296:AI297 Y303:Y304 AH284:AI287 AH289:AI291 Z307:Z308 AH322:AI323 Y377 Y409 Z423:Z424 Z443:Z452 Z459 Z481:Z485 L272:V272 Z487:Z495 Z501:Z502 Z499 AL272:AN272 Y182 AR272 Y253:Y255 Y805">
    <cfRule type="expression" dxfId="3776" priority="11929493">
      <formula>$J182:$J3976="CLOSED"</formula>
    </cfRule>
    <cfRule type="expression" dxfId="3775" priority="11929494">
      <formula>$J182:$J3976="OPEN"</formula>
    </cfRule>
  </conditionalFormatting>
  <conditionalFormatting sqref="J328 AO69:AQ70 AJ69:AK70 J333 J341">
    <cfRule type="expression" dxfId="3774" priority="11929575">
      <formula>$J69:$J4004="CLOSED"</formula>
    </cfRule>
    <cfRule type="expression" dxfId="3773" priority="11929576">
      <formula>$J69:$J4004="OPEN"</formula>
    </cfRule>
  </conditionalFormatting>
  <conditionalFormatting sqref="C261 Y197:Y198 Y219:Y220 Y200:Y201 E313 AH326:AI326 C357:C358 C360:C361 C363:C364 C374:C375 C378:C379 C384:C385 C389:C390 C393:C394 C397:C398 C400:C401 AH324:AI324">
    <cfRule type="expression" dxfId="3772" priority="11929599">
      <formula>$J197:$J3977="CLOSED"</formula>
    </cfRule>
    <cfRule type="expression" dxfId="3771" priority="11929600">
      <formula>$J197:$J3977="OPEN"</formula>
    </cfRule>
  </conditionalFormatting>
  <conditionalFormatting sqref="G224">
    <cfRule type="expression" dxfId="3770" priority="11929701">
      <formula>$J224:$J4392="CLOSED"</formula>
    </cfRule>
    <cfRule type="expression" dxfId="3769" priority="11929702">
      <formula>$J224:$J4392="OPEN"</formula>
    </cfRule>
  </conditionalFormatting>
  <conditionalFormatting sqref="K710 D666:D667 E710 K632 AJ396:AK396 AJ338:AK338 AO338:AQ338 E585 K587 K593 K597 K608 K615 K585 K573 AO396:AQ396 K626">
    <cfRule type="expression" dxfId="3768" priority="11929851">
      <formula>$J338:$J4344="CLOSED"</formula>
    </cfRule>
    <cfRule type="expression" dxfId="3767" priority="11929852">
      <formula>$J338:$J4344="OPEN"</formula>
    </cfRule>
  </conditionalFormatting>
  <conditionalFormatting sqref="E317 E205:E208 C269:C270 C273:C274 C276:C277 C281:C282 C284:C285 C289:C290 C293:C294 C296:C297 E323 E234 E238 E321">
    <cfRule type="expression" dxfId="3766" priority="11929925">
      <formula>$J205:$J3984="CLOSED"</formula>
    </cfRule>
    <cfRule type="expression" dxfId="3765" priority="11929926">
      <formula>$J205:$J3984="OPEN"</formula>
    </cfRule>
  </conditionalFormatting>
  <conditionalFormatting sqref="H79:I79 E693">
    <cfRule type="expression" dxfId="3764" priority="11929973">
      <formula>$J79:$J4137="CLOSED"</formula>
    </cfRule>
    <cfRule type="expression" dxfId="3763" priority="11929974">
      <formula>$J79:$J4137="OPEN"</formula>
    </cfRule>
  </conditionalFormatting>
  <conditionalFormatting sqref="Y396 Y338">
    <cfRule type="expression" dxfId="3762" priority="11930081">
      <formula>$J338:$J4095="CLOSED"</formula>
    </cfRule>
    <cfRule type="expression" dxfId="3761" priority="11930082">
      <formula>$J338:$J4095="OPEN"</formula>
    </cfRule>
  </conditionalFormatting>
  <conditionalFormatting sqref="AO577:AQ577 AJ577:AK577">
    <cfRule type="expression" dxfId="3760" priority="11930255">
      <formula>$J577:$J4051="CLOSED"</formula>
    </cfRule>
    <cfRule type="expression" dxfId="3759" priority="11930256">
      <formula>$J577:$J4051="OPEN"</formula>
    </cfRule>
  </conditionalFormatting>
  <conditionalFormatting sqref="X705 X601:X603 C601:C603 C266:C268 X267:Y268 Y279:Y280 AL155:AN160 AR155:AR160 Z155:AG160 L155:X160 Z162:AG165 AR162:AR165 AL162:AN165 L167:V168 Z167:AG168 AR167:AR168 AL167:AN168 L170:V171 Z170:AG171 AR170:AR171 AL170:AN171 L162:V165 L173:V174 Z173:AG174 AR173:AR174 AL173:AN174 X173:X174 X170:X171 X167:X168 X162:X163 L176:V177 Z176:AG177 AR176:AR177 AL176:AN177 X176:X177 Z179:AG181 AR179:AR181 AL179:AN181 X179:X181 L179:V181 AA183:AG193 AR183:AR193 AL183:AN193 Z183:Z196 AR222:AR223 AL222:AN223 L222:V223 L232:V232 AA232:AG232 X165 Z222:AG222 AA223:AG223 C245:C252 X245:X252 AR226 L183:V193 AA226:AG226 H68:I68 AL226:AN226 AR228 AR232 Z223:Z242 E245:F252 K301:K302 K305:K306 Y266 E266:F268 Y272 C307:C308 Y307:Y308 E307:F308 W357:W364 W374:W375 W378:W379 W384:W385 W389:W390 W393:W394 W397:W398 W400 X408 E408:F408 AL228:AN228 Y446:Y447 Y449:Y450 C408 Y423:Y424 Y443:Y444 X465:X468 Y481:Y482 L228:V228 Y487 X493 Z497:Z498 X499 L226:W226 AL232:AN232 E590:F590 E601:F603 AA228:AG228 C590 X590">
    <cfRule type="expression" dxfId="3758" priority="11930329">
      <formula>$J68:$J3864="CLOSED"</formula>
    </cfRule>
    <cfRule type="expression" dxfId="3757" priority="11930330">
      <formula>$J68:$J3864="OPEN"</formula>
    </cfRule>
  </conditionalFormatting>
  <conditionalFormatting sqref="A245:A255 A590:A595">
    <cfRule type="expression" dxfId="3756" priority="11930435">
      <formula>$J245:$J4363="CLOSED"</formula>
    </cfRule>
    <cfRule type="expression" dxfId="3755" priority="11930436">
      <formula>$J245:$J4363="OPEN"</formula>
    </cfRule>
  </conditionalFormatting>
  <conditionalFormatting sqref="Y419 H64:I65 A64:A65">
    <cfRule type="expression" dxfId="3754" priority="11930469">
      <formula>$J64:$J3820="CLOSED"</formula>
    </cfRule>
    <cfRule type="expression" dxfId="3753" priority="11930470">
      <formula>$J64:$J3820="OPEN"</formula>
    </cfRule>
  </conditionalFormatting>
  <conditionalFormatting sqref="K328 K333 K341">
    <cfRule type="expression" dxfId="3752" priority="11930495">
      <formula>$J328:$J4405="CLOSED"</formula>
    </cfRule>
    <cfRule type="expression" dxfId="3751" priority="11930496">
      <formula>$J328:$J4405="OPEN"</formula>
    </cfRule>
  </conditionalFormatting>
  <conditionalFormatting sqref="J330:J332 J299:J300 J346:J347 J349:J350">
    <cfRule type="expression" dxfId="3750" priority="11930867">
      <formula>$J299:$J4233="CLOSED"</formula>
    </cfRule>
    <cfRule type="expression" dxfId="3749" priority="11930868">
      <formula>$J299:$J4233="OPEN"</formula>
    </cfRule>
  </conditionalFormatting>
  <conditionalFormatting sqref="L198:W198 Y269:Y270 Y273:Y274 Y276:Y277 Y281:Y282 AL197:AN198 AR197:AR198 Z197:AG198 L219:V220 AL219:AN220 AR219:AR220 Z219:AG220 AL200:AN201 AR200:AR201 Z200:AG201 Y202:Y218 X202:X220 L201:W201 X221:Y221 E261 L197:X197 X199:Y199 AH346:AI347 AH349:AI350 L200:X200">
    <cfRule type="expression" dxfId="3748" priority="11930869">
      <formula>$J197:$J3975="CLOSED"</formula>
    </cfRule>
    <cfRule type="expression" dxfId="3747" priority="11930870">
      <formula>$J197:$J3975="OPEN"</formula>
    </cfRule>
  </conditionalFormatting>
  <conditionalFormatting sqref="AH520:AI520 AH472:AI472 AH496:AI496 K575 AH516:AI516 AH528:AI528 AH503:AI503 AH476:AI476 AH507:AI507">
    <cfRule type="expression" dxfId="3746" priority="11931017">
      <formula>$J472:$J3779="CLOSED"</formula>
    </cfRule>
    <cfRule type="expression" dxfId="3745" priority="11931018">
      <formula>$J472:$J3779="OPEN"</formula>
    </cfRule>
  </conditionalFormatting>
  <conditionalFormatting sqref="AH197:AI198 J75:J76 AH219:AI220 AH200:AI201">
    <cfRule type="expression" dxfId="3744" priority="11931131">
      <formula>$J75:$J3914="CLOSED"</formula>
    </cfRule>
    <cfRule type="expression" dxfId="3743" priority="11931132">
      <formula>$J75:$J3914="OPEN"</formula>
    </cfRule>
  </conditionalFormatting>
  <conditionalFormatting sqref="AH226:AI226 AH155:AI160 AH162:AI165 AH167:AI168 AH170:AI171 AH173:AI174 AH176:AI177 AH179:AI181 AH183:AI193 AH222:AI223 AH232:AI232 AH228:AI228 H360:I365">
    <cfRule type="expression" dxfId="3742" priority="11931247">
      <formula>$J155:$J4012="CLOSED"</formula>
    </cfRule>
    <cfRule type="expression" dxfId="3741" priority="11931248">
      <formula>$J155:$J4012="OPEN"</formula>
    </cfRule>
  </conditionalFormatting>
  <conditionalFormatting sqref="E747 E751 AL110:AN120 AR110:AR120 Z110:AG120 L111:V115 L116:X120 AA124:AG125 L124:V125 AA127:AG128 L127:V128 L129:X129 Z107:AG107 AR107 AA141:AG141 L140:X141 AL107:AN107 L107:X107 L110:X110 L104:X104 X166 X169 X172 X175 X178 AL104:AN104 W113:X113 AR124:AR129 AL124:AN129 Z140:AG140 AR140:AR141 AL140:AN141 L145:X145 Z145:AG145 AR145 AL145:AN145 L151:X151 Z151:AG151 AR151 AL151:AN151 L154:X154 AA154:AG154 AR154 AL154:AN154 L161:X161 AA161:AG161 AR161 AL161:AN161 L166:V166 AA166:AG166 AR166 AL166:AN166 L169:V169 AA169:AG169 AR169 AL169:AN169 L172:V172 AA172:AG172 AR172 AL172:AN172 L175:V175 AA175:AG175 AR175 AL175:AN175 L178:V178 AA178:AG178 AR178 AL178:AN178 W162:W193 W222:W223 AR104 W228 W232 L126:X126 Z126:AG126 Z129:AG129 Z104:AG104">
    <cfRule type="expression" dxfId="3740" priority="11931269">
      <formula>$J104:$J3921="CLOSED"</formula>
    </cfRule>
    <cfRule type="expression" dxfId="3739" priority="11931270">
      <formula>$J104:$J3921="OPEN"</formula>
    </cfRule>
  </conditionalFormatting>
  <conditionalFormatting sqref="AO309:AQ309 AO146:AQ148 AJ146:AK148 AO240:AQ241 AJ240:AK241 AO243:AQ244 AJ243:AK244 AJ428:AK428 AO428:AQ428 AO500:AQ500 AJ500:AK500 AO142:AQ142 AJ142:AK142 AJ309:AK309">
    <cfRule type="expression" dxfId="3738" priority="11931305">
      <formula>$J142:$J4367="CLOSED"</formula>
    </cfRule>
    <cfRule type="expression" dxfId="3737" priority="11931306">
      <formula>$J142:$J4367="OPEN"</formula>
    </cfRule>
  </conditionalFormatting>
  <conditionalFormatting sqref="X331:Y331 G157:G160 G163:G165 G171 G174 G177 G180:G181 G183:G193 G222:G223 G155 G228 G232 G168 G226">
    <cfRule type="expression" dxfId="3736" priority="11931389">
      <formula>$J155:$J4322="CLOSED"</formula>
    </cfRule>
    <cfRule type="expression" dxfId="3735" priority="11931390">
      <formula>$J155:$J4322="OPEN"</formula>
    </cfRule>
  </conditionalFormatting>
  <conditionalFormatting sqref="J36">
    <cfRule type="expression" dxfId="3734" priority="11931847">
      <formula>$J36:$J749="CLOSED"</formula>
    </cfRule>
    <cfRule type="expression" dxfId="3733" priority="11931848">
      <formula>$J36:$J749="OPEN"</formula>
    </cfRule>
  </conditionalFormatting>
  <conditionalFormatting sqref="AJ780:AK780 AJ604:AK606 AO604:AQ606 AO780:AQ780">
    <cfRule type="expression" dxfId="3732" priority="11931953">
      <formula>$J604:$J4826="CLOSED"</formula>
    </cfRule>
    <cfRule type="expression" dxfId="3731" priority="11931954">
      <formula>$J604:$J4826="OPEN"</formula>
    </cfRule>
  </conditionalFormatting>
  <conditionalFormatting sqref="K61">
    <cfRule type="expression" dxfId="3730" priority="11932007">
      <formula>$J61:$J3533="CLOSED"</formula>
    </cfRule>
    <cfRule type="expression" dxfId="3729" priority="11932008">
      <formula>$J61:$J3533="OPEN"</formula>
    </cfRule>
  </conditionalFormatting>
  <conditionalFormatting sqref="B641:C641 B640:G640 F666:F667 B666:B667 D700 B709 D709 B700 E614:E616 B623:D623 F623 F620 B620:D620 E641:G641">
    <cfRule type="expression" dxfId="3728" priority="11933149">
      <formula>$J614:$J4282="CLOSED"</formula>
    </cfRule>
    <cfRule type="expression" dxfId="3727" priority="11933150">
      <formula>$J614:$J4282="OPEN"</formula>
    </cfRule>
  </conditionalFormatting>
  <conditionalFormatting sqref="Y625 AL588:AN589 Z588:AG589 AR588:AR589 AL594:AN595 Z594:AG595 AR594:AR595 L578:V578 AL574:AN574 L588:V589 L594:V595 L598:V598 L609:V609 AL578:AN578 AR574 Z578:AG578 AR578 L574:V574 AL598:AN598 Z598:AG598 AR598 AL609:AN609 AR609 Z609:AG609 Y631 Z574:AG574">
    <cfRule type="expression" dxfId="3726" priority="11933791">
      <formula>$J574:$J3793="CLOSED"</formula>
    </cfRule>
    <cfRule type="expression" dxfId="3725" priority="11933792">
      <formula>$J574:$J3793="OPEN"</formula>
    </cfRule>
  </conditionalFormatting>
  <conditionalFormatting sqref="G579:G580 G584">
    <cfRule type="expression" dxfId="3724" priority="11934419">
      <formula>$J579:$J4008="CLOSED"</formula>
    </cfRule>
    <cfRule type="expression" dxfId="3723" priority="11934420">
      <formula>$J579:$J4008="OPEN"</formula>
    </cfRule>
  </conditionalFormatting>
  <conditionalFormatting sqref="AH719:AI719 Y614">
    <cfRule type="expression" dxfId="3722" priority="11934439">
      <formula>$J614:$J3800="CLOSED"</formula>
    </cfRule>
    <cfRule type="expression" dxfId="3721" priority="11934440">
      <formula>$J614:$J3800="OPEN"</formula>
    </cfRule>
  </conditionalFormatting>
  <conditionalFormatting sqref="AH700:AI700 W717:W718 AR563:AR564 L563:V564 AA563:AG564 AL563:AN564 X563:X564 X566:X570 AR566:AR570 AL566:AN570 AA566:AG570 L566:V570 Z545:AG545 X545 AL545:AN545 Y584 L545:V545 X548 AR545 X551 AH666:AI666">
    <cfRule type="expression" dxfId="3720" priority="11934963">
      <formula>$J545:$J3775="CLOSED"</formula>
    </cfRule>
    <cfRule type="expression" dxfId="3719" priority="11934964">
      <formula>$J545:$J3775="OPEN"</formula>
    </cfRule>
  </conditionalFormatting>
  <conditionalFormatting sqref="H813:I818 J60">
    <cfRule type="expression" dxfId="3718" priority="11935219">
      <formula>$J60:$J3299="CLOSED"</formula>
    </cfRule>
    <cfRule type="expression" dxfId="3717" priority="11935220">
      <formula>$J60:$J3299="OPEN"</formula>
    </cfRule>
  </conditionalFormatting>
  <conditionalFormatting sqref="AO628:AQ628 AJ636:AK636 AO636:AQ636 AJ628:AK628">
    <cfRule type="expression" dxfId="3716" priority="11935351">
      <formula>$J628:$J4061="CLOSED"</formula>
    </cfRule>
    <cfRule type="expression" dxfId="3715" priority="11935352">
      <formula>$J628:$J4061="OPEN"</formula>
    </cfRule>
  </conditionalFormatting>
  <conditionalFormatting sqref="Y421 AJ610:AK611 AO610:AQ611 Y415">
    <cfRule type="expression" dxfId="3714" priority="11935393">
      <formula>$J415:$J3876="CLOSED"</formula>
    </cfRule>
    <cfRule type="expression" dxfId="3713" priority="11935394">
      <formula>$J415:$J3876="OPEN"</formula>
    </cfRule>
  </conditionalFormatting>
  <conditionalFormatting sqref="X198 H66:I67 A66:A67 C205:C208 C213:C214 C216:C217 C219:C220 C238 X201 AH332:AI332 C234 C600">
    <cfRule type="expression" dxfId="3712" priority="11936047">
      <formula>$J66:$J3847="CLOSED"</formula>
    </cfRule>
    <cfRule type="expression" dxfId="3711" priority="11936048">
      <formula>$J66:$J3847="OPEN"</formula>
    </cfRule>
  </conditionalFormatting>
  <conditionalFormatting sqref="W709 W625:W638 J245:J252 H301:I307 J266:J268 H377:I380 H308:J308 J590 J601:J603 J408 W577 J307">
    <cfRule type="expression" dxfId="3710" priority="11936181">
      <formula>$J245:$J4202="CLOSED"</formula>
    </cfRule>
    <cfRule type="expression" dxfId="3709" priority="11936182">
      <formula>$J245:$J4202="OPEN"</formula>
    </cfRule>
  </conditionalFormatting>
  <conditionalFormatting sqref="F613 K640:K641 B719:B722 D719:D722 F719:F722 F615 D610:D611 B588:G589 B594:G595 F596 B598:G598 F607 B609:G609 B610:B611 B574:G574 AP575:AR575 B578:G578 AK575:AL575 B596:D596 B607:D607 F576 B576:D576 F611">
    <cfRule type="expression" dxfId="3708" priority="11937947">
      <formula>$J574:$J4245="CLOSED"</formula>
    </cfRule>
    <cfRule type="expression" dxfId="3707" priority="11937948">
      <formula>$J574:$J4245="OPEN"</formula>
    </cfRule>
  </conditionalFormatting>
  <conditionalFormatting sqref="E572 E586 E592">
    <cfRule type="expression" dxfId="3706" priority="11941867">
      <formula>$J572:$J4269="CLOSED"</formula>
    </cfRule>
    <cfRule type="expression" dxfId="3705" priority="11941868">
      <formula>$J572:$J4269="OPEN"</formula>
    </cfRule>
  </conditionalFormatting>
  <conditionalFormatting sqref="B705:D705 D601:D603 B279:D280 E138:E139 E146:E148 K146:K148 E240:E241 K240:K241 D245:D252 E243:E244 B245:B252 D266:D268 B266:B268 D307:D308 B307:B308 B408 K428 D408 E428 B465:D468 E500 B493:D493 B499:D499 K500 K309 E142 K142 B590 B601:B603 E309 D590 G329 B790:D790">
    <cfRule type="expression" dxfId="3704" priority="11942039">
      <formula>$J138:$J4149="CLOSED"</formula>
    </cfRule>
    <cfRule type="expression" dxfId="3703" priority="11942040">
      <formula>$J138:$J4149="OPEN"</formula>
    </cfRule>
  </conditionalFormatting>
  <conditionalFormatting sqref="AH529:AI538 AH541:AI543 AH586:AI586 AH572:AI572 AH592:AI592">
    <cfRule type="expression" dxfId="3702" priority="4999">
      <formula>$J529:$J3816="CLOSED"</formula>
    </cfRule>
    <cfRule type="expression" dxfId="3701" priority="5000">
      <formula>$J529:$J3816="OPEN"</formula>
    </cfRule>
  </conditionalFormatting>
  <conditionalFormatting sqref="J708 J666:J668 J699:J700 J713:J718">
    <cfRule type="expression" dxfId="3700" priority="4993">
      <formula>$J666:$J4565="CLOSED"</formula>
    </cfRule>
    <cfRule type="expression" dxfId="3699" priority="4994">
      <formula>$J666:$J4565="OPEN"</formula>
    </cfRule>
  </conditionalFormatting>
  <conditionalFormatting sqref="AL709:AN709 G709 AA709:AG709 P709:V709 C709 L709 AR619:AR620 AL619:AN620 AA619:AG620 AR709">
    <cfRule type="expression" dxfId="3698" priority="11947765">
      <formula>$J619:$J4057="CLOSED"</formula>
    </cfRule>
    <cfRule type="expression" dxfId="3697" priority="11947766">
      <formula>$J619:$J4057="OPEN"</formula>
    </cfRule>
  </conditionalFormatting>
  <conditionalFormatting sqref="K618 K621">
    <cfRule type="expression" dxfId="3696" priority="11948545">
      <formula>$J618:$J4291="CLOSED"</formula>
    </cfRule>
    <cfRule type="expression" dxfId="3695" priority="11948546">
      <formula>$J618:$J4291="OPEN"</formula>
    </cfRule>
  </conditionalFormatting>
  <conditionalFormatting sqref="H800:I811">
    <cfRule type="expression" dxfId="3694" priority="11949831">
      <formula>$J800:$J4052="CLOSED"</formula>
    </cfRule>
    <cfRule type="expression" dxfId="3693" priority="11949832">
      <formula>$J800:$J4052="OPEN"</formula>
    </cfRule>
  </conditionalFormatting>
  <conditionalFormatting sqref="G627">
    <cfRule type="expression" dxfId="3692" priority="11961921">
      <formula>$J627:$J4049="CLOSED"</formula>
    </cfRule>
    <cfRule type="expression" dxfId="3691" priority="11961922">
      <formula>$J627:$J4049="OPEN"</formula>
    </cfRule>
  </conditionalFormatting>
  <conditionalFormatting sqref="AH813:AI818">
    <cfRule type="expression" dxfId="3690" priority="11973253">
      <formula>$J813:$J3946="CLOSED"</formula>
    </cfRule>
    <cfRule type="expression" dxfId="3689" priority="11973254">
      <formula>$J813:$J3946="OPEN"</formula>
    </cfRule>
  </conditionalFormatting>
  <conditionalFormatting sqref="G608 M501:O501 G577 G597 M494:O494 G626">
    <cfRule type="expression" dxfId="3688" priority="11974819">
      <formula>$J494:$J3918="CLOSED"</formula>
    </cfRule>
    <cfRule type="expression" dxfId="3687" priority="11974820">
      <formula>$J494:$J3918="OPEN"</formula>
    </cfRule>
  </conditionalFormatting>
  <conditionalFormatting sqref="K555:K556 K560:K561 Y60">
    <cfRule type="expression" dxfId="3686" priority="11975555">
      <formula>$J60:$J3295="CLOSED"</formula>
    </cfRule>
    <cfRule type="expression" dxfId="3685" priority="11975556">
      <formula>$J60:$J3295="OPEN"</formula>
    </cfRule>
  </conditionalFormatting>
  <conditionalFormatting sqref="B710:D710 B301:B302 D301:D302 D305:D306 B305:B306 K592 K596 E604:E606 K604:K607 K614 B585:D585 K572 K780 E780 K586">
    <cfRule type="expression" dxfId="3684" priority="11997159">
      <formula>$J301:$J4309="CLOSED"</formula>
    </cfRule>
    <cfRule type="expression" dxfId="3683" priority="11997160">
      <formula>$J301:$J4309="OPEN"</formula>
    </cfRule>
  </conditionalFormatting>
  <conditionalFormatting sqref="H60:I60">
    <cfRule type="expression" dxfId="3682" priority="12000161">
      <formula>$J60:$J3460="CLOSED"</formula>
    </cfRule>
    <cfRule type="expression" dxfId="3681" priority="12000162">
      <formula>$J60:$J3460="OPEN"</formula>
    </cfRule>
  </conditionalFormatting>
  <conditionalFormatting sqref="AJ797:AK797 AO797:AQ797 AJ804:AK804 AO804:AQ804 AJ808:AK808 AO808:AQ808">
    <cfRule type="expression" dxfId="3680" priority="12000423">
      <formula>$J797:$J4135="CLOSED"</formula>
    </cfRule>
    <cfRule type="expression" dxfId="3679" priority="12000424">
      <formula>$J797:$J4135="OPEN"</formula>
    </cfRule>
  </conditionalFormatting>
  <conditionalFormatting sqref="Y73">
    <cfRule type="expression" dxfId="3678" priority="12000533">
      <formula>$J73:$J3981="CLOSED"</formula>
    </cfRule>
    <cfRule type="expression" dxfId="3677" priority="12000534">
      <formula>$J73:$J3981="OPEN"</formula>
    </cfRule>
  </conditionalFormatting>
  <conditionalFormatting sqref="AO68:AQ68 AJ68:AK68">
    <cfRule type="expression" dxfId="3676" priority="12000617">
      <formula>$J68:$J3948="CLOSED"</formula>
    </cfRule>
    <cfRule type="expression" dxfId="3675" priority="12000618">
      <formula>$J68:$J3948="OPEN"</formula>
    </cfRule>
  </conditionalFormatting>
  <conditionalFormatting sqref="C614 Z614:Z616 X646">
    <cfRule type="expression" dxfId="3674" priority="12000881">
      <formula>$J614:$J3828="CLOSED"</formula>
    </cfRule>
    <cfRule type="expression" dxfId="3673" priority="12000882">
      <formula>$J614:$J3828="OPEN"</formula>
    </cfRule>
  </conditionalFormatting>
  <conditionalFormatting sqref="K638 K629:K630 K634:K636 K405">
    <cfRule type="expression" dxfId="3672" priority="12001793">
      <formula>$J405:$J3735="CLOSED"</formula>
    </cfRule>
    <cfRule type="expression" dxfId="3671" priority="12001794">
      <formula>$J405:$J3735="OPEN"</formula>
    </cfRule>
  </conditionalFormatting>
  <conditionalFormatting sqref="Y646 Y658 AA625:AG625 AR625 L625:V625 AL631:AN631 AA631:AG631 AR631 L631:V631 Z610:Z611 X621 X618 M310:O310 AL625:AN625">
    <cfRule type="expression" dxfId="3670" priority="12001983">
      <formula>$J310:$J3527="CLOSED"</formula>
    </cfRule>
    <cfRule type="expression" dxfId="3669" priority="12001984">
      <formula>$J310:$J3527="OPEN"</formula>
    </cfRule>
  </conditionalFormatting>
  <conditionalFormatting sqref="B729:B735 F729:F735 D778:D779 F778:F779 D782:D787 D789 F781:F789 D753:D776 F753:F776 D791:D796 F791:F797 E669:E671 E673:E674 E676:E677 E682:E683 E685:E686 E694:E695 E697:E698 E706:E707 E711:E712 E714:E715 E717:E718 AR400:AR401 AL400:AN401 L400:V401 Z400:AG401 AH64:AI65 X400:X401 B778:B779 B781:B789 B753:B776 E624 E639 B791:B797 F804 B804 F808 B808">
    <cfRule type="expression" dxfId="3668" priority="12004803">
      <formula>$J64:$J3727="CLOSED"</formula>
    </cfRule>
    <cfRule type="expression" dxfId="3667" priority="12004804">
      <formula>$J64:$J3727="OPEN"</formula>
    </cfRule>
  </conditionalFormatting>
  <conditionalFormatting sqref="X261:Y261 AH334:AI335 AH339:AI340 E331">
    <cfRule type="expression" dxfId="3666" priority="12013709">
      <formula>$J261:$J4038="CLOSED"</formula>
    </cfRule>
    <cfRule type="expression" dxfId="3665" priority="12013710">
      <formula>$J261:$J4038="OPEN"</formula>
    </cfRule>
  </conditionalFormatting>
  <conditionalFormatting sqref="J77:J78">
    <cfRule type="expression" dxfId="3664" priority="12013727">
      <formula>$J77:$J3945="CLOSED"</formula>
    </cfRule>
    <cfRule type="expression" dxfId="3663" priority="12013728">
      <formula>$J77:$J3945="OPEN"</formula>
    </cfRule>
  </conditionalFormatting>
  <conditionalFormatting sqref="A579:A589 A599:A609">
    <cfRule type="expression" dxfId="3662" priority="12013777">
      <formula>$J579:$J3975="CLOSED"</formula>
    </cfRule>
    <cfRule type="expression" dxfId="3661" priority="12013778">
      <formula>$J579:$J3975="OPEN"</formula>
    </cfRule>
  </conditionalFormatting>
  <conditionalFormatting sqref="AO720:AQ722 AJ720:AK722">
    <cfRule type="expression" dxfId="3660" priority="12013785">
      <formula>$J720:$J4092="CLOSED"</formula>
    </cfRule>
    <cfRule type="expression" dxfId="3659" priority="12013786">
      <formula>$J720:$J4092="OPEN"</formula>
    </cfRule>
  </conditionalFormatting>
  <conditionalFormatting sqref="AL728:AN728 AR728 Z728:AG728 L737:V737 Z737:AG737 AL737:AN737 AR737 L740:V740 Z740:AG740 AL740:AN740 AR740 L728:V728 L748:V748 Z748:AG748 AL748:AN748 AR748 L752:V752 Z752:AG752 AL752:AN752 AR752 Y777">
    <cfRule type="expression" dxfId="3658" priority="12013797">
      <formula>$J728:$J4167="CLOSED"</formula>
    </cfRule>
    <cfRule type="expression" dxfId="3657" priority="12013798">
      <formula>$J728:$J4167="OPEN"</formula>
    </cfRule>
  </conditionalFormatting>
  <conditionalFormatting sqref="E316 E322 G316 E320 F330:F331 AJ346:AK347 AO346:AQ347 AJ349:AK350 AO349:AQ350 F414:F415 F420:F421 G322 G320">
    <cfRule type="expression" dxfId="3656" priority="12013841">
      <formula>$J316:$J4284="CLOSED"</formula>
    </cfRule>
    <cfRule type="expression" dxfId="3655" priority="12013842">
      <formula>$J316:$J4284="OPEN"</formula>
    </cfRule>
  </conditionalFormatting>
  <conditionalFormatting sqref="AH354:AI354 AH356:AI356 AH365:AI365 AH370:AI370 AH372:AI373 AH382:AI383 AH411:AI411 AH417:AI418 AH492:AI492">
    <cfRule type="expression" dxfId="3654" priority="12013845">
      <formula>$J354:$J4118="CLOSED"</formula>
    </cfRule>
    <cfRule type="expression" dxfId="3653" priority="12013846">
      <formula>$J354:$J4118="OPEN"</formula>
    </cfRule>
  </conditionalFormatting>
  <conditionalFormatting sqref="J565 J581:J582 J504:J506 J508:J515 J517:J519 J521:J527 J529:J562">
    <cfRule type="expression" dxfId="3652" priority="12013847">
      <formula>$J504:$J4423="CLOSED"</formula>
    </cfRule>
    <cfRule type="expression" dxfId="3651" priority="12013848">
      <formula>$J504:$J4423="OPEN"</formula>
    </cfRule>
  </conditionalFormatting>
  <conditionalFormatting sqref="G203 G210 G213 G216 G219 G197 F316:F317 F320:F326 B84:D84 G200 K460:K461 K463:K464 K469:K470 K473:K474 K478:K479 K484:K485 F600">
    <cfRule type="expression" dxfId="3650" priority="12013853">
      <formula>$J84:$J4104="CLOSED"</formula>
    </cfRule>
    <cfRule type="expression" dxfId="3649" priority="12013854">
      <formula>$J84:$J4104="OPEN"</formula>
    </cfRule>
  </conditionalFormatting>
  <conditionalFormatting sqref="AJ272:AK272 AO272:AQ272">
    <cfRule type="expression" dxfId="3648" priority="12013867">
      <formula>$J272:$J4317="CLOSED"</formula>
    </cfRule>
    <cfRule type="expression" dxfId="3647" priority="12013868">
      <formula>$J272:$J4317="OPEN"</formula>
    </cfRule>
  </conditionalFormatting>
  <conditionalFormatting sqref="E197 D330:D332 B330:B332 E210 E213 E216 E219 B84:G84 E200 E275 E278 E283 E288 E292 E295 E298 E315 E319 E271 B354 D354 E345 E348 E351 B356 D356 E359 E362 B365 B370 D370 B372:B373 D372:D373 B382:B383 D382:D383 D411 B411 B417:B419 D417:D419 D492 B492 E203">
    <cfRule type="expression" dxfId="3646" priority="12013875">
      <formula>$J84:$J4080="CLOSED"</formula>
    </cfRule>
    <cfRule type="expression" dxfId="3645" priority="12013876">
      <formula>$J84:$J4080="OPEN"</formula>
    </cfRule>
  </conditionalFormatting>
  <conditionalFormatting sqref="AH612:AI613">
    <cfRule type="expression" dxfId="3644" priority="12013909">
      <formula>$J612:$J4113="CLOSED"</formula>
    </cfRule>
    <cfRule type="expression" dxfId="3643" priority="12013910">
      <formula>$J612:$J4113="OPEN"</formula>
    </cfRule>
  </conditionalFormatting>
  <conditionalFormatting sqref="J288 J269:J271 J273:J278 J281:J283 J295 J298 J315 J319 J292">
    <cfRule type="expression" dxfId="3642" priority="12013911">
      <formula>$J269:$J4207="CLOSED"</formula>
    </cfRule>
    <cfRule type="expression" dxfId="3641" priority="12013912">
      <formula>$J269:$J4207="OPEN"</formula>
    </cfRule>
  </conditionalFormatting>
  <conditionalFormatting sqref="G272 Z339:Z340 Z334:Z335">
    <cfRule type="expression" dxfId="3640" priority="12013927">
      <formula>$J272:$J4437="CLOSED"</formula>
    </cfRule>
    <cfRule type="expression" dxfId="3639" priority="12013928">
      <formula>$J272:$J4437="OPEN"</formula>
    </cfRule>
  </conditionalFormatting>
  <conditionalFormatting sqref="AH221:AI221 AH202:AI218 AH199:AI199 AH234:AI234 AH238:AI238 AH269:AI270 AH273:AI274 AH276:AI277 AH281:AI282">
    <cfRule type="expression" dxfId="3638" priority="12014029">
      <formula>$J199:$J4036="CLOSED"</formula>
    </cfRule>
    <cfRule type="expression" dxfId="3637" priority="12014030">
      <formula>$J199:$J4036="OPEN"</formula>
    </cfRule>
  </conditionalFormatting>
  <conditionalFormatting sqref="J329 J312:J313 J334:J340 J352:J356 J365:J366 J368:J373 J381:J383 J406:J407 J410:J412 J490">
    <cfRule type="expression" dxfId="3636" priority="12014045">
      <formula>$J312:$J4245="CLOSED"</formula>
    </cfRule>
    <cfRule type="expression" dxfId="3635" priority="12014046">
      <formula>$J312:$J4245="OPEN"</formula>
    </cfRule>
  </conditionalFormatting>
  <conditionalFormatting sqref="AH325:AI325 AH345:AI345">
    <cfRule type="expression" dxfId="3634" priority="12014063">
      <formula>$J325:$J4441="CLOSED"</formula>
    </cfRule>
    <cfRule type="expression" dxfId="3633" priority="12014064">
      <formula>$J325:$J4441="OPEN"</formula>
    </cfRule>
  </conditionalFormatting>
  <conditionalFormatting sqref="C624 C639">
    <cfRule type="expression" dxfId="3632" priority="4473">
      <formula>$J624:$J3825="CLOSED"</formula>
    </cfRule>
    <cfRule type="expression" dxfId="3631" priority="4474">
      <formula>$J624:$J3825="OPEN"</formula>
    </cfRule>
  </conditionalFormatting>
  <conditionalFormatting sqref="K576 K622 K619 D628">
    <cfRule type="expression" dxfId="3630" priority="4415">
      <formula>$J576:$J4583="CLOSED"</formula>
    </cfRule>
    <cfRule type="expression" dxfId="3629" priority="4416">
      <formula>$J576:$J4583="OPEN"</formula>
    </cfRule>
  </conditionalFormatting>
  <conditionalFormatting sqref="Y57">
    <cfRule type="expression" dxfId="3628" priority="12015081">
      <formula>$J57:$J3171="CLOSED"</formula>
    </cfRule>
    <cfRule type="expression" dxfId="3627" priority="12015082">
      <formula>$J57:$J3171="OPEN"</formula>
    </cfRule>
  </conditionalFormatting>
  <conditionalFormatting sqref="H762 I736 H738:I739 H741:I752 AH625:AI625 H766 AH631:AI631 H801:I808">
    <cfRule type="expression" dxfId="3626" priority="12015213">
      <formula>$J625:$J3903="CLOSED"</formula>
    </cfRule>
    <cfRule type="expression" dxfId="3625" priority="12015214">
      <formula>$J625:$J3903="OPEN"</formula>
    </cfRule>
  </conditionalFormatting>
  <conditionalFormatting sqref="C813:C814 C816:C818">
    <cfRule type="expression" dxfId="3624" priority="12015297">
      <formula>$J813:$J3996="CLOSED"</formula>
    </cfRule>
    <cfRule type="expression" dxfId="3623" priority="12015298">
      <formula>$J813:$J3996="OPEN"</formula>
    </cfRule>
  </conditionalFormatting>
  <conditionalFormatting sqref="Y665 H665:I665">
    <cfRule type="expression" dxfId="3622" priority="12015409">
      <formula>$J665:$J3281="CLOSED"</formula>
    </cfRule>
    <cfRule type="expression" dxfId="3621" priority="12015410">
      <formula>$J665:$J3281="OPEN"</formula>
    </cfRule>
  </conditionalFormatting>
  <conditionalFormatting sqref="K610:K613">
    <cfRule type="expression" dxfId="3620" priority="12015555">
      <formula>$J610:$J3941="CLOSED"</formula>
    </cfRule>
    <cfRule type="expression" dxfId="3619" priority="12015556">
      <formula>$J610:$J3941="OPEN"</formula>
    </cfRule>
  </conditionalFormatting>
  <conditionalFormatting sqref="Z682 Z669:Z670 Z684:Z688 Z694:Z698 Z676 Z673 Y484 Y473">
    <cfRule type="expression" dxfId="3618" priority="12015703">
      <formula>$J473:$J3916="CLOSED"</formula>
    </cfRule>
    <cfRule type="expression" dxfId="3617" priority="12015704">
      <formula>$J473:$J3916="OPEN"</formula>
    </cfRule>
  </conditionalFormatting>
  <conditionalFormatting sqref="AH404:AI404">
    <cfRule type="expression" dxfId="3616" priority="12016331">
      <formula>$J404:$J3925="CLOSED"</formula>
    </cfRule>
    <cfRule type="expression" dxfId="3615" priority="12016332">
      <formula>$J404:$J3925="OPEN"</formula>
    </cfRule>
  </conditionalFormatting>
  <conditionalFormatting sqref="AJ586:AK586 AO529:AQ538 AJ529:AK538 AO541:AQ543 AJ541:AK543 AJ572:AK572 AO586:AQ586 AO592:AQ592 AO572:AQ572 AJ592:AK592">
    <cfRule type="expression" dxfId="3614" priority="12016335">
      <formula>$J529:$J4006="CLOSED"</formula>
    </cfRule>
    <cfRule type="expression" dxfId="3613" priority="12016336">
      <formula>$J529:$J4006="OPEN"</formula>
    </cfRule>
  </conditionalFormatting>
  <conditionalFormatting sqref="X494:X495 X501:X502">
    <cfRule type="expression" dxfId="3612" priority="12016493">
      <formula>$J494:$J3738="CLOSED"</formula>
    </cfRule>
    <cfRule type="expression" dxfId="3611" priority="12016494">
      <formula>$J494:$J3738="OPEN"</formula>
    </cfRule>
  </conditionalFormatting>
  <conditionalFormatting sqref="L325:V325 X325 AA325:AG325 AR325 AL325:AN325 Y330 X345 L345:V345 AL345:AN345 AR345 AA345:AG345">
    <cfRule type="expression" dxfId="3610" priority="12016633">
      <formula>$J325:$J4380="CLOSED"</formula>
    </cfRule>
    <cfRule type="expression" dxfId="3609" priority="12016634">
      <formula>$J325:$J4380="OPEN"</formula>
    </cfRule>
  </conditionalFormatting>
  <conditionalFormatting sqref="Y337 AA328:AG328 AR328 AL328:AN328 X328 Y329 L328:V328 AR333 AL333:AN333 X333 L333:V333 AL341:AN341 X341 L341:V341 AA333:AG333 AR341 AA341:AG341">
    <cfRule type="expression" dxfId="3608" priority="12017161">
      <formula>$J328:$J4382="CLOSED"</formula>
    </cfRule>
    <cfRule type="expression" dxfId="3607" priority="12017162">
      <formula>$J328:$J4382="OPEN"</formula>
    </cfRule>
  </conditionalFormatting>
  <conditionalFormatting sqref="K309 B256:B260 D256:D260 B138:G139 B194:B196 D194:D196 B146:G148 K146:K148 B240:G241 K240:K241 B243:G244 B264:B265 D264:D265 K142 B309:G309 K428 B428:G428 B500:G500 K500 B142:G142 E83 D239 B239">
    <cfRule type="expression" dxfId="3606" priority="12018653">
      <formula>$J83:$J4072="CLOSED"</formula>
    </cfRule>
    <cfRule type="expression" dxfId="3605" priority="12018654">
      <formula>$J83:$J4072="OPEN"</formula>
    </cfRule>
  </conditionalFormatting>
  <conditionalFormatting sqref="E332 G332 G346 G349">
    <cfRule type="expression" dxfId="3604" priority="12018725">
      <formula>$J332:$J4074="CLOSED"</formula>
    </cfRule>
    <cfRule type="expression" dxfId="3603" priority="12018726">
      <formula>$J332:$J4074="OPEN"</formula>
    </cfRule>
  </conditionalFormatting>
  <conditionalFormatting sqref="H328:I328 H333:I333">
    <cfRule type="expression" dxfId="3602" priority="12019715">
      <formula>$J328:$J4213="CLOSED"</formula>
    </cfRule>
    <cfRule type="expression" dxfId="3601" priority="12019716">
      <formula>$J328:$J4213="OPEN"</formula>
    </cfRule>
  </conditionalFormatting>
  <conditionalFormatting sqref="J63 AO460:AQ461 AJ460:AK461 AO463:AQ464 AJ463:AK464 AO469:AQ470 AJ469:AK470">
    <cfRule type="expression" dxfId="3600" priority="12021395">
      <formula>$J63:$J3571="CLOSED"</formula>
    </cfRule>
    <cfRule type="expression" dxfId="3599" priority="12021396">
      <formula>$J63:$J3571="OPEN"</formula>
    </cfRule>
  </conditionalFormatting>
  <conditionalFormatting sqref="E579:E580 B460:B461 D460:D461 B463:B464 D463:D464 B469:B470 D469:D470 B473:B474 D473:D474 B478:B479 D478:D479 B484:B485 D484:D485 E584 E571 E599 E591 E798:E799 E726:E727 K726:K727">
    <cfRule type="expression" dxfId="3598" priority="12022273">
      <formula>$J460:$J4142="CLOSED"</formula>
    </cfRule>
    <cfRule type="expression" dxfId="3597" priority="12022274">
      <formula>$J460:$J4142="OPEN"</formula>
    </cfRule>
  </conditionalFormatting>
  <conditionalFormatting sqref="G209 G198:G199 G201:G202 G211:G212 G214:G215 G217:G218 G220:G221 G204">
    <cfRule type="expression" dxfId="3596" priority="12022349">
      <formula>$J198:$J4351="CLOSED"</formula>
    </cfRule>
    <cfRule type="expression" dxfId="3595" priority="12022350">
      <formula>$J198:$J4351="OPEN"</formula>
    </cfRule>
  </conditionalFormatting>
  <conditionalFormatting sqref="AH367:AI367 AJ63:AK63 AO63:AQ63 AH376:AI376 AH380:AI380">
    <cfRule type="expression" dxfId="3594" priority="12022731">
      <formula>$J63:$J3816="CLOSED"</formula>
    </cfRule>
    <cfRule type="expression" dxfId="3593" priority="12022732">
      <formula>$J63:$J3816="OPEN"</formula>
    </cfRule>
  </conditionalFormatting>
  <conditionalFormatting sqref="AL37:AN37 A37:I37 AR37 L37:AG37">
    <cfRule type="expression" dxfId="3592" priority="12022771">
      <formula>$J37:$J790="CLOSED"</formula>
    </cfRule>
    <cfRule type="expression" dxfId="3591" priority="12022772">
      <formula>$J37:$J790="OPEN"</formula>
    </cfRule>
  </conditionalFormatting>
  <conditionalFormatting sqref="A84 H84:I84 G313">
    <cfRule type="expression" dxfId="3590" priority="12022797">
      <formula>$J84:$J4232="CLOSED"</formula>
    </cfRule>
    <cfRule type="expression" dxfId="3589" priority="12022798">
      <formula>$J84:$J4232="OPEN"</formula>
    </cfRule>
  </conditionalFormatting>
  <conditionalFormatting sqref="K126 K119:K120 K129 K140 K145 K151 K154 K161 K166 K169 K172 K175 K178 K107 K110 K104 K116 K113">
    <cfRule type="expression" dxfId="3588" priority="12022799">
      <formula>$J104:$J4178="CLOSED"</formula>
    </cfRule>
    <cfRule type="expression" dxfId="3587" priority="12022800">
      <formula>$J104:$J4178="OPEN"</formula>
    </cfRule>
  </conditionalFormatting>
  <conditionalFormatting sqref="AL590:AN590 Z590:AG590 L590:V590 Z591 AL601:AN603 Z601:AG603 L601:V603 AR266:AR268 AL266:AN268 L266:V268 AL245:AN252 L245:V252 Z245:AG252 AR245:AR252 E301:F302 X301:X302 C301:C302 Z305:Z306 C305:C306 X305:X306 E305:F306 AA266:AG268 L307:V308 AR307:AR308 AL307:AN308 AA307:AG308 AR408 AL408:AN408 Z465:Z468 L408:V408 Z408:AG408 E70 X585 AR590 AR601:AR603 Z700:Z707 Z711:Z712">
    <cfRule type="expression" dxfId="3586" priority="12023023">
      <formula>$J70:$J3863="CLOSED"</formula>
    </cfRule>
    <cfRule type="expression" dxfId="3585" priority="12023024">
      <formula>$J70:$J3863="OPEN"</formula>
    </cfRule>
  </conditionalFormatting>
  <conditionalFormatting sqref="J709 J622:J623">
    <cfRule type="expression" dxfId="3584" priority="12023033">
      <formula>$J622:$J4523="CLOSED"</formula>
    </cfRule>
    <cfRule type="expression" dxfId="3583" priority="12023034">
      <formula>$J622:$J4523="OPEN"</formula>
    </cfRule>
  </conditionalFormatting>
  <conditionalFormatting sqref="F69 W303:W304 W262:W263 W377 W409 W253:W255 W805:W810">
    <cfRule type="expression" dxfId="3582" priority="12023223">
      <formula>$J69:$J3882="CLOSED"</formula>
    </cfRule>
    <cfRule type="expression" dxfId="3581" priority="12023224">
      <formula>$J69:$J3882="OPEN"</formula>
    </cfRule>
  </conditionalFormatting>
  <conditionalFormatting sqref="AH239:AI239 AH256:AI260 AH194:AI196 AH264:AI265">
    <cfRule type="expression" dxfId="3580" priority="12023379">
      <formula>$J194:$J4050="CLOSED"</formula>
    </cfRule>
    <cfRule type="expression" dxfId="3579" priority="12023380">
      <formula>$J194:$J4050="OPEN"</formula>
    </cfRule>
  </conditionalFormatting>
  <conditionalFormatting sqref="M64:P64">
    <cfRule type="expression" dxfId="3578" priority="12023581">
      <formula>$J64:$J3560="CLOSED"</formula>
    </cfRule>
    <cfRule type="expression" dxfId="3577" priority="12023582">
      <formula>$J64:$J3560="OPEN"</formula>
    </cfRule>
  </conditionalFormatting>
  <conditionalFormatting sqref="J51">
    <cfRule type="expression" dxfId="3576" priority="12023633">
      <formula>$J51:$J2373="CLOSED"</formula>
    </cfRule>
    <cfRule type="expression" dxfId="3575" priority="12023634">
      <formula>$J51:$J2373="OPEN"</formula>
    </cfRule>
  </conditionalFormatting>
  <conditionalFormatting sqref="J46">
    <cfRule type="expression" dxfId="3574" priority="12023681">
      <formula>$J46:$J2010="CLOSED"</formula>
    </cfRule>
    <cfRule type="expression" dxfId="3573" priority="12023682">
      <formula>$J46:$J2010="OPEN"</formula>
    </cfRule>
  </conditionalFormatting>
  <conditionalFormatting sqref="J62">
    <cfRule type="expression" dxfId="3572" priority="12023683">
      <formula>$J62:$J2167="CLOSED"</formula>
    </cfRule>
    <cfRule type="expression" dxfId="3571" priority="12023684">
      <formula>$J62:$J2167="OPEN"</formula>
    </cfRule>
  </conditionalFormatting>
  <conditionalFormatting sqref="AJ642:AK645 AO642:AQ645 AJ647:AK648 AO647:AQ648 AJ651:AK652 AO651:AQ652 AO655:AQ657 AO659:AQ664 AJ655:AK657 AJ659:AK664 AO680:AQ680 AJ689:AK689 AO689:AQ689 AJ693:AK693 AO693:AQ693 AO637:AQ638 AJ637:AK638 AJ680:AK680">
    <cfRule type="expression" dxfId="3570" priority="12023783">
      <formula>$J637:$J4056="CLOSED"</formula>
    </cfRule>
    <cfRule type="expression" dxfId="3569" priority="12023784">
      <formula>$J637:$J4056="OPEN"</formula>
    </cfRule>
  </conditionalFormatting>
  <conditionalFormatting sqref="H642:I645 H680:I683 H689:I695 H647:I664 H637:I639">
    <cfRule type="expression" dxfId="3568" priority="12024017">
      <formula>$J637:$J3972="CLOSED"</formula>
    </cfRule>
    <cfRule type="expression" dxfId="3567" priority="12024018">
      <formula>$J637:$J3972="OPEN"</formula>
    </cfRule>
  </conditionalFormatting>
  <conditionalFormatting sqref="A416:A421">
    <cfRule type="expression" dxfId="3566" priority="12024527">
      <formula>$J416:$J4308="CLOSED"</formula>
    </cfRule>
    <cfRule type="expression" dxfId="3565" priority="12024528">
      <formula>$J416:$J4308="OPEN"</formula>
    </cfRule>
  </conditionalFormatting>
  <conditionalFormatting sqref="AO496:AQ496 AO503:AQ503 AO507:AQ507 AO516:AQ516 AO520:AQ520 AO528:AQ528 AO472:AQ472 AJ496:AK496 AJ472:AK472 AJ503:AK503 AJ507:AK507 AJ516:AK516 AJ520:AK520 AJ528:AK528 AJ476:AK476 AO476:AQ476">
    <cfRule type="expression" dxfId="3564" priority="12024781">
      <formula>$J472:$J3969="CLOSED"</formula>
    </cfRule>
    <cfRule type="expression" dxfId="3563" priority="12024782">
      <formula>$J472:$J3969="OPEN"</formula>
    </cfRule>
  </conditionalFormatting>
  <conditionalFormatting sqref="G234 G205:G208 G238 G317 G321 G323">
    <cfRule type="expression" dxfId="3562" priority="12024787">
      <formula>$J205:$J4352="CLOSED"</formula>
    </cfRule>
    <cfRule type="expression" dxfId="3561" priority="12024788">
      <formula>$J205:$J4352="OPEN"</formula>
    </cfRule>
  </conditionalFormatting>
  <conditionalFormatting sqref="Y64:Y65">
    <cfRule type="expression" dxfId="3560" priority="12024855">
      <formula>$J64:$J3668="CLOSED"</formula>
    </cfRule>
    <cfRule type="expression" dxfId="3559" priority="12024856">
      <formula>$J64:$J3668="OPEN"</formula>
    </cfRule>
  </conditionalFormatting>
  <conditionalFormatting sqref="Y617">
    <cfRule type="expression" dxfId="3558" priority="12024971">
      <formula>$J617:$J3522="CLOSED"</formula>
    </cfRule>
    <cfRule type="expression" dxfId="3557" priority="12024972">
      <formula>$J617:$J3522="OPEN"</formula>
    </cfRule>
  </conditionalFormatting>
  <conditionalFormatting sqref="AH338:AI338 W256:W260 AL138:AN139 AA138:AG139 L138:V139 AR138:AR139 W194:W196 W264:W265 W239 AH396:AI396">
    <cfRule type="expression" dxfId="3556" priority="12025137">
      <formula>$J138:$J3954="CLOSED"</formula>
    </cfRule>
    <cfRule type="expression" dxfId="3555" priority="12025138">
      <formula>$J138:$J3954="OPEN"</formula>
    </cfRule>
  </conditionalFormatting>
  <conditionalFormatting sqref="H367:I367 H359:I359 AH303:AI304 AO64:AQ65 AJ64:AK65 AH262:AI263 AH182:AI182 AH377:AI377 AH409:AI409 AH253:AI255 AH805:AI805">
    <cfRule type="expression" dxfId="3554" priority="12025307">
      <formula>$J64:$J3917="CLOSED"</formula>
    </cfRule>
    <cfRule type="expression" dxfId="3553" priority="12025308">
      <formula>$J64:$J3917="OPEN"</formula>
    </cfRule>
  </conditionalFormatting>
  <conditionalFormatting sqref="L311:X311 AL311:AN311 AA311:AG311 AR311">
    <cfRule type="expression" dxfId="3552" priority="12025333">
      <formula>$J311:$J3302="CLOSED"</formula>
    </cfRule>
    <cfRule type="expression" dxfId="3551" priority="12025334">
      <formula>$J311:$J3302="OPEN"</formula>
    </cfRule>
  </conditionalFormatting>
  <conditionalFormatting sqref="F77:F78 B77:B78">
    <cfRule type="expression" dxfId="3550" priority="12025519">
      <formula>$J77:$J3944="CLOSED"</formula>
    </cfRule>
    <cfRule type="expression" dxfId="3549" priority="12025520">
      <formula>$J77:$J3944="OPEN"</formula>
    </cfRule>
  </conditionalFormatting>
  <conditionalFormatting sqref="G239 L331:V331 Z331:AG331 Z332 AL331:AN331 G256:G260 G194:G196 G264:G265 AR331 Z346:Z347 Z349:Z350">
    <cfRule type="expression" dxfId="3548" priority="12025657">
      <formula>$J194:$J4360="CLOSED"</formula>
    </cfRule>
    <cfRule type="expression" dxfId="3547" priority="12025658">
      <formula>$J194:$J4360="OPEN"</formula>
    </cfRule>
  </conditionalFormatting>
  <conditionalFormatting sqref="L419:V419 Z419:AG419 E419 AR419 G419 X419 E299:E300 G299:G300 AL419:AN419">
    <cfRule type="expression" dxfId="3546" priority="12025945">
      <formula>$J299:$J4053="CLOSED"</formula>
    </cfRule>
    <cfRule type="expression" dxfId="3545" priority="12025946">
      <formula>$J299:$J4053="OPEN"</formula>
    </cfRule>
  </conditionalFormatting>
  <conditionalFormatting sqref="AO325:AQ325 AJ325:AK325 AJ345:AK345 AO345:AQ345">
    <cfRule type="expression" dxfId="3544" priority="12025967">
      <formula>$J325:$J4631="CLOSED"</formula>
    </cfRule>
    <cfRule type="expression" dxfId="3543" priority="12025968">
      <formula>$J325:$J4631="OPEN"</formula>
    </cfRule>
  </conditionalFormatting>
  <conditionalFormatting sqref="E325 G325 K337 K329">
    <cfRule type="expression" dxfId="3542" priority="12025971">
      <formula>$J325:$J4400="CLOSED"</formula>
    </cfRule>
    <cfRule type="expression" dxfId="3541" priority="12025972">
      <formula>$J325:$J4400="OPEN"</formula>
    </cfRule>
  </conditionalFormatting>
  <conditionalFormatting sqref="AL36:AN36 A36:I36 AR36 K36:AG36">
    <cfRule type="expression" dxfId="3540" priority="12025987">
      <formula>$J36:$J785="CLOSED"</formula>
    </cfRule>
    <cfRule type="expression" dxfId="3539" priority="12025988">
      <formula>$J36:$J785="OPEN"</formula>
    </cfRule>
  </conditionalFormatting>
  <conditionalFormatting sqref="AO625:AQ625 AJ631:AK631 AO631:AQ631 AJ625:AK625">
    <cfRule type="expression" dxfId="3538" priority="12026017">
      <formula>$J625:$J4093="CLOSED"</formula>
    </cfRule>
    <cfRule type="expression" dxfId="3537" priority="12026018">
      <formula>$J625:$J4093="OPEN"</formula>
    </cfRule>
  </conditionalFormatting>
  <conditionalFormatting sqref="J356 J342:J344 J316:J317 J320:J321 J365 J370 J372:J373 J382:J383 J411 J417:J418 J354 J492">
    <cfRule type="expression" dxfId="3536" priority="12026211">
      <formula>$J316:$J4248="CLOSED"</formula>
    </cfRule>
    <cfRule type="expression" dxfId="3535" priority="12026212">
      <formula>$J316:$J4248="OPEN"</formula>
    </cfRule>
  </conditionalFormatting>
  <conditionalFormatting sqref="L234:V234 L269:V270 AL269:AN270 AR269:AR270 AA269:AG270 X269:X270 L273:V274 AL273:AN274 AR273:AR274 AA273:AG274 X273:X274 L276:V277 AL276:AN277 AR276:AR277 AA276:AG277 X276:X277 L281:V282 AL281:AN282 AR281:AR282 AA281:AG282 X281:X282 AL202:AN218 AR202:AR218 Z202:AG218 L202:V218 AA238:AG238 L238:V238 AR199 Z199:AG199 L199:V199 AL221:AN221 AR221 AL199:AN199 AL234:AN234 AL238:AN238 L221:V221 C312:C313 X271:Y271 X275:Y275 X278:Y278 X283:Y283 X288:Y288 X292:Y292 X295:Y295 X298:Y298 X315 X319 Z221:AG221 AA234:AG234 AR234 AR238">
    <cfRule type="expression" dxfId="3534" priority="12026213">
      <formula>$J199:$J3975="CLOSED"</formula>
    </cfRule>
    <cfRule type="expression" dxfId="3533" priority="12026214">
      <formula>$J199:$J3975="OPEN"</formula>
    </cfRule>
  </conditionalFormatting>
  <conditionalFormatting sqref="AH328:AI328 A301:A307 AH333:AI333 AH341:AI341 A377:A379">
    <cfRule type="expression" dxfId="3532" priority="12026293">
      <formula>$J301:$J4416="CLOSED"</formula>
    </cfRule>
    <cfRule type="expression" dxfId="3531" priority="12026294">
      <formula>$J301:$J4416="OPEN"</formula>
    </cfRule>
  </conditionalFormatting>
  <conditionalFormatting sqref="AH626:AI627">
    <cfRule type="expression" dxfId="3530" priority="12026307">
      <formula>$J626:$J3892="CLOSED"</formula>
    </cfRule>
    <cfRule type="expression" dxfId="3529" priority="12026308">
      <formula>$J626:$J3892="OPEN"</formula>
    </cfRule>
  </conditionalFormatting>
  <conditionalFormatting sqref="AJ626:AK627 AO626:AQ627">
    <cfRule type="expression" dxfId="3528" priority="12026321">
      <formula>$J626:$J4082="CLOSED"</formula>
    </cfRule>
    <cfRule type="expression" dxfId="3527" priority="12026322">
      <formula>$J626:$J4082="OPEN"</formula>
    </cfRule>
  </conditionalFormatting>
  <conditionalFormatting sqref="AJ403:AK403 AO457:AQ458 AJ457:AK458 AO403:AQ403">
    <cfRule type="expression" dxfId="3526" priority="12026507">
      <formula>$J403:$J3978="CLOSED"</formula>
    </cfRule>
    <cfRule type="expression" dxfId="3525" priority="12026508">
      <formula>$J403:$J3978="OPEN"</formula>
    </cfRule>
  </conditionalFormatting>
  <conditionalFormatting sqref="H140:I140 H85:I103 H105:I106 H108:I109 H114:I115 H121:I137 A85:A154 A235:A242 H145:I145 H151:I151 AJ79:AK79 A309:A314 AO79:AQ79 A387:A390 H387:I391 H395:I395 H399:I399 A497:A502">
    <cfRule type="expression" dxfId="3524" priority="12026517">
      <formula>$J79:$J4221="CLOSED"</formula>
    </cfRule>
    <cfRule type="expression" dxfId="3523" priority="12026518">
      <formula>$J79:$J4221="OPEN"</formula>
    </cfRule>
  </conditionalFormatting>
  <conditionalFormatting sqref="AO48:AQ48 AJ48:AK48">
    <cfRule type="expression" dxfId="3522" priority="12026525">
      <formula>$J48:$J2411="CLOSED"</formula>
    </cfRule>
    <cfRule type="expression" dxfId="3521" priority="12026526">
      <formula>$J48:$J2411="OPEN"</formula>
    </cfRule>
  </conditionalFormatting>
  <conditionalFormatting sqref="AO328:AQ328 AJ328:AK328 AJ333:AK333 AO333:AQ333 AJ341:AK341 AO341:AQ341">
    <cfRule type="expression" dxfId="3520" priority="12026571">
      <formula>$J328:$J4633="CLOSED"</formula>
    </cfRule>
    <cfRule type="expression" dxfId="3519" priority="12026572">
      <formula>$J328:$J4633="OPEN"</formula>
    </cfRule>
  </conditionalFormatting>
  <conditionalFormatting sqref="Y74">
    <cfRule type="expression" dxfId="3518" priority="12026583">
      <formula>$J74:$J3924="CLOSED"</formula>
    </cfRule>
    <cfRule type="expression" dxfId="3517" priority="12026584">
      <formula>$J74:$J3924="OPEN"</formula>
    </cfRule>
  </conditionalFormatting>
  <conditionalFormatting sqref="A53">
    <cfRule type="expression" dxfId="3516" priority="12026611">
      <formula>$J53:$J2633="CLOSED"</formula>
    </cfRule>
    <cfRule type="expression" dxfId="3515" priority="12026612">
      <formula>$J53:$J2633="OPEN"</formula>
    </cfRule>
  </conditionalFormatting>
  <conditionalFormatting sqref="E62">
    <cfRule type="expression" dxfId="3514" priority="12026667">
      <formula>$J62:$J2182="CLOSED"</formula>
    </cfRule>
    <cfRule type="expression" dxfId="3513" priority="12026668">
      <formula>$J62:$J2182="OPEN"</formula>
    </cfRule>
  </conditionalFormatting>
  <conditionalFormatting sqref="AH49:AI49">
    <cfRule type="expression" dxfId="3512" priority="12026723">
      <formula>$J49:$J2260="CLOSED"</formula>
    </cfRule>
    <cfRule type="expression" dxfId="3511" priority="12026724">
      <formula>$J49:$J2260="OPEN"</formula>
    </cfRule>
  </conditionalFormatting>
  <conditionalFormatting sqref="AJ45:AK45 AO45:AQ45">
    <cfRule type="expression" dxfId="3510" priority="12026735">
      <formula>$J45:$J2197="CLOSED"</formula>
    </cfRule>
    <cfRule type="expression" dxfId="3509" priority="12026736">
      <formula>$J45:$J2197="OPEN"</formula>
    </cfRule>
  </conditionalFormatting>
  <conditionalFormatting sqref="AO34:AQ34 AJ34:AK34">
    <cfRule type="expression" dxfId="3508" priority="12026805">
      <formula>$J34:$J782="CLOSED"</formula>
    </cfRule>
    <cfRule type="expression" dxfId="3507" priority="12026806">
      <formula>$J34:$J782="OPEN"</formula>
    </cfRule>
  </conditionalFormatting>
  <conditionalFormatting sqref="J37:K37">
    <cfRule type="expression" dxfId="3506" priority="12026809">
      <formula>$J37:$J779="CLOSED"</formula>
    </cfRule>
    <cfRule type="expression" dxfId="3505" priority="12026810">
      <formula>$J37:$J779="OPEN"</formula>
    </cfRule>
  </conditionalFormatting>
  <conditionalFormatting sqref="Y68">
    <cfRule type="expression" dxfId="3504" priority="12026829">
      <formula>$J68:$J3699="CLOSED"</formula>
    </cfRule>
    <cfRule type="expression" dxfId="3503" priority="12026830">
      <formula>$J68:$J3699="OPEN"</formula>
    </cfRule>
  </conditionalFormatting>
  <conditionalFormatting sqref="A210:A211 A213:A214 A219:A220 A216:A217">
    <cfRule type="expression" dxfId="3502" priority="12026863">
      <formula>$J210:$J4311="CLOSED"</formula>
    </cfRule>
    <cfRule type="expression" dxfId="3501" priority="12026864">
      <formula>$J210:$J4311="OPEN"</formula>
    </cfRule>
  </conditionalFormatting>
  <conditionalFormatting sqref="Y55">
    <cfRule type="expression" dxfId="3500" priority="12026869">
      <formula>$J55:$J3043="CLOSED"</formula>
    </cfRule>
    <cfRule type="expression" dxfId="3499" priority="12026870">
      <formula>$J55:$J3043="OPEN"</formula>
    </cfRule>
  </conditionalFormatting>
  <conditionalFormatting sqref="AO336:AQ336 W642:W689 W692:W699 W701:W703 W706:W708 W711:W716 AO352:AQ356 AJ352:AK356 AO365:AQ366 AJ365:AK366 AO368:AQ373 AJ368:AK373 AO381:AQ383 AJ381:AK383 AO406:AQ407 AJ406:AK407 AJ410:AK412 AO410:AQ412 AO490:AQ490 AJ490:AK490 AJ336:AK336">
    <cfRule type="expression" dxfId="3498" priority="12027493">
      <formula>$J336:$J4291="CLOSED"</formula>
    </cfRule>
    <cfRule type="expression" dxfId="3497" priority="12027494">
      <formula>$J336:$J4291="OPEN"</formula>
    </cfRule>
  </conditionalFormatting>
  <conditionalFormatting sqref="X472:X476 X478:X479 X484:X485">
    <cfRule type="expression" dxfId="3496" priority="12027501">
      <formula>$J472:$J3723="CLOSED"</formula>
    </cfRule>
    <cfRule type="expression" dxfId="3495" priority="12027502">
      <formula>$J472:$J3723="OPEN"</formula>
    </cfRule>
  </conditionalFormatting>
  <conditionalFormatting sqref="M426:O426 M430:O430">
    <cfRule type="expression" dxfId="3494" priority="12028175">
      <formula>$J426:$J3874="CLOSED"</formula>
    </cfRule>
    <cfRule type="expression" dxfId="3493" priority="12028176">
      <formula>$J426:$J3874="OPEN"</formula>
    </cfRule>
  </conditionalFormatting>
  <conditionalFormatting sqref="AH728:AI728 AH737:AI737 AH740:AI740 AH748:AI748 AH752:AI752 X62">
    <cfRule type="expression" dxfId="3492" priority="4083">
      <formula>$J62:$J3562="CLOSED"</formula>
    </cfRule>
    <cfRule type="expression" dxfId="3491" priority="4084">
      <formula>$J62:$J3562="OPEN"</formula>
    </cfRule>
  </conditionalFormatting>
  <conditionalFormatting sqref="F459 F143:F144 F149:F150 F152:F153 F423:F424 F443:F454 F481:F482 F487">
    <cfRule type="expression" dxfId="3490" priority="4019">
      <formula>$J143:$J4181="CLOSED"</formula>
    </cfRule>
    <cfRule type="expression" dxfId="3489" priority="4020">
      <formula>$J143:$J4181="OPEN"</formula>
    </cfRule>
  </conditionalFormatting>
  <conditionalFormatting sqref="D736 D738:D739 L483:W483 AA225:AG225 AL85:AN103 L85:X103 Z85:AG103 AR85:AR103 AL105:AN106 L105:X106 Z105:AG106 AR105:AR106 AL108:AN109 L108:X109 Z108:AG109 AR108:AR109 W111:X112 W114:X115 AL121:AN123 L121:X123 AR121:AR123 AA122:AG123 Z122:Z125 W124:X125 Z127:Z128 W127:X128 L130:X137 AA130:AG137 AR130:AR137 Y143:Y144 Y149:Y150 Y152:Y153 AL130:AN137 AR225 L227:W227 AA227:AG227 AR227 AA229:AG231 AR229:AR231 AL229:AN231 AA233:AG233 AR233 AL233:AN233 AA235:AG237 AR235:AR237 AL235:AN237 AR242 AL242:AN242 F261 AL227:AN227 L229:W231 L233:W233 L235:W237 AA242:AG242 L242:W242 D261 B261 AL225:AN225 Z121:AG121 L225:W225 L387:X388 AA387:AG388 AR387:AR388 AL387:AN388 Y83 AL483:AN483 AA483:AG483 L488:X489 AA488:AG489 AR488:AR489 AR491 AL491:AN491 L491:W491 AR497:AR498 AL497:AN498 L497:W498 AL488:AN489 AA491:AG491 AA497:AG498 J585 J710 AR483 D726:D727">
    <cfRule type="expression" dxfId="3488" priority="4013">
      <formula>$J83:$J4058="CLOSED"</formula>
    </cfRule>
    <cfRule type="expression" dxfId="3487" priority="4014">
      <formula>$J83:$J4058="OPEN"</formula>
    </cfRule>
  </conditionalFormatting>
  <conditionalFormatting sqref="K566 D158 E85:E103 E105:E119 B143:D144 B149:D150 B152:D153 E121:E137 E140 E145 E151 E154 C156:D156 E161 E166 E169 E172 E175 E178 E182 D160 E225 D226 E227 E229:E231 E233 E235:E237 E242 B272 D272 E387:E388 B423:D424 B443:D452 B453:B454 B459:D459 B481:D482 E483 K563:K564 B487:D487 E488:E489 E491 E497:E498 G330">
    <cfRule type="expression" dxfId="3486" priority="4009">
      <formula>$J85:$J4097="CLOSED"</formula>
    </cfRule>
    <cfRule type="expression" dxfId="3485" priority="4010">
      <formula>$J85:$J4097="OPEN"</formula>
    </cfRule>
  </conditionalFormatting>
  <conditionalFormatting sqref="D747 D751 D669:D671 D673:D674 D676:D678 D682:D683 D685:D686 D694:D695 D697:D698 D706:D707 D711:D712 D714:D715 D717:D718 J138:J139 J146:J148 J240:J241 J243:J244 AO316:AQ317 AJ316:AK317 AO320:AQ321 AJ320:AK321 J428 J500 J142 J309 D688">
    <cfRule type="expression" dxfId="3484" priority="3719">
      <formula>$J138:$J4118="CLOSED"</formula>
    </cfRule>
    <cfRule type="expression" dxfId="3483" priority="3720">
      <formula>$J138:$J4118="OPEN"</formula>
    </cfRule>
  </conditionalFormatting>
  <conditionalFormatting sqref="K272 E224:F224 W328:W344 W352:W356 W365:W366 W368:W373 W381:W383 W396 W406:W407 W410:W412 C224 W490">
    <cfRule type="expression" dxfId="3482" priority="3589">
      <formula>$J224:$J4024="CLOSED"</formula>
    </cfRule>
    <cfRule type="expression" dxfId="3481" priority="3590">
      <formula>$J224:$J4024="OPEN"</formula>
    </cfRule>
  </conditionalFormatting>
  <conditionalFormatting sqref="K445 H266:I270 H272:I274 H276:I277 H422:I431 K447 K450 K481 J224 H265 K423 K443">
    <cfRule type="expression" dxfId="3480" priority="3583">
      <formula>$J224:$J4185="CLOSED"</formula>
    </cfRule>
    <cfRule type="expression" dxfId="3479" priority="3584">
      <formula>$J224:$J4185="OPEN"</formula>
    </cfRule>
  </conditionalFormatting>
  <conditionalFormatting sqref="AH453:AI454 AH456:AI456 K678">
    <cfRule type="expression" dxfId="3478" priority="12029287">
      <formula>$J453:$J3772="CLOSED"</formula>
    </cfRule>
    <cfRule type="expression" dxfId="3477" priority="12029288">
      <formula>$J453:$J3772="OPEN"</formula>
    </cfRule>
  </conditionalFormatting>
  <conditionalFormatting sqref="Y499 Y453:Y454 Y466:Y468 Y493 Y456">
    <cfRule type="expression" dxfId="3476" priority="12029811">
      <formula>$J453:$J3713="CLOSED"</formula>
    </cfRule>
    <cfRule type="expression" dxfId="3475" priority="12029812">
      <formula>$J453:$J3713="OPEN"</formula>
    </cfRule>
  </conditionalFormatting>
  <conditionalFormatting sqref="AL433:AN434 AR433:AR434 L433:V434 Z433:AG434">
    <cfRule type="expression" dxfId="3474" priority="12029923">
      <formula>$J433:$J3739="CLOSED"</formula>
    </cfRule>
    <cfRule type="expression" dxfId="3473" priority="12029924">
      <formula>$J433:$J3739="OPEN"</formula>
    </cfRule>
  </conditionalFormatting>
  <conditionalFormatting sqref="AH809:AI811 AH669:AI670 AH676:AI676 AH682:AI682 AH673:AI673">
    <cfRule type="expression" dxfId="3472" priority="12030193">
      <formula>$J669:$J3891="CLOSED"</formula>
    </cfRule>
    <cfRule type="expression" dxfId="3471" priority="12030194">
      <formula>$J669:$J3891="OPEN"</formula>
    </cfRule>
  </conditionalFormatting>
  <conditionalFormatting sqref="Y494 Y501">
    <cfRule type="expression" dxfId="3470" priority="12030207">
      <formula>$J494:$J3930="CLOSED"</formula>
    </cfRule>
    <cfRule type="expression" dxfId="3469" priority="12030208">
      <formula>$J494:$J3930="OPEN"</formula>
    </cfRule>
  </conditionalFormatting>
  <conditionalFormatting sqref="AJ545:AK545 AJ563:AK564 AO563:AQ564 AJ566:AK570 AO566:AQ570 AJ575 AO545:AQ545">
    <cfRule type="expression" dxfId="3468" priority="12030373">
      <formula>$J545:$J4026="CLOSED"</formula>
    </cfRule>
    <cfRule type="expression" dxfId="3467" priority="12030374">
      <formula>$J545:$J4026="OPEN"</formula>
    </cfRule>
  </conditionalFormatting>
  <conditionalFormatting sqref="F329 AJ334:AK335 AO334:AQ335 AJ339:AK340 AO339:AQ340 F425:F426 F429:F430 F432:F433 F435:F436 F438:F439 F441:F442 F456:F457 AH73:AI73">
    <cfRule type="expression" dxfId="3466" priority="12031147">
      <formula>$J73:$J4040="CLOSED"</formula>
    </cfRule>
    <cfRule type="expression" dxfId="3465" priority="12031148">
      <formula>$J73:$J4040="OPEN"</formula>
    </cfRule>
  </conditionalFormatting>
  <conditionalFormatting sqref="K657 K660 K662:K663 K665 K671 K674 K677 K683 K686 K695 K698 K707 K712 K715 K718 K645 D797:D801 D804 D808">
    <cfRule type="expression" dxfId="3464" priority="12031483">
      <formula>$J645:$J4647="CLOSED"</formula>
    </cfRule>
    <cfRule type="expression" dxfId="3463" priority="12031484">
      <formula>$J645:$J4647="OPEN"</formula>
    </cfRule>
  </conditionalFormatting>
  <conditionalFormatting sqref="J318 AA316:AG317 AR316:AR317 AL316:AN317 L316:V317 X316:X317 AA320:AG321 AR320:AR321 AL320:AN321 L320:V321 X320:X321 K367">
    <cfRule type="expression" dxfId="3462" priority="12032055">
      <formula>$J316:$J4045="CLOSED"</formula>
    </cfRule>
    <cfRule type="expression" dxfId="3461" priority="12032056">
      <formula>$J316:$J4045="OPEN"</formula>
    </cfRule>
  </conditionalFormatting>
  <conditionalFormatting sqref="F704 F690:F691 W318 Y318">
    <cfRule type="expression" dxfId="3460" priority="12032921">
      <formula>$J318:$J4043="CLOSED"</formula>
    </cfRule>
    <cfRule type="expression" dxfId="3459" priority="12032922">
      <formula>$J318:$J4043="OPEN"</formula>
    </cfRule>
  </conditionalFormatting>
  <conditionalFormatting sqref="F120 C110 C120:D120 F104 C141:D141 C113 C116 C119 C126 C129 C140 F141 C145 C151 C154:C155 C161 C165:C166 C169 C172 C175 C178 C104">
    <cfRule type="expression" dxfId="3458" priority="12034113">
      <formula>$J104:$J3926="CLOSED"</formula>
    </cfRule>
    <cfRule type="expression" dxfId="3457" priority="12034114">
      <formula>$J104:$J3926="OPEN"</formula>
    </cfRule>
  </conditionalFormatting>
  <conditionalFormatting sqref="K63">
    <cfRule type="expression" dxfId="3456" priority="12034137">
      <formula>$J63:$J3568="CLOSED"</formula>
    </cfRule>
    <cfRule type="expression" dxfId="3455" priority="12034138">
      <formula>$J63:$J3568="OPEN"</formula>
    </cfRule>
  </conditionalFormatting>
  <conditionalFormatting sqref="C472:D472">
    <cfRule type="expression" dxfId="3454" priority="12034471">
      <formula>$J472:$J3722="CLOSED"</formula>
    </cfRule>
    <cfRule type="expression" dxfId="3453" priority="12034472">
      <formula>$J472:$J3722="OPEN"</formula>
    </cfRule>
  </conditionalFormatting>
  <conditionalFormatting sqref="Y526:Y527 Y517">
    <cfRule type="expression" dxfId="3452" priority="12034519">
      <formula>$J517:$J3751="CLOSED"</formula>
    </cfRule>
    <cfRule type="expression" dxfId="3451" priority="12034520">
      <formula>$J517:$J3751="OPEN"</formula>
    </cfRule>
  </conditionalFormatting>
  <conditionalFormatting sqref="W563:W564 W566:W570">
    <cfRule type="expression" dxfId="3450" priority="12036793">
      <formula>$J563:$J4527="CLOSED"</formula>
    </cfRule>
    <cfRule type="expression" dxfId="3449" priority="12036794">
      <formula>$J563:$J4527="OPEN"</formula>
    </cfRule>
  </conditionalFormatting>
  <conditionalFormatting sqref="Y351 B563:D564 B566:C570 Y348 E666:E667">
    <cfRule type="expression" dxfId="3448" priority="12036811">
      <formula>$J348:$J4048="CLOSED"</formula>
    </cfRule>
    <cfRule type="expression" dxfId="3447" priority="12036812">
      <formula>$J348:$J4048="OPEN"</formula>
    </cfRule>
  </conditionalFormatting>
  <conditionalFormatting sqref="H719:I719 AH581:AI582 AH504:AI506 AH508:AI515 AH518:AI519 AH521:AI525 AH552:AI554 AH557:AI559 AH539:AI540">
    <cfRule type="expression" dxfId="3446" priority="12038077">
      <formula>$J504:$J3796="CLOSED"</formula>
    </cfRule>
    <cfRule type="expression" dxfId="3445" priority="12038078">
      <formula>$J504:$J3796="OPEN"</formula>
    </cfRule>
  </conditionalFormatting>
  <conditionalFormatting sqref="E571 E579:E580 AR352:AR356 G352:G356 X352:X356 E352:E356 Z352:AG356 AL352:AN356 L352:V356 AR365:AR366 G365:G366 X365:X366 E365:E366 Z365:AG366 AL365:AN366 L365:V366 Z369:Z375 AR368:AR373 G368:G373 X368:X373 E368:E373 AA369:AG373 AL368:AN373 L368:V373 Z378:Z379 Z381:Z385 AR381:AR383 G381:G383 X381:X383 E381:E383 AA381:AG383 AL381:AN383 L381:V383 Z389:Z390 Z393:Z394 Z397:Z398 AR406:AR407 G406:G407 X406:X407 E406:E407 Z406:AG407 AL406:AN407 L406:V407 G410:G412 X410:X412 E410:E412 Z410:AG412 AL410:AN412 L410:V412 Z413 Z416:Z418 AR410:AR412 Y417 Z422 Z427 Z431 G476 X490 E490 AA490:AG490 AL490:AN490 L490:V490 AR490 G336 L336:V336 G490 E336 Z336:AG336 AL336:AN336 X336 Z368:AG368 E584 E591 E599 AR336">
    <cfRule type="expression" dxfId="3444" priority="12038337">
      <formula>$J336:$J4040="CLOSED"</formula>
    </cfRule>
    <cfRule type="expression" dxfId="3443" priority="12038338">
      <formula>$J336:$J4040="OPEN"</formula>
    </cfRule>
  </conditionalFormatting>
  <conditionalFormatting sqref="B691:C691 F690:F691 F704 B704:C704 B494:B495 D494:D495 AH66:AI67 B501:B502 D501:D502 B504:B506 D504:D506 B517:B518 D517:D518 B690:D690">
    <cfRule type="expression" dxfId="3442" priority="12038687">
      <formula>$J66:$J3741="CLOSED"</formula>
    </cfRule>
    <cfRule type="expression" dxfId="3441" priority="12038688">
      <formula>$J66:$J3741="OPEN"</formula>
    </cfRule>
  </conditionalFormatting>
  <conditionalFormatting sqref="J425:J426 J429:J430 J460:J464 J469:J480 J484:J486">
    <cfRule type="expression" dxfId="3440" priority="12039323">
      <formula>$J425:$J4346="CLOSED"</formula>
    </cfRule>
    <cfRule type="expression" dxfId="3439" priority="12039324">
      <formula>$J425:$J4346="OPEN"</formula>
    </cfRule>
  </conditionalFormatting>
  <conditionalFormatting sqref="J182 J301:J302 J305:J306 H312:I315 AO356:AQ356 AJ356:AK356 AO365:AQ365 AJ365:AK365 AO370:AQ370 AJ370:AK370 AO372:AQ373 AJ372:AK373 AO382:AQ383 AJ382:AK383 AJ411:AK411 AO411:AQ411 AO417:AQ418 AJ417:AK418 AJ492:AK492 AO492:AQ492 AO354:AQ354 AJ354:AK354 W747 W751">
    <cfRule type="expression" dxfId="3438" priority="12039527">
      <formula>$J182:$J4136="CLOSED"</formula>
    </cfRule>
    <cfRule type="expression" dxfId="3437" priority="12039528">
      <formula>$J182:$J4136="OPEN"</formula>
    </cfRule>
  </conditionalFormatting>
  <conditionalFormatting sqref="AO455:AQ455 AO435:AQ442 AJ435:AK442 AJ455:AK455">
    <cfRule type="expression" dxfId="3436" priority="12039849">
      <formula>$J435:$J3945="CLOSED"</formula>
    </cfRule>
    <cfRule type="expression" dxfId="3435" priority="12039850">
      <formula>$J435:$J3945="OPEN"</formula>
    </cfRule>
  </conditionalFormatting>
  <conditionalFormatting sqref="J520 J494:J496 AO400:AQ401 AJ400:AK401 Y81:Y82 J501:J503 J586 J592 J572 J507 J516 J528">
    <cfRule type="expression" dxfId="3434" priority="12039971">
      <formula>$J81:$J3995="CLOSED"</formula>
    </cfRule>
    <cfRule type="expression" dxfId="3433" priority="12039972">
      <formula>$J81:$J3995="OPEN"</formula>
    </cfRule>
  </conditionalFormatting>
  <conditionalFormatting sqref="Y61">
    <cfRule type="expression" dxfId="3432" priority="12040181">
      <formula>$J61:$J3532="CLOSED"</formula>
    </cfRule>
    <cfRule type="expression" dxfId="3431" priority="12040182">
      <formula>$J61:$J3532="OPEN"</formula>
    </cfRule>
  </conditionalFormatting>
  <conditionalFormatting sqref="X415 AL421:AN421 P421:V421 AA421:AG421 P415:V415 X421 AL415:AN415 AR421 C421 L421 L415 C415 AA415:AG415 AR415">
    <cfRule type="expression" dxfId="3430" priority="12040539">
      <formula>$J415:$J3874="CLOSED"</formula>
    </cfRule>
    <cfRule type="expression" dxfId="3429" priority="12040540">
      <formula>$J415:$J3874="OPEN"</formula>
    </cfRule>
  </conditionalFormatting>
  <conditionalFormatting sqref="C502 C505:C506 C495 C518 M404:O404">
    <cfRule type="expression" dxfId="3428" priority="12040563">
      <formula>$J404:$J3854="CLOSED"</formula>
    </cfRule>
    <cfRule type="expression" dxfId="3427" priority="12040564">
      <formula>$J404:$J3854="OPEN"</formula>
    </cfRule>
  </conditionalFormatting>
  <conditionalFormatting sqref="Z622:Z623 J71">
    <cfRule type="expression" dxfId="3426" priority="3475">
      <formula>$J71:$J3284="CLOSED"</formula>
    </cfRule>
    <cfRule type="expression" dxfId="3425" priority="3476">
      <formula>$J71:$J3284="OPEN"</formula>
    </cfRule>
  </conditionalFormatting>
  <conditionalFormatting sqref="Z636 Z626:Z628 C628 C615:C616 Y610:Y611">
    <cfRule type="expression" dxfId="3424" priority="3473">
      <formula>$J610:$J3822="CLOSED"</formula>
    </cfRule>
    <cfRule type="expression" dxfId="3423" priority="3474">
      <formula>$J610:$J3822="OPEN"</formula>
    </cfRule>
  </conditionalFormatting>
  <conditionalFormatting sqref="AO809:AQ811 AJ809:AK811 AO669:AQ670 AJ669:AK670 AO682:AQ682 AJ682:AK682 AJ676:AK676 AO676:AQ676 AJ673:AK673 AO673:AQ673">
    <cfRule type="expression" dxfId="3422" priority="3467">
      <formula>$J669:$J4081="CLOSED"</formula>
    </cfRule>
    <cfRule type="expression" dxfId="3421" priority="3468">
      <formula>$J669:$J4081="OPEN"</formula>
    </cfRule>
  </conditionalFormatting>
  <conditionalFormatting sqref="D405:G405">
    <cfRule type="expression" dxfId="3420" priority="3465">
      <formula>$J405:$J3732="CLOSED"</formula>
    </cfRule>
    <cfRule type="expression" dxfId="3419" priority="3466">
      <formula>$J405:$J3732="OPEN"</formula>
    </cfRule>
  </conditionalFormatting>
  <conditionalFormatting sqref="B777 B642:B645 D644:D645 D647:D654 D656:D657 D659:D663 B647:B657 B658:D658 B659:B665 B668:D668 B672:D672 B675:D675 B679:D679 D680:D681 B680:B681 B684:D684 B687:D687 B688:C688 D689 B689 D692 B692:B693 B696:D696 B701:B703 B699:D699 D701:D703 B708:D708 B713:D713 B716:D716 E719:E722 E631 L391:X392 AL391:AN392 AR391:AR392 Z391:AG392 AL402:AN402 AR402 Z402:AG402 W403:W405 AL413:AN413 AR413 AA413:AG413 AL386:AN386 AR416 AA416:AG416 AR386 AA422:AG422 AA427:AG427 AA431:AG431 W457 W455:X455 L413:X413 AL416:AN416 L416:X416 AR422 AL422:AN422 L422:X422 AR427 AL427:AN427 L427:X427 AR431 AL431:AN431 L431:X431 W432:X442 Z386:AG386 L395:X395 AL395:AN395 AR395 Z395:AG395 L399:X399 AJ612:AK613 E612:E613 L386:X386 AO612:AQ613 AL399:AN399 AR399 W401 L402:X402 Z399:AG399 E625 B646:D646 D777">
    <cfRule type="expression" dxfId="3418" priority="3449">
      <formula>$J386:$J4077="CLOSED"</formula>
    </cfRule>
    <cfRule type="expression" dxfId="3417" priority="3450">
      <formula>$J386:$J4077="OPEN"</formula>
    </cfRule>
  </conditionalFormatting>
  <conditionalFormatting sqref="G574 F642:F665 F672 F675 F679:F681 F684 F687:F689 F692:F693 F696 F699 F701:F703 F708:F709 F713 F716 F627:F630 AA346:AG347 AR346:AR347 AL346:AN347 E346:E347 L346:V347 X346:X347 AA349:AG350 AR349:AR350 AL349:AN350 E349:E350 L349:V350 X349:X350 C344:D344 G588:G589 G594:G595 G598 G609 Z330 G578 F668">
    <cfRule type="expression" dxfId="3416" priority="3447">
      <formula>$J330:$J4047="CLOSED"</formula>
    </cfRule>
    <cfRule type="expression" dxfId="3415" priority="3448">
      <formula>$J330:$J4047="OPEN"</formula>
    </cfRule>
  </conditionalFormatting>
  <conditionalFormatting sqref="Y469 AR435:AR442 L435:V442 Z435:AG442 AL435:AN442 L455:V455 Z455:AG455 AL455:AN455 Y460 Y463 AR455">
    <cfRule type="expression" dxfId="3414" priority="12041269">
      <formula>$J435:$J3694="CLOSED"</formula>
    </cfRule>
    <cfRule type="expression" dxfId="3413" priority="12041270">
      <formula>$J435:$J3694="OPEN"</formula>
    </cfRule>
  </conditionalFormatting>
  <conditionalFormatting sqref="Y588:Y589 Y594:Y595 Y574 Y598 Y578 Y609">
    <cfRule type="expression" dxfId="3412" priority="12041615">
      <formula>$J574:$J3795="CLOSED"</formula>
    </cfRule>
    <cfRule type="expression" dxfId="3411" priority="12041616">
      <formula>$J574:$J3795="OPEN"</formula>
    </cfRule>
  </conditionalFormatting>
  <conditionalFormatting sqref="A456:A458 H453:I456 H465:I468 G573 G619 G593 G587 G622">
    <cfRule type="expression" dxfId="3410" priority="12041667">
      <formula>$J453:$J3878="CLOSED"</formula>
    </cfRule>
    <cfRule type="expression" dxfId="3409" priority="12041668">
      <formula>$J453:$J3878="OPEN"</formula>
    </cfRule>
  </conditionalFormatting>
  <conditionalFormatting sqref="AO614:AQ614 AJ614:AK614">
    <cfRule type="expression" dxfId="3408" priority="12041671">
      <formula>$J614:$J4049="CLOSED"</formula>
    </cfRule>
    <cfRule type="expression" dxfId="3407" priority="12041672">
      <formula>$J614:$J4049="OPEN"</formula>
    </cfRule>
  </conditionalFormatting>
  <conditionalFormatting sqref="Y432:Y434">
    <cfRule type="expression" dxfId="3406" priority="12041679">
      <formula>$J432:$J3876="CLOSED"</formula>
    </cfRule>
    <cfRule type="expression" dxfId="3405" priority="12041680">
      <formula>$J432:$J3876="OPEN"</formula>
    </cfRule>
  </conditionalFormatting>
  <conditionalFormatting sqref="F705 F279:F280 F465:F468 F499 F493 F790">
    <cfRule type="expression" dxfId="3404" priority="12042197">
      <formula>$J279:$J4316="CLOSED"</formula>
    </cfRule>
    <cfRule type="expression" dxfId="3403" priority="12042198">
      <formula>$J279:$J4316="OPEN"</formula>
    </cfRule>
  </conditionalFormatting>
  <conditionalFormatting sqref="E741:E746 E749:E750 E736 E800:E803 E806:E807 E809:E818">
    <cfRule type="expression" dxfId="3402" priority="12043205">
      <formula>$J736:$J4417="CLOSED"</formula>
    </cfRule>
    <cfRule type="expression" dxfId="3401" priority="12043206">
      <formula>$J736:$J4417="OPEN"</formula>
    </cfRule>
  </conditionalFormatting>
  <conditionalFormatting sqref="E587 B719:B722 D719:D722 D610:D611 B588:D589 E593 B594:D596 B598:D598 B607:D607 B609:D609 B610:B611 E619 E622 E573 B576:D576 B574:D574 B578:D578">
    <cfRule type="expression" dxfId="3400" priority="12045503">
      <formula>$J573:$J4268="CLOSED"</formula>
    </cfRule>
    <cfRule type="expression" dxfId="3399" priority="12045504">
      <formula>$J573:$J4268="OPEN"</formula>
    </cfRule>
  </conditionalFormatting>
  <conditionalFormatting sqref="K590 E157:E160 E164:F165 E180:E181 E183:F193 X183:X193 C183:C193 E222:F223 C222:C223 C232 X164 E163 E168 E228:F228 E232:F232 X222:X242 K245:K252 K266:K268 K307:K308 W354 E171 W356 W365 W370 W372:W373 W382:W383 K383 E226 K408 W411 W417:W419 X483 E177 X491 W492 X497:X498 E174 C164 K601:K603 C228">
    <cfRule type="expression" dxfId="3398" priority="12046223">
      <formula>$J157:$J3956="CLOSED"</formula>
    </cfRule>
    <cfRule type="expression" dxfId="3397" priority="12046224">
      <formula>$J157:$J3956="OPEN"</formula>
    </cfRule>
  </conditionalFormatting>
  <conditionalFormatting sqref="J228 J155:J160 J162:J165 J167:J168 J170:J171 J173:J174 J176:J177 J179:J181 J183:J193 J222:J223 H245:I252 J232 J226 W572 W586 W592 H590:I595 K465 K705">
    <cfRule type="expression" dxfId="3396" priority="12047019">
      <formula>$J155:$J4115="CLOSED"</formula>
    </cfRule>
    <cfRule type="expression" dxfId="3395" priority="12047020">
      <formula>$J155:$J4115="OPEN"</formula>
    </cfRule>
  </conditionalFormatting>
  <conditionalFormatting sqref="F574 F576 F578 Y326 F611 F613 F615 Y324 F588:F589 F594:F596 F598 F607 F609 F719:F722">
    <cfRule type="expression" dxfId="3394" priority="12047279">
      <formula>$J324:$J4045="CLOSED"</formula>
    </cfRule>
    <cfRule type="expression" dxfId="3393" priority="12047280">
      <formula>$J324:$J4045="OPEN"</formula>
    </cfRule>
  </conditionalFormatting>
  <conditionalFormatting sqref="E535 B494:B495 D494:D495 AR342:AR344 AL342:AN344 Z342:AG344 L342:V344 B501:B502 D501:D502 D504:D506 B517:B518 D517:D518 B504:B506 E543 E546 E549 E562 E565 E496 E503 E507 E516 E520 E528 E531 E538 B690:D690 B691:C691 B704:C704 E655">
    <cfRule type="expression" dxfId="3392" priority="12047447">
      <formula>$J342:$J4041="CLOSED"</formula>
    </cfRule>
    <cfRule type="expression" dxfId="3391" priority="12047448">
      <formula>$J342:$J4041="OPEN"</formula>
    </cfRule>
  </conditionalFormatting>
  <conditionalFormatting sqref="X354 D69:D70 L354:V354 AR356 G356 X356 E356 Z356:AG356 AL356:AN356 L356:V356 AR365 G365 X365 E365 Z365:AG365 AL365:AN365 L365:V365 AR370 G370 X370 E370 AA370:AG370 AL370:AN370 L370:V370 AR372:AR373 G372:G373 X372:X373 E372:E373 AA372:AG373 AL372:AN373 L372:V373 AR382:AR383 G382:G383 X382:X383 E382:E383 AA382:AG383 AL382:AN383 L382:V383 G411 X411 E411 AA411:AG411 AL411:AN411 L411:V411 Z414:Z415 G417:G418 X417:X418 E417:E418 AA417:AG418 AL417:AN418 Z420:Z421 AR411 AR417:AR418 L417:V418 X492 E492 AA492:AG492 AL492:AN492 AR492 L492:V492 G354 G492 AR354 E354 Z354:AG354 AL354:AN354 Y600">
    <cfRule type="expression" dxfId="3390" priority="12048497">
      <formula>$J69:$J3772="CLOSED"</formula>
    </cfRule>
    <cfRule type="expression" dxfId="3389" priority="12048498">
      <formula>$J69:$J3772="OPEN"</formula>
    </cfRule>
  </conditionalFormatting>
  <conditionalFormatting sqref="B591 B579:D580 F579:F580 K588:K589 K594:K595 K598 B599 K609 K578 B571 K574 F584 F591 F599 B584 F571">
    <cfRule type="expression" dxfId="3388" priority="12048825">
      <formula>$J571:$J4245="CLOSED"</formula>
    </cfRule>
    <cfRule type="expression" dxfId="3387" priority="12048826">
      <formula>$J571:$J4245="OPEN"</formula>
    </cfRule>
  </conditionalFormatting>
  <conditionalFormatting sqref="K493 F494:F495 E279:E280 K279:K280 E465:E468 K466:K468 F501:F502 F517:F518 F504:F506 E499 E493 K499 E705 E790">
    <cfRule type="expression" dxfId="3386" priority="12048975">
      <formula>$J279:$J4288="CLOSED"</formula>
    </cfRule>
    <cfRule type="expression" dxfId="3385" priority="12048976">
      <formula>$J279:$J4288="OPEN"</formula>
    </cfRule>
  </conditionalFormatting>
  <conditionalFormatting sqref="J576 J578 J588:J589 J594:J595 J598 J609 J574">
    <cfRule type="expression" dxfId="3384" priority="12049849">
      <formula>$J574:$J4487="CLOSED"</formula>
    </cfRule>
    <cfRule type="expression" dxfId="3383" priority="12049850">
      <formula>$J574:$J4487="OPEN"</formula>
    </cfRule>
  </conditionalFormatting>
  <conditionalFormatting sqref="AJ574:AK574 AO574:AQ574 AO578:AQ578 AJ578:AK578 AJ588:AK589 AJ594:AK595 AJ598:AK598 AJ609:AK609 AO588:AQ589 AO594:AQ595 AO598:AQ598 AO609:AQ609">
    <cfRule type="expression" dxfId="3382" priority="12050025">
      <formula>$J574:$J4044="CLOSED"</formula>
    </cfRule>
    <cfRule type="expression" dxfId="3381" priority="12050026">
      <formula>$J574:$J4044="OPEN"</formula>
    </cfRule>
  </conditionalFormatting>
  <conditionalFormatting sqref="B83:D83 K143:K144 K149:K150 K152:K153 K156:K157 K162:K163 K167:K168 K170:K171 K173:K174 K176:K177 K179:K181 B224 D224 E312">
    <cfRule type="expression" dxfId="3380" priority="12050389">
      <formula>$J83:$J4074="CLOSED"</formula>
    </cfRule>
    <cfRule type="expression" dxfId="3379" priority="12050390">
      <formula>$J83:$J4074="OPEN"</formula>
    </cfRule>
  </conditionalFormatting>
  <conditionalFormatting sqref="G312 H75:H76 A74:A76 H74:I74 D224 B224">
    <cfRule type="expression" dxfId="3378" priority="12050637">
      <formula>$J74:$J4089="CLOSED"</formula>
    </cfRule>
    <cfRule type="expression" dxfId="3377" priority="12050638">
      <formula>$J74:$J4089="OPEN"</formula>
    </cfRule>
  </conditionalFormatting>
  <conditionalFormatting sqref="AO301:AQ302 AJ301:AK302 AJ305:AK306 AO305:AQ306">
    <cfRule type="expression" dxfId="3376" priority="12050697">
      <formula>$J301:$J4342="CLOSED"</formula>
    </cfRule>
    <cfRule type="expression" dxfId="3375" priority="12050698">
      <formula>$J301:$J4342="OPEN"</formula>
    </cfRule>
  </conditionalFormatting>
  <conditionalFormatting sqref="AH331:AI331">
    <cfRule type="expression" dxfId="3374" priority="12050779">
      <formula>$J331:$J4558="CLOSED"</formula>
    </cfRule>
    <cfRule type="expression" dxfId="3373" priority="12050780">
      <formula>$J331:$J4558="OPEN"</formula>
    </cfRule>
  </conditionalFormatting>
  <conditionalFormatting sqref="AL797:AN797 AR797 L797:V797 Z797:AG797 X797 Y800:Y803 AL804:AN804 AR804 L804:V804 Z804:AG804 X804 Y806:Y807 AL808:AN808 AR808 L808:V808 Z808:AG808 X808">
    <cfRule type="expression" dxfId="3372" priority="3373">
      <formula>$J797:$J3884="CLOSED"</formula>
    </cfRule>
    <cfRule type="expression" dxfId="3371" priority="3374">
      <formula>$J797:$J3884="OPEN"</formula>
    </cfRule>
  </conditionalFormatting>
  <conditionalFormatting sqref="K776 AL474:AN475 AR474:AR475 L474:V475 Z474:AG475 X461:X462 Z460:Z461 B475:E476 Z463:Z464 Z469:Z470 X470:X471 L420:V420 C420 X420 AA420:AG420 AL414:AN414 AR420 AL420:AN420 X464 X477 X414 K583 AL479:AN479 AR479 L479:V479 Z479:AG479 X480 AR485 L485:V485 AA485:AG485 L414:V414 C414 AA414:AG414 AR414 AL485:AN485 Z476 AJ813:AK818 AO813:AQ818 K785 K793:K794 K765 X486 K797 K804 K808">
    <cfRule type="expression" dxfId="3370" priority="3345">
      <formula>$J414:$J3737="CLOSED"</formula>
    </cfRule>
    <cfRule type="expression" dxfId="3369" priority="3346">
      <formula>$J414:$J3737="OPEN"</formula>
    </cfRule>
  </conditionalFormatting>
  <conditionalFormatting sqref="D747 D751 K644 K656 K659 K661 K664 D669:D671 K670 D673:D674 K673 D676:D678 K676 D682:D683 K682 D685:D686 K685 D688 D694:D695 K693:K694 D697:D698 K697 D706:D707 D711:D712 D714:D715 K706 K711 K714 K717 D717:D718 K633 K642 K627">
    <cfRule type="expression" dxfId="3368" priority="3239">
      <formula>$J627:$J4631="CLOSED"</formula>
    </cfRule>
    <cfRule type="expression" dxfId="3367" priority="3240">
      <formula>$J627:$J4631="OPEN"</formula>
    </cfRule>
  </conditionalFormatting>
  <conditionalFormatting sqref="G776 G785 G793:G794 G765 G797 G804 G808">
    <cfRule type="expression" dxfId="3366" priority="3233">
      <formula>$J765:$J4173="CLOSED"</formula>
    </cfRule>
    <cfRule type="expression" dxfId="3365" priority="3234">
      <formula>$J765:$J4173="OPEN"</formula>
    </cfRule>
  </conditionalFormatting>
  <conditionalFormatting sqref="Y666 Y700">
    <cfRule type="expression" dxfId="3364" priority="12052877">
      <formula>$J666:$J3837="CLOSED"</formula>
    </cfRule>
    <cfRule type="expression" dxfId="3363" priority="12052878">
      <formula>$J666:$J3837="OPEN"</formula>
    </cfRule>
  </conditionalFormatting>
  <conditionalFormatting sqref="AA621:AG621 Y640:Y641 X588:X589 X594:X595 AR621 L621:V621 X578 A71 X574 X598 AL618:AN618 AA618:AG618 AR618 X609 L618:V618 AL621:AN621">
    <cfRule type="expression" dxfId="3362" priority="12053519">
      <formula>$J71:$J3289="CLOSED"</formula>
    </cfRule>
    <cfRule type="expression" dxfId="3361" priority="12053520">
      <formula>$J71:$J3289="OPEN"</formula>
    </cfRule>
  </conditionalFormatting>
  <conditionalFormatting sqref="AH60:AI60">
    <cfRule type="expression" dxfId="3360" priority="12053823">
      <formula>$J60:$J3354="CLOSED"</formula>
    </cfRule>
    <cfRule type="expression" dxfId="3359" priority="12053824">
      <formula>$J60:$J3354="OPEN"</formula>
    </cfRule>
  </conditionalFormatting>
  <conditionalFormatting sqref="AL501:AN501 P501:V501 AA501:AG501 AR494 L494 L501 AL494:AN494 AA494:AG494 AR501 P494:V494">
    <cfRule type="expression" dxfId="3358" priority="12054011">
      <formula>$J494:$J3928="CLOSED"</formula>
    </cfRule>
    <cfRule type="expression" dxfId="3357" priority="12054012">
      <formula>$J494:$J3928="OPEN"</formula>
    </cfRule>
  </conditionalFormatting>
  <conditionalFormatting sqref="J596:J597 J607:J608 J610:J611">
    <cfRule type="expression" dxfId="3356" priority="12066099">
      <formula>$J596:$J4500="CLOSED"</formula>
    </cfRule>
    <cfRule type="expression" dxfId="3355" priority="12066100">
      <formula>$J596:$J4500="OPEN"</formula>
    </cfRule>
  </conditionalFormatting>
  <conditionalFormatting sqref="Y798:Y799">
    <cfRule type="expression" dxfId="3354" priority="3231">
      <formula>$J798:$J3886="CLOSED"</formula>
    </cfRule>
    <cfRule type="expression" dxfId="3353" priority="3232">
      <formula>$J798:$J3886="OPEN"</formula>
    </cfRule>
  </conditionalFormatting>
  <conditionalFormatting sqref="J58:J59">
    <cfRule type="expression" dxfId="3352" priority="3229">
      <formula>$J58:$J3207="CLOSED"</formula>
    </cfRule>
    <cfRule type="expression" dxfId="3351" priority="3230">
      <formula>$J58:$J3207="OPEN"</formula>
    </cfRule>
  </conditionalFormatting>
  <conditionalFormatting sqref="E642:E645 E647:E654 E656:E657 E659:E665 E680:E681 E701:E703 K655 E689 E692 E678 K643">
    <cfRule type="expression" dxfId="3350" priority="3219">
      <formula>$J642:$J4306="CLOSED"</formula>
    </cfRule>
    <cfRule type="expression" dxfId="3349" priority="3220">
      <formula>$J642:$J4306="OPEN"</formula>
    </cfRule>
  </conditionalFormatting>
  <conditionalFormatting sqref="E777 AO777:AQ777 E628:E630 E632:E638 K422 K427 K431 K434 K437 K440 K455 K386 Y362 Y359 Y367 Y380 Y376 K391 K395 K399 K402 K458 K413 K416 AJ777:AK777">
    <cfRule type="expression" dxfId="3348" priority="3209">
      <formula>$J359:$J4047="CLOSED"</formula>
    </cfRule>
    <cfRule type="expression" dxfId="3347" priority="3210">
      <formula>$J359:$J4047="OPEN"</formula>
    </cfRule>
  </conditionalFormatting>
  <conditionalFormatting sqref="AL69:AN70 AR69:AR70 L69:X70 Z69:AG70 B414:B415 D414:D415 W414:W415 B420:B421 D420:D421 W420:W421 W470 B480:G480 B462:G462 W464 W461 B471:G471 B486:G486 B472 E472:F472 B477:G477">
    <cfRule type="expression" dxfId="3346" priority="3211">
      <formula>$J69:$J3753="CLOSED"</formula>
    </cfRule>
    <cfRule type="expression" dxfId="3345" priority="3212">
      <formula>$J69:$J3753="OPEN"</formula>
    </cfRule>
  </conditionalFormatting>
  <conditionalFormatting sqref="F723:F725 F798:F799 B798:B799">
    <cfRule type="expression" dxfId="3344" priority="12066101">
      <formula>$J723:$J4385="CLOSED"</formula>
    </cfRule>
    <cfRule type="expression" dxfId="3343" priority="12066101">
      <formula>$J723:$J4385="OPEN"</formula>
    </cfRule>
  </conditionalFormatting>
  <conditionalFormatting sqref="G640:G641 Y357:Y358 Y360:Y361 Y363:Y364 Y374:Y375 Y378:Y379 Y384:Y385 Y389:Y390 Y393:Y394 Y397:Y398 K588:K589 K594:K595 K574 K578 K598 K609">
    <cfRule type="expression" dxfId="3342" priority="3201">
      <formula>$J357:$J4071="CLOSED"</formula>
    </cfRule>
    <cfRule type="expression" dxfId="3341" priority="3202">
      <formula>$J357:$J4071="OPEN"</formula>
    </cfRule>
  </conditionalFormatting>
  <conditionalFormatting sqref="W776 L619:V620 X619:X620 X622:Y623 Z624:Z625 Z631 X709 W785 W793:W804 W765 Z639">
    <cfRule type="expression" dxfId="3340" priority="12068135">
      <formula>$J619:$J3827="CLOSED"</formula>
    </cfRule>
    <cfRule type="expression" dxfId="3339" priority="12068136">
      <formula>$J619:$J3827="OPEN"</formula>
    </cfRule>
  </conditionalFormatting>
  <conditionalFormatting sqref="K689 K647:K649 K651:K653 K702 K680 K616 K692 K777">
    <cfRule type="expression" dxfId="3338" priority="12068219">
      <formula>$J616:$J3944="CLOSED"</formula>
    </cfRule>
    <cfRule type="expression" dxfId="3337" priority="12068220">
      <formula>$J616:$J3944="OPEN"</formula>
    </cfRule>
  </conditionalFormatting>
  <conditionalFormatting sqref="AH642:AI645 AH647:AI648 AH651:AI652 AH655:AI657 AH659:AI664 AH689:AI689 L690:V691 Z690:AG691 AR690:AR691 AL690:AN691 X690:X691 AH693:AI693 AA704:AG704 AR704 AL704:AN704 X704 L704:V704 W717:W718 AH637:AI638 AR571 X571 AL571:AN571 Y310 C571 W584 AR591 AR599 Z571:AG571 L571:V571 AL591:AN591 C591 L591:V591 AA591:AG591 AL599:AN599 C599 L599:V599 AA599:AG599 X591 X599 AH680:AI680">
    <cfRule type="expression" dxfId="3336" priority="12068557">
      <formula>$J310:$J3539="CLOSED"</formula>
    </cfRule>
    <cfRule type="expression" dxfId="3335" priority="12068558">
      <formula>$J310:$J3539="OPEN"</formula>
    </cfRule>
  </conditionalFormatting>
  <conditionalFormatting sqref="J57 X726:Z727">
    <cfRule type="expression" dxfId="3334" priority="12077465">
      <formula>$J57:$J3175="CLOSED"</formula>
    </cfRule>
    <cfRule type="expression" dxfId="3333" priority="12077466">
      <formula>$J57:$J3175="OPEN"</formula>
    </cfRule>
  </conditionalFormatting>
  <conditionalFormatting sqref="AH798:AI799">
    <cfRule type="expression" dxfId="3332" priority="12080515">
      <formula>$J798:$J3945="CLOSED"</formula>
    </cfRule>
    <cfRule type="expression" dxfId="3331" priority="12080516">
      <formula>$J798:$J3945="OPEN"</formula>
    </cfRule>
  </conditionalFormatting>
  <conditionalFormatting sqref="G710 AH710:AI710 AH585:AI585 G585">
    <cfRule type="expression" dxfId="3330" priority="12080705">
      <formula>$J585:$J4615="CLOSED"</formula>
    </cfRule>
    <cfRule type="expression" dxfId="3329" priority="12080706">
      <formula>$J585:$J4615="OPEN"</formula>
    </cfRule>
  </conditionalFormatting>
  <conditionalFormatting sqref="A563:A564 H504:I516 H539:I542 A566:A574 H518:I528">
    <cfRule type="expression" dxfId="3328" priority="12080837">
      <formula>$J504:$J3902="CLOSED"</formula>
    </cfRule>
    <cfRule type="expression" dxfId="3327" priority="12080838">
      <formula>$J504:$J3902="OPEN"</formula>
    </cfRule>
  </conditionalFormatting>
  <conditionalFormatting sqref="AH776:AI776 AH615:AI616 AH71:AI71 AH785:AI785 AH793:AI794 AH765:AI765">
    <cfRule type="expression" dxfId="3326" priority="12080885">
      <formula>$J71:$J3339="CLOSED"</formula>
    </cfRule>
    <cfRule type="expression" dxfId="3325" priority="12080886">
      <formula>$J71:$J3339="OPEN"</formula>
    </cfRule>
  </conditionalFormatting>
  <conditionalFormatting sqref="J359 AH77:AI78 J386 J376 J380 J391:J392 J395:J396 J399:J405 J362 J413 J416 J422 J427 J431 J367">
    <cfRule type="expression" dxfId="3324" priority="12080887">
      <formula>$J77:$J4000="CLOSED"</formula>
    </cfRule>
    <cfRule type="expression" dxfId="3323" priority="12080888">
      <formula>$J77:$J4000="OPEN"</formula>
    </cfRule>
  </conditionalFormatting>
  <conditionalFormatting sqref="AH175:AI175 AH110:AI120 AH124:AI129 AH140:AI141 AH107:AI107 AH145:AI145 AH151:AI151 AH154:AI154 AH161:AI161 AH104:AI104 AH166:AI166 AH169:AI169 AH172:AI172 AH178:AI178">
    <cfRule type="expression" dxfId="3322" priority="12080931">
      <formula>$J104:$J3982="CLOSED"</formula>
    </cfRule>
    <cfRule type="expression" dxfId="3321" priority="12080932">
      <formula>$J104:$J3982="OPEN"</formula>
    </cfRule>
  </conditionalFormatting>
  <conditionalFormatting sqref="AJ104:AK104 H81:I82 AJ110:AK120 AO110:AQ120 AO124:AQ129 AJ124:AK129 AO140:AQ141 AJ140:AK141 AJ145:AK145 AO151:AQ151 AJ151:AK151 AO154:AQ154 AJ154:AK154 AO161:AQ161 AJ161:AK161 AO166:AQ166 AJ166:AK166 AO169:AQ169 AJ169:AK169 AO172:AQ172 AJ172:AK172 AO175:AQ175 AJ175:AK175 AO178:AQ178 AJ178:AK178 AO104:AQ104 AO107:AQ107 AJ107:AK107 AO145:AQ145">
    <cfRule type="expression" dxfId="3320" priority="12080937">
      <formula>$J81:$J4149="CLOSED"</formula>
    </cfRule>
    <cfRule type="expression" dxfId="3319" priority="12080938">
      <formula>$J81:$J4149="OPEN"</formula>
    </cfRule>
  </conditionalFormatting>
  <conditionalFormatting sqref="AL726:AN727 AR726:AR727 C726:C727 Z726:AG727 X726:X727 L726:V727">
    <cfRule type="expression" dxfId="3318" priority="12081151">
      <formula>$J726:$J3842="CLOSED"</formula>
    </cfRule>
    <cfRule type="expression" dxfId="3317" priority="12081152">
      <formula>$J726:$J3842="OPEN"</formula>
    </cfRule>
  </conditionalFormatting>
  <conditionalFormatting sqref="K800 C484 C469 C478 C473 C463 C460">
    <cfRule type="expression" dxfId="3316" priority="12081261">
      <formula>$J460:$J3781="CLOSED"</formula>
    </cfRule>
    <cfRule type="expression" dxfId="3315" priority="12081262">
      <formula>$J460:$J3781="OPEN"</formula>
    </cfRule>
  </conditionalFormatting>
  <conditionalFormatting sqref="Y642:Y645 Y647:Y657 Y659:Y664 Y680:Y681 Y692:Y693 Y701:Y703 Y674 AL629:AN630 AR629:AR630 L632:V635 Y637:Y638 Z629:AG630 G632:G635 C629:C630 G629:G630 L629:V630 X629:X630 Z632:AG635 AR632:AR635 AL632:AN635 C632:C638 X632:X638 Z675 Y689">
    <cfRule type="expression" dxfId="3314" priority="12081383">
      <formula>$J629:$J3799="CLOSED"</formula>
    </cfRule>
    <cfRule type="expression" dxfId="3313" priority="12081384">
      <formula>$J629:$J3799="OPEN"</formula>
    </cfRule>
  </conditionalFormatting>
  <conditionalFormatting sqref="AJ747:AK747 AO747:AQ747 AJ751:AK751 AO751:AQ751">
    <cfRule type="expression" dxfId="3312" priority="12081981">
      <formula>$J747:$J4165="CLOSED"</formula>
    </cfRule>
    <cfRule type="expression" dxfId="3311" priority="12081982">
      <formula>$J747:$J4165="OPEN"</formula>
    </cfRule>
  </conditionalFormatting>
  <conditionalFormatting sqref="AR776 L776:X776 AL776:AN776 Z776:AG776 L785:X785 AL785:AN785 Z785:AG785 L793:X794 AL793:AN794 Z793:AG794 L765:X765 AL765:AN765 Z765:AG765 Z640:Z641 C720:C721 Y626:Y627 AL615:AN616 AR615:AR616 L615:V616 AA615:AG616 B71:I71 K71:AG71 AL71:AN71 H56:I56 W795:W804 X777 AR785 AR793:AR794 AR765 AR71">
    <cfRule type="expression" dxfId="3310" priority="12082103">
      <formula>$J56:$J3263="CLOSED"</formula>
    </cfRule>
    <cfRule type="expression" dxfId="3309" priority="12082104">
      <formula>$J56:$J3263="OPEN"</formula>
    </cfRule>
  </conditionalFormatting>
  <conditionalFormatting sqref="G610:G611">
    <cfRule type="expression" dxfId="3308" priority="12082135">
      <formula>$J610:$J4026="CLOSED"</formula>
    </cfRule>
    <cfRule type="expression" dxfId="3307" priority="12082136">
      <formula>$J610:$J4026="OPEN"</formula>
    </cfRule>
  </conditionalFormatting>
  <conditionalFormatting sqref="L717:V717 Y720:Y722 AL714:AN715 AR714:AR715 Z714:AG715 L714:V715 X714:X715 X717:X718 AR717 AL717:AN717 Z717:AG717">
    <cfRule type="expression" dxfId="3306" priority="12082233">
      <formula>$J714:$J3837="CLOSED"</formula>
    </cfRule>
    <cfRule type="expression" dxfId="3305" priority="12082234">
      <formula>$J714:$J3837="OPEN"</formula>
    </cfRule>
  </conditionalFormatting>
  <conditionalFormatting sqref="Y56">
    <cfRule type="expression" dxfId="3304" priority="12082291">
      <formula>$J56:$J3098="CLOSED"</formula>
    </cfRule>
    <cfRule type="expression" dxfId="3303" priority="12082292">
      <formula>$J56:$J3098="OPEN"</formula>
    </cfRule>
  </conditionalFormatting>
  <conditionalFormatting sqref="A578 AO58:AQ59 AJ58:AK59 A58:A59 H571:I571">
    <cfRule type="expression" dxfId="3302" priority="12082315">
      <formula>$J58:$J3452="CLOSED"</formula>
    </cfRule>
    <cfRule type="expression" dxfId="3301" priority="12082316">
      <formula>$J58:$J3452="OPEN"</formula>
    </cfRule>
  </conditionalFormatting>
  <conditionalFormatting sqref="AH747:AI747 AH751:AI751 L579:V580 AR579:AR580 AL579:AN580 X579:X580 Z580:Z587 Z592:Z593 Y529:Y538 Y541:Y543 L584:X584 Y572 Y586 Y592 Z579:AG579 AR584 AA580:AG580 C584 AA584:AG584 AL584:AN584">
    <cfRule type="expression" dxfId="3300" priority="12082397">
      <formula>$J529:$J3757="CLOSED"</formula>
    </cfRule>
    <cfRule type="expression" dxfId="3299" priority="12082398">
      <formula>$J529:$J3757="OPEN"</formula>
    </cfRule>
  </conditionalFormatting>
  <conditionalFormatting sqref="A708 A642:A699 A713 A716">
    <cfRule type="expression" dxfId="3298" priority="12082709">
      <formula>$J642:$J4020="CLOSED"</formula>
    </cfRule>
    <cfRule type="expression" dxfId="3297" priority="12082710">
      <formula>$J642:$J4020="OPEN"</formula>
    </cfRule>
  </conditionalFormatting>
  <conditionalFormatting sqref="AO717:AQ717 AO714:AQ715 AJ714:AK715 AJ717:AK717 A798:A799 A726:A728">
    <cfRule type="expression" dxfId="3296" priority="12082887">
      <formula>$J714:$J4088="CLOSED"</formula>
    </cfRule>
    <cfRule type="expression" dxfId="3295" priority="12082888">
      <formula>$J714:$J4088="OPEN"</formula>
    </cfRule>
  </conditionalFormatting>
  <conditionalFormatting sqref="K646 K658 E425:E426 E429:E430 E432:E433 E435:E436 E438:E439 E441:E442 E456:E457 B367:D367 AO415:AQ415 B376:D376 AJ415:AK415 B380:D380 AO421:AQ421 AJ421:AK421">
    <cfRule type="expression" dxfId="3294" priority="12082891">
      <formula>$J367:$J4077="CLOSED"</formula>
    </cfRule>
    <cfRule type="expression" dxfId="3293" priority="12082892">
      <formula>$J367:$J4077="OPEN"</formula>
    </cfRule>
  </conditionalFormatting>
  <conditionalFormatting sqref="F747 F751 F669:F671 F673:F674 F676:F678 F682:F683 F685:F686 F694:F695 F697:F698 F706:F707 F711:F712 F714:F715 F717:F718 AA334:AG335 AR334:AR335 AL334:AN335 E334:E335 L334:V335 X334:X335 AA339:AG340 AR339:AR340 AL339:AN340 E339:E340 L339:V340 X339:X340 E342:E343 X342:X344 G621 Z329 F700 F777 G618">
    <cfRule type="expression" dxfId="3292" priority="12083797">
      <formula>$J329:$J4045="CLOSED"</formula>
    </cfRule>
    <cfRule type="expression" dxfId="3291" priority="12083798">
      <formula>$J329:$J4045="OPEN"</formula>
    </cfRule>
  </conditionalFormatting>
  <conditionalFormatting sqref="AH432:AI432 X63">
    <cfRule type="expression" dxfId="3290" priority="12086271">
      <formula>$J63:$J3566="CLOSED"</formula>
    </cfRule>
    <cfRule type="expression" dxfId="3289" priority="12086272">
      <formula>$J63:$J3566="OPEN"</formula>
    </cfRule>
  </conditionalFormatting>
  <conditionalFormatting sqref="AH474:AI475 H610:I611 A596:A598 A610:A618 AH485:AI485 AH414:AI414 AH420:AI420 AH479:AI479">
    <cfRule type="expression" dxfId="3288" priority="12086421">
      <formula>$J414:$J3798="CLOSED"</formula>
    </cfRule>
    <cfRule type="expression" dxfId="3287" priority="12086422">
      <formula>$J414:$J3798="OPEN"</formula>
    </cfRule>
  </conditionalFormatting>
  <conditionalFormatting sqref="E626 Y380 Y376 Y367 D612:D613 B593:D593 E597 E608 B612:B613 B618:D619 B621:D622 E577 B573:D573 B587:D587">
    <cfRule type="expression" dxfId="3286" priority="12086535">
      <formula>$J367:$J4061="CLOSED"</formula>
    </cfRule>
    <cfRule type="expression" dxfId="3285" priority="12086536">
      <formula>$J367:$J4061="OPEN"</formula>
    </cfRule>
  </conditionalFormatting>
  <conditionalFormatting sqref="K646 K658 D612:D613 B612:B613 E610:E611 F619 B621:G621 B622:D622 F622 B573:D573 F573 B587:D587 B593:D593 F593 B618:G618 F587 B619:D619">
    <cfRule type="expression" dxfId="3284" priority="12086943">
      <formula>$J573:$J4243="CLOSED"</formula>
    </cfRule>
    <cfRule type="expression" dxfId="3283" priority="12086944">
      <formula>$J573:$J4243="OPEN"</formula>
    </cfRule>
  </conditionalFormatting>
  <conditionalFormatting sqref="AH72:AI72 H342:I344">
    <cfRule type="expression" dxfId="3282" priority="12088917">
      <formula>$J72:$J3938="CLOSED"</formula>
    </cfRule>
    <cfRule type="expression" dxfId="3281" priority="12088918">
      <formula>$J72:$J3938="OPEN"</formula>
    </cfRule>
  </conditionalFormatting>
  <conditionalFormatting sqref="AJ225:AK225 AJ85:AK103 AO85:AQ103 AJ105:AK106 AO105:AQ106 AJ108:AK109 AO108:AQ109 AJ121:AK123 AO121:AQ123 AJ130:AK137 AO130:AQ137 AO227:AQ227 AO229:AQ231 AO233:AQ233 AO235:AQ237 AJ227:AK227 AJ229:AK231 AJ233:AK233 AJ235:AK237 AO242:AQ242 AJ242:AK242 AO225:AQ225 AJ387:AK388 AO387:AQ388 AJ483:AK483 AO483:AQ483 AO488:AQ489 AJ491:AK491 AJ497:AK498 AJ488:AK489 AO491:AQ491 AO497:AQ498">
    <cfRule type="expression" dxfId="3280" priority="12089649">
      <formula>$J85:$J4311="CLOSED"</formula>
    </cfRule>
    <cfRule type="expression" dxfId="3279" priority="12089650">
      <formula>$J85:$J4311="OPEN"</formula>
    </cfRule>
  </conditionalFormatting>
  <conditionalFormatting sqref="AH629:AI630 AH632:AI635 L581:V582 AA581:AG582 AR581:AR582 AL581:AN582 X581:X582 Z563:Z564 AL504:AN506 AL508:AN515 AR508:AR515 AL518:AN519 AR518:AR519 C508:C515 Z508:AG515 Z518:AG519 L508:X515 L518:V519 X518:X519 Z521:AG525 AR521:AR525 AL521:AN525 AR504:AR506 Z504:AG506 L504:V506 X504:X506 AR539:AR540 C539:C540 AA539:AG540 L552:V554 Z552:AG554 AR552:AR554 AL552:AN554 X552:X554 L557:V559 Z557:AG559 AR557:AR559 AL557:AN559 X557:X559 AL539:AN540 Z566:Z570 X539 L540:X540 C534 E311 L539:V539 L521:V525 C519">
    <cfRule type="expression" dxfId="3278" priority="12089855">
      <formula>$J311:$J3542="CLOSED"</formula>
    </cfRule>
    <cfRule type="expression" dxfId="3277" priority="12089856">
      <formula>$J311:$J3542="OPEN"</formula>
    </cfRule>
  </conditionalFormatting>
  <conditionalFormatting sqref="J626:J630 J632:J638 A284:A298 H284:I298 H322:I323 A322:A333 A315 J665 J777">
    <cfRule type="expression" dxfId="3276" priority="12090459">
      <formula>$J284:$J4184="CLOSED"</formula>
    </cfRule>
    <cfRule type="expression" dxfId="3275" priority="12090460">
      <formula>$J284:$J4184="OPEN"</formula>
    </cfRule>
  </conditionalFormatting>
  <conditionalFormatting sqref="X728:Y728 X737:Y737 X740:Y740 X748:Y748 X752:Y752 L612:L613 AR612:AR613 AL612:AN613 G612:G613 Z612:AG613 P612:V613 C612:C613 Y709">
    <cfRule type="expression" dxfId="3274" priority="12090847">
      <formula>$J612:$J4052="CLOSED"</formula>
    </cfRule>
    <cfRule type="expression" dxfId="3273" priority="12090848">
      <formula>$J612:$J4052="OPEN"</formula>
    </cfRule>
  </conditionalFormatting>
  <conditionalFormatting sqref="AJ600:AK600 AO600:AQ600 AH79:AI79">
    <cfRule type="expression" dxfId="3272" priority="12091037">
      <formula>$J79:$J4031="CLOSED"</formula>
    </cfRule>
    <cfRule type="expression" dxfId="3271" priority="12091038">
      <formula>$J79:$J4031="OPEN"</formula>
    </cfRule>
  </conditionalFormatting>
  <conditionalFormatting sqref="AH546:AI546 AH573:AI573 AH587:AI587 AH593:AI593">
    <cfRule type="expression" dxfId="3270" priority="12091241">
      <formula>$J546:$J3831="CLOSED"</formula>
    </cfRule>
    <cfRule type="expression" dxfId="3269" priority="12091242">
      <formula>$J546:$J3831="OPEN"</formula>
    </cfRule>
  </conditionalFormatting>
  <conditionalFormatting sqref="E642:E645 E647:E654 E656:E657 K655 E659:E665 E680:E681 E689 E692 E678 E701:E703 Y69:Y70 Z376:AG376 B376:G376 AR380 AL380:AN380 L380:X380 Z380:AG380 B380:G380 AR367 AL367:AN367 L367:X367 Z367:AG367 AL362:AN362 Z359:AG359 AR359 B367:G367 L359:V359 L362:V362 AR362 AL359:AN359 Z362:AG362 X362 X359 AR376 AL376:AN376 L376:X376 K643 B798:B799">
    <cfRule type="expression" dxfId="3268" priority="12091833">
      <formula>$J69:$J3755="CLOSED"</formula>
    </cfRule>
    <cfRule type="expression" dxfId="3267" priority="12091834">
      <formula>$J69:$J3755="OPEN"</formula>
    </cfRule>
  </conditionalFormatting>
  <conditionalFormatting sqref="G620 G623">
    <cfRule type="expression" dxfId="3266" priority="12093951">
      <formula>$J620:$J4043="CLOSED"</formula>
    </cfRule>
    <cfRule type="expression" dxfId="3265" priority="12093952">
      <formula>$J620:$J4043="OPEN"</formula>
    </cfRule>
  </conditionalFormatting>
  <conditionalFormatting sqref="H666:I666 H700:I708 AJ800:AK800 AO800:AQ800">
    <cfRule type="expression" dxfId="3264" priority="12093963">
      <formula>$J666:$J4002="CLOSED"</formula>
    </cfRule>
    <cfRule type="expression" dxfId="3263" priority="12093964">
      <formula>$J666:$J4002="OPEN"</formula>
    </cfRule>
  </conditionalFormatting>
  <conditionalFormatting sqref="B710:G710 K710 H110:I113 H116:I120 AO284:AQ287 AJ284:AK287 AO293:AQ294 AJ293:AK294 AO296:AQ297 AJ296:AK297 B301:B302 D301:D302 D305:D306 B305:B306 AJ289:AK291 AO289:AQ291 AO322:AQ323 AJ322:AK323 K585 B585:G585 H107:I107 H104:I104">
    <cfRule type="expression" dxfId="3262" priority="12094001">
      <formula>$J104:$J4088="CLOSED"</formula>
    </cfRule>
    <cfRule type="expression" dxfId="3261" priority="12094002">
      <formula>$J104:$J4088="OPEN"</formula>
    </cfRule>
  </conditionalFormatting>
  <conditionalFormatting sqref="AH618:AI618 H57:I57 A57 AH621:AI621">
    <cfRule type="expression" dxfId="3260" priority="12094003">
      <formula>$J57:$J3336="CLOSED"</formula>
    </cfRule>
    <cfRule type="expression" dxfId="3259" priority="12094004">
      <formula>$J57:$J3336="OPEN"</formula>
    </cfRule>
  </conditionalFormatting>
  <conditionalFormatting sqref="M454:N454 Z81:AG82 L81:X82 AR81:AR82 AL81:AN82 J573 J587 J593 J618 J621 J73">
    <cfRule type="expression" dxfId="3258" priority="12094005">
      <formula>$J73:$J3985="CLOSED"</formula>
    </cfRule>
    <cfRule type="expression" dxfId="3257" priority="12094006">
      <formula>$J73:$J3985="OPEN"</formula>
    </cfRule>
  </conditionalFormatting>
  <conditionalFormatting sqref="L61:X61 Z61:AG61 AR61 B61:G61 AJ618:AK618 AO618:AQ618 AJ621:AK621 AO621:AQ621 AL61:AN61">
    <cfRule type="expression" dxfId="3256" priority="12094007">
      <formula>$J61:$J3530="CLOSED"</formula>
    </cfRule>
    <cfRule type="expression" dxfId="3255" priority="12094008">
      <formula>$J61:$J3530="OPEN"</formula>
    </cfRule>
  </conditionalFormatting>
  <conditionalFormatting sqref="L653:V653 L649:V649 AA692:AG692 AR692 AL692:AN692 L692:V692 AA649:AG649 AR702 AL702:AN702 L702:V702 AA702:AG702 AH723:AI723 AR649 AL649:AN649 AA653:AG653 AL653:AN653 AR653">
    <cfRule type="expression" dxfId="3254" priority="12094011">
      <formula>$J649:$J3829="CLOSED"</formula>
    </cfRule>
    <cfRule type="expression" dxfId="3253" priority="12094012">
      <formula>$J649:$J3829="OPEN"</formula>
    </cfRule>
  </conditionalFormatting>
  <conditionalFormatting sqref="AJ723:AK723 AO723:AQ723">
    <cfRule type="expression" dxfId="3252" priority="12094015">
      <formula>$J723:$J4093="CLOSED"</formula>
    </cfRule>
    <cfRule type="expression" dxfId="3251" priority="12094016">
      <formula>$J723:$J4093="OPEN"</formula>
    </cfRule>
  </conditionalFormatting>
  <conditionalFormatting sqref="H646:I646">
    <cfRule type="expression" dxfId="3250" priority="12094023">
      <formula>$J646:$J3979="CLOSED"</formula>
    </cfRule>
    <cfRule type="expression" dxfId="3249" priority="12094024">
      <formula>$J646:$J3979="OPEN"</formula>
    </cfRule>
  </conditionalFormatting>
  <conditionalFormatting sqref="H575:I578 H588:I589">
    <cfRule type="expression" dxfId="3248" priority="12094025">
      <formula>$J575:$J3965="CLOSED"</formula>
    </cfRule>
    <cfRule type="expression" dxfId="3247" priority="12094026">
      <formula>$J575:$J3965="OPEN"</formula>
    </cfRule>
  </conditionalFormatting>
  <conditionalFormatting sqref="X713:Y713 X716:Y716 X708:Y708 X699:Y699">
    <cfRule type="expression" dxfId="3246" priority="12094027">
      <formula>$J699:$J4145="CLOSED"</formula>
    </cfRule>
    <cfRule type="expression" dxfId="3245" priority="12094028">
      <formula>$J699:$J4145="OPEN"</formula>
    </cfRule>
  </conditionalFormatting>
  <conditionalFormatting sqref="G790 G705 G279:G280 AH279:AI280 K203:K208 K85:K103 K105:K106 K108:K109 K111:K112 K114:K115 K117:K118 K121:K125 K127:K128 K130:K131 K210:K211 K213:K214 K216:K217 K219:K220 K229:K231 K233:K234 K238 K271 K275 K278 K283 K288 K292 K295 K298 K315 K319 AH465:AI468 G465:G468 G493 G499 K488:K489 AH493:AI493 K498 AH499:AI499 K225 K227 AH705:AI705 K134 AH790:AI790">
    <cfRule type="expression" dxfId="3244" priority="12094029">
      <formula>$J85:$J4118="CLOSED"</formula>
    </cfRule>
    <cfRule type="expression" dxfId="3243" priority="12094030">
      <formula>$J85:$J4118="OPEN"</formula>
    </cfRule>
  </conditionalFormatting>
  <conditionalFormatting sqref="G330 F460:F461 F463:F464 F469:F470 F473:F476 F478:F479 F484:F485 E330">
    <cfRule type="expression" dxfId="3242" priority="12094065">
      <formula>$J330:$J4296="CLOSED"</formula>
    </cfRule>
    <cfRule type="expression" dxfId="3241" priority="12094066">
      <formula>$J330:$J4296="OPEN"</formula>
    </cfRule>
  </conditionalFormatting>
  <conditionalFormatting sqref="Z73:AG73 B73:G73 AR73 AL73:AN73 L73:X73">
    <cfRule type="expression" dxfId="3240" priority="12094091">
      <formula>$J73:$J3979="CLOSED"</formula>
    </cfRule>
    <cfRule type="expression" dxfId="3239" priority="12094092">
      <formula>$J73:$J3979="OPEN"</formula>
    </cfRule>
  </conditionalFormatting>
  <conditionalFormatting sqref="D691 AR507 L516:V516 AL516:AN516 AR516 L520:V520 AL520:AN520 AR520 L528:V528 AL528:AN528 AR528 AL472:AN472 AR472 Z496:AG496 AR476 Z503:AG503 Z507:AG507 Z516:AG516 Z520:AG520 Z528:AG528 AL476:AN476 AA476:AG476 L472:V472 L476:V476 L496:V496 AL496:AN496 AR496 Z472:AG472 D566:D570 AL503:AN503 L503:V503 AR503 AL507:AN507 L507:V507">
    <cfRule type="expression" dxfId="3238" priority="12094097">
      <formula>$J472:$J3718="CLOSED"</formula>
    </cfRule>
    <cfRule type="expression" dxfId="3237" priority="12094098">
      <formula>$J472:$J3718="OPEN"</formula>
    </cfRule>
  </conditionalFormatting>
  <conditionalFormatting sqref="AJ776:AK776 AO776:AQ776 AO785:AQ785 AO793:AQ794 AO765:AQ765 AJ615:AK616 AO615:AQ616 C439 C442 C457 AO71:AQ71 AL426:AN426 AA426:AG426 C426 X426 AL430:AN430 P430:V430 AA430:AG430 C430 X430 AJ71:AK71 P426:V426 AR426 L426 AR430 C433 L430 C436 AJ785:AK785 AJ793:AK794 AJ765:AK765">
    <cfRule type="expression" dxfId="3236" priority="12094101">
      <formula>$J71:$J3529="CLOSED"</formula>
    </cfRule>
    <cfRule type="expression" dxfId="3235" priority="12094102">
      <formula>$J71:$J3529="OPEN"</formula>
    </cfRule>
  </conditionalFormatting>
  <conditionalFormatting sqref="A308 A266:A271 A194:A196 A256:A264">
    <cfRule type="expression" dxfId="3234" priority="12094105">
      <formula>$J194:$J4314="CLOSED"</formula>
    </cfRule>
    <cfRule type="expression" dxfId="3233" priority="12094106">
      <formula>$J194:$J4314="OPEN"</formula>
    </cfRule>
  </conditionalFormatting>
  <conditionalFormatting sqref="H547:I562">
    <cfRule type="expression" dxfId="3232" priority="12094113">
      <formula>$J547:$J3939="CLOSED"</formula>
    </cfRule>
    <cfRule type="expression" dxfId="3231" priority="12094114">
      <formula>$J547:$J3939="OPEN"</formula>
    </cfRule>
  </conditionalFormatting>
  <conditionalFormatting sqref="K269:K270 K273:K274 K276:K277 K281:K282 K284:K285 K289:K290 K143:K144 K149:K150 K152:K153 K156:K157 K162:K163 K167:K168 K170:K171 K173:K174 K176:K177 K179:K181 K293:K294 K296:K297">
    <cfRule type="expression" dxfId="3230" priority="12094117">
      <formula>$J143:$J4174="CLOSED"</formula>
    </cfRule>
    <cfRule type="expression" dxfId="3229" priority="12094118">
      <formula>$J143:$J4174="OPEN"</formula>
    </cfRule>
  </conditionalFormatting>
  <conditionalFormatting sqref="G269 F330:F331 G273 G276 G281 G284 G289 G293 G296 E84 F414:F415 F420:F421">
    <cfRule type="expression" dxfId="3228" priority="12094133">
      <formula>$J84:$J4102="CLOSED"</formula>
    </cfRule>
    <cfRule type="expression" dxfId="3227" priority="12094134">
      <formula>$J84:$J4102="OPEN"</formula>
    </cfRule>
  </conditionalFormatting>
  <conditionalFormatting sqref="AJ182:AK182 AJ262:AK263 AO262:AQ263 AO303:AQ304 AJ303:AK304 AO377:AQ377 AJ377:AK377 AJ409:AK409 AO182:AQ182 AO409:AQ409 AO253:AQ255 AJ253:AK255 AJ805:AK805 AO805:AQ805">
    <cfRule type="expression" dxfId="3226" priority="12094147">
      <formula>$J182:$J4225="CLOSED"</formula>
    </cfRule>
    <cfRule type="expression" dxfId="3225" priority="12094148">
      <formula>$J182:$J4225="OPEN"</formula>
    </cfRule>
  </conditionalFormatting>
  <conditionalFormatting sqref="J704 J690:J691 B81:D82 F81:F82">
    <cfRule type="expression" dxfId="3224" priority="12094155">
      <formula>$J81:$J3998="CLOSED"</formula>
    </cfRule>
    <cfRule type="expression" dxfId="3223" priority="12094156">
      <formula>$J81:$J3998="OPEN"</formula>
    </cfRule>
  </conditionalFormatting>
  <conditionalFormatting sqref="AJ60:AK60 AO60:AQ60">
    <cfRule type="expression" dxfId="3222" priority="12094161">
      <formula>$J60:$J3544="CLOSED"</formula>
    </cfRule>
    <cfRule type="expression" dxfId="3221" priority="12094162">
      <formula>$J60:$J3544="OPEN"</formula>
    </cfRule>
  </conditionalFormatting>
  <conditionalFormatting sqref="AH342:AI344">
    <cfRule type="expression" dxfId="3220" priority="12094193">
      <formula>$J342:$J4102="CLOSED"</formula>
    </cfRule>
    <cfRule type="expression" dxfId="3219" priority="12094194">
      <formula>$J342:$J4102="OPEN"</formula>
    </cfRule>
  </conditionalFormatting>
  <conditionalFormatting sqref="AH367:AI367 AH359:AI359 AH362:AI362 AH376:AI376 AH380:AI380">
    <cfRule type="expression" dxfId="3218" priority="12094195">
      <formula>$J359:$J4106="CLOSED"</formula>
    </cfRule>
    <cfRule type="expression" dxfId="3217" priority="12094196">
      <formula>$J359:$J4106="OPEN"</formula>
    </cfRule>
  </conditionalFormatting>
  <conditionalFormatting sqref="E273 D316:D317 B316:B318 E276 E281 E284 E289 E293 E296 D320:D326 B320:B326 E269 D600 B600">
    <cfRule type="expression" dxfId="3216" priority="12094197">
      <formula>$J269:$J4263="CLOSED"</formula>
    </cfRule>
    <cfRule type="expression" dxfId="3215" priority="12094198">
      <formula>$J269:$J4263="OPEN"</formula>
    </cfRule>
  </conditionalFormatting>
  <conditionalFormatting sqref="K79 AH75:AI76 J798:J799 J726:J727">
    <cfRule type="expression" dxfId="3214" priority="12094201">
      <formula>$J75:$J3969="CLOSED"</formula>
    </cfRule>
    <cfRule type="expression" dxfId="3213" priority="12094202">
      <formula>$J75:$J3969="OPEN"</formula>
    </cfRule>
  </conditionalFormatting>
  <conditionalFormatting sqref="AO386:AQ386 AJ386:AK386 J284:J287 J289:J291 J293:J294 J296:J297 J322:J326 J345 AO391:AQ392 AJ391:AK392 AO395:AQ395 AJ395:AK395 AO399:AQ399 AJ399:AK399 AO402:AQ402 AJ402:AK402 AJ413:AK413 AO413:AQ413 AJ416:AK416 AO416:AQ416 AJ422:AK422 AO422:AQ422 AJ427:AK427 AO427:AQ427 AJ431:AK431 AO431:AQ431">
    <cfRule type="expression" dxfId="3212" priority="12094213">
      <formula>$J284:$J4220="CLOSED"</formula>
    </cfRule>
    <cfRule type="expression" dxfId="3211" priority="12094214">
      <formula>$J284:$J4220="OPEN"</formula>
    </cfRule>
  </conditionalFormatting>
  <conditionalFormatting sqref="AJ73:AK73 AO73:AQ73">
    <cfRule type="expression" dxfId="3210" priority="12094221">
      <formula>$J73:$J4230="CLOSED"</formula>
    </cfRule>
    <cfRule type="expression" dxfId="3209" priority="12094222">
      <formula>$J73:$J4230="OPEN"</formula>
    </cfRule>
  </conditionalFormatting>
  <conditionalFormatting sqref="H812:I812 Z480:AG480 L480:V480 AL480:AN480 AR480 Z462:AG462 L486:V486 AL486:AN486 AR486 L462:V462 AL462:AN462 AR462 Z471:AG471 L471:V471 Z486:AG486 AR471 Z477:AG477 AL471:AN471 L477:V477 AR477 AL477:AN477 H798:I799">
    <cfRule type="expression" dxfId="3208" priority="12094235">
      <formula>$J462:$J3715="CLOSED"</formula>
    </cfRule>
    <cfRule type="expression" dxfId="3207" priority="12094236">
      <formula>$J462:$J3715="OPEN"</formula>
    </cfRule>
  </conditionalFormatting>
  <conditionalFormatting sqref="AH600:AI600">
    <cfRule type="expression" dxfId="3206" priority="12094241">
      <formula>$J600:$J4362="CLOSED"</formula>
    </cfRule>
    <cfRule type="expression" dxfId="3205" priority="12094242">
      <formula>$J600:$J4362="OPEN"</formula>
    </cfRule>
  </conditionalFormatting>
  <conditionalFormatting sqref="A565 A504:A506 A508:A515 A517:A562 H517:I517">
    <cfRule type="expression" dxfId="3204" priority="12094245">
      <formula>$J504:$J3903="CLOSED"</formula>
    </cfRule>
    <cfRule type="expression" dxfId="3203" priority="12094246">
      <formula>$J504:$J3903="OPEN"</formula>
    </cfRule>
  </conditionalFormatting>
  <conditionalFormatting sqref="L261:V261 C316:C317 C320:C326 AA261:AG261 AR261 AL261:AN261">
    <cfRule type="expression" dxfId="3202" priority="12094247">
      <formula>$J261:$J4036="CLOSED"</formula>
    </cfRule>
    <cfRule type="expression" dxfId="3201" priority="12094248">
      <formula>$J261:$J4036="OPEN"</formula>
    </cfRule>
  </conditionalFormatting>
  <conditionalFormatting sqref="Y66:Y67">
    <cfRule type="expression" dxfId="3200" priority="12094265">
      <formula>$J66:$J3682="CLOSED"</formula>
    </cfRule>
    <cfRule type="expression" dxfId="3199" priority="12094266">
      <formula>$J66:$J3682="OPEN"</formula>
    </cfRule>
  </conditionalFormatting>
  <conditionalFormatting sqref="Y77:Y78">
    <cfRule type="expression" dxfId="3198" priority="12094275">
      <formula>$J77:$J3941="CLOSED"</formula>
    </cfRule>
    <cfRule type="expression" dxfId="3197" priority="12094276">
      <formula>$J77:$J3941="OPEN"</formula>
    </cfRule>
  </conditionalFormatting>
  <conditionalFormatting sqref="H324:I327">
    <cfRule type="expression" dxfId="3196" priority="12094287">
      <formula>$J324:$J4210="CLOSED"</formula>
    </cfRule>
    <cfRule type="expression" dxfId="3195" priority="12094288">
      <formula>$J324:$J4210="OPEN"</formula>
    </cfRule>
  </conditionalFormatting>
  <conditionalFormatting sqref="G377 G303:G304 AO81:AQ82 AJ81:AK82 G262:G263 G409 G253:G255 G805">
    <cfRule type="expression" dxfId="3194" priority="12094303">
      <formula>$J81:$J4244="CLOSED"</formula>
    </cfRule>
    <cfRule type="expression" dxfId="3193" priority="12094304">
      <formula>$J81:$J4244="OPEN"</formula>
    </cfRule>
  </conditionalFormatting>
  <conditionalFormatting sqref="H366:I366 H352:I358 H368:I376 H381:I385">
    <cfRule type="expression" dxfId="3192" priority="12094339">
      <formula>$J352:$J4231="CLOSED"</formula>
    </cfRule>
    <cfRule type="expression" dxfId="3191" priority="12094340">
      <formula>$J352:$J4231="OPEN"</formula>
    </cfRule>
  </conditionalFormatting>
  <conditionalFormatting sqref="AR182 AL262:AN263 L262:V263 AA262:AG263 AR262:AR263 Y301:Y302 AR303:AR304 AL303:AN304 L303:V304 Z303:AG304 Y305:Y306 L182:V182 AR377 AL377:AN377 L377:V377 Z377:AG377 AL409:AN409 L409:V409 Z409:AG409 AR409 Z182:AG182 AL182:AN182 Z253:AG255 AL253:AN255 AR253:AR255 X182 L253:V255 L805:V805 Z805:AG805 AL805:AN805 AR805">
    <cfRule type="expression" dxfId="3190" priority="12094353">
      <formula>$J182:$J3974="CLOSED"</formula>
    </cfRule>
    <cfRule type="expression" dxfId="3189" priority="12094354">
      <formula>$J182:$J3974="OPEN"</formula>
    </cfRule>
  </conditionalFormatting>
  <conditionalFormatting sqref="AH278:AI278 Y75:Y76 AH283:AI283 AH288:AI288 AH292:AI292 AH295:AI295 AH298:AI298 AH315:AI315 AH319:AI319 AH275:AI275 AH271:AI271">
    <cfRule type="expression" dxfId="3188" priority="12094377">
      <formula>$J75:$J3910="CLOSED"</formula>
    </cfRule>
    <cfRule type="expression" dxfId="3187" priority="12094378">
      <formula>$J75:$J3910="OPEN"</formula>
    </cfRule>
  </conditionalFormatting>
  <conditionalFormatting sqref="J348 J351 J417">
    <cfRule type="expression" dxfId="3186" priority="12094393">
      <formula>$J348:$J4279="CLOSED"</formula>
    </cfRule>
    <cfRule type="expression" dxfId="3185" priority="12094394">
      <formula>$J348:$J4279="OPEN"</formula>
    </cfRule>
  </conditionalFormatting>
  <conditionalFormatting sqref="AH330:AI330">
    <cfRule type="expression" dxfId="3184" priority="12094411">
      <formula>$J330:$J4444="CLOSED"</formula>
    </cfRule>
    <cfRule type="expression" dxfId="3183" priority="12094412">
      <formula>$J330:$J4444="OPEN"</formula>
    </cfRule>
  </conditionalFormatting>
  <conditionalFormatting sqref="AR405 Z405:AG405 L405:V405 AL405:AN405">
    <cfRule type="expression" dxfId="3182" priority="12094865">
      <formula>$J405:$J3708="CLOSED"</formula>
    </cfRule>
    <cfRule type="expression" dxfId="3181" priority="12094866">
      <formula>$J405:$J3708="OPEN"</formula>
    </cfRule>
  </conditionalFormatting>
  <conditionalFormatting sqref="AO80:AQ80 AJ80:AK80">
    <cfRule type="expression" dxfId="3180" priority="12095039">
      <formula>$J80:$J3028="CLOSED"</formula>
    </cfRule>
    <cfRule type="expression" dxfId="3179" priority="12095040">
      <formula>$J80:$J3028="OPEN"</formula>
    </cfRule>
  </conditionalFormatting>
  <conditionalFormatting sqref="G526:G527 G555:G556 G560:G561">
    <cfRule type="expression" dxfId="3178" priority="12095381">
      <formula>$J526:$J3841="CLOSED"</formula>
    </cfRule>
    <cfRule type="expression" dxfId="3177" priority="12095382">
      <formula>$J526:$J3841="OPEN"</formula>
    </cfRule>
  </conditionalFormatting>
  <conditionalFormatting sqref="C742:C743 C745:C746 C750 F311:G311 C800 C802:C803 C806:C807 C809:C810">
    <cfRule type="expression" dxfId="3176" priority="12095491">
      <formula>$J311:$J3508="CLOSED"</formula>
    </cfRule>
    <cfRule type="expression" dxfId="3175" priority="12095492">
      <formula>$J311:$J3508="OPEN"</formula>
    </cfRule>
  </conditionalFormatting>
  <conditionalFormatting sqref="K719:K721 D365:D366 L314:X314 AR314 B314:G314 AA327:AG327 AL327:AN327 L327:X327 AR327 AA314:AG314 B327:G327 AL314:AN314">
    <cfRule type="expression" dxfId="3174" priority="12095703">
      <formula>$J314:$J3442="CLOSED"</formula>
    </cfRule>
    <cfRule type="expression" dxfId="3173" priority="12095704">
      <formula>$J314:$J3442="OPEN"</formula>
    </cfRule>
  </conditionalFormatting>
  <conditionalFormatting sqref="AL736:AN736 AL741:AN746 L741:V746 X741:X746 AR741:AR746 Z741:AG746 L736:V736 X736 AR736 Z736:AG736 Z738:AG739 AR738:AR739 X738:X739 L738:V739 AL738:AN739 AL749:AN750 L749:V750 X749:X750 AR749:AR750 Z749:AG750 AL801:AN803 L801:V803 AR801:AR803 AA801:AG803 AL806:AN807 L806:V807 AR806:AR807 AA806:AG807">
    <cfRule type="expression" dxfId="3172" priority="12095725">
      <formula>$J736:$J3847="CLOSED"</formula>
    </cfRule>
    <cfRule type="expression" dxfId="3171" priority="12095726">
      <formula>$J736:$J3847="OPEN"</formula>
    </cfRule>
  </conditionalFormatting>
  <conditionalFormatting sqref="AO736:AQ736 AO741:AQ746 AJ741:AK746 AJ736:AK736 AJ738:AK739 AO738:AQ739 AO749:AQ750 AJ749:AK750 AO801:AQ803 AJ801:AK803 AO806:AQ807 AJ806:AK807">
    <cfRule type="expression" dxfId="3170" priority="12095765">
      <formula>$J736:$J4098="CLOSED"</formula>
    </cfRule>
    <cfRule type="expression" dxfId="3169" priority="12095766">
      <formula>$J736:$J4098="OPEN"</formula>
    </cfRule>
  </conditionalFormatting>
  <conditionalFormatting sqref="H587:I587 H579:I585 H599:I609 I586">
    <cfRule type="expression" dxfId="3168" priority="12095853">
      <formula>$J579:$J3968="CLOSED"</formula>
    </cfRule>
    <cfRule type="expression" dxfId="3167" priority="12095854">
      <formula>$J579:$J3968="OPEN"</formula>
    </cfRule>
  </conditionalFormatting>
  <conditionalFormatting sqref="AR58:AR59 L58:X59 B58:G59 AL58:AN59 Z58:AG59">
    <cfRule type="expression" dxfId="3166" priority="12096107">
      <formula>$J58:$J3201="CLOSED"</formula>
    </cfRule>
    <cfRule type="expression" dxfId="3165" priority="12096108">
      <formula>$J58:$J3201="OPEN"</formula>
    </cfRule>
  </conditionalFormatting>
  <conditionalFormatting sqref="K58:K59 AH800:AI800">
    <cfRule type="expression" dxfId="3164" priority="12096117">
      <formula>$J58:$J3204="CLOSED"</formula>
    </cfRule>
    <cfRule type="expression" dxfId="3163" priority="12096118">
      <formula>$J58:$J3204="OPEN"</formula>
    </cfRule>
  </conditionalFormatting>
  <conditionalFormatting sqref="K690:K691 K704">
    <cfRule type="expression" dxfId="3162" priority="12096455">
      <formula>$J690:$J4035="CLOSED"</formula>
    </cfRule>
    <cfRule type="expression" dxfId="3161" priority="12096456">
      <formula>$J690:$J4035="OPEN"</formula>
    </cfRule>
  </conditionalFormatting>
  <conditionalFormatting sqref="H736 H737:I737 H740:I740 H728:I728 H723:I725 AH577:AI577">
    <cfRule type="expression" dxfId="3160" priority="12096635">
      <formula>$J577:$J3861="CLOSED"</formula>
    </cfRule>
    <cfRule type="expression" dxfId="3159" priority="12096636">
      <formula>$J577:$J3861="OPEN"</formula>
    </cfRule>
  </conditionalFormatting>
  <conditionalFormatting sqref="A809:A819">
    <cfRule type="expression" dxfId="3158" priority="12096767">
      <formula>$J809:$J4180="CLOSED"</formula>
    </cfRule>
    <cfRule type="expression" dxfId="3157" priority="12096768">
      <formula>$J809:$J4180="OPEN"</formula>
    </cfRule>
  </conditionalFormatting>
  <conditionalFormatting sqref="E741:E746 E749:E750 E736 E800:E803 E806:E807 E809:E818">
    <cfRule type="expression" dxfId="3156" priority="12098671">
      <formula>$J736:$J4395="CLOSED"</formula>
    </cfRule>
    <cfRule type="expression" dxfId="3155" priority="12098672">
      <formula>$J736:$J4395="OPEN"</formula>
    </cfRule>
  </conditionalFormatting>
  <conditionalFormatting sqref="M421:O421 M415:O415">
    <cfRule type="expression" dxfId="3154" priority="12101149">
      <formula>$J415:$J3864="CLOSED"</formula>
    </cfRule>
    <cfRule type="expression" dxfId="3153" priority="12101150">
      <formula>$J415:$J3864="OPEN"</formula>
    </cfRule>
  </conditionalFormatting>
  <conditionalFormatting sqref="A283 A272:A278 A265">
    <cfRule type="expression" dxfId="3152" priority="12101607">
      <formula>$J265:$J4384="CLOSED"</formula>
    </cfRule>
    <cfRule type="expression" dxfId="3151" priority="12101608">
      <formula>$J265:$J4384="OPEN"</formula>
    </cfRule>
  </conditionalFormatting>
  <conditionalFormatting sqref="E738:E739">
    <cfRule type="expression" dxfId="3150" priority="12101903">
      <formula>$J738:$J4396="CLOSED"</formula>
    </cfRule>
    <cfRule type="expression" dxfId="3149" priority="12101904">
      <formula>$J738:$J4396="OPEN"</formula>
    </cfRule>
  </conditionalFormatting>
  <conditionalFormatting sqref="L79:X79 Z79:AG79 AR79 C79:G79 AL79:AN79">
    <cfRule type="expression" dxfId="3148" priority="12103389">
      <formula>$J79:$J3970="CLOSED"</formula>
    </cfRule>
    <cfRule type="expression" dxfId="3147" priority="12103390">
      <formula>$J79:$J3970="OPEN"</formula>
    </cfRule>
  </conditionalFormatting>
  <conditionalFormatting sqref="J646 J658 AH74:AI74 K73">
    <cfRule type="expression" dxfId="3146" priority="12103547">
      <formula>$J73:$J3982="CLOSED"</formula>
    </cfRule>
    <cfRule type="expression" dxfId="3145" priority="12103548">
      <formula>$J73:$J3982="OPEN"</formula>
    </cfRule>
  </conditionalFormatting>
  <conditionalFormatting sqref="AO790:AQ790 AO705:AQ705 AO279:AQ280 AJ279:AK280 AO465:AQ468 AJ465:AK468 AO499:AQ499 AO493:AQ493 AJ499:AK499 AJ705:AK705 AJ493:AK493 AJ790:AK790">
    <cfRule type="expression" dxfId="3144" priority="12104279">
      <formula>$J279:$J4502="CLOSED"</formula>
    </cfRule>
    <cfRule type="expression" dxfId="3143" priority="12104280">
      <formula>$J279:$J4502="OPEN"</formula>
    </cfRule>
  </conditionalFormatting>
  <conditionalFormatting sqref="AJ710:AK710 AO710:AQ710 AO585:AQ585 AJ585:AK585">
    <cfRule type="expression" dxfId="3142" priority="12104383">
      <formula>$J585:$J4805="CLOSED"</formula>
    </cfRule>
    <cfRule type="expression" dxfId="3141" priority="12104384">
      <formula>$J585:$J4805="OPEN"</formula>
    </cfRule>
  </conditionalFormatting>
  <conditionalFormatting sqref="W737 W740 W728 W748 W752 AO348:AQ348 AO351:AQ351 AJ351:AK351 AJ348:AK348">
    <cfRule type="expression" dxfId="3140" priority="12105541">
      <formula>$J348:$J4297="CLOSED"</formula>
    </cfRule>
    <cfRule type="expression" dxfId="3139" priority="12105542">
      <formula>$J348:$J4297="OPEN"</formula>
    </cfRule>
  </conditionalFormatting>
  <conditionalFormatting sqref="AO52:AQ52 AJ52:AK52">
    <cfRule type="expression" dxfId="3138" priority="12105649">
      <formula>$J52:$J2658="CLOSED"</formula>
    </cfRule>
    <cfRule type="expression" dxfId="3137" priority="12105650">
      <formula>$J52:$J2658="OPEN"</formula>
    </cfRule>
  </conditionalFormatting>
  <conditionalFormatting sqref="AO57:AQ57 AJ57:AK57">
    <cfRule type="expression" dxfId="3136" priority="12105669">
      <formula>$J57:$J3420="CLOSED"</formula>
    </cfRule>
    <cfRule type="expression" dxfId="3135" priority="12105670">
      <formula>$J57:$J3420="OPEN"</formula>
    </cfRule>
  </conditionalFormatting>
  <conditionalFormatting sqref="AH658:AI658 AH646:AI646">
    <cfRule type="expression" dxfId="3134" priority="12105673">
      <formula>$J646:$J3922="CLOSED"</formula>
    </cfRule>
    <cfRule type="expression" dxfId="3133" priority="12105674">
      <formula>$J646:$J3922="OPEN"</formula>
    </cfRule>
  </conditionalFormatting>
  <conditionalFormatting sqref="K584 K579:K580">
    <cfRule type="expression" dxfId="3132" priority="12105689">
      <formula>$J579:$J3923="CLOSED"</formula>
    </cfRule>
    <cfRule type="expression" dxfId="3131" priority="12105690">
      <formula>$J579:$J3923="OPEN"</formula>
    </cfRule>
  </conditionalFormatting>
  <conditionalFormatting sqref="AH430:AI430 AH426:AI426">
    <cfRule type="expression" dxfId="3130" priority="12105749">
      <formula>$J426:$J3945="CLOSED"</formula>
    </cfRule>
    <cfRule type="expression" dxfId="3129" priority="12105750">
      <formula>$J426:$J3945="OPEN"</formula>
    </cfRule>
  </conditionalFormatting>
  <conditionalFormatting sqref="J61 AO587:AQ587 AO593:AQ593 AJ573:AK573 AJ587:AK587 AJ593:AK593 AJ546:AK546 AO546:AQ546 AO573:AQ573">
    <cfRule type="expression" dxfId="3128" priority="12105753">
      <formula>$J61:$J3536="CLOSED"</formula>
    </cfRule>
    <cfRule type="expression" dxfId="3127" priority="12105754">
      <formula>$J61:$J3536="OPEN"</formula>
    </cfRule>
  </conditionalFormatting>
  <conditionalFormatting sqref="D584 AO311:AQ311 AJ311:AK311">
    <cfRule type="expression" dxfId="3126" priority="12105771">
      <formula>$J311:$J3553="CLOSED"</formula>
    </cfRule>
    <cfRule type="expression" dxfId="3125" priority="12105772">
      <formula>$J311:$J3553="OPEN"</formula>
    </cfRule>
  </conditionalFormatting>
  <conditionalFormatting sqref="AA330:AG330 AR330 AL330:AN330 X330 K158:K160 K226 K155 K165 L330:V330">
    <cfRule type="expression" dxfId="3124" priority="12105777">
      <formula>$J155:$J4208="CLOSED"</formula>
    </cfRule>
    <cfRule type="expression" dxfId="3123" priority="12105778">
      <formula>$J155:$J4208="OPEN"</formula>
    </cfRule>
  </conditionalFormatting>
  <conditionalFormatting sqref="X337 L337:V337 Z337:AG337 AL337:AN337 AR337 AA329:AG329 AR329 AL329:AN329 X329 L329:V329">
    <cfRule type="expression" dxfId="3122" priority="12105795">
      <formula>$J329:$J4381="CLOSED"</formula>
    </cfRule>
    <cfRule type="expression" dxfId="3121" priority="12105796">
      <formula>$J329:$J4381="OPEN"</formula>
    </cfRule>
  </conditionalFormatting>
  <conditionalFormatting sqref="D590 D601:D603 B279:G280 K279:K280 B245:B252 D245:D252 D266:D268 B266:B268 D307:D308 B307:B308 B408 B465:G468 K466:K468 K493 K499 B493:G493 B499:G499 E329 D408 B590 B601:B603 J84 B705:G705 B790:G790">
    <cfRule type="expression" dxfId="3120" priority="12105817">
      <formula>$J84:$J4071="CLOSED"</formula>
    </cfRule>
    <cfRule type="expression" dxfId="3119" priority="12105818">
      <formula>$J84:$J4071="OPEN"</formula>
    </cfRule>
  </conditionalFormatting>
  <conditionalFormatting sqref="G340 G335 G343">
    <cfRule type="expression" dxfId="3118" priority="12105863">
      <formula>$J335:$J4075="CLOSED"</formula>
    </cfRule>
    <cfRule type="expression" dxfId="3117" priority="12105864">
      <formula>$J335:$J4075="OPEN"</formula>
    </cfRule>
  </conditionalFormatting>
  <conditionalFormatting sqref="H329:I329 H334:I335 H337:I341 H396:I398">
    <cfRule type="expression" dxfId="3116" priority="12105869">
      <formula>$J329:$J4212="CLOSED"</formula>
    </cfRule>
    <cfRule type="expression" dxfId="3115" priority="12105870">
      <formula>$J329:$J4212="OPEN"</formula>
    </cfRule>
  </conditionalFormatting>
  <conditionalFormatting sqref="AJ456:AK456 AJ453:AK454 AO453:AQ454 AO456:AQ456">
    <cfRule type="expression" dxfId="3114" priority="12105877">
      <formula>$J453:$J3962="CLOSED"</formula>
    </cfRule>
    <cfRule type="expression" dxfId="3113" priority="12105878">
      <formula>$J453:$J3962="OPEN"</formula>
    </cfRule>
  </conditionalFormatting>
  <conditionalFormatting sqref="AH386:AI386 F332 AH391:AI392 AH395:AI395 AH399:AI399 AH402:AI402 AH413:AI413 AH416:AI416 AH422:AI422 AH427:AI427 AH431:AI431">
    <cfRule type="expression" dxfId="3112" priority="12105885">
      <formula>$J332:$J4078="CLOSED"</formula>
    </cfRule>
    <cfRule type="expression" dxfId="3111" priority="12105886">
      <formula>$J332:$J4078="OPEN"</formula>
    </cfRule>
  </conditionalFormatting>
  <conditionalFormatting sqref="H61:I61">
    <cfRule type="expression" dxfId="3110" priority="12105907">
      <formula>$J61:$J3697="CLOSED"</formula>
    </cfRule>
    <cfRule type="expression" dxfId="3109" priority="12105908">
      <formula>$J61:$J3697="OPEN"</formula>
    </cfRule>
  </conditionalFormatting>
  <conditionalFormatting sqref="A60">
    <cfRule type="expression" dxfId="3108" priority="12105917">
      <formula>$J60:$J3547="CLOSED"</formula>
    </cfRule>
    <cfRule type="expression" dxfId="3107" priority="12105918">
      <formula>$J60:$J3547="OPEN"</formula>
    </cfRule>
  </conditionalFormatting>
  <conditionalFormatting sqref="K535 K538 K543 K546 K549 K562 K565 K503 K496 K516 K507 K520 K531 K528 E738:E739">
    <cfRule type="expression" dxfId="3106" priority="12105921">
      <formula>$J496:$J4176="CLOSED"</formula>
    </cfRule>
    <cfRule type="expression" dxfId="3105" priority="12105922">
      <formula>$J496:$J4176="OPEN"</formula>
    </cfRule>
  </conditionalFormatting>
  <conditionalFormatting sqref="G288 G270:G271 G274:G275 G277:G278 G282:G283 G290 G292 G294:G295 G297:G298 G315 G319 G285 G345 G348 G351 G359 G362">
    <cfRule type="expression" dxfId="3104" priority="12105947">
      <formula>$J270:$J4421="CLOSED"</formula>
    </cfRule>
    <cfRule type="expression" dxfId="3103" priority="12105948">
      <formula>$J270:$J4421="OPEN"</formula>
    </cfRule>
  </conditionalFormatting>
  <conditionalFormatting sqref="J311">
    <cfRule type="expression" dxfId="3102" priority="12105981">
      <formula>$J311:$J3308="CLOSED"</formula>
    </cfRule>
    <cfRule type="expression" dxfId="3101" priority="12105982">
      <formula>$J311:$J3308="OPEN"</formula>
    </cfRule>
  </conditionalFormatting>
  <conditionalFormatting sqref="K325 K345">
    <cfRule type="expression" dxfId="3100" priority="12105985">
      <formula>$J325:$J4403="CLOSED"</formula>
    </cfRule>
    <cfRule type="expression" dxfId="3099" priority="12105986">
      <formula>$J325:$J4403="OPEN"</formula>
    </cfRule>
  </conditionalFormatting>
  <conditionalFormatting sqref="K80 K299:K300 F318">
    <cfRule type="expression" dxfId="3098" priority="12105991">
      <formula>$J80:$J3831="CLOSED"</formula>
    </cfRule>
    <cfRule type="expression" dxfId="3097" priority="12105992">
      <formula>$J80:$J3831="OPEN"</formula>
    </cfRule>
  </conditionalFormatting>
  <conditionalFormatting sqref="G261">
    <cfRule type="expression" dxfId="3096" priority="12105997">
      <formula>$J261:$J4407="CLOSED"</formula>
    </cfRule>
    <cfRule type="expression" dxfId="3095" priority="12105998">
      <formula>$J261:$J4407="OPEN"</formula>
    </cfRule>
  </conditionalFormatting>
  <conditionalFormatting sqref="G337 E337">
    <cfRule type="expression" dxfId="3094" priority="12105999">
      <formula>$J337:$J4409="CLOSED"</formula>
    </cfRule>
    <cfRule type="expression" dxfId="3093" priority="12106000">
      <formula>$J337:$J4409="OPEN"</formula>
    </cfRule>
  </conditionalFormatting>
  <conditionalFormatting sqref="Z327 Z599:Z600 AH312:AI313 Z312:Z314 AH299:AI300">
    <cfRule type="expression" dxfId="3092" priority="12106003">
      <formula>$J299:$J4090="CLOSED"</formula>
    </cfRule>
    <cfRule type="expression" dxfId="3091" priority="12106004">
      <formula>$J299:$J4090="OPEN"</formula>
    </cfRule>
  </conditionalFormatting>
  <conditionalFormatting sqref="J72 W301:W302 W305:W306">
    <cfRule type="expression" dxfId="3090" priority="12106021">
      <formula>$J72:$J3883="CLOSED"</formula>
    </cfRule>
    <cfRule type="expression" dxfId="3089" priority="12106022">
      <formula>$J72:$J3883="OPEN"</formula>
    </cfRule>
  </conditionalFormatting>
  <conditionalFormatting sqref="J74 AH245:AI252 AH266:AI268 AH307:AI308 AH408:AI408 AH590:AI590 AH601:AI603">
    <cfRule type="expression" dxfId="3088" priority="12106027">
      <formula>$J74:$J3928="CLOSED"</formula>
    </cfRule>
    <cfRule type="expression" dxfId="3087" priority="12106028">
      <formula>$J74:$J3928="OPEN"</formula>
    </cfRule>
  </conditionalFormatting>
  <conditionalFormatting sqref="J49">
    <cfRule type="expression" dxfId="3086" priority="12106041">
      <formula>$J49:$J2205="CLOSED"</formula>
    </cfRule>
    <cfRule type="expression" dxfId="3085" priority="12106042">
      <formula>$J49:$J2205="OPEN"</formula>
    </cfRule>
  </conditionalFormatting>
  <conditionalFormatting sqref="J68">
    <cfRule type="expression" dxfId="3084" priority="12106043">
      <formula>$J68:$J3703="CLOSED"</formula>
    </cfRule>
    <cfRule type="expression" dxfId="3083" priority="12106044">
      <formula>$J68:$J3703="OPEN"</formula>
    </cfRule>
  </conditionalFormatting>
  <conditionalFormatting sqref="J55">
    <cfRule type="expression" dxfId="3082" priority="12106045">
      <formula>$J55:$J3047="CLOSED"</formula>
    </cfRule>
    <cfRule type="expression" dxfId="3081" priority="12106046">
      <formula>$J55:$J3047="OPEN"</formula>
    </cfRule>
  </conditionalFormatting>
  <conditionalFormatting sqref="J617">
    <cfRule type="expression" dxfId="3080" priority="12106047">
      <formula>$J617:$J3526="CLOSED"</formula>
    </cfRule>
    <cfRule type="expression" dxfId="3079" priority="12106048">
      <formula>$J617:$J3526="OPEN"</formula>
    </cfRule>
  </conditionalFormatting>
  <conditionalFormatting sqref="AJ583:AK583 AO583:AQ583">
    <cfRule type="expression" dxfId="3078" priority="12106049">
      <formula>$J583:$J4077="CLOSED"</formula>
    </cfRule>
    <cfRule type="expression" dxfId="3077" priority="12106050">
      <formula>$J583:$J4077="OPEN"</formula>
    </cfRule>
  </conditionalFormatting>
  <conditionalFormatting sqref="A486 H460:I461 H463:I471 A462:A480 A460 H473:I480">
    <cfRule type="expression" dxfId="3076" priority="12106053">
      <formula>$J460:$J3950="CLOSED"</formula>
    </cfRule>
    <cfRule type="expression" dxfId="3075" priority="12106054">
      <formula>$J460:$J3950="OPEN"</formula>
    </cfRule>
  </conditionalFormatting>
  <conditionalFormatting sqref="A51">
    <cfRule type="expression" dxfId="3074" priority="12106065">
      <formula>$J51:$J2371="CLOSED"</formula>
    </cfRule>
    <cfRule type="expression" dxfId="3073" priority="12106066">
      <formula>$J51:$J2371="OPEN"</formula>
    </cfRule>
  </conditionalFormatting>
  <conditionalFormatting sqref="E44">
    <cfRule type="expression" dxfId="3072" priority="12106067">
      <formula>$J44:$J1861="CLOSED"</formula>
    </cfRule>
    <cfRule type="expression" dxfId="3071" priority="12106068">
      <formula>$J44:$J1861="OPEN"</formula>
    </cfRule>
  </conditionalFormatting>
  <conditionalFormatting sqref="K43">
    <cfRule type="expression" dxfId="3070" priority="12106069">
      <formula>$J43:$J1793="CLOSED"</formula>
    </cfRule>
    <cfRule type="expression" dxfId="3069" priority="12106070">
      <formula>$J43:$J1793="OPEN"</formula>
    </cfRule>
  </conditionalFormatting>
  <conditionalFormatting sqref="AH62:AI62">
    <cfRule type="expression" dxfId="3068" priority="12106071">
      <formula>$J62:$J2222="CLOSED"</formula>
    </cfRule>
    <cfRule type="expression" dxfId="3067" priority="12106072">
      <formula>$J62:$J2222="OPEN"</formula>
    </cfRule>
  </conditionalFormatting>
  <conditionalFormatting sqref="AH45:AI45">
    <cfRule type="expression" dxfId="3066" priority="12106073">
      <formula>$J45:$J2007="CLOSED"</formula>
    </cfRule>
    <cfRule type="expression" dxfId="3065" priority="12106074">
      <formula>$J45:$J2007="OPEN"</formula>
    </cfRule>
  </conditionalFormatting>
  <conditionalFormatting sqref="AH47:AI47">
    <cfRule type="expression" dxfId="3064" priority="12106075">
      <formula>$J47:$J2150="CLOSED"</formula>
    </cfRule>
    <cfRule type="expression" dxfId="3063" priority="12106076">
      <formula>$J47:$J2150="OPEN"</formula>
    </cfRule>
  </conditionalFormatting>
  <conditionalFormatting sqref="AJ495:AK495 AO502:AQ502 AJ502:AK502 AO495:AQ495">
    <cfRule type="expression" dxfId="3062" priority="12106077">
      <formula>$J495:$J4062="CLOSED"</formula>
    </cfRule>
    <cfRule type="expression" dxfId="3061" priority="12106078">
      <formula>$J495:$J4062="OPEN"</formula>
    </cfRule>
  </conditionalFormatting>
  <conditionalFormatting sqref="F70:G70 H318:I319 G69">
    <cfRule type="expression" dxfId="3060" priority="12106109">
      <formula>$J69:$J3959="CLOSED"</formula>
    </cfRule>
    <cfRule type="expression" dxfId="3059" priority="12106110">
      <formula>$J69:$J3959="OPEN"</formula>
    </cfRule>
  </conditionalFormatting>
  <conditionalFormatting sqref="H336:I336">
    <cfRule type="expression" dxfId="3058" priority="12106115">
      <formula>$J336:$J4207="CLOSED"</formula>
    </cfRule>
    <cfRule type="expression" dxfId="3057" priority="12106116">
      <formula>$J336:$J4207="OPEN"</formula>
    </cfRule>
  </conditionalFormatting>
  <conditionalFormatting sqref="AH501:AI501 AH494:AI494">
    <cfRule type="expression" dxfId="3056" priority="12106117">
      <formula>$J494:$J3989="CLOSED"</formula>
    </cfRule>
    <cfRule type="expression" dxfId="3055" priority="12106118">
      <formula>$J494:$J3989="OPEN"</formula>
    </cfRule>
  </conditionalFormatting>
  <conditionalFormatting sqref="G331">
    <cfRule type="expression" dxfId="3054" priority="12106121">
      <formula>$J331:$J4476="CLOSED"</formula>
    </cfRule>
    <cfRule type="expression" dxfId="3053" priority="12106122">
      <formula>$J331:$J4476="OPEN"</formula>
    </cfRule>
  </conditionalFormatting>
  <conditionalFormatting sqref="C107">
    <cfRule type="expression" dxfId="3052" priority="12106125">
      <formula>$J107:$J3950="CLOSED"</formula>
    </cfRule>
    <cfRule type="expression" dxfId="3051" priority="12106126">
      <formula>$J107:$J3950="OPEN"</formula>
    </cfRule>
  </conditionalFormatting>
  <conditionalFormatting sqref="L65:X65 B64:G65 AL64:AN65 AR64:AR65 Z64:AG65 Q64:X64 L64">
    <cfRule type="expression" dxfId="3050" priority="12106127">
      <formula>$J64:$J3666="CLOSED"</formula>
    </cfRule>
    <cfRule type="expression" dxfId="3049" priority="12106128">
      <formula>$J64:$J3666="OPEN"</formula>
    </cfRule>
  </conditionalFormatting>
  <conditionalFormatting sqref="B617:G617 AS617 AA617:AH617 L617:X617 AM617:AO617">
    <cfRule type="expression" dxfId="3048" priority="12106143">
      <formula>$J617:$J3520="CLOSED"</formula>
    </cfRule>
    <cfRule type="expression" dxfId="3047" priority="12106144">
      <formula>$J617:$J3520="OPEN"</formula>
    </cfRule>
  </conditionalFormatting>
  <conditionalFormatting sqref="K72">
    <cfRule type="expression" dxfId="3046" priority="12106155">
      <formula>$J72:$J3880="CLOSED"</formula>
    </cfRule>
    <cfRule type="expression" dxfId="3045" priority="12106156">
      <formula>$J72:$J3880="OPEN"</formula>
    </cfRule>
  </conditionalFormatting>
  <conditionalFormatting sqref="W408 W245:W252 W266:W268 W307:W308 W590 W601:W603">
    <cfRule type="expression" dxfId="3044" priority="12106157">
      <formula>$J245:$J4059="CLOSED"</formula>
    </cfRule>
    <cfRule type="expression" dxfId="3043" priority="12106158">
      <formula>$J245:$J4059="OPEN"</formula>
    </cfRule>
  </conditionalFormatting>
  <conditionalFormatting sqref="H52:I52">
    <cfRule type="expression" dxfId="3042" priority="12106169">
      <formula>$J52:$J2416="CLOSED"</formula>
    </cfRule>
    <cfRule type="expression" dxfId="3041" priority="12106170">
      <formula>$J52:$J2416="OPEN"</formula>
    </cfRule>
  </conditionalFormatting>
  <conditionalFormatting sqref="K74 A69:A70 H69:I70 AH301:AI302 AH305:AI306">
    <cfRule type="expression" dxfId="3040" priority="12106171">
      <formula>$J69:$J3920="CLOSED"</formula>
    </cfRule>
    <cfRule type="expression" dxfId="3039" priority="12106172">
      <formula>$J69:$J3920="OPEN"</formula>
    </cfRule>
  </conditionalFormatting>
  <conditionalFormatting sqref="A48">
    <cfRule type="expression" dxfId="3038" priority="12106181">
      <formula>$J48:$J2169="CLOSED"</formula>
    </cfRule>
    <cfRule type="expression" dxfId="3037" priority="12106182">
      <formula>$J48:$J2169="OPEN"</formula>
    </cfRule>
  </conditionalFormatting>
  <conditionalFormatting sqref="K68">
    <cfRule type="expression" dxfId="3036" priority="12106183">
      <formula>$J68:$J3700="CLOSED"</formula>
    </cfRule>
    <cfRule type="expression" dxfId="3035" priority="12106184">
      <formula>$J68:$J3700="OPEN"</formula>
    </cfRule>
  </conditionalFormatting>
  <conditionalFormatting sqref="K55">
    <cfRule type="expression" dxfId="3034" priority="12106185">
      <formula>$J55:$J3044="CLOSED"</formula>
    </cfRule>
    <cfRule type="expression" dxfId="3033" priority="12106186">
      <formula>$J55:$J3044="OPEN"</formula>
    </cfRule>
  </conditionalFormatting>
  <conditionalFormatting sqref="K617">
    <cfRule type="expression" dxfId="3032" priority="12106189">
      <formula>$J617:$J3523="CLOSED"</formula>
    </cfRule>
    <cfRule type="expression" dxfId="3031" priority="12106190">
      <formula>$J617:$J3523="OPEN"</formula>
    </cfRule>
  </conditionalFormatting>
  <conditionalFormatting sqref="H348:I348 AO66:AQ67 AJ66:AK67 K77:K78">
    <cfRule type="expression" dxfId="3030" priority="12106191">
      <formula>$J66:$J3931="CLOSED"</formula>
    </cfRule>
    <cfRule type="expression" dxfId="3029" priority="12106192">
      <formula>$J66:$J3931="OPEN"</formula>
    </cfRule>
  </conditionalFormatting>
  <conditionalFormatting sqref="AH261:AI261 K75:K76">
    <cfRule type="expression" dxfId="3028" priority="12106199">
      <formula>$J75:$J3911="CLOSED"</formula>
    </cfRule>
    <cfRule type="expression" dxfId="3027" priority="12106200">
      <formula>$J75:$J3911="OPEN"</formula>
    </cfRule>
  </conditionalFormatting>
  <conditionalFormatting sqref="G408 F74:F76 G245:G252 G266:G268 G307:G308 G590 G601:G603">
    <cfRule type="expression" dxfId="3026" priority="12106203">
      <formula>$J74:$J4238="CLOSED"</formula>
    </cfRule>
    <cfRule type="expression" dxfId="3025" priority="12106204">
      <formula>$J74:$J4238="OPEN"</formula>
    </cfRule>
  </conditionalFormatting>
  <conditionalFormatting sqref="AJ420:AK420 AJ474:AK475 AO474:AQ475 AJ485:AK485 AJ414:AK414 AO420:AQ420 AO479:AQ479 AJ479:AK479 AO485:AQ485 AO414:AQ414">
    <cfRule type="expression" dxfId="3024" priority="12106223">
      <formula>$J414:$J3988="CLOSED"</formula>
    </cfRule>
    <cfRule type="expression" dxfId="3023" priority="12106224">
      <formula>$J414:$J3988="OPEN"</formula>
    </cfRule>
  </conditionalFormatting>
  <conditionalFormatting sqref="AH386:AI386 B69:B70 AH391:AI392 AH395:AI395 AH399:AI399 AH402:AI402 AH413:AI413 AH416:AI416 AH422:AI422 AH427:AI427 AH431:AI431">
    <cfRule type="expression" dxfId="3022" priority="12106243">
      <formula>$J69:$J3821="CLOSED"</formula>
    </cfRule>
    <cfRule type="expression" dxfId="3021" priority="12106244">
      <formula>$J69:$J3821="OPEN"</formula>
    </cfRule>
  </conditionalFormatting>
  <conditionalFormatting sqref="AJ330:AK330 AO330:AQ330">
    <cfRule type="expression" dxfId="3020" priority="12106265">
      <formula>$J330:$J4634="CLOSED"</formula>
    </cfRule>
    <cfRule type="expression" dxfId="3019" priority="12106266">
      <formula>$J330:$J4634="OPEN"</formula>
    </cfRule>
  </conditionalFormatting>
  <conditionalFormatting sqref="A73 I73">
    <cfRule type="expression" dxfId="3018" priority="12106269">
      <formula>$J73:$J4146="CLOSED"</formula>
    </cfRule>
    <cfRule type="expression" dxfId="3017" priority="12106270">
      <formula>$J73:$J4146="OPEN"</formula>
    </cfRule>
  </conditionalFormatting>
  <conditionalFormatting sqref="J44">
    <cfRule type="expression" dxfId="3016" priority="12106273">
      <formula>$J44:$J1846="CLOSED"</formula>
    </cfRule>
    <cfRule type="expression" dxfId="3015" priority="12106274">
      <formula>$J44:$J1846="OPEN"</formula>
    </cfRule>
  </conditionalFormatting>
  <conditionalFormatting sqref="J47">
    <cfRule type="expression" dxfId="3014" priority="12106275">
      <formula>$J47:$J2095="CLOSED"</formula>
    </cfRule>
    <cfRule type="expression" dxfId="3013" priority="12106276">
      <formula>$J47:$J2095="OPEN"</formula>
    </cfRule>
  </conditionalFormatting>
  <conditionalFormatting sqref="AL43:AN43 AR43 B43:G43 L43:AG43">
    <cfRule type="expression" dxfId="3012" priority="12106277">
      <formula>$J43:$J1783="CLOSED"</formula>
    </cfRule>
    <cfRule type="expression" dxfId="3011" priority="12106278">
      <formula>$J43:$J1783="OPEN"</formula>
    </cfRule>
  </conditionalFormatting>
  <conditionalFormatting sqref="AO54:AQ54 AJ54:AK54">
    <cfRule type="expression" dxfId="3010" priority="12106285">
      <formula>$J54:$J3065="CLOSED"</formula>
    </cfRule>
    <cfRule type="expression" dxfId="3009" priority="12106286">
      <formula>$J54:$J3065="OPEN"</formula>
    </cfRule>
  </conditionalFormatting>
  <conditionalFormatting sqref="AH415:AI415 AH421:AI421">
    <cfRule type="expression" dxfId="3008" priority="12106291">
      <formula>$J415:$J3935="CLOSED"</formula>
    </cfRule>
    <cfRule type="expression" dxfId="3007" priority="12106292">
      <formula>$J415:$J3935="OPEN"</formula>
    </cfRule>
  </conditionalFormatting>
  <conditionalFormatting sqref="AO646:AQ646 AO658:AQ658 AJ658:AK658 AJ646:AK646">
    <cfRule type="expression" dxfId="3006" priority="12106297">
      <formula>$J646:$J4112="CLOSED"</formula>
    </cfRule>
    <cfRule type="expression" dxfId="3005" priority="12106298">
      <formula>$J646:$J4112="OPEN"</formula>
    </cfRule>
  </conditionalFormatting>
  <conditionalFormatting sqref="A461 H432:I435 A432:A455 H438:I452 A481:A485 A487:A496 H481:I495 A507 A516 A459 H459:I459 A503">
    <cfRule type="expression" dxfId="3004" priority="12106303">
      <formula>$J432:$J4013="CLOSED"</formula>
    </cfRule>
    <cfRule type="expression" dxfId="3003" priority="12106304">
      <formula>$J432:$J4013="OPEN"</formula>
    </cfRule>
  </conditionalFormatting>
  <conditionalFormatting sqref="J600">
    <cfRule type="expression" dxfId="3002" priority="12106327">
      <formula>$J600:$J4530="CLOSED"</formula>
    </cfRule>
    <cfRule type="expression" dxfId="3001" priority="12106328">
      <formula>$J600:$J4530="OPEN"</formula>
    </cfRule>
  </conditionalFormatting>
  <conditionalFormatting sqref="Z275:AG275 L275:V275 AR278 Z278:AG278 L278:V278 AR283 Z283:AG283 L283:V283 AA288:AG288 L288:V288 AR271 L292:V292 L295:V295 L298:V298 Z271:AG271 AL275:AN275 AL278:AN278 AL283:AN283 AR288 AL288:AN288 AA292:AG292 AR292 AL292:AN292 AA295:AG295 AR295 AL295:AN295 AA298:AG298 AR298 AL298:AN298 L315:V315 AA315:AG315 AR315 AL315:AN315 L319:V319 AA319:AG319 AR319 AL319:AN319 AL271:AN271 L271:V271 AR275">
    <cfRule type="expression" dxfId="3000" priority="12106329">
      <formula>$J271:$J4045="CLOSED"</formula>
    </cfRule>
    <cfRule type="expression" dxfId="2999" priority="12106330">
      <formula>$J271:$J4045="OPEN"</formula>
    </cfRule>
  </conditionalFormatting>
  <conditionalFormatting sqref="AH337:AI337 AJ77:AK78 AO77:AQ78 AH329:AI329">
    <cfRule type="expression" dxfId="2998" priority="12106409">
      <formula>$J77:$J4190="CLOSED"</formula>
    </cfRule>
    <cfRule type="expression" dxfId="2997" priority="12106410">
      <formula>$J77:$J4190="OPEN"</formula>
    </cfRule>
  </conditionalFormatting>
  <conditionalFormatting sqref="AH679:AI679 AH684:AI685 AH687:AI688 AH696:AI697 AH711:AI711 AH694:AI694 AH706:AI706">
    <cfRule type="expression" dxfId="2996" priority="12106417">
      <formula>$J679:$J3943="CLOSED"</formula>
    </cfRule>
    <cfRule type="expression" dxfId="2995" priority="12106418">
      <formula>$J679:$J3943="OPEN"</formula>
    </cfRule>
  </conditionalFormatting>
  <conditionalFormatting sqref="AJ679:AK679 AO684:AQ685 AJ684:AK685 AO687:AQ688 AJ687:AK688 AJ694:AK694 AO696:AQ697 AJ696:AK697 AJ706:AK706 AJ711:AK711 AO679:AQ679 AO706:AQ706 AO711:AQ711 AO694:AQ694">
    <cfRule type="expression" dxfId="2994" priority="12106431">
      <formula>$J679:$J4133="CLOSED"</formula>
    </cfRule>
    <cfRule type="expression" dxfId="2993" priority="12106432">
      <formula>$J679:$J4133="OPEN"</formula>
    </cfRule>
  </conditionalFormatting>
  <conditionalFormatting sqref="AH61:AI61">
    <cfRule type="expression" dxfId="2992" priority="12106459">
      <formula>$J61:$J3591="CLOSED"</formula>
    </cfRule>
    <cfRule type="expression" dxfId="2991" priority="12106460">
      <formula>$J61:$J3591="OPEN"</formula>
    </cfRule>
  </conditionalFormatting>
  <conditionalFormatting sqref="AJ405:AK405 AO405:AQ405">
    <cfRule type="expression" dxfId="2990" priority="12106461">
      <formula>$J405:$J3959="CLOSED"</formula>
    </cfRule>
    <cfRule type="expression" dxfId="2989" priority="12106462">
      <formula>$J405:$J3959="OPEN"</formula>
    </cfRule>
  </conditionalFormatting>
  <conditionalFormatting sqref="AO429:AQ429 AJ429:AK429 AJ425:AK425 AO425:AQ425">
    <cfRule type="expression" dxfId="2988" priority="12106465">
      <formula>$J425:$J3998="CLOSED"</formula>
    </cfRule>
    <cfRule type="expression" dxfId="2987" priority="12106466">
      <formula>$J425:$J3998="OPEN"</formula>
    </cfRule>
  </conditionalFormatting>
  <conditionalFormatting sqref="A83 A279:A282 A422:A431 H83:I83">
    <cfRule type="expression" dxfId="2986" priority="12106473">
      <formula>$J83:$J4223="CLOSED"</formula>
    </cfRule>
    <cfRule type="expression" dxfId="2985" priority="12106474">
      <formula>$J83:$J4223="OPEN"</formula>
    </cfRule>
  </conditionalFormatting>
  <conditionalFormatting sqref="J52">
    <cfRule type="expression" dxfId="2984" priority="12106481">
      <formula>$J52:$J2413="CLOSED"</formula>
    </cfRule>
    <cfRule type="expression" dxfId="2983" priority="12106482">
      <formula>$J52:$J2413="OPEN"</formula>
    </cfRule>
  </conditionalFormatting>
  <conditionalFormatting sqref="J53">
    <cfRule type="expression" dxfId="2982" priority="12106483">
      <formula>$J53:$J2483="CLOSED"</formula>
    </cfRule>
    <cfRule type="expression" dxfId="2981" priority="12106484">
      <formula>$J53:$J2483="OPEN"</formula>
    </cfRule>
  </conditionalFormatting>
  <conditionalFormatting sqref="A52">
    <cfRule type="expression" dxfId="2980" priority="12106485">
      <formula>$J52:$J2432="CLOSED"</formula>
    </cfRule>
    <cfRule type="expression" dxfId="2979" priority="12106486">
      <formula>$J52:$J2432="OPEN"</formula>
    </cfRule>
  </conditionalFormatting>
  <conditionalFormatting sqref="J50">
    <cfRule type="expression" dxfId="2978" priority="12106487">
      <formula>$J50:$J2369="CLOSED"</formula>
    </cfRule>
    <cfRule type="expression" dxfId="2977" priority="12106488">
      <formula>$J50:$J2369="OPEN"</formula>
    </cfRule>
  </conditionalFormatting>
  <conditionalFormatting sqref="N46 B47:D47 L47:V47 F47:I47 AL47:AN47 AR47 X47:AG47">
    <cfRule type="expression" dxfId="2976" priority="12106489">
      <formula>$J46:$J2088="CLOSED"</formula>
    </cfRule>
    <cfRule type="expression" dxfId="2975" priority="12106490">
      <formula>$J46:$J2088="OPEN"</formula>
    </cfRule>
  </conditionalFormatting>
  <conditionalFormatting sqref="H43:I43">
    <cfRule type="expression" dxfId="2974" priority="12106503">
      <formula>$J43:$J1859="CLOSED"</formula>
    </cfRule>
    <cfRule type="expression" dxfId="2973" priority="12106504">
      <formula>$J43:$J1859="OPEN"</formula>
    </cfRule>
  </conditionalFormatting>
  <conditionalFormatting sqref="AO51:AQ51 AJ51:AK51">
    <cfRule type="expression" dxfId="2972" priority="12106505">
      <formula>$J51:$J2618="CLOSED"</formula>
    </cfRule>
    <cfRule type="expression" dxfId="2971" priority="12106506">
      <formula>$J51:$J2618="OPEN"</formula>
    </cfRule>
  </conditionalFormatting>
  <conditionalFormatting sqref="K52">
    <cfRule type="expression" dxfId="2970" priority="12106509">
      <formula>$J52:$J2410="CLOSED"</formula>
    </cfRule>
    <cfRule type="expression" dxfId="2969" priority="12106510">
      <formula>$J52:$J2410="OPEN"</formula>
    </cfRule>
  </conditionalFormatting>
  <conditionalFormatting sqref="K53">
    <cfRule type="expression" dxfId="2968" priority="12106511">
      <formula>$J53:$J2480="CLOSED"</formula>
    </cfRule>
    <cfRule type="expression" dxfId="2967" priority="12106512">
      <formula>$J53:$J2480="OPEN"</formula>
    </cfRule>
  </conditionalFormatting>
  <conditionalFormatting sqref="AH51:AI51">
    <cfRule type="expression" dxfId="2966" priority="12106513">
      <formula>$J51:$J2428="CLOSED"</formula>
    </cfRule>
    <cfRule type="expression" dxfId="2965" priority="12106514">
      <formula>$J51:$J2428="OPEN"</formula>
    </cfRule>
  </conditionalFormatting>
  <conditionalFormatting sqref="B51:I51 AR51 AL51:AN51 K51:AG51">
    <cfRule type="expression" dxfId="2964" priority="12106515">
      <formula>$J51:$J2367="CLOSED"</formula>
    </cfRule>
    <cfRule type="expression" dxfId="2963" priority="12106516">
      <formula>$J51:$J2367="OPEN"</formula>
    </cfRule>
  </conditionalFormatting>
  <conditionalFormatting sqref="W63">
    <cfRule type="expression" dxfId="2962" priority="12106523">
      <formula>$J63:$J2165="CLOSED"</formula>
    </cfRule>
    <cfRule type="expression" dxfId="2961" priority="12106524">
      <formula>$J63:$J2165="OPEN"</formula>
    </cfRule>
  </conditionalFormatting>
  <conditionalFormatting sqref="AO337:AQ337 AJ337:AK337 AJ329:AK329 AO329:AQ329">
    <cfRule type="expression" dxfId="2960" priority="12106525">
      <formula>$J329:$J4632="CLOSED"</formula>
    </cfRule>
    <cfRule type="expression" dxfId="2959" priority="12106526">
      <formula>$J329:$J4632="OPEN"</formula>
    </cfRule>
  </conditionalFormatting>
  <conditionalFormatting sqref="AJ331:AK331 AO331:AQ331">
    <cfRule type="expression" dxfId="2958" priority="12106533">
      <formula>$J331:$J4748="CLOSED"</formula>
    </cfRule>
    <cfRule type="expression" dxfId="2957" priority="12106534">
      <formula>$J331:$J4748="OPEN"</formula>
    </cfRule>
  </conditionalFormatting>
  <conditionalFormatting sqref="G74 B74:B76 AL74:AN74 C74:E74 AR74 Z74:AG74 L74:X74">
    <cfRule type="expression" dxfId="2956" priority="12106537">
      <formula>$J74:$J3922="CLOSED"</formula>
    </cfRule>
    <cfRule type="expression" dxfId="2955" priority="12106538">
      <formula>$J74:$J3922="OPEN"</formula>
    </cfRule>
  </conditionalFormatting>
  <conditionalFormatting sqref="AL44:AN44 K44:AG44 F44:I44 AR44 B44:C44">
    <cfRule type="expression" dxfId="2954" priority="12106551">
      <formula>$J44:$J1840="CLOSED"</formula>
    </cfRule>
    <cfRule type="expression" dxfId="2953" priority="12106552">
      <formula>$J44:$J1840="OPEN"</formula>
    </cfRule>
  </conditionalFormatting>
  <conditionalFormatting sqref="AH43:AI43 A43">
    <cfRule type="expression" dxfId="2952" priority="12106561">
      <formula>$J43:$J1844="CLOSED"</formula>
    </cfRule>
    <cfRule type="expression" dxfId="2951" priority="12106562">
      <formula>$J43:$J1844="OPEN"</formula>
    </cfRule>
  </conditionalFormatting>
  <conditionalFormatting sqref="M53">
    <cfRule type="expression" dxfId="2950" priority="12106565">
      <formula>$J53:$J2631="CLOSED"</formula>
    </cfRule>
    <cfRule type="expression" dxfId="2949" priority="12106566">
      <formula>$J53:$J2631="OPEN"</formula>
    </cfRule>
  </conditionalFormatting>
  <conditionalFormatting sqref="N53 W53">
    <cfRule type="expression" dxfId="2948" priority="12106567">
      <formula>$J53:$J2490="CLOSED"</formula>
    </cfRule>
    <cfRule type="expression" dxfId="2947" priority="12106568">
      <formula>$J53:$J2490="OPEN"</formula>
    </cfRule>
  </conditionalFormatting>
  <conditionalFormatting sqref="AJ44:AK44 AO44:AQ44">
    <cfRule type="expression" dxfId="2946" priority="12106571">
      <formula>$J44:$J2091="CLOSED"</formula>
    </cfRule>
    <cfRule type="expression" dxfId="2945" priority="12106572">
      <formula>$J44:$J2091="OPEN"</formula>
    </cfRule>
  </conditionalFormatting>
  <conditionalFormatting sqref="D44">
    <cfRule type="expression" dxfId="2944" priority="12106575">
      <formula>$J44:$J1886="CLOSED"</formula>
    </cfRule>
    <cfRule type="expression" dxfId="2943" priority="12106576">
      <formula>$J44:$J1886="OPEN"</formula>
    </cfRule>
  </conditionalFormatting>
  <conditionalFormatting sqref="AH44:AI44">
    <cfRule type="expression" dxfId="2942" priority="12106577">
      <formula>$J44:$J1901="CLOSED"</formula>
    </cfRule>
    <cfRule type="expression" dxfId="2941" priority="12106578">
      <formula>$J44:$J1901="OPEN"</formula>
    </cfRule>
  </conditionalFormatting>
  <conditionalFormatting sqref="A47 E47">
    <cfRule type="expression" dxfId="2940" priority="12106579">
      <formula>$J47:$J2086="CLOSED"</formula>
    </cfRule>
    <cfRule type="expression" dxfId="2939" priority="12106580">
      <formula>$J47:$J2086="OPEN"</formula>
    </cfRule>
  </conditionalFormatting>
  <conditionalFormatting sqref="A44">
    <cfRule type="expression" dxfId="2938" priority="12106583">
      <formula>$J44:$J1857="CLOSED"</formula>
    </cfRule>
    <cfRule type="expression" dxfId="2937" priority="12106584">
      <formula>$J44:$J1857="OPEN"</formula>
    </cfRule>
  </conditionalFormatting>
  <conditionalFormatting sqref="AH52:AI52">
    <cfRule type="expression" dxfId="2936" priority="12106585">
      <formula>$J52:$J2468="CLOSED"</formula>
    </cfRule>
    <cfRule type="expression" dxfId="2935" priority="12106586">
      <formula>$J52:$J2468="OPEN"</formula>
    </cfRule>
  </conditionalFormatting>
  <conditionalFormatting sqref="AO50:AQ50 AJ50:AK50">
    <cfRule type="expression" dxfId="2934" priority="12106587">
      <formula>$J50:$J2614="CLOSED"</formula>
    </cfRule>
    <cfRule type="expression" dxfId="2933" priority="12106588">
      <formula>$J50:$J2614="OPEN"</formula>
    </cfRule>
  </conditionalFormatting>
  <conditionalFormatting sqref="B52:G52 AL52:AN52 AR52 L52:AG52">
    <cfRule type="expression" dxfId="2932" priority="12106591">
      <formula>$J52:$J2407="CLOSED"</formula>
    </cfRule>
    <cfRule type="expression" dxfId="2931" priority="12106592">
      <formula>$J52:$J2407="OPEN"</formula>
    </cfRule>
  </conditionalFormatting>
  <conditionalFormatting sqref="B53:G53 AL53:AN53 AR53 O53:V53 L53 X53:AG53">
    <cfRule type="expression" dxfId="2930" priority="12106599">
      <formula>$J53:$J2477="CLOSED"</formula>
    </cfRule>
    <cfRule type="expression" dxfId="2929" priority="12106600">
      <formula>$J53:$J2477="OPEN"</formula>
    </cfRule>
  </conditionalFormatting>
  <conditionalFormatting sqref="AH50:AI50">
    <cfRule type="expression" dxfId="2928" priority="12106611">
      <formula>$J50:$J2424="CLOSED"</formula>
    </cfRule>
    <cfRule type="expression" dxfId="2927" priority="12106612">
      <formula>$J50:$J2424="OPEN"</formula>
    </cfRule>
  </conditionalFormatting>
  <conditionalFormatting sqref="B50:I50 AR50 AL50:AN50 K50:AG50">
    <cfRule type="expression" dxfId="2926" priority="12106613">
      <formula>$J50:$J2363="CLOSED"</formula>
    </cfRule>
    <cfRule type="expression" dxfId="2925" priority="12106614">
      <formula>$J50:$J2363="OPEN"</formula>
    </cfRule>
  </conditionalFormatting>
  <conditionalFormatting sqref="J48">
    <cfRule type="expression" dxfId="2924" priority="12106621">
      <formula>$J48:$J2166="CLOSED"</formula>
    </cfRule>
    <cfRule type="expression" dxfId="2923" priority="12106622">
      <formula>$J48:$J2166="OPEN"</formula>
    </cfRule>
  </conditionalFormatting>
  <conditionalFormatting sqref="J43">
    <cfRule type="expression" dxfId="2922" priority="12106623">
      <formula>$J43:$J1789="CLOSED"</formula>
    </cfRule>
    <cfRule type="expression" dxfId="2921" priority="12106624">
      <formula>$J43:$J1789="OPEN"</formula>
    </cfRule>
  </conditionalFormatting>
  <conditionalFormatting sqref="J45">
    <cfRule type="expression" dxfId="2920" priority="12106625">
      <formula>$J45:$J1952="CLOSED"</formula>
    </cfRule>
    <cfRule type="expression" dxfId="2919" priority="12106626">
      <formula>$J45:$J1952="OPEN"</formula>
    </cfRule>
  </conditionalFormatting>
  <conditionalFormatting sqref="AJ49:AK49 AO49:AQ49">
    <cfRule type="expression" dxfId="2918" priority="12106627">
      <formula>$J49:$J2450="CLOSED"</formula>
    </cfRule>
    <cfRule type="expression" dxfId="2917" priority="12106628">
      <formula>$J49:$J2450="OPEN"</formula>
    </cfRule>
  </conditionalFormatting>
  <conditionalFormatting sqref="AR42 B42:I42 AL42:AN42 K42:AG42">
    <cfRule type="expression" dxfId="2916" priority="12106631">
      <formula>$J42:$J1720="CLOSED"</formula>
    </cfRule>
    <cfRule type="expression" dxfId="2915" priority="12106632">
      <formula>$J42:$J1720="OPEN"</formula>
    </cfRule>
  </conditionalFormatting>
  <conditionalFormatting sqref="J42">
    <cfRule type="expression" dxfId="2914" priority="12106639">
      <formula>$J42:$J1726="CLOSED"</formula>
    </cfRule>
    <cfRule type="expression" dxfId="2913" priority="12106640">
      <formula>$J42:$J1726="OPEN"</formula>
    </cfRule>
  </conditionalFormatting>
  <conditionalFormatting sqref="J19">
    <cfRule type="expression" dxfId="2912" priority="12106641">
      <formula>$J18:$J1839="CLOSED"</formula>
    </cfRule>
    <cfRule type="expression" dxfId="2911" priority="12106642">
      <formula>$J18:$J1839="OPEN"</formula>
    </cfRule>
  </conditionalFormatting>
  <conditionalFormatting sqref="A49">
    <cfRule type="expression" dxfId="2910" priority="12106643">
      <formula>$J49:$J2217="CLOSED"</formula>
    </cfRule>
    <cfRule type="expression" dxfId="2909" priority="12106644">
      <formula>$J49:$J2217="OPEN"</formula>
    </cfRule>
  </conditionalFormatting>
  <conditionalFormatting sqref="AR48 B48:I48 AL48:AN48 K48:AG48">
    <cfRule type="expression" dxfId="2908" priority="12106645">
      <formula>$J48:$J2160="CLOSED"</formula>
    </cfRule>
    <cfRule type="expression" dxfId="2907" priority="12106646">
      <formula>$J48:$J2160="OPEN"</formula>
    </cfRule>
  </conditionalFormatting>
  <conditionalFormatting sqref="W47">
    <cfRule type="expression" dxfId="2906" priority="12106653">
      <formula>$J47:$J2122="CLOSED"</formula>
    </cfRule>
    <cfRule type="expression" dxfId="2905" priority="12106654">
      <formula>$J47:$J2122="OPEN"</formula>
    </cfRule>
  </conditionalFormatting>
  <conditionalFormatting sqref="AJ43:AK43 AO43:AQ43">
    <cfRule type="expression" dxfId="2904" priority="12106655">
      <formula>$J43:$J2034="CLOSED"</formula>
    </cfRule>
    <cfRule type="expression" dxfId="2903" priority="12106656">
      <formula>$J43:$J2034="OPEN"</formula>
    </cfRule>
  </conditionalFormatting>
  <conditionalFormatting sqref="H53:I53">
    <cfRule type="expression" dxfId="2902" priority="12106659">
      <formula>$J53:$J2612="CLOSED"</formula>
    </cfRule>
    <cfRule type="expression" dxfId="2901" priority="12106660">
      <formula>$J53:$J2612="OPEN"</formula>
    </cfRule>
  </conditionalFormatting>
  <conditionalFormatting sqref="AH53:AI53">
    <cfRule type="expression" dxfId="2900" priority="12106661">
      <formula>$J53:$J2538="CLOSED"</formula>
    </cfRule>
    <cfRule type="expression" dxfId="2899" priority="12106662">
      <formula>$J53:$J2538="OPEN"</formula>
    </cfRule>
  </conditionalFormatting>
  <conditionalFormatting sqref="AO37:AQ37 AJ37:AK37">
    <cfRule type="expression" dxfId="2898" priority="12106663">
      <formula>$J37:$J1498="CLOSED"</formula>
    </cfRule>
    <cfRule type="expression" dxfId="2897" priority="12106664">
      <formula>$J37:$J1498="OPEN"</formula>
    </cfRule>
  </conditionalFormatting>
  <conditionalFormatting sqref="A45:I45 AL45:AN45 K45:L45 AR45 O45:AG45">
    <cfRule type="expression" dxfId="2896" priority="12106667">
      <formula>$J45:$J1946="CLOSED"</formula>
    </cfRule>
    <cfRule type="expression" dxfId="2895" priority="12106668">
      <formula>$J45:$J1946="OPEN"</formula>
    </cfRule>
  </conditionalFormatting>
  <conditionalFormatting sqref="AJ46:AK46 AO46:AQ46">
    <cfRule type="expression" dxfId="2894" priority="12106677">
      <formula>$J46:$J2255="CLOSED"</formula>
    </cfRule>
    <cfRule type="expression" dxfId="2893" priority="12106678">
      <formula>$J46:$J2255="OPEN"</formula>
    </cfRule>
  </conditionalFormatting>
  <conditionalFormatting sqref="K47">
    <cfRule type="expression" dxfId="2892" priority="12106681">
      <formula>$J47:$J2442="CLOSED"</formula>
    </cfRule>
    <cfRule type="expression" dxfId="2891" priority="12106682">
      <formula>$J47:$J2442="OPEN"</formula>
    </cfRule>
  </conditionalFormatting>
  <conditionalFormatting sqref="AH48:AI48">
    <cfRule type="expression" dxfId="2890" priority="12106683">
      <formula>$J48:$J2221="CLOSED"</formula>
    </cfRule>
    <cfRule type="expression" dxfId="2889" priority="12106684">
      <formula>$J48:$J2221="OPEN"</formula>
    </cfRule>
  </conditionalFormatting>
  <conditionalFormatting sqref="AJ47:AK47 AO47:AQ47">
    <cfRule type="expression" dxfId="2888" priority="12106685">
      <formula>$J47:$J2340="CLOSED"</formula>
    </cfRule>
    <cfRule type="expression" dxfId="2887" priority="12106686">
      <formula>$J47:$J2340="OPEN"</formula>
    </cfRule>
  </conditionalFormatting>
  <conditionalFormatting sqref="AL49:AN49 AR49 B49:I49 K49:AG49">
    <cfRule type="expression" dxfId="2886" priority="12106689">
      <formula>$J49:$J2199="CLOSED"</formula>
    </cfRule>
    <cfRule type="expression" dxfId="2885" priority="12106690">
      <formula>$J49:$J2199="OPEN"</formula>
    </cfRule>
  </conditionalFormatting>
  <conditionalFormatting sqref="M45:N45">
    <cfRule type="expression" dxfId="2884" priority="12106697">
      <formula>$J45:$J2071="CLOSED"</formula>
    </cfRule>
    <cfRule type="expression" dxfId="2883" priority="12106698">
      <formula>$J45:$J2071="OPEN"</formula>
    </cfRule>
  </conditionalFormatting>
  <conditionalFormatting sqref="K46:M46 AR46 AL46:AN46 A46:I46 O46:AG46">
    <cfRule type="expression" dxfId="2882" priority="12106699">
      <formula>$J46:$J2004="CLOSED"</formula>
    </cfRule>
    <cfRule type="expression" dxfId="2881" priority="12106700">
      <formula>$J46:$J2004="OPEN"</formula>
    </cfRule>
  </conditionalFormatting>
  <conditionalFormatting sqref="AH46:AI46">
    <cfRule type="expression" dxfId="2880" priority="12106709">
      <formula>$J46:$J2065="CLOSED"</formula>
    </cfRule>
    <cfRule type="expression" dxfId="2879" priority="12106710">
      <formula>$J46:$J2065="OPEN"</formula>
    </cfRule>
  </conditionalFormatting>
  <conditionalFormatting sqref="AO41:AQ41 AJ41:AK41">
    <cfRule type="expression" dxfId="2878" priority="12106711">
      <formula>$J41:$J1759="CLOSED"</formula>
    </cfRule>
    <cfRule type="expression" dxfId="2877" priority="12106712">
      <formula>$J41:$J1759="OPEN"</formula>
    </cfRule>
  </conditionalFormatting>
  <conditionalFormatting sqref="AJ40:AK40 AO40:AQ40">
    <cfRule type="expression" dxfId="2876" priority="12106715">
      <formula>$J40:$J1614="CLOSED"</formula>
    </cfRule>
    <cfRule type="expression" dxfId="2875" priority="12106716">
      <formula>$J40:$J1614="OPEN"</formula>
    </cfRule>
  </conditionalFormatting>
  <conditionalFormatting sqref="AJ42:AK42 AO42:AQ42">
    <cfRule type="expression" dxfId="2874" priority="12106719">
      <formula>$J42:$J1971="CLOSED"</formula>
    </cfRule>
    <cfRule type="expression" dxfId="2873" priority="12106720">
      <formula>$J42:$J1971="OPEN"</formula>
    </cfRule>
  </conditionalFormatting>
  <conditionalFormatting sqref="A42">
    <cfRule type="expression" dxfId="2872" priority="12106723">
      <formula>$J42:$J1714="CLOSED"</formula>
    </cfRule>
    <cfRule type="expression" dxfId="2871" priority="12106724">
      <formula>$J42:$J1714="OPEN"</formula>
    </cfRule>
  </conditionalFormatting>
  <conditionalFormatting sqref="AH42:AI42">
    <cfRule type="expression" dxfId="2870" priority="12106725">
      <formula>$J42:$J1781="CLOSED"</formula>
    </cfRule>
    <cfRule type="expression" dxfId="2869" priority="12106726">
      <formula>$J42:$J1781="OPEN"</formula>
    </cfRule>
  </conditionalFormatting>
  <conditionalFormatting sqref="AH41:AI41">
    <cfRule type="expression" dxfId="2868" priority="12106727">
      <formula>$J41:$J1569="CLOSED"</formula>
    </cfRule>
    <cfRule type="expression" dxfId="2867" priority="12106728">
      <formula>$J41:$J1569="OPEN"</formula>
    </cfRule>
  </conditionalFormatting>
  <conditionalFormatting sqref="AR41 AL41:AN41 B41:I41 K41:AG41">
    <cfRule type="expression" dxfId="2866" priority="12106729">
      <formula>$J41:$J1470="CLOSED"</formula>
    </cfRule>
    <cfRule type="expression" dxfId="2865" priority="12106730">
      <formula>$J41:$J1470="OPEN"</formula>
    </cfRule>
  </conditionalFormatting>
  <conditionalFormatting sqref="A41">
    <cfRule type="expression" dxfId="2864" priority="12106737">
      <formula>$J41:$J1475="CLOSED"</formula>
    </cfRule>
    <cfRule type="expression" dxfId="2863" priority="12106738">
      <formula>$J41:$J1475="OPEN"</formula>
    </cfRule>
  </conditionalFormatting>
  <conditionalFormatting sqref="J41">
    <cfRule type="expression" dxfId="2862" priority="12106739">
      <formula>$J41:$J1432="CLOSED"</formula>
    </cfRule>
    <cfRule type="expression" dxfId="2861" priority="12106740">
      <formula>$J41:$J1432="OPEN"</formula>
    </cfRule>
  </conditionalFormatting>
  <conditionalFormatting sqref="AO36:AQ36 AJ36:AK36">
    <cfRule type="expression" dxfId="2860" priority="12106741">
      <formula>$J36:$J1488="CLOSED"</formula>
    </cfRule>
    <cfRule type="expression" dxfId="2859" priority="12106742">
      <formula>$J36:$J1488="OPEN"</formula>
    </cfRule>
  </conditionalFormatting>
  <conditionalFormatting sqref="AJ19:AK19 AO19:AQ19">
    <cfRule type="expression" dxfId="2858" priority="12106745">
      <formula>$J18:$J2084="CLOSED"</formula>
    </cfRule>
    <cfRule type="expression" dxfId="2857" priority="12106746">
      <formula>$J18:$J2084="OPEN"</formula>
    </cfRule>
  </conditionalFormatting>
  <conditionalFormatting sqref="A19:I19 AL19:AN19 AR19 K19:AG19">
    <cfRule type="expression" dxfId="2856" priority="12106749">
      <formula>$J18:$J1833="CLOSED"</formula>
    </cfRule>
    <cfRule type="expression" dxfId="2855" priority="12106750">
      <formula>$J18:$J1833="OPEN"</formula>
    </cfRule>
  </conditionalFormatting>
  <conditionalFormatting sqref="AH19:AI19">
    <cfRule type="expression" dxfId="2854" priority="12106757">
      <formula>$J18:$J1894="CLOSED"</formula>
    </cfRule>
    <cfRule type="expression" dxfId="2853" priority="12106758">
      <formula>$J18:$J1894="OPEN"</formula>
    </cfRule>
  </conditionalFormatting>
  <conditionalFormatting sqref="D62">
    <cfRule type="expression" dxfId="2852" priority="12106759">
      <formula>$J62:$J2207="CLOSED"</formula>
    </cfRule>
    <cfRule type="expression" dxfId="2851" priority="12106760">
      <formula>$J62:$J2207="OPEN"</formula>
    </cfRule>
  </conditionalFormatting>
  <conditionalFormatting sqref="AO62:AQ62 AJ62:AK62">
    <cfRule type="expression" dxfId="2850" priority="12106761">
      <formula>$J62:$J2412="CLOSED"</formula>
    </cfRule>
    <cfRule type="expression" dxfId="2849" priority="12106762">
      <formula>$J62:$J2412="OPEN"</formula>
    </cfRule>
  </conditionalFormatting>
  <conditionalFormatting sqref="F62:I62 AR62 B62:C62 AL62:AN62 K62:W62 Y62:AG62">
    <cfRule type="expression" dxfId="2848" priority="12106765">
      <formula>$J62:$J2161="CLOSED"</formula>
    </cfRule>
    <cfRule type="expression" dxfId="2847" priority="12106766">
      <formula>$J62:$J2161="OPEN"</formula>
    </cfRule>
  </conditionalFormatting>
  <conditionalFormatting sqref="G68 AL68:AN68 AR68 L68:X68 B68:E68 Z68:AG68">
    <cfRule type="expression" dxfId="2846" priority="12106777">
      <formula>$J68:$J3697="CLOSED"</formula>
    </cfRule>
    <cfRule type="expression" dxfId="2845" priority="12106778">
      <formula>$J68:$J3697="OPEN"</formula>
    </cfRule>
  </conditionalFormatting>
  <conditionalFormatting sqref="A72">
    <cfRule type="expression" dxfId="2844" priority="12106789">
      <formula>$J72:$J4162="CLOSED"</formula>
    </cfRule>
    <cfRule type="expression" dxfId="2843" priority="12106790">
      <formula>$J72:$J4162="OPEN"</formula>
    </cfRule>
  </conditionalFormatting>
  <conditionalFormatting sqref="G120 G141">
    <cfRule type="expression" dxfId="2842" priority="12106791">
      <formula>$J120:$J4308="CLOSED"</formula>
    </cfRule>
    <cfRule type="expression" dxfId="2841" priority="12106792">
      <formula>$J120:$J4308="OPEN"</formula>
    </cfRule>
  </conditionalFormatting>
  <conditionalFormatting sqref="AJ84:AK84 AO84:AQ84">
    <cfRule type="expression" dxfId="2840" priority="12106795">
      <formula>$J84:$J4316="CLOSED"</formula>
    </cfRule>
    <cfRule type="expression" dxfId="2839" priority="12106796">
      <formula>$J84:$J4316="OPEN"</formula>
    </cfRule>
  </conditionalFormatting>
  <conditionalFormatting sqref="A221 A197:A209 A215 A218 A212">
    <cfRule type="expression" dxfId="2838" priority="12106799">
      <formula>$J197:$J4304="CLOSED"</formula>
    </cfRule>
    <cfRule type="expression" dxfId="2837" priority="12106800">
      <formula>$J197:$J4304="OPEN"</formula>
    </cfRule>
  </conditionalFormatting>
  <conditionalFormatting sqref="D311">
    <cfRule type="expression" dxfId="2836" priority="12106809">
      <formula>$J311:$J3321="CLOSED"</formula>
    </cfRule>
    <cfRule type="expression" dxfId="2835" priority="12106810">
      <formula>$J311:$J3321="OPEN"</formula>
    </cfRule>
  </conditionalFormatting>
  <conditionalFormatting sqref="AJ74:AK74 AO74:AQ74">
    <cfRule type="expression" dxfId="2834" priority="12106811">
      <formula>$J74:$J4173="CLOSED"</formula>
    </cfRule>
    <cfRule type="expression" dxfId="2833" priority="12106812">
      <formula>$J74:$J4173="OPEN"</formula>
    </cfRule>
  </conditionalFormatting>
  <conditionalFormatting sqref="AH63:AI63">
    <cfRule type="expression" dxfId="2832" priority="12106815">
      <formula>$J63:$J3626="CLOSED"</formula>
    </cfRule>
    <cfRule type="expression" dxfId="2831" priority="12106816">
      <formula>$J63:$J3626="OPEN"</formula>
    </cfRule>
  </conditionalFormatting>
  <conditionalFormatting sqref="Z55:AG55 B55:G55 L55:X55 AR55 AL55:AN55">
    <cfRule type="expression" dxfId="2830" priority="12106817">
      <formula>$J55:$J3041="CLOSED"</formula>
    </cfRule>
    <cfRule type="expression" dxfId="2829" priority="12106818">
      <formula>$J55:$J3041="OPEN"</formula>
    </cfRule>
  </conditionalFormatting>
  <conditionalFormatting sqref="D575 F575 B575 AA575">
    <cfRule type="expression" dxfId="2828" priority="12106829">
      <formula>$J575:$J3553="CLOSED"</formula>
    </cfRule>
    <cfRule type="expression" dxfId="2827" priority="12106830">
      <formula>$J575:$J3553="OPEN"</formula>
    </cfRule>
  </conditionalFormatting>
  <conditionalFormatting sqref="AI617:AJ617">
    <cfRule type="expression" dxfId="2826" priority="12106845">
      <formula>$J617:$J3581="CLOSED"</formula>
    </cfRule>
    <cfRule type="expression" dxfId="2825" priority="12106846">
      <formula>$J617:$J3581="OPEN"</formula>
    </cfRule>
  </conditionalFormatting>
  <conditionalFormatting sqref="A55 H55:I55">
    <cfRule type="expression" dxfId="2824" priority="12106849">
      <formula>$J55:$J3208="CLOSED"</formula>
    </cfRule>
    <cfRule type="expression" dxfId="2823" priority="12106850">
      <formula>$J55:$J3208="OPEN"</formula>
    </cfRule>
  </conditionalFormatting>
  <conditionalFormatting sqref="AO417:AQ417 H316:I317 H320:I321 AJ417:AK417">
    <cfRule type="expression" dxfId="2822" priority="12106853">
      <formula>$J316:$J4269="CLOSED"</formula>
    </cfRule>
    <cfRule type="expression" dxfId="2821" priority="12106854">
      <formula>$J316:$J4269="OPEN"</formula>
    </cfRule>
  </conditionalFormatting>
  <conditionalFormatting sqref="K472">
    <cfRule type="expression" dxfId="2820" priority="12106861">
      <formula>$J472:$J3721="CLOSED"</formula>
    </cfRule>
    <cfRule type="expression" dxfId="2819" priority="12106862">
      <formula>$J472:$J3721="OPEN"</formula>
    </cfRule>
  </conditionalFormatting>
  <conditionalFormatting sqref="AH327:AI327 AH314:AI314">
    <cfRule type="expression" dxfId="2818" priority="12106863">
      <formula>$J314:$J3503="CLOSED"</formula>
    </cfRule>
    <cfRule type="expression" dxfId="2817" priority="12106864">
      <formula>$J314:$J3503="OPEN"</formula>
    </cfRule>
  </conditionalFormatting>
  <conditionalFormatting sqref="AH80:AI80">
    <cfRule type="expression" dxfId="2816" priority="12107863">
      <formula>$J80:$J2838="CLOSED"</formula>
    </cfRule>
    <cfRule type="expression" dxfId="2815" priority="12107864">
      <formula>$J80:$J2838="OPEN"</formula>
    </cfRule>
  </conditionalFormatting>
  <conditionalFormatting sqref="A54">
    <cfRule type="expression" dxfId="2814" priority="12107865">
      <formula>$J54:$J2989="CLOSED"</formula>
    </cfRule>
    <cfRule type="expression" dxfId="2813" priority="12107866">
      <formula>$J54:$J2989="OPEN"</formula>
    </cfRule>
  </conditionalFormatting>
  <conditionalFormatting sqref="H80:I80">
    <cfRule type="expression" dxfId="2812" priority="12107869">
      <formula>$J80:$J2944="CLOSED"</formula>
    </cfRule>
    <cfRule type="expression" dxfId="2811" priority="12107870">
      <formula>$J80:$J2944="OPEN"</formula>
    </cfRule>
  </conditionalFormatting>
  <conditionalFormatting sqref="Z456:AG456 AR453:AR454 C453:D454 Z453:AG454 AL453:AN454 X456 L454 X454 L453:X453 O454:V454 AR456 AL456:AN456 L456:V456">
    <cfRule type="expression" dxfId="2810" priority="12107871">
      <formula>$J453:$J3711="CLOSED"</formula>
    </cfRule>
    <cfRule type="expression" dxfId="2809" priority="12107872">
      <formula>$J453:$J3711="OPEN"</formula>
    </cfRule>
  </conditionalFormatting>
  <conditionalFormatting sqref="K54">
    <cfRule type="expression" dxfId="2808" priority="12107905">
      <formula>$J54:$J2817="CLOSED"</formula>
    </cfRule>
    <cfRule type="expression" dxfId="2807" priority="12107906">
      <formula>$J54:$J2817="OPEN"</formula>
    </cfRule>
  </conditionalFormatting>
  <conditionalFormatting sqref="H54:I54">
    <cfRule type="expression" dxfId="2806" priority="12107907">
      <formula>$J54:$J2981="CLOSED"</formula>
    </cfRule>
    <cfRule type="expression" dxfId="2805" priority="12107908">
      <formula>$J54:$J2981="OPEN"</formula>
    </cfRule>
  </conditionalFormatting>
  <conditionalFormatting sqref="C311">
    <cfRule type="expression" dxfId="2804" priority="12107913">
      <formula>$J311:$J3307="CLOSED"</formula>
    </cfRule>
    <cfRule type="expression" dxfId="2803" priority="12107914">
      <formula>$J311:$J3307="OPEN"</formula>
    </cfRule>
  </conditionalFormatting>
  <conditionalFormatting sqref="C470 AJ622:AK623 AO622:AQ623 C474 C479 C485 C461 C464">
    <cfRule type="expression" dxfId="2802" priority="12108399">
      <formula>$J461:$J3918="CLOSED"</formula>
    </cfRule>
    <cfRule type="expression" dxfId="2801" priority="12108400">
      <formula>$J461:$J3918="OPEN"</formula>
    </cfRule>
  </conditionalFormatting>
  <conditionalFormatting sqref="X469 AL460:AN461 AR460:AR461 AA460:AG461 L460:V461 AL463:AN464 AR463:AR464 AA463:AG464 L463:V464 AL469:AN470 AR469:AR470 AA469:AG470 L469:V470 X463 X460 Y585">
    <cfRule type="expression" dxfId="2800" priority="12108571">
      <formula>$J460:$J3717="CLOSED"</formula>
    </cfRule>
    <cfRule type="expression" dxfId="2799" priority="12108572">
      <formula>$J460:$J3717="OPEN"</formula>
    </cfRule>
  </conditionalFormatting>
  <conditionalFormatting sqref="K56">
    <cfRule type="expression" dxfId="2798" priority="12108611">
      <formula>$J56:$J3099="CLOSED"</formula>
    </cfRule>
    <cfRule type="expression" dxfId="2797" priority="12108612">
      <formula>$J56:$J3099="OPEN"</formula>
    </cfRule>
  </conditionalFormatting>
  <conditionalFormatting sqref="AL800:AN800 AR800 L800:V800 Z800:AG800 X800:X803 X806:X807 X809:X810">
    <cfRule type="expression" dxfId="2796" priority="12109249">
      <formula>$J800:$J3885="CLOSED"</formula>
    </cfRule>
    <cfRule type="expression" dxfId="2795" priority="12109250">
      <formula>$J800:$J3885="OPEN"</formula>
    </cfRule>
  </conditionalFormatting>
  <conditionalFormatting sqref="G800:G803 G806:G807 G809:G810">
    <cfRule type="expression" dxfId="2794" priority="12109449">
      <formula>$J800:$J4206="CLOSED"</formula>
    </cfRule>
    <cfRule type="expression" dxfId="2793" priority="12109450">
      <formula>$J800:$J4206="OPEN"</formula>
    </cfRule>
  </conditionalFormatting>
  <conditionalFormatting sqref="G798:G799">
    <cfRule type="expression" dxfId="2792" priority="12109663">
      <formula>$J798:$J4205="CLOSED"</formula>
    </cfRule>
    <cfRule type="expression" dxfId="2791" priority="12109664">
      <formula>$J798:$J4205="OPEN"</formula>
    </cfRule>
  </conditionalFormatting>
  <conditionalFormatting sqref="B726:B727">
    <cfRule type="expression" dxfId="2790" priority="12109909">
      <formula>$J726:$J4378="CLOSED"</formula>
    </cfRule>
    <cfRule type="expression" dxfId="2789" priority="12109910">
      <formula>$J726:$J4378="OPEN"</formula>
    </cfRule>
  </conditionalFormatting>
  <conditionalFormatting sqref="AH726:AI727">
    <cfRule type="expression" dxfId="2788" priority="12109927">
      <formula>$J726:$J3903="CLOSED"</formula>
    </cfRule>
    <cfRule type="expression" dxfId="2787" priority="12109928">
      <formula>$J726:$J3903="OPEN"</formula>
    </cfRule>
  </conditionalFormatting>
  <conditionalFormatting sqref="AH433:AI434 AJ726:AK727 AO726:AQ727">
    <cfRule type="expression" dxfId="2786" priority="12109929">
      <formula>$J433:$J3800="CLOSED"</formula>
    </cfRule>
    <cfRule type="expression" dxfId="2785" priority="12109930">
      <formula>$J433:$J3800="OPEN"</formula>
    </cfRule>
  </conditionalFormatting>
  <conditionalFormatting sqref="AH143:AI144 AH149:AI150 AH152:AI153">
    <cfRule type="expression" dxfId="2784" priority="12109971">
      <formula>$J143:$J4019="CLOSED"</formula>
    </cfRule>
    <cfRule type="expression" dxfId="2783" priority="12109972">
      <formula>$J143:$J4019="OPEN"</formula>
    </cfRule>
  </conditionalFormatting>
  <conditionalFormatting sqref="H414:I415">
    <cfRule type="expression" dxfId="2782" priority="12109977">
      <formula>$J414:$J4012="CLOSED"</formula>
    </cfRule>
    <cfRule type="expression" dxfId="2781" priority="12109978">
      <formula>$J414:$J4012="OPEN"</formula>
    </cfRule>
  </conditionalFormatting>
  <conditionalFormatting sqref="AJ143:AK144 AO143:AQ144 AJ149:AK150 AO149:AQ150 AJ152:AK153 AO152:AQ153">
    <cfRule type="expression" dxfId="2780" priority="12109979">
      <formula>$J143:$J4209="CLOSED"</formula>
    </cfRule>
    <cfRule type="expression" dxfId="2779" priority="12109980">
      <formula>$J143:$J4209="OPEN"</formula>
    </cfRule>
  </conditionalFormatting>
  <conditionalFormatting sqref="J642:J645 J647:J657 J659:J664 J669:J689 J692:J698 J706:J707 J711:J712 J701:J703 A345:A351">
    <cfRule type="expression" dxfId="2778" priority="12110585">
      <formula>$J345:$J4243="CLOSED"</formula>
    </cfRule>
    <cfRule type="expression" dxfId="2777" priority="12110586">
      <formula>$J345:$J4243="OPEN"</formula>
    </cfRule>
  </conditionalFormatting>
  <conditionalFormatting sqref="AJ342:AK344 AO342:AQ344">
    <cfRule type="expression" dxfId="2776" priority="12110623">
      <formula>$J342:$J4292="CLOSED"</formula>
    </cfRule>
    <cfRule type="expression" dxfId="2775" priority="12110624">
      <formula>$J342:$J4292="OPEN"</formula>
    </cfRule>
  </conditionalFormatting>
  <conditionalFormatting sqref="H726:I727">
    <cfRule type="expression" dxfId="2774" priority="12110627">
      <formula>$J726:$J4009="CLOSED"</formula>
    </cfRule>
    <cfRule type="expression" dxfId="2773" priority="12110628">
      <formula>$J726:$J4009="OPEN"</formula>
    </cfRule>
  </conditionalFormatting>
  <conditionalFormatting sqref="H640:I641">
    <cfRule type="expression" dxfId="2772" priority="12110679">
      <formula>$J640:$J3974="CLOSED"</formula>
    </cfRule>
    <cfRule type="expression" dxfId="2771" priority="12110680">
      <formula>$J640:$J3974="OPEN"</formula>
    </cfRule>
  </conditionalFormatting>
  <conditionalFormatting sqref="H465:I468">
    <cfRule type="expression" dxfId="2770" priority="12110681">
      <formula>$J465:$J4045="CLOSED"</formula>
    </cfRule>
    <cfRule type="expression" dxfId="2769" priority="12110682">
      <formula>$J465:$J4045="OPEN"</formula>
    </cfRule>
  </conditionalFormatting>
  <conditionalFormatting sqref="AH640:AI641">
    <cfRule type="expression" dxfId="2768" priority="12110685">
      <formula>$J640:$J3917="CLOSED"</formula>
    </cfRule>
    <cfRule type="expression" dxfId="2767" priority="12110686">
      <formula>$J640:$J3917="OPEN"</formula>
    </cfRule>
  </conditionalFormatting>
  <conditionalFormatting sqref="AO640:AQ641 AJ640:AK641">
    <cfRule type="expression" dxfId="2766" priority="12110689">
      <formula>$J640:$J4107="CLOSED"</formula>
    </cfRule>
    <cfRule type="expression" dxfId="2765" priority="12110690">
      <formula>$J640:$J4107="OPEN"</formula>
    </cfRule>
  </conditionalFormatting>
  <conditionalFormatting sqref="AH724:AI725">
    <cfRule type="expression" dxfId="2764" priority="12110693">
      <formula>$J724:$J3902="CLOSED"</formula>
    </cfRule>
    <cfRule type="expression" dxfId="2763" priority="12110694">
      <formula>$J724:$J3902="OPEN"</formula>
    </cfRule>
  </conditionalFormatting>
  <conditionalFormatting sqref="AJ724:AK725 AO724:AQ725">
    <cfRule type="expression" dxfId="2762" priority="12110695">
      <formula>$J724:$J4092="CLOSED"</formula>
    </cfRule>
    <cfRule type="expression" dxfId="2761" priority="12110696">
      <formula>$J724:$J4092="OPEN"</formula>
    </cfRule>
  </conditionalFormatting>
  <conditionalFormatting sqref="H619:I621">
    <cfRule type="expression" dxfId="2760" priority="12110701">
      <formula>$J619:$J4007="CLOSED"</formula>
    </cfRule>
    <cfRule type="expression" dxfId="2759" priority="12110702">
      <formula>$J619:$J4007="OPEN"</formula>
    </cfRule>
  </conditionalFormatting>
  <conditionalFormatting sqref="K453:K454">
    <cfRule type="expression" dxfId="2758" priority="12110763">
      <formula>$J453:$J3804="CLOSED"</formula>
    </cfRule>
    <cfRule type="expression" dxfId="2757" priority="12110764">
      <formula>$J453:$J3804="OPEN"</formula>
    </cfRule>
  </conditionalFormatting>
  <conditionalFormatting sqref="AH610:AI611">
    <cfRule type="expression" dxfId="2756" priority="12110765">
      <formula>$J610:$J3881="CLOSED"</formula>
    </cfRule>
    <cfRule type="expression" dxfId="2755" priority="12110766">
      <formula>$J610:$J3881="OPEN"</formula>
    </cfRule>
  </conditionalFormatting>
  <conditionalFormatting sqref="H563:I570">
    <cfRule type="expression" dxfId="2754" priority="12110895">
      <formula>$J563:$J3960="CLOSED"</formula>
    </cfRule>
    <cfRule type="expression" dxfId="2753" priority="12110896">
      <formula>$J563:$J3960="OPEN"</formula>
    </cfRule>
  </conditionalFormatting>
  <conditionalFormatting sqref="AH357:AI358 AH360:AI361 AH363:AI364 AH374:AI375 AH378:AI379 AH384:AI385 AH389:AI390 AH393:AI394 AH397:AI398">
    <cfRule type="expression" dxfId="2752" priority="12110897">
      <formula>$J357:$J4130="CLOSED"</formula>
    </cfRule>
    <cfRule type="expression" dxfId="2751" priority="12110898">
      <formula>$J357:$J4130="OPEN"</formula>
    </cfRule>
  </conditionalFormatting>
  <conditionalFormatting sqref="B66:G67 L66:X67 AL66:AN67 AR66:AR67 Z66:AG67">
    <cfRule type="expression" dxfId="2750" priority="12110915">
      <formula>$J66:$J3680="CLOSED"</formula>
    </cfRule>
    <cfRule type="expression" dxfId="2749" priority="12110916">
      <formula>$J66:$J3680="OPEN"</formula>
    </cfRule>
  </conditionalFormatting>
  <conditionalFormatting sqref="C77:E78 G77:G78 AL77:AN78 AR77:AR78 Z77:AG78 L77:X78">
    <cfRule type="expression" dxfId="2748" priority="12110925">
      <formula>$J77:$J3939="CLOSED"</formula>
    </cfRule>
    <cfRule type="expression" dxfId="2747" priority="12110926">
      <formula>$J77:$J3939="OPEN"</formula>
    </cfRule>
  </conditionalFormatting>
  <conditionalFormatting sqref="H330:I332 H345:I347 H349:I351">
    <cfRule type="expression" dxfId="2746" priority="12110937">
      <formula>$J330:$J4214="CLOSED"</formula>
    </cfRule>
    <cfRule type="expression" dxfId="2745" priority="12110938">
      <formula>$J330:$J4214="OPEN"</formula>
    </cfRule>
  </conditionalFormatting>
  <conditionalFormatting sqref="AH622:AI623">
    <cfRule type="expression" dxfId="2744" priority="12110943">
      <formula>$J622:$J3889="CLOSED"</formula>
    </cfRule>
    <cfRule type="expression" dxfId="2743" priority="12110944">
      <formula>$J622:$J3889="OPEN"</formula>
    </cfRule>
  </conditionalFormatting>
  <conditionalFormatting sqref="J414:J415 J419:J421 J432:J442 J453:J458">
    <cfRule type="expression" dxfId="2742" priority="12110945">
      <formula>$J414:$J4336="CLOSED"</formula>
    </cfRule>
    <cfRule type="expression" dxfId="2741" priority="12110946">
      <formula>$J414:$J4336="OPEN"</formula>
    </cfRule>
  </conditionalFormatting>
  <conditionalFormatting sqref="Z357:Z358 G301:G302 G305:G306 Z360:Z361 Z363:Z364">
    <cfRule type="expression" dxfId="2740" priority="12110953">
      <formula>$J301:$J4462="CLOSED"</formula>
    </cfRule>
    <cfRule type="expression" dxfId="2739" priority="12110954">
      <formula>$J301:$J4462="OPEN"</formula>
    </cfRule>
  </conditionalFormatting>
  <conditionalFormatting sqref="H457:I458">
    <cfRule type="expression" dxfId="2738" priority="12110963">
      <formula>$J457:$J3948="CLOSED"</formula>
    </cfRule>
    <cfRule type="expression" dxfId="2737" priority="12110964">
      <formula>$J457:$J3948="OPEN"</formula>
    </cfRule>
  </conditionalFormatting>
  <conditionalFormatting sqref="AO38:AQ39 AJ38:AK39">
    <cfRule type="expression" dxfId="2736" priority="12110965">
      <formula>$J38:$J1570="CLOSED"</formula>
    </cfRule>
    <cfRule type="expression" dxfId="2735" priority="12110966">
      <formula>$J38:$J1570="OPEN"</formula>
    </cfRule>
  </conditionalFormatting>
  <conditionalFormatting sqref="J66:J67">
    <cfRule type="expression" dxfId="2734" priority="12110969">
      <formula>$J66:$J3686="CLOSED"</formula>
    </cfRule>
    <cfRule type="expression" dxfId="2733" priority="12110970">
      <formula>$J66:$J3686="OPEN"</formula>
    </cfRule>
  </conditionalFormatting>
  <conditionalFormatting sqref="J64:J65">
    <cfRule type="expression" dxfId="2732" priority="12110971">
      <formula>$J64:$J3672="CLOSED"</formula>
    </cfRule>
    <cfRule type="expression" dxfId="2731" priority="12110972">
      <formula>$J64:$J3672="OPEN"</formula>
    </cfRule>
  </conditionalFormatting>
  <conditionalFormatting sqref="K64:K65">
    <cfRule type="expression" dxfId="2730" priority="12110973">
      <formula>$J64:$J3669="CLOSED"</formula>
    </cfRule>
    <cfRule type="expression" dxfId="2729" priority="12110974">
      <formula>$J64:$J3669="OPEN"</formula>
    </cfRule>
  </conditionalFormatting>
  <conditionalFormatting sqref="K66:K67">
    <cfRule type="expression" dxfId="2728" priority="12110975">
      <formula>$J66:$J3683="CLOSED"</formula>
    </cfRule>
    <cfRule type="expression" dxfId="2727" priority="12110976">
      <formula>$J66:$J3683="OPEN"</formula>
    </cfRule>
  </conditionalFormatting>
  <conditionalFormatting sqref="H138:I139 H141:I144 H146:I150 H152:I154 A243:A244 A316:A321">
    <cfRule type="expression" dxfId="2726" priority="12110977">
      <formula>$J138:$J4279="CLOSED"</formula>
    </cfRule>
    <cfRule type="expression" dxfId="2725" priority="12110978">
      <formula>$J138:$J4279="OPEN"</formula>
    </cfRule>
  </conditionalFormatting>
  <conditionalFormatting sqref="AH138:AI139">
    <cfRule type="expression" dxfId="2724" priority="12110989">
      <formula>$J138:$J4015="CLOSED"</formula>
    </cfRule>
    <cfRule type="expression" dxfId="2723" priority="12110990">
      <formula>$J138:$J4015="OPEN"</formula>
    </cfRule>
  </conditionalFormatting>
  <conditionalFormatting sqref="H403:I413 H416:I421">
    <cfRule type="expression" dxfId="2722" priority="12110991">
      <formula>$J403:$J4002="CLOSED"</formula>
    </cfRule>
    <cfRule type="expression" dxfId="2721" priority="12110992">
      <formula>$J403:$J4002="OPEN"</formula>
    </cfRule>
  </conditionalFormatting>
  <conditionalFormatting sqref="AJ138:AK139 AO138:AQ139">
    <cfRule type="expression" dxfId="2720" priority="12110995">
      <formula>$J138:$J4205="CLOSED"</formula>
    </cfRule>
    <cfRule type="expression" dxfId="2719" priority="12110996">
      <formula>$J138:$J4205="OPEN"</formula>
    </cfRule>
  </conditionalFormatting>
  <conditionalFormatting sqref="AO433:AQ434 AJ433:AK434">
    <cfRule type="expression" dxfId="2718" priority="12110999">
      <formula>$J433:$J3990="CLOSED"</formula>
    </cfRule>
    <cfRule type="expression" dxfId="2717" priority="12111000">
      <formula>$J433:$J3990="OPEN"</formula>
    </cfRule>
  </conditionalFormatting>
  <conditionalFormatting sqref="AH316:AI317 Z316:Z317 AR301:AR302 AL301:AN302 L301:V302 Z301:AG302 AL305:AN306 L305:V306 AA305:AG306 AR305:AR306 AH320:AI321 Z320:Z321">
    <cfRule type="expression" dxfId="2716" priority="12111003">
      <formula>$J301:$J4091="CLOSED"</formula>
    </cfRule>
    <cfRule type="expression" dxfId="2715" priority="12111004">
      <formula>$J301:$J4091="OPEN"</formula>
    </cfRule>
  </conditionalFormatting>
  <conditionalFormatting sqref="L75:X76 AL75:AN76 AR75:AR76 C75:E76 G75:G76 Z75:AG76">
    <cfRule type="expression" dxfId="2714" priority="12111027">
      <formula>$J75:$J3908="CLOSED"</formula>
    </cfRule>
    <cfRule type="expression" dxfId="2713" priority="12111028">
      <formula>$J75:$J3908="OPEN"</formula>
    </cfRule>
  </conditionalFormatting>
  <conditionalFormatting sqref="A400:A401 H400:I402">
    <cfRule type="expression" dxfId="2712" priority="12111039">
      <formula>$J400:$J4230="CLOSED"</formula>
    </cfRule>
    <cfRule type="expression" dxfId="2711" priority="12111040">
      <formula>$J400:$J4230="OPEN"</formula>
    </cfRule>
  </conditionalFormatting>
  <conditionalFormatting sqref="J357:J358 J360:J361 J363:J364 J374:J375 J378:J379 J384:J385 J389:J390 J393:J394 J397:J398">
    <cfRule type="expression" dxfId="2710" priority="12111043">
      <formula>$J357:$J4286="CLOSED"</formula>
    </cfRule>
    <cfRule type="expression" dxfId="2709" priority="12111044">
      <formula>$J357:$J4286="OPEN"</formula>
    </cfRule>
  </conditionalFormatting>
  <conditionalFormatting sqref="A81:A82">
    <cfRule type="expression" dxfId="2708" priority="12111061">
      <formula>$J81:$J4193="CLOSED"</formula>
    </cfRule>
    <cfRule type="expression" dxfId="2707" priority="12111062">
      <formula>$J81:$J4193="OPEN"</formula>
    </cfRule>
  </conditionalFormatting>
  <conditionalFormatting sqref="AO75:AQ76 AJ75:AK76">
    <cfRule type="expression" dxfId="2706" priority="12111063">
      <formula>$J75:$J4159="CLOSED"</formula>
    </cfRule>
    <cfRule type="expression" dxfId="2705" priority="12111064">
      <formula>$J75:$J4159="OPEN"</formula>
    </cfRule>
  </conditionalFormatting>
  <conditionalFormatting sqref="G81:G82">
    <cfRule type="expression" dxfId="2704" priority="12111067">
      <formula>$J81:$J4364="CLOSED"</formula>
    </cfRule>
    <cfRule type="expression" dxfId="2703" priority="12111068">
      <formula>$J81:$J4364="OPEN"</formula>
    </cfRule>
  </conditionalFormatting>
  <conditionalFormatting sqref="J38:J39">
    <cfRule type="expression" dxfId="2702" priority="12111069">
      <formula>$J38:$J845="CLOSED"</formula>
    </cfRule>
    <cfRule type="expression" dxfId="2701" priority="12111070">
      <formula>$J38:$J845="OPEN"</formula>
    </cfRule>
  </conditionalFormatting>
  <conditionalFormatting sqref="Y819">
    <cfRule type="expression" dxfId="2700" priority="2791">
      <formula>$J819:$J3908="CLOSED"</formula>
    </cfRule>
    <cfRule type="expression" dxfId="2699" priority="2792">
      <formula>$J819:$J3908="OPEN"</formula>
    </cfRule>
  </conditionalFormatting>
  <conditionalFormatting sqref="C819">
    <cfRule type="expression" dxfId="2698" priority="2789">
      <formula>$J819:$J4018="CLOSED"</formula>
    </cfRule>
    <cfRule type="expression" dxfId="2697" priority="2790">
      <formula>$J819:$J4018="OPEN"</formula>
    </cfRule>
  </conditionalFormatting>
  <conditionalFormatting sqref="AH819:AI819">
    <cfRule type="expression" dxfId="2696" priority="2787">
      <formula>$J819:$J3967="CLOSED"</formula>
    </cfRule>
    <cfRule type="expression" dxfId="2695" priority="2788">
      <formula>$J819:$J3967="OPEN"</formula>
    </cfRule>
  </conditionalFormatting>
  <conditionalFormatting sqref="E819">
    <cfRule type="expression" dxfId="2694" priority="2783">
      <formula>$J819:$J4502="CLOSED"</formula>
    </cfRule>
    <cfRule type="expression" dxfId="2693" priority="2784">
      <formula>$J819:$J4502="OPEN"</formula>
    </cfRule>
  </conditionalFormatting>
  <conditionalFormatting sqref="J819">
    <cfRule type="expression" dxfId="2692" priority="2781">
      <formula>$J819:$J4714="CLOSED"</formula>
    </cfRule>
    <cfRule type="expression" dxfId="2691" priority="2782">
      <formula>$J819:$J4714="OPEN"</formula>
    </cfRule>
  </conditionalFormatting>
  <conditionalFormatting sqref="F819">
    <cfRule type="expression" dxfId="2690" priority="2779">
      <formula>$J819:$J4532="CLOSED"</formula>
    </cfRule>
    <cfRule type="expression" dxfId="2689" priority="2780">
      <formula>$J819:$J4532="OPEN"</formula>
    </cfRule>
  </conditionalFormatting>
  <conditionalFormatting sqref="E819">
    <cfRule type="expression" dxfId="2688" priority="2777">
      <formula>$J819:$J4480="CLOSED"</formula>
    </cfRule>
    <cfRule type="expression" dxfId="2687" priority="2778">
      <formula>$J819:$J4480="OPEN"</formula>
    </cfRule>
  </conditionalFormatting>
  <conditionalFormatting sqref="D819">
    <cfRule type="expression" dxfId="2686" priority="2775">
      <formula>$J819:$J4797="CLOSED"</formula>
    </cfRule>
    <cfRule type="expression" dxfId="2685" priority="2776">
      <formula>$J819:$J4797="OPEN"</formula>
    </cfRule>
  </conditionalFormatting>
  <conditionalFormatting sqref="B819">
    <cfRule type="expression" dxfId="2684" priority="2773">
      <formula>$J819:$J4506="CLOSED"</formula>
    </cfRule>
    <cfRule type="expression" dxfId="2683" priority="2774">
      <formula>$J819:$J4506="OPEN"</formula>
    </cfRule>
  </conditionalFormatting>
  <conditionalFormatting sqref="AJ819:AK819 AO819:AQ819">
    <cfRule type="expression" dxfId="2682" priority="2769">
      <formula>$J819:$J4157="CLOSED"</formula>
    </cfRule>
    <cfRule type="expression" dxfId="2681" priority="2770">
      <formula>$J819:$J4157="OPEN"</formula>
    </cfRule>
  </conditionalFormatting>
  <conditionalFormatting sqref="F819 B819">
    <cfRule type="expression" dxfId="2680" priority="2767">
      <formula>$J819:$J4482="CLOSED"</formula>
    </cfRule>
    <cfRule type="expression" dxfId="2679" priority="2768">
      <formula>$J819:$J4482="OPEN"</formula>
    </cfRule>
  </conditionalFormatting>
  <conditionalFormatting sqref="W819">
    <cfRule type="expression" dxfId="2678" priority="2763">
      <formula>$J819:$J4632="CLOSED"</formula>
    </cfRule>
    <cfRule type="expression" dxfId="2677" priority="2764">
      <formula>$J819:$J4632="OPEN"</formula>
    </cfRule>
  </conditionalFormatting>
  <conditionalFormatting sqref="D819">
    <cfRule type="expression" dxfId="2676" priority="2761">
      <formula>$J819:$J4821="CLOSED"</formula>
    </cfRule>
    <cfRule type="expression" dxfId="2675" priority="2762">
      <formula>$J819:$J4821="OPEN"</formula>
    </cfRule>
  </conditionalFormatting>
  <conditionalFormatting sqref="AL819:AN819 AR819 L819:V819 Z819:AG819 X819">
    <cfRule type="expression" dxfId="2674" priority="2759">
      <formula>$J819:$J3906="CLOSED"</formula>
    </cfRule>
    <cfRule type="expression" dxfId="2673" priority="2760">
      <formula>$J819:$J3906="OPEN"</formula>
    </cfRule>
  </conditionalFormatting>
  <conditionalFormatting sqref="K819">
    <cfRule type="expression" dxfId="2672" priority="2757">
      <formula>$J819:$J4142="CLOSED"</formula>
    </cfRule>
    <cfRule type="expression" dxfId="2671" priority="2758">
      <formula>$J819:$J4142="OPEN"</formula>
    </cfRule>
  </conditionalFormatting>
  <conditionalFormatting sqref="G819">
    <cfRule type="expression" dxfId="2670" priority="2755">
      <formula>$J819:$J4227="CLOSED"</formula>
    </cfRule>
    <cfRule type="expression" dxfId="2669" priority="2756">
      <formula>$J819:$J4227="OPEN"</formula>
    </cfRule>
  </conditionalFormatting>
  <conditionalFormatting sqref="H819">
    <cfRule type="expression" dxfId="2668" priority="2753">
      <formula>$J819:$J4058="CLOSED"</formula>
    </cfRule>
    <cfRule type="expression" dxfId="2667" priority="2754">
      <formula>$J819:$J4058="OPEN"</formula>
    </cfRule>
  </conditionalFormatting>
  <conditionalFormatting sqref="I819">
    <cfRule type="expression" dxfId="2666" priority="2751">
      <formula>$J819:$J4058="CLOSED"</formula>
    </cfRule>
    <cfRule type="expression" dxfId="2665" priority="2752">
      <formula>$J819:$J4058="OPEN"</formula>
    </cfRule>
  </conditionalFormatting>
  <conditionalFormatting sqref="AA820:AG821 AL820:AN821 AR820:AR821 L820:V821">
    <cfRule type="expression" dxfId="2664" priority="2749">
      <formula>$J820:$J3981="CLOSED"</formula>
    </cfRule>
    <cfRule type="expression" dxfId="2663" priority="2750">
      <formula>$J820:$J3981="OPEN"</formula>
    </cfRule>
  </conditionalFormatting>
  <conditionalFormatting sqref="Y820:Z821">
    <cfRule type="expression" dxfId="2662" priority="2747">
      <formula>$J820:$J4023="CLOSED"</formula>
    </cfRule>
    <cfRule type="expression" dxfId="2661" priority="2748">
      <formula>$J820:$J4023="OPEN"</formula>
    </cfRule>
  </conditionalFormatting>
  <conditionalFormatting sqref="K821">
    <cfRule type="expression" dxfId="2660" priority="2745">
      <formula>$J821:$J4822="CLOSED"</formula>
    </cfRule>
    <cfRule type="expression" dxfId="2659" priority="2746">
      <formula>$J821:$J4822="OPEN"</formula>
    </cfRule>
  </conditionalFormatting>
  <conditionalFormatting sqref="D820:D821 B820:B821 F820:F821">
    <cfRule type="expression" dxfId="2658" priority="2743">
      <formula>$J820:$J4481="CLOSED"</formula>
    </cfRule>
    <cfRule type="expression" dxfId="2657" priority="2744">
      <formula>$J820:$J4481="OPEN"</formula>
    </cfRule>
  </conditionalFormatting>
  <conditionalFormatting sqref="F820:F821">
    <cfRule type="expression" dxfId="2656" priority="2741">
      <formula>$J820:$J4531="CLOSED"</formula>
    </cfRule>
    <cfRule type="expression" dxfId="2655" priority="2742">
      <formula>$J820:$J4531="OPEN"</formula>
    </cfRule>
  </conditionalFormatting>
  <conditionalFormatting sqref="K820">
    <cfRule type="expression" dxfId="2654" priority="2739">
      <formula>$J820:$J4823="CLOSED"</formula>
    </cfRule>
    <cfRule type="expression" dxfId="2653" priority="2740">
      <formula>$J820:$J4823="OPEN"</formula>
    </cfRule>
  </conditionalFormatting>
  <conditionalFormatting sqref="D820:D821 B820:B821">
    <cfRule type="expression" dxfId="2652" priority="2737">
      <formula>$J820:$J4505="CLOSED"</formula>
    </cfRule>
    <cfRule type="expression" dxfId="2651" priority="2738">
      <formula>$J820:$J4505="OPEN"</formula>
    </cfRule>
  </conditionalFormatting>
  <conditionalFormatting sqref="J820:J821">
    <cfRule type="expression" dxfId="2650" priority="2735">
      <formula>$J820:$J4713="CLOSED"</formula>
    </cfRule>
    <cfRule type="expression" dxfId="2649" priority="2736">
      <formula>$J820:$J4713="OPEN"</formula>
    </cfRule>
  </conditionalFormatting>
  <conditionalFormatting sqref="H820:I821">
    <cfRule type="expression" dxfId="2648" priority="2733">
      <formula>$J820:$J4072="CLOSED"</formula>
    </cfRule>
    <cfRule type="expression" dxfId="2647" priority="2734">
      <formula>$J820:$J4072="OPEN"</formula>
    </cfRule>
  </conditionalFormatting>
  <conditionalFormatting sqref="W820:W821">
    <cfRule type="expression" dxfId="2646" priority="2731">
      <formula>$J820:$J4633="CLOSED"</formula>
    </cfRule>
    <cfRule type="expression" dxfId="2645" priority="2732">
      <formula>$J820:$J4633="OPEN"</formula>
    </cfRule>
  </conditionalFormatting>
  <conditionalFormatting sqref="AH820:AI821">
    <cfRule type="expression" dxfId="2644" priority="2729">
      <formula>$J820:$J4042="CLOSED"</formula>
    </cfRule>
    <cfRule type="expression" dxfId="2643" priority="2730">
      <formula>$J820:$J4042="OPEN"</formula>
    </cfRule>
  </conditionalFormatting>
  <conditionalFormatting sqref="AO820:AQ821 AJ820:AK821">
    <cfRule type="expression" dxfId="2642" priority="2727">
      <formula>$J820:$J4232="CLOSED"</formula>
    </cfRule>
    <cfRule type="expression" dxfId="2641" priority="2728">
      <formula>$J820:$J4232="OPEN"</formula>
    </cfRule>
  </conditionalFormatting>
  <conditionalFormatting sqref="E820:E821">
    <cfRule type="expression" dxfId="2640" priority="2725">
      <formula>$J820:$J4501="CLOSED"</formula>
    </cfRule>
    <cfRule type="expression" dxfId="2639" priority="2726">
      <formula>$J820:$J4501="OPEN"</formula>
    </cfRule>
  </conditionalFormatting>
  <conditionalFormatting sqref="C820:C821">
    <cfRule type="expression" dxfId="2638" priority="2723">
      <formula>$J820:$J4017="CLOSED"</formula>
    </cfRule>
    <cfRule type="expression" dxfId="2637" priority="2724">
      <formula>$J820:$J4017="OPEN"</formula>
    </cfRule>
  </conditionalFormatting>
  <conditionalFormatting sqref="A820:A822">
    <cfRule type="expression" dxfId="2636" priority="2721">
      <formula>$J820:$J4191="CLOSED"</formula>
    </cfRule>
    <cfRule type="expression" dxfId="2635" priority="2722">
      <formula>$J820:$J4191="OPEN"</formula>
    </cfRule>
  </conditionalFormatting>
  <conditionalFormatting sqref="E820:E821">
    <cfRule type="expression" dxfId="2634" priority="2719">
      <formula>$J820:$J4479="CLOSED"</formula>
    </cfRule>
    <cfRule type="expression" dxfId="2633" priority="2720">
      <formula>$J820:$J4479="OPEN"</formula>
    </cfRule>
  </conditionalFormatting>
  <conditionalFormatting sqref="X820:X821">
    <cfRule type="expression" dxfId="2632" priority="2717">
      <formula>$J820:$J3905="CLOSED"</formula>
    </cfRule>
    <cfRule type="expression" dxfId="2631" priority="2718">
      <formula>$J820:$J3905="OPEN"</formula>
    </cfRule>
  </conditionalFormatting>
  <conditionalFormatting sqref="G820:G821">
    <cfRule type="expression" dxfId="2630" priority="2715">
      <formula>$J820:$J4226="CLOSED"</formula>
    </cfRule>
    <cfRule type="expression" dxfId="2629" priority="2716">
      <formula>$J820:$J4226="OPEN"</formula>
    </cfRule>
  </conditionalFormatting>
  <conditionalFormatting sqref="Y822">
    <cfRule type="expression" dxfId="2628" priority="2711">
      <formula>$J822:$J3911="CLOSED"</formula>
    </cfRule>
    <cfRule type="expression" dxfId="2627" priority="2712">
      <formula>$J822:$J3911="OPEN"</formula>
    </cfRule>
  </conditionalFormatting>
  <conditionalFormatting sqref="C822">
    <cfRule type="expression" dxfId="2626" priority="2709">
      <formula>$J822:$J4021="CLOSED"</formula>
    </cfRule>
    <cfRule type="expression" dxfId="2625" priority="2710">
      <formula>$J822:$J4021="OPEN"</formula>
    </cfRule>
  </conditionalFormatting>
  <conditionalFormatting sqref="AH822:AI822">
    <cfRule type="expression" dxfId="2624" priority="2707">
      <formula>$J822:$J3970="CLOSED"</formula>
    </cfRule>
    <cfRule type="expression" dxfId="2623" priority="2708">
      <formula>$J822:$J3970="OPEN"</formula>
    </cfRule>
  </conditionalFormatting>
  <conditionalFormatting sqref="E822">
    <cfRule type="expression" dxfId="2622" priority="2705">
      <formula>$J822:$J4505="CLOSED"</formula>
    </cfRule>
    <cfRule type="expression" dxfId="2621" priority="2706">
      <formula>$J822:$J4505="OPEN"</formula>
    </cfRule>
  </conditionalFormatting>
  <conditionalFormatting sqref="J822">
    <cfRule type="expression" dxfId="2620" priority="2703">
      <formula>$J822:$J4717="CLOSED"</formula>
    </cfRule>
    <cfRule type="expression" dxfId="2619" priority="2704">
      <formula>$J822:$J4717="OPEN"</formula>
    </cfRule>
  </conditionalFormatting>
  <conditionalFormatting sqref="F822">
    <cfRule type="expression" dxfId="2618" priority="2701">
      <formula>$J822:$J4535="CLOSED"</formula>
    </cfRule>
    <cfRule type="expression" dxfId="2617" priority="2702">
      <formula>$J822:$J4535="OPEN"</formula>
    </cfRule>
  </conditionalFormatting>
  <conditionalFormatting sqref="E822">
    <cfRule type="expression" dxfId="2616" priority="2699">
      <formula>$J822:$J4483="CLOSED"</formula>
    </cfRule>
    <cfRule type="expression" dxfId="2615" priority="2700">
      <formula>$J822:$J4483="OPEN"</formula>
    </cfRule>
  </conditionalFormatting>
  <conditionalFormatting sqref="D822">
    <cfRule type="expression" dxfId="2614" priority="2697">
      <formula>$J822:$J4800="CLOSED"</formula>
    </cfRule>
    <cfRule type="expression" dxfId="2613" priority="2698">
      <formula>$J822:$J4800="OPEN"</formula>
    </cfRule>
  </conditionalFormatting>
  <conditionalFormatting sqref="B822">
    <cfRule type="expression" dxfId="2612" priority="2695">
      <formula>$J822:$J4509="CLOSED"</formula>
    </cfRule>
    <cfRule type="expression" dxfId="2611" priority="2696">
      <formula>$J822:$J4509="OPEN"</formula>
    </cfRule>
  </conditionalFormatting>
  <conditionalFormatting sqref="AJ822:AK822 AO822:AQ822">
    <cfRule type="expression" dxfId="2610" priority="2693">
      <formula>$J822:$J4160="CLOSED"</formula>
    </cfRule>
    <cfRule type="expression" dxfId="2609" priority="2694">
      <formula>$J822:$J4160="OPEN"</formula>
    </cfRule>
  </conditionalFormatting>
  <conditionalFormatting sqref="F822 B822">
    <cfRule type="expression" dxfId="2608" priority="2691">
      <formula>$J822:$J4485="CLOSED"</formula>
    </cfRule>
    <cfRule type="expression" dxfId="2607" priority="2692">
      <formula>$J822:$J4485="OPEN"</formula>
    </cfRule>
  </conditionalFormatting>
  <conditionalFormatting sqref="W822">
    <cfRule type="expression" dxfId="2606" priority="2689">
      <formula>$J822:$J4635="CLOSED"</formula>
    </cfRule>
    <cfRule type="expression" dxfId="2605" priority="2690">
      <formula>$J822:$J4635="OPEN"</formula>
    </cfRule>
  </conditionalFormatting>
  <conditionalFormatting sqref="D822">
    <cfRule type="expression" dxfId="2604" priority="2687">
      <formula>$J822:$J4824="CLOSED"</formula>
    </cfRule>
    <cfRule type="expression" dxfId="2603" priority="2688">
      <formula>$J822:$J4824="OPEN"</formula>
    </cfRule>
  </conditionalFormatting>
  <conditionalFormatting sqref="AL822:AN822 AR822 L822:V822 Z822:AG822 X822">
    <cfRule type="expression" dxfId="2602" priority="2685">
      <formula>$J822:$J3909="CLOSED"</formula>
    </cfRule>
    <cfRule type="expression" dxfId="2601" priority="2686">
      <formula>$J822:$J3909="OPEN"</formula>
    </cfRule>
  </conditionalFormatting>
  <conditionalFormatting sqref="K822">
    <cfRule type="expression" dxfId="2600" priority="2683">
      <formula>$J822:$J4145="CLOSED"</formula>
    </cfRule>
    <cfRule type="expression" dxfId="2599" priority="2684">
      <formula>$J822:$J4145="OPEN"</formula>
    </cfRule>
  </conditionalFormatting>
  <conditionalFormatting sqref="G822">
    <cfRule type="expression" dxfId="2598" priority="2681">
      <formula>$J822:$J4230="CLOSED"</formula>
    </cfRule>
    <cfRule type="expression" dxfId="2597" priority="2682">
      <formula>$J822:$J4230="OPEN"</formula>
    </cfRule>
  </conditionalFormatting>
  <conditionalFormatting sqref="H822">
    <cfRule type="expression" dxfId="2596" priority="2675">
      <formula>$J822:$J4074="CLOSED"</formula>
    </cfRule>
    <cfRule type="expression" dxfId="2595" priority="2676">
      <formula>$J822:$J4074="OPEN"</formula>
    </cfRule>
  </conditionalFormatting>
  <conditionalFormatting sqref="I822">
    <cfRule type="expression" dxfId="2594" priority="2673">
      <formula>$J822:$J4074="CLOSED"</formula>
    </cfRule>
    <cfRule type="expression" dxfId="2593" priority="2674">
      <formula>$J822:$J4074="OPEN"</formula>
    </cfRule>
  </conditionalFormatting>
  <conditionalFormatting sqref="AA823:AG824 AL823:AN824 AR823:AR824 L823:V824">
    <cfRule type="expression" dxfId="2592" priority="2671">
      <formula>$J823:$J3984="CLOSED"</formula>
    </cfRule>
    <cfRule type="expression" dxfId="2591" priority="2672">
      <formula>$J823:$J3984="OPEN"</formula>
    </cfRule>
  </conditionalFormatting>
  <conditionalFormatting sqref="Y823:Z824">
    <cfRule type="expression" dxfId="2590" priority="2669">
      <formula>$J823:$J4026="CLOSED"</formula>
    </cfRule>
    <cfRule type="expression" dxfId="2589" priority="2670">
      <formula>$J823:$J4026="OPEN"</formula>
    </cfRule>
  </conditionalFormatting>
  <conditionalFormatting sqref="K824">
    <cfRule type="expression" dxfId="2588" priority="2667">
      <formula>$J824:$J4825="CLOSED"</formula>
    </cfRule>
    <cfRule type="expression" dxfId="2587" priority="2668">
      <formula>$J824:$J4825="OPEN"</formula>
    </cfRule>
  </conditionalFormatting>
  <conditionalFormatting sqref="D823:D824 B823:B824 F823:F824">
    <cfRule type="expression" dxfId="2586" priority="2665">
      <formula>$J823:$J4484="CLOSED"</formula>
    </cfRule>
    <cfRule type="expression" dxfId="2585" priority="2666">
      <formula>$J823:$J4484="OPEN"</formula>
    </cfRule>
  </conditionalFormatting>
  <conditionalFormatting sqref="F823:F824">
    <cfRule type="expression" dxfId="2584" priority="2663">
      <formula>$J823:$J4534="CLOSED"</formula>
    </cfRule>
    <cfRule type="expression" dxfId="2583" priority="2664">
      <formula>$J823:$J4534="OPEN"</formula>
    </cfRule>
  </conditionalFormatting>
  <conditionalFormatting sqref="D823:D824 B823:B824">
    <cfRule type="expression" dxfId="2582" priority="2659">
      <formula>$J823:$J4508="CLOSED"</formula>
    </cfRule>
    <cfRule type="expression" dxfId="2581" priority="2660">
      <formula>$J823:$J4508="OPEN"</formula>
    </cfRule>
  </conditionalFormatting>
  <conditionalFormatting sqref="J823:J824">
    <cfRule type="expression" dxfId="2580" priority="2657">
      <formula>$J823:$J4716="CLOSED"</formula>
    </cfRule>
    <cfRule type="expression" dxfId="2579" priority="2658">
      <formula>$J823:$J4716="OPEN"</formula>
    </cfRule>
  </conditionalFormatting>
  <conditionalFormatting sqref="H823:I824">
    <cfRule type="expression" dxfId="2578" priority="2655">
      <formula>$J823:$J4075="CLOSED"</formula>
    </cfRule>
    <cfRule type="expression" dxfId="2577" priority="2656">
      <formula>$J823:$J4075="OPEN"</formula>
    </cfRule>
  </conditionalFormatting>
  <conditionalFormatting sqref="W823:W824">
    <cfRule type="expression" dxfId="2576" priority="2653">
      <formula>$J823:$J4636="CLOSED"</formula>
    </cfRule>
    <cfRule type="expression" dxfId="2575" priority="2654">
      <formula>$J823:$J4636="OPEN"</formula>
    </cfRule>
  </conditionalFormatting>
  <conditionalFormatting sqref="AH823:AI824">
    <cfRule type="expression" dxfId="2574" priority="2651">
      <formula>$J823:$J4045="CLOSED"</formula>
    </cfRule>
    <cfRule type="expression" dxfId="2573" priority="2652">
      <formula>$J823:$J4045="OPEN"</formula>
    </cfRule>
  </conditionalFormatting>
  <conditionalFormatting sqref="AO823:AQ824 AJ823:AK824">
    <cfRule type="expression" dxfId="2572" priority="2649">
      <formula>$J823:$J4235="CLOSED"</formula>
    </cfRule>
    <cfRule type="expression" dxfId="2571" priority="2650">
      <formula>$J823:$J4235="OPEN"</formula>
    </cfRule>
  </conditionalFormatting>
  <conditionalFormatting sqref="C823:C824">
    <cfRule type="expression" dxfId="2570" priority="2645">
      <formula>$J823:$J4020="CLOSED"</formula>
    </cfRule>
    <cfRule type="expression" dxfId="2569" priority="2646">
      <formula>$J823:$J4020="OPEN"</formula>
    </cfRule>
  </conditionalFormatting>
  <conditionalFormatting sqref="A823:A832">
    <cfRule type="expression" dxfId="2568" priority="2643">
      <formula>$J823:$J4194="CLOSED"</formula>
    </cfRule>
    <cfRule type="expression" dxfId="2567" priority="2644">
      <formula>$J823:$J4194="OPEN"</formula>
    </cfRule>
  </conditionalFormatting>
  <conditionalFormatting sqref="X823:X824">
    <cfRule type="expression" dxfId="2566" priority="2639">
      <formula>$J823:$J3908="CLOSED"</formula>
    </cfRule>
    <cfRule type="expression" dxfId="2565" priority="2640">
      <formula>$J823:$J3908="OPEN"</formula>
    </cfRule>
  </conditionalFormatting>
  <conditionalFormatting sqref="G823:G824">
    <cfRule type="expression" dxfId="2564" priority="2637">
      <formula>$J823:$J4229="CLOSED"</formula>
    </cfRule>
    <cfRule type="expression" dxfId="2563" priority="2638">
      <formula>$J823:$J4229="OPEN"</formula>
    </cfRule>
  </conditionalFormatting>
  <conditionalFormatting sqref="D825:D827 G825:G827">
    <cfRule type="expression" dxfId="2562" priority="2635">
      <formula>$J825:$J3987="CLOSED"</formula>
    </cfRule>
    <cfRule type="expression" dxfId="2561" priority="2636">
      <formula>$J825:$J3987="OPEN"</formula>
    </cfRule>
  </conditionalFormatting>
  <conditionalFormatting sqref="F825:F827 W825:W827">
    <cfRule type="expression" dxfId="2560" priority="2631">
      <formula>$J825:$J3986="CLOSED"</formula>
    </cfRule>
    <cfRule type="expression" dxfId="2559" priority="2632">
      <formula>$J825:$J3986="OPEN"</formula>
    </cfRule>
  </conditionalFormatting>
  <conditionalFormatting sqref="AL825:AN827 AR825:AR827 L825:V827 Z825:AG827 C827">
    <cfRule type="expression" dxfId="2558" priority="2629">
      <formula>$J825:$J3897="CLOSED"</formula>
    </cfRule>
    <cfRule type="expression" dxfId="2557" priority="2630">
      <formula>$J825:$J3897="OPEN"</formula>
    </cfRule>
  </conditionalFormatting>
  <conditionalFormatting sqref="K825">
    <cfRule type="expression" dxfId="2556" priority="2627">
      <formula>$J825:$J3990="CLOSED"</formula>
    </cfRule>
    <cfRule type="expression" dxfId="2555" priority="2628">
      <formula>$J825:$J3990="OPEN"</formula>
    </cfRule>
  </conditionalFormatting>
  <conditionalFormatting sqref="X825:X827">
    <cfRule type="expression" dxfId="2554" priority="2625">
      <formula>$J825:$J4028="CLOSED"</formula>
    </cfRule>
    <cfRule type="expression" dxfId="2553" priority="2626">
      <formula>$J825:$J4028="OPEN"</formula>
    </cfRule>
  </conditionalFormatting>
  <conditionalFormatting sqref="B825:B827">
    <cfRule type="expression" dxfId="2552" priority="2623">
      <formula>$J825:$J4486="CLOSED"</formula>
    </cfRule>
    <cfRule type="expression" dxfId="2551" priority="2624">
      <formula>$J825:$J4486="OPEN"</formula>
    </cfRule>
  </conditionalFormatting>
  <conditionalFormatting sqref="B825:B827">
    <cfRule type="expression" dxfId="2550" priority="2621">
      <formula>$J825:$J4510="CLOSED"</formula>
    </cfRule>
    <cfRule type="expression" dxfId="2549" priority="2622">
      <formula>$J825:$J4510="OPEN"</formula>
    </cfRule>
  </conditionalFormatting>
  <conditionalFormatting sqref="J825:J827">
    <cfRule type="expression" dxfId="2548" priority="2619">
      <formula>$J825:$J4718="CLOSED"</formula>
    </cfRule>
    <cfRule type="expression" dxfId="2547" priority="2620">
      <formula>$J825:$J4718="OPEN"</formula>
    </cfRule>
  </conditionalFormatting>
  <conditionalFormatting sqref="AH825:AI827">
    <cfRule type="expression" dxfId="2546" priority="2615">
      <formula>$J825:$J3958="CLOSED"</formula>
    </cfRule>
    <cfRule type="expression" dxfId="2545" priority="2616">
      <formula>$J825:$J3958="OPEN"</formula>
    </cfRule>
  </conditionalFormatting>
  <conditionalFormatting sqref="C825:C826">
    <cfRule type="expression" dxfId="2544" priority="2613">
      <formula>$J825:$J4008="CLOSED"</formula>
    </cfRule>
    <cfRule type="expression" dxfId="2543" priority="2614">
      <formula>$J825:$J4008="OPEN"</formula>
    </cfRule>
  </conditionalFormatting>
  <conditionalFormatting sqref="AJ825:AK827 AO825:AQ827">
    <cfRule type="expression" dxfId="2542" priority="2609">
      <formula>$J825:$J4148="CLOSED"</formula>
    </cfRule>
    <cfRule type="expression" dxfId="2541" priority="2610">
      <formula>$J825:$J4148="OPEN"</formula>
    </cfRule>
  </conditionalFormatting>
  <conditionalFormatting sqref="D828 G828">
    <cfRule type="expression" dxfId="2540" priority="2603">
      <formula>$J828:$J3990="CLOSED"</formula>
    </cfRule>
    <cfRule type="expression" dxfId="2539" priority="2604">
      <formula>$J828:$J3990="OPEN"</formula>
    </cfRule>
  </conditionalFormatting>
  <conditionalFormatting sqref="F828 W828">
    <cfRule type="expression" dxfId="2538" priority="2599">
      <formula>$J828:$J3989="CLOSED"</formula>
    </cfRule>
    <cfRule type="expression" dxfId="2537" priority="2600">
      <formula>$J828:$J3989="OPEN"</formula>
    </cfRule>
  </conditionalFormatting>
  <conditionalFormatting sqref="AL828:AN828 AR828 L828:V828 Z828:AG828 C828">
    <cfRule type="expression" dxfId="2536" priority="2597">
      <formula>$J828:$J3900="CLOSED"</formula>
    </cfRule>
    <cfRule type="expression" dxfId="2535" priority="2598">
      <formula>$J828:$J3900="OPEN"</formula>
    </cfRule>
  </conditionalFormatting>
  <conditionalFormatting sqref="X828">
    <cfRule type="expression" dxfId="2534" priority="2593">
      <formula>$J828:$J4031="CLOSED"</formula>
    </cfRule>
    <cfRule type="expression" dxfId="2533" priority="2594">
      <formula>$J828:$J4031="OPEN"</formula>
    </cfRule>
  </conditionalFormatting>
  <conditionalFormatting sqref="B828">
    <cfRule type="expression" dxfId="2532" priority="2591">
      <formula>$J828:$J4489="CLOSED"</formula>
    </cfRule>
    <cfRule type="expression" dxfId="2531" priority="2592">
      <formula>$J828:$J4489="OPEN"</formula>
    </cfRule>
  </conditionalFormatting>
  <conditionalFormatting sqref="B828">
    <cfRule type="expression" dxfId="2530" priority="2589">
      <formula>$J828:$J4513="CLOSED"</formula>
    </cfRule>
    <cfRule type="expression" dxfId="2529" priority="2590">
      <formula>$J828:$J4513="OPEN"</formula>
    </cfRule>
  </conditionalFormatting>
  <conditionalFormatting sqref="J828">
    <cfRule type="expression" dxfId="2528" priority="2587">
      <formula>$J828:$J4721="CLOSED"</formula>
    </cfRule>
    <cfRule type="expression" dxfId="2527" priority="2588">
      <formula>$J828:$J4721="OPEN"</formula>
    </cfRule>
  </conditionalFormatting>
  <conditionalFormatting sqref="AH828:AI828">
    <cfRule type="expression" dxfId="2526" priority="2583">
      <formula>$J828:$J3961="CLOSED"</formula>
    </cfRule>
    <cfRule type="expression" dxfId="2525" priority="2584">
      <formula>$J828:$J3961="OPEN"</formula>
    </cfRule>
  </conditionalFormatting>
  <conditionalFormatting sqref="AJ828:AK828 AO828:AQ828">
    <cfRule type="expression" dxfId="2524" priority="2579">
      <formula>$J828:$J4151="CLOSED"</formula>
    </cfRule>
    <cfRule type="expression" dxfId="2523" priority="2580">
      <formula>$J828:$J4151="OPEN"</formula>
    </cfRule>
  </conditionalFormatting>
  <conditionalFormatting sqref="K828">
    <cfRule type="expression" dxfId="2522" priority="2569">
      <formula>$J828:$J4829="CLOSED"</formula>
    </cfRule>
    <cfRule type="expression" dxfId="2521" priority="2570">
      <formula>$J828:$J4829="OPEN"</formula>
    </cfRule>
  </conditionalFormatting>
  <conditionalFormatting sqref="K827">
    <cfRule type="expression" dxfId="2520" priority="2567">
      <formula>$J827:$J4830="CLOSED"</formula>
    </cfRule>
    <cfRule type="expression" dxfId="2519" priority="2568">
      <formula>$J827:$J4830="OPEN"</formula>
    </cfRule>
  </conditionalFormatting>
  <conditionalFormatting sqref="I825 H826:I829">
    <cfRule type="expression" dxfId="2518" priority="2565">
      <formula>$J825:$J4077="CLOSED"</formula>
    </cfRule>
    <cfRule type="expression" dxfId="2517" priority="2566">
      <formula>$J825:$J4077="OPEN"</formula>
    </cfRule>
  </conditionalFormatting>
  <conditionalFormatting sqref="H825">
    <cfRule type="expression" dxfId="2516" priority="2563">
      <formula>$J825:$J4077="CLOSED"</formula>
    </cfRule>
    <cfRule type="expression" dxfId="2515" priority="2564">
      <formula>$J825:$J4077="OPEN"</formula>
    </cfRule>
  </conditionalFormatting>
  <conditionalFormatting sqref="E823:E826">
    <cfRule type="expression" dxfId="2514" priority="2561">
      <formula>$J823:$J4504="CLOSED"</formula>
    </cfRule>
    <cfRule type="expression" dxfId="2513" priority="2562">
      <formula>$J823:$J4504="OPEN"</formula>
    </cfRule>
  </conditionalFormatting>
  <conditionalFormatting sqref="E823:E826">
    <cfRule type="expression" dxfId="2512" priority="2559">
      <formula>$J823:$J4482="CLOSED"</formula>
    </cfRule>
    <cfRule type="expression" dxfId="2511" priority="2560">
      <formula>$J823:$J4482="OPEN"</formula>
    </cfRule>
  </conditionalFormatting>
  <conditionalFormatting sqref="K823">
    <cfRule type="expression" dxfId="2510" priority="2557">
      <formula>$J823:$J3988="CLOSED"</formula>
    </cfRule>
    <cfRule type="expression" dxfId="2509" priority="2558">
      <formula>$J823:$J3988="OPEN"</formula>
    </cfRule>
  </conditionalFormatting>
  <conditionalFormatting sqref="K826">
    <cfRule type="expression" dxfId="2508" priority="2555">
      <formula>$J826:$J3991="CLOSED"</formula>
    </cfRule>
    <cfRule type="expression" dxfId="2507" priority="2556">
      <formula>$J826:$J3991="OPEN"</formula>
    </cfRule>
  </conditionalFormatting>
  <conditionalFormatting sqref="E827:E829">
    <cfRule type="expression" dxfId="2506" priority="2553">
      <formula>$J827:$J4508="CLOSED"</formula>
    </cfRule>
    <cfRule type="expression" dxfId="2505" priority="2554">
      <formula>$J827:$J4508="OPEN"</formula>
    </cfRule>
  </conditionalFormatting>
  <conditionalFormatting sqref="E827:E829">
    <cfRule type="expression" dxfId="2504" priority="2551">
      <formula>$J827:$J4486="CLOSED"</formula>
    </cfRule>
    <cfRule type="expression" dxfId="2503" priority="2552">
      <formula>$J827:$J4486="OPEN"</formula>
    </cfRule>
  </conditionalFormatting>
  <conditionalFormatting sqref="D829 G829">
    <cfRule type="expression" dxfId="2502" priority="2547">
      <formula>$J829:$J3991="CLOSED"</formula>
    </cfRule>
    <cfRule type="expression" dxfId="2501" priority="2548">
      <formula>$J829:$J3991="OPEN"</formula>
    </cfRule>
  </conditionalFormatting>
  <conditionalFormatting sqref="F829 W829">
    <cfRule type="expression" dxfId="2500" priority="2543">
      <formula>$J829:$J3990="CLOSED"</formula>
    </cfRule>
    <cfRule type="expression" dxfId="2499" priority="2544">
      <formula>$J829:$J3990="OPEN"</formula>
    </cfRule>
  </conditionalFormatting>
  <conditionalFormatting sqref="AL829:AN829 AR829 L829:V829 Z829:AG829 C829">
    <cfRule type="expression" dxfId="2498" priority="2541">
      <formula>$J829:$J3901="CLOSED"</formula>
    </cfRule>
    <cfRule type="expression" dxfId="2497" priority="2542">
      <formula>$J829:$J3901="OPEN"</formula>
    </cfRule>
  </conditionalFormatting>
  <conditionalFormatting sqref="X829">
    <cfRule type="expression" dxfId="2496" priority="2539">
      <formula>$J829:$J4032="CLOSED"</formula>
    </cfRule>
    <cfRule type="expression" dxfId="2495" priority="2540">
      <formula>$J829:$J4032="OPEN"</formula>
    </cfRule>
  </conditionalFormatting>
  <conditionalFormatting sqref="B829">
    <cfRule type="expression" dxfId="2494" priority="2537">
      <formula>$J829:$J4490="CLOSED"</formula>
    </cfRule>
    <cfRule type="expression" dxfId="2493" priority="2538">
      <formula>$J829:$J4490="OPEN"</formula>
    </cfRule>
  </conditionalFormatting>
  <conditionalFormatting sqref="B829">
    <cfRule type="expression" dxfId="2492" priority="2535">
      <formula>$J829:$J4514="CLOSED"</formula>
    </cfRule>
    <cfRule type="expression" dxfId="2491" priority="2536">
      <formula>$J829:$J4514="OPEN"</formula>
    </cfRule>
  </conditionalFormatting>
  <conditionalFormatting sqref="J829">
    <cfRule type="expression" dxfId="2490" priority="2533">
      <formula>$J829:$J4722="CLOSED"</formula>
    </cfRule>
    <cfRule type="expression" dxfId="2489" priority="2534">
      <formula>$J829:$J4722="OPEN"</formula>
    </cfRule>
  </conditionalFormatting>
  <conditionalFormatting sqref="AH829:AI829">
    <cfRule type="expression" dxfId="2488" priority="2531">
      <formula>$J829:$J3962="CLOSED"</formula>
    </cfRule>
    <cfRule type="expression" dxfId="2487" priority="2532">
      <formula>$J829:$J3962="OPEN"</formula>
    </cfRule>
  </conditionalFormatting>
  <conditionalFormatting sqref="AJ829:AK829 AO829:AQ829">
    <cfRule type="expression" dxfId="2486" priority="2529">
      <formula>$J829:$J4152="CLOSED"</formula>
    </cfRule>
    <cfRule type="expression" dxfId="2485" priority="2530">
      <formula>$J829:$J4152="OPEN"</formula>
    </cfRule>
  </conditionalFormatting>
  <conditionalFormatting sqref="K829">
    <cfRule type="expression" dxfId="2484" priority="2527">
      <formula>$J829:$J4830="CLOSED"</formula>
    </cfRule>
    <cfRule type="expression" dxfId="2483" priority="2528">
      <formula>$J829:$J4830="OPEN"</formula>
    </cfRule>
  </conditionalFormatting>
  <conditionalFormatting sqref="H829:I829">
    <cfRule type="expression" dxfId="2482" priority="2525">
      <formula>$J829:$J4081="CLOSED"</formula>
    </cfRule>
    <cfRule type="expression" dxfId="2481" priority="2526">
      <formula>$J829:$J4081="OPEN"</formula>
    </cfRule>
  </conditionalFormatting>
  <conditionalFormatting sqref="E829">
    <cfRule type="expression" dxfId="2480" priority="2523">
      <formula>$J829:$J4510="CLOSED"</formula>
    </cfRule>
    <cfRule type="expression" dxfId="2479" priority="2524">
      <formula>$J829:$J4510="OPEN"</formula>
    </cfRule>
  </conditionalFormatting>
  <conditionalFormatting sqref="E829">
    <cfRule type="expression" dxfId="2478" priority="2521">
      <formula>$J829:$J4488="CLOSED"</formula>
    </cfRule>
    <cfRule type="expression" dxfId="2477" priority="2522">
      <formula>$J829:$J4488="OPEN"</formula>
    </cfRule>
  </conditionalFormatting>
  <conditionalFormatting sqref="D828 G828">
    <cfRule type="expression" dxfId="2476" priority="2519">
      <formula>$J828:$J3990="CLOSED"</formula>
    </cfRule>
    <cfRule type="expression" dxfId="2475" priority="2520">
      <formula>$J828:$J3990="OPEN"</formula>
    </cfRule>
  </conditionalFormatting>
  <conditionalFormatting sqref="F828 W828">
    <cfRule type="expression" dxfId="2474" priority="2515">
      <formula>$J828:$J3989="CLOSED"</formula>
    </cfRule>
    <cfRule type="expression" dxfId="2473" priority="2516">
      <formula>$J828:$J3989="OPEN"</formula>
    </cfRule>
  </conditionalFormatting>
  <conditionalFormatting sqref="AL828:AN828 AR828 L828:V828 Z828:AG828 C828">
    <cfRule type="expression" dxfId="2472" priority="2513">
      <formula>$J828:$J3900="CLOSED"</formula>
    </cfRule>
    <cfRule type="expression" dxfId="2471" priority="2514">
      <formula>$J828:$J3900="OPEN"</formula>
    </cfRule>
  </conditionalFormatting>
  <conditionalFormatting sqref="X828">
    <cfRule type="expression" dxfId="2470" priority="2511">
      <formula>$J828:$J4031="CLOSED"</formula>
    </cfRule>
    <cfRule type="expression" dxfId="2469" priority="2512">
      <formula>$J828:$J4031="OPEN"</formula>
    </cfRule>
  </conditionalFormatting>
  <conditionalFormatting sqref="B828">
    <cfRule type="expression" dxfId="2468" priority="2509">
      <formula>$J828:$J4489="CLOSED"</formula>
    </cfRule>
    <cfRule type="expression" dxfId="2467" priority="2510">
      <formula>$J828:$J4489="OPEN"</formula>
    </cfRule>
  </conditionalFormatting>
  <conditionalFormatting sqref="B828">
    <cfRule type="expression" dxfId="2466" priority="2507">
      <formula>$J828:$J4513="CLOSED"</formula>
    </cfRule>
    <cfRule type="expression" dxfId="2465" priority="2508">
      <formula>$J828:$J4513="OPEN"</formula>
    </cfRule>
  </conditionalFormatting>
  <conditionalFormatting sqref="J828">
    <cfRule type="expression" dxfId="2464" priority="2505">
      <formula>$J828:$J4721="CLOSED"</formula>
    </cfRule>
    <cfRule type="expression" dxfId="2463" priority="2506">
      <formula>$J828:$J4721="OPEN"</formula>
    </cfRule>
  </conditionalFormatting>
  <conditionalFormatting sqref="AH828:AI828">
    <cfRule type="expression" dxfId="2462" priority="2503">
      <formula>$J828:$J3961="CLOSED"</formula>
    </cfRule>
    <cfRule type="expression" dxfId="2461" priority="2504">
      <formula>$J828:$J3961="OPEN"</formula>
    </cfRule>
  </conditionalFormatting>
  <conditionalFormatting sqref="AJ828:AK828 AO828:AQ828">
    <cfRule type="expression" dxfId="2460" priority="2501">
      <formula>$J828:$J4151="CLOSED"</formula>
    </cfRule>
    <cfRule type="expression" dxfId="2459" priority="2502">
      <formula>$J828:$J4151="OPEN"</formula>
    </cfRule>
  </conditionalFormatting>
  <conditionalFormatting sqref="D829 G829">
    <cfRule type="expression" dxfId="2458" priority="2499">
      <formula>$J829:$J3991="CLOSED"</formula>
    </cfRule>
    <cfRule type="expression" dxfId="2457" priority="2500">
      <formula>$J829:$J3991="OPEN"</formula>
    </cfRule>
  </conditionalFormatting>
  <conditionalFormatting sqref="F829 W829">
    <cfRule type="expression" dxfId="2456" priority="2495">
      <formula>$J829:$J3990="CLOSED"</formula>
    </cfRule>
    <cfRule type="expression" dxfId="2455" priority="2496">
      <formula>$J829:$J3990="OPEN"</formula>
    </cfRule>
  </conditionalFormatting>
  <conditionalFormatting sqref="AL829:AN829 AR829 L829:V829 Z829:AG829 C829">
    <cfRule type="expression" dxfId="2454" priority="2493">
      <formula>$J829:$J3901="CLOSED"</formula>
    </cfRule>
    <cfRule type="expression" dxfId="2453" priority="2494">
      <formula>$J829:$J3901="OPEN"</formula>
    </cfRule>
  </conditionalFormatting>
  <conditionalFormatting sqref="X829">
    <cfRule type="expression" dxfId="2452" priority="2491">
      <formula>$J829:$J4032="CLOSED"</formula>
    </cfRule>
    <cfRule type="expression" dxfId="2451" priority="2492">
      <formula>$J829:$J4032="OPEN"</formula>
    </cfRule>
  </conditionalFormatting>
  <conditionalFormatting sqref="B829">
    <cfRule type="expression" dxfId="2450" priority="2489">
      <formula>$J829:$J4490="CLOSED"</formula>
    </cfRule>
    <cfRule type="expression" dxfId="2449" priority="2490">
      <formula>$J829:$J4490="OPEN"</formula>
    </cfRule>
  </conditionalFormatting>
  <conditionalFormatting sqref="B829">
    <cfRule type="expression" dxfId="2448" priority="2487">
      <formula>$J829:$J4514="CLOSED"</formula>
    </cfRule>
    <cfRule type="expression" dxfId="2447" priority="2488">
      <formula>$J829:$J4514="OPEN"</formula>
    </cfRule>
  </conditionalFormatting>
  <conditionalFormatting sqref="J829">
    <cfRule type="expression" dxfId="2446" priority="2485">
      <formula>$J829:$J4722="CLOSED"</formula>
    </cfRule>
    <cfRule type="expression" dxfId="2445" priority="2486">
      <formula>$J829:$J4722="OPEN"</formula>
    </cfRule>
  </conditionalFormatting>
  <conditionalFormatting sqref="AH829:AI829">
    <cfRule type="expression" dxfId="2444" priority="2483">
      <formula>$J829:$J3962="CLOSED"</formula>
    </cfRule>
    <cfRule type="expression" dxfId="2443" priority="2484">
      <formula>$J829:$J3962="OPEN"</formula>
    </cfRule>
  </conditionalFormatting>
  <conditionalFormatting sqref="AJ829:AK829 AO829:AQ829">
    <cfRule type="expression" dxfId="2442" priority="2481">
      <formula>$J829:$J4152="CLOSED"</formula>
    </cfRule>
    <cfRule type="expression" dxfId="2441" priority="2482">
      <formula>$J829:$J4152="OPEN"</formula>
    </cfRule>
  </conditionalFormatting>
  <conditionalFormatting sqref="K829">
    <cfRule type="expression" dxfId="2440" priority="2479">
      <formula>$J829:$J4830="CLOSED"</formula>
    </cfRule>
    <cfRule type="expression" dxfId="2439" priority="2480">
      <formula>$J829:$J4830="OPEN"</formula>
    </cfRule>
  </conditionalFormatting>
  <conditionalFormatting sqref="K828">
    <cfRule type="expression" dxfId="2438" priority="2477">
      <formula>$J828:$J4831="CLOSED"</formula>
    </cfRule>
    <cfRule type="expression" dxfId="2437" priority="2478">
      <formula>$J828:$J4831="OPEN"</formula>
    </cfRule>
  </conditionalFormatting>
  <conditionalFormatting sqref="Y825:Y826">
    <cfRule type="expression" dxfId="2436" priority="2475">
      <formula>$J825:$J4028="CLOSED"</formula>
    </cfRule>
    <cfRule type="expression" dxfId="2435" priority="2476">
      <formula>$J825:$J4028="OPEN"</formula>
    </cfRule>
  </conditionalFormatting>
  <conditionalFormatting sqref="Y827:Y828">
    <cfRule type="expression" dxfId="2434" priority="2473">
      <formula>$J827:$J4030="CLOSED"</formula>
    </cfRule>
    <cfRule type="expression" dxfId="2433" priority="2474">
      <formula>$J827:$J4030="OPEN"</formula>
    </cfRule>
  </conditionalFormatting>
  <conditionalFormatting sqref="Y829">
    <cfRule type="expression" dxfId="2432" priority="2471">
      <formula>$J829:$J4032="CLOSED"</formula>
    </cfRule>
    <cfRule type="expression" dxfId="2431" priority="2472">
      <formula>$J829:$J4032="OPEN"</formula>
    </cfRule>
  </conditionalFormatting>
  <conditionalFormatting sqref="I830">
    <cfRule type="expression" dxfId="2430" priority="2467">
      <formula>$J830:$J4082="CLOSED"</formula>
    </cfRule>
    <cfRule type="expression" dxfId="2429" priority="2468">
      <formula>$J830:$J4082="OPEN"</formula>
    </cfRule>
  </conditionalFormatting>
  <conditionalFormatting sqref="E830">
    <cfRule type="expression" dxfId="2428" priority="2465">
      <formula>$J830:$J4511="CLOSED"</formula>
    </cfRule>
    <cfRule type="expression" dxfId="2427" priority="2466">
      <formula>$J830:$J4511="OPEN"</formula>
    </cfRule>
  </conditionalFormatting>
  <conditionalFormatting sqref="E830">
    <cfRule type="expression" dxfId="2426" priority="2463">
      <formula>$J830:$J4489="CLOSED"</formula>
    </cfRule>
    <cfRule type="expression" dxfId="2425" priority="2464">
      <formula>$J830:$J4489="OPEN"</formula>
    </cfRule>
  </conditionalFormatting>
  <conditionalFormatting sqref="D830 G830">
    <cfRule type="expression" dxfId="2424" priority="2459">
      <formula>$J830:$J3992="CLOSED"</formula>
    </cfRule>
    <cfRule type="expression" dxfId="2423" priority="2460">
      <formula>$J830:$J3992="OPEN"</formula>
    </cfRule>
  </conditionalFormatting>
  <conditionalFormatting sqref="F830 W830">
    <cfRule type="expression" dxfId="2422" priority="2457">
      <formula>$J830:$J3991="CLOSED"</formula>
    </cfRule>
    <cfRule type="expression" dxfId="2421" priority="2458">
      <formula>$J830:$J3991="OPEN"</formula>
    </cfRule>
  </conditionalFormatting>
  <conditionalFormatting sqref="AL830:AN830 AR830 L830:V830 Z830:AG830 C830">
    <cfRule type="expression" dxfId="2420" priority="2455">
      <formula>$J830:$J3902="CLOSED"</formula>
    </cfRule>
    <cfRule type="expression" dxfId="2419" priority="2456">
      <formula>$J830:$J3902="OPEN"</formula>
    </cfRule>
  </conditionalFormatting>
  <conditionalFormatting sqref="X830">
    <cfRule type="expression" dxfId="2418" priority="2453">
      <formula>$J830:$J4033="CLOSED"</formula>
    </cfRule>
    <cfRule type="expression" dxfId="2417" priority="2454">
      <formula>$J830:$J4033="OPEN"</formula>
    </cfRule>
  </conditionalFormatting>
  <conditionalFormatting sqref="B830">
    <cfRule type="expression" dxfId="2416" priority="2451">
      <formula>$J830:$J4491="CLOSED"</formula>
    </cfRule>
    <cfRule type="expression" dxfId="2415" priority="2452">
      <formula>$J830:$J4491="OPEN"</formula>
    </cfRule>
  </conditionalFormatting>
  <conditionalFormatting sqref="B830">
    <cfRule type="expression" dxfId="2414" priority="2449">
      <formula>$J830:$J4515="CLOSED"</formula>
    </cfRule>
    <cfRule type="expression" dxfId="2413" priority="2450">
      <formula>$J830:$J4515="OPEN"</formula>
    </cfRule>
  </conditionalFormatting>
  <conditionalFormatting sqref="J830">
    <cfRule type="expression" dxfId="2412" priority="2447">
      <formula>$J830:$J4723="CLOSED"</formula>
    </cfRule>
    <cfRule type="expression" dxfId="2411" priority="2448">
      <formula>$J830:$J4723="OPEN"</formula>
    </cfRule>
  </conditionalFormatting>
  <conditionalFormatting sqref="AH830:AI830">
    <cfRule type="expression" dxfId="2410" priority="2445">
      <formula>$J830:$J3963="CLOSED"</formula>
    </cfRule>
    <cfRule type="expression" dxfId="2409" priority="2446">
      <formula>$J830:$J3963="OPEN"</formula>
    </cfRule>
  </conditionalFormatting>
  <conditionalFormatting sqref="AJ830:AK830 AO830:AQ830">
    <cfRule type="expression" dxfId="2408" priority="2443">
      <formula>$J830:$J4153="CLOSED"</formula>
    </cfRule>
    <cfRule type="expression" dxfId="2407" priority="2444">
      <formula>$J830:$J4153="OPEN"</formula>
    </cfRule>
  </conditionalFormatting>
  <conditionalFormatting sqref="K830">
    <cfRule type="expression" dxfId="2406" priority="2441">
      <formula>$J830:$J4831="CLOSED"</formula>
    </cfRule>
    <cfRule type="expression" dxfId="2405" priority="2442">
      <formula>$J830:$J4831="OPEN"</formula>
    </cfRule>
  </conditionalFormatting>
  <conditionalFormatting sqref="I830">
    <cfRule type="expression" dxfId="2404" priority="2439">
      <formula>$J830:$J4082="CLOSED"</formula>
    </cfRule>
    <cfRule type="expression" dxfId="2403" priority="2440">
      <formula>$J830:$J4082="OPEN"</formula>
    </cfRule>
  </conditionalFormatting>
  <conditionalFormatting sqref="E830">
    <cfRule type="expression" dxfId="2402" priority="2437">
      <formula>$J830:$J4511="CLOSED"</formula>
    </cfRule>
    <cfRule type="expression" dxfId="2401" priority="2438">
      <formula>$J830:$J4511="OPEN"</formula>
    </cfRule>
  </conditionalFormatting>
  <conditionalFormatting sqref="E830">
    <cfRule type="expression" dxfId="2400" priority="2435">
      <formula>$J830:$J4489="CLOSED"</formula>
    </cfRule>
    <cfRule type="expression" dxfId="2399" priority="2436">
      <formula>$J830:$J4489="OPEN"</formula>
    </cfRule>
  </conditionalFormatting>
  <conditionalFormatting sqref="D830 G830">
    <cfRule type="expression" dxfId="2398" priority="2433">
      <formula>$J830:$J3992="CLOSED"</formula>
    </cfRule>
    <cfRule type="expression" dxfId="2397" priority="2434">
      <formula>$J830:$J3992="OPEN"</formula>
    </cfRule>
  </conditionalFormatting>
  <conditionalFormatting sqref="F830 W830">
    <cfRule type="expression" dxfId="2396" priority="2431">
      <formula>$J830:$J3991="CLOSED"</formula>
    </cfRule>
    <cfRule type="expression" dxfId="2395" priority="2432">
      <formula>$J830:$J3991="OPEN"</formula>
    </cfRule>
  </conditionalFormatting>
  <conditionalFormatting sqref="AL830:AN830 AR830 L830:V830 Z830:AG830 C830">
    <cfRule type="expression" dxfId="2394" priority="2429">
      <formula>$J830:$J3902="CLOSED"</formula>
    </cfRule>
    <cfRule type="expression" dxfId="2393" priority="2430">
      <formula>$J830:$J3902="OPEN"</formula>
    </cfRule>
  </conditionalFormatting>
  <conditionalFormatting sqref="X830">
    <cfRule type="expression" dxfId="2392" priority="2427">
      <formula>$J830:$J4033="CLOSED"</formula>
    </cfRule>
    <cfRule type="expression" dxfId="2391" priority="2428">
      <formula>$J830:$J4033="OPEN"</formula>
    </cfRule>
  </conditionalFormatting>
  <conditionalFormatting sqref="B830">
    <cfRule type="expression" dxfId="2390" priority="2425">
      <formula>$J830:$J4491="CLOSED"</formula>
    </cfRule>
    <cfRule type="expression" dxfId="2389" priority="2426">
      <formula>$J830:$J4491="OPEN"</formula>
    </cfRule>
  </conditionalFormatting>
  <conditionalFormatting sqref="B830">
    <cfRule type="expression" dxfId="2388" priority="2423">
      <formula>$J830:$J4515="CLOSED"</formula>
    </cfRule>
    <cfRule type="expression" dxfId="2387" priority="2424">
      <formula>$J830:$J4515="OPEN"</formula>
    </cfRule>
  </conditionalFormatting>
  <conditionalFormatting sqref="J830">
    <cfRule type="expression" dxfId="2386" priority="2421">
      <formula>$J830:$J4723="CLOSED"</formula>
    </cfRule>
    <cfRule type="expression" dxfId="2385" priority="2422">
      <formula>$J830:$J4723="OPEN"</formula>
    </cfRule>
  </conditionalFormatting>
  <conditionalFormatting sqref="AH830:AI830">
    <cfRule type="expression" dxfId="2384" priority="2419">
      <formula>$J830:$J3963="CLOSED"</formula>
    </cfRule>
    <cfRule type="expression" dxfId="2383" priority="2420">
      <formula>$J830:$J3963="OPEN"</formula>
    </cfRule>
  </conditionalFormatting>
  <conditionalFormatting sqref="AJ830:AK830 AO830:AQ830">
    <cfRule type="expression" dxfId="2382" priority="2417">
      <formula>$J830:$J4153="CLOSED"</formula>
    </cfRule>
    <cfRule type="expression" dxfId="2381" priority="2418">
      <formula>$J830:$J4153="OPEN"</formula>
    </cfRule>
  </conditionalFormatting>
  <conditionalFormatting sqref="K830">
    <cfRule type="expression" dxfId="2380" priority="2415">
      <formula>$J830:$J4831="CLOSED"</formula>
    </cfRule>
    <cfRule type="expression" dxfId="2379" priority="2416">
      <formula>$J830:$J4831="OPEN"</formula>
    </cfRule>
  </conditionalFormatting>
  <conditionalFormatting sqref="Y830:Y831">
    <cfRule type="expression" dxfId="2378" priority="2413">
      <formula>$J830:$J4033="CLOSED"</formula>
    </cfRule>
    <cfRule type="expression" dxfId="2377" priority="2414">
      <formula>$J830:$J4033="OPEN"</formula>
    </cfRule>
  </conditionalFormatting>
  <conditionalFormatting sqref="H830">
    <cfRule type="expression" dxfId="2376" priority="2411">
      <formula>$J830:$J4082="CLOSED"</formula>
    </cfRule>
    <cfRule type="expression" dxfId="2375" priority="2412">
      <formula>$J830:$J4082="OPEN"</formula>
    </cfRule>
  </conditionalFormatting>
  <conditionalFormatting sqref="H830">
    <cfRule type="expression" dxfId="2374" priority="2409">
      <formula>$J830:$J4082="CLOSED"</formula>
    </cfRule>
    <cfRule type="expression" dxfId="2373" priority="2410">
      <formula>$J830:$J4082="OPEN"</formula>
    </cfRule>
  </conditionalFormatting>
  <conditionalFormatting sqref="J831">
    <cfRule type="expression" dxfId="2372" priority="2407">
      <formula>$J831:$J941="CLOSED"</formula>
    </cfRule>
    <cfRule type="expression" dxfId="2371" priority="2408">
      <formula>$J831:$J941="OPEN"</formula>
    </cfRule>
  </conditionalFormatting>
  <conditionalFormatting sqref="B831:G831 AL831:AN831 AR831 K831:X831 Z831:AG831">
    <cfRule type="expression" dxfId="2370" priority="2405">
      <formula>$J831:$J969="CLOSED"</formula>
    </cfRule>
    <cfRule type="expression" dxfId="2369" priority="2406">
      <formula>$J831:$J969="OPEN"</formula>
    </cfRule>
  </conditionalFormatting>
  <conditionalFormatting sqref="AH831:AI831">
    <cfRule type="expression" dxfId="2368" priority="2403">
      <formula>$J831:$J1084="CLOSED"</formula>
    </cfRule>
    <cfRule type="expression" dxfId="2367" priority="2404">
      <formula>$J831:$J1084="OPEN"</formula>
    </cfRule>
  </conditionalFormatting>
  <conditionalFormatting sqref="AJ831:AK831 AO831:AQ831">
    <cfRule type="expression" dxfId="2366" priority="2401">
      <formula>$J831:$J2405="CLOSED"</formula>
    </cfRule>
    <cfRule type="expression" dxfId="2365" priority="2402">
      <formula>$J831:$J2405="OPEN"</formula>
    </cfRule>
  </conditionalFormatting>
  <conditionalFormatting sqref="H831">
    <cfRule type="expression" dxfId="2364" priority="2399">
      <formula>$J831:$J4083="CLOSED"</formula>
    </cfRule>
    <cfRule type="expression" dxfId="2363" priority="2400">
      <formula>$J831:$J4083="OPEN"</formula>
    </cfRule>
  </conditionalFormatting>
  <conditionalFormatting sqref="H831">
    <cfRule type="expression" dxfId="2362" priority="2397">
      <formula>$J831:$J4083="CLOSED"</formula>
    </cfRule>
    <cfRule type="expression" dxfId="2361" priority="2398">
      <formula>$J831:$J4083="OPEN"</formula>
    </cfRule>
  </conditionalFormatting>
  <conditionalFormatting sqref="I831">
    <cfRule type="expression" dxfId="2360" priority="2395">
      <formula>$J831:$J4083="CLOSED"</formula>
    </cfRule>
    <cfRule type="expression" dxfId="2359" priority="2396">
      <formula>$J831:$J4083="OPEN"</formula>
    </cfRule>
  </conditionalFormatting>
  <conditionalFormatting sqref="I831">
    <cfRule type="expression" dxfId="2358" priority="2393">
      <formula>$J831:$J4083="CLOSED"</formula>
    </cfRule>
    <cfRule type="expression" dxfId="2357" priority="2394">
      <formula>$J831:$J4083="OPEN"</formula>
    </cfRule>
  </conditionalFormatting>
  <conditionalFormatting sqref="Y832">
    <cfRule type="expression" dxfId="2356" priority="2389">
      <formula>$J832:$J3921="CLOSED"</formula>
    </cfRule>
    <cfRule type="expression" dxfId="2355" priority="2390">
      <formula>$J832:$J3921="OPEN"</formula>
    </cfRule>
  </conditionalFormatting>
  <conditionalFormatting sqref="C832">
    <cfRule type="expression" dxfId="2354" priority="2387">
      <formula>$J832:$J4031="CLOSED"</formula>
    </cfRule>
    <cfRule type="expression" dxfId="2353" priority="2388">
      <formula>$J832:$J4031="OPEN"</formula>
    </cfRule>
  </conditionalFormatting>
  <conditionalFormatting sqref="AH832:AI832">
    <cfRule type="expression" dxfId="2352" priority="2385">
      <formula>$J832:$J3980="CLOSED"</formula>
    </cfRule>
    <cfRule type="expression" dxfId="2351" priority="2386">
      <formula>$J832:$J3980="OPEN"</formula>
    </cfRule>
  </conditionalFormatting>
  <conditionalFormatting sqref="E832">
    <cfRule type="expression" dxfId="2350" priority="2383">
      <formula>$J832:$J4515="CLOSED"</formula>
    </cfRule>
    <cfRule type="expression" dxfId="2349" priority="2384">
      <formula>$J832:$J4515="OPEN"</formula>
    </cfRule>
  </conditionalFormatting>
  <conditionalFormatting sqref="J832">
    <cfRule type="expression" dxfId="2348" priority="2381">
      <formula>$J832:$J4727="CLOSED"</formula>
    </cfRule>
    <cfRule type="expression" dxfId="2347" priority="2382">
      <formula>$J832:$J4727="OPEN"</formula>
    </cfRule>
  </conditionalFormatting>
  <conditionalFormatting sqref="F832">
    <cfRule type="expression" dxfId="2346" priority="2379">
      <formula>$J832:$J4545="CLOSED"</formula>
    </cfRule>
    <cfRule type="expression" dxfId="2345" priority="2380">
      <formula>$J832:$J4545="OPEN"</formula>
    </cfRule>
  </conditionalFormatting>
  <conditionalFormatting sqref="E832">
    <cfRule type="expression" dxfId="2344" priority="2377">
      <formula>$J832:$J4493="CLOSED"</formula>
    </cfRule>
    <cfRule type="expression" dxfId="2343" priority="2378">
      <formula>$J832:$J4493="OPEN"</formula>
    </cfRule>
  </conditionalFormatting>
  <conditionalFormatting sqref="D832">
    <cfRule type="expression" dxfId="2342" priority="2375">
      <formula>$J832:$J4810="CLOSED"</formula>
    </cfRule>
    <cfRule type="expression" dxfId="2341" priority="2376">
      <formula>$J832:$J4810="OPEN"</formula>
    </cfRule>
  </conditionalFormatting>
  <conditionalFormatting sqref="B832">
    <cfRule type="expression" dxfId="2340" priority="2373">
      <formula>$J832:$J4519="CLOSED"</formula>
    </cfRule>
    <cfRule type="expression" dxfId="2339" priority="2374">
      <formula>$J832:$J4519="OPEN"</formula>
    </cfRule>
  </conditionalFormatting>
  <conditionalFormatting sqref="AJ832:AK832 AO832:AQ832">
    <cfRule type="expression" dxfId="2338" priority="2371">
      <formula>$J832:$J4170="CLOSED"</formula>
    </cfRule>
    <cfRule type="expression" dxfId="2337" priority="2372">
      <formula>$J832:$J4170="OPEN"</formula>
    </cfRule>
  </conditionalFormatting>
  <conditionalFormatting sqref="F832 B832">
    <cfRule type="expression" dxfId="2336" priority="2369">
      <formula>$J832:$J4495="CLOSED"</formula>
    </cfRule>
    <cfRule type="expression" dxfId="2335" priority="2370">
      <formula>$J832:$J4495="OPEN"</formula>
    </cfRule>
  </conditionalFormatting>
  <conditionalFormatting sqref="W832">
    <cfRule type="expression" dxfId="2334" priority="2367">
      <formula>$J832:$J4645="CLOSED"</formula>
    </cfRule>
    <cfRule type="expression" dxfId="2333" priority="2368">
      <formula>$J832:$J4645="OPEN"</formula>
    </cfRule>
  </conditionalFormatting>
  <conditionalFormatting sqref="D832">
    <cfRule type="expression" dxfId="2332" priority="2365">
      <formula>$J832:$J4834="CLOSED"</formula>
    </cfRule>
    <cfRule type="expression" dxfId="2331" priority="2366">
      <formula>$J832:$J4834="OPEN"</formula>
    </cfRule>
  </conditionalFormatting>
  <conditionalFormatting sqref="AL832:AN832 AR832 L832:V832 Z832:AG832 X832">
    <cfRule type="expression" dxfId="2330" priority="2363">
      <formula>$J832:$J3919="CLOSED"</formula>
    </cfRule>
    <cfRule type="expression" dxfId="2329" priority="2364">
      <formula>$J832:$J3919="OPEN"</formula>
    </cfRule>
  </conditionalFormatting>
  <conditionalFormatting sqref="K832">
    <cfRule type="expression" dxfId="2328" priority="2361">
      <formula>$J832:$J4155="CLOSED"</formula>
    </cfRule>
    <cfRule type="expression" dxfId="2327" priority="2362">
      <formula>$J832:$J4155="OPEN"</formula>
    </cfRule>
  </conditionalFormatting>
  <conditionalFormatting sqref="G832">
    <cfRule type="expression" dxfId="2326" priority="2359">
      <formula>$J832:$J4240="CLOSED"</formula>
    </cfRule>
    <cfRule type="expression" dxfId="2325" priority="2360">
      <formula>$J832:$J4240="OPEN"</formula>
    </cfRule>
  </conditionalFormatting>
  <conditionalFormatting sqref="H832">
    <cfRule type="expression" dxfId="2324" priority="2353">
      <formula>$J832:$J4084="CLOSED"</formula>
    </cfRule>
    <cfRule type="expression" dxfId="2323" priority="2354">
      <formula>$J832:$J4084="OPEN"</formula>
    </cfRule>
  </conditionalFormatting>
  <conditionalFormatting sqref="H832">
    <cfRule type="expression" dxfId="2322" priority="2351">
      <formula>$J832:$J4084="CLOSED"</formula>
    </cfRule>
    <cfRule type="expression" dxfId="2321" priority="2352">
      <formula>$J832:$J4084="OPEN"</formula>
    </cfRule>
  </conditionalFormatting>
  <conditionalFormatting sqref="I832">
    <cfRule type="expression" dxfId="2320" priority="2349">
      <formula>$J832:$J4084="CLOSED"</formula>
    </cfRule>
    <cfRule type="expression" dxfId="2319" priority="2350">
      <formula>$J832:$J4084="OPEN"</formula>
    </cfRule>
  </conditionalFormatting>
  <conditionalFormatting sqref="I832">
    <cfRule type="expression" dxfId="2318" priority="2347">
      <formula>$J832:$J4084="CLOSED"</formula>
    </cfRule>
    <cfRule type="expression" dxfId="2317" priority="2348">
      <formula>$J832:$J4084="OPEN"</formula>
    </cfRule>
  </conditionalFormatting>
  <conditionalFormatting sqref="A833:A834">
    <cfRule type="expression" dxfId="2316" priority="2345">
      <formula>$J833:$J4204="CLOSED"</formula>
    </cfRule>
    <cfRule type="expression" dxfId="2315" priority="2346">
      <formula>$J833:$J4204="OPEN"</formula>
    </cfRule>
  </conditionalFormatting>
  <conditionalFormatting sqref="D833 G833">
    <cfRule type="expression" dxfId="2314" priority="2343">
      <formula>$J833:$J3995="CLOSED"</formula>
    </cfRule>
    <cfRule type="expression" dxfId="2313" priority="2344">
      <formula>$J833:$J3995="OPEN"</formula>
    </cfRule>
  </conditionalFormatting>
  <conditionalFormatting sqref="F833 W833">
    <cfRule type="expression" dxfId="2312" priority="2341">
      <formula>$J833:$J3994="CLOSED"</formula>
    </cfRule>
    <cfRule type="expression" dxfId="2311" priority="2342">
      <formula>$J833:$J3994="OPEN"</formula>
    </cfRule>
  </conditionalFormatting>
  <conditionalFormatting sqref="AL833:AN833 AR833 L833:V833 Z833:AG833 C833">
    <cfRule type="expression" dxfId="2310" priority="2339">
      <formula>$J833:$J3905="CLOSED"</formula>
    </cfRule>
    <cfRule type="expression" dxfId="2309" priority="2340">
      <formula>$J833:$J3905="OPEN"</formula>
    </cfRule>
  </conditionalFormatting>
  <conditionalFormatting sqref="X833">
    <cfRule type="expression" dxfId="2308" priority="2337">
      <formula>$J833:$J4036="CLOSED"</formula>
    </cfRule>
    <cfRule type="expression" dxfId="2307" priority="2338">
      <formula>$J833:$J4036="OPEN"</formula>
    </cfRule>
  </conditionalFormatting>
  <conditionalFormatting sqref="B833">
    <cfRule type="expression" dxfId="2306" priority="2335">
      <formula>$J833:$J4494="CLOSED"</formula>
    </cfRule>
    <cfRule type="expression" dxfId="2305" priority="2336">
      <formula>$J833:$J4494="OPEN"</formula>
    </cfRule>
  </conditionalFormatting>
  <conditionalFormatting sqref="B833">
    <cfRule type="expression" dxfId="2304" priority="2333">
      <formula>$J833:$J4518="CLOSED"</formula>
    </cfRule>
    <cfRule type="expression" dxfId="2303" priority="2334">
      <formula>$J833:$J4518="OPEN"</formula>
    </cfRule>
  </conditionalFormatting>
  <conditionalFormatting sqref="J833">
    <cfRule type="expression" dxfId="2302" priority="2331">
      <formula>$J833:$J4726="CLOSED"</formula>
    </cfRule>
    <cfRule type="expression" dxfId="2301" priority="2332">
      <formula>$J833:$J4726="OPEN"</formula>
    </cfRule>
  </conditionalFormatting>
  <conditionalFormatting sqref="AH833:AI833">
    <cfRule type="expression" dxfId="2300" priority="2329">
      <formula>$J833:$J3966="CLOSED"</formula>
    </cfRule>
    <cfRule type="expression" dxfId="2299" priority="2330">
      <formula>$J833:$J3966="OPEN"</formula>
    </cfRule>
  </conditionalFormatting>
  <conditionalFormatting sqref="AJ833:AK833 AO833:AQ833">
    <cfRule type="expression" dxfId="2298" priority="2327">
      <formula>$J833:$J4156="CLOSED"</formula>
    </cfRule>
    <cfRule type="expression" dxfId="2297" priority="2328">
      <formula>$J833:$J4156="OPEN"</formula>
    </cfRule>
  </conditionalFormatting>
  <conditionalFormatting sqref="K833">
    <cfRule type="expression" dxfId="2296" priority="2325">
      <formula>$J833:$J4834="CLOSED"</formula>
    </cfRule>
    <cfRule type="expression" dxfId="2295" priority="2326">
      <formula>$J833:$J4834="OPEN"</formula>
    </cfRule>
  </conditionalFormatting>
  <conditionalFormatting sqref="H833:I834">
    <cfRule type="expression" dxfId="2294" priority="2323">
      <formula>$J833:$J4085="CLOSED"</formula>
    </cfRule>
    <cfRule type="expression" dxfId="2293" priority="2324">
      <formula>$J833:$J4085="OPEN"</formula>
    </cfRule>
  </conditionalFormatting>
  <conditionalFormatting sqref="E833:E834">
    <cfRule type="expression" dxfId="2292" priority="2321">
      <formula>$J833:$J4514="CLOSED"</formula>
    </cfRule>
    <cfRule type="expression" dxfId="2291" priority="2322">
      <formula>$J833:$J4514="OPEN"</formula>
    </cfRule>
  </conditionalFormatting>
  <conditionalFormatting sqref="E833:E834">
    <cfRule type="expression" dxfId="2290" priority="2319">
      <formula>$J833:$J4492="CLOSED"</formula>
    </cfRule>
    <cfRule type="expression" dxfId="2289" priority="2320">
      <formula>$J833:$J4492="OPEN"</formula>
    </cfRule>
  </conditionalFormatting>
  <conditionalFormatting sqref="D834 G834">
    <cfRule type="expression" dxfId="2288" priority="2317">
      <formula>$J834:$J3996="CLOSED"</formula>
    </cfRule>
    <cfRule type="expression" dxfId="2287" priority="2318">
      <formula>$J834:$J3996="OPEN"</formula>
    </cfRule>
  </conditionalFormatting>
  <conditionalFormatting sqref="F834 W834">
    <cfRule type="expression" dxfId="2286" priority="2315">
      <formula>$J834:$J3995="CLOSED"</formula>
    </cfRule>
    <cfRule type="expression" dxfId="2285" priority="2316">
      <formula>$J834:$J3995="OPEN"</formula>
    </cfRule>
  </conditionalFormatting>
  <conditionalFormatting sqref="AL834:AN834 AR834 L834:V834 Z834:AG834 C834">
    <cfRule type="expression" dxfId="2284" priority="2313">
      <formula>$J834:$J3906="CLOSED"</formula>
    </cfRule>
    <cfRule type="expression" dxfId="2283" priority="2314">
      <formula>$J834:$J3906="OPEN"</formula>
    </cfRule>
  </conditionalFormatting>
  <conditionalFormatting sqref="X834">
    <cfRule type="expression" dxfId="2282" priority="2311">
      <formula>$J834:$J4037="CLOSED"</formula>
    </cfRule>
    <cfRule type="expression" dxfId="2281" priority="2312">
      <formula>$J834:$J4037="OPEN"</formula>
    </cfRule>
  </conditionalFormatting>
  <conditionalFormatting sqref="B834">
    <cfRule type="expression" dxfId="2280" priority="2309">
      <formula>$J834:$J4495="CLOSED"</formula>
    </cfRule>
    <cfRule type="expression" dxfId="2279" priority="2310">
      <formula>$J834:$J4495="OPEN"</formula>
    </cfRule>
  </conditionalFormatting>
  <conditionalFormatting sqref="B834">
    <cfRule type="expression" dxfId="2278" priority="2307">
      <formula>$J834:$J4519="CLOSED"</formula>
    </cfRule>
    <cfRule type="expression" dxfId="2277" priority="2308">
      <formula>$J834:$J4519="OPEN"</formula>
    </cfRule>
  </conditionalFormatting>
  <conditionalFormatting sqref="J834">
    <cfRule type="expression" dxfId="2276" priority="2305">
      <formula>$J834:$J4727="CLOSED"</formula>
    </cfRule>
    <cfRule type="expression" dxfId="2275" priority="2306">
      <formula>$J834:$J4727="OPEN"</formula>
    </cfRule>
  </conditionalFormatting>
  <conditionalFormatting sqref="AH834:AI834">
    <cfRule type="expression" dxfId="2274" priority="2303">
      <formula>$J834:$J3967="CLOSED"</formula>
    </cfRule>
    <cfRule type="expression" dxfId="2273" priority="2304">
      <formula>$J834:$J3967="OPEN"</formula>
    </cfRule>
  </conditionalFormatting>
  <conditionalFormatting sqref="AJ834:AK834 AO834:AQ834">
    <cfRule type="expression" dxfId="2272" priority="2301">
      <formula>$J834:$J4157="CLOSED"</formula>
    </cfRule>
    <cfRule type="expression" dxfId="2271" priority="2302">
      <formula>$J834:$J4157="OPEN"</formula>
    </cfRule>
  </conditionalFormatting>
  <conditionalFormatting sqref="K834">
    <cfRule type="expression" dxfId="2270" priority="2299">
      <formula>$J834:$J4835="CLOSED"</formula>
    </cfRule>
    <cfRule type="expression" dxfId="2269" priority="2300">
      <formula>$J834:$J4835="OPEN"</formula>
    </cfRule>
  </conditionalFormatting>
  <conditionalFormatting sqref="H834:I834">
    <cfRule type="expression" dxfId="2268" priority="2297">
      <formula>$J834:$J4086="CLOSED"</formula>
    </cfRule>
    <cfRule type="expression" dxfId="2267" priority="2298">
      <formula>$J834:$J4086="OPEN"</formula>
    </cfRule>
  </conditionalFormatting>
  <conditionalFormatting sqref="E834">
    <cfRule type="expression" dxfId="2266" priority="2295">
      <formula>$J834:$J4515="CLOSED"</formula>
    </cfRule>
    <cfRule type="expression" dxfId="2265" priority="2296">
      <formula>$J834:$J4515="OPEN"</formula>
    </cfRule>
  </conditionalFormatting>
  <conditionalFormatting sqref="E834">
    <cfRule type="expression" dxfId="2264" priority="2293">
      <formula>$J834:$J4493="CLOSED"</formula>
    </cfRule>
    <cfRule type="expression" dxfId="2263" priority="2294">
      <formula>$J834:$J4493="OPEN"</formula>
    </cfRule>
  </conditionalFormatting>
  <conditionalFormatting sqref="D833 G833">
    <cfRule type="expression" dxfId="2262" priority="2291">
      <formula>$J833:$J3995="CLOSED"</formula>
    </cfRule>
    <cfRule type="expression" dxfId="2261" priority="2292">
      <formula>$J833:$J3995="OPEN"</formula>
    </cfRule>
  </conditionalFormatting>
  <conditionalFormatting sqref="F833 W833">
    <cfRule type="expression" dxfId="2260" priority="2289">
      <formula>$J833:$J3994="CLOSED"</formula>
    </cfRule>
    <cfRule type="expression" dxfId="2259" priority="2290">
      <formula>$J833:$J3994="OPEN"</formula>
    </cfRule>
  </conditionalFormatting>
  <conditionalFormatting sqref="AL833:AN833 AR833 L833:V833 Z833:AG833 C833">
    <cfRule type="expression" dxfId="2258" priority="2287">
      <formula>$J833:$J3905="CLOSED"</formula>
    </cfRule>
    <cfRule type="expression" dxfId="2257" priority="2288">
      <formula>$J833:$J3905="OPEN"</formula>
    </cfRule>
  </conditionalFormatting>
  <conditionalFormatting sqref="X833">
    <cfRule type="expression" dxfId="2256" priority="2285">
      <formula>$J833:$J4036="CLOSED"</formula>
    </cfRule>
    <cfRule type="expression" dxfId="2255" priority="2286">
      <formula>$J833:$J4036="OPEN"</formula>
    </cfRule>
  </conditionalFormatting>
  <conditionalFormatting sqref="B833">
    <cfRule type="expression" dxfId="2254" priority="2283">
      <formula>$J833:$J4494="CLOSED"</formula>
    </cfRule>
    <cfRule type="expression" dxfId="2253" priority="2284">
      <formula>$J833:$J4494="OPEN"</formula>
    </cfRule>
  </conditionalFormatting>
  <conditionalFormatting sqref="B833">
    <cfRule type="expression" dxfId="2252" priority="2281">
      <formula>$J833:$J4518="CLOSED"</formula>
    </cfRule>
    <cfRule type="expression" dxfId="2251" priority="2282">
      <formula>$J833:$J4518="OPEN"</formula>
    </cfRule>
  </conditionalFormatting>
  <conditionalFormatting sqref="J833">
    <cfRule type="expression" dxfId="2250" priority="2279">
      <formula>$J833:$J4726="CLOSED"</formula>
    </cfRule>
    <cfRule type="expression" dxfId="2249" priority="2280">
      <formula>$J833:$J4726="OPEN"</formula>
    </cfRule>
  </conditionalFormatting>
  <conditionalFormatting sqref="AH833:AI833">
    <cfRule type="expression" dxfId="2248" priority="2277">
      <formula>$J833:$J3966="CLOSED"</formula>
    </cfRule>
    <cfRule type="expression" dxfId="2247" priority="2278">
      <formula>$J833:$J3966="OPEN"</formula>
    </cfRule>
  </conditionalFormatting>
  <conditionalFormatting sqref="AJ833:AK833 AO833:AQ833">
    <cfRule type="expression" dxfId="2246" priority="2275">
      <formula>$J833:$J4156="CLOSED"</formula>
    </cfRule>
    <cfRule type="expression" dxfId="2245" priority="2276">
      <formula>$J833:$J4156="OPEN"</formula>
    </cfRule>
  </conditionalFormatting>
  <conditionalFormatting sqref="D834 G834">
    <cfRule type="expression" dxfId="2244" priority="2273">
      <formula>$J834:$J3996="CLOSED"</formula>
    </cfRule>
    <cfRule type="expression" dxfId="2243" priority="2274">
      <formula>$J834:$J3996="OPEN"</formula>
    </cfRule>
  </conditionalFormatting>
  <conditionalFormatting sqref="F834 W834">
    <cfRule type="expression" dxfId="2242" priority="2271">
      <formula>$J834:$J3995="CLOSED"</formula>
    </cfRule>
    <cfRule type="expression" dxfId="2241" priority="2272">
      <formula>$J834:$J3995="OPEN"</formula>
    </cfRule>
  </conditionalFormatting>
  <conditionalFormatting sqref="AL834:AN834 AR834 L834:V834 Z834:AG834 C834">
    <cfRule type="expression" dxfId="2240" priority="2269">
      <formula>$J834:$J3906="CLOSED"</formula>
    </cfRule>
    <cfRule type="expression" dxfId="2239" priority="2270">
      <formula>$J834:$J3906="OPEN"</formula>
    </cfRule>
  </conditionalFormatting>
  <conditionalFormatting sqref="X834">
    <cfRule type="expression" dxfId="2238" priority="2267">
      <formula>$J834:$J4037="CLOSED"</formula>
    </cfRule>
    <cfRule type="expression" dxfId="2237" priority="2268">
      <formula>$J834:$J4037="OPEN"</formula>
    </cfRule>
  </conditionalFormatting>
  <conditionalFormatting sqref="B834">
    <cfRule type="expression" dxfId="2236" priority="2265">
      <formula>$J834:$J4495="CLOSED"</formula>
    </cfRule>
    <cfRule type="expression" dxfId="2235" priority="2266">
      <formula>$J834:$J4495="OPEN"</formula>
    </cfRule>
  </conditionalFormatting>
  <conditionalFormatting sqref="B834">
    <cfRule type="expression" dxfId="2234" priority="2263">
      <formula>$J834:$J4519="CLOSED"</formula>
    </cfRule>
    <cfRule type="expression" dxfId="2233" priority="2264">
      <formula>$J834:$J4519="OPEN"</formula>
    </cfRule>
  </conditionalFormatting>
  <conditionalFormatting sqref="J834">
    <cfRule type="expression" dxfId="2232" priority="2261">
      <formula>$J834:$J4727="CLOSED"</formula>
    </cfRule>
    <cfRule type="expression" dxfId="2231" priority="2262">
      <formula>$J834:$J4727="OPEN"</formula>
    </cfRule>
  </conditionalFormatting>
  <conditionalFormatting sqref="AH834:AI834">
    <cfRule type="expression" dxfId="2230" priority="2259">
      <formula>$J834:$J3967="CLOSED"</formula>
    </cfRule>
    <cfRule type="expression" dxfId="2229" priority="2260">
      <formula>$J834:$J3967="OPEN"</formula>
    </cfRule>
  </conditionalFormatting>
  <conditionalFormatting sqref="AJ834:AK834 AO834:AQ834">
    <cfRule type="expression" dxfId="2228" priority="2257">
      <formula>$J834:$J4157="CLOSED"</formula>
    </cfRule>
    <cfRule type="expression" dxfId="2227" priority="2258">
      <formula>$J834:$J4157="OPEN"</formula>
    </cfRule>
  </conditionalFormatting>
  <conditionalFormatting sqref="K834">
    <cfRule type="expression" dxfId="2226" priority="2255">
      <formula>$J834:$J4835="CLOSED"</formula>
    </cfRule>
    <cfRule type="expression" dxfId="2225" priority="2256">
      <formula>$J834:$J4835="OPEN"</formula>
    </cfRule>
  </conditionalFormatting>
  <conditionalFormatting sqref="K833">
    <cfRule type="expression" dxfId="2224" priority="2253">
      <formula>$J833:$J4836="CLOSED"</formula>
    </cfRule>
    <cfRule type="expression" dxfId="2223" priority="2254">
      <formula>$J833:$J4836="OPEN"</formula>
    </cfRule>
  </conditionalFormatting>
  <conditionalFormatting sqref="Y833">
    <cfRule type="expression" dxfId="2222" priority="2251">
      <formula>$J833:$J4036="CLOSED"</formula>
    </cfRule>
    <cfRule type="expression" dxfId="2221" priority="2252">
      <formula>$J833:$J4036="OPEN"</formula>
    </cfRule>
  </conditionalFormatting>
  <conditionalFormatting sqref="Y834">
    <cfRule type="expression" dxfId="2220" priority="2249">
      <formula>$J834:$J4037="CLOSED"</formula>
    </cfRule>
    <cfRule type="expression" dxfId="2219" priority="2250">
      <formula>$J834:$J4037="OPEN"</formula>
    </cfRule>
  </conditionalFormatting>
  <conditionalFormatting sqref="A835">
    <cfRule type="expression" dxfId="2218" priority="2247">
      <formula>$J835:$J4206="CLOSED"</formula>
    </cfRule>
    <cfRule type="expression" dxfId="2217" priority="2248">
      <formula>$J835:$J4206="OPEN"</formula>
    </cfRule>
  </conditionalFormatting>
  <conditionalFormatting sqref="Y835">
    <cfRule type="expression" dxfId="2216" priority="2245">
      <formula>$J835:$J3924="CLOSED"</formula>
    </cfRule>
    <cfRule type="expression" dxfId="2215" priority="2246">
      <formula>$J835:$J3924="OPEN"</formula>
    </cfRule>
  </conditionalFormatting>
  <conditionalFormatting sqref="C835">
    <cfRule type="expression" dxfId="2214" priority="2243">
      <formula>$J835:$J4034="CLOSED"</formula>
    </cfRule>
    <cfRule type="expression" dxfId="2213" priority="2244">
      <formula>$J835:$J4034="OPEN"</formula>
    </cfRule>
  </conditionalFormatting>
  <conditionalFormatting sqref="AH835:AI835">
    <cfRule type="expression" dxfId="2212" priority="2241">
      <formula>$J835:$J3983="CLOSED"</formula>
    </cfRule>
    <cfRule type="expression" dxfId="2211" priority="2242">
      <formula>$J835:$J3983="OPEN"</formula>
    </cfRule>
  </conditionalFormatting>
  <conditionalFormatting sqref="E835">
    <cfRule type="expression" dxfId="2210" priority="2239">
      <formula>$J835:$J4518="CLOSED"</formula>
    </cfRule>
    <cfRule type="expression" dxfId="2209" priority="2240">
      <formula>$J835:$J4518="OPEN"</formula>
    </cfRule>
  </conditionalFormatting>
  <conditionalFormatting sqref="J835">
    <cfRule type="expression" dxfId="2208" priority="2237">
      <formula>$J835:$J4730="CLOSED"</formula>
    </cfRule>
    <cfRule type="expression" dxfId="2207" priority="2238">
      <formula>$J835:$J4730="OPEN"</formula>
    </cfRule>
  </conditionalFormatting>
  <conditionalFormatting sqref="F835">
    <cfRule type="expression" dxfId="2206" priority="2235">
      <formula>$J835:$J4548="CLOSED"</formula>
    </cfRule>
    <cfRule type="expression" dxfId="2205" priority="2236">
      <formula>$J835:$J4548="OPEN"</formula>
    </cfRule>
  </conditionalFormatting>
  <conditionalFormatting sqref="E835">
    <cfRule type="expression" dxfId="2204" priority="2233">
      <formula>$J835:$J4496="CLOSED"</formula>
    </cfRule>
    <cfRule type="expression" dxfId="2203" priority="2234">
      <formula>$J835:$J4496="OPEN"</formula>
    </cfRule>
  </conditionalFormatting>
  <conditionalFormatting sqref="D835">
    <cfRule type="expression" dxfId="2202" priority="2231">
      <formula>$J835:$J4813="CLOSED"</formula>
    </cfRule>
    <cfRule type="expression" dxfId="2201" priority="2232">
      <formula>$J835:$J4813="OPEN"</formula>
    </cfRule>
  </conditionalFormatting>
  <conditionalFormatting sqref="B835">
    <cfRule type="expression" dxfId="2200" priority="2229">
      <formula>$J835:$J4522="CLOSED"</formula>
    </cfRule>
    <cfRule type="expression" dxfId="2199" priority="2230">
      <formula>$J835:$J4522="OPEN"</formula>
    </cfRule>
  </conditionalFormatting>
  <conditionalFormatting sqref="AJ835:AK835 AO835:AQ835">
    <cfRule type="expression" dxfId="2198" priority="2227">
      <formula>$J835:$J4173="CLOSED"</formula>
    </cfRule>
    <cfRule type="expression" dxfId="2197" priority="2228">
      <formula>$J835:$J4173="OPEN"</formula>
    </cfRule>
  </conditionalFormatting>
  <conditionalFormatting sqref="F835 B835">
    <cfRule type="expression" dxfId="2196" priority="2225">
      <formula>$J835:$J4498="CLOSED"</formula>
    </cfRule>
    <cfRule type="expression" dxfId="2195" priority="2226">
      <formula>$J835:$J4498="OPEN"</formula>
    </cfRule>
  </conditionalFormatting>
  <conditionalFormatting sqref="W835">
    <cfRule type="expression" dxfId="2194" priority="2223">
      <formula>$J835:$J4648="CLOSED"</formula>
    </cfRule>
    <cfRule type="expression" dxfId="2193" priority="2224">
      <formula>$J835:$J4648="OPEN"</formula>
    </cfRule>
  </conditionalFormatting>
  <conditionalFormatting sqref="D835">
    <cfRule type="expression" dxfId="2192" priority="2221">
      <formula>$J835:$J4837="CLOSED"</formula>
    </cfRule>
    <cfRule type="expression" dxfId="2191" priority="2222">
      <formula>$J835:$J4837="OPEN"</formula>
    </cfRule>
  </conditionalFormatting>
  <conditionalFormatting sqref="AL835:AN835 AR835 L835:V835 Z835:AG835 X835">
    <cfRule type="expression" dxfId="2190" priority="2219">
      <formula>$J835:$J3922="CLOSED"</formula>
    </cfRule>
    <cfRule type="expression" dxfId="2189" priority="2220">
      <formula>$J835:$J3922="OPEN"</formula>
    </cfRule>
  </conditionalFormatting>
  <conditionalFormatting sqref="K835">
    <cfRule type="expression" dxfId="2188" priority="2217">
      <formula>$J835:$J4158="CLOSED"</formula>
    </cfRule>
    <cfRule type="expression" dxfId="2187" priority="2218">
      <formula>$J835:$J4158="OPEN"</formula>
    </cfRule>
  </conditionalFormatting>
  <conditionalFormatting sqref="G835">
    <cfRule type="expression" dxfId="2186" priority="2215">
      <formula>$J835:$J4243="CLOSED"</formula>
    </cfRule>
    <cfRule type="expression" dxfId="2185" priority="2216">
      <formula>$J835:$J4243="OPEN"</formula>
    </cfRule>
  </conditionalFormatting>
  <conditionalFormatting sqref="H835">
    <cfRule type="expression" dxfId="2184" priority="2205">
      <formula>$J835:$J4087="CLOSED"</formula>
    </cfRule>
    <cfRule type="expression" dxfId="2183" priority="2206">
      <formula>$J835:$J4087="OPEN"</formula>
    </cfRule>
  </conditionalFormatting>
  <conditionalFormatting sqref="H835">
    <cfRule type="expression" dxfId="2182" priority="2203">
      <formula>$J835:$J4087="CLOSED"</formula>
    </cfRule>
    <cfRule type="expression" dxfId="2181" priority="2204">
      <formula>$J835:$J4087="OPEN"</formula>
    </cfRule>
  </conditionalFormatting>
  <conditionalFormatting sqref="I835">
    <cfRule type="expression" dxfId="2180" priority="2197">
      <formula>$J835:$J4087="CLOSED"</formula>
    </cfRule>
    <cfRule type="expression" dxfId="2179" priority="2198">
      <formula>$J835:$J4087="OPEN"</formula>
    </cfRule>
  </conditionalFormatting>
  <conditionalFormatting sqref="I835">
    <cfRule type="expression" dxfId="2178" priority="2195">
      <formula>$J835:$J4087="CLOSED"</formula>
    </cfRule>
    <cfRule type="expression" dxfId="2177" priority="2196">
      <formula>$J835:$J4087="OPEN"</formula>
    </cfRule>
  </conditionalFormatting>
  <conditionalFormatting sqref="A836">
    <cfRule type="expression" dxfId="2176" priority="2193">
      <formula>$J836:$J4207="CLOSED"</formula>
    </cfRule>
    <cfRule type="expression" dxfId="2175" priority="2194">
      <formula>$J836:$J4207="OPEN"</formula>
    </cfRule>
  </conditionalFormatting>
  <conditionalFormatting sqref="E836">
    <cfRule type="expression" dxfId="2174" priority="2189">
      <formula>$J836:$J4517="CLOSED"</formula>
    </cfRule>
    <cfRule type="expression" dxfId="2173" priority="2190">
      <formula>$J836:$J4517="OPEN"</formula>
    </cfRule>
  </conditionalFormatting>
  <conditionalFormatting sqref="E836">
    <cfRule type="expression" dxfId="2172" priority="2187">
      <formula>$J836:$J4495="CLOSED"</formula>
    </cfRule>
    <cfRule type="expression" dxfId="2171" priority="2188">
      <formula>$J836:$J4495="OPEN"</formula>
    </cfRule>
  </conditionalFormatting>
  <conditionalFormatting sqref="D836 G836">
    <cfRule type="expression" dxfId="2170" priority="2185">
      <formula>$J836:$J3998="CLOSED"</formula>
    </cfRule>
    <cfRule type="expression" dxfId="2169" priority="2186">
      <formula>$J836:$J3998="OPEN"</formula>
    </cfRule>
  </conditionalFormatting>
  <conditionalFormatting sqref="F836 W836">
    <cfRule type="expression" dxfId="2168" priority="2183">
      <formula>$J836:$J3997="CLOSED"</formula>
    </cfRule>
    <cfRule type="expression" dxfId="2167" priority="2184">
      <formula>$J836:$J3997="OPEN"</formula>
    </cfRule>
  </conditionalFormatting>
  <conditionalFormatting sqref="AL836:AN836 AR836 L836:V836 Z836:AG836 C836">
    <cfRule type="expression" dxfId="2166" priority="2181">
      <formula>$J836:$J3908="CLOSED"</formula>
    </cfRule>
    <cfRule type="expression" dxfId="2165" priority="2182">
      <formula>$J836:$J3908="OPEN"</formula>
    </cfRule>
  </conditionalFormatting>
  <conditionalFormatting sqref="X836">
    <cfRule type="expression" dxfId="2164" priority="2179">
      <formula>$J836:$J4039="CLOSED"</formula>
    </cfRule>
    <cfRule type="expression" dxfId="2163" priority="2180">
      <formula>$J836:$J4039="OPEN"</formula>
    </cfRule>
  </conditionalFormatting>
  <conditionalFormatting sqref="B836">
    <cfRule type="expression" dxfId="2162" priority="2177">
      <formula>$J836:$J4497="CLOSED"</formula>
    </cfRule>
    <cfRule type="expression" dxfId="2161" priority="2178">
      <formula>$J836:$J4497="OPEN"</formula>
    </cfRule>
  </conditionalFormatting>
  <conditionalFormatting sqref="B836">
    <cfRule type="expression" dxfId="2160" priority="2175">
      <formula>$J836:$J4521="CLOSED"</formula>
    </cfRule>
    <cfRule type="expression" dxfId="2159" priority="2176">
      <formula>$J836:$J4521="OPEN"</formula>
    </cfRule>
  </conditionalFormatting>
  <conditionalFormatting sqref="J836">
    <cfRule type="expression" dxfId="2158" priority="2173">
      <formula>$J836:$J4729="CLOSED"</formula>
    </cfRule>
    <cfRule type="expression" dxfId="2157" priority="2174">
      <formula>$J836:$J4729="OPEN"</formula>
    </cfRule>
  </conditionalFormatting>
  <conditionalFormatting sqref="AH836:AI836">
    <cfRule type="expression" dxfId="2156" priority="2171">
      <formula>$J836:$J3969="CLOSED"</formula>
    </cfRule>
    <cfRule type="expression" dxfId="2155" priority="2172">
      <formula>$J836:$J3969="OPEN"</formula>
    </cfRule>
  </conditionalFormatting>
  <conditionalFormatting sqref="AJ836:AK836 AO836:AQ836">
    <cfRule type="expression" dxfId="2154" priority="2169">
      <formula>$J836:$J4159="CLOSED"</formula>
    </cfRule>
    <cfRule type="expression" dxfId="2153" priority="2170">
      <formula>$J836:$J4159="OPEN"</formula>
    </cfRule>
  </conditionalFormatting>
  <conditionalFormatting sqref="K836">
    <cfRule type="expression" dxfId="2152" priority="2167">
      <formula>$J836:$J4837="CLOSED"</formula>
    </cfRule>
    <cfRule type="expression" dxfId="2151" priority="2168">
      <formula>$J836:$J4837="OPEN"</formula>
    </cfRule>
  </conditionalFormatting>
  <conditionalFormatting sqref="E836">
    <cfRule type="expression" dxfId="2150" priority="2163">
      <formula>$J836:$J4517="CLOSED"</formula>
    </cfRule>
    <cfRule type="expression" dxfId="2149" priority="2164">
      <formula>$J836:$J4517="OPEN"</formula>
    </cfRule>
  </conditionalFormatting>
  <conditionalFormatting sqref="E836">
    <cfRule type="expression" dxfId="2148" priority="2161">
      <formula>$J836:$J4495="CLOSED"</formula>
    </cfRule>
    <cfRule type="expression" dxfId="2147" priority="2162">
      <formula>$J836:$J4495="OPEN"</formula>
    </cfRule>
  </conditionalFormatting>
  <conditionalFormatting sqref="D836 G836">
    <cfRule type="expression" dxfId="2146" priority="2159">
      <formula>$J836:$J3998="CLOSED"</formula>
    </cfRule>
    <cfRule type="expression" dxfId="2145" priority="2160">
      <formula>$J836:$J3998="OPEN"</formula>
    </cfRule>
  </conditionalFormatting>
  <conditionalFormatting sqref="F836 W836">
    <cfRule type="expression" dxfId="2144" priority="2157">
      <formula>$J836:$J3997="CLOSED"</formula>
    </cfRule>
    <cfRule type="expression" dxfId="2143" priority="2158">
      <formula>$J836:$J3997="OPEN"</formula>
    </cfRule>
  </conditionalFormatting>
  <conditionalFormatting sqref="AL836:AN836 AR836 L836:V836 Z836:AG836 C836">
    <cfRule type="expression" dxfId="2142" priority="2155">
      <formula>$J836:$J3908="CLOSED"</formula>
    </cfRule>
    <cfRule type="expression" dxfId="2141" priority="2156">
      <formula>$J836:$J3908="OPEN"</formula>
    </cfRule>
  </conditionalFormatting>
  <conditionalFormatting sqref="X836">
    <cfRule type="expression" dxfId="2140" priority="2153">
      <formula>$J836:$J4039="CLOSED"</formula>
    </cfRule>
    <cfRule type="expression" dxfId="2139" priority="2154">
      <formula>$J836:$J4039="OPEN"</formula>
    </cfRule>
  </conditionalFormatting>
  <conditionalFormatting sqref="B836">
    <cfRule type="expression" dxfId="2138" priority="2151">
      <formula>$J836:$J4497="CLOSED"</formula>
    </cfRule>
    <cfRule type="expression" dxfId="2137" priority="2152">
      <formula>$J836:$J4497="OPEN"</formula>
    </cfRule>
  </conditionalFormatting>
  <conditionalFormatting sqref="B836">
    <cfRule type="expression" dxfId="2136" priority="2149">
      <formula>$J836:$J4521="CLOSED"</formula>
    </cfRule>
    <cfRule type="expression" dxfId="2135" priority="2150">
      <formula>$J836:$J4521="OPEN"</formula>
    </cfRule>
  </conditionalFormatting>
  <conditionalFormatting sqref="J836">
    <cfRule type="expression" dxfId="2134" priority="2147">
      <formula>$J836:$J4729="CLOSED"</formula>
    </cfRule>
    <cfRule type="expression" dxfId="2133" priority="2148">
      <formula>$J836:$J4729="OPEN"</formula>
    </cfRule>
  </conditionalFormatting>
  <conditionalFormatting sqref="AH836:AI836">
    <cfRule type="expression" dxfId="2132" priority="2145">
      <formula>$J836:$J3969="CLOSED"</formula>
    </cfRule>
    <cfRule type="expression" dxfId="2131" priority="2146">
      <formula>$J836:$J3969="OPEN"</formula>
    </cfRule>
  </conditionalFormatting>
  <conditionalFormatting sqref="AJ836:AK836 AO836:AQ836">
    <cfRule type="expression" dxfId="2130" priority="2143">
      <formula>$J836:$J4159="CLOSED"</formula>
    </cfRule>
    <cfRule type="expression" dxfId="2129" priority="2144">
      <formula>$J836:$J4159="OPEN"</formula>
    </cfRule>
  </conditionalFormatting>
  <conditionalFormatting sqref="K836">
    <cfRule type="expression" dxfId="2128" priority="2141">
      <formula>$J836:$J4837="CLOSED"</formula>
    </cfRule>
    <cfRule type="expression" dxfId="2127" priority="2142">
      <formula>$J836:$J4837="OPEN"</formula>
    </cfRule>
  </conditionalFormatting>
  <conditionalFormatting sqref="Y836">
    <cfRule type="expression" dxfId="2126" priority="2139">
      <formula>$J836:$J4039="CLOSED"</formula>
    </cfRule>
    <cfRule type="expression" dxfId="2125" priority="2140">
      <formula>$J836:$J4039="OPEN"</formula>
    </cfRule>
  </conditionalFormatting>
  <conditionalFormatting sqref="H836:I836">
    <cfRule type="expression" dxfId="2124" priority="2133">
      <formula>$J836:$J4088="CLOSED"</formula>
    </cfRule>
    <cfRule type="expression" dxfId="2123" priority="2134">
      <formula>$J836:$J4088="OPEN"</formula>
    </cfRule>
  </conditionalFormatting>
  <conditionalFormatting sqref="H836:I836">
    <cfRule type="expression" dxfId="2122" priority="2131">
      <formula>$J836:$J4088="CLOSED"</formula>
    </cfRule>
    <cfRule type="expression" dxfId="2121" priority="2132">
      <formula>$J836:$J4088="OPEN"</formula>
    </cfRule>
  </conditionalFormatting>
  <conditionalFormatting sqref="A837">
    <cfRule type="expression" dxfId="2120" priority="2129">
      <formula>$J837:$J4208="CLOSED"</formula>
    </cfRule>
    <cfRule type="expression" dxfId="2119" priority="2130">
      <formula>$J837:$J4208="OPEN"</formula>
    </cfRule>
  </conditionalFormatting>
  <conditionalFormatting sqref="E837">
    <cfRule type="expression" dxfId="2118" priority="2127">
      <formula>$J837:$J4518="CLOSED"</formula>
    </cfRule>
    <cfRule type="expression" dxfId="2117" priority="2128">
      <formula>$J837:$J4518="OPEN"</formula>
    </cfRule>
  </conditionalFormatting>
  <conditionalFormatting sqref="E837">
    <cfRule type="expression" dxfId="2116" priority="2125">
      <formula>$J837:$J4496="CLOSED"</formula>
    </cfRule>
    <cfRule type="expression" dxfId="2115" priority="2126">
      <formula>$J837:$J4496="OPEN"</formula>
    </cfRule>
  </conditionalFormatting>
  <conditionalFormatting sqref="D837 G837">
    <cfRule type="expression" dxfId="2114" priority="2123">
      <formula>$J837:$J3999="CLOSED"</formula>
    </cfRule>
    <cfRule type="expression" dxfId="2113" priority="2124">
      <formula>$J837:$J3999="OPEN"</formula>
    </cfRule>
  </conditionalFormatting>
  <conditionalFormatting sqref="F837 W837">
    <cfRule type="expression" dxfId="2112" priority="2121">
      <formula>$J837:$J3998="CLOSED"</formula>
    </cfRule>
    <cfRule type="expression" dxfId="2111" priority="2122">
      <formula>$J837:$J3998="OPEN"</formula>
    </cfRule>
  </conditionalFormatting>
  <conditionalFormatting sqref="AL837:AN837 AR837 L837:V837 Z837:AG837 C837">
    <cfRule type="expression" dxfId="2110" priority="2119">
      <formula>$J837:$J3909="CLOSED"</formula>
    </cfRule>
    <cfRule type="expression" dxfId="2109" priority="2120">
      <formula>$J837:$J3909="OPEN"</formula>
    </cfRule>
  </conditionalFormatting>
  <conditionalFormatting sqref="X837">
    <cfRule type="expression" dxfId="2108" priority="2117">
      <formula>$J837:$J4040="CLOSED"</formula>
    </cfRule>
    <cfRule type="expression" dxfId="2107" priority="2118">
      <formula>$J837:$J4040="OPEN"</formula>
    </cfRule>
  </conditionalFormatting>
  <conditionalFormatting sqref="B837">
    <cfRule type="expression" dxfId="2106" priority="2115">
      <formula>$J837:$J4498="CLOSED"</formula>
    </cfRule>
    <cfRule type="expression" dxfId="2105" priority="2116">
      <formula>$J837:$J4498="OPEN"</formula>
    </cfRule>
  </conditionalFormatting>
  <conditionalFormatting sqref="B837">
    <cfRule type="expression" dxfId="2104" priority="2113">
      <formula>$J837:$J4522="CLOSED"</formula>
    </cfRule>
    <cfRule type="expression" dxfId="2103" priority="2114">
      <formula>$J837:$J4522="OPEN"</formula>
    </cfRule>
  </conditionalFormatting>
  <conditionalFormatting sqref="J837">
    <cfRule type="expression" dxfId="2102" priority="2111">
      <formula>$J837:$J4730="CLOSED"</formula>
    </cfRule>
    <cfRule type="expression" dxfId="2101" priority="2112">
      <formula>$J837:$J4730="OPEN"</formula>
    </cfRule>
  </conditionalFormatting>
  <conditionalFormatting sqref="AH837:AI837">
    <cfRule type="expression" dxfId="2100" priority="2109">
      <formula>$J837:$J3970="CLOSED"</formula>
    </cfRule>
    <cfRule type="expression" dxfId="2099" priority="2110">
      <formula>$J837:$J3970="OPEN"</formula>
    </cfRule>
  </conditionalFormatting>
  <conditionalFormatting sqref="AJ837:AK837 AO837:AQ837">
    <cfRule type="expression" dxfId="2098" priority="2107">
      <formula>$J837:$J4160="CLOSED"</formula>
    </cfRule>
    <cfRule type="expression" dxfId="2097" priority="2108">
      <formula>$J837:$J4160="OPEN"</formula>
    </cfRule>
  </conditionalFormatting>
  <conditionalFormatting sqref="E837">
    <cfRule type="expression" dxfId="2096" priority="2103">
      <formula>$J837:$J4518="CLOSED"</formula>
    </cfRule>
    <cfRule type="expression" dxfId="2095" priority="2104">
      <formula>$J837:$J4518="OPEN"</formula>
    </cfRule>
  </conditionalFormatting>
  <conditionalFormatting sqref="E837">
    <cfRule type="expression" dxfId="2094" priority="2101">
      <formula>$J837:$J4496="CLOSED"</formula>
    </cfRule>
    <cfRule type="expression" dxfId="2093" priority="2102">
      <formula>$J837:$J4496="OPEN"</formula>
    </cfRule>
  </conditionalFormatting>
  <conditionalFormatting sqref="D837 G837">
    <cfRule type="expression" dxfId="2092" priority="2099">
      <formula>$J837:$J3999="CLOSED"</formula>
    </cfRule>
    <cfRule type="expression" dxfId="2091" priority="2100">
      <formula>$J837:$J3999="OPEN"</formula>
    </cfRule>
  </conditionalFormatting>
  <conditionalFormatting sqref="F837 W837">
    <cfRule type="expression" dxfId="2090" priority="2097">
      <formula>$J837:$J3998="CLOSED"</formula>
    </cfRule>
    <cfRule type="expression" dxfId="2089" priority="2098">
      <formula>$J837:$J3998="OPEN"</formula>
    </cfRule>
  </conditionalFormatting>
  <conditionalFormatting sqref="AL837:AN837 AR837 L837:V837 Z837:AG837 C837">
    <cfRule type="expression" dxfId="2088" priority="2095">
      <formula>$J837:$J3909="CLOSED"</formula>
    </cfRule>
    <cfRule type="expression" dxfId="2087" priority="2096">
      <formula>$J837:$J3909="OPEN"</formula>
    </cfRule>
  </conditionalFormatting>
  <conditionalFormatting sqref="X837">
    <cfRule type="expression" dxfId="2086" priority="2093">
      <formula>$J837:$J4040="CLOSED"</formula>
    </cfRule>
    <cfRule type="expression" dxfId="2085" priority="2094">
      <formula>$J837:$J4040="OPEN"</formula>
    </cfRule>
  </conditionalFormatting>
  <conditionalFormatting sqref="B837">
    <cfRule type="expression" dxfId="2084" priority="2091">
      <formula>$J837:$J4498="CLOSED"</formula>
    </cfRule>
    <cfRule type="expression" dxfId="2083" priority="2092">
      <formula>$J837:$J4498="OPEN"</formula>
    </cfRule>
  </conditionalFormatting>
  <conditionalFormatting sqref="B837">
    <cfRule type="expression" dxfId="2082" priority="2089">
      <formula>$J837:$J4522="CLOSED"</formula>
    </cfRule>
    <cfRule type="expression" dxfId="2081" priority="2090">
      <formula>$J837:$J4522="OPEN"</formula>
    </cfRule>
  </conditionalFormatting>
  <conditionalFormatting sqref="J837">
    <cfRule type="expression" dxfId="2080" priority="2087">
      <formula>$J837:$J4730="CLOSED"</formula>
    </cfRule>
    <cfRule type="expression" dxfId="2079" priority="2088">
      <formula>$J837:$J4730="OPEN"</formula>
    </cfRule>
  </conditionalFormatting>
  <conditionalFormatting sqref="AH837:AI837">
    <cfRule type="expression" dxfId="2078" priority="2085">
      <formula>$J837:$J3970="CLOSED"</formula>
    </cfRule>
    <cfRule type="expression" dxfId="2077" priority="2086">
      <formula>$J837:$J3970="OPEN"</formula>
    </cfRule>
  </conditionalFormatting>
  <conditionalFormatting sqref="AJ837:AK837 AO837:AQ837">
    <cfRule type="expression" dxfId="2076" priority="2083">
      <formula>$J837:$J4160="CLOSED"</formula>
    </cfRule>
    <cfRule type="expression" dxfId="2075" priority="2084">
      <formula>$J837:$J4160="OPEN"</formula>
    </cfRule>
  </conditionalFormatting>
  <conditionalFormatting sqref="Y837">
    <cfRule type="expression" dxfId="2074" priority="2079">
      <formula>$J837:$J4040="CLOSED"</formula>
    </cfRule>
    <cfRule type="expression" dxfId="2073" priority="2080">
      <formula>$J837:$J4040="OPEN"</formula>
    </cfRule>
  </conditionalFormatting>
  <conditionalFormatting sqref="H837:I837">
    <cfRule type="expression" dxfId="2072" priority="2077">
      <formula>$J837:$J4089="CLOSED"</formula>
    </cfRule>
    <cfRule type="expression" dxfId="2071" priority="2078">
      <formula>$J837:$J4089="OPEN"</formula>
    </cfRule>
  </conditionalFormatting>
  <conditionalFormatting sqref="H837:I837">
    <cfRule type="expression" dxfId="2070" priority="2075">
      <formula>$J837:$J4089="CLOSED"</formula>
    </cfRule>
    <cfRule type="expression" dxfId="2069" priority="2076">
      <formula>$J837:$J4089="OPEN"</formula>
    </cfRule>
  </conditionalFormatting>
  <conditionalFormatting sqref="K837">
    <cfRule type="expression" dxfId="2068" priority="2073">
      <formula>$J837:$J4518="CLOSED"</formula>
    </cfRule>
    <cfRule type="expression" dxfId="2067" priority="2074">
      <formula>$J837:$J4518="OPEN"</formula>
    </cfRule>
  </conditionalFormatting>
  <conditionalFormatting sqref="K837">
    <cfRule type="expression" dxfId="2066" priority="2071">
      <formula>$J837:$J4496="CLOSED"</formula>
    </cfRule>
    <cfRule type="expression" dxfId="2065" priority="2072">
      <formula>$J837:$J4496="OPEN"</formula>
    </cfRule>
  </conditionalFormatting>
  <conditionalFormatting sqref="K837">
    <cfRule type="expression" dxfId="2064" priority="2069">
      <formula>$J837:$J4518="CLOSED"</formula>
    </cfRule>
    <cfRule type="expression" dxfId="2063" priority="2070">
      <formula>$J837:$J4518="OPEN"</formula>
    </cfRule>
  </conditionalFormatting>
  <conditionalFormatting sqref="K837">
    <cfRule type="expression" dxfId="2062" priority="2067">
      <formula>$J837:$J4496="CLOSED"</formula>
    </cfRule>
    <cfRule type="expression" dxfId="2061" priority="2068">
      <formula>$J837:$J4496="OPEN"</formula>
    </cfRule>
  </conditionalFormatting>
  <conditionalFormatting sqref="A839:A840">
    <cfRule type="expression" dxfId="2060" priority="2065">
      <formula>$J839:$J4210="CLOSED"</formula>
    </cfRule>
    <cfRule type="expression" dxfId="2059" priority="2066">
      <formula>$J839:$J4210="OPEN"</formula>
    </cfRule>
  </conditionalFormatting>
  <conditionalFormatting sqref="D839 G839">
    <cfRule type="expression" dxfId="2058" priority="2063">
      <formula>$J839:$J4001="CLOSED"</formula>
    </cfRule>
    <cfRule type="expression" dxfId="2057" priority="2064">
      <formula>$J839:$J4001="OPEN"</formula>
    </cfRule>
  </conditionalFormatting>
  <conditionalFormatting sqref="F839 W839">
    <cfRule type="expression" dxfId="2056" priority="2061">
      <formula>$J839:$J4000="CLOSED"</formula>
    </cfRule>
    <cfRule type="expression" dxfId="2055" priority="2062">
      <formula>$J839:$J4000="OPEN"</formula>
    </cfRule>
  </conditionalFormatting>
  <conditionalFormatting sqref="AL839:AN839 AR839 L839:V839 Z839:AG839 C839">
    <cfRule type="expression" dxfId="2054" priority="2059">
      <formula>$J839:$J3911="CLOSED"</formula>
    </cfRule>
    <cfRule type="expression" dxfId="2053" priority="2060">
      <formula>$J839:$J3911="OPEN"</formula>
    </cfRule>
  </conditionalFormatting>
  <conditionalFormatting sqref="X839">
    <cfRule type="expression" dxfId="2052" priority="2057">
      <formula>$J839:$J4042="CLOSED"</formula>
    </cfRule>
    <cfRule type="expression" dxfId="2051" priority="2058">
      <formula>$J839:$J4042="OPEN"</formula>
    </cfRule>
  </conditionalFormatting>
  <conditionalFormatting sqref="B839">
    <cfRule type="expression" dxfId="2050" priority="2055">
      <formula>$J839:$J4500="CLOSED"</formula>
    </cfRule>
    <cfRule type="expression" dxfId="2049" priority="2056">
      <formula>$J839:$J4500="OPEN"</formula>
    </cfRule>
  </conditionalFormatting>
  <conditionalFormatting sqref="B839">
    <cfRule type="expression" dxfId="2048" priority="2053">
      <formula>$J839:$J4524="CLOSED"</formula>
    </cfRule>
    <cfRule type="expression" dxfId="2047" priority="2054">
      <formula>$J839:$J4524="OPEN"</formula>
    </cfRule>
  </conditionalFormatting>
  <conditionalFormatting sqref="J839">
    <cfRule type="expression" dxfId="2046" priority="2051">
      <formula>$J839:$J4732="CLOSED"</formula>
    </cfRule>
    <cfRule type="expression" dxfId="2045" priority="2052">
      <formula>$J839:$J4732="OPEN"</formula>
    </cfRule>
  </conditionalFormatting>
  <conditionalFormatting sqref="AH839:AI839">
    <cfRule type="expression" dxfId="2044" priority="2049">
      <formula>$J839:$J3972="CLOSED"</formula>
    </cfRule>
    <cfRule type="expression" dxfId="2043" priority="2050">
      <formula>$J839:$J3972="OPEN"</formula>
    </cfRule>
  </conditionalFormatting>
  <conditionalFormatting sqref="AJ839:AK839 AO839:AQ839">
    <cfRule type="expression" dxfId="2042" priority="2047">
      <formula>$J839:$J4162="CLOSED"</formula>
    </cfRule>
    <cfRule type="expression" dxfId="2041" priority="2048">
      <formula>$J839:$J4162="OPEN"</formula>
    </cfRule>
  </conditionalFormatting>
  <conditionalFormatting sqref="K839">
    <cfRule type="expression" dxfId="2040" priority="2045">
      <formula>$J839:$J4840="CLOSED"</formula>
    </cfRule>
    <cfRule type="expression" dxfId="2039" priority="2046">
      <formula>$J839:$J4840="OPEN"</formula>
    </cfRule>
  </conditionalFormatting>
  <conditionalFormatting sqref="H839:I840">
    <cfRule type="expression" dxfId="2038" priority="2043">
      <formula>$J839:$J4091="CLOSED"</formula>
    </cfRule>
    <cfRule type="expression" dxfId="2037" priority="2044">
      <formula>$J839:$J4091="OPEN"</formula>
    </cfRule>
  </conditionalFormatting>
  <conditionalFormatting sqref="E839:E840">
    <cfRule type="expression" dxfId="2036" priority="2041">
      <formula>$J839:$J4520="CLOSED"</formula>
    </cfRule>
    <cfRule type="expression" dxfId="2035" priority="2042">
      <formula>$J839:$J4520="OPEN"</formula>
    </cfRule>
  </conditionalFormatting>
  <conditionalFormatting sqref="E839:E840">
    <cfRule type="expression" dxfId="2034" priority="2039">
      <formula>$J839:$J4498="CLOSED"</formula>
    </cfRule>
    <cfRule type="expression" dxfId="2033" priority="2040">
      <formula>$J839:$J4498="OPEN"</formula>
    </cfRule>
  </conditionalFormatting>
  <conditionalFormatting sqref="D840 G840">
    <cfRule type="expression" dxfId="2032" priority="2037">
      <formula>$J840:$J4002="CLOSED"</formula>
    </cfRule>
    <cfRule type="expression" dxfId="2031" priority="2038">
      <formula>$J840:$J4002="OPEN"</formula>
    </cfRule>
  </conditionalFormatting>
  <conditionalFormatting sqref="F840 W840">
    <cfRule type="expression" dxfId="2030" priority="2035">
      <formula>$J840:$J4001="CLOSED"</formula>
    </cfRule>
    <cfRule type="expression" dxfId="2029" priority="2036">
      <formula>$J840:$J4001="OPEN"</formula>
    </cfRule>
  </conditionalFormatting>
  <conditionalFormatting sqref="AL840:AN840 AR840 L840:V840 Z840:AG840 C840">
    <cfRule type="expression" dxfId="2028" priority="2033">
      <formula>$J840:$J3912="CLOSED"</formula>
    </cfRule>
    <cfRule type="expression" dxfId="2027" priority="2034">
      <formula>$J840:$J3912="OPEN"</formula>
    </cfRule>
  </conditionalFormatting>
  <conditionalFormatting sqref="X840">
    <cfRule type="expression" dxfId="2026" priority="2031">
      <formula>$J840:$J4043="CLOSED"</formula>
    </cfRule>
    <cfRule type="expression" dxfId="2025" priority="2032">
      <formula>$J840:$J4043="OPEN"</formula>
    </cfRule>
  </conditionalFormatting>
  <conditionalFormatting sqref="B840">
    <cfRule type="expression" dxfId="2024" priority="2029">
      <formula>$J840:$J4501="CLOSED"</formula>
    </cfRule>
    <cfRule type="expression" dxfId="2023" priority="2030">
      <formula>$J840:$J4501="OPEN"</formula>
    </cfRule>
  </conditionalFormatting>
  <conditionalFormatting sqref="B840">
    <cfRule type="expression" dxfId="2022" priority="2027">
      <formula>$J840:$J4525="CLOSED"</formula>
    </cfRule>
    <cfRule type="expression" dxfId="2021" priority="2028">
      <formula>$J840:$J4525="OPEN"</formula>
    </cfRule>
  </conditionalFormatting>
  <conditionalFormatting sqref="J840">
    <cfRule type="expression" dxfId="2020" priority="2025">
      <formula>$J840:$J4733="CLOSED"</formula>
    </cfRule>
    <cfRule type="expression" dxfId="2019" priority="2026">
      <formula>$J840:$J4733="OPEN"</formula>
    </cfRule>
  </conditionalFormatting>
  <conditionalFormatting sqref="AH840:AI840">
    <cfRule type="expression" dxfId="2018" priority="2023">
      <formula>$J840:$J3973="CLOSED"</formula>
    </cfRule>
    <cfRule type="expression" dxfId="2017" priority="2024">
      <formula>$J840:$J3973="OPEN"</formula>
    </cfRule>
  </conditionalFormatting>
  <conditionalFormatting sqref="AJ840:AK840 AO840:AQ840">
    <cfRule type="expression" dxfId="2016" priority="2021">
      <formula>$J840:$J4163="CLOSED"</formula>
    </cfRule>
    <cfRule type="expression" dxfId="2015" priority="2022">
      <formula>$J840:$J4163="OPEN"</formula>
    </cfRule>
  </conditionalFormatting>
  <conditionalFormatting sqref="K840">
    <cfRule type="expression" dxfId="2014" priority="2019">
      <formula>$J840:$J4841="CLOSED"</formula>
    </cfRule>
    <cfRule type="expression" dxfId="2013" priority="2020">
      <formula>$J840:$J4841="OPEN"</formula>
    </cfRule>
  </conditionalFormatting>
  <conditionalFormatting sqref="H840:I840">
    <cfRule type="expression" dxfId="2012" priority="2017">
      <formula>$J840:$J4092="CLOSED"</formula>
    </cfRule>
    <cfRule type="expression" dxfId="2011" priority="2018">
      <formula>$J840:$J4092="OPEN"</formula>
    </cfRule>
  </conditionalFormatting>
  <conditionalFormatting sqref="E840">
    <cfRule type="expression" dxfId="2010" priority="2015">
      <formula>$J840:$J4521="CLOSED"</formula>
    </cfRule>
    <cfRule type="expression" dxfId="2009" priority="2016">
      <formula>$J840:$J4521="OPEN"</formula>
    </cfRule>
  </conditionalFormatting>
  <conditionalFormatting sqref="E840">
    <cfRule type="expression" dxfId="2008" priority="2013">
      <formula>$J840:$J4499="CLOSED"</formula>
    </cfRule>
    <cfRule type="expression" dxfId="2007" priority="2014">
      <formula>$J840:$J4499="OPEN"</formula>
    </cfRule>
  </conditionalFormatting>
  <conditionalFormatting sqref="D839 G839">
    <cfRule type="expression" dxfId="2006" priority="2011">
      <formula>$J839:$J4001="CLOSED"</formula>
    </cfRule>
    <cfRule type="expression" dxfId="2005" priority="2012">
      <formula>$J839:$J4001="OPEN"</formula>
    </cfRule>
  </conditionalFormatting>
  <conditionalFormatting sqref="F839 W839">
    <cfRule type="expression" dxfId="2004" priority="2009">
      <formula>$J839:$J4000="CLOSED"</formula>
    </cfRule>
    <cfRule type="expression" dxfId="2003" priority="2010">
      <formula>$J839:$J4000="OPEN"</formula>
    </cfRule>
  </conditionalFormatting>
  <conditionalFormatting sqref="AL839:AN839 AR839 L839:V839 Z839:AG839 C839">
    <cfRule type="expression" dxfId="2002" priority="2007">
      <formula>$J839:$J3911="CLOSED"</formula>
    </cfRule>
    <cfRule type="expression" dxfId="2001" priority="2008">
      <formula>$J839:$J3911="OPEN"</formula>
    </cfRule>
  </conditionalFormatting>
  <conditionalFormatting sqref="X839">
    <cfRule type="expression" dxfId="2000" priority="2005">
      <formula>$J839:$J4042="CLOSED"</formula>
    </cfRule>
    <cfRule type="expression" dxfId="1999" priority="2006">
      <formula>$J839:$J4042="OPEN"</formula>
    </cfRule>
  </conditionalFormatting>
  <conditionalFormatting sqref="B839">
    <cfRule type="expression" dxfId="1998" priority="2003">
      <formula>$J839:$J4500="CLOSED"</formula>
    </cfRule>
    <cfRule type="expression" dxfId="1997" priority="2004">
      <formula>$J839:$J4500="OPEN"</formula>
    </cfRule>
  </conditionalFormatting>
  <conditionalFormatting sqref="B839">
    <cfRule type="expression" dxfId="1996" priority="2001">
      <formula>$J839:$J4524="CLOSED"</formula>
    </cfRule>
    <cfRule type="expression" dxfId="1995" priority="2002">
      <formula>$J839:$J4524="OPEN"</formula>
    </cfRule>
  </conditionalFormatting>
  <conditionalFormatting sqref="J839">
    <cfRule type="expression" dxfId="1994" priority="1999">
      <formula>$J839:$J4732="CLOSED"</formula>
    </cfRule>
    <cfRule type="expression" dxfId="1993" priority="2000">
      <formula>$J839:$J4732="OPEN"</formula>
    </cfRule>
  </conditionalFormatting>
  <conditionalFormatting sqref="AH839:AI839">
    <cfRule type="expression" dxfId="1992" priority="1997">
      <formula>$J839:$J3972="CLOSED"</formula>
    </cfRule>
    <cfRule type="expression" dxfId="1991" priority="1998">
      <formula>$J839:$J3972="OPEN"</formula>
    </cfRule>
  </conditionalFormatting>
  <conditionalFormatting sqref="AJ839:AK839 AO839:AQ839">
    <cfRule type="expression" dxfId="1990" priority="1995">
      <formula>$J839:$J4162="CLOSED"</formula>
    </cfRule>
    <cfRule type="expression" dxfId="1989" priority="1996">
      <formula>$J839:$J4162="OPEN"</formula>
    </cfRule>
  </conditionalFormatting>
  <conditionalFormatting sqref="D840 G840">
    <cfRule type="expression" dxfId="1988" priority="1993">
      <formula>$J840:$J4002="CLOSED"</formula>
    </cfRule>
    <cfRule type="expression" dxfId="1987" priority="1994">
      <formula>$J840:$J4002="OPEN"</formula>
    </cfRule>
  </conditionalFormatting>
  <conditionalFormatting sqref="F840 W840">
    <cfRule type="expression" dxfId="1986" priority="1991">
      <formula>$J840:$J4001="CLOSED"</formula>
    </cfRule>
    <cfRule type="expression" dxfId="1985" priority="1992">
      <formula>$J840:$J4001="OPEN"</formula>
    </cfRule>
  </conditionalFormatting>
  <conditionalFormatting sqref="AL840:AN840 AR840 L840:V840 Z840:AG840 C840">
    <cfRule type="expression" dxfId="1984" priority="1989">
      <formula>$J840:$J3912="CLOSED"</formula>
    </cfRule>
    <cfRule type="expression" dxfId="1983" priority="1990">
      <formula>$J840:$J3912="OPEN"</formula>
    </cfRule>
  </conditionalFormatting>
  <conditionalFormatting sqref="X840">
    <cfRule type="expression" dxfId="1982" priority="1987">
      <formula>$J840:$J4043="CLOSED"</formula>
    </cfRule>
    <cfRule type="expression" dxfId="1981" priority="1988">
      <formula>$J840:$J4043="OPEN"</formula>
    </cfRule>
  </conditionalFormatting>
  <conditionalFormatting sqref="B840">
    <cfRule type="expression" dxfId="1980" priority="1985">
      <formula>$J840:$J4501="CLOSED"</formula>
    </cfRule>
    <cfRule type="expression" dxfId="1979" priority="1986">
      <formula>$J840:$J4501="OPEN"</formula>
    </cfRule>
  </conditionalFormatting>
  <conditionalFormatting sqref="B840">
    <cfRule type="expression" dxfId="1978" priority="1983">
      <formula>$J840:$J4525="CLOSED"</formula>
    </cfRule>
    <cfRule type="expression" dxfId="1977" priority="1984">
      <formula>$J840:$J4525="OPEN"</formula>
    </cfRule>
  </conditionalFormatting>
  <conditionalFormatting sqref="J840">
    <cfRule type="expression" dxfId="1976" priority="1981">
      <formula>$J840:$J4733="CLOSED"</formula>
    </cfRule>
    <cfRule type="expression" dxfId="1975" priority="1982">
      <formula>$J840:$J4733="OPEN"</formula>
    </cfRule>
  </conditionalFormatting>
  <conditionalFormatting sqref="AH840:AI840">
    <cfRule type="expression" dxfId="1974" priority="1979">
      <formula>$J840:$J3973="CLOSED"</formula>
    </cfRule>
    <cfRule type="expression" dxfId="1973" priority="1980">
      <formula>$J840:$J3973="OPEN"</formula>
    </cfRule>
  </conditionalFormatting>
  <conditionalFormatting sqref="AJ840:AK840 AO840:AQ840">
    <cfRule type="expression" dxfId="1972" priority="1977">
      <formula>$J840:$J4163="CLOSED"</formula>
    </cfRule>
    <cfRule type="expression" dxfId="1971" priority="1978">
      <formula>$J840:$J4163="OPEN"</formula>
    </cfRule>
  </conditionalFormatting>
  <conditionalFormatting sqref="K840">
    <cfRule type="expression" dxfId="1970" priority="1975">
      <formula>$J840:$J4841="CLOSED"</formula>
    </cfRule>
    <cfRule type="expression" dxfId="1969" priority="1976">
      <formula>$J840:$J4841="OPEN"</formula>
    </cfRule>
  </conditionalFormatting>
  <conditionalFormatting sqref="K839">
    <cfRule type="expression" dxfId="1968" priority="1973">
      <formula>$J839:$J4842="CLOSED"</formula>
    </cfRule>
    <cfRule type="expression" dxfId="1967" priority="1974">
      <formula>$J839:$J4842="OPEN"</formula>
    </cfRule>
  </conditionalFormatting>
  <conditionalFormatting sqref="Y839">
    <cfRule type="expression" dxfId="1966" priority="1971">
      <formula>$J839:$J4042="CLOSED"</formula>
    </cfRule>
    <cfRule type="expression" dxfId="1965" priority="1972">
      <formula>$J839:$J4042="OPEN"</formula>
    </cfRule>
  </conditionalFormatting>
  <conditionalFormatting sqref="Y840">
    <cfRule type="expression" dxfId="1964" priority="1969">
      <formula>$J840:$J4043="CLOSED"</formula>
    </cfRule>
    <cfRule type="expression" dxfId="1963" priority="1970">
      <formula>$J840:$J4043="OPEN"</formula>
    </cfRule>
  </conditionalFormatting>
  <conditionalFormatting sqref="A838">
    <cfRule type="expression" dxfId="1962" priority="1967">
      <formula>$J838:$J4209="CLOSED"</formula>
    </cfRule>
    <cfRule type="expression" dxfId="1961" priority="1968">
      <formula>$J838:$J4209="OPEN"</formula>
    </cfRule>
  </conditionalFormatting>
  <conditionalFormatting sqref="D838 G838">
    <cfRule type="expression" dxfId="1960" priority="1965">
      <formula>$J838:$J4000="CLOSED"</formula>
    </cfRule>
    <cfRule type="expression" dxfId="1959" priority="1966">
      <formula>$J838:$J4000="OPEN"</formula>
    </cfRule>
  </conditionalFormatting>
  <conditionalFormatting sqref="F838 W838">
    <cfRule type="expression" dxfId="1958" priority="1963">
      <formula>$J838:$J3999="CLOSED"</formula>
    </cfRule>
    <cfRule type="expression" dxfId="1957" priority="1964">
      <formula>$J838:$J3999="OPEN"</formula>
    </cfRule>
  </conditionalFormatting>
  <conditionalFormatting sqref="AL838:AN838 AR838 L838:V838 Z838:AG838 C838">
    <cfRule type="expression" dxfId="1956" priority="1961">
      <formula>$J838:$J3910="CLOSED"</formula>
    </cfRule>
    <cfRule type="expression" dxfId="1955" priority="1962">
      <formula>$J838:$J3910="OPEN"</formula>
    </cfRule>
  </conditionalFormatting>
  <conditionalFormatting sqref="X838">
    <cfRule type="expression" dxfId="1954" priority="1959">
      <formula>$J838:$J4041="CLOSED"</formula>
    </cfRule>
    <cfRule type="expression" dxfId="1953" priority="1960">
      <formula>$J838:$J4041="OPEN"</formula>
    </cfRule>
  </conditionalFormatting>
  <conditionalFormatting sqref="B838">
    <cfRule type="expression" dxfId="1952" priority="1957">
      <formula>$J838:$J4499="CLOSED"</formula>
    </cfRule>
    <cfRule type="expression" dxfId="1951" priority="1958">
      <formula>$J838:$J4499="OPEN"</formula>
    </cfRule>
  </conditionalFormatting>
  <conditionalFormatting sqref="B838">
    <cfRule type="expression" dxfId="1950" priority="1955">
      <formula>$J838:$J4523="CLOSED"</formula>
    </cfRule>
    <cfRule type="expression" dxfId="1949" priority="1956">
      <formula>$J838:$J4523="OPEN"</formula>
    </cfRule>
  </conditionalFormatting>
  <conditionalFormatting sqref="J838">
    <cfRule type="expression" dxfId="1948" priority="1953">
      <formula>$J838:$J4731="CLOSED"</formula>
    </cfRule>
    <cfRule type="expression" dxfId="1947" priority="1954">
      <formula>$J838:$J4731="OPEN"</formula>
    </cfRule>
  </conditionalFormatting>
  <conditionalFormatting sqref="AH838:AI838">
    <cfRule type="expression" dxfId="1946" priority="1951">
      <formula>$J838:$J3971="CLOSED"</formula>
    </cfRule>
    <cfRule type="expression" dxfId="1945" priority="1952">
      <formula>$J838:$J3971="OPEN"</formula>
    </cfRule>
  </conditionalFormatting>
  <conditionalFormatting sqref="AJ838:AK838 AO838:AQ838">
    <cfRule type="expression" dxfId="1944" priority="1949">
      <formula>$J838:$J4161="CLOSED"</formula>
    </cfRule>
    <cfRule type="expression" dxfId="1943" priority="1950">
      <formula>$J838:$J4161="OPEN"</formula>
    </cfRule>
  </conditionalFormatting>
  <conditionalFormatting sqref="K838">
    <cfRule type="expression" dxfId="1942" priority="1947">
      <formula>$J838:$J4841="CLOSED"</formula>
    </cfRule>
    <cfRule type="expression" dxfId="1941" priority="1948">
      <formula>$J838:$J4841="OPEN"</formula>
    </cfRule>
  </conditionalFormatting>
  <conditionalFormatting sqref="H838:I840">
    <cfRule type="expression" dxfId="1940" priority="1945">
      <formula>$J838:$J4090="CLOSED"</formula>
    </cfRule>
    <cfRule type="expression" dxfId="1939" priority="1946">
      <formula>$J838:$J4090="OPEN"</formula>
    </cfRule>
  </conditionalFormatting>
  <conditionalFormatting sqref="E838">
    <cfRule type="expression" dxfId="1938" priority="1943">
      <formula>$J838:$J4519="CLOSED"</formula>
    </cfRule>
    <cfRule type="expression" dxfId="1937" priority="1944">
      <formula>$J838:$J4519="OPEN"</formula>
    </cfRule>
  </conditionalFormatting>
  <conditionalFormatting sqref="E838">
    <cfRule type="expression" dxfId="1936" priority="1941">
      <formula>$J838:$J4497="CLOSED"</formula>
    </cfRule>
    <cfRule type="expression" dxfId="1935" priority="1942">
      <formula>$J838:$J4497="OPEN"</formula>
    </cfRule>
  </conditionalFormatting>
  <conditionalFormatting sqref="Y838">
    <cfRule type="expression" dxfId="1934" priority="1939">
      <formula>$J838:$J4041="CLOSED"</formula>
    </cfRule>
    <cfRule type="expression" dxfId="1933" priority="1940">
      <formula>$J838:$J4041="OPEN"</formula>
    </cfRule>
  </conditionalFormatting>
  <conditionalFormatting sqref="A841">
    <cfRule type="expression" dxfId="1932" priority="1937">
      <formula>$J841:$J4212="CLOSED"</formula>
    </cfRule>
    <cfRule type="expression" dxfId="1931" priority="1938">
      <formula>$J841:$J4212="OPEN"</formula>
    </cfRule>
  </conditionalFormatting>
  <conditionalFormatting sqref="Y841">
    <cfRule type="expression" dxfId="1930" priority="1935">
      <formula>$J841:$J3930="CLOSED"</formula>
    </cfRule>
    <cfRule type="expression" dxfId="1929" priority="1936">
      <formula>$J841:$J3930="OPEN"</formula>
    </cfRule>
  </conditionalFormatting>
  <conditionalFormatting sqref="C841:C844">
    <cfRule type="expression" dxfId="1928" priority="1933">
      <formula>$J841:$J4040="CLOSED"</formula>
    </cfRule>
    <cfRule type="expression" dxfId="1927" priority="1934">
      <formula>$J841:$J4040="OPEN"</formula>
    </cfRule>
  </conditionalFormatting>
  <conditionalFormatting sqref="AH841:AI841">
    <cfRule type="expression" dxfId="1926" priority="1931">
      <formula>$J841:$J3989="CLOSED"</formula>
    </cfRule>
    <cfRule type="expression" dxfId="1925" priority="1932">
      <formula>$J841:$J3989="OPEN"</formula>
    </cfRule>
  </conditionalFormatting>
  <conditionalFormatting sqref="E841">
    <cfRule type="expression" dxfId="1924" priority="1929">
      <formula>$J841:$J4524="CLOSED"</formula>
    </cfRule>
    <cfRule type="expression" dxfId="1923" priority="1930">
      <formula>$J841:$J4524="OPEN"</formula>
    </cfRule>
  </conditionalFormatting>
  <conditionalFormatting sqref="J841">
    <cfRule type="expression" dxfId="1922" priority="1927">
      <formula>$J841:$J4736="CLOSED"</formula>
    </cfRule>
    <cfRule type="expression" dxfId="1921" priority="1928">
      <formula>$J841:$J4736="OPEN"</formula>
    </cfRule>
  </conditionalFormatting>
  <conditionalFormatting sqref="F841:F842">
    <cfRule type="expression" dxfId="1920" priority="1925">
      <formula>$J841:$J4554="CLOSED"</formula>
    </cfRule>
    <cfRule type="expression" dxfId="1919" priority="1926">
      <formula>$J841:$J4554="OPEN"</formula>
    </cfRule>
  </conditionalFormatting>
  <conditionalFormatting sqref="E841">
    <cfRule type="expression" dxfId="1918" priority="1923">
      <formula>$J841:$J4502="CLOSED"</formula>
    </cfRule>
    <cfRule type="expression" dxfId="1917" priority="1924">
      <formula>$J841:$J4502="OPEN"</formula>
    </cfRule>
  </conditionalFormatting>
  <conditionalFormatting sqref="D841:D844">
    <cfRule type="expression" dxfId="1916" priority="1921">
      <formula>$J841:$J4819="CLOSED"</formula>
    </cfRule>
    <cfRule type="expression" dxfId="1915" priority="1922">
      <formula>$J841:$J4819="OPEN"</formula>
    </cfRule>
  </conditionalFormatting>
  <conditionalFormatting sqref="B841:B844">
    <cfRule type="expression" dxfId="1914" priority="1919">
      <formula>$J841:$J4528="CLOSED"</formula>
    </cfRule>
    <cfRule type="expression" dxfId="1913" priority="1920">
      <formula>$J841:$J4528="OPEN"</formula>
    </cfRule>
  </conditionalFormatting>
  <conditionalFormatting sqref="AJ841:AK841 AO841:AQ841">
    <cfRule type="expression" dxfId="1912" priority="1917">
      <formula>$J841:$J4179="CLOSED"</formula>
    </cfRule>
    <cfRule type="expression" dxfId="1911" priority="1918">
      <formula>$J841:$J4179="OPEN"</formula>
    </cfRule>
  </conditionalFormatting>
  <conditionalFormatting sqref="B841:B844 F841:F842">
    <cfRule type="expression" dxfId="1910" priority="1915">
      <formula>$J841:$J4504="CLOSED"</formula>
    </cfRule>
    <cfRule type="expression" dxfId="1909" priority="1916">
      <formula>$J841:$J4504="OPEN"</formula>
    </cfRule>
  </conditionalFormatting>
  <conditionalFormatting sqref="W841:W844">
    <cfRule type="expression" dxfId="1908" priority="1913">
      <formula>$J841:$J4654="CLOSED"</formula>
    </cfRule>
    <cfRule type="expression" dxfId="1907" priority="1914">
      <formula>$J841:$J4654="OPEN"</formula>
    </cfRule>
  </conditionalFormatting>
  <conditionalFormatting sqref="D841:D844">
    <cfRule type="expression" dxfId="1906" priority="1911">
      <formula>$J841:$J4843="CLOSED"</formula>
    </cfRule>
    <cfRule type="expression" dxfId="1905" priority="1912">
      <formula>$J841:$J4843="OPEN"</formula>
    </cfRule>
  </conditionalFormatting>
  <conditionalFormatting sqref="AL841:AN841 AR841 L841:V841 Z841:AG841 X841">
    <cfRule type="expression" dxfId="1904" priority="1909">
      <formula>$J841:$J3928="CLOSED"</formula>
    </cfRule>
    <cfRule type="expression" dxfId="1903" priority="1910">
      <formula>$J841:$J3928="OPEN"</formula>
    </cfRule>
  </conditionalFormatting>
  <conditionalFormatting sqref="K841">
    <cfRule type="expression" dxfId="1902" priority="1907">
      <formula>$J841:$J4164="CLOSED"</formula>
    </cfRule>
    <cfRule type="expression" dxfId="1901" priority="1908">
      <formula>$J841:$J4164="OPEN"</formula>
    </cfRule>
  </conditionalFormatting>
  <conditionalFormatting sqref="G841">
    <cfRule type="expression" dxfId="1900" priority="1905">
      <formula>$J841:$J4249="CLOSED"</formula>
    </cfRule>
    <cfRule type="expression" dxfId="1899" priority="1906">
      <formula>$J841:$J4249="OPEN"</formula>
    </cfRule>
  </conditionalFormatting>
  <conditionalFormatting sqref="H841:I841">
    <cfRule type="expression" dxfId="1898" priority="1895">
      <formula>$J841:$J4093="CLOSED"</formula>
    </cfRule>
    <cfRule type="expression" dxfId="1897" priority="1896">
      <formula>$J841:$J4093="OPEN"</formula>
    </cfRule>
  </conditionalFormatting>
  <conditionalFormatting sqref="H841:I841">
    <cfRule type="expression" dxfId="1896" priority="1893">
      <formula>$J841:$J4093="CLOSED"</formula>
    </cfRule>
    <cfRule type="expression" dxfId="1895" priority="1894">
      <formula>$J841:$J4093="OPEN"</formula>
    </cfRule>
  </conditionalFormatting>
  <conditionalFormatting sqref="H841:I841">
    <cfRule type="expression" dxfId="1894" priority="1891">
      <formula>$J841:$J4093="CLOSED"</formula>
    </cfRule>
    <cfRule type="expression" dxfId="1893" priority="1892">
      <formula>$J841:$J4093="OPEN"</formula>
    </cfRule>
  </conditionalFormatting>
  <conditionalFormatting sqref="G843">
    <cfRule type="expression" dxfId="1892" priority="1889">
      <formula>$J843:$J4005="CLOSED"</formula>
    </cfRule>
    <cfRule type="expression" dxfId="1891" priority="1890">
      <formula>$J843:$J4005="OPEN"</formula>
    </cfRule>
  </conditionalFormatting>
  <conditionalFormatting sqref="F843">
    <cfRule type="expression" dxfId="1890" priority="1887">
      <formula>$J843:$J4004="CLOSED"</formula>
    </cfRule>
    <cfRule type="expression" dxfId="1889" priority="1888">
      <formula>$J843:$J4004="OPEN"</formula>
    </cfRule>
  </conditionalFormatting>
  <conditionalFormatting sqref="E843:E844">
    <cfRule type="expression" dxfId="1888" priority="1885">
      <formula>$J843:$J4524="CLOSED"</formula>
    </cfRule>
    <cfRule type="expression" dxfId="1887" priority="1886">
      <formula>$J843:$J4524="OPEN"</formula>
    </cfRule>
  </conditionalFormatting>
  <conditionalFormatting sqref="E843:E844">
    <cfRule type="expression" dxfId="1886" priority="1883">
      <formula>$J843:$J4502="CLOSED"</formula>
    </cfRule>
    <cfRule type="expression" dxfId="1885" priority="1884">
      <formula>$J843:$J4502="OPEN"</formula>
    </cfRule>
  </conditionalFormatting>
  <conditionalFormatting sqref="G844">
    <cfRule type="expression" dxfId="1884" priority="1881">
      <formula>$J844:$J4006="CLOSED"</formula>
    </cfRule>
    <cfRule type="expression" dxfId="1883" priority="1882">
      <formula>$J844:$J4006="OPEN"</formula>
    </cfRule>
  </conditionalFormatting>
  <conditionalFormatting sqref="F844">
    <cfRule type="expression" dxfId="1882" priority="1879">
      <formula>$J844:$J4005="CLOSED"</formula>
    </cfRule>
    <cfRule type="expression" dxfId="1881" priority="1880">
      <formula>$J844:$J4005="OPEN"</formula>
    </cfRule>
  </conditionalFormatting>
  <conditionalFormatting sqref="E844">
    <cfRule type="expression" dxfId="1880" priority="1877">
      <formula>$J844:$J4525="CLOSED"</formula>
    </cfRule>
    <cfRule type="expression" dxfId="1879" priority="1878">
      <formula>$J844:$J4525="OPEN"</formula>
    </cfRule>
  </conditionalFormatting>
  <conditionalFormatting sqref="E844">
    <cfRule type="expression" dxfId="1878" priority="1875">
      <formula>$J844:$J4503="CLOSED"</formula>
    </cfRule>
    <cfRule type="expression" dxfId="1877" priority="1876">
      <formula>$J844:$J4503="OPEN"</formula>
    </cfRule>
  </conditionalFormatting>
  <conditionalFormatting sqref="G843">
    <cfRule type="expression" dxfId="1876" priority="1873">
      <formula>$J843:$J4005="CLOSED"</formula>
    </cfRule>
    <cfRule type="expression" dxfId="1875" priority="1874">
      <formula>$J843:$J4005="OPEN"</formula>
    </cfRule>
  </conditionalFormatting>
  <conditionalFormatting sqref="F843">
    <cfRule type="expression" dxfId="1874" priority="1871">
      <formula>$J843:$J4004="CLOSED"</formula>
    </cfRule>
    <cfRule type="expression" dxfId="1873" priority="1872">
      <formula>$J843:$J4004="OPEN"</formula>
    </cfRule>
  </conditionalFormatting>
  <conditionalFormatting sqref="G844">
    <cfRule type="expression" dxfId="1872" priority="1869">
      <formula>$J844:$J4006="CLOSED"</formula>
    </cfRule>
    <cfRule type="expression" dxfId="1871" priority="1870">
      <formula>$J844:$J4006="OPEN"</formula>
    </cfRule>
  </conditionalFormatting>
  <conditionalFormatting sqref="F844">
    <cfRule type="expression" dxfId="1870" priority="1867">
      <formula>$J844:$J4005="CLOSED"</formula>
    </cfRule>
    <cfRule type="expression" dxfId="1869" priority="1868">
      <formula>$J844:$J4005="OPEN"</formula>
    </cfRule>
  </conditionalFormatting>
  <conditionalFormatting sqref="K843">
    <cfRule type="expression" dxfId="1868" priority="1865">
      <formula>$J843:$J4844="CLOSED"</formula>
    </cfRule>
    <cfRule type="expression" dxfId="1867" priority="1866">
      <formula>$J843:$J4844="OPEN"</formula>
    </cfRule>
  </conditionalFormatting>
  <conditionalFormatting sqref="K844">
    <cfRule type="expression" dxfId="1866" priority="1863">
      <formula>$J844:$J4845="CLOSED"</formula>
    </cfRule>
    <cfRule type="expression" dxfId="1865" priority="1864">
      <formula>$J844:$J4845="OPEN"</formula>
    </cfRule>
  </conditionalFormatting>
  <conditionalFormatting sqref="K844">
    <cfRule type="expression" dxfId="1864" priority="1861">
      <formula>$J844:$J4845="CLOSED"</formula>
    </cfRule>
    <cfRule type="expression" dxfId="1863" priority="1862">
      <formula>$J844:$J4845="OPEN"</formula>
    </cfRule>
  </conditionalFormatting>
  <conditionalFormatting sqref="K843">
    <cfRule type="expression" dxfId="1862" priority="1859">
      <formula>$J843:$J4846="CLOSED"</formula>
    </cfRule>
    <cfRule type="expression" dxfId="1861" priority="1860">
      <formula>$J843:$J4846="OPEN"</formula>
    </cfRule>
  </conditionalFormatting>
  <conditionalFormatting sqref="A845">
    <cfRule type="expression" dxfId="1860" priority="1857">
      <formula>$J845:$J4216="CLOSED"</formula>
    </cfRule>
    <cfRule type="expression" dxfId="1859" priority="1858">
      <formula>$J845:$J4216="OPEN"</formula>
    </cfRule>
  </conditionalFormatting>
  <conditionalFormatting sqref="Y845">
    <cfRule type="expression" dxfId="1858" priority="1855">
      <formula>$J845:$J3934="CLOSED"</formula>
    </cfRule>
    <cfRule type="expression" dxfId="1857" priority="1856">
      <formula>$J845:$J3934="OPEN"</formula>
    </cfRule>
  </conditionalFormatting>
  <conditionalFormatting sqref="C845">
    <cfRule type="expression" dxfId="1856" priority="1853">
      <formula>$J845:$J4044="CLOSED"</formula>
    </cfRule>
    <cfRule type="expression" dxfId="1855" priority="1854">
      <formula>$J845:$J4044="OPEN"</formula>
    </cfRule>
  </conditionalFormatting>
  <conditionalFormatting sqref="AH845:AI845">
    <cfRule type="expression" dxfId="1854" priority="1851">
      <formula>$J845:$J3993="CLOSED"</formula>
    </cfRule>
    <cfRule type="expression" dxfId="1853" priority="1852">
      <formula>$J845:$J3993="OPEN"</formula>
    </cfRule>
  </conditionalFormatting>
  <conditionalFormatting sqref="E845">
    <cfRule type="expression" dxfId="1852" priority="1849">
      <formula>$J845:$J4528="CLOSED"</formula>
    </cfRule>
    <cfRule type="expression" dxfId="1851" priority="1850">
      <formula>$J845:$J4528="OPEN"</formula>
    </cfRule>
  </conditionalFormatting>
  <conditionalFormatting sqref="J845">
    <cfRule type="expression" dxfId="1850" priority="1847">
      <formula>$J845:$J4740="CLOSED"</formula>
    </cfRule>
    <cfRule type="expression" dxfId="1849" priority="1848">
      <formula>$J845:$J4740="OPEN"</formula>
    </cfRule>
  </conditionalFormatting>
  <conditionalFormatting sqref="F845">
    <cfRule type="expression" dxfId="1848" priority="1845">
      <formula>$J845:$J4558="CLOSED"</formula>
    </cfRule>
    <cfRule type="expression" dxfId="1847" priority="1846">
      <formula>$J845:$J4558="OPEN"</formula>
    </cfRule>
  </conditionalFormatting>
  <conditionalFormatting sqref="E845">
    <cfRule type="expression" dxfId="1846" priority="1843">
      <formula>$J845:$J4506="CLOSED"</formula>
    </cfRule>
    <cfRule type="expression" dxfId="1845" priority="1844">
      <formula>$J845:$J4506="OPEN"</formula>
    </cfRule>
  </conditionalFormatting>
  <conditionalFormatting sqref="D845">
    <cfRule type="expression" dxfId="1844" priority="1841">
      <formula>$J845:$J4823="CLOSED"</formula>
    </cfRule>
    <cfRule type="expression" dxfId="1843" priority="1842">
      <formula>$J845:$J4823="OPEN"</formula>
    </cfRule>
  </conditionalFormatting>
  <conditionalFormatting sqref="B845">
    <cfRule type="expression" dxfId="1842" priority="1839">
      <formula>$J845:$J4532="CLOSED"</formula>
    </cfRule>
    <cfRule type="expression" dxfId="1841" priority="1840">
      <formula>$J845:$J4532="OPEN"</formula>
    </cfRule>
  </conditionalFormatting>
  <conditionalFormatting sqref="AJ845:AK845 AO845:AQ845">
    <cfRule type="expression" dxfId="1840" priority="1837">
      <formula>$J845:$J4183="CLOSED"</formula>
    </cfRule>
    <cfRule type="expression" dxfId="1839" priority="1838">
      <formula>$J845:$J4183="OPEN"</formula>
    </cfRule>
  </conditionalFormatting>
  <conditionalFormatting sqref="B845 F845">
    <cfRule type="expression" dxfId="1838" priority="1835">
      <formula>$J845:$J4508="CLOSED"</formula>
    </cfRule>
    <cfRule type="expression" dxfId="1837" priority="1836">
      <formula>$J845:$J4508="OPEN"</formula>
    </cfRule>
  </conditionalFormatting>
  <conditionalFormatting sqref="W845">
    <cfRule type="expression" dxfId="1836" priority="1833">
      <formula>$J845:$J4658="CLOSED"</formula>
    </cfRule>
    <cfRule type="expression" dxfId="1835" priority="1834">
      <formula>$J845:$J4658="OPEN"</formula>
    </cfRule>
  </conditionalFormatting>
  <conditionalFormatting sqref="D845">
    <cfRule type="expression" dxfId="1834" priority="1831">
      <formula>$J845:$J4847="CLOSED"</formula>
    </cfRule>
    <cfRule type="expression" dxfId="1833" priority="1832">
      <formula>$J845:$J4847="OPEN"</formula>
    </cfRule>
  </conditionalFormatting>
  <conditionalFormatting sqref="AL845:AN845 AR845 L845:V845 Z845:AG845 X845">
    <cfRule type="expression" dxfId="1832" priority="1829">
      <formula>$J845:$J3932="CLOSED"</formula>
    </cfRule>
    <cfRule type="expression" dxfId="1831" priority="1830">
      <formula>$J845:$J3932="OPEN"</formula>
    </cfRule>
  </conditionalFormatting>
  <conditionalFormatting sqref="K845">
    <cfRule type="expression" dxfId="1830" priority="1827">
      <formula>$J845:$J4168="CLOSED"</formula>
    </cfRule>
    <cfRule type="expression" dxfId="1829" priority="1828">
      <formula>$J845:$J4168="OPEN"</formula>
    </cfRule>
  </conditionalFormatting>
  <conditionalFormatting sqref="G845">
    <cfRule type="expression" dxfId="1828" priority="1825">
      <formula>$J845:$J4253="CLOSED"</formula>
    </cfRule>
    <cfRule type="expression" dxfId="1827" priority="1826">
      <formula>$J845:$J4253="OPEN"</formula>
    </cfRule>
  </conditionalFormatting>
  <conditionalFormatting sqref="H845:I845">
    <cfRule type="expression" dxfId="1826" priority="1817">
      <formula>$J845:$J4071="CLOSED"</formula>
    </cfRule>
    <cfRule type="expression" dxfId="1825" priority="1818">
      <formula>$J845:$J4071="OPEN"</formula>
    </cfRule>
  </conditionalFormatting>
  <conditionalFormatting sqref="C846:C847">
    <cfRule type="expression" dxfId="1824" priority="1815">
      <formula>$J846:$J4045="CLOSED"</formula>
    </cfRule>
    <cfRule type="expression" dxfId="1823" priority="1816">
      <formula>$J846:$J4045="OPEN"</formula>
    </cfRule>
  </conditionalFormatting>
  <conditionalFormatting sqref="D846:D847">
    <cfRule type="expression" dxfId="1822" priority="1813">
      <formula>$J846:$J4824="CLOSED"</formula>
    </cfRule>
    <cfRule type="expression" dxfId="1821" priority="1814">
      <formula>$J846:$J4824="OPEN"</formula>
    </cfRule>
  </conditionalFormatting>
  <conditionalFormatting sqref="B846:B847">
    <cfRule type="expression" dxfId="1820" priority="1811">
      <formula>$J846:$J4533="CLOSED"</formula>
    </cfRule>
    <cfRule type="expression" dxfId="1819" priority="1812">
      <formula>$J846:$J4533="OPEN"</formula>
    </cfRule>
  </conditionalFormatting>
  <conditionalFormatting sqref="B846:B847">
    <cfRule type="expression" dxfId="1818" priority="1809">
      <formula>$J846:$J4509="CLOSED"</formula>
    </cfRule>
    <cfRule type="expression" dxfId="1817" priority="1810">
      <formula>$J846:$J4509="OPEN"</formula>
    </cfRule>
  </conditionalFormatting>
  <conditionalFormatting sqref="D846:D847">
    <cfRule type="expression" dxfId="1816" priority="1807">
      <formula>$J846:$J4848="CLOSED"</formula>
    </cfRule>
    <cfRule type="expression" dxfId="1815" priority="1808">
      <formula>$J846:$J4848="OPEN"</formula>
    </cfRule>
  </conditionalFormatting>
  <conditionalFormatting sqref="G846">
    <cfRule type="expression" dxfId="1814" priority="1805">
      <formula>$J846:$J4008="CLOSED"</formula>
    </cfRule>
    <cfRule type="expression" dxfId="1813" priority="1806">
      <formula>$J846:$J4008="OPEN"</formula>
    </cfRule>
  </conditionalFormatting>
  <conditionalFormatting sqref="F846">
    <cfRule type="expression" dxfId="1812" priority="1803">
      <formula>$J846:$J4007="CLOSED"</formula>
    </cfRule>
    <cfRule type="expression" dxfId="1811" priority="1804">
      <formula>$J846:$J4007="OPEN"</formula>
    </cfRule>
  </conditionalFormatting>
  <conditionalFormatting sqref="E846:E847">
    <cfRule type="expression" dxfId="1810" priority="1801">
      <formula>$J846:$J4527="CLOSED"</formula>
    </cfRule>
    <cfRule type="expression" dxfId="1809" priority="1802">
      <formula>$J846:$J4527="OPEN"</formula>
    </cfRule>
  </conditionalFormatting>
  <conditionalFormatting sqref="E846:E847">
    <cfRule type="expression" dxfId="1808" priority="1799">
      <formula>$J846:$J4505="CLOSED"</formula>
    </cfRule>
    <cfRule type="expression" dxfId="1807" priority="1800">
      <formula>$J846:$J4505="OPEN"</formula>
    </cfRule>
  </conditionalFormatting>
  <conditionalFormatting sqref="G847">
    <cfRule type="expression" dxfId="1806" priority="1797">
      <formula>$J847:$J4009="CLOSED"</formula>
    </cfRule>
    <cfRule type="expression" dxfId="1805" priority="1798">
      <formula>$J847:$J4009="OPEN"</formula>
    </cfRule>
  </conditionalFormatting>
  <conditionalFormatting sqref="F847">
    <cfRule type="expression" dxfId="1804" priority="1795">
      <formula>$J847:$J4008="CLOSED"</formula>
    </cfRule>
    <cfRule type="expression" dxfId="1803" priority="1796">
      <formula>$J847:$J4008="OPEN"</formula>
    </cfRule>
  </conditionalFormatting>
  <conditionalFormatting sqref="E847">
    <cfRule type="expression" dxfId="1802" priority="1793">
      <formula>$J847:$J4528="CLOSED"</formula>
    </cfRule>
    <cfRule type="expression" dxfId="1801" priority="1794">
      <formula>$J847:$J4528="OPEN"</formula>
    </cfRule>
  </conditionalFormatting>
  <conditionalFormatting sqref="E847">
    <cfRule type="expression" dxfId="1800" priority="1791">
      <formula>$J847:$J4506="CLOSED"</formula>
    </cfRule>
    <cfRule type="expression" dxfId="1799" priority="1792">
      <formula>$J847:$J4506="OPEN"</formula>
    </cfRule>
  </conditionalFormatting>
  <conditionalFormatting sqref="G846">
    <cfRule type="expression" dxfId="1798" priority="1789">
      <formula>$J846:$J4008="CLOSED"</formula>
    </cfRule>
    <cfRule type="expression" dxfId="1797" priority="1790">
      <formula>$J846:$J4008="OPEN"</formula>
    </cfRule>
  </conditionalFormatting>
  <conditionalFormatting sqref="F846">
    <cfRule type="expression" dxfId="1796" priority="1787">
      <formula>$J846:$J4007="CLOSED"</formula>
    </cfRule>
    <cfRule type="expression" dxfId="1795" priority="1788">
      <formula>$J846:$J4007="OPEN"</formula>
    </cfRule>
  </conditionalFormatting>
  <conditionalFormatting sqref="G847">
    <cfRule type="expression" dxfId="1794" priority="1785">
      <formula>$J847:$J4009="CLOSED"</formula>
    </cfRule>
    <cfRule type="expression" dxfId="1793" priority="1786">
      <formula>$J847:$J4009="OPEN"</formula>
    </cfRule>
  </conditionalFormatting>
  <conditionalFormatting sqref="F847">
    <cfRule type="expression" dxfId="1792" priority="1783">
      <formula>$J847:$J4008="CLOSED"</formula>
    </cfRule>
    <cfRule type="expression" dxfId="1791" priority="1784">
      <formula>$J847:$J4008="OPEN"</formula>
    </cfRule>
  </conditionalFormatting>
  <conditionalFormatting sqref="K846">
    <cfRule type="expression" dxfId="1790" priority="1781">
      <formula>$J846:$J4847="CLOSED"</formula>
    </cfRule>
    <cfRule type="expression" dxfId="1789" priority="1782">
      <formula>$J846:$J4847="OPEN"</formula>
    </cfRule>
  </conditionalFormatting>
  <conditionalFormatting sqref="K847">
    <cfRule type="expression" dxfId="1788" priority="1779">
      <formula>$J847:$J4848="CLOSED"</formula>
    </cfRule>
    <cfRule type="expression" dxfId="1787" priority="1780">
      <formula>$J847:$J4848="OPEN"</formula>
    </cfRule>
  </conditionalFormatting>
  <conditionalFormatting sqref="K847">
    <cfRule type="expression" dxfId="1786" priority="1777">
      <formula>$J847:$J4848="CLOSED"</formula>
    </cfRule>
    <cfRule type="expression" dxfId="1785" priority="1778">
      <formula>$J847:$J4848="OPEN"</formula>
    </cfRule>
  </conditionalFormatting>
  <conditionalFormatting sqref="K846">
    <cfRule type="expression" dxfId="1784" priority="1775">
      <formula>$J846:$J4849="CLOSED"</formula>
    </cfRule>
    <cfRule type="expression" dxfId="1783" priority="1776">
      <formula>$J846:$J4849="OPEN"</formula>
    </cfRule>
  </conditionalFormatting>
  <conditionalFormatting sqref="X846:X847">
    <cfRule type="expression" dxfId="1782" priority="1773">
      <formula>$J846:$J3905="CLOSED"</formula>
    </cfRule>
    <cfRule type="expression" dxfId="1781" priority="1774">
      <formula>$J846:$J3905="OPEN"</formula>
    </cfRule>
  </conditionalFormatting>
  <conditionalFormatting sqref="W846:W847">
    <cfRule type="expression" dxfId="1780" priority="1771">
      <formula>$J846:$J4659="CLOSED"</formula>
    </cfRule>
    <cfRule type="expression" dxfId="1779" priority="1772">
      <formula>$J846:$J4659="OPEN"</formula>
    </cfRule>
  </conditionalFormatting>
  <conditionalFormatting sqref="A848:A857">
    <cfRule type="expression" dxfId="1778" priority="1769">
      <formula>$J848:$J4219="CLOSED"</formula>
    </cfRule>
    <cfRule type="expression" dxfId="1777" priority="1770">
      <formula>$J848:$J4219="OPEN"</formula>
    </cfRule>
  </conditionalFormatting>
  <conditionalFormatting sqref="Y848">
    <cfRule type="expression" dxfId="1776" priority="1767">
      <formula>$J848:$J3937="CLOSED"</formula>
    </cfRule>
    <cfRule type="expression" dxfId="1775" priority="1768">
      <formula>$J848:$J3937="OPEN"</formula>
    </cfRule>
  </conditionalFormatting>
  <conditionalFormatting sqref="C848">
    <cfRule type="expression" dxfId="1774" priority="1765">
      <formula>$J848:$J4047="CLOSED"</formula>
    </cfRule>
    <cfRule type="expression" dxfId="1773" priority="1766">
      <formula>$J848:$J4047="OPEN"</formula>
    </cfRule>
  </conditionalFormatting>
  <conditionalFormatting sqref="AH848:AI848">
    <cfRule type="expression" dxfId="1772" priority="1763">
      <formula>$J848:$J3996="CLOSED"</formula>
    </cfRule>
    <cfRule type="expression" dxfId="1771" priority="1764">
      <formula>$J848:$J3996="OPEN"</formula>
    </cfRule>
  </conditionalFormatting>
  <conditionalFormatting sqref="E848">
    <cfRule type="expression" dxfId="1770" priority="1761">
      <formula>$J848:$J4531="CLOSED"</formula>
    </cfRule>
    <cfRule type="expression" dxfId="1769" priority="1762">
      <formula>$J848:$J4531="OPEN"</formula>
    </cfRule>
  </conditionalFormatting>
  <conditionalFormatting sqref="J848">
    <cfRule type="expression" dxfId="1768" priority="1759">
      <formula>$J848:$J4743="CLOSED"</formula>
    </cfRule>
    <cfRule type="expression" dxfId="1767" priority="1760">
      <formula>$J848:$J4743="OPEN"</formula>
    </cfRule>
  </conditionalFormatting>
  <conditionalFormatting sqref="F848">
    <cfRule type="expression" dxfId="1766" priority="1757">
      <formula>$J848:$J4561="CLOSED"</formula>
    </cfRule>
    <cfRule type="expression" dxfId="1765" priority="1758">
      <formula>$J848:$J4561="OPEN"</formula>
    </cfRule>
  </conditionalFormatting>
  <conditionalFormatting sqref="E848">
    <cfRule type="expression" dxfId="1764" priority="1755">
      <formula>$J848:$J4509="CLOSED"</formula>
    </cfRule>
    <cfRule type="expression" dxfId="1763" priority="1756">
      <formula>$J848:$J4509="OPEN"</formula>
    </cfRule>
  </conditionalFormatting>
  <conditionalFormatting sqref="D848">
    <cfRule type="expression" dxfId="1762" priority="1753">
      <formula>$J848:$J4826="CLOSED"</formula>
    </cfRule>
    <cfRule type="expression" dxfId="1761" priority="1754">
      <formula>$J848:$J4826="OPEN"</formula>
    </cfRule>
  </conditionalFormatting>
  <conditionalFormatting sqref="B848">
    <cfRule type="expression" dxfId="1760" priority="1751">
      <formula>$J848:$J4535="CLOSED"</formula>
    </cfRule>
    <cfRule type="expression" dxfId="1759" priority="1752">
      <formula>$J848:$J4535="OPEN"</formula>
    </cfRule>
  </conditionalFormatting>
  <conditionalFormatting sqref="AJ848:AK848 AO848:AQ848">
    <cfRule type="expression" dxfId="1758" priority="1749">
      <formula>$J848:$J4186="CLOSED"</formula>
    </cfRule>
    <cfRule type="expression" dxfId="1757" priority="1750">
      <formula>$J848:$J4186="OPEN"</formula>
    </cfRule>
  </conditionalFormatting>
  <conditionalFormatting sqref="B848 F848">
    <cfRule type="expression" dxfId="1756" priority="1747">
      <formula>$J848:$J4511="CLOSED"</formula>
    </cfRule>
    <cfRule type="expression" dxfId="1755" priority="1748">
      <formula>$J848:$J4511="OPEN"</formula>
    </cfRule>
  </conditionalFormatting>
  <conditionalFormatting sqref="W848">
    <cfRule type="expression" dxfId="1754" priority="1745">
      <formula>$J848:$J4661="CLOSED"</formula>
    </cfRule>
    <cfRule type="expression" dxfId="1753" priority="1746">
      <formula>$J848:$J4661="OPEN"</formula>
    </cfRule>
  </conditionalFormatting>
  <conditionalFormatting sqref="D848">
    <cfRule type="expression" dxfId="1752" priority="1743">
      <formula>$J848:$J4850="CLOSED"</formula>
    </cfRule>
    <cfRule type="expression" dxfId="1751" priority="1744">
      <formula>$J848:$J4850="OPEN"</formula>
    </cfRule>
  </conditionalFormatting>
  <conditionalFormatting sqref="AL848:AN848 AR848 L848:V848 Z848:AG848 X848">
    <cfRule type="expression" dxfId="1750" priority="1741">
      <formula>$J848:$J3935="CLOSED"</formula>
    </cfRule>
    <cfRule type="expression" dxfId="1749" priority="1742">
      <formula>$J848:$J3935="OPEN"</formula>
    </cfRule>
  </conditionalFormatting>
  <conditionalFormatting sqref="K848">
    <cfRule type="expression" dxfId="1748" priority="1739">
      <formula>$J848:$J4171="CLOSED"</formula>
    </cfRule>
    <cfRule type="expression" dxfId="1747" priority="1740">
      <formula>$J848:$J4171="OPEN"</formula>
    </cfRule>
  </conditionalFormatting>
  <conditionalFormatting sqref="G848">
    <cfRule type="expression" dxfId="1746" priority="1737">
      <formula>$J848:$J4256="CLOSED"</formula>
    </cfRule>
    <cfRule type="expression" dxfId="1745" priority="1738">
      <formula>$J848:$J4256="OPEN"</formula>
    </cfRule>
  </conditionalFormatting>
  <conditionalFormatting sqref="H848:I848">
    <cfRule type="expression" dxfId="1744" priority="1733">
      <formula>$J848:$J4074="CLOSED"</formula>
    </cfRule>
    <cfRule type="expression" dxfId="1743" priority="1734">
      <formula>$J848:$J4074="OPEN"</formula>
    </cfRule>
  </conditionalFormatting>
  <conditionalFormatting sqref="C849:C850">
    <cfRule type="expression" dxfId="1742" priority="1731">
      <formula>$J849:$J4048="CLOSED"</formula>
    </cfRule>
    <cfRule type="expression" dxfId="1741" priority="1732">
      <formula>$J849:$J4048="OPEN"</formula>
    </cfRule>
  </conditionalFormatting>
  <conditionalFormatting sqref="D849:D850">
    <cfRule type="expression" dxfId="1740" priority="1729">
      <formula>$J849:$J4827="CLOSED"</formula>
    </cfRule>
    <cfRule type="expression" dxfId="1739" priority="1730">
      <formula>$J849:$J4827="OPEN"</formula>
    </cfRule>
  </conditionalFormatting>
  <conditionalFormatting sqref="B849:B857">
    <cfRule type="expression" dxfId="1738" priority="1727">
      <formula>$J849:$J4536="CLOSED"</formula>
    </cfRule>
    <cfRule type="expression" dxfId="1737" priority="1728">
      <formula>$J849:$J4536="OPEN"</formula>
    </cfRule>
  </conditionalFormatting>
  <conditionalFormatting sqref="B849:B857">
    <cfRule type="expression" dxfId="1736" priority="1725">
      <formula>$J849:$J4512="CLOSED"</formula>
    </cfRule>
    <cfRule type="expression" dxfId="1735" priority="1726">
      <formula>$J849:$J4512="OPEN"</formula>
    </cfRule>
  </conditionalFormatting>
  <conditionalFormatting sqref="D849:D850">
    <cfRule type="expression" dxfId="1734" priority="1723">
      <formula>$J849:$J4851="CLOSED"</formula>
    </cfRule>
    <cfRule type="expression" dxfId="1733" priority="1724">
      <formula>$J849:$J4851="OPEN"</formula>
    </cfRule>
  </conditionalFormatting>
  <conditionalFormatting sqref="G849">
    <cfRule type="expression" dxfId="1732" priority="1721">
      <formula>$J849:$J4011="CLOSED"</formula>
    </cfRule>
    <cfRule type="expression" dxfId="1731" priority="1722">
      <formula>$J849:$J4011="OPEN"</formula>
    </cfRule>
  </conditionalFormatting>
  <conditionalFormatting sqref="F849">
    <cfRule type="expression" dxfId="1730" priority="1719">
      <formula>$J849:$J4010="CLOSED"</formula>
    </cfRule>
    <cfRule type="expression" dxfId="1729" priority="1720">
      <formula>$J849:$J4010="OPEN"</formula>
    </cfRule>
  </conditionalFormatting>
  <conditionalFormatting sqref="E849:E850">
    <cfRule type="expression" dxfId="1728" priority="1717">
      <formula>$J849:$J4530="CLOSED"</formula>
    </cfRule>
    <cfRule type="expression" dxfId="1727" priority="1718">
      <formula>$J849:$J4530="OPEN"</formula>
    </cfRule>
  </conditionalFormatting>
  <conditionalFormatting sqref="E849:E850">
    <cfRule type="expression" dxfId="1726" priority="1715">
      <formula>$J849:$J4508="CLOSED"</formula>
    </cfRule>
    <cfRule type="expression" dxfId="1725" priority="1716">
      <formula>$J849:$J4508="OPEN"</formula>
    </cfRule>
  </conditionalFormatting>
  <conditionalFormatting sqref="G850">
    <cfRule type="expression" dxfId="1724" priority="1713">
      <formula>$J850:$J4012="CLOSED"</formula>
    </cfRule>
    <cfRule type="expression" dxfId="1723" priority="1714">
      <formula>$J850:$J4012="OPEN"</formula>
    </cfRule>
  </conditionalFormatting>
  <conditionalFormatting sqref="F850:F857">
    <cfRule type="expression" dxfId="1722" priority="1711">
      <formula>$J850:$J4011="CLOSED"</formula>
    </cfRule>
    <cfRule type="expression" dxfId="1721" priority="1712">
      <formula>$J850:$J4011="OPEN"</formula>
    </cfRule>
  </conditionalFormatting>
  <conditionalFormatting sqref="E850">
    <cfRule type="expression" dxfId="1720" priority="1709">
      <formula>$J850:$J4531="CLOSED"</formula>
    </cfRule>
    <cfRule type="expression" dxfId="1719" priority="1710">
      <formula>$J850:$J4531="OPEN"</formula>
    </cfRule>
  </conditionalFormatting>
  <conditionalFormatting sqref="E850">
    <cfRule type="expression" dxfId="1718" priority="1707">
      <formula>$J850:$J4509="CLOSED"</formula>
    </cfRule>
    <cfRule type="expression" dxfId="1717" priority="1708">
      <formula>$J850:$J4509="OPEN"</formula>
    </cfRule>
  </conditionalFormatting>
  <conditionalFormatting sqref="G849">
    <cfRule type="expression" dxfId="1716" priority="1705">
      <formula>$J849:$J4011="CLOSED"</formula>
    </cfRule>
    <cfRule type="expression" dxfId="1715" priority="1706">
      <formula>$J849:$J4011="OPEN"</formula>
    </cfRule>
  </conditionalFormatting>
  <conditionalFormatting sqref="F849">
    <cfRule type="expression" dxfId="1714" priority="1703">
      <formula>$J849:$J4010="CLOSED"</formula>
    </cfRule>
    <cfRule type="expression" dxfId="1713" priority="1704">
      <formula>$J849:$J4010="OPEN"</formula>
    </cfRule>
  </conditionalFormatting>
  <conditionalFormatting sqref="G850">
    <cfRule type="expression" dxfId="1712" priority="1701">
      <formula>$J850:$J4012="CLOSED"</formula>
    </cfRule>
    <cfRule type="expression" dxfId="1711" priority="1702">
      <formula>$J850:$J4012="OPEN"</formula>
    </cfRule>
  </conditionalFormatting>
  <conditionalFormatting sqref="F850:F857">
    <cfRule type="expression" dxfId="1710" priority="1699">
      <formula>$J850:$J4011="CLOSED"</formula>
    </cfRule>
    <cfRule type="expression" dxfId="1709" priority="1700">
      <formula>$J850:$J4011="OPEN"</formula>
    </cfRule>
  </conditionalFormatting>
  <conditionalFormatting sqref="K849">
    <cfRule type="expression" dxfId="1708" priority="1697">
      <formula>$J849:$J4850="CLOSED"</formula>
    </cfRule>
    <cfRule type="expression" dxfId="1707" priority="1698">
      <formula>$J849:$J4850="OPEN"</formula>
    </cfRule>
  </conditionalFormatting>
  <conditionalFormatting sqref="K850">
    <cfRule type="expression" dxfId="1706" priority="1695">
      <formula>$J850:$J4851="CLOSED"</formula>
    </cfRule>
    <cfRule type="expression" dxfId="1705" priority="1696">
      <formula>$J850:$J4851="OPEN"</formula>
    </cfRule>
  </conditionalFormatting>
  <conditionalFormatting sqref="K850">
    <cfRule type="expression" dxfId="1704" priority="1693">
      <formula>$J850:$J4851="CLOSED"</formula>
    </cfRule>
    <cfRule type="expression" dxfId="1703" priority="1694">
      <formula>$J850:$J4851="OPEN"</formula>
    </cfRule>
  </conditionalFormatting>
  <conditionalFormatting sqref="K849">
    <cfRule type="expression" dxfId="1702" priority="1691">
      <formula>$J849:$J4852="CLOSED"</formula>
    </cfRule>
    <cfRule type="expression" dxfId="1701" priority="1692">
      <formula>$J849:$J4852="OPEN"</formula>
    </cfRule>
  </conditionalFormatting>
  <conditionalFormatting sqref="X849:X857">
    <cfRule type="expression" dxfId="1700" priority="1689">
      <formula>$J849:$J3908="CLOSED"</formula>
    </cfRule>
    <cfRule type="expression" dxfId="1699" priority="1690">
      <formula>$J849:$J3908="OPEN"</formula>
    </cfRule>
  </conditionalFormatting>
  <conditionalFormatting sqref="W849:W857">
    <cfRule type="expression" dxfId="1698" priority="1687">
      <formula>$J849:$J4662="CLOSED"</formula>
    </cfRule>
    <cfRule type="expression" dxfId="1697" priority="1688">
      <formula>$J849:$J4662="OPEN"</formula>
    </cfRule>
  </conditionalFormatting>
  <conditionalFormatting sqref="AH869:AI869">
    <cfRule type="expression" dxfId="1696" priority="1685">
      <formula>$J869:$J3993="CLOSED"</formula>
    </cfRule>
    <cfRule type="expression" dxfId="1695" priority="1686">
      <formula>$J869:$J3993="OPEN"</formula>
    </cfRule>
  </conditionalFormatting>
  <conditionalFormatting sqref="L863:X863 AA863:AG863 AL863:AN863 AR863 C863:D863 F863:G863">
    <cfRule type="expression" dxfId="1694" priority="1683">
      <formula>$J863:$J4025="CLOSED"</formula>
    </cfRule>
    <cfRule type="expression" dxfId="1693" priority="1684">
      <formula>$J863:$J4025="OPEN"</formula>
    </cfRule>
  </conditionalFormatting>
  <conditionalFormatting sqref="Y867:Y868 Y873:Y874">
    <cfRule type="expression" dxfId="1692" priority="1681">
      <formula>$J867:$J3928="CLOSED"</formula>
    </cfRule>
    <cfRule type="expression" dxfId="1691" priority="1682">
      <formula>$J867:$J3928="OPEN"</formula>
    </cfRule>
  </conditionalFormatting>
  <conditionalFormatting sqref="AO869:AQ869 AJ869:AK869">
    <cfRule type="expression" dxfId="1690" priority="1679">
      <formula>$J869:$J4183="CLOSED"</formula>
    </cfRule>
    <cfRule type="expression" dxfId="1689" priority="1680">
      <formula>$J869:$J4183="OPEN"</formula>
    </cfRule>
  </conditionalFormatting>
  <conditionalFormatting sqref="D864:D866">
    <cfRule type="expression" dxfId="1688" priority="1677">
      <formula>$J864:$J3937="CLOSED"</formula>
    </cfRule>
    <cfRule type="expression" dxfId="1687" priority="1678">
      <formula>$J864:$J3937="OPEN"</formula>
    </cfRule>
  </conditionalFormatting>
  <conditionalFormatting sqref="L873:V874 C873:C874 X873:X874 AA873:AG874 AL867:AN868 AR867:AR868 L867:V868 C867:C868 X867:X868 AA867:AG868 AL873:AN874 AR873:AR874">
    <cfRule type="expression" dxfId="1686" priority="1675">
      <formula>$J867:$J3926="CLOSED"</formula>
    </cfRule>
    <cfRule type="expression" dxfId="1685" priority="1676">
      <formula>$J867:$J3926="OPEN"</formula>
    </cfRule>
  </conditionalFormatting>
  <conditionalFormatting sqref="W864:W866">
    <cfRule type="expression" dxfId="1684" priority="1673">
      <formula>$J864:$J3934="CLOSED"</formula>
    </cfRule>
    <cfRule type="expression" dxfId="1683" priority="1674">
      <formula>$J864:$J3934="OPEN"</formula>
    </cfRule>
  </conditionalFormatting>
  <conditionalFormatting sqref="W872">
    <cfRule type="expression" dxfId="1682" priority="1671">
      <formula>$J872:$J3941="CLOSED"</formula>
    </cfRule>
    <cfRule type="expression" dxfId="1681" priority="1672">
      <formula>$J872:$J3941="OPEN"</formula>
    </cfRule>
  </conditionalFormatting>
  <conditionalFormatting sqref="A863:A868 H863:I874">
    <cfRule type="expression" dxfId="1680" priority="1669">
      <formula>$J863:$J4096="CLOSED"</formula>
    </cfRule>
    <cfRule type="expression" dxfId="1679" priority="1670">
      <formula>$J863:$J4096="OPEN"</formula>
    </cfRule>
  </conditionalFormatting>
  <conditionalFormatting sqref="K869 Z873:Z874 X864:X866 C864:C866 AR864:AR866 AL864:AN866 AA864:AG866 Z863:Z868 L864:V866">
    <cfRule type="expression" dxfId="1678" priority="1667">
      <formula>$J863:$J3929="CLOSED"</formula>
    </cfRule>
    <cfRule type="expression" dxfId="1677" priority="1668">
      <formula>$J863:$J3929="OPEN"</formula>
    </cfRule>
  </conditionalFormatting>
  <conditionalFormatting sqref="AR872 AL872:AN872 L872:V872 Y869 AA872:AG872 X872 C872">
    <cfRule type="expression" dxfId="1676" priority="1665">
      <formula>$J869:$J3934="CLOSED"</formula>
    </cfRule>
    <cfRule type="expression" dxfId="1675" priority="1666">
      <formula>$J869:$J3934="OPEN"</formula>
    </cfRule>
  </conditionalFormatting>
  <conditionalFormatting sqref="F864:F866">
    <cfRule type="expression" dxfId="1674" priority="1663">
      <formula>$J864:$J4169="CLOSED"</formula>
    </cfRule>
    <cfRule type="expression" dxfId="1673" priority="1664">
      <formula>$J864:$J4169="OPEN"</formula>
    </cfRule>
  </conditionalFormatting>
  <conditionalFormatting sqref="AH867:AI868 AH873:AI874">
    <cfRule type="expression" dxfId="1672" priority="1661">
      <formula>$J867:$J3987="CLOSED"</formula>
    </cfRule>
    <cfRule type="expression" dxfId="1671" priority="1662">
      <formula>$J867:$J3987="OPEN"</formula>
    </cfRule>
  </conditionalFormatting>
  <conditionalFormatting sqref="Y863">
    <cfRule type="expression" dxfId="1670" priority="1659">
      <formula>$J863:$J4027="CLOSED"</formula>
    </cfRule>
    <cfRule type="expression" dxfId="1669" priority="1660">
      <formula>$J863:$J4027="OPEN"</formula>
    </cfRule>
  </conditionalFormatting>
  <conditionalFormatting sqref="A873:A874 A869">
    <cfRule type="expression" dxfId="1668" priority="1657">
      <formula>$J869:$J4217="CLOSED"</formula>
    </cfRule>
    <cfRule type="expression" dxfId="1667" priority="1658">
      <formula>$J869:$J4217="OPEN"</formula>
    </cfRule>
  </conditionalFormatting>
  <conditionalFormatting sqref="Y872">
    <cfRule type="expression" dxfId="1666" priority="1655">
      <formula>$J872:$J3939="CLOSED"</formula>
    </cfRule>
    <cfRule type="expression" dxfId="1665" priority="1656">
      <formula>$J872:$J3939="OPEN"</formula>
    </cfRule>
  </conditionalFormatting>
  <conditionalFormatting sqref="L869:X869 D867:D868 W867:W868 AR869 AL869:AN869 C869:D869 D873:D874 W873:W874 Z869:AG869 F869:G869">
    <cfRule type="expression" dxfId="1664" priority="1653">
      <formula>$J867:$J3930="CLOSED"</formula>
    </cfRule>
    <cfRule type="expression" dxfId="1663" priority="1654">
      <formula>$J867:$J3930="OPEN"</formula>
    </cfRule>
  </conditionalFormatting>
  <conditionalFormatting sqref="D872">
    <cfRule type="expression" dxfId="1662" priority="1651">
      <formula>$J872:$J3944="CLOSED"</formula>
    </cfRule>
    <cfRule type="expression" dxfId="1661" priority="1652">
      <formula>$J872:$J3944="OPEN"</formula>
    </cfRule>
  </conditionalFormatting>
  <conditionalFormatting sqref="AJ864:AK866 AO864:AQ866">
    <cfRule type="expression" dxfId="1660" priority="1649">
      <formula>$J864:$J4181="CLOSED"</formula>
    </cfRule>
    <cfRule type="expression" dxfId="1659" priority="1650">
      <formula>$J864:$J4181="OPEN"</formula>
    </cfRule>
  </conditionalFormatting>
  <conditionalFormatting sqref="K863">
    <cfRule type="expression" dxfId="1658" priority="1647">
      <formula>$J863:$J4028="CLOSED"</formula>
    </cfRule>
    <cfRule type="expression" dxfId="1657" priority="1648">
      <formula>$J863:$J4028="OPEN"</formula>
    </cfRule>
  </conditionalFormatting>
  <conditionalFormatting sqref="Y871">
    <cfRule type="expression" dxfId="1656" priority="1645">
      <formula>$J871:$J4288="CLOSED"</formula>
    </cfRule>
    <cfRule type="expression" dxfId="1655" priority="1646">
      <formula>$J871:$J4288="OPEN"</formula>
    </cfRule>
  </conditionalFormatting>
  <conditionalFormatting sqref="Y864:Y866">
    <cfRule type="expression" dxfId="1654" priority="1643">
      <formula>$J864:$J3932="CLOSED"</formula>
    </cfRule>
    <cfRule type="expression" dxfId="1653" priority="1644">
      <formula>$J864:$J3932="OPEN"</formula>
    </cfRule>
  </conditionalFormatting>
  <conditionalFormatting sqref="K864:K866">
    <cfRule type="expression" dxfId="1652" priority="1641">
      <formula>$J864:$J4161="CLOSED"</formula>
    </cfRule>
    <cfRule type="expression" dxfId="1651" priority="1642">
      <formula>$J864:$J4161="OPEN"</formula>
    </cfRule>
  </conditionalFormatting>
  <conditionalFormatting sqref="AH863:AI863">
    <cfRule type="expression" dxfId="1650" priority="1639">
      <formula>$J863:$J4086="CLOSED"</formula>
    </cfRule>
    <cfRule type="expression" dxfId="1649" priority="1640">
      <formula>$J863:$J4086="OPEN"</formula>
    </cfRule>
  </conditionalFormatting>
  <conditionalFormatting sqref="AO867:AQ868 AJ867:AK868 AO873:AQ874 AJ873:AK874">
    <cfRule type="expression" dxfId="1648" priority="1637">
      <formula>$J867:$J4177="CLOSED"</formula>
    </cfRule>
    <cfRule type="expression" dxfId="1647" priority="1638">
      <formula>$J867:$J4177="OPEN"</formula>
    </cfRule>
  </conditionalFormatting>
  <conditionalFormatting sqref="AL871:AN871 AR871 X871 L871:V871 C871:D871 AA871:AG871 F871:G871">
    <cfRule type="expression" dxfId="1646" priority="1635">
      <formula>$J871:$J4286="CLOSED"</formula>
    </cfRule>
    <cfRule type="expression" dxfId="1645" priority="1636">
      <formula>$J871:$J4286="OPEN"</formula>
    </cfRule>
  </conditionalFormatting>
  <conditionalFormatting sqref="G864:G866">
    <cfRule type="expression" dxfId="1644" priority="1633">
      <formula>$J864:$J4246="CLOSED"</formula>
    </cfRule>
    <cfRule type="expression" dxfId="1643" priority="1634">
      <formula>$J864:$J4246="OPEN"</formula>
    </cfRule>
  </conditionalFormatting>
  <conditionalFormatting sqref="AH872:AI872">
    <cfRule type="expression" dxfId="1642" priority="1631">
      <formula>$J872:$J3998="CLOSED"</formula>
    </cfRule>
    <cfRule type="expression" dxfId="1641" priority="1632">
      <formula>$J872:$J3998="OPEN"</formula>
    </cfRule>
  </conditionalFormatting>
  <conditionalFormatting sqref="AJ872:AK872 AO872:AQ872">
    <cfRule type="expression" dxfId="1640" priority="1629">
      <formula>$J872:$J4188="CLOSED"</formula>
    </cfRule>
    <cfRule type="expression" dxfId="1639" priority="1630">
      <formula>$J872:$J4188="OPEN"</formula>
    </cfRule>
  </conditionalFormatting>
  <conditionalFormatting sqref="F872">
    <cfRule type="expression" dxfId="1638" priority="1627">
      <formula>$J872:$J4176="CLOSED"</formula>
    </cfRule>
    <cfRule type="expression" dxfId="1637" priority="1628">
      <formula>$J872:$J4176="OPEN"</formula>
    </cfRule>
  </conditionalFormatting>
  <conditionalFormatting sqref="AH864:AI866">
    <cfRule type="expression" dxfId="1636" priority="1625">
      <formula>$J864:$J3991="CLOSED"</formula>
    </cfRule>
    <cfRule type="expression" dxfId="1635" priority="1626">
      <formula>$J864:$J3991="OPEN"</formula>
    </cfRule>
  </conditionalFormatting>
  <conditionalFormatting sqref="K871">
    <cfRule type="expression" dxfId="1634" priority="1623">
      <formula>$J871:$J4292="CLOSED"</formula>
    </cfRule>
    <cfRule type="expression" dxfId="1633" priority="1624">
      <formula>$J871:$J4292="OPEN"</formula>
    </cfRule>
  </conditionalFormatting>
  <conditionalFormatting sqref="A870:A872">
    <cfRule type="expression" dxfId="1632" priority="1621">
      <formula>$J870:$J4217="CLOSED"</formula>
    </cfRule>
    <cfRule type="expression" dxfId="1631" priority="1622">
      <formula>$J870:$J4217="OPEN"</formula>
    </cfRule>
  </conditionalFormatting>
  <conditionalFormatting sqref="AJ863:AK863 AO863:AQ863">
    <cfRule type="expression" dxfId="1630" priority="1619">
      <formula>$J863:$J4276="CLOSED"</formula>
    </cfRule>
    <cfRule type="expression" dxfId="1629" priority="1620">
      <formula>$J863:$J4276="OPEN"</formula>
    </cfRule>
  </conditionalFormatting>
  <conditionalFormatting sqref="F868:G868 G867 G873 F874:G874">
    <cfRule type="expression" dxfId="1628" priority="1617">
      <formula>$J867:$J4242="CLOSED"</formula>
    </cfRule>
    <cfRule type="expression" dxfId="1627" priority="1618">
      <formula>$J867:$J4242="OPEN"</formula>
    </cfRule>
  </conditionalFormatting>
  <conditionalFormatting sqref="W871">
    <cfRule type="expression" dxfId="1626" priority="1615">
      <formula>$J871:$J4301="CLOSED"</formula>
    </cfRule>
    <cfRule type="expression" dxfId="1625" priority="1616">
      <formula>$J871:$J4301="OPEN"</formula>
    </cfRule>
  </conditionalFormatting>
  <conditionalFormatting sqref="F867 F873">
    <cfRule type="expression" dxfId="1624" priority="1613">
      <formula>$J867:$J4165="CLOSED"</formula>
    </cfRule>
    <cfRule type="expression" dxfId="1623" priority="1614">
      <formula>$J867:$J4165="OPEN"</formula>
    </cfRule>
  </conditionalFormatting>
  <conditionalFormatting sqref="K867:K868 K873:K874">
    <cfRule type="expression" dxfId="1622" priority="1611">
      <formula>$J867:$J4157="CLOSED"</formula>
    </cfRule>
    <cfRule type="expression" dxfId="1621" priority="1612">
      <formula>$J867:$J4157="OPEN"</formula>
    </cfRule>
  </conditionalFormatting>
  <conditionalFormatting sqref="G872">
    <cfRule type="expression" dxfId="1620" priority="1609">
      <formula>$J872:$J4253="CLOSED"</formula>
    </cfRule>
    <cfRule type="expression" dxfId="1619" priority="1610">
      <formula>$J872:$J4253="OPEN"</formula>
    </cfRule>
  </conditionalFormatting>
  <conditionalFormatting sqref="AH871:AI871">
    <cfRule type="expression" dxfId="1618" priority="1607">
      <formula>$J871:$J4347="CLOSED"</formula>
    </cfRule>
    <cfRule type="expression" dxfId="1617" priority="1608">
      <formula>$J871:$J4347="OPEN"</formula>
    </cfRule>
  </conditionalFormatting>
  <conditionalFormatting sqref="K870">
    <cfRule type="expression" dxfId="1616" priority="1605">
      <formula>$J870:$J4393="CLOSED"</formula>
    </cfRule>
    <cfRule type="expression" dxfId="1615" priority="1606">
      <formula>$J870:$J4393="OPEN"</formula>
    </cfRule>
  </conditionalFormatting>
  <conditionalFormatting sqref="AJ871:AK871 AO871:AQ871">
    <cfRule type="expression" dxfId="1614" priority="1603">
      <formula>$J871:$J4537="CLOSED"</formula>
    </cfRule>
    <cfRule type="expression" dxfId="1613" priority="1604">
      <formula>$J871:$J4537="OPEN"</formula>
    </cfRule>
  </conditionalFormatting>
  <conditionalFormatting sqref="K872">
    <cfRule type="expression" dxfId="1612" priority="1601">
      <formula>$J872:$J4168="CLOSED"</formula>
    </cfRule>
    <cfRule type="expression" dxfId="1611" priority="1602">
      <formula>$J872:$J4168="OPEN"</formula>
    </cfRule>
  </conditionalFormatting>
  <conditionalFormatting sqref="AL870:AN870 C870:D870 AR870 Z871:Z872 L870:AG870 F870:G870">
    <cfRule type="expression" dxfId="1610" priority="1599">
      <formula>$J870:$J4388="CLOSED"</formula>
    </cfRule>
    <cfRule type="expression" dxfId="1609" priority="1600">
      <formula>$J870:$J4388="OPEN"</formula>
    </cfRule>
  </conditionalFormatting>
  <conditionalFormatting sqref="AH870:AI870">
    <cfRule type="expression" dxfId="1608" priority="1597">
      <formula>$J870:$J4449="CLOSED"</formula>
    </cfRule>
    <cfRule type="expression" dxfId="1607" priority="1598">
      <formula>$J870:$J4449="OPEN"</formula>
    </cfRule>
  </conditionalFormatting>
  <conditionalFormatting sqref="AJ870:AK870 AO870:AQ870">
    <cfRule type="expression" dxfId="1606" priority="1595">
      <formula>$J870:$J4639="CLOSED"</formula>
    </cfRule>
    <cfRule type="expression" dxfId="1605" priority="1596">
      <formula>$J870:$J4639="OPEN"</formula>
    </cfRule>
  </conditionalFormatting>
  <conditionalFormatting sqref="E863:E874">
    <cfRule type="expression" dxfId="1604" priority="1593">
      <formula>$J863:$J4546="CLOSED"</formula>
    </cfRule>
    <cfRule type="expression" dxfId="1603" priority="1594">
      <formula>$J863:$J4546="OPEN"</formula>
    </cfRule>
  </conditionalFormatting>
  <conditionalFormatting sqref="J863:J874">
    <cfRule type="expression" dxfId="1602" priority="1591">
      <formula>$J863:$J4758="CLOSED"</formula>
    </cfRule>
    <cfRule type="expression" dxfId="1601" priority="1592">
      <formula>$J863:$J4758="OPEN"</formula>
    </cfRule>
  </conditionalFormatting>
  <conditionalFormatting sqref="B863:B874">
    <cfRule type="expression" dxfId="1600" priority="1589">
      <formula>$J863:$J4540="CLOSED"</formula>
    </cfRule>
    <cfRule type="expression" dxfId="1599" priority="1590">
      <formula>$J863:$J4540="OPEN"</formula>
    </cfRule>
  </conditionalFormatting>
  <conditionalFormatting sqref="B863:B874">
    <cfRule type="expression" dxfId="1598" priority="1587">
      <formula>$J863:$J4516="CLOSED"</formula>
    </cfRule>
    <cfRule type="expression" dxfId="1597" priority="1588">
      <formula>$J863:$J4516="OPEN"</formula>
    </cfRule>
  </conditionalFormatting>
  <conditionalFormatting sqref="E863:E874">
    <cfRule type="expression" dxfId="1596" priority="1585">
      <formula>$J863:$J4524="CLOSED"</formula>
    </cfRule>
    <cfRule type="expression" dxfId="1595" priority="1586">
      <formula>$J863:$J4524="OPEN"</formula>
    </cfRule>
  </conditionalFormatting>
  <conditionalFormatting sqref="AH881:AI881">
    <cfRule type="expression" dxfId="1594" priority="1583">
      <formula>$J881:$J4005="CLOSED"</formula>
    </cfRule>
    <cfRule type="expression" dxfId="1593" priority="1584">
      <formula>$J881:$J4005="OPEN"</formula>
    </cfRule>
  </conditionalFormatting>
  <conditionalFormatting sqref="L875:X875 AA875:AG875 AL875:AN875 AR875 C875:D875 F875:G875">
    <cfRule type="expression" dxfId="1592" priority="1581">
      <formula>$J875:$J4037="CLOSED"</formula>
    </cfRule>
    <cfRule type="expression" dxfId="1591" priority="1582">
      <formula>$J875:$J4037="OPEN"</formula>
    </cfRule>
  </conditionalFormatting>
  <conditionalFormatting sqref="Y879:Y880 Y885:Y886">
    <cfRule type="expression" dxfId="1590" priority="1579">
      <formula>$J879:$J3940="CLOSED"</formula>
    </cfRule>
    <cfRule type="expression" dxfId="1589" priority="1580">
      <formula>$J879:$J3940="OPEN"</formula>
    </cfRule>
  </conditionalFormatting>
  <conditionalFormatting sqref="AO881:AQ881 AJ881:AK881">
    <cfRule type="expression" dxfId="1588" priority="1577">
      <formula>$J881:$J4195="CLOSED"</formula>
    </cfRule>
    <cfRule type="expression" dxfId="1587" priority="1578">
      <formula>$J881:$J4195="OPEN"</formula>
    </cfRule>
  </conditionalFormatting>
  <conditionalFormatting sqref="D876:D878">
    <cfRule type="expression" dxfId="1586" priority="1575">
      <formula>$J876:$J3949="CLOSED"</formula>
    </cfRule>
    <cfRule type="expression" dxfId="1585" priority="1576">
      <formula>$J876:$J3949="OPEN"</formula>
    </cfRule>
  </conditionalFormatting>
  <conditionalFormatting sqref="L885:V886 C885:C886 X885:X886 AA885:AG886 AL879:AN880 AR879:AR880 L879:V880 C879:C880 X879:X880 AA879:AG880 AL885:AN886 AR885:AR886">
    <cfRule type="expression" dxfId="1584" priority="1573">
      <formula>$J879:$J3938="CLOSED"</formula>
    </cfRule>
    <cfRule type="expression" dxfId="1583" priority="1574">
      <formula>$J879:$J3938="OPEN"</formula>
    </cfRule>
  </conditionalFormatting>
  <conditionalFormatting sqref="W876:W878">
    <cfRule type="expression" dxfId="1582" priority="1571">
      <formula>$J876:$J3946="CLOSED"</formula>
    </cfRule>
    <cfRule type="expression" dxfId="1581" priority="1572">
      <formula>$J876:$J3946="OPEN"</formula>
    </cfRule>
  </conditionalFormatting>
  <conditionalFormatting sqref="W884">
    <cfRule type="expression" dxfId="1580" priority="1569">
      <formula>$J884:$J3953="CLOSED"</formula>
    </cfRule>
    <cfRule type="expression" dxfId="1579" priority="1570">
      <formula>$J884:$J3953="OPEN"</formula>
    </cfRule>
  </conditionalFormatting>
  <conditionalFormatting sqref="A875:A880 H875:I886">
    <cfRule type="expression" dxfId="1578" priority="1567">
      <formula>$J875:$J4108="CLOSED"</formula>
    </cfRule>
    <cfRule type="expression" dxfId="1577" priority="1568">
      <formula>$J875:$J4108="OPEN"</formula>
    </cfRule>
  </conditionalFormatting>
  <conditionalFormatting sqref="K881 Z885:Z886 X876:X878 C876:C878 AR876:AR878 AL876:AN878 AA876:AG878 Z875:Z880 L876:V878">
    <cfRule type="expression" dxfId="1576" priority="1565">
      <formula>$J875:$J3941="CLOSED"</formula>
    </cfRule>
    <cfRule type="expression" dxfId="1575" priority="1566">
      <formula>$J875:$J3941="OPEN"</formula>
    </cfRule>
  </conditionalFormatting>
  <conditionalFormatting sqref="AR884 AL884:AN884 L884:V884 Y881 AA884:AG884 X884 C884">
    <cfRule type="expression" dxfId="1574" priority="1563">
      <formula>$J881:$J3946="CLOSED"</formula>
    </cfRule>
    <cfRule type="expression" dxfId="1573" priority="1564">
      <formula>$J881:$J3946="OPEN"</formula>
    </cfRule>
  </conditionalFormatting>
  <conditionalFormatting sqref="F876:F878">
    <cfRule type="expression" dxfId="1572" priority="1561">
      <formula>$J876:$J4181="CLOSED"</formula>
    </cfRule>
    <cfRule type="expression" dxfId="1571" priority="1562">
      <formula>$J876:$J4181="OPEN"</formula>
    </cfRule>
  </conditionalFormatting>
  <conditionalFormatting sqref="AH879:AI880 AH885:AI886">
    <cfRule type="expression" dxfId="1570" priority="1559">
      <formula>$J879:$J3999="CLOSED"</formula>
    </cfRule>
    <cfRule type="expression" dxfId="1569" priority="1560">
      <formula>$J879:$J3999="OPEN"</formula>
    </cfRule>
  </conditionalFormatting>
  <conditionalFormatting sqref="Y875">
    <cfRule type="expression" dxfId="1568" priority="1557">
      <formula>$J875:$J4039="CLOSED"</formula>
    </cfRule>
    <cfRule type="expression" dxfId="1567" priority="1558">
      <formula>$J875:$J4039="OPEN"</formula>
    </cfRule>
  </conditionalFormatting>
  <conditionalFormatting sqref="A885:A886 A881">
    <cfRule type="expression" dxfId="1566" priority="1555">
      <formula>$J881:$J4229="CLOSED"</formula>
    </cfRule>
    <cfRule type="expression" dxfId="1565" priority="1556">
      <formula>$J881:$J4229="OPEN"</formula>
    </cfRule>
  </conditionalFormatting>
  <conditionalFormatting sqref="Y884">
    <cfRule type="expression" dxfId="1564" priority="1553">
      <formula>$J884:$J3951="CLOSED"</formula>
    </cfRule>
    <cfRule type="expression" dxfId="1563" priority="1554">
      <formula>$J884:$J3951="OPEN"</formula>
    </cfRule>
  </conditionalFormatting>
  <conditionalFormatting sqref="L881:X881 D879:D880 W879:W880 AR881 AL881:AN881 C881:D881 D885:D886 W885:W886 Z881:AG881 F881:G881">
    <cfRule type="expression" dxfId="1562" priority="1551">
      <formula>$J879:$J3942="CLOSED"</formula>
    </cfRule>
    <cfRule type="expression" dxfId="1561" priority="1552">
      <formula>$J879:$J3942="OPEN"</formula>
    </cfRule>
  </conditionalFormatting>
  <conditionalFormatting sqref="D884">
    <cfRule type="expression" dxfId="1560" priority="1549">
      <formula>$J884:$J3956="CLOSED"</formula>
    </cfRule>
    <cfRule type="expression" dxfId="1559" priority="1550">
      <formula>$J884:$J3956="OPEN"</formula>
    </cfRule>
  </conditionalFormatting>
  <conditionalFormatting sqref="AJ876:AK878 AO876:AQ878">
    <cfRule type="expression" dxfId="1558" priority="1547">
      <formula>$J876:$J4193="CLOSED"</formula>
    </cfRule>
    <cfRule type="expression" dxfId="1557" priority="1548">
      <formula>$J876:$J4193="OPEN"</formula>
    </cfRule>
  </conditionalFormatting>
  <conditionalFormatting sqref="K875">
    <cfRule type="expression" dxfId="1556" priority="1545">
      <formula>$J875:$J4040="CLOSED"</formula>
    </cfRule>
    <cfRule type="expression" dxfId="1555" priority="1546">
      <formula>$J875:$J4040="OPEN"</formula>
    </cfRule>
  </conditionalFormatting>
  <conditionalFormatting sqref="Y883">
    <cfRule type="expression" dxfId="1554" priority="1543">
      <formula>$J883:$J4300="CLOSED"</formula>
    </cfRule>
    <cfRule type="expression" dxfId="1553" priority="1544">
      <formula>$J883:$J4300="OPEN"</formula>
    </cfRule>
  </conditionalFormatting>
  <conditionalFormatting sqref="Y876:Y878">
    <cfRule type="expression" dxfId="1552" priority="1541">
      <formula>$J876:$J3944="CLOSED"</formula>
    </cfRule>
    <cfRule type="expression" dxfId="1551" priority="1542">
      <formula>$J876:$J3944="OPEN"</formula>
    </cfRule>
  </conditionalFormatting>
  <conditionalFormatting sqref="K876:K878">
    <cfRule type="expression" dxfId="1550" priority="1539">
      <formula>$J876:$J4173="CLOSED"</formula>
    </cfRule>
    <cfRule type="expression" dxfId="1549" priority="1540">
      <formula>$J876:$J4173="OPEN"</formula>
    </cfRule>
  </conditionalFormatting>
  <conditionalFormatting sqref="AH875:AI875">
    <cfRule type="expression" dxfId="1548" priority="1537">
      <formula>$J875:$J4098="CLOSED"</formula>
    </cfRule>
    <cfRule type="expression" dxfId="1547" priority="1538">
      <formula>$J875:$J4098="OPEN"</formula>
    </cfRule>
  </conditionalFormatting>
  <conditionalFormatting sqref="AO879:AQ880 AJ879:AK880 AO885:AQ886 AJ885:AK886">
    <cfRule type="expression" dxfId="1546" priority="1535">
      <formula>$J879:$J4189="CLOSED"</formula>
    </cfRule>
    <cfRule type="expression" dxfId="1545" priority="1536">
      <formula>$J879:$J4189="OPEN"</formula>
    </cfRule>
  </conditionalFormatting>
  <conditionalFormatting sqref="AL883:AN883 AR883 X883 L883:V883 C883:D883 AA883:AG883 F883:G883">
    <cfRule type="expression" dxfId="1544" priority="1533">
      <formula>$J883:$J4298="CLOSED"</formula>
    </cfRule>
    <cfRule type="expression" dxfId="1543" priority="1534">
      <formula>$J883:$J4298="OPEN"</formula>
    </cfRule>
  </conditionalFormatting>
  <conditionalFormatting sqref="G876:G878">
    <cfRule type="expression" dxfId="1542" priority="1531">
      <formula>$J876:$J4258="CLOSED"</formula>
    </cfRule>
    <cfRule type="expression" dxfId="1541" priority="1532">
      <formula>$J876:$J4258="OPEN"</formula>
    </cfRule>
  </conditionalFormatting>
  <conditionalFormatting sqref="AH884:AI884">
    <cfRule type="expression" dxfId="1540" priority="1529">
      <formula>$J884:$J4010="CLOSED"</formula>
    </cfRule>
    <cfRule type="expression" dxfId="1539" priority="1530">
      <formula>$J884:$J4010="OPEN"</formula>
    </cfRule>
  </conditionalFormatting>
  <conditionalFormatting sqref="AJ884:AK884 AO884:AQ884">
    <cfRule type="expression" dxfId="1538" priority="1527">
      <formula>$J884:$J4200="CLOSED"</formula>
    </cfRule>
    <cfRule type="expression" dxfId="1537" priority="1528">
      <formula>$J884:$J4200="OPEN"</formula>
    </cfRule>
  </conditionalFormatting>
  <conditionalFormatting sqref="F884">
    <cfRule type="expression" dxfId="1536" priority="1525">
      <formula>$J884:$J4188="CLOSED"</formula>
    </cfRule>
    <cfRule type="expression" dxfId="1535" priority="1526">
      <formula>$J884:$J4188="OPEN"</formula>
    </cfRule>
  </conditionalFormatting>
  <conditionalFormatting sqref="AH876:AI878">
    <cfRule type="expression" dxfId="1534" priority="1523">
      <formula>$J876:$J4003="CLOSED"</formula>
    </cfRule>
    <cfRule type="expression" dxfId="1533" priority="1524">
      <formula>$J876:$J4003="OPEN"</formula>
    </cfRule>
  </conditionalFormatting>
  <conditionalFormatting sqref="K883">
    <cfRule type="expression" dxfId="1532" priority="1521">
      <formula>$J883:$J4304="CLOSED"</formula>
    </cfRule>
    <cfRule type="expression" dxfId="1531" priority="1522">
      <formula>$J883:$J4304="OPEN"</formula>
    </cfRule>
  </conditionalFormatting>
  <conditionalFormatting sqref="A882:A884">
    <cfRule type="expression" dxfId="1530" priority="1519">
      <formula>$J882:$J4229="CLOSED"</formula>
    </cfRule>
    <cfRule type="expression" dxfId="1529" priority="1520">
      <formula>$J882:$J4229="OPEN"</formula>
    </cfRule>
  </conditionalFormatting>
  <conditionalFormatting sqref="AJ875:AK875 AO875:AQ875">
    <cfRule type="expression" dxfId="1528" priority="1517">
      <formula>$J875:$J4288="CLOSED"</formula>
    </cfRule>
    <cfRule type="expression" dxfId="1527" priority="1518">
      <formula>$J875:$J4288="OPEN"</formula>
    </cfRule>
  </conditionalFormatting>
  <conditionalFormatting sqref="F880:G880 G879 G885 F886:G886">
    <cfRule type="expression" dxfId="1526" priority="1515">
      <formula>$J879:$J4254="CLOSED"</formula>
    </cfRule>
    <cfRule type="expression" dxfId="1525" priority="1516">
      <formula>$J879:$J4254="OPEN"</formula>
    </cfRule>
  </conditionalFormatting>
  <conditionalFormatting sqref="W883">
    <cfRule type="expression" dxfId="1524" priority="1513">
      <formula>$J883:$J4313="CLOSED"</formula>
    </cfRule>
    <cfRule type="expression" dxfId="1523" priority="1514">
      <formula>$J883:$J4313="OPEN"</formula>
    </cfRule>
  </conditionalFormatting>
  <conditionalFormatting sqref="F879 F885">
    <cfRule type="expression" dxfId="1522" priority="1511">
      <formula>$J879:$J4177="CLOSED"</formula>
    </cfRule>
    <cfRule type="expression" dxfId="1521" priority="1512">
      <formula>$J879:$J4177="OPEN"</formula>
    </cfRule>
  </conditionalFormatting>
  <conditionalFormatting sqref="K879:K880 K885:K886">
    <cfRule type="expression" dxfId="1520" priority="1509">
      <formula>$J879:$J4169="CLOSED"</formula>
    </cfRule>
    <cfRule type="expression" dxfId="1519" priority="1510">
      <formula>$J879:$J4169="OPEN"</formula>
    </cfRule>
  </conditionalFormatting>
  <conditionalFormatting sqref="G884">
    <cfRule type="expression" dxfId="1518" priority="1507">
      <formula>$J884:$J4265="CLOSED"</formula>
    </cfRule>
    <cfRule type="expression" dxfId="1517" priority="1508">
      <formula>$J884:$J4265="OPEN"</formula>
    </cfRule>
  </conditionalFormatting>
  <conditionalFormatting sqref="AH883:AI883">
    <cfRule type="expression" dxfId="1516" priority="1505">
      <formula>$J883:$J4359="CLOSED"</formula>
    </cfRule>
    <cfRule type="expression" dxfId="1515" priority="1506">
      <formula>$J883:$J4359="OPEN"</formula>
    </cfRule>
  </conditionalFormatting>
  <conditionalFormatting sqref="K882">
    <cfRule type="expression" dxfId="1514" priority="1503">
      <formula>$J882:$J4405="CLOSED"</formula>
    </cfRule>
    <cfRule type="expression" dxfId="1513" priority="1504">
      <formula>$J882:$J4405="OPEN"</formula>
    </cfRule>
  </conditionalFormatting>
  <conditionalFormatting sqref="AJ883:AK883 AO883:AQ883">
    <cfRule type="expression" dxfId="1512" priority="1501">
      <formula>$J883:$J4549="CLOSED"</formula>
    </cfRule>
    <cfRule type="expression" dxfId="1511" priority="1502">
      <formula>$J883:$J4549="OPEN"</formula>
    </cfRule>
  </conditionalFormatting>
  <conditionalFormatting sqref="K884">
    <cfRule type="expression" dxfId="1510" priority="1499">
      <formula>$J884:$J4180="CLOSED"</formula>
    </cfRule>
    <cfRule type="expression" dxfId="1509" priority="1500">
      <formula>$J884:$J4180="OPEN"</formula>
    </cfRule>
  </conditionalFormatting>
  <conditionalFormatting sqref="AL882:AN882 C882:D882 AR882 Z883:Z884 L882:AG882 F882:G882">
    <cfRule type="expression" dxfId="1508" priority="1497">
      <formula>$J882:$J4400="CLOSED"</formula>
    </cfRule>
    <cfRule type="expression" dxfId="1507" priority="1498">
      <formula>$J882:$J4400="OPEN"</formula>
    </cfRule>
  </conditionalFormatting>
  <conditionalFormatting sqref="AH882:AI882">
    <cfRule type="expression" dxfId="1506" priority="1495">
      <formula>$J882:$J4461="CLOSED"</formula>
    </cfRule>
    <cfRule type="expression" dxfId="1505" priority="1496">
      <formula>$J882:$J4461="OPEN"</formula>
    </cfRule>
  </conditionalFormatting>
  <conditionalFormatting sqref="AJ882:AK882 AO882:AQ882">
    <cfRule type="expression" dxfId="1504" priority="1493">
      <formula>$J882:$J4651="CLOSED"</formula>
    </cfRule>
    <cfRule type="expression" dxfId="1503" priority="1494">
      <formula>$J882:$J4651="OPEN"</formula>
    </cfRule>
  </conditionalFormatting>
  <conditionalFormatting sqref="E875:E886">
    <cfRule type="expression" dxfId="1502" priority="1491">
      <formula>$J875:$J4558="CLOSED"</formula>
    </cfRule>
    <cfRule type="expression" dxfId="1501" priority="1492">
      <formula>$J875:$J4558="OPEN"</formula>
    </cfRule>
  </conditionalFormatting>
  <conditionalFormatting sqref="J875:J886">
    <cfRule type="expression" dxfId="1500" priority="1489">
      <formula>$J875:$J4770="CLOSED"</formula>
    </cfRule>
    <cfRule type="expression" dxfId="1499" priority="1490">
      <formula>$J875:$J4770="OPEN"</formula>
    </cfRule>
  </conditionalFormatting>
  <conditionalFormatting sqref="B875:B886">
    <cfRule type="expression" dxfId="1498" priority="1487">
      <formula>$J875:$J4552="CLOSED"</formula>
    </cfRule>
    <cfRule type="expression" dxfId="1497" priority="1488">
      <formula>$J875:$J4552="OPEN"</formula>
    </cfRule>
  </conditionalFormatting>
  <conditionalFormatting sqref="B875:B886">
    <cfRule type="expression" dxfId="1496" priority="1485">
      <formula>$J875:$J4528="CLOSED"</formula>
    </cfRule>
    <cfRule type="expression" dxfId="1495" priority="1486">
      <formula>$J875:$J4528="OPEN"</formula>
    </cfRule>
  </conditionalFormatting>
  <conditionalFormatting sqref="E875:E886">
    <cfRule type="expression" dxfId="1494" priority="1483">
      <formula>$J875:$J4536="CLOSED"</formula>
    </cfRule>
    <cfRule type="expression" dxfId="1493" priority="1484">
      <formula>$J875:$J4536="OPEN"</formula>
    </cfRule>
  </conditionalFormatting>
  <conditionalFormatting sqref="AH893:AI893">
    <cfRule type="expression" dxfId="1492" priority="1481">
      <formula>$J893:$J4017="CLOSED"</formula>
    </cfRule>
    <cfRule type="expression" dxfId="1491" priority="1482">
      <formula>$J893:$J4017="OPEN"</formula>
    </cfRule>
  </conditionalFormatting>
  <conditionalFormatting sqref="L887:X887 AA887:AG887 AL887:AN887 AR887 C887:D887 F887:G887">
    <cfRule type="expression" dxfId="1490" priority="1479">
      <formula>$J887:$J4049="CLOSED"</formula>
    </cfRule>
    <cfRule type="expression" dxfId="1489" priority="1480">
      <formula>$J887:$J4049="OPEN"</formula>
    </cfRule>
  </conditionalFormatting>
  <conditionalFormatting sqref="Y891:Y892 Y897:Y898">
    <cfRule type="expression" dxfId="1488" priority="1477">
      <formula>$J891:$J3952="CLOSED"</formula>
    </cfRule>
    <cfRule type="expression" dxfId="1487" priority="1478">
      <formula>$J891:$J3952="OPEN"</formula>
    </cfRule>
  </conditionalFormatting>
  <conditionalFormatting sqref="AO893:AQ893 AJ893:AK893">
    <cfRule type="expression" dxfId="1486" priority="1475">
      <formula>$J893:$J4207="CLOSED"</formula>
    </cfRule>
    <cfRule type="expression" dxfId="1485" priority="1476">
      <formula>$J893:$J4207="OPEN"</formula>
    </cfRule>
  </conditionalFormatting>
  <conditionalFormatting sqref="D888:D890">
    <cfRule type="expression" dxfId="1484" priority="1473">
      <formula>$J888:$J3961="CLOSED"</formula>
    </cfRule>
    <cfRule type="expression" dxfId="1483" priority="1474">
      <formula>$J888:$J3961="OPEN"</formula>
    </cfRule>
  </conditionalFormatting>
  <conditionalFormatting sqref="L897:V898 C897:C898 X897:X898 AA897:AG898 AL891:AN892 AR891:AR892 L891:V892 C891:C892 X891:X892 AA891:AG892 AL897:AN898 AR897:AR898">
    <cfRule type="expression" dxfId="1482" priority="1471">
      <formula>$J891:$J3950="CLOSED"</formula>
    </cfRule>
    <cfRule type="expression" dxfId="1481" priority="1472">
      <formula>$J891:$J3950="OPEN"</formula>
    </cfRule>
  </conditionalFormatting>
  <conditionalFormatting sqref="W888:W890">
    <cfRule type="expression" dxfId="1480" priority="1469">
      <formula>$J888:$J3958="CLOSED"</formula>
    </cfRule>
    <cfRule type="expression" dxfId="1479" priority="1470">
      <formula>$J888:$J3958="OPEN"</formula>
    </cfRule>
  </conditionalFormatting>
  <conditionalFormatting sqref="W896">
    <cfRule type="expression" dxfId="1478" priority="1467">
      <formula>$J896:$J3965="CLOSED"</formula>
    </cfRule>
    <cfRule type="expression" dxfId="1477" priority="1468">
      <formula>$J896:$J3965="OPEN"</formula>
    </cfRule>
  </conditionalFormatting>
  <conditionalFormatting sqref="A887:A892 H887:I898">
    <cfRule type="expression" dxfId="1476" priority="1465">
      <formula>$J887:$J4120="CLOSED"</formula>
    </cfRule>
    <cfRule type="expression" dxfId="1475" priority="1466">
      <formula>$J887:$J4120="OPEN"</formula>
    </cfRule>
  </conditionalFormatting>
  <conditionalFormatting sqref="K893 Z897:Z898 X888:X890 C888:C890 AR888:AR890 AL888:AN890 AA888:AG890 Z887:Z892 L888:V890">
    <cfRule type="expression" dxfId="1474" priority="1463">
      <formula>$J887:$J3953="CLOSED"</formula>
    </cfRule>
    <cfRule type="expression" dxfId="1473" priority="1464">
      <formula>$J887:$J3953="OPEN"</formula>
    </cfRule>
  </conditionalFormatting>
  <conditionalFormatting sqref="AR896 AL896:AN896 L896:V896 Y893 AA896:AG896 X896 C896">
    <cfRule type="expression" dxfId="1472" priority="1461">
      <formula>$J893:$J3958="CLOSED"</formula>
    </cfRule>
    <cfRule type="expression" dxfId="1471" priority="1462">
      <formula>$J893:$J3958="OPEN"</formula>
    </cfRule>
  </conditionalFormatting>
  <conditionalFormatting sqref="F888:F890">
    <cfRule type="expression" dxfId="1470" priority="1459">
      <formula>$J888:$J4193="CLOSED"</formula>
    </cfRule>
    <cfRule type="expression" dxfId="1469" priority="1460">
      <formula>$J888:$J4193="OPEN"</formula>
    </cfRule>
  </conditionalFormatting>
  <conditionalFormatting sqref="AH891:AI892 AH897:AI898">
    <cfRule type="expression" dxfId="1468" priority="1457">
      <formula>$J891:$J4011="CLOSED"</formula>
    </cfRule>
    <cfRule type="expression" dxfId="1467" priority="1458">
      <formula>$J891:$J4011="OPEN"</formula>
    </cfRule>
  </conditionalFormatting>
  <conditionalFormatting sqref="Y887">
    <cfRule type="expression" dxfId="1466" priority="1455">
      <formula>$J887:$J4051="CLOSED"</formula>
    </cfRule>
    <cfRule type="expression" dxfId="1465" priority="1456">
      <formula>$J887:$J4051="OPEN"</formula>
    </cfRule>
  </conditionalFormatting>
  <conditionalFormatting sqref="A897:A898 A893">
    <cfRule type="expression" dxfId="1464" priority="1453">
      <formula>$J893:$J4241="CLOSED"</formula>
    </cfRule>
    <cfRule type="expression" dxfId="1463" priority="1454">
      <formula>$J893:$J4241="OPEN"</formula>
    </cfRule>
  </conditionalFormatting>
  <conditionalFormatting sqref="Y896">
    <cfRule type="expression" dxfId="1462" priority="1451">
      <formula>$J896:$J3963="CLOSED"</formula>
    </cfRule>
    <cfRule type="expression" dxfId="1461" priority="1452">
      <formula>$J896:$J3963="OPEN"</formula>
    </cfRule>
  </conditionalFormatting>
  <conditionalFormatting sqref="L893:X893 D891:D892 W891:W892 AR893 AL893:AN893 C893:D893 D897:D898 W897:W898 Z893:AG893 F893:G893">
    <cfRule type="expression" dxfId="1460" priority="1449">
      <formula>$J891:$J3954="CLOSED"</formula>
    </cfRule>
    <cfRule type="expression" dxfId="1459" priority="1450">
      <formula>$J891:$J3954="OPEN"</formula>
    </cfRule>
  </conditionalFormatting>
  <conditionalFormatting sqref="D896">
    <cfRule type="expression" dxfId="1458" priority="1447">
      <formula>$J896:$J3968="CLOSED"</formula>
    </cfRule>
    <cfRule type="expression" dxfId="1457" priority="1448">
      <formula>$J896:$J3968="OPEN"</formula>
    </cfRule>
  </conditionalFormatting>
  <conditionalFormatting sqref="AJ888:AK890 AO888:AQ890">
    <cfRule type="expression" dxfId="1456" priority="1445">
      <formula>$J888:$J4205="CLOSED"</formula>
    </cfRule>
    <cfRule type="expression" dxfId="1455" priority="1446">
      <formula>$J888:$J4205="OPEN"</formula>
    </cfRule>
  </conditionalFormatting>
  <conditionalFormatting sqref="K887">
    <cfRule type="expression" dxfId="1454" priority="1443">
      <formula>$J887:$J4052="CLOSED"</formula>
    </cfRule>
    <cfRule type="expression" dxfId="1453" priority="1444">
      <formula>$J887:$J4052="OPEN"</formula>
    </cfRule>
  </conditionalFormatting>
  <conditionalFormatting sqref="Y895">
    <cfRule type="expression" dxfId="1452" priority="1441">
      <formula>$J895:$J4312="CLOSED"</formula>
    </cfRule>
    <cfRule type="expression" dxfId="1451" priority="1442">
      <formula>$J895:$J4312="OPEN"</formula>
    </cfRule>
  </conditionalFormatting>
  <conditionalFormatting sqref="Y888:Y890">
    <cfRule type="expression" dxfId="1450" priority="1439">
      <formula>$J888:$J3956="CLOSED"</formula>
    </cfRule>
    <cfRule type="expression" dxfId="1449" priority="1440">
      <formula>$J888:$J3956="OPEN"</formula>
    </cfRule>
  </conditionalFormatting>
  <conditionalFormatting sqref="K888:K890">
    <cfRule type="expression" dxfId="1448" priority="1437">
      <formula>$J888:$J4185="CLOSED"</formula>
    </cfRule>
    <cfRule type="expression" dxfId="1447" priority="1438">
      <formula>$J888:$J4185="OPEN"</formula>
    </cfRule>
  </conditionalFormatting>
  <conditionalFormatting sqref="AH887:AI887">
    <cfRule type="expression" dxfId="1446" priority="1435">
      <formula>$J887:$J4110="CLOSED"</formula>
    </cfRule>
    <cfRule type="expression" dxfId="1445" priority="1436">
      <formula>$J887:$J4110="OPEN"</formula>
    </cfRule>
  </conditionalFormatting>
  <conditionalFormatting sqref="AO891:AQ892 AJ891:AK892 AO897:AQ898 AJ897:AK898">
    <cfRule type="expression" dxfId="1444" priority="1433">
      <formula>$J891:$J4201="CLOSED"</formula>
    </cfRule>
    <cfRule type="expression" dxfId="1443" priority="1434">
      <formula>$J891:$J4201="OPEN"</formula>
    </cfRule>
  </conditionalFormatting>
  <conditionalFormatting sqref="AL895:AN895 AR895 X895 L895:V895 C895:D895 AA895:AG895 F895:G895">
    <cfRule type="expression" dxfId="1442" priority="1431">
      <formula>$J895:$J4310="CLOSED"</formula>
    </cfRule>
    <cfRule type="expression" dxfId="1441" priority="1432">
      <formula>$J895:$J4310="OPEN"</formula>
    </cfRule>
  </conditionalFormatting>
  <conditionalFormatting sqref="G888:G890">
    <cfRule type="expression" dxfId="1440" priority="1429">
      <formula>$J888:$J4270="CLOSED"</formula>
    </cfRule>
    <cfRule type="expression" dxfId="1439" priority="1430">
      <formula>$J888:$J4270="OPEN"</formula>
    </cfRule>
  </conditionalFormatting>
  <conditionalFormatting sqref="AH896:AI896">
    <cfRule type="expression" dxfId="1438" priority="1427">
      <formula>$J896:$J4022="CLOSED"</formula>
    </cfRule>
    <cfRule type="expression" dxfId="1437" priority="1428">
      <formula>$J896:$J4022="OPEN"</formula>
    </cfRule>
  </conditionalFormatting>
  <conditionalFormatting sqref="AJ896:AK896 AO896:AQ896">
    <cfRule type="expression" dxfId="1436" priority="1425">
      <formula>$J896:$J4212="CLOSED"</formula>
    </cfRule>
    <cfRule type="expression" dxfId="1435" priority="1426">
      <formula>$J896:$J4212="OPEN"</formula>
    </cfRule>
  </conditionalFormatting>
  <conditionalFormatting sqref="F896">
    <cfRule type="expression" dxfId="1434" priority="1423">
      <formula>$J896:$J4200="CLOSED"</formula>
    </cfRule>
    <cfRule type="expression" dxfId="1433" priority="1424">
      <formula>$J896:$J4200="OPEN"</formula>
    </cfRule>
  </conditionalFormatting>
  <conditionalFormatting sqref="AH888:AI890">
    <cfRule type="expression" dxfId="1432" priority="1421">
      <formula>$J888:$J4015="CLOSED"</formula>
    </cfRule>
    <cfRule type="expression" dxfId="1431" priority="1422">
      <formula>$J888:$J4015="OPEN"</formula>
    </cfRule>
  </conditionalFormatting>
  <conditionalFormatting sqref="K895">
    <cfRule type="expression" dxfId="1430" priority="1419">
      <formula>$J895:$J4316="CLOSED"</formula>
    </cfRule>
    <cfRule type="expression" dxfId="1429" priority="1420">
      <formula>$J895:$J4316="OPEN"</formula>
    </cfRule>
  </conditionalFormatting>
  <conditionalFormatting sqref="A894:A896">
    <cfRule type="expression" dxfId="1428" priority="1417">
      <formula>$J894:$J4241="CLOSED"</formula>
    </cfRule>
    <cfRule type="expression" dxfId="1427" priority="1418">
      <formula>$J894:$J4241="OPEN"</formula>
    </cfRule>
  </conditionalFormatting>
  <conditionalFormatting sqref="AJ887:AK887 AO887:AQ887">
    <cfRule type="expression" dxfId="1426" priority="1415">
      <formula>$J887:$J4300="CLOSED"</formula>
    </cfRule>
    <cfRule type="expression" dxfId="1425" priority="1416">
      <formula>$J887:$J4300="OPEN"</formula>
    </cfRule>
  </conditionalFormatting>
  <conditionalFormatting sqref="F892:G892 G891 G897 F898:G898">
    <cfRule type="expression" dxfId="1424" priority="1413">
      <formula>$J891:$J4266="CLOSED"</formula>
    </cfRule>
    <cfRule type="expression" dxfId="1423" priority="1414">
      <formula>$J891:$J4266="OPEN"</formula>
    </cfRule>
  </conditionalFormatting>
  <conditionalFormatting sqref="W895">
    <cfRule type="expression" dxfId="1422" priority="1411">
      <formula>$J895:$J4325="CLOSED"</formula>
    </cfRule>
    <cfRule type="expression" dxfId="1421" priority="1412">
      <formula>$J895:$J4325="OPEN"</formula>
    </cfRule>
  </conditionalFormatting>
  <conditionalFormatting sqref="F891 F897">
    <cfRule type="expression" dxfId="1420" priority="1409">
      <formula>$J891:$J4189="CLOSED"</formula>
    </cfRule>
    <cfRule type="expression" dxfId="1419" priority="1410">
      <formula>$J891:$J4189="OPEN"</formula>
    </cfRule>
  </conditionalFormatting>
  <conditionalFormatting sqref="K891:K892 K897:K898">
    <cfRule type="expression" dxfId="1418" priority="1407">
      <formula>$J891:$J4181="CLOSED"</formula>
    </cfRule>
    <cfRule type="expression" dxfId="1417" priority="1408">
      <formula>$J891:$J4181="OPEN"</formula>
    </cfRule>
  </conditionalFormatting>
  <conditionalFormatting sqref="G896">
    <cfRule type="expression" dxfId="1416" priority="1405">
      <formula>$J896:$J4277="CLOSED"</formula>
    </cfRule>
    <cfRule type="expression" dxfId="1415" priority="1406">
      <formula>$J896:$J4277="OPEN"</formula>
    </cfRule>
  </conditionalFormatting>
  <conditionalFormatting sqref="AH895:AI895">
    <cfRule type="expression" dxfId="1414" priority="1403">
      <formula>$J895:$J4371="CLOSED"</formula>
    </cfRule>
    <cfRule type="expression" dxfId="1413" priority="1404">
      <formula>$J895:$J4371="OPEN"</formula>
    </cfRule>
  </conditionalFormatting>
  <conditionalFormatting sqref="K894">
    <cfRule type="expression" dxfId="1412" priority="1401">
      <formula>$J894:$J4417="CLOSED"</formula>
    </cfRule>
    <cfRule type="expression" dxfId="1411" priority="1402">
      <formula>$J894:$J4417="OPEN"</formula>
    </cfRule>
  </conditionalFormatting>
  <conditionalFormatting sqref="AJ895:AK895 AO895:AQ895">
    <cfRule type="expression" dxfId="1410" priority="1399">
      <formula>$J895:$J4561="CLOSED"</formula>
    </cfRule>
    <cfRule type="expression" dxfId="1409" priority="1400">
      <formula>$J895:$J4561="OPEN"</formula>
    </cfRule>
  </conditionalFormatting>
  <conditionalFormatting sqref="K896">
    <cfRule type="expression" dxfId="1408" priority="1397">
      <formula>$J896:$J4192="CLOSED"</formula>
    </cfRule>
    <cfRule type="expression" dxfId="1407" priority="1398">
      <formula>$J896:$J4192="OPEN"</formula>
    </cfRule>
  </conditionalFormatting>
  <conditionalFormatting sqref="AL894:AN894 C894:D894 AR894 Z895:Z896 L894:AG894 F894:G894">
    <cfRule type="expression" dxfId="1406" priority="1395">
      <formula>$J894:$J4412="CLOSED"</formula>
    </cfRule>
    <cfRule type="expression" dxfId="1405" priority="1396">
      <formula>$J894:$J4412="OPEN"</formula>
    </cfRule>
  </conditionalFormatting>
  <conditionalFormatting sqref="AH894:AI894">
    <cfRule type="expression" dxfId="1404" priority="1393">
      <formula>$J894:$J4473="CLOSED"</formula>
    </cfRule>
    <cfRule type="expression" dxfId="1403" priority="1394">
      <formula>$J894:$J4473="OPEN"</formula>
    </cfRule>
  </conditionalFormatting>
  <conditionalFormatting sqref="AJ894:AK894 AO894:AQ894">
    <cfRule type="expression" dxfId="1402" priority="1391">
      <formula>$J894:$J4663="CLOSED"</formula>
    </cfRule>
    <cfRule type="expression" dxfId="1401" priority="1392">
      <formula>$J894:$J4663="OPEN"</formula>
    </cfRule>
  </conditionalFormatting>
  <conditionalFormatting sqref="E887:E898">
    <cfRule type="expression" dxfId="1400" priority="1389">
      <formula>$J887:$J4570="CLOSED"</formula>
    </cfRule>
    <cfRule type="expression" dxfId="1399" priority="1390">
      <formula>$J887:$J4570="OPEN"</formula>
    </cfRule>
  </conditionalFormatting>
  <conditionalFormatting sqref="J887:J898">
    <cfRule type="expression" dxfId="1398" priority="1387">
      <formula>$J887:$J4782="CLOSED"</formula>
    </cfRule>
    <cfRule type="expression" dxfId="1397" priority="1388">
      <formula>$J887:$J4782="OPEN"</formula>
    </cfRule>
  </conditionalFormatting>
  <conditionalFormatting sqref="B887:B898">
    <cfRule type="expression" dxfId="1396" priority="1385">
      <formula>$J887:$J4564="CLOSED"</formula>
    </cfRule>
    <cfRule type="expression" dxfId="1395" priority="1386">
      <formula>$J887:$J4564="OPEN"</formula>
    </cfRule>
  </conditionalFormatting>
  <conditionalFormatting sqref="B887:B898">
    <cfRule type="expression" dxfId="1394" priority="1383">
      <formula>$J887:$J4540="CLOSED"</formula>
    </cfRule>
    <cfRule type="expression" dxfId="1393" priority="1384">
      <formula>$J887:$J4540="OPEN"</formula>
    </cfRule>
  </conditionalFormatting>
  <conditionalFormatting sqref="E887:E898">
    <cfRule type="expression" dxfId="1392" priority="1381">
      <formula>$J887:$J4548="CLOSED"</formula>
    </cfRule>
    <cfRule type="expression" dxfId="1391" priority="1382">
      <formula>$J887:$J4548="OPEN"</formula>
    </cfRule>
  </conditionalFormatting>
  <conditionalFormatting sqref="AH905:AI905">
    <cfRule type="expression" dxfId="1390" priority="1379">
      <formula>$J905:$J4029="CLOSED"</formula>
    </cfRule>
    <cfRule type="expression" dxfId="1389" priority="1380">
      <formula>$J905:$J4029="OPEN"</formula>
    </cfRule>
  </conditionalFormatting>
  <conditionalFormatting sqref="L899:X899 AA899:AG899 AL899:AN899 AR899 C899:D899 F899:G899">
    <cfRule type="expression" dxfId="1388" priority="1377">
      <formula>$J899:$J4061="CLOSED"</formula>
    </cfRule>
    <cfRule type="expression" dxfId="1387" priority="1378">
      <formula>$J899:$J4061="OPEN"</formula>
    </cfRule>
  </conditionalFormatting>
  <conditionalFormatting sqref="Y903:Y904 Y909:Y910">
    <cfRule type="expression" dxfId="1386" priority="1375">
      <formula>$J903:$J3964="CLOSED"</formula>
    </cfRule>
    <cfRule type="expression" dxfId="1385" priority="1376">
      <formula>$J903:$J3964="OPEN"</formula>
    </cfRule>
  </conditionalFormatting>
  <conditionalFormatting sqref="AO905:AQ905 AJ905:AK905">
    <cfRule type="expression" dxfId="1384" priority="1373">
      <formula>$J905:$J4219="CLOSED"</formula>
    </cfRule>
    <cfRule type="expression" dxfId="1383" priority="1374">
      <formula>$J905:$J4219="OPEN"</formula>
    </cfRule>
  </conditionalFormatting>
  <conditionalFormatting sqref="D900:D902">
    <cfRule type="expression" dxfId="1382" priority="1371">
      <formula>$J900:$J3973="CLOSED"</formula>
    </cfRule>
    <cfRule type="expression" dxfId="1381" priority="1372">
      <formula>$J900:$J3973="OPEN"</formula>
    </cfRule>
  </conditionalFormatting>
  <conditionalFormatting sqref="L909:V910 C909:C910 X909:X910 AA909:AG910 AL903:AN904 AR903:AR904 L903:V904 C903:C904 X903:X904 AA903:AG904 AL909:AN910 AR909:AR910">
    <cfRule type="expression" dxfId="1380" priority="1369">
      <formula>$J903:$J3962="CLOSED"</formula>
    </cfRule>
    <cfRule type="expression" dxfId="1379" priority="1370">
      <formula>$J903:$J3962="OPEN"</formula>
    </cfRule>
  </conditionalFormatting>
  <conditionalFormatting sqref="W900:W902">
    <cfRule type="expression" dxfId="1378" priority="1367">
      <formula>$J900:$J3970="CLOSED"</formula>
    </cfRule>
    <cfRule type="expression" dxfId="1377" priority="1368">
      <formula>$J900:$J3970="OPEN"</formula>
    </cfRule>
  </conditionalFormatting>
  <conditionalFormatting sqref="W908">
    <cfRule type="expression" dxfId="1376" priority="1365">
      <formula>$J908:$J3977="CLOSED"</formula>
    </cfRule>
    <cfRule type="expression" dxfId="1375" priority="1366">
      <formula>$J908:$J3977="OPEN"</formula>
    </cfRule>
  </conditionalFormatting>
  <conditionalFormatting sqref="A899:A904 H899:I910">
    <cfRule type="expression" dxfId="1374" priority="1363">
      <formula>$J899:$J4132="CLOSED"</formula>
    </cfRule>
    <cfRule type="expression" dxfId="1373" priority="1364">
      <formula>$J899:$J4132="OPEN"</formula>
    </cfRule>
  </conditionalFormatting>
  <conditionalFormatting sqref="K905 Z909:Z910 X900:X902 C900:C902 AR900:AR902 AL900:AN902 AA900:AG902 Z899:Z904 L900:V902">
    <cfRule type="expression" dxfId="1372" priority="1361">
      <formula>$J899:$J3965="CLOSED"</formula>
    </cfRule>
    <cfRule type="expression" dxfId="1371" priority="1362">
      <formula>$J899:$J3965="OPEN"</formula>
    </cfRule>
  </conditionalFormatting>
  <conditionalFormatting sqref="AR908 AL908:AN908 L908:V908 Y905 AA908:AG908 X908 C908">
    <cfRule type="expression" dxfId="1370" priority="1359">
      <formula>$J905:$J3970="CLOSED"</formula>
    </cfRule>
    <cfRule type="expression" dxfId="1369" priority="1360">
      <formula>$J905:$J3970="OPEN"</formula>
    </cfRule>
  </conditionalFormatting>
  <conditionalFormatting sqref="F900:F902">
    <cfRule type="expression" dxfId="1368" priority="1357">
      <formula>$J900:$J4205="CLOSED"</formula>
    </cfRule>
    <cfRule type="expression" dxfId="1367" priority="1358">
      <formula>$J900:$J4205="OPEN"</formula>
    </cfRule>
  </conditionalFormatting>
  <conditionalFormatting sqref="AH903:AI904 AH909:AI910">
    <cfRule type="expression" dxfId="1366" priority="1355">
      <formula>$J903:$J4023="CLOSED"</formula>
    </cfRule>
    <cfRule type="expression" dxfId="1365" priority="1356">
      <formula>$J903:$J4023="OPEN"</formula>
    </cfRule>
  </conditionalFormatting>
  <conditionalFormatting sqref="Y899">
    <cfRule type="expression" dxfId="1364" priority="1353">
      <formula>$J899:$J4063="CLOSED"</formula>
    </cfRule>
    <cfRule type="expression" dxfId="1363" priority="1354">
      <formula>$J899:$J4063="OPEN"</formula>
    </cfRule>
  </conditionalFormatting>
  <conditionalFormatting sqref="A909:A910 A905">
    <cfRule type="expression" dxfId="1362" priority="1351">
      <formula>$J905:$J4253="CLOSED"</formula>
    </cfRule>
    <cfRule type="expression" dxfId="1361" priority="1352">
      <formula>$J905:$J4253="OPEN"</formula>
    </cfRule>
  </conditionalFormatting>
  <conditionalFormatting sqref="Y908">
    <cfRule type="expression" dxfId="1360" priority="1349">
      <formula>$J908:$J3975="CLOSED"</formula>
    </cfRule>
    <cfRule type="expression" dxfId="1359" priority="1350">
      <formula>$J908:$J3975="OPEN"</formula>
    </cfRule>
  </conditionalFormatting>
  <conditionalFormatting sqref="L905:X905 D903:D904 W903:W904 AR905 AL905:AN905 C905:D905 D909:D910 W909:W910 Z905:AG905 F905:G905">
    <cfRule type="expression" dxfId="1358" priority="1347">
      <formula>$J903:$J3966="CLOSED"</formula>
    </cfRule>
    <cfRule type="expression" dxfId="1357" priority="1348">
      <formula>$J903:$J3966="OPEN"</formula>
    </cfRule>
  </conditionalFormatting>
  <conditionalFormatting sqref="D908">
    <cfRule type="expression" dxfId="1356" priority="1345">
      <formula>$J908:$J3980="CLOSED"</formula>
    </cfRule>
    <cfRule type="expression" dxfId="1355" priority="1346">
      <formula>$J908:$J3980="OPEN"</formula>
    </cfRule>
  </conditionalFormatting>
  <conditionalFormatting sqref="AJ900:AK902 AO900:AQ902">
    <cfRule type="expression" dxfId="1354" priority="1343">
      <formula>$J900:$J4217="CLOSED"</formula>
    </cfRule>
    <cfRule type="expression" dxfId="1353" priority="1344">
      <formula>$J900:$J4217="OPEN"</formula>
    </cfRule>
  </conditionalFormatting>
  <conditionalFormatting sqref="K899">
    <cfRule type="expression" dxfId="1352" priority="1341">
      <formula>$J899:$J4064="CLOSED"</formula>
    </cfRule>
    <cfRule type="expression" dxfId="1351" priority="1342">
      <formula>$J899:$J4064="OPEN"</formula>
    </cfRule>
  </conditionalFormatting>
  <conditionalFormatting sqref="Y907">
    <cfRule type="expression" dxfId="1350" priority="1339">
      <formula>$J907:$J4324="CLOSED"</formula>
    </cfRule>
    <cfRule type="expression" dxfId="1349" priority="1340">
      <formula>$J907:$J4324="OPEN"</formula>
    </cfRule>
  </conditionalFormatting>
  <conditionalFormatting sqref="Y900:Y902">
    <cfRule type="expression" dxfId="1348" priority="1337">
      <formula>$J900:$J3968="CLOSED"</formula>
    </cfRule>
    <cfRule type="expression" dxfId="1347" priority="1338">
      <formula>$J900:$J3968="OPEN"</formula>
    </cfRule>
  </conditionalFormatting>
  <conditionalFormatting sqref="K900:K902">
    <cfRule type="expression" dxfId="1346" priority="1335">
      <formula>$J900:$J4197="CLOSED"</formula>
    </cfRule>
    <cfRule type="expression" dxfId="1345" priority="1336">
      <formula>$J900:$J4197="OPEN"</formula>
    </cfRule>
  </conditionalFormatting>
  <conditionalFormatting sqref="AH899:AI899">
    <cfRule type="expression" dxfId="1344" priority="1333">
      <formula>$J899:$J4122="CLOSED"</formula>
    </cfRule>
    <cfRule type="expression" dxfId="1343" priority="1334">
      <formula>$J899:$J4122="OPEN"</formula>
    </cfRule>
  </conditionalFormatting>
  <conditionalFormatting sqref="AO903:AQ904 AJ903:AK904 AO909:AQ910 AJ909:AK910">
    <cfRule type="expression" dxfId="1342" priority="1331">
      <formula>$J903:$J4213="CLOSED"</formula>
    </cfRule>
    <cfRule type="expression" dxfId="1341" priority="1332">
      <formula>$J903:$J4213="OPEN"</formula>
    </cfRule>
  </conditionalFormatting>
  <conditionalFormatting sqref="AL907:AN907 AR907 X907 L907:V907 C907:D907 AA907:AG907 F907:G907">
    <cfRule type="expression" dxfId="1340" priority="1329">
      <formula>$J907:$J4322="CLOSED"</formula>
    </cfRule>
    <cfRule type="expression" dxfId="1339" priority="1330">
      <formula>$J907:$J4322="OPEN"</formula>
    </cfRule>
  </conditionalFormatting>
  <conditionalFormatting sqref="G900:G902">
    <cfRule type="expression" dxfId="1338" priority="1327">
      <formula>$J900:$J4282="CLOSED"</formula>
    </cfRule>
    <cfRule type="expression" dxfId="1337" priority="1328">
      <formula>$J900:$J4282="OPEN"</formula>
    </cfRule>
  </conditionalFormatting>
  <conditionalFormatting sqref="AH908:AI908">
    <cfRule type="expression" dxfId="1336" priority="1325">
      <formula>$J908:$J4034="CLOSED"</formula>
    </cfRule>
    <cfRule type="expression" dxfId="1335" priority="1326">
      <formula>$J908:$J4034="OPEN"</formula>
    </cfRule>
  </conditionalFormatting>
  <conditionalFormatting sqref="AJ908:AK908 AO908:AQ908">
    <cfRule type="expression" dxfId="1334" priority="1323">
      <formula>$J908:$J4224="CLOSED"</formula>
    </cfRule>
    <cfRule type="expression" dxfId="1333" priority="1324">
      <formula>$J908:$J4224="OPEN"</formula>
    </cfRule>
  </conditionalFormatting>
  <conditionalFormatting sqref="F908">
    <cfRule type="expression" dxfId="1332" priority="1321">
      <formula>$J908:$J4212="CLOSED"</formula>
    </cfRule>
    <cfRule type="expression" dxfId="1331" priority="1322">
      <formula>$J908:$J4212="OPEN"</formula>
    </cfRule>
  </conditionalFormatting>
  <conditionalFormatting sqref="AH900:AI902">
    <cfRule type="expression" dxfId="1330" priority="1319">
      <formula>$J900:$J4027="CLOSED"</formula>
    </cfRule>
    <cfRule type="expression" dxfId="1329" priority="1320">
      <formula>$J900:$J4027="OPEN"</formula>
    </cfRule>
  </conditionalFormatting>
  <conditionalFormatting sqref="K907">
    <cfRule type="expression" dxfId="1328" priority="1317">
      <formula>$J907:$J4328="CLOSED"</formula>
    </cfRule>
    <cfRule type="expression" dxfId="1327" priority="1318">
      <formula>$J907:$J4328="OPEN"</formula>
    </cfRule>
  </conditionalFormatting>
  <conditionalFormatting sqref="A906:A908">
    <cfRule type="expression" dxfId="1326" priority="1315">
      <formula>$J906:$J4253="CLOSED"</formula>
    </cfRule>
    <cfRule type="expression" dxfId="1325" priority="1316">
      <formula>$J906:$J4253="OPEN"</formula>
    </cfRule>
  </conditionalFormatting>
  <conditionalFormatting sqref="AJ899:AK899 AO899:AQ899">
    <cfRule type="expression" dxfId="1324" priority="1313">
      <formula>$J899:$J4312="CLOSED"</formula>
    </cfRule>
    <cfRule type="expression" dxfId="1323" priority="1314">
      <formula>$J899:$J4312="OPEN"</formula>
    </cfRule>
  </conditionalFormatting>
  <conditionalFormatting sqref="F904:G904 G903 G909 F910:G910">
    <cfRule type="expression" dxfId="1322" priority="1311">
      <formula>$J903:$J4278="CLOSED"</formula>
    </cfRule>
    <cfRule type="expression" dxfId="1321" priority="1312">
      <formula>$J903:$J4278="OPEN"</formula>
    </cfRule>
  </conditionalFormatting>
  <conditionalFormatting sqref="W907">
    <cfRule type="expression" dxfId="1320" priority="1309">
      <formula>$J907:$J4337="CLOSED"</formula>
    </cfRule>
    <cfRule type="expression" dxfId="1319" priority="1310">
      <formula>$J907:$J4337="OPEN"</formula>
    </cfRule>
  </conditionalFormatting>
  <conditionalFormatting sqref="F903 F909">
    <cfRule type="expression" dxfId="1318" priority="1307">
      <formula>$J903:$J4201="CLOSED"</formula>
    </cfRule>
    <cfRule type="expression" dxfId="1317" priority="1308">
      <formula>$J903:$J4201="OPEN"</formula>
    </cfRule>
  </conditionalFormatting>
  <conditionalFormatting sqref="K903:K904 K909:K910">
    <cfRule type="expression" dxfId="1316" priority="1305">
      <formula>$J903:$J4193="CLOSED"</formula>
    </cfRule>
    <cfRule type="expression" dxfId="1315" priority="1306">
      <formula>$J903:$J4193="OPEN"</formula>
    </cfRule>
  </conditionalFormatting>
  <conditionalFormatting sqref="G908">
    <cfRule type="expression" dxfId="1314" priority="1303">
      <formula>$J908:$J4289="CLOSED"</formula>
    </cfRule>
    <cfRule type="expression" dxfId="1313" priority="1304">
      <formula>$J908:$J4289="OPEN"</formula>
    </cfRule>
  </conditionalFormatting>
  <conditionalFormatting sqref="AH907:AI907">
    <cfRule type="expression" dxfId="1312" priority="1301">
      <formula>$J907:$J4383="CLOSED"</formula>
    </cfRule>
    <cfRule type="expression" dxfId="1311" priority="1302">
      <formula>$J907:$J4383="OPEN"</formula>
    </cfRule>
  </conditionalFormatting>
  <conditionalFormatting sqref="K906">
    <cfRule type="expression" dxfId="1310" priority="1299">
      <formula>$J906:$J4429="CLOSED"</formula>
    </cfRule>
    <cfRule type="expression" dxfId="1309" priority="1300">
      <formula>$J906:$J4429="OPEN"</formula>
    </cfRule>
  </conditionalFormatting>
  <conditionalFormatting sqref="AJ907:AK907 AO907:AQ907">
    <cfRule type="expression" dxfId="1308" priority="1297">
      <formula>$J907:$J4573="CLOSED"</formula>
    </cfRule>
    <cfRule type="expression" dxfId="1307" priority="1298">
      <formula>$J907:$J4573="OPEN"</formula>
    </cfRule>
  </conditionalFormatting>
  <conditionalFormatting sqref="K908">
    <cfRule type="expression" dxfId="1306" priority="1295">
      <formula>$J908:$J4204="CLOSED"</formula>
    </cfRule>
    <cfRule type="expression" dxfId="1305" priority="1296">
      <formula>$J908:$J4204="OPEN"</formula>
    </cfRule>
  </conditionalFormatting>
  <conditionalFormatting sqref="AL906:AN906 C906:D906 AR906 Z907:Z908 L906:AG906 F906:G906">
    <cfRule type="expression" dxfId="1304" priority="1293">
      <formula>$J906:$J4424="CLOSED"</formula>
    </cfRule>
    <cfRule type="expression" dxfId="1303" priority="1294">
      <formula>$J906:$J4424="OPEN"</formula>
    </cfRule>
  </conditionalFormatting>
  <conditionalFormatting sqref="AH906:AI906">
    <cfRule type="expression" dxfId="1302" priority="1291">
      <formula>$J906:$J4485="CLOSED"</formula>
    </cfRule>
    <cfRule type="expression" dxfId="1301" priority="1292">
      <formula>$J906:$J4485="OPEN"</formula>
    </cfRule>
  </conditionalFormatting>
  <conditionalFormatting sqref="AJ906:AK906 AO906:AQ906">
    <cfRule type="expression" dxfId="1300" priority="1289">
      <formula>$J906:$J4675="CLOSED"</formula>
    </cfRule>
    <cfRule type="expression" dxfId="1299" priority="1290">
      <formula>$J906:$J4675="OPEN"</formula>
    </cfRule>
  </conditionalFormatting>
  <conditionalFormatting sqref="E899:E910">
    <cfRule type="expression" dxfId="1298" priority="1287">
      <formula>$J899:$J4582="CLOSED"</formula>
    </cfRule>
    <cfRule type="expression" dxfId="1297" priority="1288">
      <formula>$J899:$J4582="OPEN"</formula>
    </cfRule>
  </conditionalFormatting>
  <conditionalFormatting sqref="J899:J910">
    <cfRule type="expression" dxfId="1296" priority="1285">
      <formula>$J899:$J4794="CLOSED"</formula>
    </cfRule>
    <cfRule type="expression" dxfId="1295" priority="1286">
      <formula>$J899:$J4794="OPEN"</formula>
    </cfRule>
  </conditionalFormatting>
  <conditionalFormatting sqref="B899:B910">
    <cfRule type="expression" dxfId="1294" priority="1283">
      <formula>$J899:$J4576="CLOSED"</formula>
    </cfRule>
    <cfRule type="expression" dxfId="1293" priority="1284">
      <formula>$J899:$J4576="OPEN"</formula>
    </cfRule>
  </conditionalFormatting>
  <conditionalFormatting sqref="B899:B910">
    <cfRule type="expression" dxfId="1292" priority="1281">
      <formula>$J899:$J4552="CLOSED"</formula>
    </cfRule>
    <cfRule type="expression" dxfId="1291" priority="1282">
      <formula>$J899:$J4552="OPEN"</formula>
    </cfRule>
  </conditionalFormatting>
  <conditionalFormatting sqref="E899:E910">
    <cfRule type="expression" dxfId="1290" priority="1279">
      <formula>$J899:$J4560="CLOSED"</formula>
    </cfRule>
    <cfRule type="expression" dxfId="1289" priority="1280">
      <formula>$J899:$J4560="OPEN"</formula>
    </cfRule>
  </conditionalFormatting>
  <conditionalFormatting sqref="AH917:AI917">
    <cfRule type="expression" dxfId="1288" priority="1277">
      <formula>$J917:$J4041="CLOSED"</formula>
    </cfRule>
    <cfRule type="expression" dxfId="1287" priority="1278">
      <formula>$J917:$J4041="OPEN"</formula>
    </cfRule>
  </conditionalFormatting>
  <conditionalFormatting sqref="L911:X911 AA911:AG911 AL911:AN911 AR911 C911:D911 F911:G911">
    <cfRule type="expression" dxfId="1286" priority="1275">
      <formula>$J911:$J4073="CLOSED"</formula>
    </cfRule>
    <cfRule type="expression" dxfId="1285" priority="1276">
      <formula>$J911:$J4073="OPEN"</formula>
    </cfRule>
  </conditionalFormatting>
  <conditionalFormatting sqref="Y915:Y916 Y921:Y922">
    <cfRule type="expression" dxfId="1284" priority="1273">
      <formula>$J915:$J3976="CLOSED"</formula>
    </cfRule>
    <cfRule type="expression" dxfId="1283" priority="1274">
      <formula>$J915:$J3976="OPEN"</formula>
    </cfRule>
  </conditionalFormatting>
  <conditionalFormatting sqref="AO917:AQ917 AJ917:AK917">
    <cfRule type="expression" dxfId="1282" priority="1271">
      <formula>$J917:$J4231="CLOSED"</formula>
    </cfRule>
    <cfRule type="expression" dxfId="1281" priority="1272">
      <formula>$J917:$J4231="OPEN"</formula>
    </cfRule>
  </conditionalFormatting>
  <conditionalFormatting sqref="D912:D914">
    <cfRule type="expression" dxfId="1280" priority="1269">
      <formula>$J912:$J3985="CLOSED"</formula>
    </cfRule>
    <cfRule type="expression" dxfId="1279" priority="1270">
      <formula>$J912:$J3985="OPEN"</formula>
    </cfRule>
  </conditionalFormatting>
  <conditionalFormatting sqref="L921:V922 C921:C922 X921:X922 AA921:AG922 AL915:AN916 AR915:AR916 L915:V916 C915:C916 X915:X916 AA915:AG916 AL921:AN922 AR921:AR922">
    <cfRule type="expression" dxfId="1278" priority="1267">
      <formula>$J915:$J3974="CLOSED"</formula>
    </cfRule>
    <cfRule type="expression" dxfId="1277" priority="1268">
      <formula>$J915:$J3974="OPEN"</formula>
    </cfRule>
  </conditionalFormatting>
  <conditionalFormatting sqref="W912:W914">
    <cfRule type="expression" dxfId="1276" priority="1265">
      <formula>$J912:$J3982="CLOSED"</formula>
    </cfRule>
    <cfRule type="expression" dxfId="1275" priority="1266">
      <formula>$J912:$J3982="OPEN"</formula>
    </cfRule>
  </conditionalFormatting>
  <conditionalFormatting sqref="W920">
    <cfRule type="expression" dxfId="1274" priority="1263">
      <formula>$J920:$J3989="CLOSED"</formula>
    </cfRule>
    <cfRule type="expression" dxfId="1273" priority="1264">
      <formula>$J920:$J3989="OPEN"</formula>
    </cfRule>
  </conditionalFormatting>
  <conditionalFormatting sqref="A911:A916 H911:I922">
    <cfRule type="expression" dxfId="1272" priority="1261">
      <formula>$J911:$J4144="CLOSED"</formula>
    </cfRule>
    <cfRule type="expression" dxfId="1271" priority="1262">
      <formula>$J911:$J4144="OPEN"</formula>
    </cfRule>
  </conditionalFormatting>
  <conditionalFormatting sqref="K917 Z921:Z922 X912:X914 C912:C914 AR912:AR914 AL912:AN914 AA912:AG914 Z911:Z916 L912:V914">
    <cfRule type="expression" dxfId="1270" priority="1259">
      <formula>$J911:$J3977="CLOSED"</formula>
    </cfRule>
    <cfRule type="expression" dxfId="1269" priority="1260">
      <formula>$J911:$J3977="OPEN"</formula>
    </cfRule>
  </conditionalFormatting>
  <conditionalFormatting sqref="AR920 AL920:AN920 L920:V920 Y917 AA920:AG920 X920 C920">
    <cfRule type="expression" dxfId="1268" priority="1257">
      <formula>$J917:$J3982="CLOSED"</formula>
    </cfRule>
    <cfRule type="expression" dxfId="1267" priority="1258">
      <formula>$J917:$J3982="OPEN"</formula>
    </cfRule>
  </conditionalFormatting>
  <conditionalFormatting sqref="F912:F914">
    <cfRule type="expression" dxfId="1266" priority="1255">
      <formula>$J912:$J4217="CLOSED"</formula>
    </cfRule>
    <cfRule type="expression" dxfId="1265" priority="1256">
      <formula>$J912:$J4217="OPEN"</formula>
    </cfRule>
  </conditionalFormatting>
  <conditionalFormatting sqref="AH915:AI916 AH921:AI922">
    <cfRule type="expression" dxfId="1264" priority="1253">
      <formula>$J915:$J4035="CLOSED"</formula>
    </cfRule>
    <cfRule type="expression" dxfId="1263" priority="1254">
      <formula>$J915:$J4035="OPEN"</formula>
    </cfRule>
  </conditionalFormatting>
  <conditionalFormatting sqref="Y911">
    <cfRule type="expression" dxfId="1262" priority="1251">
      <formula>$J911:$J4075="CLOSED"</formula>
    </cfRule>
    <cfRule type="expression" dxfId="1261" priority="1252">
      <formula>$J911:$J4075="OPEN"</formula>
    </cfRule>
  </conditionalFormatting>
  <conditionalFormatting sqref="A921:A922 A917">
    <cfRule type="expression" dxfId="1260" priority="1249">
      <formula>$J917:$J4265="CLOSED"</formula>
    </cfRule>
    <cfRule type="expression" dxfId="1259" priority="1250">
      <formula>$J917:$J4265="OPEN"</formula>
    </cfRule>
  </conditionalFormatting>
  <conditionalFormatting sqref="Y920">
    <cfRule type="expression" dxfId="1258" priority="1247">
      <formula>$J920:$J3987="CLOSED"</formula>
    </cfRule>
    <cfRule type="expression" dxfId="1257" priority="1248">
      <formula>$J920:$J3987="OPEN"</formula>
    </cfRule>
  </conditionalFormatting>
  <conditionalFormatting sqref="L917:X917 D915:D916 W915:W916 AR917 AL917:AN917 C917:D917 D921:D922 W921:W922 Z917:AG917 F917:G917">
    <cfRule type="expression" dxfId="1256" priority="1245">
      <formula>$J915:$J3978="CLOSED"</formula>
    </cfRule>
    <cfRule type="expression" dxfId="1255" priority="1246">
      <formula>$J915:$J3978="OPEN"</formula>
    </cfRule>
  </conditionalFormatting>
  <conditionalFormatting sqref="D920">
    <cfRule type="expression" dxfId="1254" priority="1243">
      <formula>$J920:$J3992="CLOSED"</formula>
    </cfRule>
    <cfRule type="expression" dxfId="1253" priority="1244">
      <formula>$J920:$J3992="OPEN"</formula>
    </cfRule>
  </conditionalFormatting>
  <conditionalFormatting sqref="AJ912:AK914 AO912:AQ914">
    <cfRule type="expression" dxfId="1252" priority="1241">
      <formula>$J912:$J4229="CLOSED"</formula>
    </cfRule>
    <cfRule type="expression" dxfId="1251" priority="1242">
      <formula>$J912:$J4229="OPEN"</formula>
    </cfRule>
  </conditionalFormatting>
  <conditionalFormatting sqref="K911">
    <cfRule type="expression" dxfId="1250" priority="1239">
      <formula>$J911:$J4076="CLOSED"</formula>
    </cfRule>
    <cfRule type="expression" dxfId="1249" priority="1240">
      <formula>$J911:$J4076="OPEN"</formula>
    </cfRule>
  </conditionalFormatting>
  <conditionalFormatting sqref="Y919">
    <cfRule type="expression" dxfId="1248" priority="1237">
      <formula>$J919:$J4336="CLOSED"</formula>
    </cfRule>
    <cfRule type="expression" dxfId="1247" priority="1238">
      <formula>$J919:$J4336="OPEN"</formula>
    </cfRule>
  </conditionalFormatting>
  <conditionalFormatting sqref="Y912:Y914">
    <cfRule type="expression" dxfId="1246" priority="1235">
      <formula>$J912:$J3980="CLOSED"</formula>
    </cfRule>
    <cfRule type="expression" dxfId="1245" priority="1236">
      <formula>$J912:$J3980="OPEN"</formula>
    </cfRule>
  </conditionalFormatting>
  <conditionalFormatting sqref="K912:K914">
    <cfRule type="expression" dxfId="1244" priority="1233">
      <formula>$J912:$J4209="CLOSED"</formula>
    </cfRule>
    <cfRule type="expression" dxfId="1243" priority="1234">
      <formula>$J912:$J4209="OPEN"</formula>
    </cfRule>
  </conditionalFormatting>
  <conditionalFormatting sqref="AH911:AI911">
    <cfRule type="expression" dxfId="1242" priority="1231">
      <formula>$J911:$J4134="CLOSED"</formula>
    </cfRule>
    <cfRule type="expression" dxfId="1241" priority="1232">
      <formula>$J911:$J4134="OPEN"</formula>
    </cfRule>
  </conditionalFormatting>
  <conditionalFormatting sqref="AO915:AQ916 AJ915:AK916 AO921:AQ922 AJ921:AK922">
    <cfRule type="expression" dxfId="1240" priority="1229">
      <formula>$J915:$J4225="CLOSED"</formula>
    </cfRule>
    <cfRule type="expression" dxfId="1239" priority="1230">
      <formula>$J915:$J4225="OPEN"</formula>
    </cfRule>
  </conditionalFormatting>
  <conditionalFormatting sqref="AL919:AN919 AR919 X919 L919:V919 C919:D919 AA919:AG919 F919:G919">
    <cfRule type="expression" dxfId="1238" priority="1227">
      <formula>$J919:$J4334="CLOSED"</formula>
    </cfRule>
    <cfRule type="expression" dxfId="1237" priority="1228">
      <formula>$J919:$J4334="OPEN"</formula>
    </cfRule>
  </conditionalFormatting>
  <conditionalFormatting sqref="G912:G914">
    <cfRule type="expression" dxfId="1236" priority="1225">
      <formula>$J912:$J4294="CLOSED"</formula>
    </cfRule>
    <cfRule type="expression" dxfId="1235" priority="1226">
      <formula>$J912:$J4294="OPEN"</formula>
    </cfRule>
  </conditionalFormatting>
  <conditionalFormatting sqref="AH920:AI920">
    <cfRule type="expression" dxfId="1234" priority="1223">
      <formula>$J920:$J4046="CLOSED"</formula>
    </cfRule>
    <cfRule type="expression" dxfId="1233" priority="1224">
      <formula>$J920:$J4046="OPEN"</formula>
    </cfRule>
  </conditionalFormatting>
  <conditionalFormatting sqref="AJ920:AK920 AO920:AQ920">
    <cfRule type="expression" dxfId="1232" priority="1221">
      <formula>$J920:$J4236="CLOSED"</formula>
    </cfRule>
    <cfRule type="expression" dxfId="1231" priority="1222">
      <formula>$J920:$J4236="OPEN"</formula>
    </cfRule>
  </conditionalFormatting>
  <conditionalFormatting sqref="F920">
    <cfRule type="expression" dxfId="1230" priority="1219">
      <formula>$J920:$J4224="CLOSED"</formula>
    </cfRule>
    <cfRule type="expression" dxfId="1229" priority="1220">
      <formula>$J920:$J4224="OPEN"</formula>
    </cfRule>
  </conditionalFormatting>
  <conditionalFormatting sqref="AH912:AI914">
    <cfRule type="expression" dxfId="1228" priority="1217">
      <formula>$J912:$J4039="CLOSED"</formula>
    </cfRule>
    <cfRule type="expression" dxfId="1227" priority="1218">
      <formula>$J912:$J4039="OPEN"</formula>
    </cfRule>
  </conditionalFormatting>
  <conditionalFormatting sqref="K919">
    <cfRule type="expression" dxfId="1226" priority="1215">
      <formula>$J919:$J4340="CLOSED"</formula>
    </cfRule>
    <cfRule type="expression" dxfId="1225" priority="1216">
      <formula>$J919:$J4340="OPEN"</formula>
    </cfRule>
  </conditionalFormatting>
  <conditionalFormatting sqref="A918:A920">
    <cfRule type="expression" dxfId="1224" priority="1213">
      <formula>$J918:$J4265="CLOSED"</formula>
    </cfRule>
    <cfRule type="expression" dxfId="1223" priority="1214">
      <formula>$J918:$J4265="OPEN"</formula>
    </cfRule>
  </conditionalFormatting>
  <conditionalFormatting sqref="AJ911:AK911 AO911:AQ911">
    <cfRule type="expression" dxfId="1222" priority="1211">
      <formula>$J911:$J4324="CLOSED"</formula>
    </cfRule>
    <cfRule type="expression" dxfId="1221" priority="1212">
      <formula>$J911:$J4324="OPEN"</formula>
    </cfRule>
  </conditionalFormatting>
  <conditionalFormatting sqref="F916:G916 G915 G921 F922:G922">
    <cfRule type="expression" dxfId="1220" priority="1209">
      <formula>$J915:$J4290="CLOSED"</formula>
    </cfRule>
    <cfRule type="expression" dxfId="1219" priority="1210">
      <formula>$J915:$J4290="OPEN"</formula>
    </cfRule>
  </conditionalFormatting>
  <conditionalFormatting sqref="W919">
    <cfRule type="expression" dxfId="1218" priority="1207">
      <formula>$J919:$J4349="CLOSED"</formula>
    </cfRule>
    <cfRule type="expression" dxfId="1217" priority="1208">
      <formula>$J919:$J4349="OPEN"</formula>
    </cfRule>
  </conditionalFormatting>
  <conditionalFormatting sqref="F915 F921">
    <cfRule type="expression" dxfId="1216" priority="1205">
      <formula>$J915:$J4213="CLOSED"</formula>
    </cfRule>
    <cfRule type="expression" dxfId="1215" priority="1206">
      <formula>$J915:$J4213="OPEN"</formula>
    </cfRule>
  </conditionalFormatting>
  <conditionalFormatting sqref="K915:K916 K921:K922">
    <cfRule type="expression" dxfId="1214" priority="1203">
      <formula>$J915:$J4205="CLOSED"</formula>
    </cfRule>
    <cfRule type="expression" dxfId="1213" priority="1204">
      <formula>$J915:$J4205="OPEN"</formula>
    </cfRule>
  </conditionalFormatting>
  <conditionalFormatting sqref="G920">
    <cfRule type="expression" dxfId="1212" priority="1201">
      <formula>$J920:$J4301="CLOSED"</formula>
    </cfRule>
    <cfRule type="expression" dxfId="1211" priority="1202">
      <formula>$J920:$J4301="OPEN"</formula>
    </cfRule>
  </conditionalFormatting>
  <conditionalFormatting sqref="AH919:AI919">
    <cfRule type="expression" dxfId="1210" priority="1199">
      <formula>$J919:$J4395="CLOSED"</formula>
    </cfRule>
    <cfRule type="expression" dxfId="1209" priority="1200">
      <formula>$J919:$J4395="OPEN"</formula>
    </cfRule>
  </conditionalFormatting>
  <conditionalFormatting sqref="K918">
    <cfRule type="expression" dxfId="1208" priority="1197">
      <formula>$J918:$J4441="CLOSED"</formula>
    </cfRule>
    <cfRule type="expression" dxfId="1207" priority="1198">
      <formula>$J918:$J4441="OPEN"</formula>
    </cfRule>
  </conditionalFormatting>
  <conditionalFormatting sqref="AJ919:AK919 AO919:AQ919">
    <cfRule type="expression" dxfId="1206" priority="1195">
      <formula>$J919:$J4585="CLOSED"</formula>
    </cfRule>
    <cfRule type="expression" dxfId="1205" priority="1196">
      <formula>$J919:$J4585="OPEN"</formula>
    </cfRule>
  </conditionalFormatting>
  <conditionalFormatting sqref="K920">
    <cfRule type="expression" dxfId="1204" priority="1193">
      <formula>$J920:$J4216="CLOSED"</formula>
    </cfRule>
    <cfRule type="expression" dxfId="1203" priority="1194">
      <formula>$J920:$J4216="OPEN"</formula>
    </cfRule>
  </conditionalFormatting>
  <conditionalFormatting sqref="AL918:AN918 C918:D918 AR918 Z919:Z920 L918:AG918 F918:G918">
    <cfRule type="expression" dxfId="1202" priority="1191">
      <formula>$J918:$J4436="CLOSED"</formula>
    </cfRule>
    <cfRule type="expression" dxfId="1201" priority="1192">
      <formula>$J918:$J4436="OPEN"</formula>
    </cfRule>
  </conditionalFormatting>
  <conditionalFormatting sqref="AH918:AI918">
    <cfRule type="expression" dxfId="1200" priority="1189">
      <formula>$J918:$J4497="CLOSED"</formula>
    </cfRule>
    <cfRule type="expression" dxfId="1199" priority="1190">
      <formula>$J918:$J4497="OPEN"</formula>
    </cfRule>
  </conditionalFormatting>
  <conditionalFormatting sqref="AJ918:AK918 AO918:AQ918">
    <cfRule type="expression" dxfId="1198" priority="1187">
      <formula>$J918:$J4687="CLOSED"</formula>
    </cfRule>
    <cfRule type="expression" dxfId="1197" priority="1188">
      <formula>$J918:$J4687="OPEN"</formula>
    </cfRule>
  </conditionalFormatting>
  <conditionalFormatting sqref="E911:E922">
    <cfRule type="expression" dxfId="1196" priority="1185">
      <formula>$J911:$J4594="CLOSED"</formula>
    </cfRule>
    <cfRule type="expression" dxfId="1195" priority="1186">
      <formula>$J911:$J4594="OPEN"</formula>
    </cfRule>
  </conditionalFormatting>
  <conditionalFormatting sqref="J911:J922">
    <cfRule type="expression" dxfId="1194" priority="1183">
      <formula>$J911:$J4806="CLOSED"</formula>
    </cfRule>
    <cfRule type="expression" dxfId="1193" priority="1184">
      <formula>$J911:$J4806="OPEN"</formula>
    </cfRule>
  </conditionalFormatting>
  <conditionalFormatting sqref="B911:B922">
    <cfRule type="expression" dxfId="1192" priority="1181">
      <formula>$J911:$J4588="CLOSED"</formula>
    </cfRule>
    <cfRule type="expression" dxfId="1191" priority="1182">
      <formula>$J911:$J4588="OPEN"</formula>
    </cfRule>
  </conditionalFormatting>
  <conditionalFormatting sqref="B911:B922">
    <cfRule type="expression" dxfId="1190" priority="1179">
      <formula>$J911:$J4564="CLOSED"</formula>
    </cfRule>
    <cfRule type="expression" dxfId="1189" priority="1180">
      <formula>$J911:$J4564="OPEN"</formula>
    </cfRule>
  </conditionalFormatting>
  <conditionalFormatting sqref="E911:E922">
    <cfRule type="expression" dxfId="1188" priority="1177">
      <formula>$J911:$J4572="CLOSED"</formula>
    </cfRule>
    <cfRule type="expression" dxfId="1187" priority="1178">
      <formula>$J911:$J4572="OPEN"</formula>
    </cfRule>
  </conditionalFormatting>
  <conditionalFormatting sqref="AH929:AI929">
    <cfRule type="expression" dxfId="1186" priority="1175">
      <formula>$J929:$J4053="CLOSED"</formula>
    </cfRule>
    <cfRule type="expression" dxfId="1185" priority="1176">
      <formula>$J929:$J4053="OPEN"</formula>
    </cfRule>
  </conditionalFormatting>
  <conditionalFormatting sqref="L923:X923 AA923:AG923 AL923:AN923 AR923 C923:D923 F923:G923">
    <cfRule type="expression" dxfId="1184" priority="1173">
      <formula>$J923:$J4085="CLOSED"</formula>
    </cfRule>
    <cfRule type="expression" dxfId="1183" priority="1174">
      <formula>$J923:$J4085="OPEN"</formula>
    </cfRule>
  </conditionalFormatting>
  <conditionalFormatting sqref="Y927:Y928 Y933:Y934">
    <cfRule type="expression" dxfId="1182" priority="1171">
      <formula>$J927:$J3988="CLOSED"</formula>
    </cfRule>
    <cfRule type="expression" dxfId="1181" priority="1172">
      <formula>$J927:$J3988="OPEN"</formula>
    </cfRule>
  </conditionalFormatting>
  <conditionalFormatting sqref="AO929:AQ929 AJ929:AK929">
    <cfRule type="expression" dxfId="1180" priority="1169">
      <formula>$J929:$J4243="CLOSED"</formula>
    </cfRule>
    <cfRule type="expression" dxfId="1179" priority="1170">
      <formula>$J929:$J4243="OPEN"</formula>
    </cfRule>
  </conditionalFormatting>
  <conditionalFormatting sqref="D924:D926">
    <cfRule type="expression" dxfId="1178" priority="1167">
      <formula>$J924:$J3997="CLOSED"</formula>
    </cfRule>
    <cfRule type="expression" dxfId="1177" priority="1168">
      <formula>$J924:$J3997="OPEN"</formula>
    </cfRule>
  </conditionalFormatting>
  <conditionalFormatting sqref="L933:V934 C933:C934 X933:X934 AA933:AG934 AL927:AN928 AR927:AR928 L927:V928 C927:C928 X927:X928 AA927:AG928 AL933:AN934 AR933:AR934">
    <cfRule type="expression" dxfId="1176" priority="1165">
      <formula>$J927:$J3986="CLOSED"</formula>
    </cfRule>
    <cfRule type="expression" dxfId="1175" priority="1166">
      <formula>$J927:$J3986="OPEN"</formula>
    </cfRule>
  </conditionalFormatting>
  <conditionalFormatting sqref="W924:W926">
    <cfRule type="expression" dxfId="1174" priority="1163">
      <formula>$J924:$J3994="CLOSED"</formula>
    </cfRule>
    <cfRule type="expression" dxfId="1173" priority="1164">
      <formula>$J924:$J3994="OPEN"</formula>
    </cfRule>
  </conditionalFormatting>
  <conditionalFormatting sqref="W932">
    <cfRule type="expression" dxfId="1172" priority="1161">
      <formula>$J932:$J4001="CLOSED"</formula>
    </cfRule>
    <cfRule type="expression" dxfId="1171" priority="1162">
      <formula>$J932:$J4001="OPEN"</formula>
    </cfRule>
  </conditionalFormatting>
  <conditionalFormatting sqref="A923:A928 H923:I934">
    <cfRule type="expression" dxfId="1170" priority="1159">
      <formula>$J923:$J4156="CLOSED"</formula>
    </cfRule>
    <cfRule type="expression" dxfId="1169" priority="1160">
      <formula>$J923:$J4156="OPEN"</formula>
    </cfRule>
  </conditionalFormatting>
  <conditionalFormatting sqref="K929 Z933:Z934 X924:X926 C924:C926 AR924:AR926 AL924:AN926 AA924:AG926 Z923:Z928 L924:V926">
    <cfRule type="expression" dxfId="1168" priority="1157">
      <formula>$J923:$J3989="CLOSED"</formula>
    </cfRule>
    <cfRule type="expression" dxfId="1167" priority="1158">
      <formula>$J923:$J3989="OPEN"</formula>
    </cfRule>
  </conditionalFormatting>
  <conditionalFormatting sqref="AR932 AL932:AN932 L932:V932 Y929 AA932:AG932 X932 C932">
    <cfRule type="expression" dxfId="1166" priority="1155">
      <formula>$J929:$J3994="CLOSED"</formula>
    </cfRule>
    <cfRule type="expression" dxfId="1165" priority="1156">
      <formula>$J929:$J3994="OPEN"</formula>
    </cfRule>
  </conditionalFormatting>
  <conditionalFormatting sqref="F924:F926">
    <cfRule type="expression" dxfId="1164" priority="1153">
      <formula>$J924:$J4229="CLOSED"</formula>
    </cfRule>
    <cfRule type="expression" dxfId="1163" priority="1154">
      <formula>$J924:$J4229="OPEN"</formula>
    </cfRule>
  </conditionalFormatting>
  <conditionalFormatting sqref="AH927:AI928 AH933:AI934">
    <cfRule type="expression" dxfId="1162" priority="1151">
      <formula>$J927:$J4047="CLOSED"</formula>
    </cfRule>
    <cfRule type="expression" dxfId="1161" priority="1152">
      <formula>$J927:$J4047="OPEN"</formula>
    </cfRule>
  </conditionalFormatting>
  <conditionalFormatting sqref="Y923">
    <cfRule type="expression" dxfId="1160" priority="1149">
      <formula>$J923:$J4087="CLOSED"</formula>
    </cfRule>
    <cfRule type="expression" dxfId="1159" priority="1150">
      <formula>$J923:$J4087="OPEN"</formula>
    </cfRule>
  </conditionalFormatting>
  <conditionalFormatting sqref="A933:A934 A929">
    <cfRule type="expression" dxfId="1158" priority="1147">
      <formula>$J929:$J4277="CLOSED"</formula>
    </cfRule>
    <cfRule type="expression" dxfId="1157" priority="1148">
      <formula>$J929:$J4277="OPEN"</formula>
    </cfRule>
  </conditionalFormatting>
  <conditionalFormatting sqref="Y932">
    <cfRule type="expression" dxfId="1156" priority="1145">
      <formula>$J932:$J3999="CLOSED"</formula>
    </cfRule>
    <cfRule type="expression" dxfId="1155" priority="1146">
      <formula>$J932:$J3999="OPEN"</formula>
    </cfRule>
  </conditionalFormatting>
  <conditionalFormatting sqref="L929:X929 D927:D928 W927:W928 AR929 AL929:AN929 C929:D929 D933:D934 W933:W934 Z929:AG929 F929:G929">
    <cfRule type="expression" dxfId="1154" priority="1143">
      <formula>$J927:$J3990="CLOSED"</formula>
    </cfRule>
    <cfRule type="expression" dxfId="1153" priority="1144">
      <formula>$J927:$J3990="OPEN"</formula>
    </cfRule>
  </conditionalFormatting>
  <conditionalFormatting sqref="D932">
    <cfRule type="expression" dxfId="1152" priority="1141">
      <formula>$J932:$J4004="CLOSED"</formula>
    </cfRule>
    <cfRule type="expression" dxfId="1151" priority="1142">
      <formula>$J932:$J4004="OPEN"</formula>
    </cfRule>
  </conditionalFormatting>
  <conditionalFormatting sqref="AJ924:AK926 AO924:AQ926">
    <cfRule type="expression" dxfId="1150" priority="1139">
      <formula>$J924:$J4241="CLOSED"</formula>
    </cfRule>
    <cfRule type="expression" dxfId="1149" priority="1140">
      <formula>$J924:$J4241="OPEN"</formula>
    </cfRule>
  </conditionalFormatting>
  <conditionalFormatting sqref="K923">
    <cfRule type="expression" dxfId="1148" priority="1137">
      <formula>$J923:$J4088="CLOSED"</formula>
    </cfRule>
    <cfRule type="expression" dxfId="1147" priority="1138">
      <formula>$J923:$J4088="OPEN"</formula>
    </cfRule>
  </conditionalFormatting>
  <conditionalFormatting sqref="Y931">
    <cfRule type="expression" dxfId="1146" priority="1135">
      <formula>$J931:$J4348="CLOSED"</formula>
    </cfRule>
    <cfRule type="expression" dxfId="1145" priority="1136">
      <formula>$J931:$J4348="OPEN"</formula>
    </cfRule>
  </conditionalFormatting>
  <conditionalFormatting sqref="Y924:Y926">
    <cfRule type="expression" dxfId="1144" priority="1133">
      <formula>$J924:$J3992="CLOSED"</formula>
    </cfRule>
    <cfRule type="expression" dxfId="1143" priority="1134">
      <formula>$J924:$J3992="OPEN"</formula>
    </cfRule>
  </conditionalFormatting>
  <conditionalFormatting sqref="K924:K926">
    <cfRule type="expression" dxfId="1142" priority="1131">
      <formula>$J924:$J4221="CLOSED"</formula>
    </cfRule>
    <cfRule type="expression" dxfId="1141" priority="1132">
      <formula>$J924:$J4221="OPEN"</formula>
    </cfRule>
  </conditionalFormatting>
  <conditionalFormatting sqref="AH923:AI923">
    <cfRule type="expression" dxfId="1140" priority="1129">
      <formula>$J923:$J4146="CLOSED"</formula>
    </cfRule>
    <cfRule type="expression" dxfId="1139" priority="1130">
      <formula>$J923:$J4146="OPEN"</formula>
    </cfRule>
  </conditionalFormatting>
  <conditionalFormatting sqref="AO927:AQ928 AJ927:AK928 AO933:AQ934 AJ933:AK934">
    <cfRule type="expression" dxfId="1138" priority="1127">
      <formula>$J927:$J4237="CLOSED"</formula>
    </cfRule>
    <cfRule type="expression" dxfId="1137" priority="1128">
      <formula>$J927:$J4237="OPEN"</formula>
    </cfRule>
  </conditionalFormatting>
  <conditionalFormatting sqref="AL931:AN931 AR931 X931 L931:V931 C931:D931 AA931:AG931 F931:G931">
    <cfRule type="expression" dxfId="1136" priority="1125">
      <formula>$J931:$J4346="CLOSED"</formula>
    </cfRule>
    <cfRule type="expression" dxfId="1135" priority="1126">
      <formula>$J931:$J4346="OPEN"</formula>
    </cfRule>
  </conditionalFormatting>
  <conditionalFormatting sqref="G924:G926">
    <cfRule type="expression" dxfId="1134" priority="1123">
      <formula>$J924:$J4306="CLOSED"</formula>
    </cfRule>
    <cfRule type="expression" dxfId="1133" priority="1124">
      <formula>$J924:$J4306="OPEN"</formula>
    </cfRule>
  </conditionalFormatting>
  <conditionalFormatting sqref="AH932:AI932">
    <cfRule type="expression" dxfId="1132" priority="1121">
      <formula>$J932:$J4058="CLOSED"</formula>
    </cfRule>
    <cfRule type="expression" dxfId="1131" priority="1122">
      <formula>$J932:$J4058="OPEN"</formula>
    </cfRule>
  </conditionalFormatting>
  <conditionalFormatting sqref="AJ932:AK932 AO932:AQ932">
    <cfRule type="expression" dxfId="1130" priority="1119">
      <formula>$J932:$J4248="CLOSED"</formula>
    </cfRule>
    <cfRule type="expression" dxfId="1129" priority="1120">
      <formula>$J932:$J4248="OPEN"</formula>
    </cfRule>
  </conditionalFormatting>
  <conditionalFormatting sqref="F932">
    <cfRule type="expression" dxfId="1128" priority="1117">
      <formula>$J932:$J4236="CLOSED"</formula>
    </cfRule>
    <cfRule type="expression" dxfId="1127" priority="1118">
      <formula>$J932:$J4236="OPEN"</formula>
    </cfRule>
  </conditionalFormatting>
  <conditionalFormatting sqref="AH924:AI926">
    <cfRule type="expression" dxfId="1126" priority="1115">
      <formula>$J924:$J4051="CLOSED"</formula>
    </cfRule>
    <cfRule type="expression" dxfId="1125" priority="1116">
      <formula>$J924:$J4051="OPEN"</formula>
    </cfRule>
  </conditionalFormatting>
  <conditionalFormatting sqref="K931">
    <cfRule type="expression" dxfId="1124" priority="1113">
      <formula>$J931:$J4352="CLOSED"</formula>
    </cfRule>
    <cfRule type="expression" dxfId="1123" priority="1114">
      <formula>$J931:$J4352="OPEN"</formula>
    </cfRule>
  </conditionalFormatting>
  <conditionalFormatting sqref="A930:A932">
    <cfRule type="expression" dxfId="1122" priority="1111">
      <formula>$J930:$J4277="CLOSED"</formula>
    </cfRule>
    <cfRule type="expression" dxfId="1121" priority="1112">
      <formula>$J930:$J4277="OPEN"</formula>
    </cfRule>
  </conditionalFormatting>
  <conditionalFormatting sqref="AJ923:AK923 AO923:AQ923">
    <cfRule type="expression" dxfId="1120" priority="1109">
      <formula>$J923:$J4336="CLOSED"</formula>
    </cfRule>
    <cfRule type="expression" dxfId="1119" priority="1110">
      <formula>$J923:$J4336="OPEN"</formula>
    </cfRule>
  </conditionalFormatting>
  <conditionalFormatting sqref="F928:G928 G927 G933 F934:G934">
    <cfRule type="expression" dxfId="1118" priority="1107">
      <formula>$J927:$J4302="CLOSED"</formula>
    </cfRule>
    <cfRule type="expression" dxfId="1117" priority="1108">
      <formula>$J927:$J4302="OPEN"</formula>
    </cfRule>
  </conditionalFormatting>
  <conditionalFormatting sqref="W931">
    <cfRule type="expression" dxfId="1116" priority="1105">
      <formula>$J931:$J4361="CLOSED"</formula>
    </cfRule>
    <cfRule type="expression" dxfId="1115" priority="1106">
      <formula>$J931:$J4361="OPEN"</formula>
    </cfRule>
  </conditionalFormatting>
  <conditionalFormatting sqref="F927 F933">
    <cfRule type="expression" dxfId="1114" priority="1103">
      <formula>$J927:$J4225="CLOSED"</formula>
    </cfRule>
    <cfRule type="expression" dxfId="1113" priority="1104">
      <formula>$J927:$J4225="OPEN"</formula>
    </cfRule>
  </conditionalFormatting>
  <conditionalFormatting sqref="K927:K928 K933:K934">
    <cfRule type="expression" dxfId="1112" priority="1101">
      <formula>$J927:$J4217="CLOSED"</formula>
    </cfRule>
    <cfRule type="expression" dxfId="1111" priority="1102">
      <formula>$J927:$J4217="OPEN"</formula>
    </cfRule>
  </conditionalFormatting>
  <conditionalFormatting sqref="G932">
    <cfRule type="expression" dxfId="1110" priority="1099">
      <formula>$J932:$J4313="CLOSED"</formula>
    </cfRule>
    <cfRule type="expression" dxfId="1109" priority="1100">
      <formula>$J932:$J4313="OPEN"</formula>
    </cfRule>
  </conditionalFormatting>
  <conditionalFormatting sqref="AH931:AI931">
    <cfRule type="expression" dxfId="1108" priority="1097">
      <formula>$J931:$J4407="CLOSED"</formula>
    </cfRule>
    <cfRule type="expression" dxfId="1107" priority="1098">
      <formula>$J931:$J4407="OPEN"</formula>
    </cfRule>
  </conditionalFormatting>
  <conditionalFormatting sqref="K930">
    <cfRule type="expression" dxfId="1106" priority="1095">
      <formula>$J930:$J4453="CLOSED"</formula>
    </cfRule>
    <cfRule type="expression" dxfId="1105" priority="1096">
      <formula>$J930:$J4453="OPEN"</formula>
    </cfRule>
  </conditionalFormatting>
  <conditionalFormatting sqref="AJ931:AK931 AO931:AQ931">
    <cfRule type="expression" dxfId="1104" priority="1093">
      <formula>$J931:$J4597="CLOSED"</formula>
    </cfRule>
    <cfRule type="expression" dxfId="1103" priority="1094">
      <formula>$J931:$J4597="OPEN"</formula>
    </cfRule>
  </conditionalFormatting>
  <conditionalFormatting sqref="K932">
    <cfRule type="expression" dxfId="1102" priority="1091">
      <formula>$J932:$J4228="CLOSED"</formula>
    </cfRule>
    <cfRule type="expression" dxfId="1101" priority="1092">
      <formula>$J932:$J4228="OPEN"</formula>
    </cfRule>
  </conditionalFormatting>
  <conditionalFormatting sqref="AL930:AN930 C930:D930 AR930 Z931:Z932 L930:AG930 F930:G930">
    <cfRule type="expression" dxfId="1100" priority="1089">
      <formula>$J930:$J4448="CLOSED"</formula>
    </cfRule>
    <cfRule type="expression" dxfId="1099" priority="1090">
      <formula>$J930:$J4448="OPEN"</formula>
    </cfRule>
  </conditionalFormatting>
  <conditionalFormatting sqref="AH930:AI930">
    <cfRule type="expression" dxfId="1098" priority="1087">
      <formula>$J930:$J4509="CLOSED"</formula>
    </cfRule>
    <cfRule type="expression" dxfId="1097" priority="1088">
      <formula>$J930:$J4509="OPEN"</formula>
    </cfRule>
  </conditionalFormatting>
  <conditionalFormatting sqref="AJ930:AK930 AO930:AQ930">
    <cfRule type="expression" dxfId="1096" priority="1085">
      <formula>$J930:$J4699="CLOSED"</formula>
    </cfRule>
    <cfRule type="expression" dxfId="1095" priority="1086">
      <formula>$J930:$J4699="OPEN"</formula>
    </cfRule>
  </conditionalFormatting>
  <conditionalFormatting sqref="E923:E934">
    <cfRule type="expression" dxfId="1094" priority="1083">
      <formula>$J923:$J4606="CLOSED"</formula>
    </cfRule>
    <cfRule type="expression" dxfId="1093" priority="1084">
      <formula>$J923:$J4606="OPEN"</formula>
    </cfRule>
  </conditionalFormatting>
  <conditionalFormatting sqref="J923:J934">
    <cfRule type="expression" dxfId="1092" priority="1081">
      <formula>$J923:$J4818="CLOSED"</formula>
    </cfRule>
    <cfRule type="expression" dxfId="1091" priority="1082">
      <formula>$J923:$J4818="OPEN"</formula>
    </cfRule>
  </conditionalFormatting>
  <conditionalFormatting sqref="B923:B934">
    <cfRule type="expression" dxfId="1090" priority="1079">
      <formula>$J923:$J4600="CLOSED"</formula>
    </cfRule>
    <cfRule type="expression" dxfId="1089" priority="1080">
      <formula>$J923:$J4600="OPEN"</formula>
    </cfRule>
  </conditionalFormatting>
  <conditionalFormatting sqref="B923:B934">
    <cfRule type="expression" dxfId="1088" priority="1077">
      <formula>$J923:$J4576="CLOSED"</formula>
    </cfRule>
    <cfRule type="expression" dxfId="1087" priority="1078">
      <formula>$J923:$J4576="OPEN"</formula>
    </cfRule>
  </conditionalFormatting>
  <conditionalFormatting sqref="E923:E934">
    <cfRule type="expression" dxfId="1086" priority="1075">
      <formula>$J923:$J4584="CLOSED"</formula>
    </cfRule>
    <cfRule type="expression" dxfId="1085" priority="1076">
      <formula>$J923:$J4584="OPEN"</formula>
    </cfRule>
  </conditionalFormatting>
  <conditionalFormatting sqref="AH941:AI941">
    <cfRule type="expression" dxfId="1084" priority="1073">
      <formula>$J941:$J4065="CLOSED"</formula>
    </cfRule>
    <cfRule type="expression" dxfId="1083" priority="1074">
      <formula>$J941:$J4065="OPEN"</formula>
    </cfRule>
  </conditionalFormatting>
  <conditionalFormatting sqref="L935:X935 AA935:AG935 AL935:AN935 AR935 C935:D935 F935:G935">
    <cfRule type="expression" dxfId="1082" priority="1071">
      <formula>$J935:$J4097="CLOSED"</formula>
    </cfRule>
    <cfRule type="expression" dxfId="1081" priority="1072">
      <formula>$J935:$J4097="OPEN"</formula>
    </cfRule>
  </conditionalFormatting>
  <conditionalFormatting sqref="Y939:Y940 Y945:Y946">
    <cfRule type="expression" dxfId="1080" priority="1069">
      <formula>$J939:$J4000="CLOSED"</formula>
    </cfRule>
    <cfRule type="expression" dxfId="1079" priority="1070">
      <formula>$J939:$J4000="OPEN"</formula>
    </cfRule>
  </conditionalFormatting>
  <conditionalFormatting sqref="AO941:AQ941 AJ941:AK941">
    <cfRule type="expression" dxfId="1078" priority="1067">
      <formula>$J941:$J4255="CLOSED"</formula>
    </cfRule>
    <cfRule type="expression" dxfId="1077" priority="1068">
      <formula>$J941:$J4255="OPEN"</formula>
    </cfRule>
  </conditionalFormatting>
  <conditionalFormatting sqref="D936:D938">
    <cfRule type="expression" dxfId="1076" priority="1065">
      <formula>$J936:$J4009="CLOSED"</formula>
    </cfRule>
    <cfRule type="expression" dxfId="1075" priority="1066">
      <formula>$J936:$J4009="OPEN"</formula>
    </cfRule>
  </conditionalFormatting>
  <conditionalFormatting sqref="L945:V946 C945:C946 X945:X946 AA945:AG946 AL939:AN940 AR939:AR940 L939:V940 C939:C940 X939:X940 AA939:AG940 AL945:AN946 AR945:AR946">
    <cfRule type="expression" dxfId="1074" priority="1063">
      <formula>$J939:$J3998="CLOSED"</formula>
    </cfRule>
    <cfRule type="expression" dxfId="1073" priority="1064">
      <formula>$J939:$J3998="OPEN"</formula>
    </cfRule>
  </conditionalFormatting>
  <conditionalFormatting sqref="W936:W938">
    <cfRule type="expression" dxfId="1072" priority="1061">
      <formula>$J936:$J4006="CLOSED"</formula>
    </cfRule>
    <cfRule type="expression" dxfId="1071" priority="1062">
      <formula>$J936:$J4006="OPEN"</formula>
    </cfRule>
  </conditionalFormatting>
  <conditionalFormatting sqref="W944">
    <cfRule type="expression" dxfId="1070" priority="1059">
      <formula>$J944:$J4013="CLOSED"</formula>
    </cfRule>
    <cfRule type="expression" dxfId="1069" priority="1060">
      <formula>$J944:$J4013="OPEN"</formula>
    </cfRule>
  </conditionalFormatting>
  <conditionalFormatting sqref="A935:A940 H935:I946">
    <cfRule type="expression" dxfId="1068" priority="1057">
      <formula>$J935:$J4168="CLOSED"</formula>
    </cfRule>
    <cfRule type="expression" dxfId="1067" priority="1058">
      <formula>$J935:$J4168="OPEN"</formula>
    </cfRule>
  </conditionalFormatting>
  <conditionalFormatting sqref="K941 Z945:Z946 X936:X938 C936:C938 AR936:AR938 AL936:AN938 AA936:AG938 Z935:Z940 L936:V938">
    <cfRule type="expression" dxfId="1066" priority="1055">
      <formula>$J935:$J4001="CLOSED"</formula>
    </cfRule>
    <cfRule type="expression" dxfId="1065" priority="1056">
      <formula>$J935:$J4001="OPEN"</formula>
    </cfRule>
  </conditionalFormatting>
  <conditionalFormatting sqref="AR944 AL944:AN944 L944:V944 Y941 AA944:AG944 X944 C944">
    <cfRule type="expression" dxfId="1064" priority="1053">
      <formula>$J941:$J4006="CLOSED"</formula>
    </cfRule>
    <cfRule type="expression" dxfId="1063" priority="1054">
      <formula>$J941:$J4006="OPEN"</formula>
    </cfRule>
  </conditionalFormatting>
  <conditionalFormatting sqref="F936:F938">
    <cfRule type="expression" dxfId="1062" priority="1051">
      <formula>$J936:$J4241="CLOSED"</formula>
    </cfRule>
    <cfRule type="expression" dxfId="1061" priority="1052">
      <formula>$J936:$J4241="OPEN"</formula>
    </cfRule>
  </conditionalFormatting>
  <conditionalFormatting sqref="AH939:AI940 AH945:AI946">
    <cfRule type="expression" dxfId="1060" priority="1049">
      <formula>$J939:$J4059="CLOSED"</formula>
    </cfRule>
    <cfRule type="expression" dxfId="1059" priority="1050">
      <formula>$J939:$J4059="OPEN"</formula>
    </cfRule>
  </conditionalFormatting>
  <conditionalFormatting sqref="Y935">
    <cfRule type="expression" dxfId="1058" priority="1047">
      <formula>$J935:$J4099="CLOSED"</formula>
    </cfRule>
    <cfRule type="expression" dxfId="1057" priority="1048">
      <formula>$J935:$J4099="OPEN"</formula>
    </cfRule>
  </conditionalFormatting>
  <conditionalFormatting sqref="A945:A946 A941">
    <cfRule type="expression" dxfId="1056" priority="1045">
      <formula>$J941:$J4289="CLOSED"</formula>
    </cfRule>
    <cfRule type="expression" dxfId="1055" priority="1046">
      <formula>$J941:$J4289="OPEN"</formula>
    </cfRule>
  </conditionalFormatting>
  <conditionalFormatting sqref="Y944">
    <cfRule type="expression" dxfId="1054" priority="1043">
      <formula>$J944:$J4011="CLOSED"</formula>
    </cfRule>
    <cfRule type="expression" dxfId="1053" priority="1044">
      <formula>$J944:$J4011="OPEN"</formula>
    </cfRule>
  </conditionalFormatting>
  <conditionalFormatting sqref="L941:X941 D939:D940 W939:W940 AR941 AL941:AN941 C941:D941 D945:D946 W945:W946 Z941:AG941 F941:G941">
    <cfRule type="expression" dxfId="1052" priority="1041">
      <formula>$J939:$J4002="CLOSED"</formula>
    </cfRule>
    <cfRule type="expression" dxfId="1051" priority="1042">
      <formula>$J939:$J4002="OPEN"</formula>
    </cfRule>
  </conditionalFormatting>
  <conditionalFormatting sqref="D944">
    <cfRule type="expression" dxfId="1050" priority="1039">
      <formula>$J944:$J4016="CLOSED"</formula>
    </cfRule>
    <cfRule type="expression" dxfId="1049" priority="1040">
      <formula>$J944:$J4016="OPEN"</formula>
    </cfRule>
  </conditionalFormatting>
  <conditionalFormatting sqref="AJ936:AK938 AO936:AQ938">
    <cfRule type="expression" dxfId="1048" priority="1037">
      <formula>$J936:$J4253="CLOSED"</formula>
    </cfRule>
    <cfRule type="expression" dxfId="1047" priority="1038">
      <formula>$J936:$J4253="OPEN"</formula>
    </cfRule>
  </conditionalFormatting>
  <conditionalFormatting sqref="K935">
    <cfRule type="expression" dxfId="1046" priority="1035">
      <formula>$J935:$J4100="CLOSED"</formula>
    </cfRule>
    <cfRule type="expression" dxfId="1045" priority="1036">
      <formula>$J935:$J4100="OPEN"</formula>
    </cfRule>
  </conditionalFormatting>
  <conditionalFormatting sqref="Y943">
    <cfRule type="expression" dxfId="1044" priority="1033">
      <formula>$J943:$J4360="CLOSED"</formula>
    </cfRule>
    <cfRule type="expression" dxfId="1043" priority="1034">
      <formula>$J943:$J4360="OPEN"</formula>
    </cfRule>
  </conditionalFormatting>
  <conditionalFormatting sqref="Y936:Y938">
    <cfRule type="expression" dxfId="1042" priority="1031">
      <formula>$J936:$J4004="CLOSED"</formula>
    </cfRule>
    <cfRule type="expression" dxfId="1041" priority="1032">
      <formula>$J936:$J4004="OPEN"</formula>
    </cfRule>
  </conditionalFormatting>
  <conditionalFormatting sqref="K936:K938">
    <cfRule type="expression" dxfId="1040" priority="1029">
      <formula>$J936:$J4233="CLOSED"</formula>
    </cfRule>
    <cfRule type="expression" dxfId="1039" priority="1030">
      <formula>$J936:$J4233="OPEN"</formula>
    </cfRule>
  </conditionalFormatting>
  <conditionalFormatting sqref="AH935:AI935">
    <cfRule type="expression" dxfId="1038" priority="1027">
      <formula>$J935:$J4158="CLOSED"</formula>
    </cfRule>
    <cfRule type="expression" dxfId="1037" priority="1028">
      <formula>$J935:$J4158="OPEN"</formula>
    </cfRule>
  </conditionalFormatting>
  <conditionalFormatting sqref="AO939:AQ940 AJ939:AK940 AO945:AQ946 AJ945:AK946">
    <cfRule type="expression" dxfId="1036" priority="1025">
      <formula>$J939:$J4249="CLOSED"</formula>
    </cfRule>
    <cfRule type="expression" dxfId="1035" priority="1026">
      <formula>$J939:$J4249="OPEN"</formula>
    </cfRule>
  </conditionalFormatting>
  <conditionalFormatting sqref="AL943:AN943 AR943 X943 L943:V943 C943:D943 AA943:AG943 F943:G943">
    <cfRule type="expression" dxfId="1034" priority="1023">
      <formula>$J943:$J4358="CLOSED"</formula>
    </cfRule>
    <cfRule type="expression" dxfId="1033" priority="1024">
      <formula>$J943:$J4358="OPEN"</formula>
    </cfRule>
  </conditionalFormatting>
  <conditionalFormatting sqref="G936:G938">
    <cfRule type="expression" dxfId="1032" priority="1021">
      <formula>$J936:$J4318="CLOSED"</formula>
    </cfRule>
    <cfRule type="expression" dxfId="1031" priority="1022">
      <formula>$J936:$J4318="OPEN"</formula>
    </cfRule>
  </conditionalFormatting>
  <conditionalFormatting sqref="AH944:AI944">
    <cfRule type="expression" dxfId="1030" priority="1019">
      <formula>$J944:$J4070="CLOSED"</formula>
    </cfRule>
    <cfRule type="expression" dxfId="1029" priority="1020">
      <formula>$J944:$J4070="OPEN"</formula>
    </cfRule>
  </conditionalFormatting>
  <conditionalFormatting sqref="AJ944:AK944 AO944:AQ944">
    <cfRule type="expression" dxfId="1028" priority="1017">
      <formula>$J944:$J4260="CLOSED"</formula>
    </cfRule>
    <cfRule type="expression" dxfId="1027" priority="1018">
      <formula>$J944:$J4260="OPEN"</formula>
    </cfRule>
  </conditionalFormatting>
  <conditionalFormatting sqref="F944">
    <cfRule type="expression" dxfId="1026" priority="1015">
      <formula>$J944:$J4248="CLOSED"</formula>
    </cfRule>
    <cfRule type="expression" dxfId="1025" priority="1016">
      <formula>$J944:$J4248="OPEN"</formula>
    </cfRule>
  </conditionalFormatting>
  <conditionalFormatting sqref="AH936:AI938">
    <cfRule type="expression" dxfId="1024" priority="1013">
      <formula>$J936:$J4063="CLOSED"</formula>
    </cfRule>
    <cfRule type="expression" dxfId="1023" priority="1014">
      <formula>$J936:$J4063="OPEN"</formula>
    </cfRule>
  </conditionalFormatting>
  <conditionalFormatting sqref="K943">
    <cfRule type="expression" dxfId="1022" priority="1011">
      <formula>$J943:$J4364="CLOSED"</formula>
    </cfRule>
    <cfRule type="expression" dxfId="1021" priority="1012">
      <formula>$J943:$J4364="OPEN"</formula>
    </cfRule>
  </conditionalFormatting>
  <conditionalFormatting sqref="A942:A944">
    <cfRule type="expression" dxfId="1020" priority="1009">
      <formula>$J942:$J4289="CLOSED"</formula>
    </cfRule>
    <cfRule type="expression" dxfId="1019" priority="1010">
      <formula>$J942:$J4289="OPEN"</formula>
    </cfRule>
  </conditionalFormatting>
  <conditionalFormatting sqref="AJ935:AK935 AO935:AQ935">
    <cfRule type="expression" dxfId="1018" priority="1007">
      <formula>$J935:$J4348="CLOSED"</formula>
    </cfRule>
    <cfRule type="expression" dxfId="1017" priority="1008">
      <formula>$J935:$J4348="OPEN"</formula>
    </cfRule>
  </conditionalFormatting>
  <conditionalFormatting sqref="F940:G940 G939 G945 F946:G946">
    <cfRule type="expression" dxfId="1016" priority="1005">
      <formula>$J939:$J4314="CLOSED"</formula>
    </cfRule>
    <cfRule type="expression" dxfId="1015" priority="1006">
      <formula>$J939:$J4314="OPEN"</formula>
    </cfRule>
  </conditionalFormatting>
  <conditionalFormatting sqref="W943">
    <cfRule type="expression" dxfId="1014" priority="1003">
      <formula>$J943:$J4373="CLOSED"</formula>
    </cfRule>
    <cfRule type="expression" dxfId="1013" priority="1004">
      <formula>$J943:$J4373="OPEN"</formula>
    </cfRule>
  </conditionalFormatting>
  <conditionalFormatting sqref="F939 F945">
    <cfRule type="expression" dxfId="1012" priority="1001">
      <formula>$J939:$J4237="CLOSED"</formula>
    </cfRule>
    <cfRule type="expression" dxfId="1011" priority="1002">
      <formula>$J939:$J4237="OPEN"</formula>
    </cfRule>
  </conditionalFormatting>
  <conditionalFormatting sqref="K939:K940 K945:K946">
    <cfRule type="expression" dxfId="1010" priority="999">
      <formula>$J939:$J4229="CLOSED"</formula>
    </cfRule>
    <cfRule type="expression" dxfId="1009" priority="1000">
      <formula>$J939:$J4229="OPEN"</formula>
    </cfRule>
  </conditionalFormatting>
  <conditionalFormatting sqref="G944">
    <cfRule type="expression" dxfId="1008" priority="997">
      <formula>$J944:$J4325="CLOSED"</formula>
    </cfRule>
    <cfRule type="expression" dxfId="1007" priority="998">
      <formula>$J944:$J4325="OPEN"</formula>
    </cfRule>
  </conditionalFormatting>
  <conditionalFormatting sqref="AH943:AI943">
    <cfRule type="expression" dxfId="1006" priority="995">
      <formula>$J943:$J4419="CLOSED"</formula>
    </cfRule>
    <cfRule type="expression" dxfId="1005" priority="996">
      <formula>$J943:$J4419="OPEN"</formula>
    </cfRule>
  </conditionalFormatting>
  <conditionalFormatting sqref="K942">
    <cfRule type="expression" dxfId="1004" priority="993">
      <formula>$J942:$J4465="CLOSED"</formula>
    </cfRule>
    <cfRule type="expression" dxfId="1003" priority="994">
      <formula>$J942:$J4465="OPEN"</formula>
    </cfRule>
  </conditionalFormatting>
  <conditionalFormatting sqref="AJ943:AK943 AO943:AQ943">
    <cfRule type="expression" dxfId="1002" priority="991">
      <formula>$J943:$J4609="CLOSED"</formula>
    </cfRule>
    <cfRule type="expression" dxfId="1001" priority="992">
      <formula>$J943:$J4609="OPEN"</formula>
    </cfRule>
  </conditionalFormatting>
  <conditionalFormatting sqref="K944">
    <cfRule type="expression" dxfId="1000" priority="989">
      <formula>$J944:$J4240="CLOSED"</formula>
    </cfRule>
    <cfRule type="expression" dxfId="999" priority="990">
      <formula>$J944:$J4240="OPEN"</formula>
    </cfRule>
  </conditionalFormatting>
  <conditionalFormatting sqref="AL942:AN942 C942:D942 AR942 Z943:Z944 L942:AG942 F942:G942">
    <cfRule type="expression" dxfId="998" priority="987">
      <formula>$J942:$J4460="CLOSED"</formula>
    </cfRule>
    <cfRule type="expression" dxfId="997" priority="988">
      <formula>$J942:$J4460="OPEN"</formula>
    </cfRule>
  </conditionalFormatting>
  <conditionalFormatting sqref="AH942:AI942">
    <cfRule type="expression" dxfId="996" priority="985">
      <formula>$J942:$J4521="CLOSED"</formula>
    </cfRule>
    <cfRule type="expression" dxfId="995" priority="986">
      <formula>$J942:$J4521="OPEN"</formula>
    </cfRule>
  </conditionalFormatting>
  <conditionalFormatting sqref="AJ942:AK942 AO942:AQ942">
    <cfRule type="expression" dxfId="994" priority="983">
      <formula>$J942:$J4711="CLOSED"</formula>
    </cfRule>
    <cfRule type="expression" dxfId="993" priority="984">
      <formula>$J942:$J4711="OPEN"</formula>
    </cfRule>
  </conditionalFormatting>
  <conditionalFormatting sqref="E935:E946">
    <cfRule type="expression" dxfId="992" priority="981">
      <formula>$J935:$J4618="CLOSED"</formula>
    </cfRule>
    <cfRule type="expression" dxfId="991" priority="982">
      <formula>$J935:$J4618="OPEN"</formula>
    </cfRule>
  </conditionalFormatting>
  <conditionalFormatting sqref="J935:J946">
    <cfRule type="expression" dxfId="990" priority="979">
      <formula>$J935:$J4830="CLOSED"</formula>
    </cfRule>
    <cfRule type="expression" dxfId="989" priority="980">
      <formula>$J935:$J4830="OPEN"</formula>
    </cfRule>
  </conditionalFormatting>
  <conditionalFormatting sqref="B935:B946">
    <cfRule type="expression" dxfId="988" priority="977">
      <formula>$J935:$J4612="CLOSED"</formula>
    </cfRule>
    <cfRule type="expression" dxfId="987" priority="978">
      <formula>$J935:$J4612="OPEN"</formula>
    </cfRule>
  </conditionalFormatting>
  <conditionalFormatting sqref="B935:B946">
    <cfRule type="expression" dxfId="986" priority="975">
      <formula>$J935:$J4588="CLOSED"</formula>
    </cfRule>
    <cfRule type="expression" dxfId="985" priority="976">
      <formula>$J935:$J4588="OPEN"</formula>
    </cfRule>
  </conditionalFormatting>
  <conditionalFormatting sqref="E935:E946">
    <cfRule type="expression" dxfId="984" priority="973">
      <formula>$J935:$J4596="CLOSED"</formula>
    </cfRule>
    <cfRule type="expression" dxfId="983" priority="974">
      <formula>$J935:$J4596="OPEN"</formula>
    </cfRule>
  </conditionalFormatting>
  <conditionalFormatting sqref="AH953:AI953">
    <cfRule type="expression" dxfId="982" priority="971">
      <formula>$J953:$J4077="CLOSED"</formula>
    </cfRule>
    <cfRule type="expression" dxfId="981" priority="972">
      <formula>$J953:$J4077="OPEN"</formula>
    </cfRule>
  </conditionalFormatting>
  <conditionalFormatting sqref="L947:X947 AA947:AG947 AL947:AN947 AR947 C947:D947 F947:G947">
    <cfRule type="expression" dxfId="980" priority="969">
      <formula>$J947:$J4109="CLOSED"</formula>
    </cfRule>
    <cfRule type="expression" dxfId="979" priority="970">
      <formula>$J947:$J4109="OPEN"</formula>
    </cfRule>
  </conditionalFormatting>
  <conditionalFormatting sqref="Y951:Y952 Y957:Y958">
    <cfRule type="expression" dxfId="978" priority="967">
      <formula>$J951:$J4012="CLOSED"</formula>
    </cfRule>
    <cfRule type="expression" dxfId="977" priority="968">
      <formula>$J951:$J4012="OPEN"</formula>
    </cfRule>
  </conditionalFormatting>
  <conditionalFormatting sqref="AO953:AQ953 AJ953:AK953">
    <cfRule type="expression" dxfId="976" priority="965">
      <formula>$J953:$J4267="CLOSED"</formula>
    </cfRule>
    <cfRule type="expression" dxfId="975" priority="966">
      <formula>$J953:$J4267="OPEN"</formula>
    </cfRule>
  </conditionalFormatting>
  <conditionalFormatting sqref="D948:D950">
    <cfRule type="expression" dxfId="974" priority="963">
      <formula>$J948:$J4021="CLOSED"</formula>
    </cfRule>
    <cfRule type="expression" dxfId="973" priority="964">
      <formula>$J948:$J4021="OPEN"</formula>
    </cfRule>
  </conditionalFormatting>
  <conditionalFormatting sqref="L957:V958 C957:C958 X957:X958 AA957:AG958 AL951:AN952 AR951:AR952 L951:V952 C951:C952 X951:X952 AA951:AG952 AL957:AN958 AR957:AR958">
    <cfRule type="expression" dxfId="972" priority="961">
      <formula>$J951:$J4010="CLOSED"</formula>
    </cfRule>
    <cfRule type="expression" dxfId="971" priority="962">
      <formula>$J951:$J4010="OPEN"</formula>
    </cfRule>
  </conditionalFormatting>
  <conditionalFormatting sqref="W948:W950">
    <cfRule type="expression" dxfId="970" priority="959">
      <formula>$J948:$J4018="CLOSED"</formula>
    </cfRule>
    <cfRule type="expression" dxfId="969" priority="960">
      <formula>$J948:$J4018="OPEN"</formula>
    </cfRule>
  </conditionalFormatting>
  <conditionalFormatting sqref="W956">
    <cfRule type="expression" dxfId="968" priority="957">
      <formula>$J956:$J4025="CLOSED"</formula>
    </cfRule>
    <cfRule type="expression" dxfId="967" priority="958">
      <formula>$J956:$J4025="OPEN"</formula>
    </cfRule>
  </conditionalFormatting>
  <conditionalFormatting sqref="A947:A952 H947:I958">
    <cfRule type="expression" dxfId="966" priority="955">
      <formula>$J947:$J4180="CLOSED"</formula>
    </cfRule>
    <cfRule type="expression" dxfId="965" priority="956">
      <formula>$J947:$J4180="OPEN"</formula>
    </cfRule>
  </conditionalFormatting>
  <conditionalFormatting sqref="K953 Z957:Z958 X948:X950 C948:C950 AR948:AR950 AL948:AN950 AA948:AG950 Z947:Z952 L948:V950">
    <cfRule type="expression" dxfId="964" priority="953">
      <formula>$J947:$J4013="CLOSED"</formula>
    </cfRule>
    <cfRule type="expression" dxfId="963" priority="954">
      <formula>$J947:$J4013="OPEN"</formula>
    </cfRule>
  </conditionalFormatting>
  <conditionalFormatting sqref="AR956 AL956:AN956 L956:V956 Y953 AA956:AG956 X956 C956">
    <cfRule type="expression" dxfId="962" priority="951">
      <formula>$J953:$J4018="CLOSED"</formula>
    </cfRule>
    <cfRule type="expression" dxfId="961" priority="952">
      <formula>$J953:$J4018="OPEN"</formula>
    </cfRule>
  </conditionalFormatting>
  <conditionalFormatting sqref="F948:F950">
    <cfRule type="expression" dxfId="960" priority="949">
      <formula>$J948:$J4253="CLOSED"</formula>
    </cfRule>
    <cfRule type="expression" dxfId="959" priority="950">
      <formula>$J948:$J4253="OPEN"</formula>
    </cfRule>
  </conditionalFormatting>
  <conditionalFormatting sqref="AH951:AI952 AH957:AI958">
    <cfRule type="expression" dxfId="958" priority="947">
      <formula>$J951:$J4071="CLOSED"</formula>
    </cfRule>
    <cfRule type="expression" dxfId="957" priority="948">
      <formula>$J951:$J4071="OPEN"</formula>
    </cfRule>
  </conditionalFormatting>
  <conditionalFormatting sqref="Y947">
    <cfRule type="expression" dxfId="956" priority="945">
      <formula>$J947:$J4111="CLOSED"</formula>
    </cfRule>
    <cfRule type="expression" dxfId="955" priority="946">
      <formula>$J947:$J4111="OPEN"</formula>
    </cfRule>
  </conditionalFormatting>
  <conditionalFormatting sqref="A957:A958 A953">
    <cfRule type="expression" dxfId="954" priority="943">
      <formula>$J953:$J4301="CLOSED"</formula>
    </cfRule>
    <cfRule type="expression" dxfId="953" priority="944">
      <formula>$J953:$J4301="OPEN"</formula>
    </cfRule>
  </conditionalFormatting>
  <conditionalFormatting sqref="Y956">
    <cfRule type="expression" dxfId="952" priority="941">
      <formula>$J956:$J4023="CLOSED"</formula>
    </cfRule>
    <cfRule type="expression" dxfId="951" priority="942">
      <formula>$J956:$J4023="OPEN"</formula>
    </cfRule>
  </conditionalFormatting>
  <conditionalFormatting sqref="L953:X953 D951:D952 W951:W952 AR953 AL953:AN953 C953:D953 D957:D958 W957:W958 Z953:AG953 F953:G953">
    <cfRule type="expression" dxfId="950" priority="939">
      <formula>$J951:$J4014="CLOSED"</formula>
    </cfRule>
    <cfRule type="expression" dxfId="949" priority="940">
      <formula>$J951:$J4014="OPEN"</formula>
    </cfRule>
  </conditionalFormatting>
  <conditionalFormatting sqref="D956">
    <cfRule type="expression" dxfId="948" priority="937">
      <formula>$J956:$J4028="CLOSED"</formula>
    </cfRule>
    <cfRule type="expression" dxfId="947" priority="938">
      <formula>$J956:$J4028="OPEN"</formula>
    </cfRule>
  </conditionalFormatting>
  <conditionalFormatting sqref="AJ948:AK950 AO948:AQ950">
    <cfRule type="expression" dxfId="946" priority="935">
      <formula>$J948:$J4265="CLOSED"</formula>
    </cfRule>
    <cfRule type="expression" dxfId="945" priority="936">
      <formula>$J948:$J4265="OPEN"</formula>
    </cfRule>
  </conditionalFormatting>
  <conditionalFormatting sqref="K947">
    <cfRule type="expression" dxfId="944" priority="933">
      <formula>$J947:$J4112="CLOSED"</formula>
    </cfRule>
    <cfRule type="expression" dxfId="943" priority="934">
      <formula>$J947:$J4112="OPEN"</formula>
    </cfRule>
  </conditionalFormatting>
  <conditionalFormatting sqref="Y955">
    <cfRule type="expression" dxfId="942" priority="931">
      <formula>$J955:$J4372="CLOSED"</formula>
    </cfRule>
    <cfRule type="expression" dxfId="941" priority="932">
      <formula>$J955:$J4372="OPEN"</formula>
    </cfRule>
  </conditionalFormatting>
  <conditionalFormatting sqref="Y948:Y950">
    <cfRule type="expression" dxfId="940" priority="929">
      <formula>$J948:$J4016="CLOSED"</formula>
    </cfRule>
    <cfRule type="expression" dxfId="939" priority="930">
      <formula>$J948:$J4016="OPEN"</formula>
    </cfRule>
  </conditionalFormatting>
  <conditionalFormatting sqref="K948:K950">
    <cfRule type="expression" dxfId="938" priority="927">
      <formula>$J948:$J4245="CLOSED"</formula>
    </cfRule>
    <cfRule type="expression" dxfId="937" priority="928">
      <formula>$J948:$J4245="OPEN"</formula>
    </cfRule>
  </conditionalFormatting>
  <conditionalFormatting sqref="AH947:AI947">
    <cfRule type="expression" dxfId="936" priority="925">
      <formula>$J947:$J4170="CLOSED"</formula>
    </cfRule>
    <cfRule type="expression" dxfId="935" priority="926">
      <formula>$J947:$J4170="OPEN"</formula>
    </cfRule>
  </conditionalFormatting>
  <conditionalFormatting sqref="AO951:AQ952 AJ951:AK952 AO957:AQ958 AJ957:AK958">
    <cfRule type="expression" dxfId="934" priority="923">
      <formula>$J951:$J4261="CLOSED"</formula>
    </cfRule>
    <cfRule type="expression" dxfId="933" priority="924">
      <formula>$J951:$J4261="OPEN"</formula>
    </cfRule>
  </conditionalFormatting>
  <conditionalFormatting sqref="AL955:AN955 AR955 X955 L955:V955 C955:D955 AA955:AG955 F955:G955">
    <cfRule type="expression" dxfId="932" priority="921">
      <formula>$J955:$J4370="CLOSED"</formula>
    </cfRule>
    <cfRule type="expression" dxfId="931" priority="922">
      <formula>$J955:$J4370="OPEN"</formula>
    </cfRule>
  </conditionalFormatting>
  <conditionalFormatting sqref="G948:G950">
    <cfRule type="expression" dxfId="930" priority="919">
      <formula>$J948:$J4330="CLOSED"</formula>
    </cfRule>
    <cfRule type="expression" dxfId="929" priority="920">
      <formula>$J948:$J4330="OPEN"</formula>
    </cfRule>
  </conditionalFormatting>
  <conditionalFormatting sqref="AH956:AI956">
    <cfRule type="expression" dxfId="928" priority="917">
      <formula>$J956:$J4082="CLOSED"</formula>
    </cfRule>
    <cfRule type="expression" dxfId="927" priority="918">
      <formula>$J956:$J4082="OPEN"</formula>
    </cfRule>
  </conditionalFormatting>
  <conditionalFormatting sqref="AJ956:AK956 AO956:AQ956">
    <cfRule type="expression" dxfId="926" priority="915">
      <formula>$J956:$J4272="CLOSED"</formula>
    </cfRule>
    <cfRule type="expression" dxfId="925" priority="916">
      <formula>$J956:$J4272="OPEN"</formula>
    </cfRule>
  </conditionalFormatting>
  <conditionalFormatting sqref="F956">
    <cfRule type="expression" dxfId="924" priority="913">
      <formula>$J956:$J4260="CLOSED"</formula>
    </cfRule>
    <cfRule type="expression" dxfId="923" priority="914">
      <formula>$J956:$J4260="OPEN"</formula>
    </cfRule>
  </conditionalFormatting>
  <conditionalFormatting sqref="AH948:AI950">
    <cfRule type="expression" dxfId="922" priority="911">
      <formula>$J948:$J4075="CLOSED"</formula>
    </cfRule>
    <cfRule type="expression" dxfId="921" priority="912">
      <formula>$J948:$J4075="OPEN"</formula>
    </cfRule>
  </conditionalFormatting>
  <conditionalFormatting sqref="K955">
    <cfRule type="expression" dxfId="920" priority="909">
      <formula>$J955:$J4376="CLOSED"</formula>
    </cfRule>
    <cfRule type="expression" dxfId="919" priority="910">
      <formula>$J955:$J4376="OPEN"</formula>
    </cfRule>
  </conditionalFormatting>
  <conditionalFormatting sqref="A954:A956">
    <cfRule type="expression" dxfId="918" priority="907">
      <formula>$J954:$J4301="CLOSED"</formula>
    </cfRule>
    <cfRule type="expression" dxfId="917" priority="908">
      <formula>$J954:$J4301="OPEN"</formula>
    </cfRule>
  </conditionalFormatting>
  <conditionalFormatting sqref="AJ947:AK947 AO947:AQ947">
    <cfRule type="expression" dxfId="916" priority="905">
      <formula>$J947:$J4360="CLOSED"</formula>
    </cfRule>
    <cfRule type="expression" dxfId="915" priority="906">
      <formula>$J947:$J4360="OPEN"</formula>
    </cfRule>
  </conditionalFormatting>
  <conditionalFormatting sqref="F952:G952 G951 G957 F958:G958">
    <cfRule type="expression" dxfId="914" priority="903">
      <formula>$J951:$J4326="CLOSED"</formula>
    </cfRule>
    <cfRule type="expression" dxfId="913" priority="904">
      <formula>$J951:$J4326="OPEN"</formula>
    </cfRule>
  </conditionalFormatting>
  <conditionalFormatting sqref="W955">
    <cfRule type="expression" dxfId="912" priority="901">
      <formula>$J955:$J4385="CLOSED"</formula>
    </cfRule>
    <cfRule type="expression" dxfId="911" priority="902">
      <formula>$J955:$J4385="OPEN"</formula>
    </cfRule>
  </conditionalFormatting>
  <conditionalFormatting sqref="F951 F957">
    <cfRule type="expression" dxfId="910" priority="899">
      <formula>$J951:$J4249="CLOSED"</formula>
    </cfRule>
    <cfRule type="expression" dxfId="909" priority="900">
      <formula>$J951:$J4249="OPEN"</formula>
    </cfRule>
  </conditionalFormatting>
  <conditionalFormatting sqref="K951:K952 K957:K958">
    <cfRule type="expression" dxfId="908" priority="897">
      <formula>$J951:$J4241="CLOSED"</formula>
    </cfRule>
    <cfRule type="expression" dxfId="907" priority="898">
      <formula>$J951:$J4241="OPEN"</formula>
    </cfRule>
  </conditionalFormatting>
  <conditionalFormatting sqref="G956">
    <cfRule type="expression" dxfId="906" priority="895">
      <formula>$J956:$J4337="CLOSED"</formula>
    </cfRule>
    <cfRule type="expression" dxfId="905" priority="896">
      <formula>$J956:$J4337="OPEN"</formula>
    </cfRule>
  </conditionalFormatting>
  <conditionalFormatting sqref="AH955:AI955">
    <cfRule type="expression" dxfId="904" priority="893">
      <formula>$J955:$J4431="CLOSED"</formula>
    </cfRule>
    <cfRule type="expression" dxfId="903" priority="894">
      <formula>$J955:$J4431="OPEN"</formula>
    </cfRule>
  </conditionalFormatting>
  <conditionalFormatting sqref="K954">
    <cfRule type="expression" dxfId="902" priority="891">
      <formula>$J954:$J4477="CLOSED"</formula>
    </cfRule>
    <cfRule type="expression" dxfId="901" priority="892">
      <formula>$J954:$J4477="OPEN"</formula>
    </cfRule>
  </conditionalFormatting>
  <conditionalFormatting sqref="AJ955:AK955 AO955:AQ955">
    <cfRule type="expression" dxfId="900" priority="889">
      <formula>$J955:$J4621="CLOSED"</formula>
    </cfRule>
    <cfRule type="expression" dxfId="899" priority="890">
      <formula>$J955:$J4621="OPEN"</formula>
    </cfRule>
  </conditionalFormatting>
  <conditionalFormatting sqref="K956">
    <cfRule type="expression" dxfId="898" priority="887">
      <formula>$J956:$J4252="CLOSED"</formula>
    </cfRule>
    <cfRule type="expression" dxfId="897" priority="888">
      <formula>$J956:$J4252="OPEN"</formula>
    </cfRule>
  </conditionalFormatting>
  <conditionalFormatting sqref="AL954:AN954 C954:D954 AR954 Z955:Z956 L954:AG954 F954:G954">
    <cfRule type="expression" dxfId="896" priority="885">
      <formula>$J954:$J4472="CLOSED"</formula>
    </cfRule>
    <cfRule type="expression" dxfId="895" priority="886">
      <formula>$J954:$J4472="OPEN"</formula>
    </cfRule>
  </conditionalFormatting>
  <conditionalFormatting sqref="AH954:AI954">
    <cfRule type="expression" dxfId="894" priority="883">
      <formula>$J954:$J4533="CLOSED"</formula>
    </cfRule>
    <cfRule type="expression" dxfId="893" priority="884">
      <formula>$J954:$J4533="OPEN"</formula>
    </cfRule>
  </conditionalFormatting>
  <conditionalFormatting sqref="AJ954:AK954 AO954:AQ954">
    <cfRule type="expression" dxfId="892" priority="881">
      <formula>$J954:$J4723="CLOSED"</formula>
    </cfRule>
    <cfRule type="expression" dxfId="891" priority="882">
      <formula>$J954:$J4723="OPEN"</formula>
    </cfRule>
  </conditionalFormatting>
  <conditionalFormatting sqref="E947:E958">
    <cfRule type="expression" dxfId="890" priority="879">
      <formula>$J947:$J4630="CLOSED"</formula>
    </cfRule>
    <cfRule type="expression" dxfId="889" priority="880">
      <formula>$J947:$J4630="OPEN"</formula>
    </cfRule>
  </conditionalFormatting>
  <conditionalFormatting sqref="J947:J958">
    <cfRule type="expression" dxfId="888" priority="877">
      <formula>$J947:$J4842="CLOSED"</formula>
    </cfRule>
    <cfRule type="expression" dxfId="887" priority="878">
      <formula>$J947:$J4842="OPEN"</formula>
    </cfRule>
  </conditionalFormatting>
  <conditionalFormatting sqref="B947:B958">
    <cfRule type="expression" dxfId="886" priority="875">
      <formula>$J947:$J4624="CLOSED"</formula>
    </cfRule>
    <cfRule type="expression" dxfId="885" priority="876">
      <formula>$J947:$J4624="OPEN"</formula>
    </cfRule>
  </conditionalFormatting>
  <conditionalFormatting sqref="B947:B958">
    <cfRule type="expression" dxfId="884" priority="873">
      <formula>$J947:$J4600="CLOSED"</formula>
    </cfRule>
    <cfRule type="expression" dxfId="883" priority="874">
      <formula>$J947:$J4600="OPEN"</formula>
    </cfRule>
  </conditionalFormatting>
  <conditionalFormatting sqref="E947:E958">
    <cfRule type="expression" dxfId="882" priority="871">
      <formula>$J947:$J4608="CLOSED"</formula>
    </cfRule>
    <cfRule type="expression" dxfId="881" priority="872">
      <formula>$J947:$J4608="OPEN"</formula>
    </cfRule>
  </conditionalFormatting>
  <conditionalFormatting sqref="AH965:AI965">
    <cfRule type="expression" dxfId="880" priority="869">
      <formula>$J965:$J4089="CLOSED"</formula>
    </cfRule>
    <cfRule type="expression" dxfId="879" priority="870">
      <formula>$J965:$J4089="OPEN"</formula>
    </cfRule>
  </conditionalFormatting>
  <conditionalFormatting sqref="L959:X959 AA959:AG959 AL959:AN959 AR959 C959:D959 F959:G959">
    <cfRule type="expression" dxfId="878" priority="867">
      <formula>$J959:$J4121="CLOSED"</formula>
    </cfRule>
    <cfRule type="expression" dxfId="877" priority="868">
      <formula>$J959:$J4121="OPEN"</formula>
    </cfRule>
  </conditionalFormatting>
  <conditionalFormatting sqref="Y963:Y964 Y969:Y970">
    <cfRule type="expression" dxfId="876" priority="865">
      <formula>$J963:$J4024="CLOSED"</formula>
    </cfRule>
    <cfRule type="expression" dxfId="875" priority="866">
      <formula>$J963:$J4024="OPEN"</formula>
    </cfRule>
  </conditionalFormatting>
  <conditionalFormatting sqref="AO965:AQ965 AJ965:AK965">
    <cfRule type="expression" dxfId="874" priority="863">
      <formula>$J965:$J4279="CLOSED"</formula>
    </cfRule>
    <cfRule type="expression" dxfId="873" priority="864">
      <formula>$J965:$J4279="OPEN"</formula>
    </cfRule>
  </conditionalFormatting>
  <conditionalFormatting sqref="D960:D962">
    <cfRule type="expression" dxfId="872" priority="861">
      <formula>$J960:$J4033="CLOSED"</formula>
    </cfRule>
    <cfRule type="expression" dxfId="871" priority="862">
      <formula>$J960:$J4033="OPEN"</formula>
    </cfRule>
  </conditionalFormatting>
  <conditionalFormatting sqref="L969:V970 C969:C970 X969:X970 AA969:AG970 AL963:AN964 AR963:AR964 L963:V964 C963:C964 X963:X964 AA963:AG964 AL969:AN970 AR969:AR970">
    <cfRule type="expression" dxfId="870" priority="859">
      <formula>$J963:$J4022="CLOSED"</formula>
    </cfRule>
    <cfRule type="expression" dxfId="869" priority="860">
      <formula>$J963:$J4022="OPEN"</formula>
    </cfRule>
  </conditionalFormatting>
  <conditionalFormatting sqref="W960:W962">
    <cfRule type="expression" dxfId="868" priority="857">
      <formula>$J960:$J4030="CLOSED"</formula>
    </cfRule>
    <cfRule type="expression" dxfId="867" priority="858">
      <formula>$J960:$J4030="OPEN"</formula>
    </cfRule>
  </conditionalFormatting>
  <conditionalFormatting sqref="W968">
    <cfRule type="expression" dxfId="866" priority="855">
      <formula>$J968:$J4037="CLOSED"</formula>
    </cfRule>
    <cfRule type="expression" dxfId="865" priority="856">
      <formula>$J968:$J4037="OPEN"</formula>
    </cfRule>
  </conditionalFormatting>
  <conditionalFormatting sqref="A959:A964 H959:I970">
    <cfRule type="expression" dxfId="864" priority="853">
      <formula>$J959:$J4192="CLOSED"</formula>
    </cfRule>
    <cfRule type="expression" dxfId="863" priority="854">
      <formula>$J959:$J4192="OPEN"</formula>
    </cfRule>
  </conditionalFormatting>
  <conditionalFormatting sqref="K965 Z969:Z970 X960:X962 C960:C962 AR960:AR962 AL960:AN962 AA960:AG962 Z959:Z964 L960:V962">
    <cfRule type="expression" dxfId="862" priority="851">
      <formula>$J959:$J4025="CLOSED"</formula>
    </cfRule>
    <cfRule type="expression" dxfId="861" priority="852">
      <formula>$J959:$J4025="OPEN"</formula>
    </cfRule>
  </conditionalFormatting>
  <conditionalFormatting sqref="AR968 AL968:AN968 L968:V968 Y965 AA968:AG968 X968 C968">
    <cfRule type="expression" dxfId="860" priority="849">
      <formula>$J965:$J4030="CLOSED"</formula>
    </cfRule>
    <cfRule type="expression" dxfId="859" priority="850">
      <formula>$J965:$J4030="OPEN"</formula>
    </cfRule>
  </conditionalFormatting>
  <conditionalFormatting sqref="F960:F962">
    <cfRule type="expression" dxfId="858" priority="847">
      <formula>$J960:$J4265="CLOSED"</formula>
    </cfRule>
    <cfRule type="expression" dxfId="857" priority="848">
      <formula>$J960:$J4265="OPEN"</formula>
    </cfRule>
  </conditionalFormatting>
  <conditionalFormatting sqref="AH963:AI964 AH969:AI970">
    <cfRule type="expression" dxfId="856" priority="845">
      <formula>$J963:$J4083="CLOSED"</formula>
    </cfRule>
    <cfRule type="expression" dxfId="855" priority="846">
      <formula>$J963:$J4083="OPEN"</formula>
    </cfRule>
  </conditionalFormatting>
  <conditionalFormatting sqref="Y959">
    <cfRule type="expression" dxfId="854" priority="843">
      <formula>$J959:$J4123="CLOSED"</formula>
    </cfRule>
    <cfRule type="expression" dxfId="853" priority="844">
      <formula>$J959:$J4123="OPEN"</formula>
    </cfRule>
  </conditionalFormatting>
  <conditionalFormatting sqref="A969:A970 A965">
    <cfRule type="expression" dxfId="852" priority="841">
      <formula>$J965:$J4313="CLOSED"</formula>
    </cfRule>
    <cfRule type="expression" dxfId="851" priority="842">
      <formula>$J965:$J4313="OPEN"</formula>
    </cfRule>
  </conditionalFormatting>
  <conditionalFormatting sqref="Y968">
    <cfRule type="expression" dxfId="850" priority="839">
      <formula>$J968:$J4035="CLOSED"</formula>
    </cfRule>
    <cfRule type="expression" dxfId="849" priority="840">
      <formula>$J968:$J4035="OPEN"</formula>
    </cfRule>
  </conditionalFormatting>
  <conditionalFormatting sqref="L965:X965 D963:D964 W963:W964 AR965 AL965:AN965 C965:D965 D969:D970 W969:W970 Z965:AG965 F965:G965">
    <cfRule type="expression" dxfId="848" priority="837">
      <formula>$J963:$J4026="CLOSED"</formula>
    </cfRule>
    <cfRule type="expression" dxfId="847" priority="838">
      <formula>$J963:$J4026="OPEN"</formula>
    </cfRule>
  </conditionalFormatting>
  <conditionalFormatting sqref="D968">
    <cfRule type="expression" dxfId="846" priority="835">
      <formula>$J968:$J4040="CLOSED"</formula>
    </cfRule>
    <cfRule type="expression" dxfId="845" priority="836">
      <formula>$J968:$J4040="OPEN"</formula>
    </cfRule>
  </conditionalFormatting>
  <conditionalFormatting sqref="AJ960:AK962 AO960:AQ962">
    <cfRule type="expression" dxfId="844" priority="833">
      <formula>$J960:$J4277="CLOSED"</formula>
    </cfRule>
    <cfRule type="expression" dxfId="843" priority="834">
      <formula>$J960:$J4277="OPEN"</formula>
    </cfRule>
  </conditionalFormatting>
  <conditionalFormatting sqref="K959">
    <cfRule type="expression" dxfId="842" priority="831">
      <formula>$J959:$J4124="CLOSED"</formula>
    </cfRule>
    <cfRule type="expression" dxfId="841" priority="832">
      <formula>$J959:$J4124="OPEN"</formula>
    </cfRule>
  </conditionalFormatting>
  <conditionalFormatting sqref="Y967">
    <cfRule type="expression" dxfId="840" priority="829">
      <formula>$J967:$J4384="CLOSED"</formula>
    </cfRule>
    <cfRule type="expression" dxfId="839" priority="830">
      <formula>$J967:$J4384="OPEN"</formula>
    </cfRule>
  </conditionalFormatting>
  <conditionalFormatting sqref="Y960:Y962">
    <cfRule type="expression" dxfId="838" priority="827">
      <formula>$J960:$J4028="CLOSED"</formula>
    </cfRule>
    <cfRule type="expression" dxfId="837" priority="828">
      <formula>$J960:$J4028="OPEN"</formula>
    </cfRule>
  </conditionalFormatting>
  <conditionalFormatting sqref="K960:K962">
    <cfRule type="expression" dxfId="836" priority="825">
      <formula>$J960:$J4257="CLOSED"</formula>
    </cfRule>
    <cfRule type="expression" dxfId="835" priority="826">
      <formula>$J960:$J4257="OPEN"</formula>
    </cfRule>
  </conditionalFormatting>
  <conditionalFormatting sqref="AH959:AI959">
    <cfRule type="expression" dxfId="834" priority="823">
      <formula>$J959:$J4182="CLOSED"</formula>
    </cfRule>
    <cfRule type="expression" dxfId="833" priority="824">
      <formula>$J959:$J4182="OPEN"</formula>
    </cfRule>
  </conditionalFormatting>
  <conditionalFormatting sqref="AO963:AQ964 AJ963:AK964 AO969:AQ970 AJ969:AK970">
    <cfRule type="expression" dxfId="832" priority="821">
      <formula>$J963:$J4273="CLOSED"</formula>
    </cfRule>
    <cfRule type="expression" dxfId="831" priority="822">
      <formula>$J963:$J4273="OPEN"</formula>
    </cfRule>
  </conditionalFormatting>
  <conditionalFormatting sqref="AL967:AN967 AR967 X967 L967:V967 C967:D967 AA967:AG967 F967:G967">
    <cfRule type="expression" dxfId="830" priority="819">
      <formula>$J967:$J4382="CLOSED"</formula>
    </cfRule>
    <cfRule type="expression" dxfId="829" priority="820">
      <formula>$J967:$J4382="OPEN"</formula>
    </cfRule>
  </conditionalFormatting>
  <conditionalFormatting sqref="G960:G962">
    <cfRule type="expression" dxfId="828" priority="817">
      <formula>$J960:$J4342="CLOSED"</formula>
    </cfRule>
    <cfRule type="expression" dxfId="827" priority="818">
      <formula>$J960:$J4342="OPEN"</formula>
    </cfRule>
  </conditionalFormatting>
  <conditionalFormatting sqref="AH968:AI968">
    <cfRule type="expression" dxfId="826" priority="815">
      <formula>$J968:$J4094="CLOSED"</formula>
    </cfRule>
    <cfRule type="expression" dxfId="825" priority="816">
      <formula>$J968:$J4094="OPEN"</formula>
    </cfRule>
  </conditionalFormatting>
  <conditionalFormatting sqref="AJ968:AK968 AO968:AQ968">
    <cfRule type="expression" dxfId="824" priority="813">
      <formula>$J968:$J4284="CLOSED"</formula>
    </cfRule>
    <cfRule type="expression" dxfId="823" priority="814">
      <formula>$J968:$J4284="OPEN"</formula>
    </cfRule>
  </conditionalFormatting>
  <conditionalFormatting sqref="F968">
    <cfRule type="expression" dxfId="822" priority="811">
      <formula>$J968:$J4272="CLOSED"</formula>
    </cfRule>
    <cfRule type="expression" dxfId="821" priority="812">
      <formula>$J968:$J4272="OPEN"</formula>
    </cfRule>
  </conditionalFormatting>
  <conditionalFormatting sqref="AH960:AI962">
    <cfRule type="expression" dxfId="820" priority="809">
      <formula>$J960:$J4087="CLOSED"</formula>
    </cfRule>
    <cfRule type="expression" dxfId="819" priority="810">
      <formula>$J960:$J4087="OPEN"</formula>
    </cfRule>
  </conditionalFormatting>
  <conditionalFormatting sqref="K967">
    <cfRule type="expression" dxfId="818" priority="807">
      <formula>$J967:$J4388="CLOSED"</formula>
    </cfRule>
    <cfRule type="expression" dxfId="817" priority="808">
      <formula>$J967:$J4388="OPEN"</formula>
    </cfRule>
  </conditionalFormatting>
  <conditionalFormatting sqref="A966:A968">
    <cfRule type="expression" dxfId="816" priority="805">
      <formula>$J966:$J4313="CLOSED"</formula>
    </cfRule>
    <cfRule type="expression" dxfId="815" priority="806">
      <formula>$J966:$J4313="OPEN"</formula>
    </cfRule>
  </conditionalFormatting>
  <conditionalFormatting sqref="AJ959:AK959 AO959:AQ959">
    <cfRule type="expression" dxfId="814" priority="803">
      <formula>$J959:$J4372="CLOSED"</formula>
    </cfRule>
    <cfRule type="expression" dxfId="813" priority="804">
      <formula>$J959:$J4372="OPEN"</formula>
    </cfRule>
  </conditionalFormatting>
  <conditionalFormatting sqref="F964:G964 G963 G969 F970:G970">
    <cfRule type="expression" dxfId="812" priority="801">
      <formula>$J963:$J4338="CLOSED"</formula>
    </cfRule>
    <cfRule type="expression" dxfId="811" priority="802">
      <formula>$J963:$J4338="OPEN"</formula>
    </cfRule>
  </conditionalFormatting>
  <conditionalFormatting sqref="W967">
    <cfRule type="expression" dxfId="810" priority="799">
      <formula>$J967:$J4397="CLOSED"</formula>
    </cfRule>
    <cfRule type="expression" dxfId="809" priority="800">
      <formula>$J967:$J4397="OPEN"</formula>
    </cfRule>
  </conditionalFormatting>
  <conditionalFormatting sqref="F963 F969">
    <cfRule type="expression" dxfId="808" priority="797">
      <formula>$J963:$J4261="CLOSED"</formula>
    </cfRule>
    <cfRule type="expression" dxfId="807" priority="798">
      <formula>$J963:$J4261="OPEN"</formula>
    </cfRule>
  </conditionalFormatting>
  <conditionalFormatting sqref="K963:K964 K969:K970">
    <cfRule type="expression" dxfId="806" priority="795">
      <formula>$J963:$J4253="CLOSED"</formula>
    </cfRule>
    <cfRule type="expression" dxfId="805" priority="796">
      <formula>$J963:$J4253="OPEN"</formula>
    </cfRule>
  </conditionalFormatting>
  <conditionalFormatting sqref="G968">
    <cfRule type="expression" dxfId="804" priority="793">
      <formula>$J968:$J4349="CLOSED"</formula>
    </cfRule>
    <cfRule type="expression" dxfId="803" priority="794">
      <formula>$J968:$J4349="OPEN"</formula>
    </cfRule>
  </conditionalFormatting>
  <conditionalFormatting sqref="AH967:AI967">
    <cfRule type="expression" dxfId="802" priority="791">
      <formula>$J967:$J4443="CLOSED"</formula>
    </cfRule>
    <cfRule type="expression" dxfId="801" priority="792">
      <formula>$J967:$J4443="OPEN"</formula>
    </cfRule>
  </conditionalFormatting>
  <conditionalFormatting sqref="K966">
    <cfRule type="expression" dxfId="800" priority="789">
      <formula>$J966:$J4489="CLOSED"</formula>
    </cfRule>
    <cfRule type="expression" dxfId="799" priority="790">
      <formula>$J966:$J4489="OPEN"</formula>
    </cfRule>
  </conditionalFormatting>
  <conditionalFormatting sqref="AJ967:AK967 AO967:AQ967">
    <cfRule type="expression" dxfId="798" priority="787">
      <formula>$J967:$J4633="CLOSED"</formula>
    </cfRule>
    <cfRule type="expression" dxfId="797" priority="788">
      <formula>$J967:$J4633="OPEN"</formula>
    </cfRule>
  </conditionalFormatting>
  <conditionalFormatting sqref="K968">
    <cfRule type="expression" dxfId="796" priority="785">
      <formula>$J968:$J4264="CLOSED"</formula>
    </cfRule>
    <cfRule type="expression" dxfId="795" priority="786">
      <formula>$J968:$J4264="OPEN"</formula>
    </cfRule>
  </conditionalFormatting>
  <conditionalFormatting sqref="AL966:AN966 C966:D966 AR966 Z967:Z968 L966:AG966 F966:G966">
    <cfRule type="expression" dxfId="794" priority="783">
      <formula>$J966:$J4484="CLOSED"</formula>
    </cfRule>
    <cfRule type="expression" dxfId="793" priority="784">
      <formula>$J966:$J4484="OPEN"</formula>
    </cfRule>
  </conditionalFormatting>
  <conditionalFormatting sqref="AH966:AI966">
    <cfRule type="expression" dxfId="792" priority="781">
      <formula>$J966:$J4545="CLOSED"</formula>
    </cfRule>
    <cfRule type="expression" dxfId="791" priority="782">
      <formula>$J966:$J4545="OPEN"</formula>
    </cfRule>
  </conditionalFormatting>
  <conditionalFormatting sqref="AJ966:AK966 AO966:AQ966">
    <cfRule type="expression" dxfId="790" priority="779">
      <formula>$J966:$J4735="CLOSED"</formula>
    </cfRule>
    <cfRule type="expression" dxfId="789" priority="780">
      <formula>$J966:$J4735="OPEN"</formula>
    </cfRule>
  </conditionalFormatting>
  <conditionalFormatting sqref="E959:E970">
    <cfRule type="expression" dxfId="788" priority="777">
      <formula>$J959:$J4642="CLOSED"</formula>
    </cfRule>
    <cfRule type="expression" dxfId="787" priority="778">
      <formula>$J959:$J4642="OPEN"</formula>
    </cfRule>
  </conditionalFormatting>
  <conditionalFormatting sqref="J959:J970">
    <cfRule type="expression" dxfId="786" priority="775">
      <formula>$J959:$J4854="CLOSED"</formula>
    </cfRule>
    <cfRule type="expression" dxfId="785" priority="776">
      <formula>$J959:$J4854="OPEN"</formula>
    </cfRule>
  </conditionalFormatting>
  <conditionalFormatting sqref="B959:B970">
    <cfRule type="expression" dxfId="784" priority="773">
      <formula>$J959:$J4636="CLOSED"</formula>
    </cfRule>
    <cfRule type="expression" dxfId="783" priority="774">
      <formula>$J959:$J4636="OPEN"</formula>
    </cfRule>
  </conditionalFormatting>
  <conditionalFormatting sqref="B959:B970">
    <cfRule type="expression" dxfId="782" priority="771">
      <formula>$J959:$J4612="CLOSED"</formula>
    </cfRule>
    <cfRule type="expression" dxfId="781" priority="772">
      <formula>$J959:$J4612="OPEN"</formula>
    </cfRule>
  </conditionalFormatting>
  <conditionalFormatting sqref="E959:E970">
    <cfRule type="expression" dxfId="780" priority="769">
      <formula>$J959:$J4620="CLOSED"</formula>
    </cfRule>
    <cfRule type="expression" dxfId="779" priority="770">
      <formula>$J959:$J4620="OPEN"</formula>
    </cfRule>
  </conditionalFormatting>
  <conditionalFormatting sqref="AH977:AI977">
    <cfRule type="expression" dxfId="778" priority="767">
      <formula>$J977:$J4101="CLOSED"</formula>
    </cfRule>
    <cfRule type="expression" dxfId="777" priority="768">
      <formula>$J977:$J4101="OPEN"</formula>
    </cfRule>
  </conditionalFormatting>
  <conditionalFormatting sqref="L971:X971 AA971:AG971 AL971:AN971 AR971 C971:D971 F971:G971">
    <cfRule type="expression" dxfId="776" priority="765">
      <formula>$J971:$J4133="CLOSED"</formula>
    </cfRule>
    <cfRule type="expression" dxfId="775" priority="766">
      <formula>$J971:$J4133="OPEN"</formula>
    </cfRule>
  </conditionalFormatting>
  <conditionalFormatting sqref="Y975:Y976 Y981:Y982">
    <cfRule type="expression" dxfId="774" priority="763">
      <formula>$J975:$J4036="CLOSED"</formula>
    </cfRule>
    <cfRule type="expression" dxfId="773" priority="764">
      <formula>$J975:$J4036="OPEN"</formula>
    </cfRule>
  </conditionalFormatting>
  <conditionalFormatting sqref="AO977:AQ977 AJ977:AK977">
    <cfRule type="expression" dxfId="772" priority="761">
      <formula>$J977:$J4291="CLOSED"</formula>
    </cfRule>
    <cfRule type="expression" dxfId="771" priority="762">
      <formula>$J977:$J4291="OPEN"</formula>
    </cfRule>
  </conditionalFormatting>
  <conditionalFormatting sqref="D972:D974">
    <cfRule type="expression" dxfId="770" priority="759">
      <formula>$J972:$J4045="CLOSED"</formula>
    </cfRule>
    <cfRule type="expression" dxfId="769" priority="760">
      <formula>$J972:$J4045="OPEN"</formula>
    </cfRule>
  </conditionalFormatting>
  <conditionalFormatting sqref="L981:V982 C981:C982 X981:X982 AA981:AG982 AL975:AN976 AR975:AR976 L975:V976 C975:C976 X975:X976 AA975:AG976 AL981:AN982 AR981:AR982">
    <cfRule type="expression" dxfId="768" priority="757">
      <formula>$J975:$J4034="CLOSED"</formula>
    </cfRule>
    <cfRule type="expression" dxfId="767" priority="758">
      <formula>$J975:$J4034="OPEN"</formula>
    </cfRule>
  </conditionalFormatting>
  <conditionalFormatting sqref="W972:W974">
    <cfRule type="expression" dxfId="766" priority="755">
      <formula>$J972:$J4042="CLOSED"</formula>
    </cfRule>
    <cfRule type="expression" dxfId="765" priority="756">
      <formula>$J972:$J4042="OPEN"</formula>
    </cfRule>
  </conditionalFormatting>
  <conditionalFormatting sqref="W980">
    <cfRule type="expression" dxfId="764" priority="753">
      <formula>$J980:$J4049="CLOSED"</formula>
    </cfRule>
    <cfRule type="expression" dxfId="763" priority="754">
      <formula>$J980:$J4049="OPEN"</formula>
    </cfRule>
  </conditionalFormatting>
  <conditionalFormatting sqref="A971:A976 H971:I982">
    <cfRule type="expression" dxfId="762" priority="751">
      <formula>$J971:$J4204="CLOSED"</formula>
    </cfRule>
    <cfRule type="expression" dxfId="761" priority="752">
      <formula>$J971:$J4204="OPEN"</formula>
    </cfRule>
  </conditionalFormatting>
  <conditionalFormatting sqref="K977 Z981:Z982 X972:X974 C972:C974 AR972:AR974 AL972:AN974 AA972:AG974 Z971:Z976 L972:V974">
    <cfRule type="expression" dxfId="760" priority="749">
      <formula>$J971:$J4037="CLOSED"</formula>
    </cfRule>
    <cfRule type="expression" dxfId="759" priority="750">
      <formula>$J971:$J4037="OPEN"</formula>
    </cfRule>
  </conditionalFormatting>
  <conditionalFormatting sqref="AR980 AL980:AN980 L980:V980 Y977 AA980:AG980 X980 C980">
    <cfRule type="expression" dxfId="758" priority="747">
      <formula>$J977:$J4042="CLOSED"</formula>
    </cfRule>
    <cfRule type="expression" dxfId="757" priority="748">
      <formula>$J977:$J4042="OPEN"</formula>
    </cfRule>
  </conditionalFormatting>
  <conditionalFormatting sqref="F972:F974">
    <cfRule type="expression" dxfId="756" priority="745">
      <formula>$J972:$J4277="CLOSED"</formula>
    </cfRule>
    <cfRule type="expression" dxfId="755" priority="746">
      <formula>$J972:$J4277="OPEN"</formula>
    </cfRule>
  </conditionalFormatting>
  <conditionalFormatting sqref="AH975:AI976 AH981:AI982">
    <cfRule type="expression" dxfId="754" priority="743">
      <formula>$J975:$J4095="CLOSED"</formula>
    </cfRule>
    <cfRule type="expression" dxfId="753" priority="744">
      <formula>$J975:$J4095="OPEN"</formula>
    </cfRule>
  </conditionalFormatting>
  <conditionalFormatting sqref="Y971">
    <cfRule type="expression" dxfId="752" priority="741">
      <formula>$J971:$J4135="CLOSED"</formula>
    </cfRule>
    <cfRule type="expression" dxfId="751" priority="742">
      <formula>$J971:$J4135="OPEN"</formula>
    </cfRule>
  </conditionalFormatting>
  <conditionalFormatting sqref="A981:A982 A977">
    <cfRule type="expression" dxfId="750" priority="739">
      <formula>$J977:$J4325="CLOSED"</formula>
    </cfRule>
    <cfRule type="expression" dxfId="749" priority="740">
      <formula>$J977:$J4325="OPEN"</formula>
    </cfRule>
  </conditionalFormatting>
  <conditionalFormatting sqref="Y980">
    <cfRule type="expression" dxfId="748" priority="737">
      <formula>$J980:$J4047="CLOSED"</formula>
    </cfRule>
    <cfRule type="expression" dxfId="747" priority="738">
      <formula>$J980:$J4047="OPEN"</formula>
    </cfRule>
  </conditionalFormatting>
  <conditionalFormatting sqref="L977:X977 D975:D976 W975:W976 AR977 AL977:AN977 C977:D977 D981:D982 W981:W982 Z977:AG977 F977:G977">
    <cfRule type="expression" dxfId="746" priority="735">
      <formula>$J975:$J4038="CLOSED"</formula>
    </cfRule>
    <cfRule type="expression" dxfId="745" priority="736">
      <formula>$J975:$J4038="OPEN"</formula>
    </cfRule>
  </conditionalFormatting>
  <conditionalFormatting sqref="D980">
    <cfRule type="expression" dxfId="744" priority="733">
      <formula>$J980:$J4052="CLOSED"</formula>
    </cfRule>
    <cfRule type="expression" dxfId="743" priority="734">
      <formula>$J980:$J4052="OPEN"</formula>
    </cfRule>
  </conditionalFormatting>
  <conditionalFormatting sqref="AJ972:AK974 AO972:AQ974">
    <cfRule type="expression" dxfId="742" priority="731">
      <formula>$J972:$J4289="CLOSED"</formula>
    </cfRule>
    <cfRule type="expression" dxfId="741" priority="732">
      <formula>$J972:$J4289="OPEN"</formula>
    </cfRule>
  </conditionalFormatting>
  <conditionalFormatting sqref="K971">
    <cfRule type="expression" dxfId="740" priority="729">
      <formula>$J971:$J4136="CLOSED"</formula>
    </cfRule>
    <cfRule type="expression" dxfId="739" priority="730">
      <formula>$J971:$J4136="OPEN"</formula>
    </cfRule>
  </conditionalFormatting>
  <conditionalFormatting sqref="Y979">
    <cfRule type="expression" dxfId="738" priority="727">
      <formula>$J979:$J4396="CLOSED"</formula>
    </cfRule>
    <cfRule type="expression" dxfId="737" priority="728">
      <formula>$J979:$J4396="OPEN"</formula>
    </cfRule>
  </conditionalFormatting>
  <conditionalFormatting sqref="Y972:Y974">
    <cfRule type="expression" dxfId="736" priority="725">
      <formula>$J972:$J4040="CLOSED"</formula>
    </cfRule>
    <cfRule type="expression" dxfId="735" priority="726">
      <formula>$J972:$J4040="OPEN"</formula>
    </cfRule>
  </conditionalFormatting>
  <conditionalFormatting sqref="K972:K974">
    <cfRule type="expression" dxfId="734" priority="723">
      <formula>$J972:$J4269="CLOSED"</formula>
    </cfRule>
    <cfRule type="expression" dxfId="733" priority="724">
      <formula>$J972:$J4269="OPEN"</formula>
    </cfRule>
  </conditionalFormatting>
  <conditionalFormatting sqref="AH971:AI971">
    <cfRule type="expression" dxfId="732" priority="721">
      <formula>$J971:$J4194="CLOSED"</formula>
    </cfRule>
    <cfRule type="expression" dxfId="731" priority="722">
      <formula>$J971:$J4194="OPEN"</formula>
    </cfRule>
  </conditionalFormatting>
  <conditionalFormatting sqref="AO975:AQ976 AJ975:AK976 AO981:AQ982 AJ981:AK982">
    <cfRule type="expression" dxfId="730" priority="719">
      <formula>$J975:$J4285="CLOSED"</formula>
    </cfRule>
    <cfRule type="expression" dxfId="729" priority="720">
      <formula>$J975:$J4285="OPEN"</formula>
    </cfRule>
  </conditionalFormatting>
  <conditionalFormatting sqref="AL979:AN979 AR979 X979 L979:V979 C979:D979 AA979:AG979 F979:G979">
    <cfRule type="expression" dxfId="728" priority="717">
      <formula>$J979:$J4394="CLOSED"</formula>
    </cfRule>
    <cfRule type="expression" dxfId="727" priority="718">
      <formula>$J979:$J4394="OPEN"</formula>
    </cfRule>
  </conditionalFormatting>
  <conditionalFormatting sqref="G972:G974">
    <cfRule type="expression" dxfId="726" priority="715">
      <formula>$J972:$J4354="CLOSED"</formula>
    </cfRule>
    <cfRule type="expression" dxfId="725" priority="716">
      <formula>$J972:$J4354="OPEN"</formula>
    </cfRule>
  </conditionalFormatting>
  <conditionalFormatting sqref="AH980:AI980">
    <cfRule type="expression" dxfId="724" priority="713">
      <formula>$J980:$J4106="CLOSED"</formula>
    </cfRule>
    <cfRule type="expression" dxfId="723" priority="714">
      <formula>$J980:$J4106="OPEN"</formula>
    </cfRule>
  </conditionalFormatting>
  <conditionalFormatting sqref="AJ980:AK980 AO980:AQ980">
    <cfRule type="expression" dxfId="722" priority="711">
      <formula>$J980:$J4296="CLOSED"</formula>
    </cfRule>
    <cfRule type="expression" dxfId="721" priority="712">
      <formula>$J980:$J4296="OPEN"</formula>
    </cfRule>
  </conditionalFormatting>
  <conditionalFormatting sqref="F980">
    <cfRule type="expression" dxfId="720" priority="709">
      <formula>$J980:$J4284="CLOSED"</formula>
    </cfRule>
    <cfRule type="expression" dxfId="719" priority="710">
      <formula>$J980:$J4284="OPEN"</formula>
    </cfRule>
  </conditionalFormatting>
  <conditionalFormatting sqref="AH972:AI974">
    <cfRule type="expression" dxfId="718" priority="707">
      <formula>$J972:$J4099="CLOSED"</formula>
    </cfRule>
    <cfRule type="expression" dxfId="717" priority="708">
      <formula>$J972:$J4099="OPEN"</formula>
    </cfRule>
  </conditionalFormatting>
  <conditionalFormatting sqref="K979">
    <cfRule type="expression" dxfId="716" priority="705">
      <formula>$J979:$J4400="CLOSED"</formula>
    </cfRule>
    <cfRule type="expression" dxfId="715" priority="706">
      <formula>$J979:$J4400="OPEN"</formula>
    </cfRule>
  </conditionalFormatting>
  <conditionalFormatting sqref="A978:A980">
    <cfRule type="expression" dxfId="714" priority="703">
      <formula>$J978:$J4325="CLOSED"</formula>
    </cfRule>
    <cfRule type="expression" dxfId="713" priority="704">
      <formula>$J978:$J4325="OPEN"</formula>
    </cfRule>
  </conditionalFormatting>
  <conditionalFormatting sqref="AJ971:AK971 AO971:AQ971">
    <cfRule type="expression" dxfId="712" priority="701">
      <formula>$J971:$J4384="CLOSED"</formula>
    </cfRule>
    <cfRule type="expression" dxfId="711" priority="702">
      <formula>$J971:$J4384="OPEN"</formula>
    </cfRule>
  </conditionalFormatting>
  <conditionalFormatting sqref="F976:G976 G975 G981 F982:G982">
    <cfRule type="expression" dxfId="710" priority="699">
      <formula>$J975:$J4350="CLOSED"</formula>
    </cfRule>
    <cfRule type="expression" dxfId="709" priority="700">
      <formula>$J975:$J4350="OPEN"</formula>
    </cfRule>
  </conditionalFormatting>
  <conditionalFormatting sqref="W979">
    <cfRule type="expression" dxfId="708" priority="697">
      <formula>$J979:$J4409="CLOSED"</formula>
    </cfRule>
    <cfRule type="expression" dxfId="707" priority="698">
      <formula>$J979:$J4409="OPEN"</formula>
    </cfRule>
  </conditionalFormatting>
  <conditionalFormatting sqref="F975 F981">
    <cfRule type="expression" dxfId="706" priority="695">
      <formula>$J975:$J4273="CLOSED"</formula>
    </cfRule>
    <cfRule type="expression" dxfId="705" priority="696">
      <formula>$J975:$J4273="OPEN"</formula>
    </cfRule>
  </conditionalFormatting>
  <conditionalFormatting sqref="K975:K976 K981:K982">
    <cfRule type="expression" dxfId="704" priority="693">
      <formula>$J975:$J4265="CLOSED"</formula>
    </cfRule>
    <cfRule type="expression" dxfId="703" priority="694">
      <formula>$J975:$J4265="OPEN"</formula>
    </cfRule>
  </conditionalFormatting>
  <conditionalFormatting sqref="G980">
    <cfRule type="expression" dxfId="702" priority="691">
      <formula>$J980:$J4361="CLOSED"</formula>
    </cfRule>
    <cfRule type="expression" dxfId="701" priority="692">
      <formula>$J980:$J4361="OPEN"</formula>
    </cfRule>
  </conditionalFormatting>
  <conditionalFormatting sqref="AH979:AI979">
    <cfRule type="expression" dxfId="700" priority="689">
      <formula>$J979:$J4455="CLOSED"</formula>
    </cfRule>
    <cfRule type="expression" dxfId="699" priority="690">
      <formula>$J979:$J4455="OPEN"</formula>
    </cfRule>
  </conditionalFormatting>
  <conditionalFormatting sqref="K978">
    <cfRule type="expression" dxfId="698" priority="687">
      <formula>$J978:$J4501="CLOSED"</formula>
    </cfRule>
    <cfRule type="expression" dxfId="697" priority="688">
      <formula>$J978:$J4501="OPEN"</formula>
    </cfRule>
  </conditionalFormatting>
  <conditionalFormatting sqref="AJ979:AK979 AO979:AQ979">
    <cfRule type="expression" dxfId="696" priority="685">
      <formula>$J979:$J4645="CLOSED"</formula>
    </cfRule>
    <cfRule type="expression" dxfId="695" priority="686">
      <formula>$J979:$J4645="OPEN"</formula>
    </cfRule>
  </conditionalFormatting>
  <conditionalFormatting sqref="K980">
    <cfRule type="expression" dxfId="694" priority="683">
      <formula>$J980:$J4276="CLOSED"</formula>
    </cfRule>
    <cfRule type="expression" dxfId="693" priority="684">
      <formula>$J980:$J4276="OPEN"</formula>
    </cfRule>
  </conditionalFormatting>
  <conditionalFormatting sqref="AL978:AN978 C978:D978 AR978 Z979:Z980 L978:AG978 F978:G978">
    <cfRule type="expression" dxfId="692" priority="681">
      <formula>$J978:$J4496="CLOSED"</formula>
    </cfRule>
    <cfRule type="expression" dxfId="691" priority="682">
      <formula>$J978:$J4496="OPEN"</formula>
    </cfRule>
  </conditionalFormatting>
  <conditionalFormatting sqref="AH978:AI978">
    <cfRule type="expression" dxfId="690" priority="679">
      <formula>$J978:$J4557="CLOSED"</formula>
    </cfRule>
    <cfRule type="expression" dxfId="689" priority="680">
      <formula>$J978:$J4557="OPEN"</formula>
    </cfRule>
  </conditionalFormatting>
  <conditionalFormatting sqref="AJ978:AK978 AO978:AQ978">
    <cfRule type="expression" dxfId="688" priority="677">
      <formula>$J978:$J4747="CLOSED"</formula>
    </cfRule>
    <cfRule type="expression" dxfId="687" priority="678">
      <formula>$J978:$J4747="OPEN"</formula>
    </cfRule>
  </conditionalFormatting>
  <conditionalFormatting sqref="E971:E982">
    <cfRule type="expression" dxfId="686" priority="675">
      <formula>$J971:$J4654="CLOSED"</formula>
    </cfRule>
    <cfRule type="expression" dxfId="685" priority="676">
      <formula>$J971:$J4654="OPEN"</formula>
    </cfRule>
  </conditionalFormatting>
  <conditionalFormatting sqref="J971:J982">
    <cfRule type="expression" dxfId="684" priority="673">
      <formula>$J971:$J4866="CLOSED"</formula>
    </cfRule>
    <cfRule type="expression" dxfId="683" priority="674">
      <formula>$J971:$J4866="OPEN"</formula>
    </cfRule>
  </conditionalFormatting>
  <conditionalFormatting sqref="B971:B982">
    <cfRule type="expression" dxfId="682" priority="671">
      <formula>$J971:$J4648="CLOSED"</formula>
    </cfRule>
    <cfRule type="expression" dxfId="681" priority="672">
      <formula>$J971:$J4648="OPEN"</formula>
    </cfRule>
  </conditionalFormatting>
  <conditionalFormatting sqref="B971:B982">
    <cfRule type="expression" dxfId="680" priority="669">
      <formula>$J971:$J4624="CLOSED"</formula>
    </cfRule>
    <cfRule type="expression" dxfId="679" priority="670">
      <formula>$J971:$J4624="OPEN"</formula>
    </cfRule>
  </conditionalFormatting>
  <conditionalFormatting sqref="E971:E982">
    <cfRule type="expression" dxfId="678" priority="667">
      <formula>$J971:$J4632="CLOSED"</formula>
    </cfRule>
    <cfRule type="expression" dxfId="677" priority="668">
      <formula>$J971:$J4632="OPEN"</formula>
    </cfRule>
  </conditionalFormatting>
  <conditionalFormatting sqref="AH989:AI989">
    <cfRule type="expression" dxfId="676" priority="665">
      <formula>$J989:$J4113="CLOSED"</formula>
    </cfRule>
    <cfRule type="expression" dxfId="675" priority="666">
      <formula>$J989:$J4113="OPEN"</formula>
    </cfRule>
  </conditionalFormatting>
  <conditionalFormatting sqref="L983:X983 AA983:AG983 AL983:AN983 AR983 C983:D983 F983:G983">
    <cfRule type="expression" dxfId="674" priority="663">
      <formula>$J983:$J4145="CLOSED"</formula>
    </cfRule>
    <cfRule type="expression" dxfId="673" priority="664">
      <formula>$J983:$J4145="OPEN"</formula>
    </cfRule>
  </conditionalFormatting>
  <conditionalFormatting sqref="Y987:Y988 Y993:Y994">
    <cfRule type="expression" dxfId="672" priority="661">
      <formula>$J987:$J4048="CLOSED"</formula>
    </cfRule>
    <cfRule type="expression" dxfId="671" priority="662">
      <formula>$J987:$J4048="OPEN"</formula>
    </cfRule>
  </conditionalFormatting>
  <conditionalFormatting sqref="AO989:AQ989 AJ989:AK989">
    <cfRule type="expression" dxfId="670" priority="659">
      <formula>$J989:$J4303="CLOSED"</formula>
    </cfRule>
    <cfRule type="expression" dxfId="669" priority="660">
      <formula>$J989:$J4303="OPEN"</formula>
    </cfRule>
  </conditionalFormatting>
  <conditionalFormatting sqref="D984:D986">
    <cfRule type="expression" dxfId="668" priority="657">
      <formula>$J984:$J4057="CLOSED"</formula>
    </cfRule>
    <cfRule type="expression" dxfId="667" priority="658">
      <formula>$J984:$J4057="OPEN"</formula>
    </cfRule>
  </conditionalFormatting>
  <conditionalFormatting sqref="L993:V994 C993:C994 X993:X994 AA993:AG994 AL987:AN988 AR987:AR988 L987:V988 C987:C988 X987:X988 AA987:AG988 AL993:AN994 AR993:AR994">
    <cfRule type="expression" dxfId="666" priority="655">
      <formula>$J987:$J4046="CLOSED"</formula>
    </cfRule>
    <cfRule type="expression" dxfId="665" priority="656">
      <formula>$J987:$J4046="OPEN"</formula>
    </cfRule>
  </conditionalFormatting>
  <conditionalFormatting sqref="W984:W986">
    <cfRule type="expression" dxfId="664" priority="653">
      <formula>$J984:$J4054="CLOSED"</formula>
    </cfRule>
    <cfRule type="expression" dxfId="663" priority="654">
      <formula>$J984:$J4054="OPEN"</formula>
    </cfRule>
  </conditionalFormatting>
  <conditionalFormatting sqref="W992">
    <cfRule type="expression" dxfId="662" priority="651">
      <formula>$J992:$J4061="CLOSED"</formula>
    </cfRule>
    <cfRule type="expression" dxfId="661" priority="652">
      <formula>$J992:$J4061="OPEN"</formula>
    </cfRule>
  </conditionalFormatting>
  <conditionalFormatting sqref="A983:A988 H983:I994">
    <cfRule type="expression" dxfId="660" priority="649">
      <formula>$J983:$J4216="CLOSED"</formula>
    </cfRule>
    <cfRule type="expression" dxfId="659" priority="650">
      <formula>$J983:$J4216="OPEN"</formula>
    </cfRule>
  </conditionalFormatting>
  <conditionalFormatting sqref="K989 Z993:Z994 X984:X986 C984:C986 AR984:AR986 AL984:AN986 AA984:AG986 Z983:Z988 L984:V986">
    <cfRule type="expression" dxfId="658" priority="647">
      <formula>$J983:$J4049="CLOSED"</formula>
    </cfRule>
    <cfRule type="expression" dxfId="657" priority="648">
      <formula>$J983:$J4049="OPEN"</formula>
    </cfRule>
  </conditionalFormatting>
  <conditionalFormatting sqref="AR992 AL992:AN992 L992:V992 Y989 AA992:AG992 X992 C992">
    <cfRule type="expression" dxfId="656" priority="645">
      <formula>$J989:$J4054="CLOSED"</formula>
    </cfRule>
    <cfRule type="expression" dxfId="655" priority="646">
      <formula>$J989:$J4054="OPEN"</formula>
    </cfRule>
  </conditionalFormatting>
  <conditionalFormatting sqref="F984:F986">
    <cfRule type="expression" dxfId="654" priority="643">
      <formula>$J984:$J4289="CLOSED"</formula>
    </cfRule>
    <cfRule type="expression" dxfId="653" priority="644">
      <formula>$J984:$J4289="OPEN"</formula>
    </cfRule>
  </conditionalFormatting>
  <conditionalFormatting sqref="AH987:AI988 AH993:AI994">
    <cfRule type="expression" dxfId="652" priority="641">
      <formula>$J987:$J4107="CLOSED"</formula>
    </cfRule>
    <cfRule type="expression" dxfId="651" priority="642">
      <formula>$J987:$J4107="OPEN"</formula>
    </cfRule>
  </conditionalFormatting>
  <conditionalFormatting sqref="Y983">
    <cfRule type="expression" dxfId="650" priority="639">
      <formula>$J983:$J4147="CLOSED"</formula>
    </cfRule>
    <cfRule type="expression" dxfId="649" priority="640">
      <formula>$J983:$J4147="OPEN"</formula>
    </cfRule>
  </conditionalFormatting>
  <conditionalFormatting sqref="A993:A994 A989">
    <cfRule type="expression" dxfId="648" priority="637">
      <formula>$J989:$J4337="CLOSED"</formula>
    </cfRule>
    <cfRule type="expression" dxfId="647" priority="638">
      <formula>$J989:$J4337="OPEN"</formula>
    </cfRule>
  </conditionalFormatting>
  <conditionalFormatting sqref="Y992">
    <cfRule type="expression" dxfId="646" priority="635">
      <formula>$J992:$J4059="CLOSED"</formula>
    </cfRule>
    <cfRule type="expression" dxfId="645" priority="636">
      <formula>$J992:$J4059="OPEN"</formula>
    </cfRule>
  </conditionalFormatting>
  <conditionalFormatting sqref="L989:X989 D987:D988 W987:W988 AR989 AL989:AN989 C989:D989 D993:D994 W993:W994 Z989:AG989 F989:G989">
    <cfRule type="expression" dxfId="644" priority="633">
      <formula>$J987:$J4050="CLOSED"</formula>
    </cfRule>
    <cfRule type="expression" dxfId="643" priority="634">
      <formula>$J987:$J4050="OPEN"</formula>
    </cfRule>
  </conditionalFormatting>
  <conditionalFormatting sqref="D992">
    <cfRule type="expression" dxfId="642" priority="631">
      <formula>$J992:$J4064="CLOSED"</formula>
    </cfRule>
    <cfRule type="expression" dxfId="641" priority="632">
      <formula>$J992:$J4064="OPEN"</formula>
    </cfRule>
  </conditionalFormatting>
  <conditionalFormatting sqref="AJ984:AK986 AO984:AQ986">
    <cfRule type="expression" dxfId="640" priority="629">
      <formula>$J984:$J4301="CLOSED"</formula>
    </cfRule>
    <cfRule type="expression" dxfId="639" priority="630">
      <formula>$J984:$J4301="OPEN"</formula>
    </cfRule>
  </conditionalFormatting>
  <conditionalFormatting sqref="K983">
    <cfRule type="expression" dxfId="638" priority="627">
      <formula>$J983:$J4148="CLOSED"</formula>
    </cfRule>
    <cfRule type="expression" dxfId="637" priority="628">
      <formula>$J983:$J4148="OPEN"</formula>
    </cfRule>
  </conditionalFormatting>
  <conditionalFormatting sqref="Y991">
    <cfRule type="expression" dxfId="636" priority="625">
      <formula>$J991:$J4408="CLOSED"</formula>
    </cfRule>
    <cfRule type="expression" dxfId="635" priority="626">
      <formula>$J991:$J4408="OPEN"</formula>
    </cfRule>
  </conditionalFormatting>
  <conditionalFormatting sqref="Y984:Y986">
    <cfRule type="expression" dxfId="634" priority="623">
      <formula>$J984:$J4052="CLOSED"</formula>
    </cfRule>
    <cfRule type="expression" dxfId="633" priority="624">
      <formula>$J984:$J4052="OPEN"</formula>
    </cfRule>
  </conditionalFormatting>
  <conditionalFormatting sqref="K984:K986">
    <cfRule type="expression" dxfId="632" priority="621">
      <formula>$J984:$J4281="CLOSED"</formula>
    </cfRule>
    <cfRule type="expression" dxfId="631" priority="622">
      <formula>$J984:$J4281="OPEN"</formula>
    </cfRule>
  </conditionalFormatting>
  <conditionalFormatting sqref="AH983:AI983">
    <cfRule type="expression" dxfId="630" priority="619">
      <formula>$J983:$J4206="CLOSED"</formula>
    </cfRule>
    <cfRule type="expression" dxfId="629" priority="620">
      <formula>$J983:$J4206="OPEN"</formula>
    </cfRule>
  </conditionalFormatting>
  <conditionalFormatting sqref="AO987:AQ988 AJ987:AK988 AO993:AQ994 AJ993:AK994">
    <cfRule type="expression" dxfId="628" priority="617">
      <formula>$J987:$J4297="CLOSED"</formula>
    </cfRule>
    <cfRule type="expression" dxfId="627" priority="618">
      <formula>$J987:$J4297="OPEN"</formula>
    </cfRule>
  </conditionalFormatting>
  <conditionalFormatting sqref="AL991:AN991 AR991 X991 L991:V991 C991:D991 AA991:AG991 F991:G991">
    <cfRule type="expression" dxfId="626" priority="615">
      <formula>$J991:$J4406="CLOSED"</formula>
    </cfRule>
    <cfRule type="expression" dxfId="625" priority="616">
      <formula>$J991:$J4406="OPEN"</formula>
    </cfRule>
  </conditionalFormatting>
  <conditionalFormatting sqref="G984:G986">
    <cfRule type="expression" dxfId="624" priority="613">
      <formula>$J984:$J4366="CLOSED"</formula>
    </cfRule>
    <cfRule type="expression" dxfId="623" priority="614">
      <formula>$J984:$J4366="OPEN"</formula>
    </cfRule>
  </conditionalFormatting>
  <conditionalFormatting sqref="AH992:AI992">
    <cfRule type="expression" dxfId="622" priority="611">
      <formula>$J992:$J4118="CLOSED"</formula>
    </cfRule>
    <cfRule type="expression" dxfId="621" priority="612">
      <formula>$J992:$J4118="OPEN"</formula>
    </cfRule>
  </conditionalFormatting>
  <conditionalFormatting sqref="AJ992:AK992 AO992:AQ992">
    <cfRule type="expression" dxfId="620" priority="609">
      <formula>$J992:$J4308="CLOSED"</formula>
    </cfRule>
    <cfRule type="expression" dxfId="619" priority="610">
      <formula>$J992:$J4308="OPEN"</formula>
    </cfRule>
  </conditionalFormatting>
  <conditionalFormatting sqref="F992">
    <cfRule type="expression" dxfId="618" priority="607">
      <formula>$J992:$J4296="CLOSED"</formula>
    </cfRule>
    <cfRule type="expression" dxfId="617" priority="608">
      <formula>$J992:$J4296="OPEN"</formula>
    </cfRule>
  </conditionalFormatting>
  <conditionalFormatting sqref="AH984:AI986">
    <cfRule type="expression" dxfId="616" priority="605">
      <formula>$J984:$J4111="CLOSED"</formula>
    </cfRule>
    <cfRule type="expression" dxfId="615" priority="606">
      <formula>$J984:$J4111="OPEN"</formula>
    </cfRule>
  </conditionalFormatting>
  <conditionalFormatting sqref="K991">
    <cfRule type="expression" dxfId="614" priority="603">
      <formula>$J991:$J4412="CLOSED"</formula>
    </cfRule>
    <cfRule type="expression" dxfId="613" priority="604">
      <formula>$J991:$J4412="OPEN"</formula>
    </cfRule>
  </conditionalFormatting>
  <conditionalFormatting sqref="A990:A992">
    <cfRule type="expression" dxfId="612" priority="601">
      <formula>$J990:$J4337="CLOSED"</formula>
    </cfRule>
    <cfRule type="expression" dxfId="611" priority="602">
      <formula>$J990:$J4337="OPEN"</formula>
    </cfRule>
  </conditionalFormatting>
  <conditionalFormatting sqref="AJ983:AK983 AO983:AQ983">
    <cfRule type="expression" dxfId="610" priority="599">
      <formula>$J983:$J4396="CLOSED"</formula>
    </cfRule>
    <cfRule type="expression" dxfId="609" priority="600">
      <formula>$J983:$J4396="OPEN"</formula>
    </cfRule>
  </conditionalFormatting>
  <conditionalFormatting sqref="F988:G988 G987 G993 F994:G994">
    <cfRule type="expression" dxfId="608" priority="597">
      <formula>$J987:$J4362="CLOSED"</formula>
    </cfRule>
    <cfRule type="expression" dxfId="607" priority="598">
      <formula>$J987:$J4362="OPEN"</formula>
    </cfRule>
  </conditionalFormatting>
  <conditionalFormatting sqref="W991">
    <cfRule type="expression" dxfId="606" priority="595">
      <formula>$J991:$J4421="CLOSED"</formula>
    </cfRule>
    <cfRule type="expression" dxfId="605" priority="596">
      <formula>$J991:$J4421="OPEN"</formula>
    </cfRule>
  </conditionalFormatting>
  <conditionalFormatting sqref="F987 F993">
    <cfRule type="expression" dxfId="604" priority="593">
      <formula>$J987:$J4285="CLOSED"</formula>
    </cfRule>
    <cfRule type="expression" dxfId="603" priority="594">
      <formula>$J987:$J4285="OPEN"</formula>
    </cfRule>
  </conditionalFormatting>
  <conditionalFormatting sqref="K987:K988 K993:K994">
    <cfRule type="expression" dxfId="602" priority="591">
      <formula>$J987:$J4277="CLOSED"</formula>
    </cfRule>
    <cfRule type="expression" dxfId="601" priority="592">
      <formula>$J987:$J4277="OPEN"</formula>
    </cfRule>
  </conditionalFormatting>
  <conditionalFormatting sqref="G992">
    <cfRule type="expression" dxfId="600" priority="589">
      <formula>$J992:$J4373="CLOSED"</formula>
    </cfRule>
    <cfRule type="expression" dxfId="599" priority="590">
      <formula>$J992:$J4373="OPEN"</formula>
    </cfRule>
  </conditionalFormatting>
  <conditionalFormatting sqref="AH991:AI991">
    <cfRule type="expression" dxfId="598" priority="587">
      <formula>$J991:$J4467="CLOSED"</formula>
    </cfRule>
    <cfRule type="expression" dxfId="597" priority="588">
      <formula>$J991:$J4467="OPEN"</formula>
    </cfRule>
  </conditionalFormatting>
  <conditionalFormatting sqref="K990">
    <cfRule type="expression" dxfId="596" priority="585">
      <formula>$J990:$J4513="CLOSED"</formula>
    </cfRule>
    <cfRule type="expression" dxfId="595" priority="586">
      <formula>$J990:$J4513="OPEN"</formula>
    </cfRule>
  </conditionalFormatting>
  <conditionalFormatting sqref="AJ991:AK991 AO991:AQ991">
    <cfRule type="expression" dxfId="594" priority="583">
      <formula>$J991:$J4657="CLOSED"</formula>
    </cfRule>
    <cfRule type="expression" dxfId="593" priority="584">
      <formula>$J991:$J4657="OPEN"</formula>
    </cfRule>
  </conditionalFormatting>
  <conditionalFormatting sqref="K992">
    <cfRule type="expression" dxfId="592" priority="581">
      <formula>$J992:$J4288="CLOSED"</formula>
    </cfRule>
    <cfRule type="expression" dxfId="591" priority="582">
      <formula>$J992:$J4288="OPEN"</formula>
    </cfRule>
  </conditionalFormatting>
  <conditionalFormatting sqref="AL990:AN990 C990:D990 AR990 Z991:Z992 L990:AG990 F990:G990">
    <cfRule type="expression" dxfId="590" priority="579">
      <formula>$J990:$J4508="CLOSED"</formula>
    </cfRule>
    <cfRule type="expression" dxfId="589" priority="580">
      <formula>$J990:$J4508="OPEN"</formula>
    </cfRule>
  </conditionalFormatting>
  <conditionalFormatting sqref="AH990:AI990">
    <cfRule type="expression" dxfId="588" priority="577">
      <formula>$J990:$J4569="CLOSED"</formula>
    </cfRule>
    <cfRule type="expression" dxfId="587" priority="578">
      <formula>$J990:$J4569="OPEN"</formula>
    </cfRule>
  </conditionalFormatting>
  <conditionalFormatting sqref="AJ990:AK990 AO990:AQ990">
    <cfRule type="expression" dxfId="586" priority="575">
      <formula>$J990:$J4759="CLOSED"</formula>
    </cfRule>
    <cfRule type="expression" dxfId="585" priority="576">
      <formula>$J990:$J4759="OPEN"</formula>
    </cfRule>
  </conditionalFormatting>
  <conditionalFormatting sqref="E983:E994">
    <cfRule type="expression" dxfId="584" priority="573">
      <formula>$J983:$J4666="CLOSED"</formula>
    </cfRule>
    <cfRule type="expression" dxfId="583" priority="574">
      <formula>$J983:$J4666="OPEN"</formula>
    </cfRule>
  </conditionalFormatting>
  <conditionalFormatting sqref="J983:J994">
    <cfRule type="expression" dxfId="582" priority="571">
      <formula>$J983:$J4878="CLOSED"</formula>
    </cfRule>
    <cfRule type="expression" dxfId="581" priority="572">
      <formula>$J983:$J4878="OPEN"</formula>
    </cfRule>
  </conditionalFormatting>
  <conditionalFormatting sqref="B983:B994">
    <cfRule type="expression" dxfId="580" priority="569">
      <formula>$J983:$J4660="CLOSED"</formula>
    </cfRule>
    <cfRule type="expression" dxfId="579" priority="570">
      <formula>$J983:$J4660="OPEN"</formula>
    </cfRule>
  </conditionalFormatting>
  <conditionalFormatting sqref="B983:B994">
    <cfRule type="expression" dxfId="578" priority="567">
      <formula>$J983:$J4636="CLOSED"</formula>
    </cfRule>
    <cfRule type="expression" dxfId="577" priority="568">
      <formula>$J983:$J4636="OPEN"</formula>
    </cfRule>
  </conditionalFormatting>
  <conditionalFormatting sqref="E983:E994">
    <cfRule type="expression" dxfId="576" priority="565">
      <formula>$J983:$J4644="CLOSED"</formula>
    </cfRule>
    <cfRule type="expression" dxfId="575" priority="566">
      <formula>$J983:$J4644="OPEN"</formula>
    </cfRule>
  </conditionalFormatting>
  <conditionalFormatting sqref="AH1001:AI1001">
    <cfRule type="expression" dxfId="574" priority="563">
      <formula>$J1001:$J4125="CLOSED"</formula>
    </cfRule>
    <cfRule type="expression" dxfId="573" priority="564">
      <formula>$J1001:$J4125="OPEN"</formula>
    </cfRule>
  </conditionalFormatting>
  <conditionalFormatting sqref="L995:X995 AA995:AG995 AL995:AN995 AR995 C995:D995 F995:G995">
    <cfRule type="expression" dxfId="572" priority="561">
      <formula>$J995:$J4157="CLOSED"</formula>
    </cfRule>
    <cfRule type="expression" dxfId="571" priority="562">
      <formula>$J995:$J4157="OPEN"</formula>
    </cfRule>
  </conditionalFormatting>
  <conditionalFormatting sqref="Y999:Y1000 Y1005:Y1006">
    <cfRule type="expression" dxfId="570" priority="559">
      <formula>$J999:$J4060="CLOSED"</formula>
    </cfRule>
    <cfRule type="expression" dxfId="569" priority="560">
      <formula>$J999:$J4060="OPEN"</formula>
    </cfRule>
  </conditionalFormatting>
  <conditionalFormatting sqref="AO1001:AQ1001 AJ1001:AK1001">
    <cfRule type="expression" dxfId="568" priority="557">
      <formula>$J1001:$J4315="CLOSED"</formula>
    </cfRule>
    <cfRule type="expression" dxfId="567" priority="558">
      <formula>$J1001:$J4315="OPEN"</formula>
    </cfRule>
  </conditionalFormatting>
  <conditionalFormatting sqref="D996:D998">
    <cfRule type="expression" dxfId="566" priority="555">
      <formula>$J996:$J4069="CLOSED"</formula>
    </cfRule>
    <cfRule type="expression" dxfId="565" priority="556">
      <formula>$J996:$J4069="OPEN"</formula>
    </cfRule>
  </conditionalFormatting>
  <conditionalFormatting sqref="L1005:V1006 C1005:C1006 X1005:X1006 AA1005:AG1006 AL999:AN1000 AR999:AR1000 L999:V1000 C999:C1000 X999:X1000 AA999:AG1000 AL1005:AN1006 AR1005:AR1006">
    <cfRule type="expression" dxfId="564" priority="553">
      <formula>$J999:$J4058="CLOSED"</formula>
    </cfRule>
    <cfRule type="expression" dxfId="563" priority="554">
      <formula>$J999:$J4058="OPEN"</formula>
    </cfRule>
  </conditionalFormatting>
  <conditionalFormatting sqref="W996:W998">
    <cfRule type="expression" dxfId="562" priority="551">
      <formula>$J996:$J4066="CLOSED"</formula>
    </cfRule>
    <cfRule type="expression" dxfId="561" priority="552">
      <formula>$J996:$J4066="OPEN"</formula>
    </cfRule>
  </conditionalFormatting>
  <conditionalFormatting sqref="W1004">
    <cfRule type="expression" dxfId="560" priority="549">
      <formula>$J1004:$J4073="CLOSED"</formula>
    </cfRule>
    <cfRule type="expression" dxfId="559" priority="550">
      <formula>$J1004:$J4073="OPEN"</formula>
    </cfRule>
  </conditionalFormatting>
  <conditionalFormatting sqref="A995:A1000 H995:I1006">
    <cfRule type="expression" dxfId="558" priority="547">
      <formula>$J995:$J4228="CLOSED"</formula>
    </cfRule>
    <cfRule type="expression" dxfId="557" priority="548">
      <formula>$J995:$J4228="OPEN"</formula>
    </cfRule>
  </conditionalFormatting>
  <conditionalFormatting sqref="K1001 Z1005:Z1006 X996:X998 C996:C998 AR996:AR998 AL996:AN998 AA996:AG998 Z995:Z1000 L996:V998">
    <cfRule type="expression" dxfId="556" priority="545">
      <formula>$J995:$J4061="CLOSED"</formula>
    </cfRule>
    <cfRule type="expression" dxfId="555" priority="546">
      <formula>$J995:$J4061="OPEN"</formula>
    </cfRule>
  </conditionalFormatting>
  <conditionalFormatting sqref="AR1004 AL1004:AN1004 L1004:V1004 Y1001 AA1004:AG1004 X1004 C1004">
    <cfRule type="expression" dxfId="554" priority="543">
      <formula>$J1001:$J4066="CLOSED"</formula>
    </cfRule>
    <cfRule type="expression" dxfId="553" priority="544">
      <formula>$J1001:$J4066="OPEN"</formula>
    </cfRule>
  </conditionalFormatting>
  <conditionalFormatting sqref="F996:F998">
    <cfRule type="expression" dxfId="552" priority="541">
      <formula>$J996:$J4301="CLOSED"</formula>
    </cfRule>
    <cfRule type="expression" dxfId="551" priority="542">
      <formula>$J996:$J4301="OPEN"</formula>
    </cfRule>
  </conditionalFormatting>
  <conditionalFormatting sqref="AH999:AI1000 AH1005:AI1006">
    <cfRule type="expression" dxfId="550" priority="539">
      <formula>$J999:$J4119="CLOSED"</formula>
    </cfRule>
    <cfRule type="expression" dxfId="549" priority="540">
      <formula>$J999:$J4119="OPEN"</formula>
    </cfRule>
  </conditionalFormatting>
  <conditionalFormatting sqref="Y995">
    <cfRule type="expression" dxfId="548" priority="537">
      <formula>$J995:$J4159="CLOSED"</formula>
    </cfRule>
    <cfRule type="expression" dxfId="547" priority="538">
      <formula>$J995:$J4159="OPEN"</formula>
    </cfRule>
  </conditionalFormatting>
  <conditionalFormatting sqref="A1005:A1006 A1001">
    <cfRule type="expression" dxfId="546" priority="535">
      <formula>$J1001:$J4349="CLOSED"</formula>
    </cfRule>
    <cfRule type="expression" dxfId="545" priority="536">
      <formula>$J1001:$J4349="OPEN"</formula>
    </cfRule>
  </conditionalFormatting>
  <conditionalFormatting sqref="Y1004">
    <cfRule type="expression" dxfId="544" priority="533">
      <formula>$J1004:$J4071="CLOSED"</formula>
    </cfRule>
    <cfRule type="expression" dxfId="543" priority="534">
      <formula>$J1004:$J4071="OPEN"</formula>
    </cfRule>
  </conditionalFormatting>
  <conditionalFormatting sqref="L1001:X1001 D999:D1000 W999:W1000 AR1001 AL1001:AN1001 C1001:D1001 D1005:D1006 W1005:W1006 Z1001:AG1001 F1001:G1001">
    <cfRule type="expression" dxfId="542" priority="531">
      <formula>$J999:$J4062="CLOSED"</formula>
    </cfRule>
    <cfRule type="expression" dxfId="541" priority="532">
      <formula>$J999:$J4062="OPEN"</formula>
    </cfRule>
  </conditionalFormatting>
  <conditionalFormatting sqref="D1004">
    <cfRule type="expression" dxfId="540" priority="529">
      <formula>$J1004:$J4076="CLOSED"</formula>
    </cfRule>
    <cfRule type="expression" dxfId="539" priority="530">
      <formula>$J1004:$J4076="OPEN"</formula>
    </cfRule>
  </conditionalFormatting>
  <conditionalFormatting sqref="AJ996:AK998 AO996:AQ998">
    <cfRule type="expression" dxfId="538" priority="527">
      <formula>$J996:$J4313="CLOSED"</formula>
    </cfRule>
    <cfRule type="expression" dxfId="537" priority="528">
      <formula>$J996:$J4313="OPEN"</formula>
    </cfRule>
  </conditionalFormatting>
  <conditionalFormatting sqref="K995">
    <cfRule type="expression" dxfId="536" priority="525">
      <formula>$J995:$J4160="CLOSED"</formula>
    </cfRule>
    <cfRule type="expression" dxfId="535" priority="526">
      <formula>$J995:$J4160="OPEN"</formula>
    </cfRule>
  </conditionalFormatting>
  <conditionalFormatting sqref="Y1003">
    <cfRule type="expression" dxfId="534" priority="523">
      <formula>$J1003:$J4420="CLOSED"</formula>
    </cfRule>
    <cfRule type="expression" dxfId="533" priority="524">
      <formula>$J1003:$J4420="OPEN"</formula>
    </cfRule>
  </conditionalFormatting>
  <conditionalFormatting sqref="Y996:Y998">
    <cfRule type="expression" dxfId="532" priority="521">
      <formula>$J996:$J4064="CLOSED"</formula>
    </cfRule>
    <cfRule type="expression" dxfId="531" priority="522">
      <formula>$J996:$J4064="OPEN"</formula>
    </cfRule>
  </conditionalFormatting>
  <conditionalFormatting sqref="K996:K998">
    <cfRule type="expression" dxfId="530" priority="519">
      <formula>$J996:$J4293="CLOSED"</formula>
    </cfRule>
    <cfRule type="expression" dxfId="529" priority="520">
      <formula>$J996:$J4293="OPEN"</formula>
    </cfRule>
  </conditionalFormatting>
  <conditionalFormatting sqref="AH995:AI995">
    <cfRule type="expression" dxfId="528" priority="517">
      <formula>$J995:$J4218="CLOSED"</formula>
    </cfRule>
    <cfRule type="expression" dxfId="527" priority="518">
      <formula>$J995:$J4218="OPEN"</formula>
    </cfRule>
  </conditionalFormatting>
  <conditionalFormatting sqref="AO999:AQ1000 AJ999:AK1000 AO1005:AQ1006 AJ1005:AK1006">
    <cfRule type="expression" dxfId="526" priority="515">
      <formula>$J999:$J4309="CLOSED"</formula>
    </cfRule>
    <cfRule type="expression" dxfId="525" priority="516">
      <formula>$J999:$J4309="OPEN"</formula>
    </cfRule>
  </conditionalFormatting>
  <conditionalFormatting sqref="AL1003:AN1003 AR1003 X1003 L1003:V1003 C1003:D1003 AA1003:AG1003 F1003:G1003">
    <cfRule type="expression" dxfId="524" priority="513">
      <formula>$J1003:$J4418="CLOSED"</formula>
    </cfRule>
    <cfRule type="expression" dxfId="523" priority="514">
      <formula>$J1003:$J4418="OPEN"</formula>
    </cfRule>
  </conditionalFormatting>
  <conditionalFormatting sqref="G996:G998">
    <cfRule type="expression" dxfId="522" priority="511">
      <formula>$J996:$J4378="CLOSED"</formula>
    </cfRule>
    <cfRule type="expression" dxfId="521" priority="512">
      <formula>$J996:$J4378="OPEN"</formula>
    </cfRule>
  </conditionalFormatting>
  <conditionalFormatting sqref="AH1004:AI1004">
    <cfRule type="expression" dxfId="520" priority="509">
      <formula>$J1004:$J4130="CLOSED"</formula>
    </cfRule>
    <cfRule type="expression" dxfId="519" priority="510">
      <formula>$J1004:$J4130="OPEN"</formula>
    </cfRule>
  </conditionalFormatting>
  <conditionalFormatting sqref="AJ1004:AK1004 AO1004:AQ1004">
    <cfRule type="expression" dxfId="518" priority="507">
      <formula>$J1004:$J4320="CLOSED"</formula>
    </cfRule>
    <cfRule type="expression" dxfId="517" priority="508">
      <formula>$J1004:$J4320="OPEN"</formula>
    </cfRule>
  </conditionalFormatting>
  <conditionalFormatting sqref="F1004">
    <cfRule type="expression" dxfId="516" priority="505">
      <formula>$J1004:$J4308="CLOSED"</formula>
    </cfRule>
    <cfRule type="expression" dxfId="515" priority="506">
      <formula>$J1004:$J4308="OPEN"</formula>
    </cfRule>
  </conditionalFormatting>
  <conditionalFormatting sqref="AH996:AI998">
    <cfRule type="expression" dxfId="514" priority="503">
      <formula>$J996:$J4123="CLOSED"</formula>
    </cfRule>
    <cfRule type="expression" dxfId="513" priority="504">
      <formula>$J996:$J4123="OPEN"</formula>
    </cfRule>
  </conditionalFormatting>
  <conditionalFormatting sqref="K1003">
    <cfRule type="expression" dxfId="512" priority="501">
      <formula>$J1003:$J4424="CLOSED"</formula>
    </cfRule>
    <cfRule type="expression" dxfId="511" priority="502">
      <formula>$J1003:$J4424="OPEN"</formula>
    </cfRule>
  </conditionalFormatting>
  <conditionalFormatting sqref="A1002:A1004">
    <cfRule type="expression" dxfId="510" priority="499">
      <formula>$J1002:$J4349="CLOSED"</formula>
    </cfRule>
    <cfRule type="expression" dxfId="509" priority="500">
      <formula>$J1002:$J4349="OPEN"</formula>
    </cfRule>
  </conditionalFormatting>
  <conditionalFormatting sqref="AJ995:AK995 AO995:AQ995">
    <cfRule type="expression" dxfId="508" priority="497">
      <formula>$J995:$J4408="CLOSED"</formula>
    </cfRule>
    <cfRule type="expression" dxfId="507" priority="498">
      <formula>$J995:$J4408="OPEN"</formula>
    </cfRule>
  </conditionalFormatting>
  <conditionalFormatting sqref="F1000:G1000 G999 G1005 F1006:G1006">
    <cfRule type="expression" dxfId="506" priority="495">
      <formula>$J999:$J4374="CLOSED"</formula>
    </cfRule>
    <cfRule type="expression" dxfId="505" priority="496">
      <formula>$J999:$J4374="OPEN"</formula>
    </cfRule>
  </conditionalFormatting>
  <conditionalFormatting sqref="W1003">
    <cfRule type="expression" dxfId="504" priority="493">
      <formula>$J1003:$J4433="CLOSED"</formula>
    </cfRule>
    <cfRule type="expression" dxfId="503" priority="494">
      <formula>$J1003:$J4433="OPEN"</formula>
    </cfRule>
  </conditionalFormatting>
  <conditionalFormatting sqref="F999 F1005">
    <cfRule type="expression" dxfId="502" priority="491">
      <formula>$J999:$J4297="CLOSED"</formula>
    </cfRule>
    <cfRule type="expression" dxfId="501" priority="492">
      <formula>$J999:$J4297="OPEN"</formula>
    </cfRule>
  </conditionalFormatting>
  <conditionalFormatting sqref="K999:K1000 K1005:K1006">
    <cfRule type="expression" dxfId="500" priority="489">
      <formula>$J999:$J4289="CLOSED"</formula>
    </cfRule>
    <cfRule type="expression" dxfId="499" priority="490">
      <formula>$J999:$J4289="OPEN"</formula>
    </cfRule>
  </conditionalFormatting>
  <conditionalFormatting sqref="G1004">
    <cfRule type="expression" dxfId="498" priority="487">
      <formula>$J1004:$J4385="CLOSED"</formula>
    </cfRule>
    <cfRule type="expression" dxfId="497" priority="488">
      <formula>$J1004:$J4385="OPEN"</formula>
    </cfRule>
  </conditionalFormatting>
  <conditionalFormatting sqref="AH1003:AI1003">
    <cfRule type="expression" dxfId="496" priority="485">
      <formula>$J1003:$J4479="CLOSED"</formula>
    </cfRule>
    <cfRule type="expression" dxfId="495" priority="486">
      <formula>$J1003:$J4479="OPEN"</formula>
    </cfRule>
  </conditionalFormatting>
  <conditionalFormatting sqref="K1002">
    <cfRule type="expression" dxfId="494" priority="483">
      <formula>$J1002:$J4525="CLOSED"</formula>
    </cfRule>
    <cfRule type="expression" dxfId="493" priority="484">
      <formula>$J1002:$J4525="OPEN"</formula>
    </cfRule>
  </conditionalFormatting>
  <conditionalFormatting sqref="AJ1003:AK1003 AO1003:AQ1003">
    <cfRule type="expression" dxfId="492" priority="481">
      <formula>$J1003:$J4669="CLOSED"</formula>
    </cfRule>
    <cfRule type="expression" dxfId="491" priority="482">
      <formula>$J1003:$J4669="OPEN"</formula>
    </cfRule>
  </conditionalFormatting>
  <conditionalFormatting sqref="K1004">
    <cfRule type="expression" dxfId="490" priority="479">
      <formula>$J1004:$J4300="CLOSED"</formula>
    </cfRule>
    <cfRule type="expression" dxfId="489" priority="480">
      <formula>$J1004:$J4300="OPEN"</formula>
    </cfRule>
  </conditionalFormatting>
  <conditionalFormatting sqref="AL1002:AN1002 C1002:D1002 AR1002 Z1003:Z1004 L1002:AG1002 F1002:G1002">
    <cfRule type="expression" dxfId="488" priority="477">
      <formula>$J1002:$J4520="CLOSED"</formula>
    </cfRule>
    <cfRule type="expression" dxfId="487" priority="478">
      <formula>$J1002:$J4520="OPEN"</formula>
    </cfRule>
  </conditionalFormatting>
  <conditionalFormatting sqref="AH1002:AI1002">
    <cfRule type="expression" dxfId="486" priority="475">
      <formula>$J1002:$J4581="CLOSED"</formula>
    </cfRule>
    <cfRule type="expression" dxfId="485" priority="476">
      <formula>$J1002:$J4581="OPEN"</formula>
    </cfRule>
  </conditionalFormatting>
  <conditionalFormatting sqref="AJ1002:AK1002 AO1002:AQ1002">
    <cfRule type="expression" dxfId="484" priority="473">
      <formula>$J1002:$J4771="CLOSED"</formula>
    </cfRule>
    <cfRule type="expression" dxfId="483" priority="474">
      <formula>$J1002:$J4771="OPEN"</formula>
    </cfRule>
  </conditionalFormatting>
  <conditionalFormatting sqref="E995:E1006">
    <cfRule type="expression" dxfId="482" priority="471">
      <formula>$J995:$J4678="CLOSED"</formula>
    </cfRule>
    <cfRule type="expression" dxfId="481" priority="472">
      <formula>$J995:$J4678="OPEN"</formula>
    </cfRule>
  </conditionalFormatting>
  <conditionalFormatting sqref="J995:J1006">
    <cfRule type="expression" dxfId="480" priority="469">
      <formula>$J995:$J4890="CLOSED"</formula>
    </cfRule>
    <cfRule type="expression" dxfId="479" priority="470">
      <formula>$J995:$J4890="OPEN"</formula>
    </cfRule>
  </conditionalFormatting>
  <conditionalFormatting sqref="B995:B1006">
    <cfRule type="expression" dxfId="478" priority="467">
      <formula>$J995:$J4672="CLOSED"</formula>
    </cfRule>
    <cfRule type="expression" dxfId="477" priority="468">
      <formula>$J995:$J4672="OPEN"</formula>
    </cfRule>
  </conditionalFormatting>
  <conditionalFormatting sqref="B995:B1006">
    <cfRule type="expression" dxfId="476" priority="465">
      <formula>$J995:$J4648="CLOSED"</formula>
    </cfRule>
    <cfRule type="expression" dxfId="475" priority="466">
      <formula>$J995:$J4648="OPEN"</formula>
    </cfRule>
  </conditionalFormatting>
  <conditionalFormatting sqref="E995:E1006">
    <cfRule type="expression" dxfId="474" priority="463">
      <formula>$J995:$J4656="CLOSED"</formula>
    </cfRule>
    <cfRule type="expression" dxfId="473" priority="464">
      <formula>$J995:$J4656="OPEN"</formula>
    </cfRule>
  </conditionalFormatting>
  <conditionalFormatting sqref="AH1013:AI1013">
    <cfRule type="expression" dxfId="472" priority="461">
      <formula>$J1013:$J4137="CLOSED"</formula>
    </cfRule>
    <cfRule type="expression" dxfId="471" priority="462">
      <formula>$J1013:$J4137="OPEN"</formula>
    </cfRule>
  </conditionalFormatting>
  <conditionalFormatting sqref="L1007:X1007 AA1007:AG1007 AL1007:AN1007 AR1007 C1007:D1007 F1007:G1007">
    <cfRule type="expression" dxfId="470" priority="459">
      <formula>$J1007:$J4169="CLOSED"</formula>
    </cfRule>
    <cfRule type="expression" dxfId="469" priority="460">
      <formula>$J1007:$J4169="OPEN"</formula>
    </cfRule>
  </conditionalFormatting>
  <conditionalFormatting sqref="Y1011:Y1012 Y1017:Y1018">
    <cfRule type="expression" dxfId="468" priority="457">
      <formula>$J1011:$J4072="CLOSED"</formula>
    </cfRule>
    <cfRule type="expression" dxfId="467" priority="458">
      <formula>$J1011:$J4072="OPEN"</formula>
    </cfRule>
  </conditionalFormatting>
  <conditionalFormatting sqref="AO1013:AQ1013 AJ1013:AK1013">
    <cfRule type="expression" dxfId="466" priority="455">
      <formula>$J1013:$J4327="CLOSED"</formula>
    </cfRule>
    <cfRule type="expression" dxfId="465" priority="456">
      <formula>$J1013:$J4327="OPEN"</formula>
    </cfRule>
  </conditionalFormatting>
  <conditionalFormatting sqref="D1008:D1010">
    <cfRule type="expression" dxfId="464" priority="453">
      <formula>$J1008:$J4081="CLOSED"</formula>
    </cfRule>
    <cfRule type="expression" dxfId="463" priority="454">
      <formula>$J1008:$J4081="OPEN"</formula>
    </cfRule>
  </conditionalFormatting>
  <conditionalFormatting sqref="L1017:V1018 C1017:C1018 X1017:X1018 AA1017:AG1018 AL1011:AN1012 AR1011:AR1012 L1011:V1012 C1011:C1012 X1011:X1012 AA1011:AG1012 AL1017:AN1018 AR1017:AR1018">
    <cfRule type="expression" dxfId="462" priority="451">
      <formula>$J1011:$J4070="CLOSED"</formula>
    </cfRule>
    <cfRule type="expression" dxfId="461" priority="452">
      <formula>$J1011:$J4070="OPEN"</formula>
    </cfRule>
  </conditionalFormatting>
  <conditionalFormatting sqref="W1008:W1010">
    <cfRule type="expression" dxfId="460" priority="449">
      <formula>$J1008:$J4078="CLOSED"</formula>
    </cfRule>
    <cfRule type="expression" dxfId="459" priority="450">
      <formula>$J1008:$J4078="OPEN"</formula>
    </cfRule>
  </conditionalFormatting>
  <conditionalFormatting sqref="W1016">
    <cfRule type="expression" dxfId="458" priority="447">
      <formula>$J1016:$J4085="CLOSED"</formula>
    </cfRule>
    <cfRule type="expression" dxfId="457" priority="448">
      <formula>$J1016:$J4085="OPEN"</formula>
    </cfRule>
  </conditionalFormatting>
  <conditionalFormatting sqref="A1007:A1012 H1007:I1018">
    <cfRule type="expression" dxfId="456" priority="445">
      <formula>$J1007:$J4240="CLOSED"</formula>
    </cfRule>
    <cfRule type="expression" dxfId="455" priority="446">
      <formula>$J1007:$J4240="OPEN"</formula>
    </cfRule>
  </conditionalFormatting>
  <conditionalFormatting sqref="K1013 Z1017:Z1018 X1008:X1010 C1008:C1010 AR1008:AR1010 AL1008:AN1010 AA1008:AG1010 Z1007:Z1012 L1008:V1010">
    <cfRule type="expression" dxfId="454" priority="443">
      <formula>$J1007:$J4073="CLOSED"</formula>
    </cfRule>
    <cfRule type="expression" dxfId="453" priority="444">
      <formula>$J1007:$J4073="OPEN"</formula>
    </cfRule>
  </conditionalFormatting>
  <conditionalFormatting sqref="AR1016 AL1016:AN1016 L1016:V1016 Y1013 AA1016:AG1016 X1016 C1016">
    <cfRule type="expression" dxfId="452" priority="441">
      <formula>$J1013:$J4078="CLOSED"</formula>
    </cfRule>
    <cfRule type="expression" dxfId="451" priority="442">
      <formula>$J1013:$J4078="OPEN"</formula>
    </cfRule>
  </conditionalFormatting>
  <conditionalFormatting sqref="F1008:F1010">
    <cfRule type="expression" dxfId="450" priority="439">
      <formula>$J1008:$J4313="CLOSED"</formula>
    </cfRule>
    <cfRule type="expression" dxfId="449" priority="440">
      <formula>$J1008:$J4313="OPEN"</formula>
    </cfRule>
  </conditionalFormatting>
  <conditionalFormatting sqref="AH1011:AI1012 AH1017:AI1018">
    <cfRule type="expression" dxfId="448" priority="437">
      <formula>$J1011:$J4131="CLOSED"</formula>
    </cfRule>
    <cfRule type="expression" dxfId="447" priority="438">
      <formula>$J1011:$J4131="OPEN"</formula>
    </cfRule>
  </conditionalFormatting>
  <conditionalFormatting sqref="Y1007">
    <cfRule type="expression" dxfId="446" priority="435">
      <formula>$J1007:$J4171="CLOSED"</formula>
    </cfRule>
    <cfRule type="expression" dxfId="445" priority="436">
      <formula>$J1007:$J4171="OPEN"</formula>
    </cfRule>
  </conditionalFormatting>
  <conditionalFormatting sqref="A1017:A1018 A1013">
    <cfRule type="expression" dxfId="444" priority="433">
      <formula>$J1013:$J4361="CLOSED"</formula>
    </cfRule>
    <cfRule type="expression" dxfId="443" priority="434">
      <formula>$J1013:$J4361="OPEN"</formula>
    </cfRule>
  </conditionalFormatting>
  <conditionalFormatting sqref="Y1016">
    <cfRule type="expression" dxfId="442" priority="431">
      <formula>$J1016:$J4083="CLOSED"</formula>
    </cfRule>
    <cfRule type="expression" dxfId="441" priority="432">
      <formula>$J1016:$J4083="OPEN"</formula>
    </cfRule>
  </conditionalFormatting>
  <conditionalFormatting sqref="L1013:X1013 D1011:D1012 W1011:W1012 AR1013 AL1013:AN1013 C1013:D1013 D1017:D1018 W1017:W1018 Z1013:AG1013 F1013:G1013">
    <cfRule type="expression" dxfId="440" priority="429">
      <formula>$J1011:$J4074="CLOSED"</formula>
    </cfRule>
    <cfRule type="expression" dxfId="439" priority="430">
      <formula>$J1011:$J4074="OPEN"</formula>
    </cfRule>
  </conditionalFormatting>
  <conditionalFormatting sqref="D1016">
    <cfRule type="expression" dxfId="438" priority="427">
      <formula>$J1016:$J4088="CLOSED"</formula>
    </cfRule>
    <cfRule type="expression" dxfId="437" priority="428">
      <formula>$J1016:$J4088="OPEN"</formula>
    </cfRule>
  </conditionalFormatting>
  <conditionalFormatting sqref="AJ1008:AK1010 AO1008:AQ1010">
    <cfRule type="expression" dxfId="436" priority="425">
      <formula>$J1008:$J4325="CLOSED"</formula>
    </cfRule>
    <cfRule type="expression" dxfId="435" priority="426">
      <formula>$J1008:$J4325="OPEN"</formula>
    </cfRule>
  </conditionalFormatting>
  <conditionalFormatting sqref="K1007">
    <cfRule type="expression" dxfId="434" priority="423">
      <formula>$J1007:$J4172="CLOSED"</formula>
    </cfRule>
    <cfRule type="expression" dxfId="433" priority="424">
      <formula>$J1007:$J4172="OPEN"</formula>
    </cfRule>
  </conditionalFormatting>
  <conditionalFormatting sqref="Y1015">
    <cfRule type="expression" dxfId="432" priority="421">
      <formula>$J1015:$J4432="CLOSED"</formula>
    </cfRule>
    <cfRule type="expression" dxfId="431" priority="422">
      <formula>$J1015:$J4432="OPEN"</formula>
    </cfRule>
  </conditionalFormatting>
  <conditionalFormatting sqref="Y1008:Y1010">
    <cfRule type="expression" dxfId="430" priority="419">
      <formula>$J1008:$J4076="CLOSED"</formula>
    </cfRule>
    <cfRule type="expression" dxfId="429" priority="420">
      <formula>$J1008:$J4076="OPEN"</formula>
    </cfRule>
  </conditionalFormatting>
  <conditionalFormatting sqref="K1008:K1010">
    <cfRule type="expression" dxfId="428" priority="417">
      <formula>$J1008:$J4305="CLOSED"</formula>
    </cfRule>
    <cfRule type="expression" dxfId="427" priority="418">
      <formula>$J1008:$J4305="OPEN"</formula>
    </cfRule>
  </conditionalFormatting>
  <conditionalFormatting sqref="AH1007:AI1007">
    <cfRule type="expression" dxfId="426" priority="415">
      <formula>$J1007:$J4230="CLOSED"</formula>
    </cfRule>
    <cfRule type="expression" dxfId="425" priority="416">
      <formula>$J1007:$J4230="OPEN"</formula>
    </cfRule>
  </conditionalFormatting>
  <conditionalFormatting sqref="AO1011:AQ1012 AJ1011:AK1012 AO1017:AQ1018 AJ1017:AK1018">
    <cfRule type="expression" dxfId="424" priority="413">
      <formula>$J1011:$J4321="CLOSED"</formula>
    </cfRule>
    <cfRule type="expression" dxfId="423" priority="414">
      <formula>$J1011:$J4321="OPEN"</formula>
    </cfRule>
  </conditionalFormatting>
  <conditionalFormatting sqref="AL1015:AN1015 AR1015 X1015 L1015:V1015 C1015:D1015 AA1015:AG1015 F1015:G1015">
    <cfRule type="expression" dxfId="422" priority="411">
      <formula>$J1015:$J4430="CLOSED"</formula>
    </cfRule>
    <cfRule type="expression" dxfId="421" priority="412">
      <formula>$J1015:$J4430="OPEN"</formula>
    </cfRule>
  </conditionalFormatting>
  <conditionalFormatting sqref="G1008:G1010">
    <cfRule type="expression" dxfId="420" priority="409">
      <formula>$J1008:$J4390="CLOSED"</formula>
    </cfRule>
    <cfRule type="expression" dxfId="419" priority="410">
      <formula>$J1008:$J4390="OPEN"</formula>
    </cfRule>
  </conditionalFormatting>
  <conditionalFormatting sqref="AH1016:AI1016">
    <cfRule type="expression" dxfId="418" priority="407">
      <formula>$J1016:$J4142="CLOSED"</formula>
    </cfRule>
    <cfRule type="expression" dxfId="417" priority="408">
      <formula>$J1016:$J4142="OPEN"</formula>
    </cfRule>
  </conditionalFormatting>
  <conditionalFormatting sqref="AJ1016:AK1016 AO1016:AQ1016">
    <cfRule type="expression" dxfId="416" priority="405">
      <formula>$J1016:$J4332="CLOSED"</formula>
    </cfRule>
    <cfRule type="expression" dxfId="415" priority="406">
      <formula>$J1016:$J4332="OPEN"</formula>
    </cfRule>
  </conditionalFormatting>
  <conditionalFormatting sqref="F1016">
    <cfRule type="expression" dxfId="414" priority="403">
      <formula>$J1016:$J4320="CLOSED"</formula>
    </cfRule>
    <cfRule type="expression" dxfId="413" priority="404">
      <formula>$J1016:$J4320="OPEN"</formula>
    </cfRule>
  </conditionalFormatting>
  <conditionalFormatting sqref="AH1008:AI1010">
    <cfRule type="expression" dxfId="412" priority="401">
      <formula>$J1008:$J4135="CLOSED"</formula>
    </cfRule>
    <cfRule type="expression" dxfId="411" priority="402">
      <formula>$J1008:$J4135="OPEN"</formula>
    </cfRule>
  </conditionalFormatting>
  <conditionalFormatting sqref="K1015">
    <cfRule type="expression" dxfId="410" priority="399">
      <formula>$J1015:$J4436="CLOSED"</formula>
    </cfRule>
    <cfRule type="expression" dxfId="409" priority="400">
      <formula>$J1015:$J4436="OPEN"</formula>
    </cfRule>
  </conditionalFormatting>
  <conditionalFormatting sqref="A1014:A1016">
    <cfRule type="expression" dxfId="408" priority="397">
      <formula>$J1014:$J4361="CLOSED"</formula>
    </cfRule>
    <cfRule type="expression" dxfId="407" priority="398">
      <formula>$J1014:$J4361="OPEN"</formula>
    </cfRule>
  </conditionalFormatting>
  <conditionalFormatting sqref="AJ1007:AK1007 AO1007:AQ1007">
    <cfRule type="expression" dxfId="406" priority="395">
      <formula>$J1007:$J4420="CLOSED"</formula>
    </cfRule>
    <cfRule type="expression" dxfId="405" priority="396">
      <formula>$J1007:$J4420="OPEN"</formula>
    </cfRule>
  </conditionalFormatting>
  <conditionalFormatting sqref="F1012:G1012 G1011 G1017 F1018:G1018">
    <cfRule type="expression" dxfId="404" priority="393">
      <formula>$J1011:$J4386="CLOSED"</formula>
    </cfRule>
    <cfRule type="expression" dxfId="403" priority="394">
      <formula>$J1011:$J4386="OPEN"</formula>
    </cfRule>
  </conditionalFormatting>
  <conditionalFormatting sqref="W1015">
    <cfRule type="expression" dxfId="402" priority="391">
      <formula>$J1015:$J4445="CLOSED"</formula>
    </cfRule>
    <cfRule type="expression" dxfId="401" priority="392">
      <formula>$J1015:$J4445="OPEN"</formula>
    </cfRule>
  </conditionalFormatting>
  <conditionalFormatting sqref="F1011 F1017">
    <cfRule type="expression" dxfId="400" priority="389">
      <formula>$J1011:$J4309="CLOSED"</formula>
    </cfRule>
    <cfRule type="expression" dxfId="399" priority="390">
      <formula>$J1011:$J4309="OPEN"</formula>
    </cfRule>
  </conditionalFormatting>
  <conditionalFormatting sqref="K1011:K1012 K1017:K1018">
    <cfRule type="expression" dxfId="398" priority="387">
      <formula>$J1011:$J4301="CLOSED"</formula>
    </cfRule>
    <cfRule type="expression" dxfId="397" priority="388">
      <formula>$J1011:$J4301="OPEN"</formula>
    </cfRule>
  </conditionalFormatting>
  <conditionalFormatting sqref="G1016">
    <cfRule type="expression" dxfId="396" priority="385">
      <formula>$J1016:$J4397="CLOSED"</formula>
    </cfRule>
    <cfRule type="expression" dxfId="395" priority="386">
      <formula>$J1016:$J4397="OPEN"</formula>
    </cfRule>
  </conditionalFormatting>
  <conditionalFormatting sqref="AH1015:AI1015">
    <cfRule type="expression" dxfId="394" priority="383">
      <formula>$J1015:$J4491="CLOSED"</formula>
    </cfRule>
    <cfRule type="expression" dxfId="393" priority="384">
      <formula>$J1015:$J4491="OPEN"</formula>
    </cfRule>
  </conditionalFormatting>
  <conditionalFormatting sqref="K1014">
    <cfRule type="expression" dxfId="392" priority="381">
      <formula>$J1014:$J4537="CLOSED"</formula>
    </cfRule>
    <cfRule type="expression" dxfId="391" priority="382">
      <formula>$J1014:$J4537="OPEN"</formula>
    </cfRule>
  </conditionalFormatting>
  <conditionalFormatting sqref="AJ1015:AK1015 AO1015:AQ1015">
    <cfRule type="expression" dxfId="390" priority="379">
      <formula>$J1015:$J4681="CLOSED"</formula>
    </cfRule>
    <cfRule type="expression" dxfId="389" priority="380">
      <formula>$J1015:$J4681="OPEN"</formula>
    </cfRule>
  </conditionalFormatting>
  <conditionalFormatting sqref="K1016">
    <cfRule type="expression" dxfId="388" priority="377">
      <formula>$J1016:$J4312="CLOSED"</formula>
    </cfRule>
    <cfRule type="expression" dxfId="387" priority="378">
      <formula>$J1016:$J4312="OPEN"</formula>
    </cfRule>
  </conditionalFormatting>
  <conditionalFormatting sqref="AL1014:AN1014 C1014:D1014 AR1014 Z1015:Z1016 L1014:AG1014 F1014:G1014">
    <cfRule type="expression" dxfId="386" priority="375">
      <formula>$J1014:$J4532="CLOSED"</formula>
    </cfRule>
    <cfRule type="expression" dxfId="385" priority="376">
      <formula>$J1014:$J4532="OPEN"</formula>
    </cfRule>
  </conditionalFormatting>
  <conditionalFormatting sqref="AH1014:AI1014">
    <cfRule type="expression" dxfId="384" priority="373">
      <formula>$J1014:$J4593="CLOSED"</formula>
    </cfRule>
    <cfRule type="expression" dxfId="383" priority="374">
      <formula>$J1014:$J4593="OPEN"</formula>
    </cfRule>
  </conditionalFormatting>
  <conditionalFormatting sqref="AJ1014:AK1014 AO1014:AQ1014">
    <cfRule type="expression" dxfId="382" priority="371">
      <formula>$J1014:$J4783="CLOSED"</formula>
    </cfRule>
    <cfRule type="expression" dxfId="381" priority="372">
      <formula>$J1014:$J4783="OPEN"</formula>
    </cfRule>
  </conditionalFormatting>
  <conditionalFormatting sqref="E1007:E1018">
    <cfRule type="expression" dxfId="380" priority="369">
      <formula>$J1007:$J4690="CLOSED"</formula>
    </cfRule>
    <cfRule type="expression" dxfId="379" priority="370">
      <formula>$J1007:$J4690="OPEN"</formula>
    </cfRule>
  </conditionalFormatting>
  <conditionalFormatting sqref="J1007:J1018">
    <cfRule type="expression" dxfId="378" priority="367">
      <formula>$J1007:$J4902="CLOSED"</formula>
    </cfRule>
    <cfRule type="expression" dxfId="377" priority="368">
      <formula>$J1007:$J4902="OPEN"</formula>
    </cfRule>
  </conditionalFormatting>
  <conditionalFormatting sqref="B1007:B1018">
    <cfRule type="expression" dxfId="376" priority="365">
      <formula>$J1007:$J4684="CLOSED"</formula>
    </cfRule>
    <cfRule type="expression" dxfId="375" priority="366">
      <formula>$J1007:$J4684="OPEN"</formula>
    </cfRule>
  </conditionalFormatting>
  <conditionalFormatting sqref="B1007:B1018">
    <cfRule type="expression" dxfId="374" priority="363">
      <formula>$J1007:$J4660="CLOSED"</formula>
    </cfRule>
    <cfRule type="expression" dxfId="373" priority="364">
      <formula>$J1007:$J4660="OPEN"</formula>
    </cfRule>
  </conditionalFormatting>
  <conditionalFormatting sqref="E1007:E1018">
    <cfRule type="expression" dxfId="372" priority="361">
      <formula>$J1007:$J4668="CLOSED"</formula>
    </cfRule>
    <cfRule type="expression" dxfId="371" priority="362">
      <formula>$J1007:$J4668="OPEN"</formula>
    </cfRule>
  </conditionalFormatting>
  <conditionalFormatting sqref="AH1025:AI1025">
    <cfRule type="expression" dxfId="370" priority="359">
      <formula>$J1025:$J4149="CLOSED"</formula>
    </cfRule>
    <cfRule type="expression" dxfId="369" priority="360">
      <formula>$J1025:$J4149="OPEN"</formula>
    </cfRule>
  </conditionalFormatting>
  <conditionalFormatting sqref="L1019:X1019 AA1019:AG1019 AL1019:AN1019 AR1019 C1019:D1019 F1019:G1019">
    <cfRule type="expression" dxfId="368" priority="357">
      <formula>$J1019:$J4181="CLOSED"</formula>
    </cfRule>
    <cfRule type="expression" dxfId="367" priority="358">
      <formula>$J1019:$J4181="OPEN"</formula>
    </cfRule>
  </conditionalFormatting>
  <conditionalFormatting sqref="Y1023:Y1024 Y1029:Y1030">
    <cfRule type="expression" dxfId="366" priority="355">
      <formula>$J1023:$J4084="CLOSED"</formula>
    </cfRule>
    <cfRule type="expression" dxfId="365" priority="356">
      <formula>$J1023:$J4084="OPEN"</formula>
    </cfRule>
  </conditionalFormatting>
  <conditionalFormatting sqref="AO1025:AQ1025 AJ1025:AK1025">
    <cfRule type="expression" dxfId="364" priority="353">
      <formula>$J1025:$J4339="CLOSED"</formula>
    </cfRule>
    <cfRule type="expression" dxfId="363" priority="354">
      <formula>$J1025:$J4339="OPEN"</formula>
    </cfRule>
  </conditionalFormatting>
  <conditionalFormatting sqref="D1020:D1022">
    <cfRule type="expression" dxfId="362" priority="351">
      <formula>$J1020:$J4093="CLOSED"</formula>
    </cfRule>
    <cfRule type="expression" dxfId="361" priority="352">
      <formula>$J1020:$J4093="OPEN"</formula>
    </cfRule>
  </conditionalFormatting>
  <conditionalFormatting sqref="L1029:V1030 C1029:C1030 X1029:X1030 AA1029:AG1030 AL1023:AN1024 AR1023:AR1024 L1023:V1024 C1023:C1024 X1023:X1024 AA1023:AG1024 AL1029:AN1030 AR1029:AR1030">
    <cfRule type="expression" dxfId="360" priority="349">
      <formula>$J1023:$J4082="CLOSED"</formula>
    </cfRule>
    <cfRule type="expression" dxfId="359" priority="350">
      <formula>$J1023:$J4082="OPEN"</formula>
    </cfRule>
  </conditionalFormatting>
  <conditionalFormatting sqref="W1020:W1022">
    <cfRule type="expression" dxfId="358" priority="347">
      <formula>$J1020:$J4090="CLOSED"</formula>
    </cfRule>
    <cfRule type="expression" dxfId="357" priority="348">
      <formula>$J1020:$J4090="OPEN"</formula>
    </cfRule>
  </conditionalFormatting>
  <conditionalFormatting sqref="W1028">
    <cfRule type="expression" dxfId="356" priority="345">
      <formula>$J1028:$J4097="CLOSED"</formula>
    </cfRule>
    <cfRule type="expression" dxfId="355" priority="346">
      <formula>$J1028:$J4097="OPEN"</formula>
    </cfRule>
  </conditionalFormatting>
  <conditionalFormatting sqref="A1019:A1024 H1019:I1030">
    <cfRule type="expression" dxfId="354" priority="343">
      <formula>$J1019:$J4252="CLOSED"</formula>
    </cfRule>
    <cfRule type="expression" dxfId="353" priority="344">
      <formula>$J1019:$J4252="OPEN"</formula>
    </cfRule>
  </conditionalFormatting>
  <conditionalFormatting sqref="K1025 Z1029:Z1030 X1020:X1022 C1020:C1022 AR1020:AR1022 AL1020:AN1022 AA1020:AG1022 Z1019:Z1024 L1020:V1022">
    <cfRule type="expression" dxfId="352" priority="341">
      <formula>$J1019:$J4085="CLOSED"</formula>
    </cfRule>
    <cfRule type="expression" dxfId="351" priority="342">
      <formula>$J1019:$J4085="OPEN"</formula>
    </cfRule>
  </conditionalFormatting>
  <conditionalFormatting sqref="AR1028 AL1028:AN1028 L1028:V1028 Y1025 AA1028:AG1028 X1028 C1028">
    <cfRule type="expression" dxfId="350" priority="339">
      <formula>$J1025:$J4090="CLOSED"</formula>
    </cfRule>
    <cfRule type="expression" dxfId="349" priority="340">
      <formula>$J1025:$J4090="OPEN"</formula>
    </cfRule>
  </conditionalFormatting>
  <conditionalFormatting sqref="F1020:F1022">
    <cfRule type="expression" dxfId="348" priority="337">
      <formula>$J1020:$J4325="CLOSED"</formula>
    </cfRule>
    <cfRule type="expression" dxfId="347" priority="338">
      <formula>$J1020:$J4325="OPEN"</formula>
    </cfRule>
  </conditionalFormatting>
  <conditionalFormatting sqref="AH1023:AI1024 AH1029:AI1030">
    <cfRule type="expression" dxfId="346" priority="335">
      <formula>$J1023:$J4143="CLOSED"</formula>
    </cfRule>
    <cfRule type="expression" dxfId="345" priority="336">
      <formula>$J1023:$J4143="OPEN"</formula>
    </cfRule>
  </conditionalFormatting>
  <conditionalFormatting sqref="Y1019">
    <cfRule type="expression" dxfId="344" priority="333">
      <formula>$J1019:$J4183="CLOSED"</formula>
    </cfRule>
    <cfRule type="expression" dxfId="343" priority="334">
      <formula>$J1019:$J4183="OPEN"</formula>
    </cfRule>
  </conditionalFormatting>
  <conditionalFormatting sqref="A1029:A1030 A1025">
    <cfRule type="expression" dxfId="342" priority="331">
      <formula>$J1025:$J4373="CLOSED"</formula>
    </cfRule>
    <cfRule type="expression" dxfId="341" priority="332">
      <formula>$J1025:$J4373="OPEN"</formula>
    </cfRule>
  </conditionalFormatting>
  <conditionalFormatting sqref="Y1028">
    <cfRule type="expression" dxfId="340" priority="329">
      <formula>$J1028:$J4095="CLOSED"</formula>
    </cfRule>
    <cfRule type="expression" dxfId="339" priority="330">
      <formula>$J1028:$J4095="OPEN"</formula>
    </cfRule>
  </conditionalFormatting>
  <conditionalFormatting sqref="L1025:X1025 D1023:D1024 W1023:W1024 AR1025 AL1025:AN1025 C1025:D1025 D1029:D1030 W1029:W1030 Z1025:AG1025 F1025:G1025">
    <cfRule type="expression" dxfId="338" priority="327">
      <formula>$J1023:$J4086="CLOSED"</formula>
    </cfRule>
    <cfRule type="expression" dxfId="337" priority="328">
      <formula>$J1023:$J4086="OPEN"</formula>
    </cfRule>
  </conditionalFormatting>
  <conditionalFormatting sqref="D1028">
    <cfRule type="expression" dxfId="336" priority="325">
      <formula>$J1028:$J4100="CLOSED"</formula>
    </cfRule>
    <cfRule type="expression" dxfId="335" priority="326">
      <formula>$J1028:$J4100="OPEN"</formula>
    </cfRule>
  </conditionalFormatting>
  <conditionalFormatting sqref="AJ1020:AK1022 AO1020:AQ1022">
    <cfRule type="expression" dxfId="334" priority="323">
      <formula>$J1020:$J4337="CLOSED"</formula>
    </cfRule>
    <cfRule type="expression" dxfId="333" priority="324">
      <formula>$J1020:$J4337="OPEN"</formula>
    </cfRule>
  </conditionalFormatting>
  <conditionalFormatting sqref="K1019">
    <cfRule type="expression" dxfId="332" priority="321">
      <formula>$J1019:$J4184="CLOSED"</formula>
    </cfRule>
    <cfRule type="expression" dxfId="331" priority="322">
      <formula>$J1019:$J4184="OPEN"</formula>
    </cfRule>
  </conditionalFormatting>
  <conditionalFormatting sqref="Y1027">
    <cfRule type="expression" dxfId="330" priority="319">
      <formula>$J1027:$J4444="CLOSED"</formula>
    </cfRule>
    <cfRule type="expression" dxfId="329" priority="320">
      <formula>$J1027:$J4444="OPEN"</formula>
    </cfRule>
  </conditionalFormatting>
  <conditionalFormatting sqref="Y1020:Y1022">
    <cfRule type="expression" dxfId="328" priority="317">
      <formula>$J1020:$J4088="CLOSED"</formula>
    </cfRule>
    <cfRule type="expression" dxfId="327" priority="318">
      <formula>$J1020:$J4088="OPEN"</formula>
    </cfRule>
  </conditionalFormatting>
  <conditionalFormatting sqref="K1020:K1022">
    <cfRule type="expression" dxfId="326" priority="315">
      <formula>$J1020:$J4317="CLOSED"</formula>
    </cfRule>
    <cfRule type="expression" dxfId="325" priority="316">
      <formula>$J1020:$J4317="OPEN"</formula>
    </cfRule>
  </conditionalFormatting>
  <conditionalFormatting sqref="AH1019:AI1019">
    <cfRule type="expression" dxfId="324" priority="313">
      <formula>$J1019:$J4242="CLOSED"</formula>
    </cfRule>
    <cfRule type="expression" dxfId="323" priority="314">
      <formula>$J1019:$J4242="OPEN"</formula>
    </cfRule>
  </conditionalFormatting>
  <conditionalFormatting sqref="AO1023:AQ1024 AJ1023:AK1024 AO1029:AQ1030 AJ1029:AK1030">
    <cfRule type="expression" dxfId="322" priority="311">
      <formula>$J1023:$J4333="CLOSED"</formula>
    </cfRule>
    <cfRule type="expression" dxfId="321" priority="312">
      <formula>$J1023:$J4333="OPEN"</formula>
    </cfRule>
  </conditionalFormatting>
  <conditionalFormatting sqref="AL1027:AN1027 AR1027 X1027 L1027:V1027 C1027:D1027 AA1027:AG1027 F1027:G1027">
    <cfRule type="expression" dxfId="320" priority="309">
      <formula>$J1027:$J4442="CLOSED"</formula>
    </cfRule>
    <cfRule type="expression" dxfId="319" priority="310">
      <formula>$J1027:$J4442="OPEN"</formula>
    </cfRule>
  </conditionalFormatting>
  <conditionalFormatting sqref="G1020:G1022">
    <cfRule type="expression" dxfId="318" priority="307">
      <formula>$J1020:$J4402="CLOSED"</formula>
    </cfRule>
    <cfRule type="expression" dxfId="317" priority="308">
      <formula>$J1020:$J4402="OPEN"</formula>
    </cfRule>
  </conditionalFormatting>
  <conditionalFormatting sqref="AH1028:AI1028">
    <cfRule type="expression" dxfId="316" priority="305">
      <formula>$J1028:$J4154="CLOSED"</formula>
    </cfRule>
    <cfRule type="expression" dxfId="315" priority="306">
      <formula>$J1028:$J4154="OPEN"</formula>
    </cfRule>
  </conditionalFormatting>
  <conditionalFormatting sqref="AJ1028:AK1028 AO1028:AQ1028">
    <cfRule type="expression" dxfId="314" priority="303">
      <formula>$J1028:$J4344="CLOSED"</formula>
    </cfRule>
    <cfRule type="expression" dxfId="313" priority="304">
      <formula>$J1028:$J4344="OPEN"</formula>
    </cfRule>
  </conditionalFormatting>
  <conditionalFormatting sqref="F1028">
    <cfRule type="expression" dxfId="312" priority="301">
      <formula>$J1028:$J4332="CLOSED"</formula>
    </cfRule>
    <cfRule type="expression" dxfId="311" priority="302">
      <formula>$J1028:$J4332="OPEN"</formula>
    </cfRule>
  </conditionalFormatting>
  <conditionalFormatting sqref="AH1020:AI1022">
    <cfRule type="expression" dxfId="310" priority="299">
      <formula>$J1020:$J4147="CLOSED"</formula>
    </cfRule>
    <cfRule type="expression" dxfId="309" priority="300">
      <formula>$J1020:$J4147="OPEN"</formula>
    </cfRule>
  </conditionalFormatting>
  <conditionalFormatting sqref="K1027">
    <cfRule type="expression" dxfId="308" priority="297">
      <formula>$J1027:$J4448="CLOSED"</formula>
    </cfRule>
    <cfRule type="expression" dxfId="307" priority="298">
      <formula>$J1027:$J4448="OPEN"</formula>
    </cfRule>
  </conditionalFormatting>
  <conditionalFormatting sqref="A1026:A1028">
    <cfRule type="expression" dxfId="306" priority="295">
      <formula>$J1026:$J4373="CLOSED"</formula>
    </cfRule>
    <cfRule type="expression" dxfId="305" priority="296">
      <formula>$J1026:$J4373="OPEN"</formula>
    </cfRule>
  </conditionalFormatting>
  <conditionalFormatting sqref="AJ1019:AK1019 AO1019:AQ1019">
    <cfRule type="expression" dxfId="304" priority="293">
      <formula>$J1019:$J4432="CLOSED"</formula>
    </cfRule>
    <cfRule type="expression" dxfId="303" priority="294">
      <formula>$J1019:$J4432="OPEN"</formula>
    </cfRule>
  </conditionalFormatting>
  <conditionalFormatting sqref="F1024:G1024 G1023 G1029 F1030:G1030">
    <cfRule type="expression" dxfId="302" priority="291">
      <formula>$J1023:$J4398="CLOSED"</formula>
    </cfRule>
    <cfRule type="expression" dxfId="301" priority="292">
      <formula>$J1023:$J4398="OPEN"</formula>
    </cfRule>
  </conditionalFormatting>
  <conditionalFormatting sqref="W1027">
    <cfRule type="expression" dxfId="300" priority="289">
      <formula>$J1027:$J4457="CLOSED"</formula>
    </cfRule>
    <cfRule type="expression" dxfId="299" priority="290">
      <formula>$J1027:$J4457="OPEN"</formula>
    </cfRule>
  </conditionalFormatting>
  <conditionalFormatting sqref="F1023 F1029">
    <cfRule type="expression" dxfId="298" priority="287">
      <formula>$J1023:$J4321="CLOSED"</formula>
    </cfRule>
    <cfRule type="expression" dxfId="297" priority="288">
      <formula>$J1023:$J4321="OPEN"</formula>
    </cfRule>
  </conditionalFormatting>
  <conditionalFormatting sqref="K1023:K1024 K1029:K1030">
    <cfRule type="expression" dxfId="296" priority="285">
      <formula>$J1023:$J4313="CLOSED"</formula>
    </cfRule>
    <cfRule type="expression" dxfId="295" priority="286">
      <formula>$J1023:$J4313="OPEN"</formula>
    </cfRule>
  </conditionalFormatting>
  <conditionalFormatting sqref="G1028">
    <cfRule type="expression" dxfId="294" priority="283">
      <formula>$J1028:$J4409="CLOSED"</formula>
    </cfRule>
    <cfRule type="expression" dxfId="293" priority="284">
      <formula>$J1028:$J4409="OPEN"</formula>
    </cfRule>
  </conditionalFormatting>
  <conditionalFormatting sqref="AH1027:AI1027">
    <cfRule type="expression" dxfId="292" priority="281">
      <formula>$J1027:$J4503="CLOSED"</formula>
    </cfRule>
    <cfRule type="expression" dxfId="291" priority="282">
      <formula>$J1027:$J4503="OPEN"</formula>
    </cfRule>
  </conditionalFormatting>
  <conditionalFormatting sqref="K1026">
    <cfRule type="expression" dxfId="290" priority="279">
      <formula>$J1026:$J4549="CLOSED"</formula>
    </cfRule>
    <cfRule type="expression" dxfId="289" priority="280">
      <formula>$J1026:$J4549="OPEN"</formula>
    </cfRule>
  </conditionalFormatting>
  <conditionalFormatting sqref="AJ1027:AK1027 AO1027:AQ1027">
    <cfRule type="expression" dxfId="288" priority="277">
      <formula>$J1027:$J4693="CLOSED"</formula>
    </cfRule>
    <cfRule type="expression" dxfId="287" priority="278">
      <formula>$J1027:$J4693="OPEN"</formula>
    </cfRule>
  </conditionalFormatting>
  <conditionalFormatting sqref="K1028">
    <cfRule type="expression" dxfId="286" priority="275">
      <formula>$J1028:$J4324="CLOSED"</formula>
    </cfRule>
    <cfRule type="expression" dxfId="285" priority="276">
      <formula>$J1028:$J4324="OPEN"</formula>
    </cfRule>
  </conditionalFormatting>
  <conditionalFormatting sqref="AL1026:AN1026 C1026:D1026 AR1026 Z1027:Z1028 L1026:AG1026 F1026:G1026">
    <cfRule type="expression" dxfId="284" priority="273">
      <formula>$J1026:$J4544="CLOSED"</formula>
    </cfRule>
    <cfRule type="expression" dxfId="283" priority="274">
      <formula>$J1026:$J4544="OPEN"</formula>
    </cfRule>
  </conditionalFormatting>
  <conditionalFormatting sqref="AH1026:AI1026">
    <cfRule type="expression" dxfId="282" priority="271">
      <formula>$J1026:$J4605="CLOSED"</formula>
    </cfRule>
    <cfRule type="expression" dxfId="281" priority="272">
      <formula>$J1026:$J4605="OPEN"</formula>
    </cfRule>
  </conditionalFormatting>
  <conditionalFormatting sqref="AJ1026:AK1026 AO1026:AQ1026">
    <cfRule type="expression" dxfId="280" priority="269">
      <formula>$J1026:$J4795="CLOSED"</formula>
    </cfRule>
    <cfRule type="expression" dxfId="279" priority="270">
      <formula>$J1026:$J4795="OPEN"</formula>
    </cfRule>
  </conditionalFormatting>
  <conditionalFormatting sqref="E1019:E1030">
    <cfRule type="expression" dxfId="278" priority="267">
      <formula>$J1019:$J4702="CLOSED"</formula>
    </cfRule>
    <cfRule type="expression" dxfId="277" priority="268">
      <formula>$J1019:$J4702="OPEN"</formula>
    </cfRule>
  </conditionalFormatting>
  <conditionalFormatting sqref="J1019:J1030">
    <cfRule type="expression" dxfId="276" priority="265">
      <formula>$J1019:$J4914="CLOSED"</formula>
    </cfRule>
    <cfRule type="expression" dxfId="275" priority="266">
      <formula>$J1019:$J4914="OPEN"</formula>
    </cfRule>
  </conditionalFormatting>
  <conditionalFormatting sqref="B1019:B1030">
    <cfRule type="expression" dxfId="274" priority="263">
      <formula>$J1019:$J4696="CLOSED"</formula>
    </cfRule>
    <cfRule type="expression" dxfId="273" priority="264">
      <formula>$J1019:$J4696="OPEN"</formula>
    </cfRule>
  </conditionalFormatting>
  <conditionalFormatting sqref="B1019:B1030">
    <cfRule type="expression" dxfId="272" priority="261">
      <formula>$J1019:$J4672="CLOSED"</formula>
    </cfRule>
    <cfRule type="expression" dxfId="271" priority="262">
      <formula>$J1019:$J4672="OPEN"</formula>
    </cfRule>
  </conditionalFormatting>
  <conditionalFormatting sqref="E1019:E1030">
    <cfRule type="expression" dxfId="270" priority="259">
      <formula>$J1019:$J4680="CLOSED"</formula>
    </cfRule>
    <cfRule type="expression" dxfId="269" priority="260">
      <formula>$J1019:$J4680="OPEN"</formula>
    </cfRule>
  </conditionalFormatting>
  <conditionalFormatting sqref="AH1037:AI1037">
    <cfRule type="expression" dxfId="268" priority="257">
      <formula>$J1037:$J4161="CLOSED"</formula>
    </cfRule>
    <cfRule type="expression" dxfId="267" priority="258">
      <formula>$J1037:$J4161="OPEN"</formula>
    </cfRule>
  </conditionalFormatting>
  <conditionalFormatting sqref="L1031:X1031 AA1031:AG1031 AL1031:AN1031 AR1031 C1031:D1031 F1031:G1031">
    <cfRule type="expression" dxfId="266" priority="255">
      <formula>$J1031:$J4193="CLOSED"</formula>
    </cfRule>
    <cfRule type="expression" dxfId="265" priority="256">
      <formula>$J1031:$J4193="OPEN"</formula>
    </cfRule>
  </conditionalFormatting>
  <conditionalFormatting sqref="Y1035:Y1036 Y1041:Y1042">
    <cfRule type="expression" dxfId="264" priority="253">
      <formula>$J1035:$J4096="CLOSED"</formula>
    </cfRule>
    <cfRule type="expression" dxfId="263" priority="254">
      <formula>$J1035:$J4096="OPEN"</formula>
    </cfRule>
  </conditionalFormatting>
  <conditionalFormatting sqref="AO1037:AQ1037 AJ1037:AK1037">
    <cfRule type="expression" dxfId="262" priority="251">
      <formula>$J1037:$J4351="CLOSED"</formula>
    </cfRule>
    <cfRule type="expression" dxfId="261" priority="252">
      <formula>$J1037:$J4351="OPEN"</formula>
    </cfRule>
  </conditionalFormatting>
  <conditionalFormatting sqref="D1032:D1034">
    <cfRule type="expression" dxfId="260" priority="249">
      <formula>$J1032:$J4105="CLOSED"</formula>
    </cfRule>
    <cfRule type="expression" dxfId="259" priority="250">
      <formula>$J1032:$J4105="OPEN"</formula>
    </cfRule>
  </conditionalFormatting>
  <conditionalFormatting sqref="L1041:V1042 C1041:C1042 X1041:X1042 AA1041:AG1042 AL1035:AN1036 AR1035:AR1036 L1035:V1036 C1035:C1036 X1035:X1036 AA1035:AG1036 AL1041:AN1042 AR1041:AR1042">
    <cfRule type="expression" dxfId="258" priority="247">
      <formula>$J1035:$J4094="CLOSED"</formula>
    </cfRule>
    <cfRule type="expression" dxfId="257" priority="248">
      <formula>$J1035:$J4094="OPEN"</formula>
    </cfRule>
  </conditionalFormatting>
  <conditionalFormatting sqref="W1032:W1034">
    <cfRule type="expression" dxfId="256" priority="245">
      <formula>$J1032:$J4102="CLOSED"</formula>
    </cfRule>
    <cfRule type="expression" dxfId="255" priority="246">
      <formula>$J1032:$J4102="OPEN"</formula>
    </cfRule>
  </conditionalFormatting>
  <conditionalFormatting sqref="W1040">
    <cfRule type="expression" dxfId="254" priority="243">
      <formula>$J1040:$J4109="CLOSED"</formula>
    </cfRule>
    <cfRule type="expression" dxfId="253" priority="244">
      <formula>$J1040:$J4109="OPEN"</formula>
    </cfRule>
  </conditionalFormatting>
  <conditionalFormatting sqref="A1031:A1036 H1031:I1042">
    <cfRule type="expression" dxfId="252" priority="241">
      <formula>$J1031:$J4264="CLOSED"</formula>
    </cfRule>
    <cfRule type="expression" dxfId="251" priority="242">
      <formula>$J1031:$J4264="OPEN"</formula>
    </cfRule>
  </conditionalFormatting>
  <conditionalFormatting sqref="K1037 Z1041:Z1042 X1032:X1034 C1032:C1034 AR1032:AR1034 AL1032:AN1034 AA1032:AG1034 Z1031:Z1036 L1032:V1034">
    <cfRule type="expression" dxfId="250" priority="239">
      <formula>$J1031:$J4097="CLOSED"</formula>
    </cfRule>
    <cfRule type="expression" dxfId="249" priority="240">
      <formula>$J1031:$J4097="OPEN"</formula>
    </cfRule>
  </conditionalFormatting>
  <conditionalFormatting sqref="AR1040 AL1040:AN1040 L1040:V1040 Y1037 AA1040:AG1040 X1040 C1040">
    <cfRule type="expression" dxfId="248" priority="237">
      <formula>$J1037:$J4102="CLOSED"</formula>
    </cfRule>
    <cfRule type="expression" dxfId="247" priority="238">
      <formula>$J1037:$J4102="OPEN"</formula>
    </cfRule>
  </conditionalFormatting>
  <conditionalFormatting sqref="F1032:F1034">
    <cfRule type="expression" dxfId="246" priority="235">
      <formula>$J1032:$J4337="CLOSED"</formula>
    </cfRule>
    <cfRule type="expression" dxfId="245" priority="236">
      <formula>$J1032:$J4337="OPEN"</formula>
    </cfRule>
  </conditionalFormatting>
  <conditionalFormatting sqref="AH1035:AI1036 AH1041:AI1042">
    <cfRule type="expression" dxfId="244" priority="233">
      <formula>$J1035:$J4155="CLOSED"</formula>
    </cfRule>
    <cfRule type="expression" dxfId="243" priority="234">
      <formula>$J1035:$J4155="OPEN"</formula>
    </cfRule>
  </conditionalFormatting>
  <conditionalFormatting sqref="Y1031">
    <cfRule type="expression" dxfId="242" priority="231">
      <formula>$J1031:$J4195="CLOSED"</formula>
    </cfRule>
    <cfRule type="expression" dxfId="241" priority="232">
      <formula>$J1031:$J4195="OPEN"</formula>
    </cfRule>
  </conditionalFormatting>
  <conditionalFormatting sqref="A1041:A1042 A1037">
    <cfRule type="expression" dxfId="240" priority="229">
      <formula>$J1037:$J4385="CLOSED"</formula>
    </cfRule>
    <cfRule type="expression" dxfId="239" priority="230">
      <formula>$J1037:$J4385="OPEN"</formula>
    </cfRule>
  </conditionalFormatting>
  <conditionalFormatting sqref="Y1040">
    <cfRule type="expression" dxfId="238" priority="227">
      <formula>$J1040:$J4107="CLOSED"</formula>
    </cfRule>
    <cfRule type="expression" dxfId="237" priority="228">
      <formula>$J1040:$J4107="OPEN"</formula>
    </cfRule>
  </conditionalFormatting>
  <conditionalFormatting sqref="L1037:X1037 D1035:D1036 W1035:W1036 AR1037 AL1037:AN1037 C1037:D1037 D1041:D1042 W1041:W1042 Z1037:AG1037 F1037:G1037">
    <cfRule type="expression" dxfId="236" priority="225">
      <formula>$J1035:$J4098="CLOSED"</formula>
    </cfRule>
    <cfRule type="expression" dxfId="235" priority="226">
      <formula>$J1035:$J4098="OPEN"</formula>
    </cfRule>
  </conditionalFormatting>
  <conditionalFormatting sqref="D1040">
    <cfRule type="expression" dxfId="234" priority="223">
      <formula>$J1040:$J4112="CLOSED"</formula>
    </cfRule>
    <cfRule type="expression" dxfId="233" priority="224">
      <formula>$J1040:$J4112="OPEN"</formula>
    </cfRule>
  </conditionalFormatting>
  <conditionalFormatting sqref="AJ1032:AK1034 AO1032:AQ1034">
    <cfRule type="expression" dxfId="232" priority="221">
      <formula>$J1032:$J4349="CLOSED"</formula>
    </cfRule>
    <cfRule type="expression" dxfId="231" priority="222">
      <formula>$J1032:$J4349="OPEN"</formula>
    </cfRule>
  </conditionalFormatting>
  <conditionalFormatting sqref="K1031">
    <cfRule type="expression" dxfId="230" priority="219">
      <formula>$J1031:$J4196="CLOSED"</formula>
    </cfRule>
    <cfRule type="expression" dxfId="229" priority="220">
      <formula>$J1031:$J4196="OPEN"</formula>
    </cfRule>
  </conditionalFormatting>
  <conditionalFormatting sqref="Y1039">
    <cfRule type="expression" dxfId="228" priority="217">
      <formula>$J1039:$J4456="CLOSED"</formula>
    </cfRule>
    <cfRule type="expression" dxfId="227" priority="218">
      <formula>$J1039:$J4456="OPEN"</formula>
    </cfRule>
  </conditionalFormatting>
  <conditionalFormatting sqref="Y1032:Y1034">
    <cfRule type="expression" dxfId="226" priority="215">
      <formula>$J1032:$J4100="CLOSED"</formula>
    </cfRule>
    <cfRule type="expression" dxfId="225" priority="216">
      <formula>$J1032:$J4100="OPEN"</formula>
    </cfRule>
  </conditionalFormatting>
  <conditionalFormatting sqref="K1032:K1034">
    <cfRule type="expression" dxfId="224" priority="213">
      <formula>$J1032:$J4329="CLOSED"</formula>
    </cfRule>
    <cfRule type="expression" dxfId="223" priority="214">
      <formula>$J1032:$J4329="OPEN"</formula>
    </cfRule>
  </conditionalFormatting>
  <conditionalFormatting sqref="AH1031:AI1031">
    <cfRule type="expression" dxfId="222" priority="211">
      <formula>$J1031:$J4254="CLOSED"</formula>
    </cfRule>
    <cfRule type="expression" dxfId="221" priority="212">
      <formula>$J1031:$J4254="OPEN"</formula>
    </cfRule>
  </conditionalFormatting>
  <conditionalFormatting sqref="AO1035:AQ1036 AJ1035:AK1036 AO1041:AQ1042 AJ1041:AK1042">
    <cfRule type="expression" dxfId="220" priority="209">
      <formula>$J1035:$J4345="CLOSED"</formula>
    </cfRule>
    <cfRule type="expression" dxfId="219" priority="210">
      <formula>$J1035:$J4345="OPEN"</formula>
    </cfRule>
  </conditionalFormatting>
  <conditionalFormatting sqref="AL1039:AN1039 AR1039 X1039 L1039:V1039 C1039:D1039 AA1039:AG1039 F1039:G1039">
    <cfRule type="expression" dxfId="218" priority="207">
      <formula>$J1039:$J4454="CLOSED"</formula>
    </cfRule>
    <cfRule type="expression" dxfId="217" priority="208">
      <formula>$J1039:$J4454="OPEN"</formula>
    </cfRule>
  </conditionalFormatting>
  <conditionalFormatting sqref="G1032:G1034">
    <cfRule type="expression" dxfId="216" priority="205">
      <formula>$J1032:$J4414="CLOSED"</formula>
    </cfRule>
    <cfRule type="expression" dxfId="215" priority="206">
      <formula>$J1032:$J4414="OPEN"</formula>
    </cfRule>
  </conditionalFormatting>
  <conditionalFormatting sqref="AH1040:AI1040">
    <cfRule type="expression" dxfId="214" priority="203">
      <formula>$J1040:$J4166="CLOSED"</formula>
    </cfRule>
    <cfRule type="expression" dxfId="213" priority="204">
      <formula>$J1040:$J4166="OPEN"</formula>
    </cfRule>
  </conditionalFormatting>
  <conditionalFormatting sqref="AJ1040:AK1040 AO1040:AQ1040">
    <cfRule type="expression" dxfId="212" priority="201">
      <formula>$J1040:$J4356="CLOSED"</formula>
    </cfRule>
    <cfRule type="expression" dxfId="211" priority="202">
      <formula>$J1040:$J4356="OPEN"</formula>
    </cfRule>
  </conditionalFormatting>
  <conditionalFormatting sqref="F1040">
    <cfRule type="expression" dxfId="210" priority="199">
      <formula>$J1040:$J4344="CLOSED"</formula>
    </cfRule>
    <cfRule type="expression" dxfId="209" priority="200">
      <formula>$J1040:$J4344="OPEN"</formula>
    </cfRule>
  </conditionalFormatting>
  <conditionalFormatting sqref="AH1032:AI1034">
    <cfRule type="expression" dxfId="208" priority="197">
      <formula>$J1032:$J4159="CLOSED"</formula>
    </cfRule>
    <cfRule type="expression" dxfId="207" priority="198">
      <formula>$J1032:$J4159="OPEN"</formula>
    </cfRule>
  </conditionalFormatting>
  <conditionalFormatting sqref="K1039">
    <cfRule type="expression" dxfId="206" priority="195">
      <formula>$J1039:$J4460="CLOSED"</formula>
    </cfRule>
    <cfRule type="expression" dxfId="205" priority="196">
      <formula>$J1039:$J4460="OPEN"</formula>
    </cfRule>
  </conditionalFormatting>
  <conditionalFormatting sqref="A1038:A1040">
    <cfRule type="expression" dxfId="204" priority="193">
      <formula>$J1038:$J4385="CLOSED"</formula>
    </cfRule>
    <cfRule type="expression" dxfId="203" priority="194">
      <formula>$J1038:$J4385="OPEN"</formula>
    </cfRule>
  </conditionalFormatting>
  <conditionalFormatting sqref="AJ1031:AK1031 AO1031:AQ1031">
    <cfRule type="expression" dxfId="202" priority="191">
      <formula>$J1031:$J4444="CLOSED"</formula>
    </cfRule>
    <cfRule type="expression" dxfId="201" priority="192">
      <formula>$J1031:$J4444="OPEN"</formula>
    </cfRule>
  </conditionalFormatting>
  <conditionalFormatting sqref="F1036:G1036 G1035 G1041 F1042:G1042">
    <cfRule type="expression" dxfId="200" priority="189">
      <formula>$J1035:$J4410="CLOSED"</formula>
    </cfRule>
    <cfRule type="expression" dxfId="199" priority="190">
      <formula>$J1035:$J4410="OPEN"</formula>
    </cfRule>
  </conditionalFormatting>
  <conditionalFormatting sqref="W1039">
    <cfRule type="expression" dxfId="198" priority="187">
      <formula>$J1039:$J4469="CLOSED"</formula>
    </cfRule>
    <cfRule type="expression" dxfId="197" priority="188">
      <formula>$J1039:$J4469="OPEN"</formula>
    </cfRule>
  </conditionalFormatting>
  <conditionalFormatting sqref="F1035 F1041">
    <cfRule type="expression" dxfId="196" priority="185">
      <formula>$J1035:$J4333="CLOSED"</formula>
    </cfRule>
    <cfRule type="expression" dxfId="195" priority="186">
      <formula>$J1035:$J4333="OPEN"</formula>
    </cfRule>
  </conditionalFormatting>
  <conditionalFormatting sqref="K1035:K1036 K1041:K1042">
    <cfRule type="expression" dxfId="194" priority="183">
      <formula>$J1035:$J4325="CLOSED"</formula>
    </cfRule>
    <cfRule type="expression" dxfId="193" priority="184">
      <formula>$J1035:$J4325="OPEN"</formula>
    </cfRule>
  </conditionalFormatting>
  <conditionalFormatting sqref="G1040">
    <cfRule type="expression" dxfId="192" priority="181">
      <formula>$J1040:$J4421="CLOSED"</formula>
    </cfRule>
    <cfRule type="expression" dxfId="191" priority="182">
      <formula>$J1040:$J4421="OPEN"</formula>
    </cfRule>
  </conditionalFormatting>
  <conditionalFormatting sqref="AH1039:AI1039">
    <cfRule type="expression" dxfId="190" priority="179">
      <formula>$J1039:$J4515="CLOSED"</formula>
    </cfRule>
    <cfRule type="expression" dxfId="189" priority="180">
      <formula>$J1039:$J4515="OPEN"</formula>
    </cfRule>
  </conditionalFormatting>
  <conditionalFormatting sqref="K1038">
    <cfRule type="expression" dxfId="188" priority="177">
      <formula>$J1038:$J4561="CLOSED"</formula>
    </cfRule>
    <cfRule type="expression" dxfId="187" priority="178">
      <formula>$J1038:$J4561="OPEN"</formula>
    </cfRule>
  </conditionalFormatting>
  <conditionalFormatting sqref="AJ1039:AK1039 AO1039:AQ1039">
    <cfRule type="expression" dxfId="186" priority="175">
      <formula>$J1039:$J4705="CLOSED"</formula>
    </cfRule>
    <cfRule type="expression" dxfId="185" priority="176">
      <formula>$J1039:$J4705="OPEN"</formula>
    </cfRule>
  </conditionalFormatting>
  <conditionalFormatting sqref="K1040">
    <cfRule type="expression" dxfId="184" priority="173">
      <formula>$J1040:$J4336="CLOSED"</formula>
    </cfRule>
    <cfRule type="expression" dxfId="183" priority="174">
      <formula>$J1040:$J4336="OPEN"</formula>
    </cfRule>
  </conditionalFormatting>
  <conditionalFormatting sqref="AL1038:AN1038 C1038:D1038 AR1038 Z1039:Z1040 L1038:AG1038 F1038:G1038">
    <cfRule type="expression" dxfId="182" priority="171">
      <formula>$J1038:$J4556="CLOSED"</formula>
    </cfRule>
    <cfRule type="expression" dxfId="181" priority="172">
      <formula>$J1038:$J4556="OPEN"</formula>
    </cfRule>
  </conditionalFormatting>
  <conditionalFormatting sqref="AH1038:AI1038">
    <cfRule type="expression" dxfId="180" priority="169">
      <formula>$J1038:$J4617="CLOSED"</formula>
    </cfRule>
    <cfRule type="expression" dxfId="179" priority="170">
      <formula>$J1038:$J4617="OPEN"</formula>
    </cfRule>
  </conditionalFormatting>
  <conditionalFormatting sqref="AJ1038:AK1038 AO1038:AQ1038">
    <cfRule type="expression" dxfId="178" priority="167">
      <formula>$J1038:$J4807="CLOSED"</formula>
    </cfRule>
    <cfRule type="expression" dxfId="177" priority="168">
      <formula>$J1038:$J4807="OPEN"</formula>
    </cfRule>
  </conditionalFormatting>
  <conditionalFormatting sqref="E1031:E1042">
    <cfRule type="expression" dxfId="176" priority="165">
      <formula>$J1031:$J4714="CLOSED"</formula>
    </cfRule>
    <cfRule type="expression" dxfId="175" priority="166">
      <formula>$J1031:$J4714="OPEN"</formula>
    </cfRule>
  </conditionalFormatting>
  <conditionalFormatting sqref="J1031:J1042">
    <cfRule type="expression" dxfId="174" priority="163">
      <formula>$J1031:$J4926="CLOSED"</formula>
    </cfRule>
    <cfRule type="expression" dxfId="173" priority="164">
      <formula>$J1031:$J4926="OPEN"</formula>
    </cfRule>
  </conditionalFormatting>
  <conditionalFormatting sqref="B1031:B1042">
    <cfRule type="expression" dxfId="172" priority="161">
      <formula>$J1031:$J4708="CLOSED"</formula>
    </cfRule>
    <cfRule type="expression" dxfId="171" priority="162">
      <formula>$J1031:$J4708="OPEN"</formula>
    </cfRule>
  </conditionalFormatting>
  <conditionalFormatting sqref="B1031:B1042">
    <cfRule type="expression" dxfId="170" priority="159">
      <formula>$J1031:$J4684="CLOSED"</formula>
    </cfRule>
    <cfRule type="expression" dxfId="169" priority="160">
      <formula>$J1031:$J4684="OPEN"</formula>
    </cfRule>
  </conditionalFormatting>
  <conditionalFormatting sqref="E1031:E1042">
    <cfRule type="expression" dxfId="168" priority="157">
      <formula>$J1031:$J4692="CLOSED"</formula>
    </cfRule>
    <cfRule type="expression" dxfId="167" priority="158">
      <formula>$J1031:$J4692="OPEN"</formula>
    </cfRule>
  </conditionalFormatting>
  <conditionalFormatting sqref="K851">
    <cfRule type="expression" dxfId="166" priority="155">
      <formula>$J851:$J3917="CLOSED"</formula>
    </cfRule>
    <cfRule type="expression" dxfId="165" priority="156">
      <formula>$J851:$J3917="OPEN"</formula>
    </cfRule>
  </conditionalFormatting>
  <conditionalFormatting sqref="K852">
    <cfRule type="expression" dxfId="164" priority="153">
      <formula>$J852:$J3918="CLOSED"</formula>
    </cfRule>
    <cfRule type="expression" dxfId="163" priority="154">
      <formula>$J852:$J3918="OPEN"</formula>
    </cfRule>
  </conditionalFormatting>
  <conditionalFormatting sqref="K853">
    <cfRule type="expression" dxfId="162" priority="151">
      <formula>$J853:$J3919="CLOSED"</formula>
    </cfRule>
    <cfRule type="expression" dxfId="161" priority="152">
      <formula>$J853:$J3919="OPEN"</formula>
    </cfRule>
  </conditionalFormatting>
  <conditionalFormatting sqref="K854">
    <cfRule type="expression" dxfId="160" priority="149">
      <formula>$J854:$J3920="CLOSED"</formula>
    </cfRule>
    <cfRule type="expression" dxfId="159" priority="150">
      <formula>$J854:$J3920="OPEN"</formula>
    </cfRule>
  </conditionalFormatting>
  <conditionalFormatting sqref="K855">
    <cfRule type="expression" dxfId="158" priority="147">
      <formula>$J855:$J3921="CLOSED"</formula>
    </cfRule>
    <cfRule type="expression" dxfId="157" priority="148">
      <formula>$J855:$J3921="OPEN"</formula>
    </cfRule>
  </conditionalFormatting>
  <conditionalFormatting sqref="K856">
    <cfRule type="expression" dxfId="156" priority="145">
      <formula>$J856:$J3922="CLOSED"</formula>
    </cfRule>
    <cfRule type="expression" dxfId="155" priority="146">
      <formula>$J856:$J3922="OPEN"</formula>
    </cfRule>
  </conditionalFormatting>
  <conditionalFormatting sqref="K857">
    <cfRule type="expression" dxfId="154" priority="143">
      <formula>$J857:$J3923="CLOSED"</formula>
    </cfRule>
    <cfRule type="expression" dxfId="153" priority="144">
      <formula>$J857:$J3923="OPEN"</formula>
    </cfRule>
  </conditionalFormatting>
  <conditionalFormatting sqref="A858">
    <cfRule type="expression" dxfId="152" priority="141">
      <formula>$J858:$J4229="CLOSED"</formula>
    </cfRule>
    <cfRule type="expression" dxfId="151" priority="142">
      <formula>$J858:$J4229="OPEN"</formula>
    </cfRule>
  </conditionalFormatting>
  <conditionalFormatting sqref="Y858">
    <cfRule type="expression" dxfId="150" priority="139">
      <formula>$J858:$J3947="CLOSED"</formula>
    </cfRule>
    <cfRule type="expression" dxfId="149" priority="140">
      <formula>$J858:$J3947="OPEN"</formula>
    </cfRule>
  </conditionalFormatting>
  <conditionalFormatting sqref="C858">
    <cfRule type="expression" dxfId="148" priority="137">
      <formula>$J858:$J4057="CLOSED"</formula>
    </cfRule>
    <cfRule type="expression" dxfId="147" priority="138">
      <formula>$J858:$J4057="OPEN"</formula>
    </cfRule>
  </conditionalFormatting>
  <conditionalFormatting sqref="AH858:AI858">
    <cfRule type="expression" dxfId="146" priority="135">
      <formula>$J858:$J4006="CLOSED"</formula>
    </cfRule>
    <cfRule type="expression" dxfId="145" priority="136">
      <formula>$J858:$J4006="OPEN"</formula>
    </cfRule>
  </conditionalFormatting>
  <conditionalFormatting sqref="E858">
    <cfRule type="expression" dxfId="144" priority="133">
      <formula>$J858:$J4541="CLOSED"</formula>
    </cfRule>
    <cfRule type="expression" dxfId="143" priority="134">
      <formula>$J858:$J4541="OPEN"</formula>
    </cfRule>
  </conditionalFormatting>
  <conditionalFormatting sqref="J858">
    <cfRule type="expression" dxfId="142" priority="131">
      <formula>$J858:$J4753="CLOSED"</formula>
    </cfRule>
    <cfRule type="expression" dxfId="141" priority="132">
      <formula>$J858:$J4753="OPEN"</formula>
    </cfRule>
  </conditionalFormatting>
  <conditionalFormatting sqref="F858">
    <cfRule type="expression" dxfId="140" priority="129">
      <formula>$J858:$J4571="CLOSED"</formula>
    </cfRule>
    <cfRule type="expression" dxfId="139" priority="130">
      <formula>$J858:$J4571="OPEN"</formula>
    </cfRule>
  </conditionalFormatting>
  <conditionalFormatting sqref="E858">
    <cfRule type="expression" dxfId="138" priority="127">
      <formula>$J858:$J4519="CLOSED"</formula>
    </cfRule>
    <cfRule type="expression" dxfId="137" priority="128">
      <formula>$J858:$J4519="OPEN"</formula>
    </cfRule>
  </conditionalFormatting>
  <conditionalFormatting sqref="D858">
    <cfRule type="expression" dxfId="136" priority="125">
      <formula>$J858:$J4836="CLOSED"</formula>
    </cfRule>
    <cfRule type="expression" dxfId="135" priority="126">
      <formula>$J858:$J4836="OPEN"</formula>
    </cfRule>
  </conditionalFormatting>
  <conditionalFormatting sqref="B858">
    <cfRule type="expression" dxfId="134" priority="123">
      <formula>$J858:$J4545="CLOSED"</formula>
    </cfRule>
    <cfRule type="expression" dxfId="133" priority="124">
      <formula>$J858:$J4545="OPEN"</formula>
    </cfRule>
  </conditionalFormatting>
  <conditionalFormatting sqref="AJ858:AK858 AO858:AQ858">
    <cfRule type="expression" dxfId="132" priority="121">
      <formula>$J858:$J4196="CLOSED"</formula>
    </cfRule>
    <cfRule type="expression" dxfId="131" priority="122">
      <formula>$J858:$J4196="OPEN"</formula>
    </cfRule>
  </conditionalFormatting>
  <conditionalFormatting sqref="B858 F858">
    <cfRule type="expression" dxfId="130" priority="119">
      <formula>$J858:$J4521="CLOSED"</formula>
    </cfRule>
    <cfRule type="expression" dxfId="129" priority="120">
      <formula>$J858:$J4521="OPEN"</formula>
    </cfRule>
  </conditionalFormatting>
  <conditionalFormatting sqref="W858">
    <cfRule type="expression" dxfId="128" priority="117">
      <formula>$J858:$J4671="CLOSED"</formula>
    </cfRule>
    <cfRule type="expression" dxfId="127" priority="118">
      <formula>$J858:$J4671="OPEN"</formula>
    </cfRule>
  </conditionalFormatting>
  <conditionalFormatting sqref="D858">
    <cfRule type="expression" dxfId="126" priority="115">
      <formula>$J858:$J4860="CLOSED"</formula>
    </cfRule>
    <cfRule type="expression" dxfId="125" priority="116">
      <formula>$J858:$J4860="OPEN"</formula>
    </cfRule>
  </conditionalFormatting>
  <conditionalFormatting sqref="AL858:AN858 AR858 L858:V858 Z858:AG858 X858">
    <cfRule type="expression" dxfId="124" priority="113">
      <formula>$J858:$J3945="CLOSED"</formula>
    </cfRule>
    <cfRule type="expression" dxfId="123" priority="114">
      <formula>$J858:$J3945="OPEN"</formula>
    </cfRule>
  </conditionalFormatting>
  <conditionalFormatting sqref="K858">
    <cfRule type="expression" dxfId="122" priority="111">
      <formula>$J858:$J4181="CLOSED"</formula>
    </cfRule>
    <cfRule type="expression" dxfId="121" priority="112">
      <formula>$J858:$J4181="OPEN"</formula>
    </cfRule>
  </conditionalFormatting>
  <conditionalFormatting sqref="G858">
    <cfRule type="expression" dxfId="120" priority="109">
      <formula>$J858:$J4266="CLOSED"</formula>
    </cfRule>
    <cfRule type="expression" dxfId="119" priority="110">
      <formula>$J858:$J4266="OPEN"</formula>
    </cfRule>
  </conditionalFormatting>
  <conditionalFormatting sqref="H858:I858">
    <cfRule type="expression" dxfId="118" priority="107">
      <formula>$J858:$J4084="CLOSED"</formula>
    </cfRule>
    <cfRule type="expression" dxfId="117" priority="108">
      <formula>$J858:$J4084="OPEN"</formula>
    </cfRule>
  </conditionalFormatting>
  <conditionalFormatting sqref="AA860:AG860 AL860:AN860 AR860 L860:V860">
    <cfRule type="expression" dxfId="116" priority="105">
      <formula>$J860:$J4022="CLOSED"</formula>
    </cfRule>
    <cfRule type="expression" dxfId="115" priority="106">
      <formula>$J860:$J4022="OPEN"</formula>
    </cfRule>
  </conditionalFormatting>
  <conditionalFormatting sqref="Y860">
    <cfRule type="expression" dxfId="114" priority="103">
      <formula>$J860:$J4064="CLOSED"</formula>
    </cfRule>
    <cfRule type="expression" dxfId="113" priority="104">
      <formula>$J860:$J4064="OPEN"</formula>
    </cfRule>
  </conditionalFormatting>
  <conditionalFormatting sqref="H859:I860">
    <cfRule type="expression" dxfId="112" priority="101">
      <formula>$J859:$J4092="CLOSED"</formula>
    </cfRule>
    <cfRule type="expression" dxfId="111" priority="102">
      <formula>$J859:$J4092="OPEN"</formula>
    </cfRule>
  </conditionalFormatting>
  <conditionalFormatting sqref="L859:V859 AR859 AL859:AN859 Z859:Z860 AA859:AG859">
    <cfRule type="expression" dxfId="110" priority="99">
      <formula>$J859:$J3925="CLOSED"</formula>
    </cfRule>
    <cfRule type="expression" dxfId="109" priority="100">
      <formula>$J859:$J3925="OPEN"</formula>
    </cfRule>
  </conditionalFormatting>
  <conditionalFormatting sqref="AO859:AQ859 AJ859:AK859">
    <cfRule type="expression" dxfId="108" priority="97">
      <formula>$J859:$J4176="CLOSED"</formula>
    </cfRule>
    <cfRule type="expression" dxfId="107" priority="98">
      <formula>$J859:$J4176="OPEN"</formula>
    </cfRule>
  </conditionalFormatting>
  <conditionalFormatting sqref="Y859">
    <cfRule type="expression" dxfId="106" priority="95">
      <formula>$J859:$J3927="CLOSED"</formula>
    </cfRule>
    <cfRule type="expression" dxfId="105" priority="96">
      <formula>$J859:$J3927="OPEN"</formula>
    </cfRule>
  </conditionalFormatting>
  <conditionalFormatting sqref="AH860:AI860">
    <cfRule type="expression" dxfId="104" priority="93">
      <formula>$J860:$J4083="CLOSED"</formula>
    </cfRule>
    <cfRule type="expression" dxfId="103" priority="94">
      <formula>$J860:$J4083="OPEN"</formula>
    </cfRule>
  </conditionalFormatting>
  <conditionalFormatting sqref="AH859:AI859">
    <cfRule type="expression" dxfId="102" priority="91">
      <formula>$J859:$J3986="CLOSED"</formula>
    </cfRule>
    <cfRule type="expression" dxfId="101" priority="92">
      <formula>$J859:$J3986="OPEN"</formula>
    </cfRule>
  </conditionalFormatting>
  <conditionalFormatting sqref="AJ860:AK860 AO860:AQ860">
    <cfRule type="expression" dxfId="100" priority="89">
      <formula>$J860:$J4273="CLOSED"</formula>
    </cfRule>
    <cfRule type="expression" dxfId="99" priority="90">
      <formula>$J860:$J4273="OPEN"</formula>
    </cfRule>
  </conditionalFormatting>
  <conditionalFormatting sqref="J859:J860">
    <cfRule type="expression" dxfId="98" priority="87">
      <formula>$J859:$J4754="CLOSED"</formula>
    </cfRule>
    <cfRule type="expression" dxfId="97" priority="88">
      <formula>$J859:$J4754="OPEN"</formula>
    </cfRule>
  </conditionalFormatting>
  <conditionalFormatting sqref="A859:A860">
    <cfRule type="expression" dxfId="96" priority="85">
      <formula>$J859:$J4230="CLOSED"</formula>
    </cfRule>
    <cfRule type="expression" dxfId="95" priority="86">
      <formula>$J859:$J4230="OPEN"</formula>
    </cfRule>
  </conditionalFormatting>
  <conditionalFormatting sqref="C859:C860">
    <cfRule type="expression" dxfId="94" priority="83">
      <formula>$J859:$J4058="CLOSED"</formula>
    </cfRule>
    <cfRule type="expression" dxfId="93" priority="84">
      <formula>$J859:$J4058="OPEN"</formula>
    </cfRule>
  </conditionalFormatting>
  <conditionalFormatting sqref="D859:D860">
    <cfRule type="expression" dxfId="92" priority="81">
      <formula>$J859:$J4837="CLOSED"</formula>
    </cfRule>
    <cfRule type="expression" dxfId="91" priority="82">
      <formula>$J859:$J4837="OPEN"</formula>
    </cfRule>
  </conditionalFormatting>
  <conditionalFormatting sqref="B859:B860">
    <cfRule type="expression" dxfId="90" priority="79">
      <formula>$J859:$J4546="CLOSED"</formula>
    </cfRule>
    <cfRule type="expression" dxfId="89" priority="80">
      <formula>$J859:$J4546="OPEN"</formula>
    </cfRule>
  </conditionalFormatting>
  <conditionalFormatting sqref="B859:B860">
    <cfRule type="expression" dxfId="88" priority="77">
      <formula>$J859:$J4522="CLOSED"</formula>
    </cfRule>
    <cfRule type="expression" dxfId="87" priority="78">
      <formula>$J859:$J4522="OPEN"</formula>
    </cfRule>
  </conditionalFormatting>
  <conditionalFormatting sqref="D859:D860">
    <cfRule type="expression" dxfId="86" priority="75">
      <formula>$J859:$J4861="CLOSED"</formula>
    </cfRule>
    <cfRule type="expression" dxfId="85" priority="76">
      <formula>$J859:$J4861="OPEN"</formula>
    </cfRule>
  </conditionalFormatting>
  <conditionalFormatting sqref="G859">
    <cfRule type="expression" dxfId="84" priority="73">
      <formula>$J859:$J4021="CLOSED"</formula>
    </cfRule>
    <cfRule type="expression" dxfId="83" priority="74">
      <formula>$J859:$J4021="OPEN"</formula>
    </cfRule>
  </conditionalFormatting>
  <conditionalFormatting sqref="F859">
    <cfRule type="expression" dxfId="82" priority="71">
      <formula>$J859:$J4020="CLOSED"</formula>
    </cfRule>
    <cfRule type="expression" dxfId="81" priority="72">
      <formula>$J859:$J4020="OPEN"</formula>
    </cfRule>
  </conditionalFormatting>
  <conditionalFormatting sqref="E859:E860">
    <cfRule type="expression" dxfId="80" priority="69">
      <formula>$J859:$J4540="CLOSED"</formula>
    </cfRule>
    <cfRule type="expression" dxfId="79" priority="70">
      <formula>$J859:$J4540="OPEN"</formula>
    </cfRule>
  </conditionalFormatting>
  <conditionalFormatting sqref="E859:E860">
    <cfRule type="expression" dxfId="78" priority="67">
      <formula>$J859:$J4518="CLOSED"</formula>
    </cfRule>
    <cfRule type="expression" dxfId="77" priority="68">
      <formula>$J859:$J4518="OPEN"</formula>
    </cfRule>
  </conditionalFormatting>
  <conditionalFormatting sqref="G860">
    <cfRule type="expression" dxfId="76" priority="65">
      <formula>$J860:$J4022="CLOSED"</formula>
    </cfRule>
    <cfRule type="expression" dxfId="75" priority="66">
      <formula>$J860:$J4022="OPEN"</formula>
    </cfRule>
  </conditionalFormatting>
  <conditionalFormatting sqref="F860">
    <cfRule type="expression" dxfId="74" priority="63">
      <formula>$J860:$J4021="CLOSED"</formula>
    </cfRule>
    <cfRule type="expression" dxfId="73" priority="64">
      <formula>$J860:$J4021="OPEN"</formula>
    </cfRule>
  </conditionalFormatting>
  <conditionalFormatting sqref="E860">
    <cfRule type="expression" dxfId="72" priority="61">
      <formula>$J860:$J4541="CLOSED"</formula>
    </cfRule>
    <cfRule type="expression" dxfId="71" priority="62">
      <formula>$J860:$J4541="OPEN"</formula>
    </cfRule>
  </conditionalFormatting>
  <conditionalFormatting sqref="E860">
    <cfRule type="expression" dxfId="70" priority="59">
      <formula>$J860:$J4519="CLOSED"</formula>
    </cfRule>
    <cfRule type="expression" dxfId="69" priority="60">
      <formula>$J860:$J4519="OPEN"</formula>
    </cfRule>
  </conditionalFormatting>
  <conditionalFormatting sqref="G859">
    <cfRule type="expression" dxfId="68" priority="57">
      <formula>$J859:$J4021="CLOSED"</formula>
    </cfRule>
    <cfRule type="expression" dxfId="67" priority="58">
      <formula>$J859:$J4021="OPEN"</formula>
    </cfRule>
  </conditionalFormatting>
  <conditionalFormatting sqref="F859">
    <cfRule type="expression" dxfId="66" priority="55">
      <formula>$J859:$J4020="CLOSED"</formula>
    </cfRule>
    <cfRule type="expression" dxfId="65" priority="56">
      <formula>$J859:$J4020="OPEN"</formula>
    </cfRule>
  </conditionalFormatting>
  <conditionalFormatting sqref="G860">
    <cfRule type="expression" dxfId="64" priority="53">
      <formula>$J860:$J4022="CLOSED"</formula>
    </cfRule>
    <cfRule type="expression" dxfId="63" priority="54">
      <formula>$J860:$J4022="OPEN"</formula>
    </cfRule>
  </conditionalFormatting>
  <conditionalFormatting sqref="F860">
    <cfRule type="expression" dxfId="62" priority="51">
      <formula>$J860:$J4021="CLOSED"</formula>
    </cfRule>
    <cfRule type="expression" dxfId="61" priority="52">
      <formula>$J860:$J4021="OPEN"</formula>
    </cfRule>
  </conditionalFormatting>
  <conditionalFormatting sqref="K859">
    <cfRule type="expression" dxfId="60" priority="49">
      <formula>$J859:$J4860="CLOSED"</formula>
    </cfRule>
    <cfRule type="expression" dxfId="59" priority="50">
      <formula>$J859:$J4860="OPEN"</formula>
    </cfRule>
  </conditionalFormatting>
  <conditionalFormatting sqref="K860">
    <cfRule type="expression" dxfId="58" priority="47">
      <formula>$J860:$J4861="CLOSED"</formula>
    </cfRule>
    <cfRule type="expression" dxfId="57" priority="48">
      <formula>$J860:$J4861="OPEN"</formula>
    </cfRule>
  </conditionalFormatting>
  <conditionalFormatting sqref="K860">
    <cfRule type="expression" dxfId="56" priority="45">
      <formula>$J860:$J4861="CLOSED"</formula>
    </cfRule>
    <cfRule type="expression" dxfId="55" priority="46">
      <formula>$J860:$J4861="OPEN"</formula>
    </cfRule>
  </conditionalFormatting>
  <conditionalFormatting sqref="K859">
    <cfRule type="expression" dxfId="54" priority="43">
      <formula>$J859:$J4862="CLOSED"</formula>
    </cfRule>
    <cfRule type="expression" dxfId="53" priority="44">
      <formula>$J859:$J4862="OPEN"</formula>
    </cfRule>
  </conditionalFormatting>
  <conditionalFormatting sqref="X859:X860">
    <cfRule type="expression" dxfId="52" priority="41">
      <formula>$J859:$J3918="CLOSED"</formula>
    </cfRule>
    <cfRule type="expression" dxfId="51" priority="42">
      <formula>$J859:$J3918="OPEN"</formula>
    </cfRule>
  </conditionalFormatting>
  <conditionalFormatting sqref="W859:W860">
    <cfRule type="expression" dxfId="50" priority="39">
      <formula>$J859:$J4672="CLOSED"</formula>
    </cfRule>
    <cfRule type="expression" dxfId="49" priority="40">
      <formula>$J859:$J4672="OPEN"</formula>
    </cfRule>
  </conditionalFormatting>
  <conditionalFormatting sqref="Y861">
    <cfRule type="expression" dxfId="48" priority="35">
      <formula>$J861:$J3950="CLOSED"</formula>
    </cfRule>
    <cfRule type="expression" dxfId="47" priority="36">
      <formula>$J861:$J3950="OPEN"</formula>
    </cfRule>
  </conditionalFormatting>
  <conditionalFormatting sqref="C861">
    <cfRule type="expression" dxfId="46" priority="33">
      <formula>$J861:$J4060="CLOSED"</formula>
    </cfRule>
    <cfRule type="expression" dxfId="45" priority="34">
      <formula>$J861:$J4060="OPEN"</formula>
    </cfRule>
  </conditionalFormatting>
  <conditionalFormatting sqref="AH861:AI861">
    <cfRule type="expression" dxfId="44" priority="31">
      <formula>$J861:$J4009="CLOSED"</formula>
    </cfRule>
    <cfRule type="expression" dxfId="43" priority="32">
      <formula>$J861:$J4009="OPEN"</formula>
    </cfRule>
  </conditionalFormatting>
  <conditionalFormatting sqref="E861">
    <cfRule type="expression" dxfId="42" priority="29">
      <formula>$J861:$J4544="CLOSED"</formula>
    </cfRule>
    <cfRule type="expression" dxfId="41" priority="30">
      <formula>$J861:$J4544="OPEN"</formula>
    </cfRule>
  </conditionalFormatting>
  <conditionalFormatting sqref="J861">
    <cfRule type="expression" dxfId="40" priority="27">
      <formula>$J861:$J4756="CLOSED"</formula>
    </cfRule>
    <cfRule type="expression" dxfId="39" priority="28">
      <formula>$J861:$J4756="OPEN"</formula>
    </cfRule>
  </conditionalFormatting>
  <conditionalFormatting sqref="F861">
    <cfRule type="expression" dxfId="38" priority="25">
      <formula>$J861:$J4574="CLOSED"</formula>
    </cfRule>
    <cfRule type="expression" dxfId="37" priority="26">
      <formula>$J861:$J4574="OPEN"</formula>
    </cfRule>
  </conditionalFormatting>
  <conditionalFormatting sqref="E861">
    <cfRule type="expression" dxfId="36" priority="23">
      <formula>$J861:$J4522="CLOSED"</formula>
    </cfRule>
    <cfRule type="expression" dxfId="35" priority="24">
      <formula>$J861:$J4522="OPEN"</formula>
    </cfRule>
  </conditionalFormatting>
  <conditionalFormatting sqref="D861">
    <cfRule type="expression" dxfId="34" priority="21">
      <formula>$J861:$J4839="CLOSED"</formula>
    </cfRule>
    <cfRule type="expression" dxfId="33" priority="22">
      <formula>$J861:$J4839="OPEN"</formula>
    </cfRule>
  </conditionalFormatting>
  <conditionalFormatting sqref="B861">
    <cfRule type="expression" dxfId="32" priority="19">
      <formula>$J861:$J4548="CLOSED"</formula>
    </cfRule>
    <cfRule type="expression" dxfId="31" priority="20">
      <formula>$J861:$J4548="OPEN"</formula>
    </cfRule>
  </conditionalFormatting>
  <conditionalFormatting sqref="AJ861:AK861 AO861:AQ861">
    <cfRule type="expression" dxfId="30" priority="17">
      <formula>$J861:$J4199="CLOSED"</formula>
    </cfRule>
    <cfRule type="expression" dxfId="29" priority="18">
      <formula>$J861:$J4199="OPEN"</formula>
    </cfRule>
  </conditionalFormatting>
  <conditionalFormatting sqref="B861 F861">
    <cfRule type="expression" dxfId="28" priority="15">
      <formula>$J861:$J4524="CLOSED"</formula>
    </cfRule>
    <cfRule type="expression" dxfId="27" priority="16">
      <formula>$J861:$J4524="OPEN"</formula>
    </cfRule>
  </conditionalFormatting>
  <conditionalFormatting sqref="W861">
    <cfRule type="expression" dxfId="26" priority="13">
      <formula>$J861:$J4674="CLOSED"</formula>
    </cfRule>
    <cfRule type="expression" dxfId="25" priority="14">
      <formula>$J861:$J4674="OPEN"</formula>
    </cfRule>
  </conditionalFormatting>
  <conditionalFormatting sqref="D861">
    <cfRule type="expression" dxfId="24" priority="11">
      <formula>$J861:$J4863="CLOSED"</formula>
    </cfRule>
    <cfRule type="expression" dxfId="23" priority="12">
      <formula>$J861:$J4863="OPEN"</formula>
    </cfRule>
  </conditionalFormatting>
  <conditionalFormatting sqref="AL861:AN861 AR861 L861:V861 Z861:AG861 X861">
    <cfRule type="expression" dxfId="22" priority="9">
      <formula>$J861:$J3948="CLOSED"</formula>
    </cfRule>
    <cfRule type="expression" dxfId="21" priority="10">
      <formula>$J861:$J3948="OPEN"</formula>
    </cfRule>
  </conditionalFormatting>
  <conditionalFormatting sqref="K861">
    <cfRule type="expression" dxfId="20" priority="7">
      <formula>$J861:$J4184="CLOSED"</formula>
    </cfRule>
    <cfRule type="expression" dxfId="19" priority="8">
      <formula>$J861:$J4184="OPEN"</formula>
    </cfRule>
  </conditionalFormatting>
  <conditionalFormatting sqref="G861">
    <cfRule type="expression" dxfId="18" priority="5">
      <formula>$J861:$J4269="CLOSED"</formula>
    </cfRule>
    <cfRule type="expression" dxfId="17" priority="6">
      <formula>$J861:$J4269="OPEN"</formula>
    </cfRule>
  </conditionalFormatting>
  <conditionalFormatting sqref="H861:I861">
    <cfRule type="expression" dxfId="16" priority="3">
      <formula>$J861:$J4087="CLOSED"</formula>
    </cfRule>
    <cfRule type="expression" dxfId="15" priority="4">
      <formula>$J861:$J4087="OPEN"</formula>
    </cfRule>
  </conditionalFormatting>
  <conditionalFormatting sqref="A861">
    <cfRule type="expression" dxfId="14" priority="1">
      <formula>$J861:$J4232="CLOSED"</formula>
    </cfRule>
    <cfRule type="expression" dxfId="13" priority="2">
      <formula>$J861:$J4232="OPEN"</formula>
    </cfRule>
  </conditionalFormatting>
  <dataValidations xWindow="696" yWindow="418" count="4">
    <dataValidation type="date" operator="greaterThanOrEqual" allowBlank="1" showInputMessage="1" showErrorMessage="1" errorTitle="Date &amp; Time Opened" error="Use el formato DD/MM/AA hh:mm" promptTitle="Date &amp; Time Opened" prompt="DD/MM/AA hh:mm" sqref="I16 I43 H3:H51 H1389:I1645 H52:I61 H62 H63:I70 H71 H72:I1042">
      <formula1>42736</formula1>
    </dataValidation>
    <dataValidation type="date" operator="greaterThanOrEqual" allowBlank="1" showInputMessage="1" showErrorMessage="1" errorTitle="Date &amp; Time Closed" error="Use el formato DD/MM/AA hh:mm._x000a_La fecha debe ser posterior a la fecha de apertura." promptTitle="Date &amp; Time Closed" prompt="DD/MM/AA hh:mm" sqref="I17:I42 I3:I15 I44:I51 I71 I62">
      <formula1>H3</formula1>
    </dataValidation>
    <dataValidation allowBlank="1" showErrorMessage="1" sqref="C1389:C1048576 C1:C1042"/>
    <dataValidation allowBlank="1" showErrorMessage="1" promptTitle="Date &amp; Time Closed" prompt="DD/MM/AA hh:mm" sqref="J1389:J1645 J3:J1042"/>
  </dataValidations>
  <pageMargins left="0.7" right="0.7" top="0.75" bottom="0.75" header="0.3" footer="0.3"/>
  <pageSetup orientation="portrait" r:id="rId5"/>
  <ignoredErrors>
    <ignoredError sqref="P53" numberStoredAsText="1"/>
  </ignoredErrors>
  <extLst>
    <ext xmlns:x14="http://schemas.microsoft.com/office/spreadsheetml/2009/9/main" uri="{CCE6A557-97BC-4b89-ADB6-D9C93CAAB3DF}">
      <x14:dataValidations xmlns:xm="http://schemas.microsoft.com/office/excel/2006/main" xWindow="696" yWindow="418" count="58">
        <x14:dataValidation type="list" allowBlank="1" showInputMessage="1">
          <x14:formula1>
            <xm:f>Hoja1!$Q$4:$Q$56</xm:f>
          </x14:formula1>
          <xm:sqref>E3:E6</xm:sqref>
        </x14:dataValidation>
        <x14:dataValidation type="list" allowBlank="1" showInputMessage="1">
          <x14:formula1>
            <xm:f>Hoja1!$Q$1:$Q$56</xm:f>
          </x14:formula1>
          <xm:sqref>K48 E43 E40:E41 E7:E37 E45:E46 E1411 E1418:E1421 E1424 E1427:E1429 K1428 E1432 E1460 E1462:E1465 E1509:E1511 E1516:E1517 K1519 E1519 K1542 E1540:E1542 E1544:E1645 E48:E61 E1389:E1403 E309 E329:E332 E312:E313 E405:E408 E402 K428 E63:E68 E440 E455 K466:K468 E471:E472 E465:E468 E475:E477 E458:E459 K493 E503 E316:E318 E320:E326 E334:E340 E342:E344 E352:E356 E365:E373 E376 E380:E383 E590:E591 E386:E388 E391:E392 E610:E616 K392 E395:E396 E399 E410:E413 E416:E419 E422:E424 K424 E427:E428 E431 E434 E437 E443:E452 K444 K446 K448:K449 K451:K452 E462 K459 K482 E480:E483 K487 E486:E493 K499:K500 E496:E500 K309 K141:K142 K146:K148 E71:E79 K240:K241 E296:E297 E272:E274 E276:E277 K279:K280 E279:E282 E284:E287 E289:E291 E293:E294 E266:E270 E299:E300 E81:E264 E507:E516 E519:E520 E523:E528 E531 E534:E535 E538:E540 E552:E561 E571 K585 E579:E585 K604:K606 E628:E630 E624 E642:E645 K643 K655 E647:E654 E656:E657 E659:E665 K666 E669:E671 E673:E674 E676:E678 E680:E683 E685:E686 E689:E695 E697:E698 E700:E707 E599:E606 K710 E709:E712 E714:E715 E729:E736 E797:E800 E741:E747 E749:E751 E753:E762 E765:E766 K780 E769:E782 E785:E790 E793:E794 E632:E639 K526:K527 E717:E727 K725:K727 K523:K524 E804:E805 E808 E811:E819 K837 E822:E1042</xm:sqref>
        </x14:dataValidation>
        <x14:dataValidation type="list" allowBlank="1" showInputMessage="1" showErrorMessage="1">
          <x14:formula1>
            <xm:f>'Cuadro de Control'!$C$21:$L$21</xm:f>
          </x14:formula1>
          <xm:sqref>G3:G37 G1432 G1540:G1542 G1389:G1403 G1460:G1465 G1544:G1645 G1509:G1511 G1516:G1517 G1519 G437 G486:G493 G769:G782 G402 G427:G428 G440 G434 G458:G459 G471:G472 G465:G468 G462 G475:G477 G676:G678 G673:G674 G685:G686 G688:G695 G749:G751 G753:G762 G765:G766 G741:G747 G632:G639 G785:G790 G717:G727 G1427:G1429 G729:G736 G1411 G1418:G1421 G1424 G40:G79 G296:G297 G272:G274 G276:G277 G279:G282 G284:G287 G289:G291 G293:G294 G266:G270 G299:G300 G793:G794 G309 G312:G313 G316:G318 G320:G326 G329:G332 G334:G340 G342:G344 G352:G356 G365:G373 G376 G380:G383 G386:G388 G391:G392 G395:G396 G399 G405:G408 G410:G413 G416:G419 G422:G424 G431 G443:G455 G480:G483 G496:G500 G503 G507:G516 G519:G542 G544:G545 G547:G548 G550:G561 G563:G564 G576:G577 G566:G573 G579:G587 G590:G593 G596:G597 G599:G608 G610:G616 G619:G620 G81:G264 G626:G630 G622:G624 G642:G645 G647:G657 G659:G667 G669:G671 G680:G683 G697:G698 G700:G707 G709:G712 G714:G715 G1031 G1039 G869 G871 G863 G875 G881 G883 G893 G895 G887 G899 G905 G907 G917 G919 G911 G923 G929 G931 G941 G943 G935 G947 G953 G955 G965 G967 G959 G971 G977 G979 G989 G991 G983 G995 G1001 G1003 G1013 G1015 G1007 G1019 G1025 G1027 G1037 G797:G861</xm:sqref>
        </x14:dataValidation>
        <x14:dataValidation type="list" allowBlank="1" showInputMessage="1" showErrorMessage="1">
          <x14:formula1>
            <xm:f>Hoja1!$K$1:$K$2</xm:f>
          </x14:formula1>
          <xm:sqref>W3:W37 W401:W408 W1539:W1542 W1389:W1403 W1544:W1645 W705 W596:W597 W583:W585 W717:W727 W399 W391:W392 W395:W396 W386:W388 W380:W383 W376 W365:W373 W600:W608 W710 W1411 W1418:W1421 W1424 W1427:W1429 W1458:W1460 W1494:W1495 W1504:W1505 W1507:W1511 W1514:W1517 W1519:W1521 W590 W765:W766 W1039:W1042 W40:W79 W296 W272:W274 W276:W277 W279:W282 W284 W286:W287 W289 W291 W293 W266:W270 W81:W264 W312 W309 W316 W318 W320 W322:W326 W328:W340 W342:W344 W348 W351:W356 W729:W736 W741:W746 W749:W750 W753:W762 W769:W776 W778:W782 W785:W790 W410:W542 W639 W624 W871:W881 W883:W893 W895:W905 W907:W917 W919:W929 W931:W941 W943:W953 W955:W965 W967:W977 W979:W989 W991:W1001 W1003:W1013 W1015:W1025 W1027:W1037 W793:W869</xm:sqref>
        </x14:dataValidation>
        <x14:dataValidation type="list" allowBlank="1" showErrorMessage="1">
          <x14:formula1>
            <xm:f>Hoja1!$E$1:$E$53</xm:f>
          </x14:formula1>
          <xm:sqref>B3:B37 B40:B56 B1519 B1540:B1542 B1389:B1403 B58:B68 B1544:B1645 B402:B405 B413:B416 B408 B420:B489 B399 B491 B1411 B1418:B1421 B1424 B1427:B1429 B71 B1432 B1510:B1511 B1517 B395 B73:B79 B296:B297 B272:B274 B276:B277 B279:B282 B284:B287 B289:B291 B293:B294 B266:B270 B299:B300 B81:B264 B309 B312:B313 B316:B318 B320:B326 B367 B376 B380 B386:B388 B391:B392 B493:B542 B544:B545 B547:B548 B550:B561 B563:B564 B576:B577 B566:B573 B579:B587 B590:B593 B596:B597 B599 B601:B608 B619:B620 B622:B623 B690:B691 B704:B705 B710 B723:B727 B780 B790 B805 B831 B862:B1042</xm:sqref>
        </x14:dataValidation>
        <x14:dataValidation type="list" allowBlank="1" showInputMessage="1" showErrorMessage="1">
          <x14:formula1>
            <xm:f>Hoja1!$G$1:$G$7</xm:f>
          </x14:formula1>
          <xm:sqref>D40:D43 D3:D37 D1507:D1511 D1539:D1542 D1389:D1403 D1514:D1517 D1519:D1521 D1544:D1645 D45:D61 D788 D714:D715 D641:D643 D676:D678 D673:D674 D685:D686 D693:D695 D697:D698 D601:D608 D751 D747 D729:D736 D717:D718 D797:D801 D811:D819 D622:D623 D808 D790 D1411 D1418:D1421 D1424 D1427:D1429 D1432 D1460 D1483:D1484 D1487 D1490:D1491 D1494:D1495 D1504:D1505 D1039:D1042 D63:D79 D296:D297 D272:D274 D276:D277 D279:D282 D284:D287 D289:D291 D293:D294 D266:D270 D299:D300 D780:D781 D309 D312:D313 D316:D318 D320:D326 D344 D367 D376 D380 D386:D388 D391:D392 D395 D399 D402:D405 D408 D413:D416 D420:D489 D491 D493:D542 D544:D545 D547:D548 D550:D561 D563:D564 D576:D577 D566:D573 D579:D587 D590:D593 D596:D597 D599 D704:D707 D619:D620 D81:D264 D628 D655 D664:D667 D669:D671 D682:D683 D688 D690:D691 D710:D712 D723:D727 D804:D805 D822 D871:D881 D883:D893 D895:D905 D907:D917 D919:D929 D931:D941 D943:D953 D955:D965 D967:D977 D979:D989 D991:D1001 D1003:D1013 D1015:D1025 D1027:D1037 D825:D869</xm:sqref>
        </x14:dataValidation>
        <x14:dataValidation type="list" operator="equal" allowBlank="1" showInputMessage="1" showErrorMessage="1">
          <x14:formula1>
            <xm:f>Hoja1!$M$1</xm:f>
          </x14:formula1>
          <xm:sqref>AA1539:AC1541 Z1536:Z1541 X503:AC542 X765:AC766 X640:X658 Z575 Z651:AC653 Y640:Y654 X719:AC727 Y669:Z670 X667:X689 Y676:Z676 Y682:Z682 Y684:Y685 Y679:AC680 X690:AC693 Z689:AC689 Z700:AC700 X741:AC747 X714:AC717 X729:AC736 X749:AC751 X718:Z718 X804:AC805 X806:Z807 X1031:AC1037 X3:AC37 AA713:AC713 X576:AC616 AA696:AC697 Z675 Z617 X618:AC624 X501:X502 X443:AC472 X1542:AC1542 X432:X442 X1389:AC1403 X1544:AC1645 Y1543:Z1543 X1411:AC1411 X1418:AC1421 X1424:AC1424 X1427:AC1429 X1432:AC1432 X1458:AC1460 X1481:AC1482 X1485:AC1486 X1488:AC1489 X1492:AC1495 X1502:AC1505 Y1506:Y1510 Z1507:AC1510 X1507:X1510 AA1511:AC1511 X1511:Y1511 AA1514:AC1515 X1514:Y1515 X1516:AC1517 X1519:AC1519 AA1520:AC1521 X1520:Y1521 Z1518 Y1530:Y1538 X1539:Y1541 X410:AC431 X40:AC79 Z298 X272:AC274 X276:AC277 X279:AC282 X284:AC287 X289:AC291 Z288 Z292 X293:AC294 Z295 X266:AC270 X296:AC297 X299:AC300 X81:AC264 X309:AC309 AA312:AC313 X312:Y313 Y315:Z315 AA316:AC317 X316:Y317 X318:AC318 AA320:AC321 Y319:Z319 X320:Y321 X322:AC326 X328:AC340 X342:AC344 X348:AC348 X351:AC356 X359:AC359 X362:AC362 Z365:Z375 X365:Y373 AA365:AC373 X376:AC376 Z378:Z379 X380:AC380 AA381:AC383 Z381:Z385 X381:Y383 X386:AC388 Z389:Z390 X391:AC392 Z393:Z394 X395:AC396 Z397:Z398 X399:AC408 Y435:AC442 X473:X476 Y474:AC476 X477:AC477 X478:X479 Z480:Z484 X484:X485 Y485:AC485 X480:Y483 AA480:AC483 AA495:AC495 Z486:Z495 X494:X495 X486:Y493 AA486:AC493 Y495 X496:AC500 Y502 AA502:AC502 Z501:Z502 X544:AC574 Z640:AC649 Z795:Z796 Y655:AC658 X665:Z665 X666:AC666 Y673:Z673 Y674 Y681 AA684:AC685 Y687:Y689 Z684:Z688 AA687:AC688 X694:X698 Y694 AA694:AC694 Y696:Y698 AA699:AC699 Z702:AC702 Z694:Z699 Z703:Z705 Z706:AC706 AA704:AC705 Z701 Z707:Z710 Z712:Z713 Z711:AC711 X699:Y713 AA708:AC710 X797:AC800 X753:AC762 Z791:Z792 Z769:Z784 X769:Y782 AA769:AC782 X785:AC790 X793:AC794 X639:AC639 Y625:AC636 X625:X638 X659:AC664 X801:Z803 Y478 Y479:AC479 Z873:Z874 AA871:AC874 X871:Y874 X875:AC881 Z885:Z886 AA883:AC886 X883:Y886 Z897:Z898 AA895:AC898 X895:Y898 X887:AC893 X899:AC905 Z909:Z910 AA907:AC910 X907:Y910 Z921:Z922 AA919:AC922 X919:Y922 X911:AC917 X923:AC929 Z933:Z934 AA931:AC934 X931:Y934 Z945:Z946 AA943:AC946 X943:Y946 X935:AC941 X947:AC953 Z957:Z958 AA955:AC958 X955:Y958 Z969:Z970 AA967:AC970 X967:Y970 X959:AC965 X971:AC977 Z981:Z982 AA979:AC982 X979:Y982 Z993:Z994 AA991:AC994 X991:Y994 X983:AC989 X995:AC1001 Z1005:Z1006 AA1003:AC1006 X1003:Y1006 Z1017:Z1018 AA1015:AC1018 X1015:Y1018 X1007:AC1013 X1019:AC1025 Z1029:Z1030 AA1027:AC1030 X1027:Y1030 Z1041:Z1042 AA1039:AC1042 X1039:Y1042 X808:AC869</xm:sqref>
        </x14:dataValidation>
        <x14:dataValidation type="list" allowBlank="1" showInputMessage="1" showErrorMessage="1">
          <x14:formula1>
            <xm:f>Hoja1!$I$1:$I$6</xm:f>
          </x14:formula1>
          <xm:sqref>F3:F37 F1540:F1542 F1389:F1403 F622:F623 F805 F811:F818 F833:F834 F790 F846:F847 F843:F844 F1039 F1544:F1645 F329:F332 F443:F455 F836:F840 F320:F326 F316:F318 F1411 F1418:F1421 F1424 F1427:F1429 F1432 F1460 F1509:F1510 F1516:F1517 F1519 F40:F67 F777 F70:F73 F480:F483 F402 F440 F458:F459 F471:F472 F477 F465:F468 F493 F503 F507:F516 F496:F500 F491 F519:F542 F544:F545 F547:F548 F486:F489 F563:F564 F584:F587 F590:F593 F579:F582 F599 F709:F710 F616 F81:F264 F626:F630 F619:F620 F612 F610 F690:F691 F566:F573 F700 F601:F608 F596:F597 F704:F705 F614 F576:F577 F550:F561 F780 F77:F79 F296:F297 F272:F274 F276:F277 F279:F282 F284:F287 F289:F291 F293:F294 F266:F270 F299:F300 F462 F309 F312:F313 F344 F367 F376 F380 F386:F388 F391:F392 F395 F399 F405 F408 F413 F416 F422:F424 F427:F428 F431 F434 F437 F825:F831 F1031 F849:F857 F869 F871 F863 F875 F881 F883 F893 F895 F887 F899 F905 F907 F917 F919 F911 F923 F929 F931 F941 F943 F935 F947 F953 F955 F965 F967 F959 F971 F977 F979 F989 F991 F983 F995 F1001 F1003 F1013 F1015 F1007 F1019 F1025 F1027 F1037 F859:F860</xm:sqref>
        </x14:dataValidation>
        <x14:dataValidation type="list" allowBlank="1" showInputMessage="1" showErrorMessage="1">
          <x14:formula1>
            <xm:f>'X:\Cuadro Control\[Copia de CUADRO DE CONTROL 2019.xlsm]Hoja1'!#REF!</xm:f>
          </x14:formula1>
          <xm:sqref>W38:W39 D38:D39 F38:F39</xm:sqref>
        </x14:dataValidation>
        <x14:dataValidation type="list" allowBlank="1" showErrorMessage="1">
          <x14:formula1>
            <xm:f>'X:\Cuadro Control\[Copia de CUADRO DE CONTROL 2019.xlsm]Hoja1'!#REF!</xm:f>
          </x14:formula1>
          <xm:sqref>B38:B39</xm:sqref>
        </x14:dataValidation>
        <x14:dataValidation type="list" allowBlank="1" showInputMessage="1" showErrorMessage="1">
          <x14:formula1>
            <xm:f>'X:\Cuadro Control\[Copia de CUADRO DE CONTROL 2019.xlsm]Cuadro de Control'!#REF!</xm:f>
          </x14:formula1>
          <xm:sqref>G38:G39</xm:sqref>
        </x14:dataValidation>
        <x14:dataValidation type="list" allowBlank="1" showInputMessage="1">
          <x14:formula1>
            <xm:f>'X:\Cuadro Control\[Copia de CUADRO DE CONTROL 2019.xlsm]Hoja1'!#REF!</xm:f>
          </x14:formula1>
          <xm:sqref>E38:E39</xm:sqref>
        </x14:dataValidation>
        <x14:dataValidation type="list" allowBlank="1" showInputMessage="1" showErrorMessage="1">
          <x14:formula1>
            <xm:f>Hoja1!#REF!</xm:f>
          </x14:formula1>
          <xm:sqref>D44 D278 F271 D271 W285 W321 D319 D301:D308 F1511 D62 W283 W271 F68 F432:F433 D409:D412 F288 W288 F298 W292 F283 D288 W294:W295 D295 D292 F292 D298 W290 W317 F295 W313 F806:F810 F791:F804 D809:D810 F711:F776 D820:D821 F841:F842 F832 F835 D823:D824 F845 F819:F824 D806:D807 W275 D283 F848 F74:F76 F278 W278 F275 D275 D406:D407 F414:F415 F409:F412 F417:F421 F425:F426 F435:F436 F429:F430 F441:F442 F438:F439 W409 D417:D419 F406:F407 F456:F457 F460:F461 F463:F464 W265 F473:F476 F469:F470 W400 F403:F404 F265 D400:D401 F400:F401 F478:F479 F484:F485 F494:F495 F504:F506 F517:F518 F501:F502 F492 D492 D490 F490 W397:W398 F393:F394 W393:W394 F396:F398 D396:D398 D393:D394 F583 W389:W390 F389:F390 D389:D390 F600 D600 W384:W385 F381:F385 D368:D375 W377:W379 F368:F375 F377:F379 W374:W375 F345:F366 D377:D379 D381:D385 W341 W357:W364 D345:D364 W345:W347 W349:W350 W319 W315 D328:D343 F328 D265 F319 D315 F315 F333:F343 F301:F308 W297:W308 F543 F546 F549 D549 D543 D546 F565 F562 D562 D565 F578 D574 D578 F574 F615 W576:W582 W586:W589 F588:F589 D588:D589 W591:W595 F594:F595 D594:D595 W598:W599 F598 D598 D618 F609 W543:W574 F611 F613 F618 D609:D616 W609:W616 F621 D621 F624:F625 D624:D627 D644:D654 D668 D656:D663 D752:D779 D672 D675 W640:W704 D679:D681 D684 D687 D689 D692 F692:F699 D696 D699:D703 F701:F703 W706:W709 F706:F708 D708:D709 D716 W711:W716 D713 W737:W740 D737:D746 D719:D722 W728 D728 W747:W748 D748:D750 W751:W752 W777 F778:F779 F781:F789 D782:D787 D789 D629:D640 D791:D796 W618:W623 W625:W638 F631:F689 D802:D803 F1042 F861:F862 F868 F874 F880 F886 F892 F898 F904 F910 F916 F922 F928 F934 F940 F946 F952 F958 F964 F970 F976 F982 F988 F994 F1000 F1006 F1012 F1018 F1024 F1030 F1036 F858</xm:sqref>
        </x14:dataValidation>
        <x14:dataValidation type="list" allowBlank="1" showErrorMessage="1">
          <x14:formula1>
            <xm:f>Hoja1!#REF!</xm:f>
          </x14:formula1>
          <xm:sqref>B57 B492 B490 B1539 B271 B275 B381:B385 B69:B70 B417:B419 B409:B412 B406:B407 B400:B401 B396:B398 B389:B390 B393:B394 B278 B283 B288 B72 B292 B295 B298 B301:B308 B315 B319 B265 B328:B366 B368:B375 B377:B379 B600 B543 B546 B549 B562 B565 B574 B578 B588:B589 B594:B595 B598 B609:B616 B618 B621 B728:B779 B692:B703 B706:B709 B711:B722 B624:B689 B781:B789 B791:B804 B806:B830 B832:B861</xm:sqref>
        </x14:dataValidation>
        <x14:dataValidation type="list" allowBlank="1" showInputMessage="1">
          <x14:formula1>
            <xm:f>'X:\Cuadro Control\[CUADRO DE CONTROL  2020.xlsx]Hoja1'!#REF!</xm:f>
          </x14:formula1>
          <xm:sqref>K1429 E575</xm:sqref>
        </x14:dataValidation>
        <x14:dataValidation type="list" allowBlank="1" showInputMessage="1">
          <x14:formula1>
            <xm:f>Hoja1!#REF!</xm:f>
          </x14:formula1>
          <xm:sqref>E328 E655 E333 E265 E341 E345:E351 E357:E364 E374:E375 E403:E404 E400:E401 E409 E414:E415 E397:E398 E420:E421 E425:E426 E432:E433 E435:E436 E441:E442 E438:E439 E429:E430 E393:E394 E460:E461 E456:E457 E463:E464 E473:E474 E469:E470 E389:E390 E384:E385 E478:E479 E484:E485 E494:E495 E377:E379 E501:E502 E504:E506 E271 E275 E278 E283 E288 E292 E295 E298 E301:E308 E315 E319 E517:E518 E521:E522 E529:E530 E532:E533 E536:E537 K567:K570 E541:E551 E562:E570 E572:E574 E576:E578 E586:E589 E592:E598 E607:E609 E618:E623 E625:E627 E631 E646 E640:E641 E658 E666:E668 E672 E675 E679 E684 E687:E688 E696 E699 E708 E713 E716 E737:E740 E728 E748 E752</xm:sqref>
        </x14:dataValidation>
        <x14:dataValidation type="list" operator="equal" allowBlank="1" showInputMessage="1" showErrorMessage="1">
          <x14:formula1>
            <xm:f>Hoja1!#REF!</xm:f>
          </x14:formula1>
          <xm:sqref>Y494 X738:AC739 Y473:AC473 AA397:AC398 X377:AC377 Y675 X397:Y398 AA494:AC494 X389:Y390 X393:Y394 X360:AC361 X374:Y375 X409:AC409 Y432:AC434 Y501 AA501:AC501 Y484 AA484:AC484 X543:AC543 Z654:AC654 AA393:AC394 Z650:AC650 AA389:AC390 AA378:AC379 X384:Y385 AA384:AC385 AA665:AC665 AA669:AC670 Y667:AC668 X363:AC364 Y671:AC672 AA675:AC676 AA673:AC673 Y677:AC678 Y683:AC683 Y686 Z681:AC681 Y695 AA695:AC695 AA686:AC686 AA682:AC682 AA703:AC703 Z674:AC674 AA698:AC698 AA707:AC707 AA701:AC701 X345:AC347 AA712:AC712 X349:AC350 X357:AC358 X341:AC341 AA718:AC718 AA374:AC375 X378:Y379 X271:AC271 X275:AC275 X278:AC278 X283:AC283 AA292:AC292 X292:Y292 X288:Y288 AA288:AC288 AA295:AC295 X295:Y295 AA298:AC298 X298:Y298 X301:AC308 Z312:Z314 Z316:Z317 AA315:AC315 X315 X319 AA319:AC319 Z320:Z321 Z327 X265:AC265 Y637:AC638 Z478:AC478</xm:sqref>
        </x14:dataValidation>
        <x14:dataValidation type="list" allowBlank="1" showInputMessage="1" showErrorMessage="1">
          <x14:formula1>
            <xm:f>'Cuadro de Control'!#REF!</xm:f>
          </x14:formula1>
          <xm:sqref>G384:G385 G687 G1539 G748 G696 G728 G708 G716 G409 G414:G415 G403:G404 G420:G421 G432:G433 G463:G464 G469:G470 G517:G518 G504:G506 G501:G502 G494:G495 G484:G485 G478:G479 G473:G474 G460:G461 G456:G457 G713 G737:G740 G699 G438:G439 G441:G442 G435:G436 G429:G430 G400:G401 G425:G426 G397:G398 G393:G394 G389:G390 G752 G271 G275 G278 G283 G288 G292 G295 G298 G301:G308 G315 G319 G328 G333 G265 G341 G345:G351 G357:G364 G374:G375 G377:G379 G543 G546 G549 G562 G565 G574 G578 G588:G589 G594:G595 G598 G609 G618 G621 G625 G631 G646 G640:G641 G658 G668 G672 G675 G679 G684 G1040:G1042 G1032:G1036 G864:G868 G872:G874 G876:G880 G884:G886 G888:G892 G896:G898 G900:G904 G908:G910 G912:G916 G920:G922 G924:G928 G932:G934 G936:G940 G944:G946 G948:G952 G956:G958 G960:G964 G968:G970 G972:G976 G980:G982 G984:G988 G992:G994 G996:G1000 G1004:G1006 G1008:G1012 G1016:G1018 G1020:G1024 G1028:G1030 G862</xm:sqref>
        </x14:dataValidation>
        <x14:dataValidation type="list" allowBlank="1" showInputMessage="1" showErrorMessage="1">
          <x14:formula1>
            <xm:f>'\\dcuh60\Mantenimiento\Cuadro Control\[1CUADRO DE CONTROL 2021.xlsx]Hoja1'!#REF!</xm:f>
          </x14:formula1>
          <xm:sqref>F1539 F69 F1040:F1041 F1032:F1035 F864:F867 F872:F873 F876:F879 F884:F885 F888:F891 F896:F897 F900:F903 F908:F909 F912:F915 F920:F921 F924:F927 F932:F933 F936:F939 F944:F945 F948:F951 F956:F957 F960:F963 F968:F969 F972:F975 F980:F981 F984:F987 F992:F993 F996:F999 F1004:F1005 F1008:F1011 F1016:F1017 F1020:F1023 F1028:F1029</xm:sqref>
        </x14:dataValidation>
        <x14:dataValidation type="list" allowBlank="1" showInputMessage="1">
          <x14:formula1>
            <xm:f>'\\dcuh60\Mantenimiento\Cuadro Control\[1CUADRO DE CONTROL 2021.xlsx]Hoja1'!#REF!</xm:f>
          </x14:formula1>
          <xm:sqref>E453:E454 E69:E70 E1539</xm:sqref>
        </x14:dataValidation>
        <x14:dataValidation type="list" allowBlank="1" showInputMessage="1" showErrorMessage="1">
          <x14:formula1>
            <xm:f>'\\dcuh60\Mantenimiento\Cuadro Control\[CUADRO DE CONTROL  2020.xlsx]Hoja1'!#REF!</xm:f>
          </x14:formula1>
          <xm:sqref>F1038 W1038 D1038 F870 W870 D870 F882 W882 D882 F894 W894 D894 F906 W906 D906 F918 W918 D918 F930 W930 D930 F942 W942 D942 F954 W954 D954 F966 W966 D966 F978 W978 D978 F990 W990 D990 F1002 W1002 D1002 F1014 W1014 D1014 F1026 W1026 D1026</xm:sqref>
        </x14:dataValidation>
        <x14:dataValidation type="list" operator="equal" allowBlank="1" showInputMessage="1" showErrorMessage="1">
          <x14:formula1>
            <xm:f>'\\dcuh60\Mantenimiento\Cuadro Control\[CUADRO DE CONTROL  2020.xlsx]Hoja1'!#REF!</xm:f>
          </x14:formula1>
          <xm:sqref>Z1039:Z1040 X1038:AC1038 Z871:Z872 X870:AC870 Z883:Z884 X882:AC882 Z895:Z896 X894:AC894 Z907:Z908 X906:AC906 Z919:Z920 X918:AC918 Z931:Z932 X930:AC930 Z943:Z944 X942:AC942 Z955:Z956 X954:AC954 Z967:Z968 X966:AC966 Z979:Z980 X978:AC978 Z991:Z992 X990:AC990 Z1003:Z1004 X1002:AC1002 Z1015:Z1016 X1014:AC1014 Z1027:Z1028 X1026:AC1026</xm:sqref>
        </x14:dataValidation>
        <x14:dataValidation type="list" allowBlank="1" showInputMessage="1" showErrorMessage="1">
          <x14:formula1>
            <xm:f>'\\dcuh60\Mantenimiento\Cuadro Control\[CUADRO DE CONTROL  2020.xlsx]Cuadro de Control'!#REF!</xm:f>
          </x14:formula1>
          <xm:sqref>G1038 G870 G882 G894 G906 G918 G930 G942 G954 G966 G978 G990 G1002 G1014 G1026</xm:sqref>
        </x14:dataValidation>
        <x14:dataValidation type="list" operator="equal" allowBlank="1" showInputMessage="1" showErrorMessage="1">
          <x14:formula1>
            <xm:f>'X:\Cuadro Control\[Copia de CUADRO DE CONTROL 2019.xlsm]Hoja1'!#REF!</xm:f>
          </x14:formula1>
          <xm:sqref>X38:AC39</xm:sqref>
        </x14:dataValidation>
        <x14:dataValidation type="list" allowBlank="1" showInputMessage="1" showErrorMessage="1">
          <x14:formula1>
            <xm:f>'\\dcuh60\Mantenimiento\Cuadro Control\[CUADRO DE CONTROL 2021-1.xlsx]Hoja1'!#REF!</xm:f>
          </x14:formula1>
          <xm:sqref>W1404:W1410 W1412:W1417 D1404:D1410 D1412:D1417 F1404:F1410 F1412:F1417 W1422:W1423 D1422:D1423 F1422:F1423 W1425:W1426 D1425:D1426 F1425:F1426 D1430:D1431 F1430:F1431 D1449:D1450 D1435:D1447 F1433:F1447 F1449:F1450 D1455:D1456 D1452:D1453 F1452:F1453 F1455:F1456 W1430:W1457 D1458:D1459 F1458:F1459 F1462:F1473 F1488:F1489 D1462:D1465 F1475:F1479 F1481:F1482 F1485:F1486 W1461:W1493 F1492:F1493 F1496:F1503 D1496:D1500 W1496:W1503 D1506 F1506 W1506 F1512:F1513 D1513 W1512:W1513 F1518 W1518 D1518 D1522:D1538 F1533 F1522:F1523 F1526 F1529:F1530 F1536 W1522:W1538 D1543 F1543 W1543</xm:sqref>
        </x14:dataValidation>
        <x14:dataValidation type="list" operator="equal" allowBlank="1" showInputMessage="1" showErrorMessage="1">
          <x14:formula1>
            <xm:f>'\\dcuh60\Mantenimiento\Cuadro Control\[CUADRO DE CONTROL 2021-1.xlsx]Hoja1'!#REF!</xm:f>
          </x14:formula1>
          <xm:sqref>X1404:AC1410 X1412:AC1417 X1422:AC1423 X1425:AC1426 X1430:AC1431 X1433:AC1447 X1449:AC1450 X1452:AC1453 X1455:AC1456 Y1461 X1462:AC1465 X1496:AC1500 X1506 Z1506:AC1506 X1513:AC1513 Z1511:Z1512 Z1514:Z1515 AA1518:AC1518 X1518:Y1518 Z1520:Z1521 X1522:AC1526 X1527:Y1528 AA1527:AC1538 Y1529 Z1527:Z1535 X1529:X1538 AA1543:AC1543 X1543</xm:sqref>
        </x14:dataValidation>
        <x14:dataValidation type="list" allowBlank="1" showErrorMessage="1">
          <x14:formula1>
            <xm:f>'\\dcuh60\Mantenimiento\Cuadro Control\[CUADRO DE CONTROL 2021-1.xlsx]Hoja1'!#REF!</xm:f>
          </x14:formula1>
          <xm:sqref>B1404:B1410 B1412:B1417 B1422:B1423 B1425:B1426 B1430:B1431 B1433:B1447 B1449:B1450 B1452:B1453 B1455:B1456 B1458:B1460 B1462:B1509 B1512:B1516 B1518 B1520:B1538 B1543</xm:sqref>
        </x14:dataValidation>
        <x14:dataValidation type="list" allowBlank="1" showInputMessage="1" showErrorMessage="1">
          <x14:formula1>
            <xm:f>'\\dcuh60\Mantenimiento\Cuadro Control\[CUADRO DE CONTROL 2021-1.xlsx]Cuadro de Control'!#REF!</xm:f>
          </x14:formula1>
          <xm:sqref>G1404:G1410 G1412:G1417 G1422:G1423 G1425:G1426 G1430:G1431 G1433:G1434 G1496:G1497 G1513 G1522:G1523 G1526 G1529:G1530 G1533 G1536 G1543</xm:sqref>
        </x14:dataValidation>
        <x14:dataValidation type="list" allowBlank="1" showInputMessage="1">
          <x14:formula1>
            <xm:f>'\\dcuh60\Mantenimiento\Cuadro Control\[CUADRO DE CONTROL 2021-1.xlsx]Hoja1'!#REF!</xm:f>
          </x14:formula1>
          <xm:sqref>K1415 E1404:E1410 E1412:E1417 E1422:E1423 E1425:E1426 E1430:E1431 E1433:E1434 E1446:E1447 E1449:E1450 E1452:E1453 E1455:E1456 E1458:E1459 E1496:E1497 E1513 E1522:E1523 E1526 E1529:E1530 E1533 E1536 E1543</xm:sqref>
        </x14:dataValidation>
        <x14:dataValidation type="list" allowBlank="1" showInputMessage="1" showErrorMessage="1">
          <x14:formula1>
            <xm:f>'\\dcuh60\Mantenimiento\Cuadro Control\[Copia de CUADRO DE CONTROL 2021.xlsx]Hoja1'!#REF!</xm:f>
          </x14:formula1>
          <xm:sqref>F1448 D1433:D1434 D1448 D1451 F1451 D1454 F1454 D1457 F1457 D1461 F1461 D1466:D1482 D1485:D1486 D1488:D1489 F1474 F1480 F1483:F1484 F1487 F1490:F1491 D1492:D1493 D1501:D1503 F1494:F1495 F1504:F1505 F1507:F1508 D1512 F1514:F1515 F1520:F1521 F1524:F1525 F1527:F1528 F1531:F1532 F1534:F1535 F1537:F1538</xm:sqref>
        </x14:dataValidation>
        <x14:dataValidation type="list" operator="equal" allowBlank="1" showInputMessage="1" showErrorMessage="1">
          <x14:formula1>
            <xm:f>'\\dcuh60\Mantenimiento\Cuadro Control\[Copia de CUADRO DE CONTROL 2021.xlsx]Hoja1'!#REF!</xm:f>
          </x14:formula1>
          <xm:sqref>X1448:AC1448 X1451:AC1451 X1454:AC1454 X1457:AC1457 X1461 Z1461:AC1461 X1466:AC1480 X1483:AC1484 X1487:AC1487 X1490:AC1491 X1501:AC1501 X1512:Y1512 AA1512:AC1512</xm:sqref>
        </x14:dataValidation>
        <x14:dataValidation type="list" allowBlank="1" showErrorMessage="1">
          <x14:formula1>
            <xm:f>'\\dcuh60\Mantenimiento\Cuadro Control\[Copia de CUADRO DE CONTROL 2021.xlsx]Hoja1'!#REF!</xm:f>
          </x14:formula1>
          <xm:sqref>B1448 B1451 B1454 B1457 B1461</xm:sqref>
        </x14:dataValidation>
        <x14:dataValidation type="list" allowBlank="1" showInputMessage="1" showErrorMessage="1">
          <x14:formula1>
            <xm:f>'\\dcuh60\Mantenimiento\Cuadro Control\[Copia de CUADRO DE CONTROL 2021.xlsx]Cuadro de Control'!#REF!</xm:f>
          </x14:formula1>
          <xm:sqref>G1435:G1459 G1466:G1495 G1498:G1508 G1512 G1514:G1515 G1518 G1520:G1521 G1524:G1525 G1527:G1528 G1531:G1532 G1534:G1535 G1537:G1538</xm:sqref>
        </x14:dataValidation>
        <x14:dataValidation type="list" allowBlank="1" showInputMessage="1">
          <x14:formula1>
            <xm:f>'\\dcuh60\Mantenimiento\Cuadro Control\[Copia de CUADRO DE CONTROL 2021.xlsx]Hoja1'!#REF!</xm:f>
          </x14:formula1>
          <xm:sqref>E1435:E1445 E1448 E1451 E1454 E1457 E1461 E1466:E1495 E1498:E1508 E1512 E1514:E1515 E1518 E1520:E1521 E1524:E1525 E1527:E1528 E1531:E1532 E1534:E1535 E1537:E1538</xm:sqref>
        </x14:dataValidation>
        <x14:dataValidation type="list" allowBlank="1" showInputMessage="1">
          <x14:formula1>
            <xm:f>'Z:\Cuadro Control\respaldo\[Copia de CUADRO DE CONTROL  2020 2.xlsx]Hoja1'!#REF!</xm:f>
          </x14:formula1>
          <xm:sqref>K135 K387</xm:sqref>
        </x14:dataValidation>
        <x14:dataValidation type="list" allowBlank="1" showErrorMessage="1">
          <x14:formula1>
            <xm:f>'Z:\Cuadro Control\respaldo\[CUADRO DE CONTROL  2021.xlsx]Hoja1'!#REF!</xm:f>
          </x14:formula1>
          <xm:sqref>B80</xm:sqref>
        </x14:dataValidation>
        <x14:dataValidation type="list" allowBlank="1" showInputMessage="1" showErrorMessage="1">
          <x14:formula1>
            <xm:f>'Z:\Cuadro Control\respaldo\[CUADRO DE CONTROL  2021.xlsx]Hoja1'!#REF!</xm:f>
          </x14:formula1>
          <xm:sqref>F80 W80 D80</xm:sqref>
        </x14:dataValidation>
        <x14:dataValidation type="list" operator="equal" allowBlank="1" showInputMessage="1" showErrorMessage="1">
          <x14:formula1>
            <xm:f>'Z:\Cuadro Control\respaldo\[CUADRO DE CONTROL  2021.xlsx]Hoja1'!#REF!</xm:f>
          </x14:formula1>
          <xm:sqref>X80:AC80</xm:sqref>
        </x14:dataValidation>
        <x14:dataValidation type="list" allowBlank="1" showInputMessage="1" showErrorMessage="1">
          <x14:formula1>
            <xm:f>'Z:\Cuadro Control\respaldo\[CUADRO DE CONTROL  2021.xlsx]Cuadro de Control'!#REF!</xm:f>
          </x14:formula1>
          <xm:sqref>G80</xm:sqref>
        </x14:dataValidation>
        <x14:dataValidation type="list" allowBlank="1" showInputMessage="1">
          <x14:formula1>
            <xm:f>'Z:\Cuadro Control\respaldo\[CUADRO DE CONTROL  2021.xlsx]Hoja1'!#REF!</xm:f>
          </x14:formula1>
          <xm:sqref>E80</xm:sqref>
        </x14:dataValidation>
        <x14:dataValidation type="list" allowBlank="1" showInputMessage="1" showErrorMessage="1">
          <x14:formula1>
            <xm:f>'Z:\Cuadro Control\respaldo\[CUADRO DE CONTROL 2021-2.xlsx]Hoja1'!#REF!</xm:f>
          </x14:formula1>
          <xm:sqref>F310:F311 W310:W311 D310:D311 D314 F314 W314 D327 F327 W327 D365:D366</xm:sqref>
        </x14:dataValidation>
        <x14:dataValidation type="list" operator="equal" allowBlank="1" showInputMessage="1" showErrorMessage="1">
          <x14:formula1>
            <xm:f>'Z:\Cuadro Control\respaldo\[CUADRO DE CONTROL 2021-2.xlsx]Hoja1'!#REF!</xm:f>
          </x14:formula1>
          <xm:sqref>X310:AC311 AA314:AC314 X314:Y314 AA327:AC327 X327:Y327</xm:sqref>
        </x14:dataValidation>
        <x14:dataValidation type="list" allowBlank="1" showErrorMessage="1">
          <x14:formula1>
            <xm:f>'Z:\Cuadro Control\respaldo\[CUADRO DE CONTROL 2021-2.xlsx]Hoja1'!#REF!</xm:f>
          </x14:formula1>
          <xm:sqref>B310:B311 B314 B327</xm:sqref>
        </x14:dataValidation>
        <x14:dataValidation type="list" allowBlank="1" showInputMessage="1" showErrorMessage="1">
          <x14:formula1>
            <xm:f>'Z:\Cuadro Control\respaldo\[CUADRO DE CONTROL 2021-2.xlsx]Cuadro de Control'!#REF!</xm:f>
          </x14:formula1>
          <xm:sqref>G310:G311 G314 G327</xm:sqref>
        </x14:dataValidation>
        <x14:dataValidation type="list" allowBlank="1" showInputMessage="1">
          <x14:formula1>
            <xm:f>'Z:\Cuadro Control\respaldo\[CUADRO DE CONTROL 2021-2.xlsx]Hoja1'!#REF!</xm:f>
          </x14:formula1>
          <xm:sqref>E310:E311 K310 E314 E327</xm:sqref>
        </x14:dataValidation>
        <x14:dataValidation type="list" allowBlank="1" showInputMessage="1" showErrorMessage="1">
          <x14:formula1>
            <xm:f>'X:\Cuadro Control\[CUADRO DE CONTROL  2020.xlsx]Cuadro de Control'!#REF!</xm:f>
          </x14:formula1>
          <xm:sqref>G575</xm:sqref>
        </x14:dataValidation>
        <x14:dataValidation type="list" allowBlank="1" showInputMessage="1" showErrorMessage="1">
          <x14:formula1>
            <xm:f>'X:\Cuadro Control\[CUADRO DE CONTROL  2020.xlsx]Hoja1'!#REF!</xm:f>
          </x14:formula1>
          <xm:sqref>W575</xm:sqref>
        </x14:dataValidation>
        <x14:dataValidation type="list" operator="equal" allowBlank="1" showInputMessage="1" showErrorMessage="1">
          <x14:formula1>
            <xm:f>'X:\Cuadro Control\[CUADRO DE CONTROL  2020.xlsx]Hoja1'!#REF!</xm:f>
          </x14:formula1>
          <xm:sqref>AB575:AD575 X575:Y575</xm:sqref>
        </x14:dataValidation>
        <x14:dataValidation type="list" allowBlank="1" showInputMessage="1" showErrorMessage="1">
          <x14:formula1>
            <xm:f>'Z:\Cuadro Control\respaldo\[Copia de CUADRO DE CONTROL 2021-1.xlsx]Hoja1'!#REF!</xm:f>
          </x14:formula1>
          <xm:sqref>F575 D575 W617 D617 F617</xm:sqref>
        </x14:dataValidation>
        <x14:dataValidation type="list" operator="equal" allowBlank="1" showInputMessage="1" showErrorMessage="1">
          <x14:formula1>
            <xm:f>'Z:\Cuadro Control\respaldo\[Copia de CUADRO DE CONTROL 2021-1.xlsx]Hoja1'!#REF!</xm:f>
          </x14:formula1>
          <xm:sqref>AA575 X617:Y617 AA617:AD617</xm:sqref>
        </x14:dataValidation>
        <x14:dataValidation type="list" allowBlank="1" showErrorMessage="1">
          <x14:formula1>
            <xm:f>'Z:\Cuadro Control\respaldo\[Copia de CUADRO DE CONTROL 2021-1.xlsx]Hoja1'!#REF!</xm:f>
          </x14:formula1>
          <xm:sqref>B575 B617</xm:sqref>
        </x14:dataValidation>
        <x14:dataValidation type="list" allowBlank="1" showInputMessage="1" showErrorMessage="1">
          <x14:formula1>
            <xm:f>'Z:\Cuadro Control\respaldo\[Copia de CUADRO DE CONTROL 2021-1.xlsx]Cuadro de Control'!#REF!</xm:f>
          </x14:formula1>
          <xm:sqref>G617</xm:sqref>
        </x14:dataValidation>
        <x14:dataValidation type="list" allowBlank="1" showInputMessage="1">
          <x14:formula1>
            <xm:f>'Z:\Cuadro Control\respaldo\[Copia de CUADRO DE CONTROL 2021-1.xlsx]Hoja1'!#REF!</xm:f>
          </x14:formula1>
          <xm:sqref>E617</xm:sqref>
        </x14:dataValidation>
        <x14:dataValidation type="list" operator="equal" allowBlank="1" showInputMessage="1" showErrorMessage="1">
          <x14:formula1>
            <xm:f>'\\dcuh60\Mantenimiento\Cuadro Control\[Copia de CUADRO DE CONTROL 2022 -1.xlsx]Hoja1'!#REF!</xm:f>
          </x14:formula1>
          <xm:sqref>X740:AC740 X737:AC737 X728:AC728 X748:AC748 X752:AC752</xm:sqref>
        </x14:dataValidation>
        <x14:dataValidation type="list" operator="equal" allowBlank="1" showInputMessage="1" showErrorMessage="1">
          <x14:formula1>
            <xm:f>'\\dcuh60\Mantenimiento\Cuadro Control\[Copia de CUADRO DE CONTROL 2022.xlsx]Hoja1'!#REF!</xm:f>
          </x14:formula1>
          <xm:sqref>AA791:AC792 X767:AC768 AA783:AC784 X783:Y784 X791:Y792 X763:AC764 AA795:AC796 X795:Y796 AA801:AC803 AA806:AC807</xm:sqref>
        </x14:dataValidation>
        <x14:dataValidation type="list" allowBlank="1" showInputMessage="1" showErrorMessage="1">
          <x14:formula1>
            <xm:f>'\\dcuh60\Mantenimiento\Cuadro Control\[Copia de CUADRO DE CONTROL 2022.xlsx]Hoja1'!#REF!</xm:f>
          </x14:formula1>
          <xm:sqref>W791:W792 W767:W768 W783:W784 W763:W764</xm:sqref>
        </x14:dataValidation>
        <x14:dataValidation type="list" allowBlank="1" showInputMessage="1" showErrorMessage="1">
          <x14:formula1>
            <xm:f>'\\dcuh60\Mantenimiento\Cuadro Control\[Copia de CUADRO DE CONTROL 2022.xlsx]Cuadro de Control'!#REF!</xm:f>
          </x14:formula1>
          <xm:sqref>G791:G792 G767:G768 G783:G784 G763:G764 G795:G796</xm:sqref>
        </x14:dataValidation>
        <x14:dataValidation type="list" allowBlank="1" showInputMessage="1">
          <x14:formula1>
            <xm:f>'\\dcuh60\Mantenimiento\Cuadro Control\[Copia de CUADRO DE CONTROL 2022.xlsx]Hoja1'!#REF!</xm:f>
          </x14:formula1>
          <xm:sqref>E791:E792 E767:E768 E783:E784 E763:E764 E795:E796 E801:E803 E806:E807 E809:E810 E820:E821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C8"/>
  <sheetViews>
    <sheetView workbookViewId="0">
      <selection activeCell="L20" sqref="L20"/>
    </sheetView>
  </sheetViews>
  <sheetFormatPr baseColWidth="10" defaultRowHeight="15" x14ac:dyDescent="0.25"/>
  <sheetData>
    <row r="8" spans="3:3" x14ac:dyDescent="0.25">
      <c r="C8" s="40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1:XFD177"/>
  <sheetViews>
    <sheetView showGridLines="0" zoomScale="70" zoomScaleNormal="70" zoomScaleSheetLayoutView="80" workbookViewId="0">
      <pane ySplit="1" topLeftCell="A8" activePane="bottomLeft" state="frozen"/>
      <selection activeCell="AL8" sqref="AL8"/>
      <selection pane="bottomLeft" activeCell="AP11" sqref="AP11:AP12"/>
    </sheetView>
  </sheetViews>
  <sheetFormatPr baseColWidth="10" defaultColWidth="0" defaultRowHeight="0" customHeight="1" zeroHeight="1" x14ac:dyDescent="0.25"/>
  <cols>
    <col min="1" max="1" width="2.85546875" style="8" customWidth="1"/>
    <col min="2" max="2" width="16.7109375" style="8" customWidth="1"/>
    <col min="3" max="146" width="1.42578125" style="8" customWidth="1"/>
    <col min="147" max="147" width="2.85546875" style="179" customWidth="1"/>
    <col min="148" max="149" width="11.42578125" style="179" hidden="1" customWidth="1"/>
    <col min="150" max="16384" width="11.42578125" style="8" hidden="1"/>
  </cols>
  <sheetData>
    <row r="1" spans="1:147 16238:16384" ht="15" x14ac:dyDescent="0.25">
      <c r="A1" s="792"/>
      <c r="B1" s="793"/>
      <c r="C1" s="793"/>
      <c r="D1" s="793"/>
      <c r="E1" s="793"/>
      <c r="F1" s="793"/>
      <c r="G1" s="793"/>
      <c r="H1" s="793"/>
      <c r="I1" s="793"/>
      <c r="J1" s="793"/>
      <c r="K1" s="793"/>
      <c r="L1" s="793"/>
      <c r="M1" s="793"/>
      <c r="N1" s="793"/>
      <c r="O1" s="793"/>
      <c r="P1" s="793"/>
      <c r="Q1" s="794"/>
      <c r="R1" s="795">
        <v>44767</v>
      </c>
      <c r="S1" s="795"/>
      <c r="T1" s="795"/>
      <c r="U1" s="795"/>
      <c r="V1" s="795"/>
      <c r="W1" s="795"/>
      <c r="X1" s="795"/>
      <c r="Y1" s="795"/>
      <c r="Z1" s="795"/>
      <c r="AA1" s="795"/>
      <c r="AB1" s="823" t="s">
        <v>299</v>
      </c>
      <c r="AC1" s="823"/>
      <c r="AD1" s="823"/>
      <c r="AE1" s="823"/>
      <c r="AF1" s="823"/>
      <c r="AG1" s="823"/>
      <c r="AH1" s="823"/>
      <c r="AI1" s="823"/>
      <c r="AJ1" s="823"/>
      <c r="AK1" s="823"/>
      <c r="AL1" s="823"/>
      <c r="AM1" s="823"/>
      <c r="AN1" s="823"/>
      <c r="AO1" s="823"/>
      <c r="AP1" s="823"/>
      <c r="AQ1" s="823"/>
      <c r="AR1" s="823"/>
      <c r="AS1" s="823"/>
      <c r="AT1" s="823"/>
      <c r="AU1" s="823"/>
      <c r="AV1" s="823"/>
      <c r="AW1" s="823"/>
      <c r="AX1" s="823"/>
      <c r="AY1" s="823"/>
      <c r="AZ1" s="823"/>
      <c r="BA1" s="823"/>
      <c r="BB1" s="823"/>
      <c r="BC1" s="823"/>
      <c r="BD1" s="823"/>
      <c r="BE1" s="823"/>
      <c r="BF1" s="823"/>
      <c r="BG1" s="823"/>
      <c r="BH1" s="823"/>
      <c r="BI1" s="823"/>
      <c r="BJ1" s="823"/>
      <c r="BK1" s="823"/>
      <c r="BL1" s="823"/>
      <c r="BM1" s="823"/>
      <c r="BN1" s="823"/>
      <c r="BO1" s="823"/>
      <c r="BP1" s="823"/>
      <c r="BQ1" s="823"/>
      <c r="BR1" s="823"/>
      <c r="BS1" s="823"/>
      <c r="BT1" s="823"/>
      <c r="BU1" s="823"/>
      <c r="BV1" s="823"/>
      <c r="BW1" s="823"/>
      <c r="BX1" s="823"/>
      <c r="BY1" s="823"/>
      <c r="BZ1" s="823"/>
      <c r="CA1" s="823"/>
      <c r="CB1" s="823"/>
      <c r="CC1" s="823"/>
      <c r="CD1" s="823"/>
      <c r="CE1" s="823"/>
      <c r="CF1" s="823"/>
      <c r="CG1" s="823"/>
      <c r="CH1" s="823"/>
      <c r="CI1" s="823"/>
      <c r="CJ1" s="823"/>
      <c r="CK1" s="823"/>
      <c r="CL1" s="823"/>
      <c r="CM1" s="823"/>
      <c r="CN1" s="823"/>
      <c r="CO1" s="823"/>
      <c r="CP1" s="823"/>
      <c r="CQ1" s="823"/>
      <c r="CR1" s="823"/>
      <c r="CS1" s="823"/>
      <c r="CT1" s="823"/>
      <c r="CU1" s="823"/>
      <c r="CV1" s="823"/>
      <c r="CW1" s="823"/>
      <c r="CX1" s="823"/>
      <c r="CY1" s="823"/>
      <c r="CZ1" s="823"/>
      <c r="DA1" s="823"/>
      <c r="DB1" s="823"/>
      <c r="DC1" s="823"/>
      <c r="DD1" s="823"/>
      <c r="DE1" s="823"/>
      <c r="DF1" s="823"/>
      <c r="DG1" s="823"/>
      <c r="DH1" s="823"/>
      <c r="DI1" s="823"/>
      <c r="DJ1" s="823"/>
      <c r="DK1" s="823"/>
      <c r="DL1" s="823"/>
      <c r="DM1" s="823"/>
      <c r="DN1" s="823"/>
      <c r="DO1" s="823"/>
      <c r="DP1" s="823"/>
      <c r="DQ1" s="823"/>
      <c r="DR1" s="823"/>
      <c r="DS1" s="823"/>
      <c r="DT1" s="823"/>
      <c r="DU1" s="823"/>
      <c r="DV1" s="823"/>
      <c r="DW1" s="823"/>
      <c r="DX1" s="823"/>
      <c r="DY1" s="823"/>
      <c r="DZ1" s="823"/>
      <c r="EA1" s="823"/>
      <c r="EB1" s="823"/>
      <c r="EC1" s="823"/>
      <c r="ED1" s="823"/>
      <c r="EE1" s="823"/>
      <c r="EF1" s="823"/>
      <c r="EG1" s="823"/>
      <c r="EH1" s="823"/>
      <c r="EI1" s="823"/>
      <c r="EJ1" s="823"/>
      <c r="EK1" s="823"/>
      <c r="EL1" s="823"/>
      <c r="EM1" s="823"/>
      <c r="EN1" s="823"/>
      <c r="EO1" s="823"/>
      <c r="EP1" s="823"/>
      <c r="EQ1" s="823"/>
    </row>
    <row r="2" spans="1:147 16238:16384" ht="74.25" customHeight="1" x14ac:dyDescent="0.9">
      <c r="A2" s="8" t="s">
        <v>633</v>
      </c>
      <c r="R2" s="422"/>
      <c r="WZN2" s="774" t="s">
        <v>398</v>
      </c>
      <c r="WZO2" s="774"/>
      <c r="WZP2" s="774"/>
      <c r="WZQ2" s="774"/>
      <c r="WZR2" s="774"/>
      <c r="WZS2" s="774"/>
      <c r="WZT2" s="774"/>
      <c r="WZU2" s="774"/>
      <c r="WZV2" s="774"/>
      <c r="WZW2" s="774"/>
      <c r="WZX2" s="774"/>
      <c r="WZY2" s="774"/>
      <c r="WZZ2" s="774"/>
      <c r="XAA2" s="774"/>
      <c r="XAB2" s="774"/>
      <c r="XAC2" s="774"/>
      <c r="XAD2" s="774"/>
      <c r="XAE2" s="774"/>
      <c r="XAF2" s="774"/>
      <c r="XAG2" s="774"/>
      <c r="XAH2" s="774"/>
      <c r="XAI2" s="774"/>
      <c r="XAJ2" s="774"/>
      <c r="XAK2" s="774"/>
      <c r="XAL2" s="774"/>
      <c r="XAM2" s="774"/>
      <c r="XAN2" s="774"/>
      <c r="XAO2" s="774"/>
      <c r="XAP2" s="774"/>
      <c r="XAQ2" s="774"/>
      <c r="XAR2" s="774"/>
      <c r="XAS2" s="774"/>
      <c r="XAT2" s="774"/>
      <c r="XAU2" s="774"/>
      <c r="XAV2" s="774"/>
      <c r="XAW2" s="774"/>
      <c r="XAX2" s="774"/>
      <c r="XAY2" s="774"/>
      <c r="XAZ2" s="774"/>
      <c r="XBA2" s="774"/>
      <c r="XBB2" s="774"/>
      <c r="XBC2" s="774"/>
      <c r="XBD2" s="774"/>
      <c r="XBE2" s="774"/>
      <c r="XBF2" s="774"/>
      <c r="XBG2" s="774"/>
      <c r="XBH2" s="774"/>
      <c r="XBI2" s="774"/>
      <c r="XBJ2" s="774"/>
      <c r="XBK2" s="774"/>
      <c r="XBL2" s="774"/>
      <c r="XBM2" s="774"/>
      <c r="XBN2" s="774"/>
      <c r="XBO2" s="774"/>
      <c r="XBP2" s="774"/>
      <c r="XBQ2" s="774"/>
      <c r="XBR2" s="774"/>
      <c r="XBS2" s="774"/>
      <c r="XBT2" s="774"/>
      <c r="XBU2" s="774"/>
      <c r="XBV2" s="774"/>
      <c r="XBW2" s="774"/>
      <c r="XBX2" s="774"/>
      <c r="XBY2" s="774"/>
      <c r="XBZ2" s="774"/>
      <c r="XCA2" s="774"/>
      <c r="XCB2" s="774"/>
      <c r="XCC2" s="774"/>
      <c r="XCD2" s="774"/>
      <c r="XCE2" s="774"/>
      <c r="XCF2" s="774"/>
      <c r="XCG2" s="774"/>
      <c r="XCH2" s="774"/>
      <c r="XCI2" s="774"/>
      <c r="XCJ2" s="774"/>
      <c r="XCK2" s="774"/>
      <c r="XCL2" s="774"/>
      <c r="XCM2" s="774"/>
      <c r="XCN2" s="774"/>
      <c r="XCO2" s="774"/>
      <c r="XCP2" s="774"/>
      <c r="XCQ2" s="774"/>
      <c r="XCR2" s="774"/>
      <c r="XCS2" s="774"/>
      <c r="XCT2" s="774"/>
      <c r="XCU2" s="774"/>
      <c r="XCV2" s="774"/>
      <c r="XCW2" s="774"/>
      <c r="XCX2" s="774"/>
      <c r="XCY2" s="774"/>
      <c r="XCZ2" s="774"/>
      <c r="XDA2" s="774"/>
      <c r="XDB2" s="774"/>
      <c r="XDC2" s="774"/>
      <c r="XDD2" s="774"/>
      <c r="XDE2" s="774"/>
      <c r="XDF2" s="774"/>
      <c r="XDG2" s="774"/>
      <c r="XDH2" s="774"/>
      <c r="XDI2" s="774"/>
      <c r="XDJ2" s="774"/>
      <c r="XDK2" s="774"/>
      <c r="XDL2" s="774"/>
      <c r="XDM2" s="774"/>
      <c r="XDN2" s="774"/>
      <c r="XDO2" s="774"/>
      <c r="XDP2" s="774"/>
      <c r="XDQ2" s="774"/>
      <c r="XDR2" s="774"/>
      <c r="XDS2" s="774"/>
      <c r="XDT2" s="774"/>
      <c r="XDU2" s="774"/>
      <c r="XDV2" s="774"/>
      <c r="XDW2" s="774"/>
      <c r="XDX2" s="774"/>
      <c r="XDY2" s="774"/>
      <c r="XDZ2" s="774"/>
      <c r="XEA2" s="774"/>
      <c r="XEB2" s="774"/>
      <c r="XEC2" s="774"/>
      <c r="XED2" s="774"/>
      <c r="XEE2" s="774"/>
      <c r="XEF2" s="774"/>
      <c r="XEG2" s="774"/>
      <c r="XEH2" s="774"/>
      <c r="XEI2" s="774"/>
      <c r="XEJ2" s="774"/>
      <c r="XEK2" s="774"/>
      <c r="XEL2" s="774"/>
      <c r="XEM2" s="774"/>
      <c r="XEN2" s="774"/>
      <c r="XEO2" s="774"/>
      <c r="XEP2" s="774"/>
      <c r="XEQ2" s="774"/>
      <c r="XER2" s="774"/>
      <c r="XES2" s="774"/>
      <c r="XET2" s="774"/>
      <c r="XEU2" s="774"/>
      <c r="XEV2" s="774"/>
      <c r="XEW2" s="774"/>
      <c r="XEX2" s="774"/>
      <c r="XEY2" s="774"/>
      <c r="XEZ2" s="774"/>
      <c r="XFA2" s="774"/>
      <c r="XFB2" s="774"/>
      <c r="XFC2" s="774"/>
      <c r="XFD2" s="774"/>
    </row>
    <row r="3" spans="1:147 16238:16384" ht="27.75" customHeight="1" x14ac:dyDescent="0.45">
      <c r="A3" s="796" t="str">
        <f>CONCATENATE("Semana del ",DAY(B9)," de ",VLOOKUP(MONTH(B9),Hoja1!W1:X12,2,0)," al ",DAY(B9+6)," de ",VLOOKUP(MONTH(B9+6),Hoja1!W1:X12,2,0)," de ",YEAR(B9))</f>
        <v>Semana del 25 de julio al 31 de julio de 2022</v>
      </c>
      <c r="B3" s="796"/>
      <c r="C3" s="796"/>
      <c r="D3" s="796"/>
      <c r="E3" s="796"/>
      <c r="F3" s="796"/>
      <c r="G3" s="796"/>
      <c r="H3" s="796"/>
      <c r="I3" s="796"/>
      <c r="J3" s="796"/>
      <c r="K3" s="796"/>
      <c r="L3" s="796"/>
      <c r="M3" s="796"/>
      <c r="N3" s="796"/>
      <c r="O3" s="796"/>
      <c r="P3" s="796"/>
      <c r="Q3" s="796"/>
      <c r="R3" s="796"/>
      <c r="S3" s="796"/>
      <c r="T3" s="796"/>
      <c r="U3" s="796"/>
      <c r="V3" s="796"/>
      <c r="W3" s="796"/>
      <c r="X3" s="796"/>
      <c r="Y3" s="796"/>
      <c r="Z3" s="796"/>
      <c r="AA3" s="796"/>
      <c r="AB3" s="796"/>
      <c r="AC3" s="796"/>
      <c r="AD3" s="796"/>
      <c r="AE3" s="796"/>
      <c r="AF3" s="796"/>
      <c r="AG3" s="796"/>
      <c r="AH3" s="796"/>
      <c r="AI3" s="796"/>
      <c r="AJ3" s="796"/>
      <c r="AK3" s="796"/>
      <c r="AL3" s="796"/>
      <c r="AM3" s="796"/>
      <c r="AN3" s="796"/>
      <c r="AO3" s="796"/>
      <c r="AP3" s="796"/>
      <c r="AQ3" s="796"/>
      <c r="AR3" s="796"/>
      <c r="AS3" s="796"/>
      <c r="AT3" s="796"/>
      <c r="AU3" s="796"/>
      <c r="AV3" s="796"/>
      <c r="AW3" s="796"/>
      <c r="AX3" s="796"/>
      <c r="AY3" s="796"/>
      <c r="AZ3" s="796"/>
      <c r="BA3" s="796"/>
      <c r="BB3" s="796"/>
      <c r="BC3" s="796"/>
      <c r="BD3" s="796"/>
      <c r="BE3" s="796"/>
      <c r="BF3" s="796"/>
      <c r="BG3" s="796"/>
      <c r="BH3" s="796"/>
      <c r="BI3" s="796"/>
      <c r="BJ3" s="796"/>
      <c r="BK3" s="796"/>
      <c r="BL3" s="796"/>
      <c r="BM3" s="796"/>
      <c r="BN3" s="796"/>
      <c r="BO3" s="796"/>
      <c r="BP3" s="796"/>
      <c r="BQ3" s="796"/>
      <c r="BR3" s="796"/>
      <c r="BS3" s="796"/>
      <c r="BT3" s="796"/>
      <c r="BU3" s="796"/>
      <c r="BV3" s="796"/>
      <c r="BW3" s="796"/>
      <c r="BX3" s="796"/>
      <c r="BY3" s="796"/>
      <c r="BZ3" s="796"/>
      <c r="CA3" s="796"/>
      <c r="CB3" s="796"/>
      <c r="CC3" s="796"/>
      <c r="CD3" s="796"/>
      <c r="CE3" s="796"/>
      <c r="CF3" s="796"/>
      <c r="CG3" s="796"/>
      <c r="CH3" s="796"/>
      <c r="CI3" s="796"/>
      <c r="CJ3" s="796"/>
      <c r="CK3" s="796"/>
      <c r="CL3" s="796"/>
      <c r="CM3" s="796"/>
      <c r="CN3" s="796"/>
      <c r="CO3" s="796"/>
      <c r="CP3" s="796"/>
      <c r="CQ3" s="796"/>
      <c r="CR3" s="796"/>
      <c r="CS3" s="796"/>
      <c r="CT3" s="796"/>
      <c r="CU3" s="796"/>
      <c r="CV3" s="796"/>
      <c r="CW3" s="796"/>
      <c r="CX3" s="796"/>
      <c r="CY3" s="796"/>
      <c r="CZ3" s="796"/>
      <c r="DA3" s="796"/>
      <c r="DB3" s="796"/>
      <c r="DC3" s="796"/>
      <c r="DD3" s="796"/>
      <c r="DE3" s="796"/>
      <c r="DF3" s="796"/>
      <c r="DG3" s="796"/>
      <c r="DH3" s="796"/>
      <c r="DI3" s="796"/>
      <c r="DJ3" s="796"/>
      <c r="DK3" s="796"/>
      <c r="DL3" s="796"/>
      <c r="DM3" s="796"/>
      <c r="DN3" s="796"/>
      <c r="DO3" s="796"/>
      <c r="DP3" s="796"/>
      <c r="DQ3" s="796"/>
      <c r="DR3" s="796"/>
      <c r="DS3" s="796"/>
      <c r="DT3" s="796"/>
      <c r="DU3" s="796"/>
      <c r="DV3" s="796"/>
      <c r="DW3" s="796"/>
      <c r="DX3" s="796"/>
      <c r="DY3" s="796"/>
      <c r="DZ3" s="796"/>
      <c r="EA3" s="796"/>
      <c r="EB3" s="796"/>
      <c r="EC3" s="796"/>
      <c r="ED3" s="796"/>
      <c r="EE3" s="796"/>
      <c r="EF3" s="796"/>
      <c r="EG3" s="796"/>
      <c r="EH3" s="796"/>
      <c r="EI3" s="796"/>
      <c r="EJ3" s="796"/>
      <c r="EK3" s="796"/>
      <c r="EL3" s="796"/>
      <c r="EM3" s="796"/>
      <c r="EN3" s="796"/>
      <c r="EO3" s="796"/>
      <c r="EP3" s="796"/>
    </row>
    <row r="4" spans="1:147 16238:16384" s="179" customFormat="1" ht="39" customHeight="1" x14ac:dyDescent="0.25"/>
    <row r="5" spans="1:147 16238:16384" s="179" customFormat="1" ht="15" customHeight="1" x14ac:dyDescent="0.25">
      <c r="C5" s="186">
        <v>2</v>
      </c>
      <c r="D5" s="186">
        <v>3</v>
      </c>
      <c r="E5" s="186">
        <v>4</v>
      </c>
      <c r="F5" s="186">
        <v>5</v>
      </c>
      <c r="G5" s="186">
        <v>6</v>
      </c>
      <c r="H5" s="186">
        <v>7</v>
      </c>
      <c r="I5" s="186">
        <v>8</v>
      </c>
      <c r="J5" s="186">
        <v>9</v>
      </c>
      <c r="K5" s="186">
        <v>10</v>
      </c>
      <c r="L5" s="186">
        <v>11</v>
      </c>
      <c r="M5" s="186">
        <v>12</v>
      </c>
      <c r="N5" s="186">
        <v>13</v>
      </c>
      <c r="O5" s="186">
        <v>14</v>
      </c>
      <c r="P5" s="186">
        <v>15</v>
      </c>
      <c r="Q5" s="186">
        <v>16</v>
      </c>
      <c r="R5" s="186">
        <v>17</v>
      </c>
      <c r="S5" s="186">
        <v>18</v>
      </c>
      <c r="T5" s="186">
        <v>19</v>
      </c>
      <c r="U5" s="186">
        <v>20</v>
      </c>
      <c r="V5" s="186">
        <v>21</v>
      </c>
      <c r="W5" s="186">
        <v>22</v>
      </c>
      <c r="X5" s="186">
        <v>23</v>
      </c>
      <c r="Y5" s="186">
        <v>24</v>
      </c>
      <c r="Z5" s="186">
        <v>25</v>
      </c>
      <c r="AA5" s="186">
        <v>26</v>
      </c>
      <c r="AB5" s="186">
        <v>27</v>
      </c>
      <c r="AC5" s="186">
        <v>28</v>
      </c>
      <c r="AD5" s="186">
        <v>29</v>
      </c>
      <c r="AE5" s="186">
        <v>30</v>
      </c>
      <c r="AF5" s="186">
        <v>31</v>
      </c>
      <c r="AG5" s="186">
        <v>32</v>
      </c>
      <c r="AH5" s="186">
        <v>33</v>
      </c>
      <c r="AI5" s="186">
        <v>34</v>
      </c>
      <c r="AJ5" s="186">
        <v>35</v>
      </c>
      <c r="AK5" s="186">
        <v>36</v>
      </c>
      <c r="AL5" s="186">
        <v>37</v>
      </c>
      <c r="AM5" s="186">
        <v>38</v>
      </c>
      <c r="AN5" s="186">
        <v>39</v>
      </c>
      <c r="AO5" s="186">
        <v>40</v>
      </c>
      <c r="AP5" s="186">
        <v>41</v>
      </c>
      <c r="AQ5" s="186">
        <v>42</v>
      </c>
      <c r="AR5" s="186">
        <v>43</v>
      </c>
      <c r="AS5" s="186">
        <v>44</v>
      </c>
      <c r="AT5" s="186">
        <v>45</v>
      </c>
      <c r="AU5" s="186">
        <v>46</v>
      </c>
      <c r="AV5" s="186">
        <v>47</v>
      </c>
      <c r="AW5" s="186">
        <v>48</v>
      </c>
      <c r="AX5" s="186">
        <v>49</v>
      </c>
      <c r="AY5" s="186">
        <v>50</v>
      </c>
      <c r="AZ5" s="186">
        <v>51</v>
      </c>
      <c r="BA5" s="186">
        <v>52</v>
      </c>
      <c r="BB5" s="186">
        <v>53</v>
      </c>
      <c r="BC5" s="186">
        <v>54</v>
      </c>
      <c r="BD5" s="186">
        <v>55</v>
      </c>
      <c r="BE5" s="186">
        <v>56</v>
      </c>
      <c r="BF5" s="186">
        <v>57</v>
      </c>
      <c r="BG5" s="186">
        <v>58</v>
      </c>
      <c r="BH5" s="186">
        <v>59</v>
      </c>
      <c r="BI5" s="186">
        <v>60</v>
      </c>
      <c r="BJ5" s="186">
        <v>61</v>
      </c>
      <c r="BK5" s="186">
        <v>62</v>
      </c>
      <c r="BL5" s="186">
        <v>63</v>
      </c>
      <c r="BM5" s="186">
        <v>64</v>
      </c>
      <c r="BN5" s="186">
        <v>65</v>
      </c>
      <c r="BO5" s="186">
        <v>66</v>
      </c>
      <c r="BP5" s="186">
        <v>67</v>
      </c>
      <c r="BQ5" s="186">
        <v>68</v>
      </c>
      <c r="BR5" s="186">
        <v>69</v>
      </c>
      <c r="BS5" s="186">
        <v>70</v>
      </c>
      <c r="BT5" s="186">
        <v>71</v>
      </c>
      <c r="BU5" s="186">
        <v>72</v>
      </c>
      <c r="BV5" s="186">
        <v>73</v>
      </c>
      <c r="BW5" s="186">
        <v>74</v>
      </c>
      <c r="BX5" s="186">
        <v>75</v>
      </c>
      <c r="BY5" s="186">
        <v>76</v>
      </c>
      <c r="BZ5" s="186">
        <v>77</v>
      </c>
      <c r="CA5" s="186">
        <v>78</v>
      </c>
      <c r="CB5" s="186">
        <v>79</v>
      </c>
      <c r="CC5" s="186">
        <v>80</v>
      </c>
      <c r="CD5" s="186">
        <v>81</v>
      </c>
      <c r="CE5" s="186">
        <v>82</v>
      </c>
      <c r="CF5" s="186">
        <v>83</v>
      </c>
      <c r="CG5" s="186">
        <v>84</v>
      </c>
      <c r="CH5" s="186">
        <v>85</v>
      </c>
      <c r="CI5" s="186">
        <v>86</v>
      </c>
      <c r="CJ5" s="186">
        <v>87</v>
      </c>
      <c r="CK5" s="186">
        <v>88</v>
      </c>
      <c r="CL5" s="186">
        <v>89</v>
      </c>
      <c r="CM5" s="186">
        <v>90</v>
      </c>
      <c r="CN5" s="186">
        <v>91</v>
      </c>
      <c r="CO5" s="186">
        <v>92</v>
      </c>
      <c r="CP5" s="186">
        <v>93</v>
      </c>
      <c r="CQ5" s="186">
        <v>94</v>
      </c>
      <c r="CR5" s="186">
        <v>95</v>
      </c>
      <c r="CS5" s="186">
        <v>96</v>
      </c>
      <c r="CT5" s="186">
        <v>97</v>
      </c>
      <c r="CU5" s="186">
        <v>98</v>
      </c>
      <c r="CV5" s="186">
        <v>99</v>
      </c>
      <c r="CW5" s="186">
        <v>100</v>
      </c>
      <c r="CX5" s="186">
        <v>101</v>
      </c>
      <c r="CY5" s="186">
        <v>102</v>
      </c>
      <c r="CZ5" s="186">
        <v>103</v>
      </c>
      <c r="DA5" s="186">
        <v>104</v>
      </c>
      <c r="DB5" s="186">
        <v>105</v>
      </c>
      <c r="DC5" s="186">
        <v>106</v>
      </c>
      <c r="DD5" s="186">
        <v>107</v>
      </c>
      <c r="DE5" s="186">
        <v>108</v>
      </c>
      <c r="DF5" s="186">
        <v>109</v>
      </c>
      <c r="DG5" s="186">
        <v>110</v>
      </c>
      <c r="DH5" s="186">
        <v>111</v>
      </c>
      <c r="DI5" s="186">
        <v>112</v>
      </c>
      <c r="DJ5" s="186">
        <v>113</v>
      </c>
      <c r="DK5" s="186">
        <v>114</v>
      </c>
      <c r="DL5" s="186">
        <v>115</v>
      </c>
      <c r="DM5" s="186">
        <v>116</v>
      </c>
      <c r="DN5" s="186">
        <v>117</v>
      </c>
      <c r="DO5" s="186">
        <v>118</v>
      </c>
      <c r="DP5" s="186">
        <v>119</v>
      </c>
      <c r="DQ5" s="186">
        <v>120</v>
      </c>
      <c r="DR5" s="186">
        <v>121</v>
      </c>
      <c r="DS5" s="186">
        <v>122</v>
      </c>
      <c r="DT5" s="186">
        <v>123</v>
      </c>
      <c r="DU5" s="186">
        <v>124</v>
      </c>
      <c r="DV5" s="186">
        <v>125</v>
      </c>
      <c r="DW5" s="186">
        <v>126</v>
      </c>
      <c r="DX5" s="186">
        <v>127</v>
      </c>
      <c r="DY5" s="186">
        <v>128</v>
      </c>
      <c r="DZ5" s="186">
        <v>129</v>
      </c>
      <c r="EA5" s="186">
        <v>130</v>
      </c>
      <c r="EB5" s="186">
        <v>131</v>
      </c>
      <c r="EC5" s="186">
        <v>132</v>
      </c>
      <c r="ED5" s="186">
        <v>133</v>
      </c>
      <c r="EE5" s="186">
        <v>134</v>
      </c>
      <c r="EF5" s="186">
        <v>135</v>
      </c>
      <c r="EG5" s="186">
        <v>136</v>
      </c>
      <c r="EH5" s="186">
        <v>137</v>
      </c>
      <c r="EI5" s="186">
        <v>138</v>
      </c>
      <c r="EJ5" s="186">
        <v>139</v>
      </c>
      <c r="EK5" s="186">
        <v>140</v>
      </c>
      <c r="EL5" s="186">
        <v>141</v>
      </c>
      <c r="EM5" s="186">
        <v>142</v>
      </c>
      <c r="EN5" s="186">
        <v>143</v>
      </c>
      <c r="EO5" s="186">
        <v>144</v>
      </c>
      <c r="EP5" s="186">
        <v>145</v>
      </c>
    </row>
    <row r="6" spans="1:147 16238:16384" s="187" customFormat="1" ht="21" x14ac:dyDescent="0.35">
      <c r="B6" s="179"/>
      <c r="C6" s="781">
        <v>0</v>
      </c>
      <c r="D6" s="782"/>
      <c r="E6" s="782"/>
      <c r="F6" s="782"/>
      <c r="G6" s="782"/>
      <c r="H6" s="783"/>
      <c r="I6" s="781">
        <v>4.1666666666666664E-2</v>
      </c>
      <c r="J6" s="782"/>
      <c r="K6" s="782"/>
      <c r="L6" s="782"/>
      <c r="M6" s="782"/>
      <c r="N6" s="783"/>
      <c r="O6" s="781">
        <v>8.3333333333333301E-2</v>
      </c>
      <c r="P6" s="782"/>
      <c r="Q6" s="782"/>
      <c r="R6" s="782"/>
      <c r="S6" s="782"/>
      <c r="T6" s="783"/>
      <c r="U6" s="781">
        <v>0.125</v>
      </c>
      <c r="V6" s="782"/>
      <c r="W6" s="782"/>
      <c r="X6" s="782"/>
      <c r="Y6" s="782"/>
      <c r="Z6" s="783"/>
      <c r="AA6" s="781">
        <v>0.16666666666666699</v>
      </c>
      <c r="AB6" s="782"/>
      <c r="AC6" s="782"/>
      <c r="AD6" s="782"/>
      <c r="AE6" s="782"/>
      <c r="AF6" s="783"/>
      <c r="AG6" s="781">
        <v>0.20833333333333301</v>
      </c>
      <c r="AH6" s="782"/>
      <c r="AI6" s="782"/>
      <c r="AJ6" s="782"/>
      <c r="AK6" s="782"/>
      <c r="AL6" s="783"/>
      <c r="AM6" s="781">
        <v>0.25</v>
      </c>
      <c r="AN6" s="782"/>
      <c r="AO6" s="782"/>
      <c r="AP6" s="782"/>
      <c r="AQ6" s="782"/>
      <c r="AR6" s="783"/>
      <c r="AS6" s="781">
        <v>0.29166666666666702</v>
      </c>
      <c r="AT6" s="782"/>
      <c r="AU6" s="782"/>
      <c r="AV6" s="782"/>
      <c r="AW6" s="782"/>
      <c r="AX6" s="783"/>
      <c r="AY6" s="781">
        <v>0.33333333333333298</v>
      </c>
      <c r="AZ6" s="782"/>
      <c r="BA6" s="782"/>
      <c r="BB6" s="782"/>
      <c r="BC6" s="782"/>
      <c r="BD6" s="783"/>
      <c r="BE6" s="781">
        <v>0.375</v>
      </c>
      <c r="BF6" s="782"/>
      <c r="BG6" s="782"/>
      <c r="BH6" s="782"/>
      <c r="BI6" s="782"/>
      <c r="BJ6" s="783"/>
      <c r="BK6" s="781">
        <v>0.41666666666666702</v>
      </c>
      <c r="BL6" s="782"/>
      <c r="BM6" s="782"/>
      <c r="BN6" s="782"/>
      <c r="BO6" s="782"/>
      <c r="BP6" s="783"/>
      <c r="BQ6" s="781">
        <v>0.45833333333333298</v>
      </c>
      <c r="BR6" s="782"/>
      <c r="BS6" s="782"/>
      <c r="BT6" s="782"/>
      <c r="BU6" s="782"/>
      <c r="BV6" s="783"/>
      <c r="BW6" s="781">
        <v>0.5</v>
      </c>
      <c r="BX6" s="782"/>
      <c r="BY6" s="782"/>
      <c r="BZ6" s="782"/>
      <c r="CA6" s="782"/>
      <c r="CB6" s="783"/>
      <c r="CC6" s="781">
        <v>0.54166666666666696</v>
      </c>
      <c r="CD6" s="782"/>
      <c r="CE6" s="782"/>
      <c r="CF6" s="782"/>
      <c r="CG6" s="782"/>
      <c r="CH6" s="783"/>
      <c r="CI6" s="781">
        <v>0.58333333333333304</v>
      </c>
      <c r="CJ6" s="782"/>
      <c r="CK6" s="782"/>
      <c r="CL6" s="782"/>
      <c r="CM6" s="782"/>
      <c r="CN6" s="783"/>
      <c r="CO6" s="781">
        <v>0.625</v>
      </c>
      <c r="CP6" s="782"/>
      <c r="CQ6" s="782"/>
      <c r="CR6" s="782"/>
      <c r="CS6" s="782"/>
      <c r="CT6" s="783"/>
      <c r="CU6" s="781">
        <v>0.66666666666666696</v>
      </c>
      <c r="CV6" s="782"/>
      <c r="CW6" s="782"/>
      <c r="CX6" s="782"/>
      <c r="CY6" s="782"/>
      <c r="CZ6" s="783"/>
      <c r="DA6" s="781">
        <v>0.70833333333333304</v>
      </c>
      <c r="DB6" s="782"/>
      <c r="DC6" s="782"/>
      <c r="DD6" s="782"/>
      <c r="DE6" s="782"/>
      <c r="DF6" s="783"/>
      <c r="DG6" s="781">
        <v>0.75</v>
      </c>
      <c r="DH6" s="782"/>
      <c r="DI6" s="782"/>
      <c r="DJ6" s="782"/>
      <c r="DK6" s="782"/>
      <c r="DL6" s="783"/>
      <c r="DM6" s="781">
        <v>0.79166666666666696</v>
      </c>
      <c r="DN6" s="782"/>
      <c r="DO6" s="782"/>
      <c r="DP6" s="782"/>
      <c r="DQ6" s="782"/>
      <c r="DR6" s="783"/>
      <c r="DS6" s="781">
        <v>0.83333333333333304</v>
      </c>
      <c r="DT6" s="782"/>
      <c r="DU6" s="782"/>
      <c r="DV6" s="782"/>
      <c r="DW6" s="782"/>
      <c r="DX6" s="783"/>
      <c r="DY6" s="781">
        <v>0.875</v>
      </c>
      <c r="DZ6" s="782"/>
      <c r="EA6" s="782"/>
      <c r="EB6" s="782"/>
      <c r="EC6" s="782"/>
      <c r="ED6" s="783"/>
      <c r="EE6" s="781">
        <v>0.91666666666666696</v>
      </c>
      <c r="EF6" s="782"/>
      <c r="EG6" s="782"/>
      <c r="EH6" s="782"/>
      <c r="EI6" s="782"/>
      <c r="EJ6" s="783"/>
      <c r="EK6" s="781">
        <v>0.95833333333333304</v>
      </c>
      <c r="EL6" s="782"/>
      <c r="EM6" s="782"/>
      <c r="EN6" s="782"/>
      <c r="EO6" s="782"/>
      <c r="EP6" s="783"/>
    </row>
    <row r="7" spans="1:147 16238:16384" s="179" customFormat="1" ht="3.75" customHeight="1" x14ac:dyDescent="0.25">
      <c r="C7" s="825"/>
      <c r="D7" s="826"/>
      <c r="E7" s="826"/>
      <c r="F7" s="826"/>
      <c r="G7" s="826"/>
      <c r="H7" s="826"/>
      <c r="I7" s="826"/>
      <c r="J7" s="826"/>
      <c r="K7" s="826"/>
      <c r="L7" s="826"/>
      <c r="M7" s="826"/>
      <c r="N7" s="826"/>
      <c r="O7" s="827"/>
      <c r="P7" s="827"/>
      <c r="Q7" s="827"/>
      <c r="R7" s="827"/>
      <c r="S7" s="827"/>
      <c r="T7" s="827"/>
      <c r="U7" s="827"/>
      <c r="V7" s="827"/>
      <c r="W7" s="827"/>
      <c r="X7" s="827"/>
      <c r="Y7" s="827"/>
      <c r="Z7" s="827"/>
      <c r="AA7" s="827"/>
      <c r="AB7" s="827"/>
      <c r="AC7" s="827"/>
      <c r="AD7" s="827"/>
      <c r="AE7" s="827"/>
      <c r="AF7" s="827"/>
      <c r="AG7" s="827"/>
      <c r="AH7" s="827"/>
      <c r="AI7" s="827"/>
      <c r="AJ7" s="827"/>
      <c r="AK7" s="827"/>
      <c r="AL7" s="827"/>
      <c r="AM7" s="827"/>
      <c r="AN7" s="827"/>
      <c r="AO7" s="827"/>
      <c r="AP7" s="827"/>
      <c r="AQ7" s="827"/>
      <c r="AR7" s="827"/>
      <c r="AS7" s="827"/>
      <c r="AT7" s="827"/>
      <c r="AU7" s="827"/>
      <c r="AV7" s="827"/>
      <c r="AW7" s="827"/>
      <c r="AX7" s="827"/>
      <c r="AY7" s="826"/>
      <c r="AZ7" s="826"/>
      <c r="BA7" s="826"/>
      <c r="BB7" s="826"/>
      <c r="BC7" s="826"/>
      <c r="BD7" s="826"/>
      <c r="BE7" s="826"/>
      <c r="BF7" s="826"/>
      <c r="BG7" s="826"/>
      <c r="BH7" s="826"/>
      <c r="BI7" s="826"/>
      <c r="BJ7" s="826"/>
      <c r="BK7" s="826"/>
      <c r="BL7" s="826"/>
      <c r="BM7" s="826"/>
      <c r="BN7" s="826"/>
      <c r="BO7" s="826"/>
      <c r="BP7" s="826"/>
      <c r="BQ7" s="826"/>
      <c r="BR7" s="826"/>
      <c r="BS7" s="826"/>
      <c r="BT7" s="826"/>
      <c r="BU7" s="826"/>
      <c r="BV7" s="826"/>
      <c r="BW7" s="826"/>
      <c r="BX7" s="826"/>
      <c r="BY7" s="826"/>
      <c r="BZ7" s="826"/>
      <c r="CA7" s="826"/>
      <c r="CB7" s="826"/>
      <c r="CC7" s="826"/>
      <c r="CD7" s="826"/>
      <c r="CE7" s="826"/>
      <c r="CF7" s="826"/>
      <c r="CG7" s="826"/>
      <c r="CH7" s="826"/>
      <c r="CI7" s="826"/>
      <c r="CJ7" s="826"/>
      <c r="CK7" s="826"/>
      <c r="CL7" s="826"/>
      <c r="CM7" s="826"/>
      <c r="CN7" s="826"/>
      <c r="CO7" s="826"/>
      <c r="CP7" s="826"/>
      <c r="CQ7" s="826"/>
      <c r="CR7" s="826"/>
      <c r="CS7" s="826"/>
      <c r="CT7" s="826"/>
      <c r="CU7" s="826"/>
      <c r="CV7" s="826"/>
      <c r="CW7" s="826"/>
      <c r="CX7" s="826"/>
      <c r="CY7" s="826"/>
      <c r="CZ7" s="826"/>
      <c r="DA7" s="826"/>
      <c r="DB7" s="826"/>
      <c r="DC7" s="826"/>
      <c r="DD7" s="826"/>
      <c r="DE7" s="826"/>
      <c r="DF7" s="826"/>
      <c r="DG7" s="826"/>
      <c r="DH7" s="826"/>
      <c r="DI7" s="826"/>
      <c r="DJ7" s="826"/>
      <c r="DK7" s="826"/>
      <c r="DL7" s="826"/>
      <c r="DM7" s="826"/>
      <c r="DN7" s="826"/>
      <c r="DO7" s="826"/>
      <c r="DP7" s="826"/>
      <c r="DQ7" s="826"/>
      <c r="DR7" s="826"/>
      <c r="DS7" s="826"/>
      <c r="DT7" s="826"/>
      <c r="DU7" s="826"/>
      <c r="DV7" s="826"/>
      <c r="DW7" s="826"/>
      <c r="DX7" s="826"/>
      <c r="DY7" s="826"/>
      <c r="DZ7" s="826"/>
      <c r="EA7" s="826"/>
      <c r="EB7" s="826"/>
      <c r="EC7" s="826"/>
      <c r="ED7" s="826"/>
      <c r="EE7" s="826"/>
      <c r="EF7" s="826"/>
      <c r="EG7" s="826"/>
      <c r="EH7" s="826"/>
      <c r="EI7" s="826"/>
      <c r="EJ7" s="826"/>
      <c r="EK7" s="826"/>
      <c r="EL7" s="826"/>
      <c r="EM7" s="826"/>
      <c r="EN7" s="826"/>
      <c r="EO7" s="826"/>
      <c r="EP7" s="828"/>
    </row>
    <row r="8" spans="1:147 16238:16384" s="179" customFormat="1" ht="21" customHeight="1" x14ac:dyDescent="0.35">
      <c r="B8" s="191" t="str">
        <f>IF(WEEKDAY(B9)=2,"LUNES",IF(WEEKDAY(B9)=3,"MARTES",IF(WEEKDAY(B9)=4,"MIÉRCOLES",IF(WEEKDAY(B9)=5,"JUEVES",IF(WEEKDAY(B9)=6,"VIERNES",IF(WEEKDAY(B9)=7,"SÁBADO","DOMINGO"))))))</f>
        <v>LUNES</v>
      </c>
      <c r="C8" s="766">
        <f>IFERROR(VLOOKUP($B$9,Programación!$D$12:$ER$376,C5,0),"")</f>
        <v>0</v>
      </c>
      <c r="D8" s="766">
        <f>IFERROR(VLOOKUP($B$9,Programación!$D$12:$ER$376,D5,0),"")</f>
        <v>0</v>
      </c>
      <c r="E8" s="766">
        <f>IFERROR(VLOOKUP($B$9,Programación!$D$12:$ER$376,E5,0),"")</f>
        <v>0</v>
      </c>
      <c r="F8" s="770">
        <f>IFERROR(VLOOKUP($B$9,Programación!$D$12:$ER$376,F5,0),"")</f>
        <v>0</v>
      </c>
      <c r="G8" s="766">
        <f>IFERROR(VLOOKUP($B$9,Programación!$D$12:$ER$376,G5,0),"")</f>
        <v>0</v>
      </c>
      <c r="H8" s="766">
        <f>IFERROR(VLOOKUP($B$9,Programación!$D$12:$ER$376,H5,0),"")</f>
        <v>0</v>
      </c>
      <c r="I8" s="762">
        <f>IFERROR(VLOOKUP($B$9,Programación!$D$12:$ER$376,I5,0),"")</f>
        <v>0</v>
      </c>
      <c r="J8" s="766">
        <f>IFERROR(VLOOKUP($B$9,Programación!$D$12:$ER$376,J5,0),"")</f>
        <v>0</v>
      </c>
      <c r="K8" s="766">
        <f>IFERROR(VLOOKUP($B$9,Programación!$D$12:$ER$376,K5,0),"")</f>
        <v>0</v>
      </c>
      <c r="L8" s="770">
        <f>IFERROR(VLOOKUP($B$9,Programación!$D$12:$ER$376,L5,0),"")</f>
        <v>0</v>
      </c>
      <c r="M8" s="766">
        <f>IFERROR(VLOOKUP($B$9,Programación!$D$12:$ER$376,M5,0),"")</f>
        <v>0</v>
      </c>
      <c r="N8" s="766">
        <f>IFERROR(VLOOKUP($B$9,Programación!$D$12:$ER$376,N5,0),"")</f>
        <v>0</v>
      </c>
      <c r="O8" s="762">
        <f>IFERROR(VLOOKUP($B$9,Programación!$D$12:$ER$376,O5,0),"")</f>
        <v>0</v>
      </c>
      <c r="P8" s="766">
        <f>IFERROR(VLOOKUP($B$9,Programación!$D$12:$ER$376,P5,0),"")</f>
        <v>0</v>
      </c>
      <c r="Q8" s="766">
        <f>IFERROR(VLOOKUP($B$9,Programación!$D$12:$ER$376,Q5,0),"")</f>
        <v>0</v>
      </c>
      <c r="R8" s="770">
        <f>IFERROR(VLOOKUP($B$9,Programación!$D$12:$ER$376,R5,0),"")</f>
        <v>0</v>
      </c>
      <c r="S8" s="766">
        <f>IFERROR(VLOOKUP($B$9,Programación!$D$12:$ER$376,S5,0),"")</f>
        <v>0</v>
      </c>
      <c r="T8" s="766">
        <f>IFERROR(VLOOKUP($B$9,Programación!$D$12:$ER$376,T5,0),"")</f>
        <v>0</v>
      </c>
      <c r="U8" s="762">
        <f>IFERROR(VLOOKUP($B$9,Programación!$D$12:$ER$376,U5,0),"")</f>
        <v>0</v>
      </c>
      <c r="V8" s="766">
        <f>IFERROR(VLOOKUP($B$9,Programación!$D$12:$ER$376,V5,0),"")</f>
        <v>0</v>
      </c>
      <c r="W8" s="766">
        <f>IFERROR(VLOOKUP($B$9,Programación!$D$12:$ER$376,W5,0),"")</f>
        <v>0</v>
      </c>
      <c r="X8" s="770">
        <f>IFERROR(VLOOKUP($B$9,Programación!$D$12:$ER$376,X5,0),"")</f>
        <v>0</v>
      </c>
      <c r="Y8" s="766">
        <f>IFERROR(VLOOKUP($B$9,Programación!$D$12:$ER$376,Y5,0),"")</f>
        <v>0</v>
      </c>
      <c r="Z8" s="766">
        <f>IFERROR(VLOOKUP($B$9,Programación!$D$12:$ER$376,Z5,0),"")</f>
        <v>0</v>
      </c>
      <c r="AA8" s="762">
        <f>IFERROR(VLOOKUP($B$9,Programación!$D$12:$ER$376,AA5,0),"")</f>
        <v>0</v>
      </c>
      <c r="AB8" s="766">
        <f>IFERROR(VLOOKUP($B$9,Programación!$D$12:$ER$376,AB5,0),"")</f>
        <v>0</v>
      </c>
      <c r="AC8" s="766">
        <f>IFERROR(VLOOKUP($B$9,Programación!$D$12:$ER$376,AC5,0),"")</f>
        <v>0</v>
      </c>
      <c r="AD8" s="770">
        <f>IFERROR(VLOOKUP($B$9,Programación!$D$12:$ER$376,AD5,0),"")</f>
        <v>0</v>
      </c>
      <c r="AE8" s="766">
        <f>IFERROR(VLOOKUP($B$9,Programación!$D$12:$ER$376,AE5,0),"")</f>
        <v>0</v>
      </c>
      <c r="AF8" s="766">
        <f>IFERROR(VLOOKUP($B$9,Programación!$D$12:$ER$376,AF5,0),"")</f>
        <v>0</v>
      </c>
      <c r="AG8" s="762">
        <f>IFERROR(VLOOKUP($B$9,Programación!$D$12:$ER$376,AG5,0),"")</f>
        <v>0</v>
      </c>
      <c r="AH8" s="766">
        <f>IFERROR(VLOOKUP($B$9,Programación!$D$12:$ER$376,AH5,0),"")</f>
        <v>0</v>
      </c>
      <c r="AI8" s="766">
        <f>IFERROR(VLOOKUP($B$9,Programación!$D$12:$ER$376,AI5,0),"")</f>
        <v>0</v>
      </c>
      <c r="AJ8" s="770">
        <f>IFERROR(VLOOKUP($B$9,Programación!$D$12:$ER$376,AJ5,0),"")</f>
        <v>0</v>
      </c>
      <c r="AK8" s="766">
        <f>IFERROR(VLOOKUP($B$9,Programación!$D$12:$ER$376,AK5,0),"")</f>
        <v>0</v>
      </c>
      <c r="AL8" s="766">
        <f>IFERROR(VLOOKUP($B$9,Programación!$D$12:$ER$376,AL5,0),"")</f>
        <v>0</v>
      </c>
      <c r="AM8" s="784">
        <f>IFERROR(VLOOKUP($B$9,Programación!$D$12:$ER$376,AM5,0),"")</f>
        <v>0</v>
      </c>
      <c r="AN8" s="790">
        <f>IFERROR(VLOOKUP($B$9,Programación!$D$12:$ER$376,AN5,0),"")</f>
        <v>0</v>
      </c>
      <c r="AO8" s="786">
        <f>IFERROR(VLOOKUP($B$9,Programación!$D$12:$ER$376,AO5,0),"")</f>
        <v>0</v>
      </c>
      <c r="AP8" s="797">
        <f>IFERROR(VLOOKUP($B$9,Programación!$D$12:$ER$376,AP5,0),"")</f>
        <v>0</v>
      </c>
      <c r="AQ8" s="790">
        <f>IFERROR(VLOOKUP($B$9,Programación!$D$12:$ER$376,AQ5,0),"")</f>
        <v>0</v>
      </c>
      <c r="AR8" s="786">
        <f>IFERROR(VLOOKUP($B$9,Programación!$D$12:$ER$376,AR5,0),"")</f>
        <v>0</v>
      </c>
      <c r="AS8" s="784" t="str">
        <f>IFERROR(VLOOKUP($B$9,Programación!$D$12:$ER$376,AS5,0),"")</f>
        <v>MANTTO</v>
      </c>
      <c r="AT8" s="790" t="str">
        <f>IFERROR(VLOOKUP($B$9,Programación!$D$12:$ER$376,AT5,0),"")</f>
        <v>MANTTO</v>
      </c>
      <c r="AU8" s="786" t="str">
        <f>IFERROR(VLOOKUP($B$9,Programación!$D$12:$ER$376,AU5,0),"")</f>
        <v>MANTTO</v>
      </c>
      <c r="AV8" s="797" t="str">
        <f>IFERROR(VLOOKUP($B$9,Programación!$D$12:$ER$376,AV5,0),"")</f>
        <v>MANTTO</v>
      </c>
      <c r="AW8" s="790" t="str">
        <f>IFERROR(VLOOKUP($B$9,Programación!$D$12:$ER$376,AW5,0),"")</f>
        <v>MANTTO</v>
      </c>
      <c r="AX8" s="786" t="str">
        <f>IFERROR(VLOOKUP($B$9,Programación!$D$12:$ER$376,AX5,0),"")</f>
        <v>MANTTO</v>
      </c>
      <c r="AY8" s="784" t="str">
        <f>IFERROR(VLOOKUP($B$9,Programación!$D$12:$ER$376,AY5,0),"")</f>
        <v>MANTTO</v>
      </c>
      <c r="AZ8" s="790" t="str">
        <f>IFERROR(VLOOKUP($B$9,Programación!$D$12:$ER$376,AZ5,0),"")</f>
        <v>MANTTO</v>
      </c>
      <c r="BA8" s="786" t="str">
        <f>IFERROR(VLOOKUP($B$9,Programación!$D$12:$ER$376,BA5,0),"")</f>
        <v>MANTTO</v>
      </c>
      <c r="BB8" s="797" t="str">
        <f>IFERROR(VLOOKUP($B$9,Programación!$D$12:$ER$376,BB5,0),"")</f>
        <v>MANTTO</v>
      </c>
      <c r="BC8" s="790" t="str">
        <f>IFERROR(VLOOKUP($B$9,Programación!$D$12:$ER$376,BC5,0),"")</f>
        <v>MANTTO</v>
      </c>
      <c r="BD8" s="760" t="str">
        <f>IFERROR(VLOOKUP($B$9,Programación!$D$12:$ER$376,BD5,0),"")</f>
        <v>MANTTO</v>
      </c>
      <c r="BE8" s="784" t="str">
        <f>IFERROR(VLOOKUP($B$9,Programación!$D$12:$ER$376,BE5,0),"")</f>
        <v>MANTTO</v>
      </c>
      <c r="BF8" s="790" t="str">
        <f>IFERROR(VLOOKUP($B$9,Programación!$D$12:$ER$376,BF5,0),"")</f>
        <v>MANTTO</v>
      </c>
      <c r="BG8" s="786" t="str">
        <f>IFERROR(VLOOKUP($B$9,Programación!$D$12:$ER$376,BG5,0),"")</f>
        <v>EJC</v>
      </c>
      <c r="BH8" s="788" t="str">
        <f>IFERROR(VLOOKUP($B$9,Programación!$D$12:$ER$376,BH5,0),"")</f>
        <v>EJC</v>
      </c>
      <c r="BI8" s="790" t="str">
        <f>IFERROR(VLOOKUP($B$9,Programación!$D$12:$ER$376,BI5,0),"")</f>
        <v>EJC</v>
      </c>
      <c r="BJ8" s="760" t="str">
        <f>IFERROR(VLOOKUP($B$9,Programación!$D$12:$ER$376,BJ5,0),"")</f>
        <v>EJC</v>
      </c>
      <c r="BK8" s="762" t="str">
        <f>IFERROR(VLOOKUP($B$9,Programación!$D$12:$ER$376,BK5,0),"")</f>
        <v>EJC</v>
      </c>
      <c r="BL8" s="768" t="str">
        <f>IFERROR(VLOOKUP($B$9,Programación!$D$12:$ER$376,BL5,0),"")</f>
        <v>EJC</v>
      </c>
      <c r="BM8" s="777" t="str">
        <f>IFERROR(VLOOKUP($B$9,Programación!$D$12:$ER$376,BM5,0),"")</f>
        <v>EJC</v>
      </c>
      <c r="BN8" s="772" t="str">
        <f>IFERROR(VLOOKUP($B$9,Programación!$D$12:$ER$376,BN5,0),"")</f>
        <v>EJC</v>
      </c>
      <c r="BO8" s="768" t="str">
        <f>IFERROR(VLOOKUP($B$9,Programación!$D$12:$ER$376,BO5,0),"")</f>
        <v>EJC</v>
      </c>
      <c r="BP8" s="758" t="str">
        <f>IFERROR(VLOOKUP($B$9,Programación!$D$12:$ER$376,BP5,0),"")</f>
        <v>CC</v>
      </c>
      <c r="BQ8" s="762" t="str">
        <f>IFERROR(VLOOKUP($B$9,Programación!$D$12:$ER$376,BQ5,0),"")</f>
        <v>EJC</v>
      </c>
      <c r="BR8" s="768" t="str">
        <f>IFERROR(VLOOKUP($B$9,Programación!$D$12:$ER$376,BR5,0),"")</f>
        <v>EJC</v>
      </c>
      <c r="BS8" s="777" t="str">
        <f>IFERROR(VLOOKUP($B$9,Programación!$D$12:$ER$376,BS5,0),"")</f>
        <v>EJC</v>
      </c>
      <c r="BT8" s="772" t="str">
        <f>IFERROR(VLOOKUP($B$9,Programación!$D$12:$ER$376,BT5,0),"")</f>
        <v>EJC</v>
      </c>
      <c r="BU8" s="768" t="str">
        <f>IFERROR(VLOOKUP($B$9,Programación!$D$12:$ER$376,BU5,0),"")</f>
        <v>EJC</v>
      </c>
      <c r="BV8" s="758" t="str">
        <f>IFERROR(VLOOKUP($B$9,Programación!$D$12:$ER$376,BV5,0),"")</f>
        <v>EJC</v>
      </c>
      <c r="BW8" s="762" t="str">
        <f>IFERROR(VLOOKUP($B$9,Programación!$D$12:$ER$376,BW5,0),"")</f>
        <v>EJC</v>
      </c>
      <c r="BX8" s="768" t="str">
        <f>IFERROR(VLOOKUP($B$9,Programación!$D$12:$ER$376,BX5,0),"")</f>
        <v>EJC</v>
      </c>
      <c r="BY8" s="777" t="str">
        <f>IFERROR(VLOOKUP($B$9,Programación!$D$12:$ER$376,BY5,0),"")</f>
        <v>EJC</v>
      </c>
      <c r="BZ8" s="772" t="str">
        <f>IFERROR(VLOOKUP($B$9,Programación!$D$12:$ER$376,BZ5,0),"")</f>
        <v>CC</v>
      </c>
      <c r="CA8" s="768" t="str">
        <f>IFERROR(VLOOKUP($B$9,Programación!$D$12:$ER$376,CA5,0),"")</f>
        <v>EJC</v>
      </c>
      <c r="CB8" s="758" t="str">
        <f>IFERROR(VLOOKUP($B$9,Programación!$D$12:$ER$376,CB5,0),"")</f>
        <v>EJC</v>
      </c>
      <c r="CC8" s="762" t="str">
        <f>IFERROR(VLOOKUP($B$9,Programación!$D$12:$ER$376,CC5,0),"")</f>
        <v>EJC</v>
      </c>
      <c r="CD8" s="768" t="str">
        <f>IFERROR(VLOOKUP($B$9,Programación!$D$12:$ER$376,CD5,0),"")</f>
        <v>EJC</v>
      </c>
      <c r="CE8" s="766" t="str">
        <f>IFERROR(VLOOKUP($B$9,Programación!$D$12:$ER$376,CE5,0),"")</f>
        <v>EJC</v>
      </c>
      <c r="CF8" s="772" t="str">
        <f>IFERROR(VLOOKUP($B$9,Programación!$D$12:$ER$376,CF5,0),"")</f>
        <v>EJC</v>
      </c>
      <c r="CG8" s="768" t="str">
        <f>IFERROR(VLOOKUP($B$9,Programación!$D$12:$ER$376,CG5,0),"")</f>
        <v>EJC</v>
      </c>
      <c r="CH8" s="766" t="str">
        <f>IFERROR(VLOOKUP($B$9,Programación!$D$12:$ER$376,CH5,0),"")</f>
        <v>EJC</v>
      </c>
      <c r="CI8" s="775" t="str">
        <f>IFERROR(VLOOKUP($B$9,Programación!$D$12:$ER$376,CI5,0),"")</f>
        <v>EJC</v>
      </c>
      <c r="CJ8" s="768" t="str">
        <f>IFERROR(VLOOKUP($B$9,Programación!$D$12:$ER$376,CJ5,0),"")</f>
        <v>CC</v>
      </c>
      <c r="CK8" s="766" t="str">
        <f>IFERROR(VLOOKUP($B$9,Programación!$D$12:$ER$376,CK5,0),"")</f>
        <v>EJC</v>
      </c>
      <c r="CL8" s="772" t="str">
        <f>IFERROR(VLOOKUP($B$9,Programación!$D$12:$ER$376,CL5,0),"")</f>
        <v>EJC</v>
      </c>
      <c r="CM8" s="766" t="str">
        <f>IFERROR(VLOOKUP($B$9,Programación!$D$12:$ER$376,CM5,0),"")</f>
        <v>EJC</v>
      </c>
      <c r="CN8" s="758" t="str">
        <f>IFERROR(VLOOKUP($B$9,Programación!$D$12:$ER$376,CN5,0),"")</f>
        <v>EJC</v>
      </c>
      <c r="CO8" s="762" t="str">
        <f>IFERROR(VLOOKUP($B$9,Programación!$D$12:$ER$376,CO5,0),"")</f>
        <v>EJC</v>
      </c>
      <c r="CP8" s="768" t="str">
        <f>IFERROR(VLOOKUP($B$9,Programación!$D$12:$ER$376,CP5,0),"")</f>
        <v>EJC</v>
      </c>
      <c r="CQ8" s="766" t="str">
        <f>IFERROR(VLOOKUP($B$9,Programación!$D$12:$ER$376,CQ5,0),"")</f>
        <v>EJC</v>
      </c>
      <c r="CR8" s="772" t="str">
        <f>IFERROR(VLOOKUP($B$9,Programación!$D$12:$ER$376,CR5,0),"")</f>
        <v>EJC</v>
      </c>
      <c r="CS8" s="768" t="str">
        <f>IFERROR(VLOOKUP($B$9,Programación!$D$12:$ER$376,CS5,0),"")</f>
        <v>EJC</v>
      </c>
      <c r="CT8" s="758" t="str">
        <f>IFERROR(VLOOKUP($B$9,Programación!$D$12:$ER$376,CT5,0),"")</f>
        <v>CC</v>
      </c>
      <c r="CU8" s="779" t="str">
        <f>IFERROR(VLOOKUP($B$9,Programación!$D$12:$ER$376,CU5,0),"")</f>
        <v>EJC</v>
      </c>
      <c r="CV8" s="768" t="str">
        <f>IFERROR(VLOOKUP($B$9,Programación!$D$12:$ER$376,CV5,0),"")</f>
        <v>EJC</v>
      </c>
      <c r="CW8" s="766" t="str">
        <f>IFERROR(VLOOKUP($B$9,Programación!$D$12:$ER$376,CW5,0),"")</f>
        <v>EJC</v>
      </c>
      <c r="CX8" s="772" t="str">
        <f>IFERROR(VLOOKUP($B$9,Programación!$D$12:$ER$376,CX5,0),"")</f>
        <v>EJC</v>
      </c>
      <c r="CY8" s="766" t="str">
        <f>IFERROR(VLOOKUP($B$9,Programación!$D$12:$ER$376,CY5,0),"")</f>
        <v>EJC</v>
      </c>
      <c r="CZ8" s="758" t="str">
        <f>IFERROR(VLOOKUP($B$9,Programación!$D$12:$ER$376,CZ5,0),"")</f>
        <v>EJC</v>
      </c>
      <c r="DA8" s="762" t="str">
        <f>IFERROR(VLOOKUP($B$9,Programación!$D$12:$ER$376,DA5,0),"")</f>
        <v>EJC</v>
      </c>
      <c r="DB8" s="768" t="str">
        <f>IFERROR(VLOOKUP($B$9,Programación!$D$12:$ER$376,DB5,0),"")</f>
        <v>EJC</v>
      </c>
      <c r="DC8" s="766" t="str">
        <f>IFERROR(VLOOKUP($B$9,Programación!$D$12:$ER$376,DC5,0),"")</f>
        <v>EJC</v>
      </c>
      <c r="DD8" s="772" t="str">
        <f>IFERROR(VLOOKUP($B$9,Programación!$D$12:$ER$376,DD5,0),"")</f>
        <v>cc</v>
      </c>
      <c r="DE8" s="768" t="str">
        <f>IFERROR(VLOOKUP($B$9,Programación!$D$12:$ER$376,DE5,0),"")</f>
        <v>FAC</v>
      </c>
      <c r="DF8" s="758" t="str">
        <f>IFERROR(VLOOKUP($B$9,Programación!$D$12:$ER$376,DF5,0),"")</f>
        <v>FAC</v>
      </c>
      <c r="DG8" s="775" t="str">
        <f>IFERROR(VLOOKUP($B$9,Programación!$D$12:$ER$376,DG5,0),"")</f>
        <v>FAC</v>
      </c>
      <c r="DH8" s="768" t="str">
        <f>IFERROR(VLOOKUP($B$9,Programación!$D$12:$ER$376,DH5,0),"")</f>
        <v>FAC</v>
      </c>
      <c r="DI8" s="766" t="str">
        <f>IFERROR(VLOOKUP($B$9,Programación!$D$12:$ER$376,DI5,0),"")</f>
        <v>FAC</v>
      </c>
      <c r="DJ8" s="772" t="str">
        <f>IFERROR(VLOOKUP($B$9,Programación!$D$12:$ER$376,DJ5,0),"")</f>
        <v>FAC</v>
      </c>
      <c r="DK8" s="768" t="str">
        <f>IFERROR(VLOOKUP($B$9,Programación!$D$12:$ER$376,DK5,0),"")</f>
        <v>FAC</v>
      </c>
      <c r="DL8" s="758" t="str">
        <f>IFERROR(VLOOKUP($B$9,Programación!$D$12:$ER$376,DL5,0),"")</f>
        <v>FAC</v>
      </c>
      <c r="DM8" s="775" t="str">
        <f>IFERROR(VLOOKUP($B$9,Programación!$D$12:$ER$376,DM5,0),"")</f>
        <v>FAC</v>
      </c>
      <c r="DN8" s="768" t="str">
        <f>IFERROR(VLOOKUP($B$9,Programación!$D$12:$ER$376,DN5,0),"")</f>
        <v>CC</v>
      </c>
      <c r="DO8" s="766" t="str">
        <f>IFERROR(VLOOKUP($B$9,Programación!$D$12:$ER$376,DO5,0),"")</f>
        <v>FAC</v>
      </c>
      <c r="DP8" s="772" t="str">
        <f>IFERROR(VLOOKUP($B$9,Programación!$D$12:$ER$376,DP5,0),"")</f>
        <v>FAC</v>
      </c>
      <c r="DQ8" s="768" t="str">
        <f>IFERROR(VLOOKUP($B$9,Programación!$D$12:$ER$376,DQ5,0),"")</f>
        <v>FAC</v>
      </c>
      <c r="DR8" s="758" t="str">
        <f>IFERROR(VLOOKUP($B$9,Programación!$D$12:$ER$376,DR5,0),"")</f>
        <v>FAC</v>
      </c>
      <c r="DS8" s="775" t="str">
        <f>IFERROR(VLOOKUP($B$9,Programación!$D$12:$ER$376,DS5,0),"")</f>
        <v>FAC</v>
      </c>
      <c r="DT8" s="768" t="str">
        <f>IFERROR(VLOOKUP($B$9,Programación!$D$12:$ER$376,DT5,0),"")</f>
        <v>FAC</v>
      </c>
      <c r="DU8" s="766" t="str">
        <f>IFERROR(VLOOKUP($B$9,Programación!$D$12:$ER$376,DU5,0),"")</f>
        <v>FAC</v>
      </c>
      <c r="DV8" s="772" t="str">
        <f>IFERROR(VLOOKUP($B$9,Programación!$D$12:$ER$376,DV5,0),"")</f>
        <v>FAC</v>
      </c>
      <c r="DW8" s="768" t="str">
        <f>IFERROR(VLOOKUP($B$9,Programación!$D$12:$ER$376,DW5,0),"")</f>
        <v>FAC</v>
      </c>
      <c r="DX8" s="758" t="str">
        <f>IFERROR(VLOOKUP($B$9,Programación!$D$12:$ER$376,DX5,0),"")</f>
        <v>CC</v>
      </c>
      <c r="DY8" s="779" t="str">
        <f>IFERROR(VLOOKUP($B$9,Programación!$D$12:$ER$376,DY5,0),"")</f>
        <v>FAC</v>
      </c>
      <c r="DZ8" s="768" t="str">
        <f>IFERROR(VLOOKUP($B$9,Programación!$D$12:$ER$376,DZ5,0),"")</f>
        <v>FAC</v>
      </c>
      <c r="EA8" s="766" t="str">
        <f>IFERROR(VLOOKUP($B$9,Programación!$D$12:$ER$376,EA5,0),"")</f>
        <v>FAC</v>
      </c>
      <c r="EB8" s="772" t="str">
        <f>IFERROR(VLOOKUP($B$9,Programación!$D$12:$ER$376,EB5,0),"")</f>
        <v>FAC</v>
      </c>
      <c r="EC8" s="768" t="str">
        <f>IFERROR(VLOOKUP($B$9,Programación!$D$12:$ER$376,EC5,0),"")</f>
        <v>FAC</v>
      </c>
      <c r="ED8" s="766" t="str">
        <f>IFERROR(VLOOKUP($B$9,Programación!$D$12:$ER$376,ED5,0),"")</f>
        <v>FAC</v>
      </c>
      <c r="EE8" s="762" t="str">
        <f>IFERROR(VLOOKUP($B$9,Programación!$D$12:$ER$376,EE5,0),"")</f>
        <v>MANTTO</v>
      </c>
      <c r="EF8" s="766" t="str">
        <f>IFERROR(VLOOKUP($B$9,Programación!$D$12:$ER$376,EF5,0),"")</f>
        <v>MANTTO</v>
      </c>
      <c r="EG8" s="777" t="str">
        <f>IFERROR(VLOOKUP($B$9,Programación!$D$12:$ER$376,EG5,0),"")</f>
        <v>MANTTO</v>
      </c>
      <c r="EH8" s="772" t="str">
        <f>IFERROR(VLOOKUP($B$9,Programación!$D$12:$ER$376,EH5,0),"")</f>
        <v>MANTTO</v>
      </c>
      <c r="EI8" s="768" t="str">
        <f>IFERROR(VLOOKUP($B$9,Programación!$D$12:$ER$376,EI5,0),"")</f>
        <v>MANTTO</v>
      </c>
      <c r="EJ8" s="758" t="str">
        <f>IFERROR(VLOOKUP($B$9,Programación!$D$12:$ER$376,EJ5,0),"")</f>
        <v>MANTTO</v>
      </c>
      <c r="EK8" s="764" t="str">
        <f>IFERROR(VLOOKUP($B$9,Programación!$D$12:$ER$376,EK5,0),"")</f>
        <v>MANTTO</v>
      </c>
      <c r="EL8" s="768" t="str">
        <f>IFERROR(VLOOKUP($B$9,Programación!$D$12:$ER$376,EL5,0),"")</f>
        <v>MANTTO</v>
      </c>
      <c r="EM8" s="766" t="str">
        <f>IFERROR(VLOOKUP($B$9,Programación!$D$12:$ER$376,EM5,0),"")</f>
        <v>MANTTO</v>
      </c>
      <c r="EN8" s="772">
        <f>IFERROR(VLOOKUP($B$9,Programación!$D$12:$ER$376,EN5,0),"")</f>
        <v>0</v>
      </c>
      <c r="EO8" s="768">
        <f>IFERROR(VLOOKUP($B$9,Programación!$D$12:$ER$376,EO5,0),"")</f>
        <v>0</v>
      </c>
      <c r="EP8" s="768">
        <f>IFERROR(VLOOKUP($B$9,Programación!$D$12:$ER$376,EP5,0),"")</f>
        <v>0</v>
      </c>
      <c r="EQ8" s="824">
        <f>COUNTIF(C8:EP8,"&lt;&gt;0")</f>
        <v>99</v>
      </c>
    </row>
    <row r="9" spans="1:147 16238:16384" s="179" customFormat="1" ht="21" x14ac:dyDescent="0.35">
      <c r="B9" s="192">
        <f>R1</f>
        <v>44767</v>
      </c>
      <c r="C9" s="767"/>
      <c r="D9" s="767"/>
      <c r="E9" s="767"/>
      <c r="F9" s="771"/>
      <c r="G9" s="767"/>
      <c r="H9" s="767"/>
      <c r="I9" s="763"/>
      <c r="J9" s="767"/>
      <c r="K9" s="767"/>
      <c r="L9" s="771"/>
      <c r="M9" s="767"/>
      <c r="N9" s="767"/>
      <c r="O9" s="763"/>
      <c r="P9" s="767"/>
      <c r="Q9" s="767"/>
      <c r="R9" s="771"/>
      <c r="S9" s="767"/>
      <c r="T9" s="767"/>
      <c r="U9" s="763"/>
      <c r="V9" s="767"/>
      <c r="W9" s="767"/>
      <c r="X9" s="771"/>
      <c r="Y9" s="767"/>
      <c r="Z9" s="767"/>
      <c r="AA9" s="763"/>
      <c r="AB9" s="767"/>
      <c r="AC9" s="767"/>
      <c r="AD9" s="771"/>
      <c r="AE9" s="767"/>
      <c r="AF9" s="767"/>
      <c r="AG9" s="763"/>
      <c r="AH9" s="767"/>
      <c r="AI9" s="767"/>
      <c r="AJ9" s="771"/>
      <c r="AK9" s="767"/>
      <c r="AL9" s="767"/>
      <c r="AM9" s="785"/>
      <c r="AN9" s="791"/>
      <c r="AO9" s="787"/>
      <c r="AP9" s="798"/>
      <c r="AQ9" s="791"/>
      <c r="AR9" s="787"/>
      <c r="AS9" s="785"/>
      <c r="AT9" s="791"/>
      <c r="AU9" s="787"/>
      <c r="AV9" s="798"/>
      <c r="AW9" s="791"/>
      <c r="AX9" s="787"/>
      <c r="AY9" s="785"/>
      <c r="AZ9" s="791"/>
      <c r="BA9" s="787"/>
      <c r="BB9" s="798"/>
      <c r="BC9" s="791"/>
      <c r="BD9" s="761"/>
      <c r="BE9" s="785"/>
      <c r="BF9" s="791"/>
      <c r="BG9" s="787"/>
      <c r="BH9" s="789"/>
      <c r="BI9" s="791"/>
      <c r="BJ9" s="761"/>
      <c r="BK9" s="763"/>
      <c r="BL9" s="769"/>
      <c r="BM9" s="778"/>
      <c r="BN9" s="773"/>
      <c r="BO9" s="769"/>
      <c r="BP9" s="759"/>
      <c r="BQ9" s="763"/>
      <c r="BR9" s="769"/>
      <c r="BS9" s="778"/>
      <c r="BT9" s="773"/>
      <c r="BU9" s="769"/>
      <c r="BV9" s="759"/>
      <c r="BW9" s="763"/>
      <c r="BX9" s="769"/>
      <c r="BY9" s="778"/>
      <c r="BZ9" s="773"/>
      <c r="CA9" s="769"/>
      <c r="CB9" s="759"/>
      <c r="CC9" s="763"/>
      <c r="CD9" s="769"/>
      <c r="CE9" s="767"/>
      <c r="CF9" s="773"/>
      <c r="CG9" s="769"/>
      <c r="CH9" s="767"/>
      <c r="CI9" s="776"/>
      <c r="CJ9" s="769"/>
      <c r="CK9" s="767"/>
      <c r="CL9" s="773"/>
      <c r="CM9" s="767"/>
      <c r="CN9" s="759"/>
      <c r="CO9" s="763"/>
      <c r="CP9" s="769"/>
      <c r="CQ9" s="767"/>
      <c r="CR9" s="773"/>
      <c r="CS9" s="769"/>
      <c r="CT9" s="759"/>
      <c r="CU9" s="780"/>
      <c r="CV9" s="769"/>
      <c r="CW9" s="767"/>
      <c r="CX9" s="773"/>
      <c r="CY9" s="767"/>
      <c r="CZ9" s="759"/>
      <c r="DA9" s="763"/>
      <c r="DB9" s="769"/>
      <c r="DC9" s="767"/>
      <c r="DD9" s="773"/>
      <c r="DE9" s="769"/>
      <c r="DF9" s="759"/>
      <c r="DG9" s="776"/>
      <c r="DH9" s="769"/>
      <c r="DI9" s="767"/>
      <c r="DJ9" s="773"/>
      <c r="DK9" s="769"/>
      <c r="DL9" s="759"/>
      <c r="DM9" s="776"/>
      <c r="DN9" s="769"/>
      <c r="DO9" s="767"/>
      <c r="DP9" s="773"/>
      <c r="DQ9" s="769"/>
      <c r="DR9" s="759"/>
      <c r="DS9" s="776"/>
      <c r="DT9" s="769"/>
      <c r="DU9" s="767"/>
      <c r="DV9" s="773"/>
      <c r="DW9" s="769"/>
      <c r="DX9" s="759"/>
      <c r="DY9" s="780"/>
      <c r="DZ9" s="769"/>
      <c r="EA9" s="767"/>
      <c r="EB9" s="773"/>
      <c r="EC9" s="769"/>
      <c r="ED9" s="767"/>
      <c r="EE9" s="763"/>
      <c r="EF9" s="767"/>
      <c r="EG9" s="778"/>
      <c r="EH9" s="773"/>
      <c r="EI9" s="769"/>
      <c r="EJ9" s="759"/>
      <c r="EK9" s="765"/>
      <c r="EL9" s="769"/>
      <c r="EM9" s="767"/>
      <c r="EN9" s="773"/>
      <c r="EO9" s="769"/>
      <c r="EP9" s="769"/>
      <c r="EQ9" s="824"/>
    </row>
    <row r="10" spans="1:147 16238:16384" s="179" customFormat="1" ht="3.75" customHeight="1" x14ac:dyDescent="0.25">
      <c r="B10" s="829"/>
      <c r="C10" s="830"/>
      <c r="D10" s="830"/>
      <c r="E10" s="830"/>
      <c r="F10" s="830"/>
      <c r="G10" s="830"/>
      <c r="H10" s="830"/>
      <c r="I10" s="830"/>
      <c r="J10" s="830"/>
      <c r="K10" s="830"/>
      <c r="L10" s="830"/>
      <c r="M10" s="830"/>
      <c r="N10" s="830"/>
      <c r="O10" s="831"/>
      <c r="P10" s="831"/>
      <c r="Q10" s="831"/>
      <c r="R10" s="831"/>
      <c r="S10" s="831"/>
      <c r="T10" s="831"/>
      <c r="U10" s="831"/>
      <c r="V10" s="831"/>
      <c r="W10" s="831"/>
      <c r="X10" s="831"/>
      <c r="Y10" s="831"/>
      <c r="Z10" s="831"/>
      <c r="AA10" s="831"/>
      <c r="AB10" s="831"/>
      <c r="AC10" s="831"/>
      <c r="AD10" s="831"/>
      <c r="AE10" s="831"/>
      <c r="AF10" s="831"/>
      <c r="AG10" s="831"/>
      <c r="AH10" s="831"/>
      <c r="AI10" s="831"/>
      <c r="AJ10" s="831"/>
      <c r="AK10" s="831"/>
      <c r="AL10" s="831"/>
      <c r="AM10" s="831"/>
      <c r="AN10" s="831"/>
      <c r="AO10" s="831"/>
      <c r="AP10" s="831"/>
      <c r="AQ10" s="831"/>
      <c r="AR10" s="831"/>
      <c r="AS10" s="831"/>
      <c r="AT10" s="831"/>
      <c r="AU10" s="831"/>
      <c r="AV10" s="831"/>
      <c r="AW10" s="831"/>
      <c r="AX10" s="831"/>
      <c r="AY10" s="830"/>
      <c r="AZ10" s="830"/>
      <c r="BA10" s="830"/>
      <c r="BB10" s="830"/>
      <c r="BC10" s="830"/>
      <c r="BD10" s="830"/>
      <c r="BE10" s="830"/>
      <c r="BF10" s="830"/>
      <c r="BG10" s="830"/>
      <c r="BH10" s="830"/>
      <c r="BI10" s="830"/>
      <c r="BJ10" s="830"/>
      <c r="BK10" s="830"/>
      <c r="BL10" s="830"/>
      <c r="BM10" s="830"/>
      <c r="BN10" s="830"/>
      <c r="BO10" s="830"/>
      <c r="BP10" s="830"/>
      <c r="BQ10" s="830"/>
      <c r="BR10" s="830"/>
      <c r="BS10" s="830"/>
      <c r="BT10" s="830"/>
      <c r="BU10" s="830"/>
      <c r="BV10" s="830"/>
      <c r="BW10" s="830"/>
      <c r="BX10" s="830"/>
      <c r="BY10" s="830"/>
      <c r="BZ10" s="830"/>
      <c r="CA10" s="830"/>
      <c r="CB10" s="830"/>
      <c r="CC10" s="830"/>
      <c r="CD10" s="830"/>
      <c r="CE10" s="830"/>
      <c r="CF10" s="830"/>
      <c r="CG10" s="830"/>
      <c r="CH10" s="830"/>
      <c r="CI10" s="830"/>
      <c r="CJ10" s="830"/>
      <c r="CK10" s="830"/>
      <c r="CL10" s="830"/>
      <c r="CM10" s="830"/>
      <c r="CN10" s="830"/>
      <c r="CO10" s="830"/>
      <c r="CP10" s="830"/>
      <c r="CQ10" s="830"/>
      <c r="CR10" s="830"/>
      <c r="CS10" s="830"/>
      <c r="CT10" s="830"/>
      <c r="CU10" s="830"/>
      <c r="CV10" s="830"/>
      <c r="CW10" s="830"/>
      <c r="CX10" s="830"/>
      <c r="CY10" s="830"/>
      <c r="CZ10" s="830"/>
      <c r="DA10" s="830"/>
      <c r="DB10" s="830"/>
      <c r="DC10" s="830"/>
      <c r="DD10" s="830"/>
      <c r="DE10" s="830"/>
      <c r="DF10" s="830"/>
      <c r="DG10" s="830"/>
      <c r="DH10" s="830"/>
      <c r="DI10" s="830"/>
      <c r="DJ10" s="830"/>
      <c r="DK10" s="830"/>
      <c r="DL10" s="830"/>
      <c r="DM10" s="830"/>
      <c r="DN10" s="830"/>
      <c r="DO10" s="830"/>
      <c r="DP10" s="830"/>
      <c r="DQ10" s="830"/>
      <c r="DR10" s="830"/>
      <c r="DS10" s="830"/>
      <c r="DT10" s="830"/>
      <c r="DU10" s="830"/>
      <c r="DV10" s="830"/>
      <c r="DW10" s="830"/>
      <c r="DX10" s="830"/>
      <c r="DY10" s="830"/>
      <c r="DZ10" s="830"/>
      <c r="EA10" s="830"/>
      <c r="EB10" s="830"/>
      <c r="EC10" s="830"/>
      <c r="ED10" s="830"/>
      <c r="EE10" s="830"/>
      <c r="EF10" s="830"/>
      <c r="EG10" s="830"/>
      <c r="EH10" s="830"/>
      <c r="EI10" s="830"/>
      <c r="EJ10" s="830"/>
      <c r="EK10" s="830"/>
      <c r="EL10" s="830"/>
      <c r="EM10" s="830"/>
      <c r="EN10" s="830"/>
      <c r="EO10" s="830"/>
      <c r="EP10" s="832"/>
      <c r="EQ10" s="180"/>
    </row>
    <row r="11" spans="1:147 16238:16384" s="179" customFormat="1" ht="21" customHeight="1" x14ac:dyDescent="0.35">
      <c r="B11" s="191" t="str">
        <f>IF(WEEKDAY(B12)=2,"LUNES",IF(WEEKDAY(B12)=3,"MARTES",IF(WEEKDAY(B12)=4,"MIÉRCOLES",IF(WEEKDAY(B12)=5,"JUEVES",IF(WEEKDAY(B12)=6,"VIERNES",IF(WEEKDAY(B12)=7,"SÁBADO","DOMINGO"))))))</f>
        <v>MARTES</v>
      </c>
      <c r="C11" s="799">
        <f>IFERROR(VLOOKUP($B$12,Programación!$D$12:$ER$376,C5,0),"")</f>
        <v>0</v>
      </c>
      <c r="D11" s="768">
        <f>IFERROR(VLOOKUP($B$12,Programación!$D$12:$ER$376,D5,0),"")</f>
        <v>0</v>
      </c>
      <c r="E11" s="777">
        <f>IFERROR(VLOOKUP($B$12,Programación!$D$12:$ER$376,E5,0),"")</f>
        <v>0</v>
      </c>
      <c r="F11" s="772">
        <f>IFERROR(VLOOKUP($B$12,Programación!$D$12:$ER$376,F5,0),"")</f>
        <v>0</v>
      </c>
      <c r="G11" s="779">
        <f>IFERROR(VLOOKUP($B$12,Programación!$D$12:$ER$376,G5,0),"")</f>
        <v>0</v>
      </c>
      <c r="H11" s="758">
        <f>IFERROR(VLOOKUP($B$12,Programación!$D$12:$ER$376,H5,0),"")</f>
        <v>0</v>
      </c>
      <c r="I11" s="775">
        <f>IFERROR(VLOOKUP($B$12,Programación!$D$12:$ER$376,I5,0),"")</f>
        <v>0</v>
      </c>
      <c r="J11" s="768">
        <f>IFERROR(VLOOKUP($B$12,Programación!$D$12:$ER$376,J5,0),"")</f>
        <v>0</v>
      </c>
      <c r="K11" s="777">
        <f>IFERROR(VLOOKUP($B$12,Programación!$D$12:$ER$376,K5,0),"")</f>
        <v>0</v>
      </c>
      <c r="L11" s="772">
        <f>IFERROR(VLOOKUP($B$12,Programación!$D$12:$ER$376,L5,0),"")</f>
        <v>0</v>
      </c>
      <c r="M11" s="779">
        <f>IFERROR(VLOOKUP($B$12,Programación!$D$12:$ER$376,M5,0),"")</f>
        <v>0</v>
      </c>
      <c r="N11" s="758">
        <f>IFERROR(VLOOKUP($B$12,Programación!$D$12:$ER$376,N5,0),"")</f>
        <v>0</v>
      </c>
      <c r="O11" s="775">
        <f>IFERROR(VLOOKUP($B$12,Programación!$D$12:$ER$376,O5,0),"")</f>
        <v>0</v>
      </c>
      <c r="P11" s="768">
        <f>IFERROR(VLOOKUP($B$12,Programación!$D$12:$ER$376,P5,0),"")</f>
        <v>0</v>
      </c>
      <c r="Q11" s="777">
        <f>IFERROR(VLOOKUP($B$12,Programación!$D$12:$ER$376,Q5,0),"")</f>
        <v>0</v>
      </c>
      <c r="R11" s="799">
        <f>IFERROR(VLOOKUP($B$12,Programación!$D$12:$ER$376,R5,0),"")</f>
        <v>0</v>
      </c>
      <c r="S11" s="768">
        <f>IFERROR(VLOOKUP($B$12,Programación!$D$12:$ER$376,S5,0),"")</f>
        <v>0</v>
      </c>
      <c r="T11" s="758">
        <f>IFERROR(VLOOKUP($B$12,Programación!$D$12:$ER$376,T5,0),"")</f>
        <v>0</v>
      </c>
      <c r="U11" s="779">
        <f>IFERROR(VLOOKUP($B$12,Programación!$D$12:$ER$376,U5,0),"")</f>
        <v>0</v>
      </c>
      <c r="V11" s="768">
        <f>IFERROR(VLOOKUP($B$12,Programación!$D$12:$ER$376,V5,0),"")</f>
        <v>0</v>
      </c>
      <c r="W11" s="777">
        <f>IFERROR(VLOOKUP($B$12,Programación!$D$12:$ER$376,W5,0),"")</f>
        <v>0</v>
      </c>
      <c r="X11" s="799">
        <f>IFERROR(VLOOKUP($B$12,Programación!$D$12:$ER$376,X5,0),"")</f>
        <v>0</v>
      </c>
      <c r="Y11" s="768">
        <f>IFERROR(VLOOKUP($B$12,Programación!$D$12:$ER$376,Y5,0),"")</f>
        <v>0</v>
      </c>
      <c r="Z11" s="758">
        <f>IFERROR(VLOOKUP($B$12,Programación!$D$12:$ER$376,Z5,0),"")</f>
        <v>0</v>
      </c>
      <c r="AA11" s="775" t="str">
        <f>IFERROR(VLOOKUP($B$12,Programación!$D$12:$ER$376,AA5,0),"")</f>
        <v>MANTTO</v>
      </c>
      <c r="AB11" s="768" t="str">
        <f>IFERROR(VLOOKUP($B$12,Programación!$D$12:$ER$376,AB5,0),"")</f>
        <v>MANTTO</v>
      </c>
      <c r="AC11" s="777" t="str">
        <f>IFERROR(VLOOKUP($B$12,Programación!$D$12:$ER$376,AC5,0),"")</f>
        <v>MANTTO</v>
      </c>
      <c r="AD11" s="799" t="str">
        <f>IFERROR(VLOOKUP($B$12,Programación!$D$12:$ER$376,AD5,0),"")</f>
        <v>MANTTO</v>
      </c>
      <c r="AE11" s="768" t="str">
        <f>IFERROR(VLOOKUP($B$12,Programación!$D$12:$ER$376,AE5,0),"")</f>
        <v>MANTTO</v>
      </c>
      <c r="AF11" s="758" t="str">
        <f>IFERROR(VLOOKUP($B$12,Programación!$D$12:$ER$376,AF5,0),"")</f>
        <v>MANTTO</v>
      </c>
      <c r="AG11" s="775" t="str">
        <f>IFERROR(VLOOKUP($B$12,Programación!$D$12:$ER$376,AG5,0),"")</f>
        <v>MANTTO</v>
      </c>
      <c r="AH11" s="768" t="str">
        <f>IFERROR(VLOOKUP($B$12,Programación!$D$12:$ER$376,AH5,0),"")</f>
        <v>MANTTO</v>
      </c>
      <c r="AI11" s="777" t="str">
        <f>IFERROR(VLOOKUP($B$12,Programación!$D$12:$ER$376,AI5,0),"")</f>
        <v>MANTTO</v>
      </c>
      <c r="AJ11" s="799" t="str">
        <f>IFERROR(VLOOKUP($B$12,Programación!$D$12:$ER$376,AJ5,0),"")</f>
        <v>MANTTO</v>
      </c>
      <c r="AK11" s="768" t="str">
        <f>IFERROR(VLOOKUP($B$12,Programación!$D$12:$ER$376,AK5,0),"")</f>
        <v>MANTTO</v>
      </c>
      <c r="AL11" s="758" t="str">
        <f>IFERROR(VLOOKUP($B$12,Programación!$D$12:$ER$376,AL5,0),"")</f>
        <v>MANTTO</v>
      </c>
      <c r="AM11" s="762" t="str">
        <f>IFERROR(VLOOKUP($B$12,Programación!$D$12:$ER$376,AM5,0),"")</f>
        <v>EJC</v>
      </c>
      <c r="AN11" s="768" t="str">
        <f>IFERROR(VLOOKUP($B$12,Programación!$D$12:$ER$376,AN5,0),"")</f>
        <v>EJC</v>
      </c>
      <c r="AO11" s="777" t="str">
        <f>IFERROR(VLOOKUP($B$12,Programación!$D$12:$ER$376,AO5,0),"")</f>
        <v>EJC</v>
      </c>
      <c r="AP11" s="772" t="str">
        <f>IFERROR(VLOOKUP($B$12,Programación!$D$12:$ER$376,AP5,0),"")</f>
        <v>EJC</v>
      </c>
      <c r="AQ11" s="768" t="str">
        <f>IFERROR(VLOOKUP($B$12,Programación!$D$12:$ER$376,AQ5,0),"")</f>
        <v>EJC</v>
      </c>
      <c r="AR11" s="758" t="str">
        <f>IFERROR(VLOOKUP($B$12,Programación!$D$12:$ER$376,AR5,0),"")</f>
        <v>EJC</v>
      </c>
      <c r="AS11" s="762" t="str">
        <f>IFERROR(VLOOKUP($B$12,Programación!$D$12:$ER$376,AS5,0),"")</f>
        <v>EJC</v>
      </c>
      <c r="AT11" s="768" t="str">
        <f>IFERROR(VLOOKUP($B$12,Programación!$D$12:$ER$376,AT5,0),"")</f>
        <v>EJC</v>
      </c>
      <c r="AU11" s="777" t="str">
        <f>IFERROR(VLOOKUP($B$12,Programación!$D$12:$ER$376,AU5,0),"")</f>
        <v>EJC</v>
      </c>
      <c r="AV11" s="772" t="str">
        <f>IFERROR(VLOOKUP($B$12,Programación!$D$12:$ER$376,AV5,0),"")</f>
        <v>CC</v>
      </c>
      <c r="AW11" s="768" t="str">
        <f>IFERROR(VLOOKUP($B$12,Programación!$D$12:$ER$376,AW5,0),"")</f>
        <v>EJC</v>
      </c>
      <c r="AX11" s="758" t="str">
        <f>IFERROR(VLOOKUP($B$12,Programación!$D$12:$ER$376,AX5,0),"")</f>
        <v>EJC</v>
      </c>
      <c r="AY11" s="762" t="str">
        <f>IFERROR(VLOOKUP($B$12,Programación!$D$12:$ER$376,AY5,0),"")</f>
        <v>EJC</v>
      </c>
      <c r="AZ11" s="768" t="str">
        <f>IFERROR(VLOOKUP($B$12,Programación!$D$12:$ER$376,AZ5,0),"")</f>
        <v>EJC</v>
      </c>
      <c r="BA11" s="777" t="str">
        <f>IFERROR(VLOOKUP($B$12,Programación!$D$12:$ER$376,BA5,0),"")</f>
        <v>EJC</v>
      </c>
      <c r="BB11" s="772" t="str">
        <f>IFERROR(VLOOKUP($B$12,Programación!$D$12:$ER$376,BB5,0),"")</f>
        <v>EJC</v>
      </c>
      <c r="BC11" s="768" t="str">
        <f>IFERROR(VLOOKUP($B$12,Programación!$D$12:$ER$376,BC5,0),"")</f>
        <v>EJC</v>
      </c>
      <c r="BD11" s="758" t="str">
        <f>IFERROR(VLOOKUP($B$12,Programación!$D$12:$ER$376,BD5,0),"")</f>
        <v>EJC</v>
      </c>
      <c r="BE11" s="762" t="str">
        <f>IFERROR(VLOOKUP($B$12,Programación!$D$12:$ER$376,BE5,0),"")</f>
        <v>EJC</v>
      </c>
      <c r="BF11" s="768" t="str">
        <f>IFERROR(VLOOKUP($B$12,Programación!$D$12:$ER$376,BF5,0),"")</f>
        <v>CC</v>
      </c>
      <c r="BG11" s="777" t="str">
        <f>IFERROR(VLOOKUP($B$12,Programación!$D$12:$ER$376,BG5,0),"")</f>
        <v>EJC</v>
      </c>
      <c r="BH11" s="772" t="str">
        <f>IFERROR(VLOOKUP($B$12,Programación!$D$12:$ER$376,BH5,0),"")</f>
        <v>EJC</v>
      </c>
      <c r="BI11" s="768" t="str">
        <f>IFERROR(VLOOKUP($B$12,Programación!$D$12:$ER$376,BI5,0),"")</f>
        <v>EJC</v>
      </c>
      <c r="BJ11" s="758" t="str">
        <f>IFERROR(VLOOKUP($B$12,Programación!$D$12:$ER$376,BJ5,0),"")</f>
        <v>EJC</v>
      </c>
      <c r="BK11" s="762" t="str">
        <f>IFERROR(VLOOKUP($B$12,Programación!$D$12:$ER$376,BK5,0),"")</f>
        <v>EJC</v>
      </c>
      <c r="BL11" s="768" t="str">
        <f>IFERROR(VLOOKUP($B$12,Programación!$D$12:$ER$376,BL5,0),"")</f>
        <v>EJC</v>
      </c>
      <c r="BM11" s="777" t="str">
        <f>IFERROR(VLOOKUP($B$12,Programación!$D$12:$ER$376,BM5,0),"")</f>
        <v>EJC</v>
      </c>
      <c r="BN11" s="772" t="str">
        <f>IFERROR(VLOOKUP($B$12,Programación!$D$12:$ER$376,BN5,0),"")</f>
        <v>EJC</v>
      </c>
      <c r="BO11" s="768" t="str">
        <f>IFERROR(VLOOKUP($B$12,Programación!$D$12:$ER$376,BO5,0),"")</f>
        <v>EJC</v>
      </c>
      <c r="BP11" s="758" t="str">
        <f>IFERROR(VLOOKUP($B$12,Programación!$D$12:$ER$376,BP5,0),"")</f>
        <v>CC</v>
      </c>
      <c r="BQ11" s="762" t="str">
        <f>IFERROR(VLOOKUP($B$12,Programación!$D$12:$ER$376,BQ5,0),"")</f>
        <v>EJC</v>
      </c>
      <c r="BR11" s="768" t="str">
        <f>IFERROR(VLOOKUP($B$12,Programación!$D$12:$ER$376,BR5,0),"")</f>
        <v>EJC</v>
      </c>
      <c r="BS11" s="777" t="str">
        <f>IFERROR(VLOOKUP($B$12,Programación!$D$12:$ER$376,BS5,0),"")</f>
        <v>EJC</v>
      </c>
      <c r="BT11" s="799" t="str">
        <f>IFERROR(VLOOKUP($B$12,Programación!$D$12:$ER$376,BT5,0),"")</f>
        <v>EJC</v>
      </c>
      <c r="BU11" s="768" t="str">
        <f>IFERROR(VLOOKUP($B$12,Programación!$D$12:$ER$376,BU5,0),"")</f>
        <v>EJC</v>
      </c>
      <c r="BV11" s="766" t="str">
        <f>IFERROR(VLOOKUP($B$12,Programación!$D$12:$ER$376,BV5,0),"")</f>
        <v>EJC</v>
      </c>
      <c r="BW11" s="775" t="str">
        <f>IFERROR(VLOOKUP($B$12,Programación!$D$12:$ER$376,BW5,0),"")</f>
        <v>EJC</v>
      </c>
      <c r="BX11" s="768" t="str">
        <f>IFERROR(VLOOKUP($B$12,Programación!$D$12:$ER$376,BX5,0),"")</f>
        <v>EJC</v>
      </c>
      <c r="BY11" s="766" t="str">
        <f>IFERROR(VLOOKUP($B$12,Programación!$D$12:$ER$376,BY5,0),"")</f>
        <v>EJC</v>
      </c>
      <c r="BZ11" s="772" t="str">
        <f>IFERROR(VLOOKUP($B$12,Programación!$D$12:$ER$376,BZ5,0),"")</f>
        <v>CC</v>
      </c>
      <c r="CA11" s="768" t="str">
        <f>IFERROR(VLOOKUP($B$12,Programación!$D$12:$ER$376,CA5,0),"")</f>
        <v>EJC</v>
      </c>
      <c r="CB11" s="758" t="str">
        <f>IFERROR(VLOOKUP($B$12,Programación!$D$12:$ER$376,CB5,0),"")</f>
        <v>EJC</v>
      </c>
      <c r="CC11" s="775" t="str">
        <f>IFERROR(VLOOKUP($B$12,Programación!$D$12:$ER$376,CC5,0),"")</f>
        <v>EJC</v>
      </c>
      <c r="CD11" s="766" t="str">
        <f>IFERROR(VLOOKUP($B$12,Programación!$D$12:$ER$376,CD5,0),"")</f>
        <v>EJC</v>
      </c>
      <c r="CE11" s="766" t="str">
        <f>IFERROR(VLOOKUP($B$12,Programación!$D$12:$ER$376,CE5,0),"")</f>
        <v>EJC</v>
      </c>
      <c r="CF11" s="772" t="str">
        <f>IFERROR(VLOOKUP($B$12,Programación!$D$12:$ER$376,CF5,0),"")</f>
        <v>EJC</v>
      </c>
      <c r="CG11" s="766" t="str">
        <f>IFERROR(VLOOKUP($B$12,Programación!$D$12:$ER$376,CG5,0),"")</f>
        <v>EJC</v>
      </c>
      <c r="CH11" s="758" t="str">
        <f>IFERROR(VLOOKUP($B$12,Programación!$D$12:$ER$376,CH5,0),"")</f>
        <v>EJC</v>
      </c>
      <c r="CI11" s="764" t="str">
        <f>IFERROR(VLOOKUP($B$12,Programación!$D$12:$ER$376,CI5,0),"")</f>
        <v>EJC</v>
      </c>
      <c r="CJ11" s="766" t="str">
        <f>IFERROR(VLOOKUP($B$12,Programación!$D$12:$ER$376,CJ5,0),"")</f>
        <v>CC</v>
      </c>
      <c r="CK11" s="766" t="str">
        <f>IFERROR(VLOOKUP($B$12,Programación!$D$12:$ER$376,CK5,0),"")</f>
        <v>CEAAR</v>
      </c>
      <c r="CL11" s="772" t="str">
        <f>IFERROR(VLOOKUP($B$12,Programación!$D$12:$ER$376,CL5,0),"")</f>
        <v>CEAAR</v>
      </c>
      <c r="CM11" s="766" t="str">
        <f>IFERROR(VLOOKUP($B$12,Programación!$D$12:$ER$376,CM5,0),"")</f>
        <v>CEAAR</v>
      </c>
      <c r="CN11" s="758" t="str">
        <f>IFERROR(VLOOKUP($B$12,Programación!$D$12:$ER$376,CN5,0),"")</f>
        <v>CEAAR</v>
      </c>
      <c r="CO11" s="762" t="str">
        <f>IFERROR(VLOOKUP($B$12,Programación!$D$12:$ER$376,CO5,0),"")</f>
        <v>CEAAR</v>
      </c>
      <c r="CP11" s="768" t="str">
        <f>IFERROR(VLOOKUP($B$12,Programación!$D$12:$ER$376,CP5,0),"")</f>
        <v>CEAAR</v>
      </c>
      <c r="CQ11" s="777" t="str">
        <f>IFERROR(VLOOKUP($B$12,Programación!$D$12:$ER$376,CQ5,0),"")</f>
        <v>CEAAR</v>
      </c>
      <c r="CR11" s="772" t="str">
        <f>IFERROR(VLOOKUP($B$12,Programación!$D$12:$ER$376,CR5,0),"")</f>
        <v>CEAAR</v>
      </c>
      <c r="CS11" s="768" t="str">
        <f>IFERROR(VLOOKUP($B$12,Programación!$D$12:$ER$376,CS5,0),"")</f>
        <v>CEAAR</v>
      </c>
      <c r="CT11" s="766" t="str">
        <f>IFERROR(VLOOKUP($B$12,Programación!$D$12:$ER$376,CT5,0),"")</f>
        <v>CEAAR</v>
      </c>
      <c r="CU11" s="762" t="str">
        <f>IFERROR(VLOOKUP($B$12,Programación!$D$12:$ER$376,CU5,0),"")</f>
        <v>CEAAR</v>
      </c>
      <c r="CV11" s="768" t="str">
        <f>IFERROR(VLOOKUP($B$12,Programación!$D$12:$ER$376,CV5,0),"")</f>
        <v>CEAAR</v>
      </c>
      <c r="CW11" s="777" t="str">
        <f>IFERROR(VLOOKUP($B$12,Programación!$D$12:$ER$376,CW5,0),"")</f>
        <v>CEAAR</v>
      </c>
      <c r="CX11" s="799" t="str">
        <f>IFERROR(VLOOKUP($B$12,Programación!$D$12:$ER$376,CX5,0),"")</f>
        <v>CEAAR</v>
      </c>
      <c r="CY11" s="768" t="str">
        <f>IFERROR(VLOOKUP($B$12,Programación!$D$12:$ER$376,CY5,0),"")</f>
        <v>CEAAR</v>
      </c>
      <c r="CZ11" s="758" t="str">
        <f>IFERROR(VLOOKUP($B$12,Programación!$D$12:$ER$376,CZ5,0),"")</f>
        <v>CEAAR</v>
      </c>
      <c r="DA11" s="775" t="str">
        <f>IFERROR(VLOOKUP($B$12,Programación!$D$12:$ER$376,DA5,0),"")</f>
        <v>CEAAR</v>
      </c>
      <c r="DB11" s="768" t="str">
        <f>IFERROR(VLOOKUP($B$12,Programación!$D$12:$ER$376,DB5,0),"")</f>
        <v>CEAAR</v>
      </c>
      <c r="DC11" s="766" t="str">
        <f>IFERROR(VLOOKUP($B$12,Programación!$D$12:$ER$376,DC5,0),"")</f>
        <v>CEAAR</v>
      </c>
      <c r="DD11" s="772" t="str">
        <f>IFERROR(VLOOKUP($B$12,Programación!$D$12:$ER$376,DD5,0),"")</f>
        <v>CEAAR</v>
      </c>
      <c r="DE11" s="768" t="str">
        <f>IFERROR(VLOOKUP($B$12,Programación!$D$12:$ER$376,DE5,0),"")</f>
        <v>CEAAR</v>
      </c>
      <c r="DF11" s="758" t="str">
        <f>IFERROR(VLOOKUP($B$12,Programación!$D$12:$ER$376,DF5,0),"")</f>
        <v>CEAAR</v>
      </c>
      <c r="DG11" s="775" t="str">
        <f>IFERROR(VLOOKUP($B$12,Programación!$D$12:$ER$376,DG5,0),"")</f>
        <v>CEAAR</v>
      </c>
      <c r="DH11" s="766" t="str">
        <f>IFERROR(VLOOKUP($B$12,Programación!$D$12:$ER$376,DH5,0),"")</f>
        <v>CEAAR</v>
      </c>
      <c r="DI11" s="766" t="str">
        <f>IFERROR(VLOOKUP($B$12,Programación!$D$12:$ER$376,DI5,0),"")</f>
        <v>CEAAR</v>
      </c>
      <c r="DJ11" s="772" t="str">
        <f>IFERROR(VLOOKUP($B$12,Programación!$D$12:$ER$376,DJ5,0),"")</f>
        <v>CEAAR</v>
      </c>
      <c r="DK11" s="766" t="str">
        <f>IFERROR(VLOOKUP($B$12,Programación!$D$12:$ER$376,DK5,0),"")</f>
        <v>CEAAR</v>
      </c>
      <c r="DL11" s="758" t="str">
        <f>IFERROR(VLOOKUP($B$12,Programación!$D$12:$ER$376,DL5,0),"")</f>
        <v>cc</v>
      </c>
      <c r="DM11" s="762" t="str">
        <f>IFERROR(VLOOKUP($B$12,Programación!$D$12:$ER$376,DM5,0),"")</f>
        <v>FAC</v>
      </c>
      <c r="DN11" s="766" t="str">
        <f>IFERROR(VLOOKUP($B$12,Programación!$D$12:$ER$376,DN5,0),"")</f>
        <v>FAC</v>
      </c>
      <c r="DO11" s="766" t="str">
        <f>IFERROR(VLOOKUP($B$12,Programación!$D$12:$ER$376,DO5,0),"")</f>
        <v>FAC</v>
      </c>
      <c r="DP11" s="772" t="str">
        <f>IFERROR(VLOOKUP($B$12,Programación!$D$12:$ER$376,DP5,0),"")</f>
        <v>FAC</v>
      </c>
      <c r="DQ11" s="766" t="str">
        <f>IFERROR(VLOOKUP($B$12,Programación!$D$12:$ER$376,DQ5,0),"")</f>
        <v>FAC</v>
      </c>
      <c r="DR11" s="758" t="str">
        <f>IFERROR(VLOOKUP($B$12,Programación!$D$12:$ER$376,DR5,0),"")</f>
        <v>FAC</v>
      </c>
      <c r="DS11" s="764" t="str">
        <f>IFERROR(VLOOKUP($B$12,Programación!$D$12:$ER$376,DS5,0),"")</f>
        <v>FAC</v>
      </c>
      <c r="DT11" s="768" t="str">
        <f>IFERROR(VLOOKUP($B$12,Programación!$D$12:$ER$376,DT5,0),"")</f>
        <v>FAC</v>
      </c>
      <c r="DU11" s="777" t="str">
        <f>IFERROR(VLOOKUP($B$12,Programación!$D$12:$ER$376,DU5,0),"")</f>
        <v>FAC</v>
      </c>
      <c r="DV11" s="772" t="str">
        <f>IFERROR(VLOOKUP($B$12,Programación!$D$12:$ER$376,DV5,0),"")</f>
        <v>CC</v>
      </c>
      <c r="DW11" s="768" t="str">
        <f>IFERROR(VLOOKUP($B$12,Programación!$D$12:$ER$376,DW5,0),"")</f>
        <v>FAC</v>
      </c>
      <c r="DX11" s="758" t="str">
        <f>IFERROR(VLOOKUP($B$12,Programación!$D$12:$ER$376,DX5,0),"")</f>
        <v>FAC</v>
      </c>
      <c r="DY11" s="762" t="str">
        <f>IFERROR(VLOOKUP($B$12,Programación!$D$12:$ER$376,DY5,0),"")</f>
        <v>FAC</v>
      </c>
      <c r="DZ11" s="768" t="str">
        <f>IFERROR(VLOOKUP($B$12,Programación!$D$12:$ER$376,DZ5,0),"")</f>
        <v>FAC</v>
      </c>
      <c r="EA11" s="777" t="str">
        <f>IFERROR(VLOOKUP($B$12,Programación!$D$12:$ER$376,EA5,0),"")</f>
        <v>FAC</v>
      </c>
      <c r="EB11" s="772" t="str">
        <f>IFERROR(VLOOKUP($B$12,Programación!$D$12:$ER$376,EB5,0),"")</f>
        <v>FAC</v>
      </c>
      <c r="EC11" s="768" t="str">
        <f>IFERROR(VLOOKUP($B$12,Programación!$D$12:$ER$376,EC5,0),"")</f>
        <v>FAC</v>
      </c>
      <c r="ED11" s="758" t="str">
        <f>IFERROR(VLOOKUP($B$12,Programación!$D$12:$ER$376,ED5,0),"")</f>
        <v>FAC</v>
      </c>
      <c r="EE11" s="762" t="str">
        <f>IFERROR(VLOOKUP($B$12,Programación!$D$12:$ER$376,EE5,0),"")</f>
        <v>FAC</v>
      </c>
      <c r="EF11" s="768" t="str">
        <f>IFERROR(VLOOKUP($B$12,Programación!$D$12:$ER$376,EF5,0),"")</f>
        <v>cc</v>
      </c>
      <c r="EG11" s="777" t="str">
        <f>IFERROR(VLOOKUP($B$12,Programación!$D$12:$ER$376,EG5,0),"")</f>
        <v>FAC</v>
      </c>
      <c r="EH11" s="772" t="str">
        <f>IFERROR(VLOOKUP($B$12,Programación!$D$12:$ER$376,EH5,0),"")</f>
        <v>FAC</v>
      </c>
      <c r="EI11" s="768" t="str">
        <f>IFERROR(VLOOKUP($B$12,Programación!$D$12:$ER$376,EI5,0),"")</f>
        <v>FAC</v>
      </c>
      <c r="EJ11" s="758" t="str">
        <f>IFERROR(VLOOKUP($B$12,Programación!$D$12:$ER$376,EJ5,0),"")</f>
        <v>FAC</v>
      </c>
      <c r="EK11" s="762" t="str">
        <f>IFERROR(VLOOKUP($B$12,Programación!$D$12:$ER$376,EK5,0),"")</f>
        <v>FAC</v>
      </c>
      <c r="EL11" s="768" t="str">
        <f>IFERROR(VLOOKUP($B$12,Programación!$D$12:$ER$376,EL5,0),"")</f>
        <v>FAC</v>
      </c>
      <c r="EM11" s="777" t="str">
        <f>IFERROR(VLOOKUP($B$12,Programación!$D$12:$ER$376,EM5,0),"")</f>
        <v>MANTTO</v>
      </c>
      <c r="EN11" s="772" t="str">
        <f>IFERROR(VLOOKUP($B$12,Programación!$D$12:$ER$376,EN5,0),"")</f>
        <v>MANTTO</v>
      </c>
      <c r="EO11" s="768" t="str">
        <f>IFERROR(VLOOKUP($B$12,Programación!$D$12:$ER$376,EO5,0),"")</f>
        <v>MANTTO</v>
      </c>
      <c r="EP11" s="758" t="str">
        <f>IFERROR(VLOOKUP($B$12,Programación!$D$12:$ER$376,EP5,0),"")</f>
        <v>MANTTO</v>
      </c>
      <c r="EQ11" s="824">
        <f>COUNTIF(C11:EP11,"&lt;&gt;0")</f>
        <v>120</v>
      </c>
    </row>
    <row r="12" spans="1:147 16238:16384" s="179" customFormat="1" ht="21" x14ac:dyDescent="0.35">
      <c r="B12" s="192">
        <f>B9+1</f>
        <v>44768</v>
      </c>
      <c r="C12" s="800"/>
      <c r="D12" s="769"/>
      <c r="E12" s="778"/>
      <c r="F12" s="773"/>
      <c r="G12" s="780"/>
      <c r="H12" s="759"/>
      <c r="I12" s="776"/>
      <c r="J12" s="769"/>
      <c r="K12" s="778"/>
      <c r="L12" s="773"/>
      <c r="M12" s="780"/>
      <c r="N12" s="759"/>
      <c r="O12" s="776"/>
      <c r="P12" s="769"/>
      <c r="Q12" s="778"/>
      <c r="R12" s="800"/>
      <c r="S12" s="769"/>
      <c r="T12" s="759"/>
      <c r="U12" s="780"/>
      <c r="V12" s="769"/>
      <c r="W12" s="778"/>
      <c r="X12" s="800"/>
      <c r="Y12" s="769"/>
      <c r="Z12" s="759"/>
      <c r="AA12" s="776"/>
      <c r="AB12" s="769"/>
      <c r="AC12" s="778"/>
      <c r="AD12" s="800"/>
      <c r="AE12" s="769"/>
      <c r="AF12" s="759"/>
      <c r="AG12" s="776"/>
      <c r="AH12" s="769"/>
      <c r="AI12" s="778"/>
      <c r="AJ12" s="800"/>
      <c r="AK12" s="769"/>
      <c r="AL12" s="759"/>
      <c r="AM12" s="763"/>
      <c r="AN12" s="769"/>
      <c r="AO12" s="778"/>
      <c r="AP12" s="773"/>
      <c r="AQ12" s="769"/>
      <c r="AR12" s="759"/>
      <c r="AS12" s="763"/>
      <c r="AT12" s="769"/>
      <c r="AU12" s="778"/>
      <c r="AV12" s="773"/>
      <c r="AW12" s="769"/>
      <c r="AX12" s="759"/>
      <c r="AY12" s="763"/>
      <c r="AZ12" s="769"/>
      <c r="BA12" s="778"/>
      <c r="BB12" s="773"/>
      <c r="BC12" s="769"/>
      <c r="BD12" s="759"/>
      <c r="BE12" s="763"/>
      <c r="BF12" s="769"/>
      <c r="BG12" s="778"/>
      <c r="BH12" s="773"/>
      <c r="BI12" s="769"/>
      <c r="BJ12" s="759"/>
      <c r="BK12" s="763"/>
      <c r="BL12" s="769"/>
      <c r="BM12" s="778"/>
      <c r="BN12" s="773"/>
      <c r="BO12" s="769"/>
      <c r="BP12" s="759"/>
      <c r="BQ12" s="763"/>
      <c r="BR12" s="769"/>
      <c r="BS12" s="778"/>
      <c r="BT12" s="800"/>
      <c r="BU12" s="769"/>
      <c r="BV12" s="767"/>
      <c r="BW12" s="776"/>
      <c r="BX12" s="769"/>
      <c r="BY12" s="767"/>
      <c r="BZ12" s="773"/>
      <c r="CA12" s="769"/>
      <c r="CB12" s="759"/>
      <c r="CC12" s="776"/>
      <c r="CD12" s="767"/>
      <c r="CE12" s="767"/>
      <c r="CF12" s="773"/>
      <c r="CG12" s="767"/>
      <c r="CH12" s="759"/>
      <c r="CI12" s="765"/>
      <c r="CJ12" s="767"/>
      <c r="CK12" s="767"/>
      <c r="CL12" s="773"/>
      <c r="CM12" s="767"/>
      <c r="CN12" s="759"/>
      <c r="CO12" s="763"/>
      <c r="CP12" s="769"/>
      <c r="CQ12" s="778"/>
      <c r="CR12" s="773"/>
      <c r="CS12" s="769"/>
      <c r="CT12" s="767"/>
      <c r="CU12" s="763"/>
      <c r="CV12" s="769"/>
      <c r="CW12" s="778"/>
      <c r="CX12" s="800"/>
      <c r="CY12" s="769"/>
      <c r="CZ12" s="759"/>
      <c r="DA12" s="776"/>
      <c r="DB12" s="769"/>
      <c r="DC12" s="767"/>
      <c r="DD12" s="773"/>
      <c r="DE12" s="769"/>
      <c r="DF12" s="759"/>
      <c r="DG12" s="776"/>
      <c r="DH12" s="767"/>
      <c r="DI12" s="767"/>
      <c r="DJ12" s="773"/>
      <c r="DK12" s="767"/>
      <c r="DL12" s="759"/>
      <c r="DM12" s="763"/>
      <c r="DN12" s="767"/>
      <c r="DO12" s="767"/>
      <c r="DP12" s="773"/>
      <c r="DQ12" s="767"/>
      <c r="DR12" s="759"/>
      <c r="DS12" s="765"/>
      <c r="DT12" s="769"/>
      <c r="DU12" s="778"/>
      <c r="DV12" s="773"/>
      <c r="DW12" s="769"/>
      <c r="DX12" s="759"/>
      <c r="DY12" s="763"/>
      <c r="DZ12" s="769"/>
      <c r="EA12" s="778"/>
      <c r="EB12" s="773"/>
      <c r="EC12" s="769"/>
      <c r="ED12" s="759"/>
      <c r="EE12" s="763"/>
      <c r="EF12" s="769"/>
      <c r="EG12" s="778"/>
      <c r="EH12" s="773"/>
      <c r="EI12" s="769"/>
      <c r="EJ12" s="759"/>
      <c r="EK12" s="763"/>
      <c r="EL12" s="769"/>
      <c r="EM12" s="778"/>
      <c r="EN12" s="773"/>
      <c r="EO12" s="769"/>
      <c r="EP12" s="759"/>
      <c r="EQ12" s="824"/>
    </row>
    <row r="13" spans="1:147 16238:16384" s="179" customFormat="1" ht="3.75" customHeight="1" x14ac:dyDescent="0.25">
      <c r="B13" s="829"/>
      <c r="C13" s="830"/>
      <c r="D13" s="830"/>
      <c r="E13" s="830"/>
      <c r="F13" s="830"/>
      <c r="G13" s="830"/>
      <c r="H13" s="830"/>
      <c r="I13" s="830"/>
      <c r="J13" s="830"/>
      <c r="K13" s="830"/>
      <c r="L13" s="830"/>
      <c r="M13" s="830"/>
      <c r="N13" s="830"/>
      <c r="O13" s="830"/>
      <c r="P13" s="830"/>
      <c r="Q13" s="830"/>
      <c r="R13" s="830"/>
      <c r="S13" s="830"/>
      <c r="T13" s="830"/>
      <c r="U13" s="830"/>
      <c r="V13" s="830"/>
      <c r="W13" s="830"/>
      <c r="X13" s="830"/>
      <c r="Y13" s="830"/>
      <c r="Z13" s="830"/>
      <c r="AA13" s="830"/>
      <c r="AB13" s="830"/>
      <c r="AC13" s="830"/>
      <c r="AD13" s="830"/>
      <c r="AE13" s="830"/>
      <c r="AF13" s="830"/>
      <c r="AG13" s="830"/>
      <c r="AH13" s="830"/>
      <c r="AI13" s="830"/>
      <c r="AJ13" s="830"/>
      <c r="AK13" s="830"/>
      <c r="AL13" s="830"/>
      <c r="AM13" s="833"/>
      <c r="AN13" s="833"/>
      <c r="AO13" s="833"/>
      <c r="AP13" s="833"/>
      <c r="AQ13" s="833"/>
      <c r="AR13" s="833"/>
      <c r="AS13" s="830"/>
      <c r="AT13" s="830"/>
      <c r="AU13" s="830"/>
      <c r="AV13" s="830"/>
      <c r="AW13" s="830"/>
      <c r="AX13" s="830"/>
      <c r="AY13" s="830"/>
      <c r="AZ13" s="830"/>
      <c r="BA13" s="830"/>
      <c r="BB13" s="830"/>
      <c r="BC13" s="830"/>
      <c r="BD13" s="830"/>
      <c r="BE13" s="830"/>
      <c r="BF13" s="830"/>
      <c r="BG13" s="830"/>
      <c r="BH13" s="830"/>
      <c r="BI13" s="830"/>
      <c r="BJ13" s="830"/>
      <c r="BK13" s="830"/>
      <c r="BL13" s="830"/>
      <c r="BM13" s="830"/>
      <c r="BN13" s="830"/>
      <c r="BO13" s="830"/>
      <c r="BP13" s="830"/>
      <c r="BQ13" s="830"/>
      <c r="BR13" s="830"/>
      <c r="BS13" s="830"/>
      <c r="BT13" s="830"/>
      <c r="BU13" s="830"/>
      <c r="BV13" s="830"/>
      <c r="BW13" s="830"/>
      <c r="BX13" s="830"/>
      <c r="BY13" s="830"/>
      <c r="BZ13" s="830"/>
      <c r="CA13" s="830"/>
      <c r="CB13" s="830"/>
      <c r="CC13" s="830"/>
      <c r="CD13" s="830"/>
      <c r="CE13" s="830"/>
      <c r="CF13" s="830"/>
      <c r="CG13" s="830"/>
      <c r="CH13" s="830"/>
      <c r="CI13" s="830"/>
      <c r="CJ13" s="830"/>
      <c r="CK13" s="830"/>
      <c r="CL13" s="830"/>
      <c r="CM13" s="830"/>
      <c r="CN13" s="830"/>
      <c r="CO13" s="830"/>
      <c r="CP13" s="830"/>
      <c r="CQ13" s="830"/>
      <c r="CR13" s="830"/>
      <c r="CS13" s="830"/>
      <c r="CT13" s="830"/>
      <c r="CU13" s="830"/>
      <c r="CV13" s="830"/>
      <c r="CW13" s="830"/>
      <c r="CX13" s="830"/>
      <c r="CY13" s="830"/>
      <c r="CZ13" s="830"/>
      <c r="DA13" s="830"/>
      <c r="DB13" s="830"/>
      <c r="DC13" s="830"/>
      <c r="DD13" s="830"/>
      <c r="DE13" s="830"/>
      <c r="DF13" s="830"/>
      <c r="DG13" s="830"/>
      <c r="DH13" s="830"/>
      <c r="DI13" s="830"/>
      <c r="DJ13" s="830"/>
      <c r="DK13" s="830"/>
      <c r="DL13" s="830"/>
      <c r="DM13" s="830"/>
      <c r="DN13" s="830"/>
      <c r="DO13" s="830"/>
      <c r="DP13" s="830"/>
      <c r="DQ13" s="830"/>
      <c r="DR13" s="830"/>
      <c r="DS13" s="830"/>
      <c r="DT13" s="830"/>
      <c r="DU13" s="830"/>
      <c r="DV13" s="830"/>
      <c r="DW13" s="830"/>
      <c r="DX13" s="830"/>
      <c r="DY13" s="830"/>
      <c r="DZ13" s="830"/>
      <c r="EA13" s="830"/>
      <c r="EB13" s="830"/>
      <c r="EC13" s="830"/>
      <c r="ED13" s="830"/>
      <c r="EE13" s="830"/>
      <c r="EF13" s="830"/>
      <c r="EG13" s="830"/>
      <c r="EH13" s="830"/>
      <c r="EI13" s="830"/>
      <c r="EJ13" s="830"/>
      <c r="EK13" s="830"/>
      <c r="EL13" s="830"/>
      <c r="EM13" s="830"/>
      <c r="EN13" s="830"/>
      <c r="EO13" s="830"/>
      <c r="EP13" s="832"/>
      <c r="EQ13" s="180"/>
    </row>
    <row r="14" spans="1:147 16238:16384" s="179" customFormat="1" ht="21" customHeight="1" x14ac:dyDescent="0.35">
      <c r="B14" s="492" t="str">
        <f>IF(WEEKDAY(B15)=2,"LUNES",IF(WEEKDAY(B15)=3,"MARTES",IF(WEEKDAY(B15)=4,"MIÉRCOLES",IF(WEEKDAY(B15)=5,"JUEVES",IF(WEEKDAY(B15)=6,"VIERNES",IF(WEEKDAY(B15)=7,"SÁBADO","DOMINGO"))))))</f>
        <v>MIÉRCOLES</v>
      </c>
      <c r="C14" s="803" t="str">
        <f>IFERROR(VLOOKUP($B$15,Programación!$D$12:$ER$376,C5,0),"")</f>
        <v>MANTTO</v>
      </c>
      <c r="D14" s="801" t="str">
        <f>IFERROR(VLOOKUP($B$15,Programación!$D$12:$ER$376,D5,0),"")</f>
        <v>MANTTO</v>
      </c>
      <c r="E14" s="805" t="str">
        <f>IFERROR(VLOOKUP($B$15,Programación!$D$12:$ER$376,E5,0),"")</f>
        <v>MANTTO</v>
      </c>
      <c r="F14" s="807" t="str">
        <f>IFERROR(VLOOKUP($B$15,Programación!$D$12:$ER$376,F5,0),"")</f>
        <v>MANTTO</v>
      </c>
      <c r="G14" s="801" t="str">
        <f>IFERROR(VLOOKUP($B$15,Programación!$D$12:$ER$376,G5,0),"")</f>
        <v>MANTTO</v>
      </c>
      <c r="H14" s="809" t="str">
        <f>IFERROR(VLOOKUP($B$15,Programación!$D$12:$ER$376,H5,0),"")</f>
        <v>MANTTO</v>
      </c>
      <c r="I14" s="762">
        <f>IFERROR(VLOOKUP($B$15,Programación!$D$12:$ER$376,I5,0),"")</f>
        <v>0</v>
      </c>
      <c r="J14" s="768">
        <f>IFERROR(VLOOKUP($B$15,Programación!$D$12:$ER$376,J5,0),"")</f>
        <v>0</v>
      </c>
      <c r="K14" s="777">
        <f>IFERROR(VLOOKUP($B$15,Programación!$D$12:$ER$376,K5,0),"")</f>
        <v>0</v>
      </c>
      <c r="L14" s="772">
        <f>IFERROR(VLOOKUP($B$15,Programación!$D$12:$ER$376,L5,0),"")</f>
        <v>0</v>
      </c>
      <c r="M14" s="768">
        <f>IFERROR(VLOOKUP($B$15,Programación!$D$12:$ER$376,M5,0),"")</f>
        <v>0</v>
      </c>
      <c r="N14" s="758">
        <f>IFERROR(VLOOKUP($B$15,Programación!$D$12:$ER$376,N5,0),"")</f>
        <v>0</v>
      </c>
      <c r="O14" s="762">
        <f>IFERROR(VLOOKUP($B$15,Programación!$D$12:$ER$376,O5,0),"")</f>
        <v>0</v>
      </c>
      <c r="P14" s="768">
        <f>IFERROR(VLOOKUP($B$15,Programación!$D$12:$ER$376,P5,0),"")</f>
        <v>0</v>
      </c>
      <c r="Q14" s="777">
        <f>IFERROR(VLOOKUP($B$15,Programación!$D$12:$ER$376,Q5,0),"")</f>
        <v>0</v>
      </c>
      <c r="R14" s="772">
        <f>IFERROR(VLOOKUP($B$15,Programación!$D$12:$ER$376,R5,0),"")</f>
        <v>0</v>
      </c>
      <c r="S14" s="768">
        <f>IFERROR(VLOOKUP($B$15,Programación!$D$12:$ER$376,S5,0),"")</f>
        <v>0</v>
      </c>
      <c r="T14" s="758">
        <f>IFERROR(VLOOKUP($B$15,Programación!$D$12:$ER$376,T5,0),"")</f>
        <v>0</v>
      </c>
      <c r="U14" s="762">
        <f>IFERROR(VLOOKUP($B$15,Programación!$D$12:$ER$376,U5,0),"")</f>
        <v>0</v>
      </c>
      <c r="V14" s="768">
        <f>IFERROR(VLOOKUP($B$15,Programación!$D$12:$ER$376,V5,0),"")</f>
        <v>0</v>
      </c>
      <c r="W14" s="777">
        <f>IFERROR(VLOOKUP($B$15,Programación!$D$12:$ER$376,W5,0),"")</f>
        <v>0</v>
      </c>
      <c r="X14" s="772">
        <f>IFERROR(VLOOKUP($B$15,Programación!$D$12:$ER$376,X5,0),"")</f>
        <v>0</v>
      </c>
      <c r="Y14" s="768">
        <f>IFERROR(VLOOKUP($B$15,Programación!$D$12:$ER$376,Y5,0),"")</f>
        <v>0</v>
      </c>
      <c r="Z14" s="758">
        <f>IFERROR(VLOOKUP($B$15,Programación!$D$12:$ER$376,Z5,0),"")</f>
        <v>0</v>
      </c>
      <c r="AA14" s="762">
        <f>IFERROR(VLOOKUP($B$15,Programación!$D$12:$ER$376,AA5,0),"")</f>
        <v>0</v>
      </c>
      <c r="AB14" s="768">
        <f>IFERROR(VLOOKUP($B$15,Programación!$D$12:$ER$376,AB5,0),"")</f>
        <v>0</v>
      </c>
      <c r="AC14" s="777">
        <f>IFERROR(VLOOKUP($B$15,Programación!$D$12:$ER$376,AC5,0),"")</f>
        <v>0</v>
      </c>
      <c r="AD14" s="772">
        <f>IFERROR(VLOOKUP($B$15,Programación!$D$12:$ER$376,AD5,0),"")</f>
        <v>0</v>
      </c>
      <c r="AE14" s="768">
        <f>IFERROR(VLOOKUP($B$15,Programación!$D$12:$ER$376,AE5,0),"")</f>
        <v>0</v>
      </c>
      <c r="AF14" s="758">
        <f>IFERROR(VLOOKUP($B$15,Programación!$D$12:$ER$376,AF5,0),"")</f>
        <v>0</v>
      </c>
      <c r="AG14" s="775">
        <f>IFERROR(VLOOKUP($B$15,Programación!$D$12:$ER$376,AG5,0),"")</f>
        <v>0</v>
      </c>
      <c r="AH14" s="766">
        <f>IFERROR(VLOOKUP($B$15,Programación!$D$12:$ER$376,AH5,0),"")</f>
        <v>0</v>
      </c>
      <c r="AI14" s="766">
        <f>IFERROR(VLOOKUP($B$15,Programación!$D$12:$ER$376,AI5,0),"")</f>
        <v>0</v>
      </c>
      <c r="AJ14" s="770">
        <f>IFERROR(VLOOKUP($B$15,Programación!$D$12:$ER$376,AJ5,0),"")</f>
        <v>0</v>
      </c>
      <c r="AK14" s="768">
        <f>IFERROR(VLOOKUP($B$15,Programación!$D$12:$ER$376,AK5,0),"")</f>
        <v>0</v>
      </c>
      <c r="AL14" s="758">
        <f>IFERROR(VLOOKUP($B$15,Programación!$D$12:$ER$376,AL5,0),"")</f>
        <v>0</v>
      </c>
      <c r="AM14" s="775">
        <f>IFERROR(VLOOKUP($B$15,Programación!$D$12:$ER$376,AM5,0),"")</f>
        <v>0</v>
      </c>
      <c r="AN14" s="766">
        <f>IFERROR(VLOOKUP($B$15,Programación!$D$12:$ER$376,AN5,0),"")</f>
        <v>0</v>
      </c>
      <c r="AO14" s="766">
        <f>IFERROR(VLOOKUP($B$15,Programación!$D$12:$ER$376,AO5,0),"")</f>
        <v>0</v>
      </c>
      <c r="AP14" s="770">
        <f>IFERROR(VLOOKUP($B$15,Programación!$D$12:$ER$376,AP5,0),"")</f>
        <v>0</v>
      </c>
      <c r="AQ14" s="766">
        <f>IFERROR(VLOOKUP($B$15,Programación!$D$12:$ER$376,AQ5,0),"")</f>
        <v>0</v>
      </c>
      <c r="AR14" s="758">
        <f>IFERROR(VLOOKUP($B$15,Programación!$D$12:$ER$376,AR5,0),"")</f>
        <v>0</v>
      </c>
      <c r="AS14" s="775">
        <f>IFERROR(VLOOKUP($B$15,Programación!$D$12:$ER$376,AS5,0),"")</f>
        <v>0</v>
      </c>
      <c r="AT14" s="766">
        <f>IFERROR(VLOOKUP($B$15,Programación!$D$12:$ER$376,AT5,0),"")</f>
        <v>0</v>
      </c>
      <c r="AU14" s="777">
        <f>IFERROR(VLOOKUP($B$15,Programación!$D$12:$ER$376,AU5,0),"")</f>
        <v>0</v>
      </c>
      <c r="AV14" s="779">
        <f>IFERROR(VLOOKUP($B$15,Programación!$D$12:$ER$376,AV5,0),"")</f>
        <v>0</v>
      </c>
      <c r="AW14" s="766">
        <f>IFERROR(VLOOKUP($B$15,Programación!$D$12:$ER$376,AW5,0),"")</f>
        <v>0</v>
      </c>
      <c r="AX14" s="758">
        <f>IFERROR(VLOOKUP($B$15,Programación!$D$12:$ER$376,AX5,0),"")</f>
        <v>0</v>
      </c>
      <c r="AY14" s="775" t="str">
        <f>IFERROR(VLOOKUP($B$15,Programación!$D$12:$ER$376,AY5,0),"")</f>
        <v>MANTTO</v>
      </c>
      <c r="AZ14" s="766" t="str">
        <f>IFERROR(VLOOKUP($B$15,Programación!$D$12:$ER$376,AZ5,0),"")</f>
        <v>MANTTO</v>
      </c>
      <c r="BA14" s="777" t="str">
        <f>IFERROR(VLOOKUP($B$15,Programación!$D$12:$ER$376,BA5,0),"")</f>
        <v>MANTTO</v>
      </c>
      <c r="BB14" s="764" t="str">
        <f>IFERROR(VLOOKUP($B$15,Programación!$D$12:$ER$376,BB5,0),"")</f>
        <v>MANTTO</v>
      </c>
      <c r="BC14" s="766" t="str">
        <f>IFERROR(VLOOKUP($B$15,Programación!$D$12:$ER$376,BC5,0),"")</f>
        <v>MANTTO</v>
      </c>
      <c r="BD14" s="758" t="str">
        <f>IFERROR(VLOOKUP($B$15,Programación!$D$12:$ER$376,BD5,0),"")</f>
        <v>MANTTO</v>
      </c>
      <c r="BE14" s="775" t="str">
        <f>IFERROR(VLOOKUP($B$15,Programación!$D$12:$ER$376,BE5,0),"")</f>
        <v>MANTTO</v>
      </c>
      <c r="BF14" s="766" t="str">
        <f>IFERROR(VLOOKUP($B$15,Programación!$D$12:$ER$376,BF5,0),"")</f>
        <v>MANTTO</v>
      </c>
      <c r="BG14" s="766" t="str">
        <f>IFERROR(VLOOKUP($B$15,Programación!$D$12:$ER$376,BG5,0),"")</f>
        <v>MANTTO</v>
      </c>
      <c r="BH14" s="772" t="str">
        <f>IFERROR(VLOOKUP($B$15,Programación!$D$12:$ER$376,BH5,0),"")</f>
        <v>MANTTO</v>
      </c>
      <c r="BI14" s="766" t="str">
        <f>IFERROR(VLOOKUP($B$15,Programación!$D$12:$ER$376,BI5,0),"")</f>
        <v>MANTTO</v>
      </c>
      <c r="BJ14" s="758" t="str">
        <f>IFERROR(VLOOKUP($B$15,Programación!$D$12:$ER$376,BJ5,0),"")</f>
        <v>MANTTO</v>
      </c>
      <c r="BK14" s="775" t="str">
        <f>IFERROR(VLOOKUP($B$15,Programación!$D$12:$ER$376,BK5,0),"")</f>
        <v>MANTTO</v>
      </c>
      <c r="BL14" s="766" t="str">
        <f>IFERROR(VLOOKUP($B$15,Programación!$D$12:$ER$376,BL5,0),"")</f>
        <v>MANTTO</v>
      </c>
      <c r="BM14" s="766" t="str">
        <f>IFERROR(VLOOKUP($B$15,Programación!$D$12:$ER$376,BM5,0),"")</f>
        <v>MANTTO</v>
      </c>
      <c r="BN14" s="772" t="str">
        <f>IFERROR(VLOOKUP($B$15,Programación!$D$12:$ER$376,BN5,0),"")</f>
        <v>MANTTO</v>
      </c>
      <c r="BO14" s="766" t="str">
        <f>IFERROR(VLOOKUP($B$15,Programación!$D$12:$ER$376,BO5,0),"")</f>
        <v>EJC</v>
      </c>
      <c r="BP14" s="758" t="str">
        <f>IFERROR(VLOOKUP($B$15,Programación!$D$12:$ER$376,BP5,0),"")</f>
        <v>EJC</v>
      </c>
      <c r="BQ14" s="775" t="str">
        <f>IFERROR(VLOOKUP($B$15,Programación!$D$12:$ER$376,BQ5,0),"")</f>
        <v>EJC</v>
      </c>
      <c r="BR14" s="766" t="str">
        <f>IFERROR(VLOOKUP($B$15,Programación!$D$12:$ER$376,BR5,0),"")</f>
        <v>EJC</v>
      </c>
      <c r="BS14" s="766" t="str">
        <f>IFERROR(VLOOKUP($B$15,Programación!$D$12:$ER$376,BS5,0),"")</f>
        <v>EJC</v>
      </c>
      <c r="BT14" s="772" t="str">
        <f>IFERROR(VLOOKUP($B$15,Programación!$D$12:$ER$376,BT5,0),"")</f>
        <v>EJC</v>
      </c>
      <c r="BU14" s="768" t="str">
        <f>IFERROR(VLOOKUP($B$15,Programación!$D$12:$ER$376,BU5,0),"")</f>
        <v>CC</v>
      </c>
      <c r="BV14" s="764" t="str">
        <f>IFERROR(VLOOKUP($B$15,Programación!$D$12:$ER$376,BV5,0),"")</f>
        <v>EJC</v>
      </c>
      <c r="BW14" s="775" t="str">
        <f>IFERROR(VLOOKUP($B$15,Programación!$D$12:$ER$376,BW5,0),"")</f>
        <v>EJC</v>
      </c>
      <c r="BX14" s="766" t="str">
        <f>IFERROR(VLOOKUP($B$15,Programación!$D$12:$ER$376,BX5,0),"")</f>
        <v>EJC</v>
      </c>
      <c r="BY14" s="777" t="str">
        <f>IFERROR(VLOOKUP($B$15,Programación!$D$12:$ER$376,BY5,0),"")</f>
        <v>EJC</v>
      </c>
      <c r="BZ14" s="764" t="str">
        <f>IFERROR(VLOOKUP($B$15,Programación!$D$12:$ER$376,BZ5,0),"")</f>
        <v>EJC</v>
      </c>
      <c r="CA14" s="768" t="str">
        <f>IFERROR(VLOOKUP($B$15,Programación!$D$12:$ER$376,CA5,0),"")</f>
        <v>EJC</v>
      </c>
      <c r="CB14" s="764" t="str">
        <f>IFERROR(VLOOKUP($B$15,Programación!$D$12:$ER$376,CB5,0),"")</f>
        <v>CC</v>
      </c>
      <c r="CC14" s="775" t="str">
        <f>IFERROR(VLOOKUP($B$15,Programación!$D$12:$ER$376,CC5,0),"")</f>
        <v>EJC</v>
      </c>
      <c r="CD14" s="766" t="str">
        <f>IFERROR(VLOOKUP($B$15,Programación!$D$12:$ER$376,CD5,0),"")</f>
        <v>EJC</v>
      </c>
      <c r="CE14" s="766" t="str">
        <f>IFERROR(VLOOKUP($B$15,Programación!$D$12:$ER$376,CE5,0),"")</f>
        <v>EJC</v>
      </c>
      <c r="CF14" s="772" t="str">
        <f>IFERROR(VLOOKUP($B$15,Programación!$D$12:$ER$376,CF5,0),"")</f>
        <v>EJC</v>
      </c>
      <c r="CG14" s="766" t="str">
        <f>IFERROR(VLOOKUP($B$15,Programación!$D$12:$ER$376,CG5,0),"")</f>
        <v>EJC</v>
      </c>
      <c r="CH14" s="758" t="str">
        <f>IFERROR(VLOOKUP($B$15,Programación!$D$12:$ER$376,CH5,0),"")</f>
        <v>EJC</v>
      </c>
      <c r="CI14" s="775" t="str">
        <f>IFERROR(VLOOKUP($B$15,Programación!$D$12:$ER$376,CI5,0),"")</f>
        <v>EJC</v>
      </c>
      <c r="CJ14" s="766" t="str">
        <f>IFERROR(VLOOKUP($B$15,Programación!$D$12:$ER$376,CJ5,0),"")</f>
        <v>EJC</v>
      </c>
      <c r="CK14" s="766" t="str">
        <f>IFERROR(VLOOKUP($B$15,Programación!$D$12:$ER$376,CK5,0),"")</f>
        <v>EJC</v>
      </c>
      <c r="CL14" s="772" t="str">
        <f>IFERROR(VLOOKUP($B$15,Programación!$D$12:$ER$376,CL5,0),"")</f>
        <v>CC</v>
      </c>
      <c r="CM14" s="768" t="str">
        <f>IFERROR(VLOOKUP($B$15,Programación!$D$12:$ER$376,CM5,0),"")</f>
        <v>EJC</v>
      </c>
      <c r="CN14" s="758" t="str">
        <f>IFERROR(VLOOKUP($B$15,Programación!$D$12:$ER$376,CN5,0),"")</f>
        <v>EJC</v>
      </c>
      <c r="CO14" s="775" t="str">
        <f>IFERROR(VLOOKUP($B$15,Programación!$D$12:$ER$376,CO5,0),"")</f>
        <v>EJC</v>
      </c>
      <c r="CP14" s="766" t="str">
        <f>IFERROR(VLOOKUP($B$15,Programación!$D$12:$ER$376,CP5,0),"")</f>
        <v>EJC</v>
      </c>
      <c r="CQ14" s="766" t="str">
        <f>IFERROR(VLOOKUP($B$15,Programación!$D$12:$ER$376,CQ5,0),"")</f>
        <v>EJC</v>
      </c>
      <c r="CR14" s="772" t="str">
        <f>IFERROR(VLOOKUP($B$15,Programación!$D$12:$ER$376,CR5,0),"")</f>
        <v>EJC</v>
      </c>
      <c r="CS14" s="766" t="str">
        <f>IFERROR(VLOOKUP($B$15,Programación!$D$12:$ER$376,CS5,0),"")</f>
        <v>EJC</v>
      </c>
      <c r="CT14" s="758" t="str">
        <f>IFERROR(VLOOKUP($B$15,Programación!$D$12:$ER$376,CT5,0),"")</f>
        <v>EJC</v>
      </c>
      <c r="CU14" s="775" t="str">
        <f>IFERROR(VLOOKUP($B$15,Programación!$D$12:$ER$376,CU5,0),"")</f>
        <v>EJC</v>
      </c>
      <c r="CV14" s="766" t="str">
        <f>IFERROR(VLOOKUP($B$15,Programación!$D$12:$ER$376,CV5,0),"")</f>
        <v>CC</v>
      </c>
      <c r="CW14" s="777" t="str">
        <f>IFERROR(VLOOKUP($B$15,Programación!$D$12:$ER$376,CW5,0),"")</f>
        <v>EJC</v>
      </c>
      <c r="CX14" s="764" t="str">
        <f>IFERROR(VLOOKUP($B$15,Programación!$D$12:$ER$376,CX5,0),"")</f>
        <v>EJC</v>
      </c>
      <c r="CY14" s="766" t="str">
        <f>IFERROR(VLOOKUP($B$15,Programación!$D$12:$ER$376,CY5,0),"")</f>
        <v>EJC</v>
      </c>
      <c r="CZ14" s="758" t="str">
        <f>IFERROR(VLOOKUP($B$15,Programación!$D$12:$ER$376,CZ5,0),"")</f>
        <v>EJC</v>
      </c>
      <c r="DA14" s="775" t="str">
        <f>IFERROR(VLOOKUP($B$15,Programación!$D$12:$ER$376,DA5,0),"")</f>
        <v>EJC</v>
      </c>
      <c r="DB14" s="768" t="str">
        <f>IFERROR(VLOOKUP($B$15,Programación!$D$12:$ER$376,DB5,0),"")</f>
        <v>EJC</v>
      </c>
      <c r="DC14" s="779" t="str">
        <f>IFERROR(VLOOKUP($B$15,Programación!$D$12:$ER$376,DC5,0),"")</f>
        <v>EJC</v>
      </c>
      <c r="DD14" s="772" t="str">
        <f>IFERROR(VLOOKUP($B$15,Programación!$D$12:$ER$376,DD5,0),"")</f>
        <v>EJC</v>
      </c>
      <c r="DE14" s="766" t="str">
        <f>IFERROR(VLOOKUP($B$15,Programación!$D$12:$ER$376,DE5,0),"")</f>
        <v>EJC</v>
      </c>
      <c r="DF14" s="758" t="str">
        <f>IFERROR(VLOOKUP($B$15,Programación!$D$12:$ER$376,DF5,0),"")</f>
        <v>CC</v>
      </c>
      <c r="DG14" s="762" t="str">
        <f>IFERROR(VLOOKUP($B$15,Programación!$D$12:$ER$376,DG5,0),"")</f>
        <v>EJC</v>
      </c>
      <c r="DH14" s="768" t="str">
        <f>IFERROR(VLOOKUP($B$15,Programación!$D$12:$ER$376,DH5,0),"")</f>
        <v>EJC</v>
      </c>
      <c r="DI14" s="766" t="str">
        <f>IFERROR(VLOOKUP($B$15,Programación!$D$12:$ER$376,DI5,0),"")</f>
        <v>EJC</v>
      </c>
      <c r="DJ14" s="772" t="str">
        <f>IFERROR(VLOOKUP($B$15,Programación!$D$12:$ER$376,DJ5,0),"")</f>
        <v>EJC</v>
      </c>
      <c r="DK14" s="779" t="str">
        <f>IFERROR(VLOOKUP($B$15,Programación!$D$12:$ER$376,DK5,0),"")</f>
        <v>EJC</v>
      </c>
      <c r="DL14" s="758" t="str">
        <f>IFERROR(VLOOKUP($B$15,Programación!$D$12:$ER$376,DL5,0),"")</f>
        <v>EJC</v>
      </c>
      <c r="DM14" s="775" t="str">
        <f>IFERROR(VLOOKUP($B$15,Programación!$D$12:$ER$376,DM5,0),"")</f>
        <v>EJC</v>
      </c>
      <c r="DN14" s="766" t="str">
        <f>IFERROR(VLOOKUP($B$15,Programación!$D$12:$ER$376,DN5,0),"")</f>
        <v>EJC</v>
      </c>
      <c r="DO14" s="766" t="str">
        <f>IFERROR(VLOOKUP($B$15,Programación!$D$12:$ER$376,DO5,0),"")</f>
        <v>EJC</v>
      </c>
      <c r="DP14" s="770" t="str">
        <f>IFERROR(VLOOKUP($B$15,Programación!$D$12:$ER$376,DP5,0),"")</f>
        <v>CC</v>
      </c>
      <c r="DQ14" s="766" t="str">
        <f>IFERROR(VLOOKUP($B$15,Programación!$D$12:$ER$376,DQ5,0),"")</f>
        <v>EJC</v>
      </c>
      <c r="DR14" s="809" t="str">
        <f>IFERROR(VLOOKUP($B$15,Programación!$D$12:$ER$376,DR5,0),"")</f>
        <v>EJC</v>
      </c>
      <c r="DS14" s="803" t="str">
        <f>IFERROR(VLOOKUP($B$15,Programación!$D$12:$ER$376,DS5,0),"")</f>
        <v>EJC</v>
      </c>
      <c r="DT14" s="801" t="str">
        <f>IFERROR(VLOOKUP($B$15,Programación!$D$12:$ER$376,DT5,0),"")</f>
        <v>EJC</v>
      </c>
      <c r="DU14" s="805" t="str">
        <f>IFERROR(VLOOKUP($B$15,Programación!$D$12:$ER$376,DU5,0),"")</f>
        <v>EJC</v>
      </c>
      <c r="DV14" s="807" t="str">
        <f>IFERROR(VLOOKUP($B$15,Programación!$D$12:$ER$376,DV5,0),"")</f>
        <v>EJC</v>
      </c>
      <c r="DW14" s="801" t="str">
        <f>IFERROR(VLOOKUP($B$15,Programación!$D$12:$ER$376,DW5,0),"")</f>
        <v>EJC</v>
      </c>
      <c r="DX14" s="809" t="str">
        <f>IFERROR(VLOOKUP($B$15,Programación!$D$12:$ER$376,DX5,0),"")</f>
        <v>EJC</v>
      </c>
      <c r="DY14" s="803" t="str">
        <f>IFERROR(VLOOKUP($B$15,Programación!$D$12:$ER$376,DY5,0),"")</f>
        <v>EJC</v>
      </c>
      <c r="DZ14" s="801" t="str">
        <f>IFERROR(VLOOKUP($B$15,Programación!$D$12:$ER$376,DZ5,0),"")</f>
        <v>MANTTO</v>
      </c>
      <c r="EA14" s="805" t="str">
        <f>IFERROR(VLOOKUP($B$15,Programación!$D$12:$ER$376,EA5,0),"")</f>
        <v>MANTTO</v>
      </c>
      <c r="EB14" s="807" t="str">
        <f>IFERROR(VLOOKUP($B$15,Programación!$D$12:$ER$376,EB5,0),"")</f>
        <v>MANTTO</v>
      </c>
      <c r="EC14" s="801" t="str">
        <f>IFERROR(VLOOKUP($B$15,Programación!$D$12:$ER$376,EC5,0),"")</f>
        <v>MANTTO</v>
      </c>
      <c r="ED14" s="809" t="str">
        <f>IFERROR(VLOOKUP($B$15,Programación!$D$12:$ER$376,ED5,0),"")</f>
        <v>MANTTO</v>
      </c>
      <c r="EE14" s="803" t="str">
        <f>IFERROR(VLOOKUP($B$15,Programación!$D$12:$ER$376,EE5,0),"")</f>
        <v>MANTTO</v>
      </c>
      <c r="EF14" s="801" t="str">
        <f>IFERROR(VLOOKUP($B$15,Programación!$D$12:$ER$376,EF5,0),"")</f>
        <v>MANTTO</v>
      </c>
      <c r="EG14" s="805" t="str">
        <f>IFERROR(VLOOKUP($B$15,Programación!$D$12:$ER$376,EG5,0),"")</f>
        <v>MANTTO</v>
      </c>
      <c r="EH14" s="807" t="str">
        <f>IFERROR(VLOOKUP($B$15,Programación!$D$12:$ER$376,EH5,0),"")</f>
        <v>MANTTO</v>
      </c>
      <c r="EI14" s="801" t="str">
        <f>IFERROR(VLOOKUP($B$15,Programación!$D$12:$ER$376,EI5,0),"")</f>
        <v>MANTTO</v>
      </c>
      <c r="EJ14" s="758">
        <f>IFERROR(VLOOKUP($B$15,Programación!$D$12:$ER$376,EJ5,0),"")</f>
        <v>0</v>
      </c>
      <c r="EK14" s="762">
        <f>IFERROR(VLOOKUP($B$15,Programación!$D$12:$ER$376,EK5,0),"")</f>
        <v>0</v>
      </c>
      <c r="EL14" s="768">
        <f>IFERROR(VLOOKUP($B$15,Programación!$D$12:$ER$376,EL5,0),"")</f>
        <v>0</v>
      </c>
      <c r="EM14" s="777">
        <f>IFERROR(VLOOKUP($B$15,Programación!$D$12:$ER$376,EM5,0),"")</f>
        <v>0</v>
      </c>
      <c r="EN14" s="772">
        <f>IFERROR(VLOOKUP($B$15,Programación!$D$12:$ER$376,EN5,0),"")</f>
        <v>0</v>
      </c>
      <c r="EO14" s="768">
        <f>IFERROR(VLOOKUP($B$15,Programación!$D$12:$ER$376,EO5,0),"")</f>
        <v>0</v>
      </c>
      <c r="EP14" s="758">
        <f>IFERROR(VLOOKUP($B$15,Programación!$D$12:$ER$376,EP5,0),"")</f>
        <v>0</v>
      </c>
      <c r="EQ14" s="824">
        <f>COUNTIF(C14:EP14,"&lt;&gt;0")</f>
        <v>95</v>
      </c>
    </row>
    <row r="15" spans="1:147 16238:16384" s="179" customFormat="1" ht="21" x14ac:dyDescent="0.35">
      <c r="B15" s="493">
        <f>B12+1</f>
        <v>44769</v>
      </c>
      <c r="C15" s="804"/>
      <c r="D15" s="802"/>
      <c r="E15" s="806"/>
      <c r="F15" s="808"/>
      <c r="G15" s="802"/>
      <c r="H15" s="810"/>
      <c r="I15" s="763"/>
      <c r="J15" s="769"/>
      <c r="K15" s="778"/>
      <c r="L15" s="773"/>
      <c r="M15" s="769"/>
      <c r="N15" s="759"/>
      <c r="O15" s="763"/>
      <c r="P15" s="769"/>
      <c r="Q15" s="778"/>
      <c r="R15" s="773"/>
      <c r="S15" s="769"/>
      <c r="T15" s="759"/>
      <c r="U15" s="763"/>
      <c r="V15" s="769"/>
      <c r="W15" s="778"/>
      <c r="X15" s="773"/>
      <c r="Y15" s="769"/>
      <c r="Z15" s="759"/>
      <c r="AA15" s="763"/>
      <c r="AB15" s="769"/>
      <c r="AC15" s="778"/>
      <c r="AD15" s="773"/>
      <c r="AE15" s="769"/>
      <c r="AF15" s="759"/>
      <c r="AG15" s="776"/>
      <c r="AH15" s="767"/>
      <c r="AI15" s="767"/>
      <c r="AJ15" s="771"/>
      <c r="AK15" s="769"/>
      <c r="AL15" s="759"/>
      <c r="AM15" s="776"/>
      <c r="AN15" s="767"/>
      <c r="AO15" s="767"/>
      <c r="AP15" s="771"/>
      <c r="AQ15" s="767"/>
      <c r="AR15" s="759"/>
      <c r="AS15" s="776"/>
      <c r="AT15" s="767"/>
      <c r="AU15" s="778"/>
      <c r="AV15" s="780"/>
      <c r="AW15" s="767"/>
      <c r="AX15" s="759"/>
      <c r="AY15" s="776"/>
      <c r="AZ15" s="767"/>
      <c r="BA15" s="778"/>
      <c r="BB15" s="765"/>
      <c r="BC15" s="767"/>
      <c r="BD15" s="759"/>
      <c r="BE15" s="776"/>
      <c r="BF15" s="767"/>
      <c r="BG15" s="767"/>
      <c r="BH15" s="773"/>
      <c r="BI15" s="767"/>
      <c r="BJ15" s="759"/>
      <c r="BK15" s="776"/>
      <c r="BL15" s="767"/>
      <c r="BM15" s="767"/>
      <c r="BN15" s="773"/>
      <c r="BO15" s="767"/>
      <c r="BP15" s="759"/>
      <c r="BQ15" s="776"/>
      <c r="BR15" s="767"/>
      <c r="BS15" s="767"/>
      <c r="BT15" s="773"/>
      <c r="BU15" s="769"/>
      <c r="BV15" s="765"/>
      <c r="BW15" s="776"/>
      <c r="BX15" s="767"/>
      <c r="BY15" s="778"/>
      <c r="BZ15" s="765"/>
      <c r="CA15" s="769"/>
      <c r="CB15" s="765"/>
      <c r="CC15" s="776"/>
      <c r="CD15" s="767"/>
      <c r="CE15" s="767"/>
      <c r="CF15" s="773"/>
      <c r="CG15" s="767"/>
      <c r="CH15" s="759"/>
      <c r="CI15" s="776"/>
      <c r="CJ15" s="767"/>
      <c r="CK15" s="767"/>
      <c r="CL15" s="773"/>
      <c r="CM15" s="769"/>
      <c r="CN15" s="759"/>
      <c r="CO15" s="776"/>
      <c r="CP15" s="767"/>
      <c r="CQ15" s="767"/>
      <c r="CR15" s="773"/>
      <c r="CS15" s="767"/>
      <c r="CT15" s="759"/>
      <c r="CU15" s="776"/>
      <c r="CV15" s="767"/>
      <c r="CW15" s="778"/>
      <c r="CX15" s="765"/>
      <c r="CY15" s="767"/>
      <c r="CZ15" s="759"/>
      <c r="DA15" s="776"/>
      <c r="DB15" s="769"/>
      <c r="DC15" s="780"/>
      <c r="DD15" s="773"/>
      <c r="DE15" s="767"/>
      <c r="DF15" s="759"/>
      <c r="DG15" s="763"/>
      <c r="DH15" s="769"/>
      <c r="DI15" s="767"/>
      <c r="DJ15" s="773"/>
      <c r="DK15" s="780"/>
      <c r="DL15" s="759"/>
      <c r="DM15" s="776"/>
      <c r="DN15" s="767"/>
      <c r="DO15" s="767"/>
      <c r="DP15" s="771"/>
      <c r="DQ15" s="767"/>
      <c r="DR15" s="810"/>
      <c r="DS15" s="804"/>
      <c r="DT15" s="802"/>
      <c r="DU15" s="806"/>
      <c r="DV15" s="808"/>
      <c r="DW15" s="802"/>
      <c r="DX15" s="810"/>
      <c r="DY15" s="804"/>
      <c r="DZ15" s="802"/>
      <c r="EA15" s="806"/>
      <c r="EB15" s="808"/>
      <c r="EC15" s="802"/>
      <c r="ED15" s="810"/>
      <c r="EE15" s="804"/>
      <c r="EF15" s="802"/>
      <c r="EG15" s="806"/>
      <c r="EH15" s="808"/>
      <c r="EI15" s="802"/>
      <c r="EJ15" s="759"/>
      <c r="EK15" s="763"/>
      <c r="EL15" s="769"/>
      <c r="EM15" s="778"/>
      <c r="EN15" s="773"/>
      <c r="EO15" s="769"/>
      <c r="EP15" s="759"/>
      <c r="EQ15" s="824"/>
    </row>
    <row r="16" spans="1:147 16238:16384" s="179" customFormat="1" ht="3.75" customHeight="1" x14ac:dyDescent="0.25">
      <c r="B16" s="834"/>
      <c r="C16" s="835"/>
      <c r="D16" s="835"/>
      <c r="E16" s="835"/>
      <c r="F16" s="835"/>
      <c r="G16" s="835"/>
      <c r="H16" s="835"/>
      <c r="I16" s="835"/>
      <c r="J16" s="835"/>
      <c r="K16" s="835"/>
      <c r="L16" s="835"/>
      <c r="M16" s="835"/>
      <c r="N16" s="835"/>
      <c r="O16" s="835"/>
      <c r="P16" s="835"/>
      <c r="Q16" s="835"/>
      <c r="R16" s="835"/>
      <c r="S16" s="835"/>
      <c r="T16" s="835"/>
      <c r="U16" s="835"/>
      <c r="V16" s="835"/>
      <c r="W16" s="835"/>
      <c r="X16" s="835"/>
      <c r="Y16" s="835"/>
      <c r="Z16" s="835"/>
      <c r="AA16" s="835"/>
      <c r="AB16" s="835"/>
      <c r="AC16" s="835"/>
      <c r="AD16" s="835"/>
      <c r="AE16" s="835"/>
      <c r="AF16" s="835"/>
      <c r="AG16" s="836"/>
      <c r="AH16" s="836"/>
      <c r="AI16" s="836"/>
      <c r="AJ16" s="836"/>
      <c r="AK16" s="836"/>
      <c r="AL16" s="836"/>
      <c r="AM16" s="837"/>
      <c r="AN16" s="837"/>
      <c r="AO16" s="837"/>
      <c r="AP16" s="837"/>
      <c r="AQ16" s="837"/>
      <c r="AR16" s="837"/>
      <c r="AS16" s="835"/>
      <c r="AT16" s="835"/>
      <c r="AU16" s="835"/>
      <c r="AV16" s="835"/>
      <c r="AW16" s="835"/>
      <c r="AX16" s="835"/>
      <c r="AY16" s="835"/>
      <c r="AZ16" s="835"/>
      <c r="BA16" s="835"/>
      <c r="BB16" s="835"/>
      <c r="BC16" s="835"/>
      <c r="BD16" s="835"/>
      <c r="BE16" s="835"/>
      <c r="BF16" s="835"/>
      <c r="BG16" s="835"/>
      <c r="BH16" s="835"/>
      <c r="BI16" s="835"/>
      <c r="BJ16" s="835"/>
      <c r="BK16" s="835"/>
      <c r="BL16" s="835"/>
      <c r="BM16" s="835"/>
      <c r="BN16" s="835"/>
      <c r="BO16" s="835"/>
      <c r="BP16" s="835"/>
      <c r="BQ16" s="835"/>
      <c r="BR16" s="835"/>
      <c r="BS16" s="835"/>
      <c r="BT16" s="835"/>
      <c r="BU16" s="835"/>
      <c r="BV16" s="835"/>
      <c r="BW16" s="835"/>
      <c r="BX16" s="835"/>
      <c r="BY16" s="835"/>
      <c r="BZ16" s="835"/>
      <c r="CA16" s="835"/>
      <c r="CB16" s="835"/>
      <c r="CC16" s="835"/>
      <c r="CD16" s="835"/>
      <c r="CE16" s="835"/>
      <c r="CF16" s="835"/>
      <c r="CG16" s="835"/>
      <c r="CH16" s="835"/>
      <c r="CI16" s="835"/>
      <c r="CJ16" s="835"/>
      <c r="CK16" s="835"/>
      <c r="CL16" s="835"/>
      <c r="CM16" s="835"/>
      <c r="CN16" s="835"/>
      <c r="CO16" s="835"/>
      <c r="CP16" s="835"/>
      <c r="CQ16" s="835"/>
      <c r="CR16" s="835"/>
      <c r="CS16" s="835"/>
      <c r="CT16" s="835"/>
      <c r="CU16" s="835"/>
      <c r="CV16" s="835"/>
      <c r="CW16" s="835"/>
      <c r="CX16" s="835"/>
      <c r="CY16" s="835"/>
      <c r="CZ16" s="835"/>
      <c r="DA16" s="835"/>
      <c r="DB16" s="835"/>
      <c r="DC16" s="835"/>
      <c r="DD16" s="835"/>
      <c r="DE16" s="835"/>
      <c r="DF16" s="835"/>
      <c r="DG16" s="835"/>
      <c r="DH16" s="835"/>
      <c r="DI16" s="835"/>
      <c r="DJ16" s="835"/>
      <c r="DK16" s="835"/>
      <c r="DL16" s="835"/>
      <c r="DM16" s="835"/>
      <c r="DN16" s="835"/>
      <c r="DO16" s="835"/>
      <c r="DP16" s="835"/>
      <c r="DQ16" s="835"/>
      <c r="DR16" s="835"/>
      <c r="DS16" s="835"/>
      <c r="DT16" s="835"/>
      <c r="DU16" s="835"/>
      <c r="DV16" s="835"/>
      <c r="DW16" s="835"/>
      <c r="DX16" s="835"/>
      <c r="DY16" s="835"/>
      <c r="DZ16" s="835"/>
      <c r="EA16" s="835"/>
      <c r="EB16" s="835"/>
      <c r="EC16" s="835"/>
      <c r="ED16" s="835"/>
      <c r="EE16" s="835"/>
      <c r="EF16" s="835"/>
      <c r="EG16" s="835"/>
      <c r="EH16" s="835"/>
      <c r="EI16" s="835"/>
      <c r="EJ16" s="835"/>
      <c r="EK16" s="835"/>
      <c r="EL16" s="835"/>
      <c r="EM16" s="835"/>
      <c r="EN16" s="835"/>
      <c r="EO16" s="835"/>
      <c r="EP16" s="838"/>
      <c r="EQ16" s="180"/>
    </row>
    <row r="17" spans="1:149" s="179" customFormat="1" ht="21" customHeight="1" x14ac:dyDescent="0.35">
      <c r="B17" s="191" t="str">
        <f>IF(WEEKDAY(B18)=2,"LUNES",IF(WEEKDAY(B18)=3,"MARTES",IF(WEEKDAY(B18)=4,"MIÉRCOLES",IF(WEEKDAY(B18)=5,"JUEVES",IF(WEEKDAY(B18)=6,"VIERNES",IF(WEEKDAY(B18)=7,"SÁBADO","DOMINGO"))))))</f>
        <v>JUEVES</v>
      </c>
      <c r="C17" s="762">
        <f>IFERROR(VLOOKUP($B$18,Programación!$D$12:$ER$376,C5,0),"")</f>
        <v>0</v>
      </c>
      <c r="D17" s="768">
        <f>IFERROR(VLOOKUP($B$18,Programación!$D$12:$ER$376,D5,0),"")</f>
        <v>0</v>
      </c>
      <c r="E17" s="766">
        <f>IFERROR(VLOOKUP($B$18,Programación!$D$12:$ER$376,E5,0),"")</f>
        <v>0</v>
      </c>
      <c r="F17" s="770">
        <f>IFERROR(VLOOKUP($B$18,Programación!$D$12:$ER$376,F5,0),"")</f>
        <v>0</v>
      </c>
      <c r="G17" s="768">
        <f>IFERROR(VLOOKUP($B$18,Programación!$D$12:$ER$376,G5,0),"")</f>
        <v>0</v>
      </c>
      <c r="H17" s="758">
        <f>IFERROR(VLOOKUP($B$18,Programación!$D$12:$ER$376,H5,0),"")</f>
        <v>0</v>
      </c>
      <c r="I17" s="762">
        <f>IFERROR(VLOOKUP($B$18,Programación!$D$12:$ER$376,I5,0),"")</f>
        <v>0</v>
      </c>
      <c r="J17" s="768">
        <f>IFERROR(VLOOKUP($B$18,Programación!$D$12:$ER$376,J5,0),"")</f>
        <v>0</v>
      </c>
      <c r="K17" s="777">
        <f>IFERROR(VLOOKUP($B$18,Programación!$D$12:$ER$376,K5,0),"")</f>
        <v>0</v>
      </c>
      <c r="L17" s="772">
        <f>IFERROR(VLOOKUP($B$18,Programación!$D$12:$ER$376,L5,0),"")</f>
        <v>0</v>
      </c>
      <c r="M17" s="768">
        <f>IFERROR(VLOOKUP($B$18,Programación!$D$12:$ER$376,M5,0),"")</f>
        <v>0</v>
      </c>
      <c r="N17" s="758">
        <f>IFERROR(VLOOKUP($B$18,Programación!$D$12:$ER$376,N5,0),"")</f>
        <v>0</v>
      </c>
      <c r="O17" s="762">
        <f>IFERROR(VLOOKUP($B$18,Programación!$D$12:$ER$376,O5,0),"")</f>
        <v>0</v>
      </c>
      <c r="P17" s="768">
        <f>IFERROR(VLOOKUP($B$18,Programación!$D$12:$ER$376,P5,0),"")</f>
        <v>0</v>
      </c>
      <c r="Q17" s="777">
        <f>IFERROR(VLOOKUP($B$18,Programación!$D$12:$ER$376,Q5,0),"")</f>
        <v>0</v>
      </c>
      <c r="R17" s="772">
        <f>IFERROR(VLOOKUP($B$18,Programación!$D$12:$ER$376,R5,0),"")</f>
        <v>0</v>
      </c>
      <c r="S17" s="768">
        <f>IFERROR(VLOOKUP($B$18,Programación!$D$12:$ER$376,S5,0),"")</f>
        <v>0</v>
      </c>
      <c r="T17" s="758">
        <f>IFERROR(VLOOKUP($B$18,Programación!$D$12:$ER$376,T5,0),"")</f>
        <v>0</v>
      </c>
      <c r="U17" s="762">
        <f>IFERROR(VLOOKUP($B$18,Programación!$D$12:$ER$376,U5,0),"")</f>
        <v>0</v>
      </c>
      <c r="V17" s="768">
        <f>IFERROR(VLOOKUP($B$18,Programación!$D$12:$ER$376,V5,0),"")</f>
        <v>0</v>
      </c>
      <c r="W17" s="777">
        <f>IFERROR(VLOOKUP($B$18,Programación!$D$12:$ER$376,W5,0),"")</f>
        <v>0</v>
      </c>
      <c r="X17" s="772">
        <f>IFERROR(VLOOKUP($B$18,Programación!$D$12:$ER$376,X5,0),"")</f>
        <v>0</v>
      </c>
      <c r="Y17" s="768">
        <f>IFERROR(VLOOKUP($B$18,Programación!$D$12:$ER$376,Y5,0),"")</f>
        <v>0</v>
      </c>
      <c r="Z17" s="766">
        <f>IFERROR(VLOOKUP($B$18,Programación!$D$12:$ER$376,Z5,0),"")</f>
        <v>0</v>
      </c>
      <c r="AA17" s="762">
        <f>IFERROR(VLOOKUP($B$18,Programación!$D$12:$ER$376,AA5,0),"")</f>
        <v>0</v>
      </c>
      <c r="AB17" s="768">
        <f>IFERROR(VLOOKUP($B$18,Programación!$D$12:$ER$376,AB5,0),"")</f>
        <v>0</v>
      </c>
      <c r="AC17" s="766">
        <f>IFERROR(VLOOKUP($B$18,Programación!$D$12:$ER$376,AC5,0),"")</f>
        <v>0</v>
      </c>
      <c r="AD17" s="770">
        <f>IFERROR(VLOOKUP($B$18,Programación!$D$12:$ER$376,AD5,0),"")</f>
        <v>0</v>
      </c>
      <c r="AE17" s="768">
        <f>IFERROR(VLOOKUP($B$18,Programación!$D$12:$ER$376,AE5,0),"")</f>
        <v>0</v>
      </c>
      <c r="AF17" s="766">
        <f>IFERROR(VLOOKUP($B$18,Programación!$D$12:$ER$376,AF5,0),"")</f>
        <v>0</v>
      </c>
      <c r="AG17" s="762">
        <f>IFERROR(VLOOKUP($B$18,Programación!$D$12:$ER$376,AG5,0),"")</f>
        <v>0</v>
      </c>
      <c r="AH17" s="768">
        <f>IFERROR(VLOOKUP($B$18,Programación!$D$12:$ER$376,AH5,0),"")</f>
        <v>0</v>
      </c>
      <c r="AI17" s="766">
        <f>IFERROR(VLOOKUP($B$18,Programación!$D$12:$ER$376,AI5,0),"")</f>
        <v>0</v>
      </c>
      <c r="AJ17" s="770">
        <f>IFERROR(VLOOKUP($B$18,Programación!$D$12:$ER$376,AJ5,0),"")</f>
        <v>0</v>
      </c>
      <c r="AK17" s="768">
        <f>IFERROR(VLOOKUP($B$18,Programación!$D$12:$ER$376,AK5,0),"")</f>
        <v>0</v>
      </c>
      <c r="AL17" s="758">
        <f>IFERROR(VLOOKUP($B$18,Programación!$D$12:$ER$376,AL5,0),"")</f>
        <v>0</v>
      </c>
      <c r="AM17" s="764">
        <f>IFERROR(VLOOKUP($B$18,Programación!$D$12:$ER$376,AM5,0),"")</f>
        <v>0</v>
      </c>
      <c r="AN17" s="768">
        <f>IFERROR(VLOOKUP($B$18,Programación!$D$12:$ER$376,AN5,0),"")</f>
        <v>0</v>
      </c>
      <c r="AO17" s="777">
        <f>IFERROR(VLOOKUP($B$18,Programación!$D$12:$ER$376,AO5,0),"")</f>
        <v>0</v>
      </c>
      <c r="AP17" s="772">
        <f>IFERROR(VLOOKUP($B$18,Programación!$D$12:$ER$376,AP5,0),"")</f>
        <v>0</v>
      </c>
      <c r="AQ17" s="768">
        <f>IFERROR(VLOOKUP($B$18,Programación!$D$12:$ER$376,AQ5,0),"")</f>
        <v>0</v>
      </c>
      <c r="AR17" s="758">
        <f>IFERROR(VLOOKUP($B$18,Programación!$D$12:$ER$376,AR5,0),"")</f>
        <v>0</v>
      </c>
      <c r="AS17" s="762">
        <f>IFERROR(VLOOKUP($B$18,Programación!$D$12:$ER$376,AS5,0),"")</f>
        <v>0</v>
      </c>
      <c r="AT17" s="768">
        <f>IFERROR(VLOOKUP($B$18,Programación!$D$12:$ER$376,AT5,0),"")</f>
        <v>0</v>
      </c>
      <c r="AU17" s="766">
        <f>IFERROR(VLOOKUP($B$18,Programación!$D$12:$ER$376,AU5,0),"")</f>
        <v>0</v>
      </c>
      <c r="AV17" s="772">
        <f>IFERROR(VLOOKUP($B$18,Programación!$D$12:$ER$376,AV5,0),"")</f>
        <v>0</v>
      </c>
      <c r="AW17" s="768">
        <f>IFERROR(VLOOKUP($B$18,Programación!$D$12:$ER$376,AW5,0),"")</f>
        <v>0</v>
      </c>
      <c r="AX17" s="758">
        <f>IFERROR(VLOOKUP($B$18,Programación!$D$12:$ER$376,AX5,0),"")</f>
        <v>0</v>
      </c>
      <c r="AY17" s="762" t="str">
        <f>IFERROR(VLOOKUP($B$18,Programación!$D$12:$ER$376,AY5,0),"")</f>
        <v>MANTTO</v>
      </c>
      <c r="AZ17" s="768" t="str">
        <f>IFERROR(VLOOKUP($B$18,Programación!$D$12:$ER$376,AZ5,0),"")</f>
        <v>MANTTO</v>
      </c>
      <c r="BA17" s="766" t="str">
        <f>IFERROR(VLOOKUP($B$18,Programación!$D$12:$ER$376,BA5,0),"")</f>
        <v>MANTTO</v>
      </c>
      <c r="BB17" s="772" t="str">
        <f>IFERROR(VLOOKUP($B$18,Programación!$D$12:$ER$376,BB5,0),"")</f>
        <v>MANTTO</v>
      </c>
      <c r="BC17" s="768" t="str">
        <f>IFERROR(VLOOKUP($B$18,Programación!$D$12:$ER$376,BC5,0),"")</f>
        <v>MANTTO</v>
      </c>
      <c r="BD17" s="758" t="str">
        <f>IFERROR(VLOOKUP($B$18,Programación!$D$12:$ER$376,BD5,0),"")</f>
        <v>MANTTO</v>
      </c>
      <c r="BE17" s="762" t="str">
        <f>IFERROR(VLOOKUP($B$18,Programación!$D$12:$ER$376,BE5,0),"")</f>
        <v>MANTTO</v>
      </c>
      <c r="BF17" s="768" t="str">
        <f>IFERROR(VLOOKUP($B$18,Programación!$D$12:$ER$376,BF5,0),"")</f>
        <v>MANTTO</v>
      </c>
      <c r="BG17" s="777" t="str">
        <f>IFERROR(VLOOKUP($B$18,Programación!$D$12:$ER$376,BG5,0),"")</f>
        <v>MANTTO</v>
      </c>
      <c r="BH17" s="766" t="str">
        <f>IFERROR(VLOOKUP($B$18,Programación!$D$12:$ER$376,BH5,0),"")</f>
        <v>MANTTO</v>
      </c>
      <c r="BI17" s="766" t="str">
        <f>IFERROR(VLOOKUP($B$18,Programación!$D$12:$ER$376,BI5,0),"")</f>
        <v>MANTTO</v>
      </c>
      <c r="BJ17" s="766" t="str">
        <f>IFERROR(VLOOKUP($B$18,Programación!$D$12:$ER$376,BJ5,0),"")</f>
        <v>MANTTO</v>
      </c>
      <c r="BK17" s="762" t="str">
        <f>IFERROR(VLOOKUP($B$18,Programación!$D$12:$ER$376,BK5,0),"")</f>
        <v>MANTTO</v>
      </c>
      <c r="BL17" s="779" t="str">
        <f>IFERROR(VLOOKUP($B$18,Programación!$D$12:$ER$376,BL5,0),"")</f>
        <v>MANTTO</v>
      </c>
      <c r="BM17" s="777" t="str">
        <f>IFERROR(VLOOKUP($B$18,Programación!$D$12:$ER$376,BM5,0),"")</f>
        <v>MANTTO</v>
      </c>
      <c r="BN17" s="766" t="str">
        <f>IFERROR(VLOOKUP($B$18,Programación!$D$12:$ER$376,BN5,0),"")</f>
        <v>MANTTO</v>
      </c>
      <c r="BO17" s="766" t="str">
        <f>IFERROR(VLOOKUP($B$18,Programación!$D$12:$ER$376,BO5,0),"")</f>
        <v>EJC</v>
      </c>
      <c r="BP17" s="766" t="str">
        <f>IFERROR(VLOOKUP($B$18,Programación!$D$12:$ER$376,BP5,0),"")</f>
        <v>EJC</v>
      </c>
      <c r="BQ17" s="762" t="str">
        <f>IFERROR(VLOOKUP($B$18,Programación!$D$12:$ER$376,BQ5,0),"")</f>
        <v>EJC</v>
      </c>
      <c r="BR17" s="766" t="str">
        <f>IFERROR(VLOOKUP($B$18,Programación!$D$12:$ER$376,BR5,0),"")</f>
        <v>EJC</v>
      </c>
      <c r="BS17" s="777" t="str">
        <f>IFERROR(VLOOKUP($B$18,Programación!$D$12:$ER$376,BS5,0),"")</f>
        <v>EJC</v>
      </c>
      <c r="BT17" s="772" t="str">
        <f>IFERROR(VLOOKUP($B$18,Programación!$D$12:$ER$376,BT5,0),"")</f>
        <v>EJC</v>
      </c>
      <c r="BU17" s="779" t="str">
        <f>IFERROR(VLOOKUP($B$18,Programación!$D$12:$ER$376,BU5,0),"")</f>
        <v>CC</v>
      </c>
      <c r="BV17" s="758" t="str">
        <f>IFERROR(VLOOKUP($B$18,Programación!$D$12:$ER$376,BV5,0),"")</f>
        <v>EJC</v>
      </c>
      <c r="BW17" s="762" t="str">
        <f>IFERROR(VLOOKUP($B$18,Programación!$D$12:$ER$376,BW5,0),"")</f>
        <v>EJC</v>
      </c>
      <c r="BX17" s="768" t="str">
        <f>IFERROR(VLOOKUP($B$18,Programación!$D$12:$ER$376,BX5,0),"")</f>
        <v>EJC</v>
      </c>
      <c r="BY17" s="777" t="str">
        <f>IFERROR(VLOOKUP($B$18,Programación!$D$12:$ER$376,BY5,0),"")</f>
        <v>EJC</v>
      </c>
      <c r="BZ17" s="772" t="str">
        <f>IFERROR(VLOOKUP($B$18,Programación!$D$12:$ER$376,BZ5,0),"")</f>
        <v>EJC</v>
      </c>
      <c r="CA17" s="768" t="str">
        <f>IFERROR(VLOOKUP($B$18,Programación!$D$12:$ER$376,CA5,0),"")</f>
        <v>EJC</v>
      </c>
      <c r="CB17" s="758" t="str">
        <f>IFERROR(VLOOKUP($B$18,Programación!$D$12:$ER$376,CB5,0),"")</f>
        <v>CC</v>
      </c>
      <c r="CC17" s="762" t="str">
        <f>IFERROR(VLOOKUP($B$18,Programación!$D$12:$ER$376,CC5,0),"")</f>
        <v>EJC</v>
      </c>
      <c r="CD17" s="768" t="str">
        <f>IFERROR(VLOOKUP($B$18,Programación!$D$12:$ER$376,CD5,0),"")</f>
        <v>EJC</v>
      </c>
      <c r="CE17" s="777" t="str">
        <f>IFERROR(VLOOKUP($B$18,Programación!$D$12:$ER$376,CE5,0),"")</f>
        <v>EJC</v>
      </c>
      <c r="CF17" s="772" t="str">
        <f>IFERROR(VLOOKUP($B$18,Programación!$D$12:$ER$376,CF5,0),"")</f>
        <v>EJC</v>
      </c>
      <c r="CG17" s="768" t="str">
        <f>IFERROR(VLOOKUP($B$18,Programación!$D$12:$ER$376,CG5,0),"")</f>
        <v>EJC</v>
      </c>
      <c r="CH17" s="758" t="str">
        <f>IFERROR(VLOOKUP($B$18,Programación!$D$12:$ER$376,CH5,0),"")</f>
        <v>EJC</v>
      </c>
      <c r="CI17" s="762" t="str">
        <f>IFERROR(VLOOKUP($B$18,Programación!$D$12:$ER$376,CI5,0),"")</f>
        <v>EJC</v>
      </c>
      <c r="CJ17" s="768" t="str">
        <f>IFERROR(VLOOKUP($B$18,Programación!$D$12:$ER$376,CJ5,0),"")</f>
        <v>EJC</v>
      </c>
      <c r="CK17" s="777" t="str">
        <f>IFERROR(VLOOKUP($B$18,Programación!$D$12:$ER$376,CK5,0),"")</f>
        <v>EJC</v>
      </c>
      <c r="CL17" s="772" t="str">
        <f>IFERROR(VLOOKUP($B$18,Programación!$D$12:$ER$376,CL5,0),"")</f>
        <v>CC</v>
      </c>
      <c r="CM17" s="768" t="str">
        <f>IFERROR(VLOOKUP($B$18,Programación!$D$12:$ER$376,CM5,0),"")</f>
        <v>EJC</v>
      </c>
      <c r="CN17" s="758" t="str">
        <f>IFERROR(VLOOKUP($B$18,Programación!$D$12:$ER$376,CN5,0),"")</f>
        <v>EJC</v>
      </c>
      <c r="CO17" s="775" t="str">
        <f>IFERROR(VLOOKUP($B$18,Programación!$D$12:$ER$376,CO5,0),"")</f>
        <v>EJC</v>
      </c>
      <c r="CP17" s="766" t="str">
        <f>IFERROR(VLOOKUP($B$18,Programación!$D$12:$ER$376,CP5,0),"")</f>
        <v>EJC</v>
      </c>
      <c r="CQ17" s="766" t="str">
        <f>IFERROR(VLOOKUP($B$18,Programación!$D$12:$ER$376,CQ5,0),"")</f>
        <v>EJC</v>
      </c>
      <c r="CR17" s="772" t="str">
        <f>IFERROR(VLOOKUP($B$18,Programación!$D$12:$ER$376,CR5,0),"")</f>
        <v>EJC</v>
      </c>
      <c r="CS17" s="768" t="str">
        <f>IFERROR(VLOOKUP($B$18,Programación!$D$12:$ER$376,CS5,0),"")</f>
        <v>EJC</v>
      </c>
      <c r="CT17" s="764" t="str">
        <f>IFERROR(VLOOKUP($B$18,Programación!$D$12:$ER$376,CT5,0),"")</f>
        <v>EJC</v>
      </c>
      <c r="CU17" s="762" t="str">
        <f>IFERROR(VLOOKUP($B$18,Programación!$D$12:$ER$376,CU5,0),"")</f>
        <v>EJC</v>
      </c>
      <c r="CV17" s="768" t="str">
        <f>IFERROR(VLOOKUP($B$18,Programación!$D$12:$ER$376,CV5,0),"")</f>
        <v>CC</v>
      </c>
      <c r="CW17" s="777" t="str">
        <f>IFERROR(VLOOKUP($B$18,Programación!$D$12:$ER$376,CW5,0),"")</f>
        <v>EJC</v>
      </c>
      <c r="CX17" s="772" t="str">
        <f>IFERROR(VLOOKUP($B$18,Programación!$D$12:$ER$376,CX5,0),"")</f>
        <v>EJC</v>
      </c>
      <c r="CY17" s="768" t="str">
        <f>IFERROR(VLOOKUP($B$18,Programación!$D$12:$ER$376,CY5,0),"")</f>
        <v>EJC</v>
      </c>
      <c r="CZ17" s="758" t="str">
        <f>IFERROR(VLOOKUP($B$18,Programación!$D$12:$ER$376,CZ5,0),"")</f>
        <v>EJC</v>
      </c>
      <c r="DA17" s="762" t="str">
        <f>IFERROR(VLOOKUP($B$18,Programación!$D$12:$ER$376,DA5,0),"")</f>
        <v>EJC</v>
      </c>
      <c r="DB17" s="768" t="str">
        <f>IFERROR(VLOOKUP($B$18,Programación!$D$12:$ER$376,DB5,0),"")</f>
        <v>EJC</v>
      </c>
      <c r="DC17" s="777" t="str">
        <f>IFERROR(VLOOKUP($B$18,Programación!$D$12:$ER$376,DC5,0),"")</f>
        <v>EJC</v>
      </c>
      <c r="DD17" s="772" t="str">
        <f>IFERROR(VLOOKUP($B$18,Programación!$D$12:$ER$376,DD5,0),"")</f>
        <v>EJC</v>
      </c>
      <c r="DE17" s="768" t="str">
        <f>IFERROR(VLOOKUP($B$18,Programación!$D$12:$ER$376,DE5,0),"")</f>
        <v>EJC</v>
      </c>
      <c r="DF17" s="758" t="str">
        <f>IFERROR(VLOOKUP($B$18,Programación!$D$12:$ER$376,DF5,0),"")</f>
        <v>CC</v>
      </c>
      <c r="DG17" s="762" t="str">
        <f>IFERROR(VLOOKUP($B$18,Programación!$D$12:$ER$376,DG5,0),"")</f>
        <v>EJC</v>
      </c>
      <c r="DH17" s="768" t="str">
        <f>IFERROR(VLOOKUP($B$18,Programación!$D$12:$ER$376,DH5,0),"")</f>
        <v>EJC</v>
      </c>
      <c r="DI17" s="777" t="str">
        <f>IFERROR(VLOOKUP($B$18,Programación!$D$12:$ER$376,DI5,0),"")</f>
        <v>EJC</v>
      </c>
      <c r="DJ17" s="772" t="str">
        <f>IFERROR(VLOOKUP($B$18,Programación!$D$12:$ER$376,DJ5,0),"")</f>
        <v>EJC</v>
      </c>
      <c r="DK17" s="768" t="str">
        <f>IFERROR(VLOOKUP($B$18,Programación!$D$12:$ER$376,DK5,0),"")</f>
        <v>EJC</v>
      </c>
      <c r="DL17" s="758" t="str">
        <f>IFERROR(VLOOKUP($B$18,Programación!$D$12:$ER$376,DL5,0),"")</f>
        <v>EJC</v>
      </c>
      <c r="DM17" s="762" t="str">
        <f>IFERROR(VLOOKUP($B$18,Programación!$D$12:$ER$376,DM5,0),"")</f>
        <v>EJC</v>
      </c>
      <c r="DN17" s="768" t="str">
        <f>IFERROR(VLOOKUP($B$18,Programación!$D$12:$ER$376,DN5,0),"")</f>
        <v>EJC</v>
      </c>
      <c r="DO17" s="777" t="str">
        <f>IFERROR(VLOOKUP($B$18,Programación!$D$12:$ER$376,DO5,0),"")</f>
        <v>EJC</v>
      </c>
      <c r="DP17" s="772" t="str">
        <f>IFERROR(VLOOKUP($B$18,Programación!$D$12:$ER$376,DP5,0),"")</f>
        <v>CC</v>
      </c>
      <c r="DQ17" s="768" t="str">
        <f>IFERROR(VLOOKUP($B$18,Programación!$D$12:$ER$376,DQ5,0),"")</f>
        <v>EJC</v>
      </c>
      <c r="DR17" s="758" t="str">
        <f>IFERROR(VLOOKUP($B$18,Programación!$D$12:$ER$376,DR5,0),"")</f>
        <v>EJC</v>
      </c>
      <c r="DS17" s="762" t="str">
        <f>IFERROR(VLOOKUP($B$18,Programación!$D$12:$ER$376,DS5,0),"")</f>
        <v>EJC</v>
      </c>
      <c r="DT17" s="768" t="str">
        <f>IFERROR(VLOOKUP($B$18,Programación!$D$12:$ER$376,DT5,0),"")</f>
        <v>EJC</v>
      </c>
      <c r="DU17" s="777" t="str">
        <f>IFERROR(VLOOKUP($B$18,Programación!$D$12:$ER$376,DU5,0),"")</f>
        <v>EJC</v>
      </c>
      <c r="DV17" s="772" t="str">
        <f>IFERROR(VLOOKUP($B$18,Programación!$D$12:$ER$376,DV5,0),"")</f>
        <v>EJC</v>
      </c>
      <c r="DW17" s="768" t="str">
        <f>IFERROR(VLOOKUP($B$18,Programación!$D$12:$ER$376,DW5,0),"")</f>
        <v>EJC</v>
      </c>
      <c r="DX17" s="758" t="str">
        <f>IFERROR(VLOOKUP($B$18,Programación!$D$12:$ER$376,DX5,0),"")</f>
        <v>EJC</v>
      </c>
      <c r="DY17" s="762" t="str">
        <f>IFERROR(VLOOKUP($B$18,Programación!$D$12:$ER$376,DY5,0),"")</f>
        <v>EJC</v>
      </c>
      <c r="DZ17" s="768" t="str">
        <f>IFERROR(VLOOKUP($B$18,Programación!$D$12:$ER$376,DZ5,0),"")</f>
        <v>MANTTO</v>
      </c>
      <c r="EA17" s="777" t="str">
        <f>IFERROR(VLOOKUP($B$18,Programación!$D$12:$ER$376,EA5,0),"")</f>
        <v>MANTTO</v>
      </c>
      <c r="EB17" s="772" t="str">
        <f>IFERROR(VLOOKUP($B$18,Programación!$D$12:$ER$376,EB5,0),"")</f>
        <v>MANTTO</v>
      </c>
      <c r="EC17" s="768" t="str">
        <f>IFERROR(VLOOKUP($B$18,Programación!$D$12:$ER$376,EC5,0),"")</f>
        <v>MANTTO</v>
      </c>
      <c r="ED17" s="758" t="str">
        <f>IFERROR(VLOOKUP($B$18,Programación!$D$12:$ER$376,ED5,0),"")</f>
        <v>MANTTO</v>
      </c>
      <c r="EE17" s="762" t="str">
        <f>IFERROR(VLOOKUP($B$18,Programación!$D$12:$ER$376,EE5,0),"")</f>
        <v>MANTTO</v>
      </c>
      <c r="EF17" s="768" t="str">
        <f>IFERROR(VLOOKUP($B$18,Programación!$D$12:$ER$376,EF5,0),"")</f>
        <v>MANTTO</v>
      </c>
      <c r="EG17" s="777" t="str">
        <f>IFERROR(VLOOKUP($B$18,Programación!$D$12:$ER$376,EG5,0),"")</f>
        <v>MANTTO</v>
      </c>
      <c r="EH17" s="772" t="str">
        <f>IFERROR(VLOOKUP($B$18,Programación!$D$12:$ER$376,EH5,0),"")</f>
        <v>MANTTO</v>
      </c>
      <c r="EI17" s="768" t="str">
        <f>IFERROR(VLOOKUP($B$18,Programación!$D$12:$ER$376,EI5,0),"")</f>
        <v>MANTTO</v>
      </c>
      <c r="EJ17" s="758">
        <f>IFERROR(VLOOKUP($B$18,Programación!$D$12:$ER$376,EJ5,0),"")</f>
        <v>0</v>
      </c>
      <c r="EK17" s="762">
        <f>IFERROR(VLOOKUP($B$18,Programación!$D$12:$ER$376,EK5,0),"")</f>
        <v>0</v>
      </c>
      <c r="EL17" s="768">
        <f>IFERROR(VLOOKUP($B$18,Programación!$D$12:$ER$376,EL5,0),"")</f>
        <v>0</v>
      </c>
      <c r="EM17" s="777">
        <f>IFERROR(VLOOKUP($B$18,Programación!$D$12:$ER$376,EM5,0),"")</f>
        <v>0</v>
      </c>
      <c r="EN17" s="772">
        <f>IFERROR(VLOOKUP($B$18,Programación!$D$12:$ER$376,EN5,0),"")</f>
        <v>0</v>
      </c>
      <c r="EO17" s="768">
        <f>IFERROR(VLOOKUP($B$18,Programación!$D$12:$ER$376,EO5,0),"")</f>
        <v>0</v>
      </c>
      <c r="EP17" s="758">
        <f>IFERROR(VLOOKUP($B$18,Programación!$D$12:$ER$376,EP5,0),"")</f>
        <v>0</v>
      </c>
      <c r="EQ17" s="824">
        <f>COUNTIF(C17:EP17,"&lt;&gt;0")</f>
        <v>89</v>
      </c>
    </row>
    <row r="18" spans="1:149" s="179" customFormat="1" ht="21" x14ac:dyDescent="0.35">
      <c r="B18" s="192">
        <f>B15+1</f>
        <v>44770</v>
      </c>
      <c r="C18" s="763"/>
      <c r="D18" s="769"/>
      <c r="E18" s="767"/>
      <c r="F18" s="771"/>
      <c r="G18" s="769"/>
      <c r="H18" s="759"/>
      <c r="I18" s="763"/>
      <c r="J18" s="769"/>
      <c r="K18" s="778"/>
      <c r="L18" s="773"/>
      <c r="M18" s="769"/>
      <c r="N18" s="759"/>
      <c r="O18" s="763"/>
      <c r="P18" s="769"/>
      <c r="Q18" s="778"/>
      <c r="R18" s="773"/>
      <c r="S18" s="769"/>
      <c r="T18" s="759"/>
      <c r="U18" s="763"/>
      <c r="V18" s="769"/>
      <c r="W18" s="778"/>
      <c r="X18" s="773"/>
      <c r="Y18" s="769"/>
      <c r="Z18" s="767"/>
      <c r="AA18" s="763"/>
      <c r="AB18" s="769"/>
      <c r="AC18" s="767"/>
      <c r="AD18" s="771"/>
      <c r="AE18" s="769"/>
      <c r="AF18" s="767"/>
      <c r="AG18" s="763"/>
      <c r="AH18" s="769"/>
      <c r="AI18" s="767"/>
      <c r="AJ18" s="771"/>
      <c r="AK18" s="769"/>
      <c r="AL18" s="759"/>
      <c r="AM18" s="765"/>
      <c r="AN18" s="769"/>
      <c r="AO18" s="778"/>
      <c r="AP18" s="773"/>
      <c r="AQ18" s="769"/>
      <c r="AR18" s="759"/>
      <c r="AS18" s="763"/>
      <c r="AT18" s="769"/>
      <c r="AU18" s="767"/>
      <c r="AV18" s="773"/>
      <c r="AW18" s="769"/>
      <c r="AX18" s="759"/>
      <c r="AY18" s="763"/>
      <c r="AZ18" s="769"/>
      <c r="BA18" s="767"/>
      <c r="BB18" s="773"/>
      <c r="BC18" s="769"/>
      <c r="BD18" s="759"/>
      <c r="BE18" s="763"/>
      <c r="BF18" s="769"/>
      <c r="BG18" s="778"/>
      <c r="BH18" s="767"/>
      <c r="BI18" s="767"/>
      <c r="BJ18" s="767"/>
      <c r="BK18" s="763"/>
      <c r="BL18" s="780"/>
      <c r="BM18" s="778"/>
      <c r="BN18" s="767"/>
      <c r="BO18" s="767"/>
      <c r="BP18" s="767"/>
      <c r="BQ18" s="763"/>
      <c r="BR18" s="767"/>
      <c r="BS18" s="778"/>
      <c r="BT18" s="773"/>
      <c r="BU18" s="780"/>
      <c r="BV18" s="759"/>
      <c r="BW18" s="763"/>
      <c r="BX18" s="769"/>
      <c r="BY18" s="778"/>
      <c r="BZ18" s="773"/>
      <c r="CA18" s="769"/>
      <c r="CB18" s="759"/>
      <c r="CC18" s="763"/>
      <c r="CD18" s="769"/>
      <c r="CE18" s="778"/>
      <c r="CF18" s="773"/>
      <c r="CG18" s="769"/>
      <c r="CH18" s="759"/>
      <c r="CI18" s="763"/>
      <c r="CJ18" s="769"/>
      <c r="CK18" s="778"/>
      <c r="CL18" s="773"/>
      <c r="CM18" s="769"/>
      <c r="CN18" s="759"/>
      <c r="CO18" s="776"/>
      <c r="CP18" s="767"/>
      <c r="CQ18" s="767"/>
      <c r="CR18" s="773"/>
      <c r="CS18" s="769"/>
      <c r="CT18" s="765"/>
      <c r="CU18" s="763"/>
      <c r="CV18" s="769"/>
      <c r="CW18" s="778"/>
      <c r="CX18" s="773"/>
      <c r="CY18" s="769"/>
      <c r="CZ18" s="759"/>
      <c r="DA18" s="763"/>
      <c r="DB18" s="769"/>
      <c r="DC18" s="778"/>
      <c r="DD18" s="773"/>
      <c r="DE18" s="769"/>
      <c r="DF18" s="759"/>
      <c r="DG18" s="763"/>
      <c r="DH18" s="769"/>
      <c r="DI18" s="778"/>
      <c r="DJ18" s="773"/>
      <c r="DK18" s="769"/>
      <c r="DL18" s="759"/>
      <c r="DM18" s="763"/>
      <c r="DN18" s="769"/>
      <c r="DO18" s="778"/>
      <c r="DP18" s="773"/>
      <c r="DQ18" s="769"/>
      <c r="DR18" s="759"/>
      <c r="DS18" s="763"/>
      <c r="DT18" s="769"/>
      <c r="DU18" s="778"/>
      <c r="DV18" s="773"/>
      <c r="DW18" s="769"/>
      <c r="DX18" s="759"/>
      <c r="DY18" s="763"/>
      <c r="DZ18" s="769"/>
      <c r="EA18" s="778"/>
      <c r="EB18" s="773"/>
      <c r="EC18" s="769"/>
      <c r="ED18" s="759"/>
      <c r="EE18" s="763"/>
      <c r="EF18" s="769"/>
      <c r="EG18" s="778"/>
      <c r="EH18" s="773"/>
      <c r="EI18" s="769"/>
      <c r="EJ18" s="759"/>
      <c r="EK18" s="763"/>
      <c r="EL18" s="769"/>
      <c r="EM18" s="778"/>
      <c r="EN18" s="773"/>
      <c r="EO18" s="769"/>
      <c r="EP18" s="759"/>
      <c r="EQ18" s="824"/>
    </row>
    <row r="19" spans="1:149" s="179" customFormat="1" ht="3.75" customHeight="1" x14ac:dyDescent="0.25">
      <c r="B19" s="829"/>
      <c r="C19" s="830"/>
      <c r="D19" s="830"/>
      <c r="E19" s="830"/>
      <c r="F19" s="830"/>
      <c r="G19" s="830"/>
      <c r="H19" s="830"/>
      <c r="I19" s="830"/>
      <c r="J19" s="830"/>
      <c r="K19" s="830"/>
      <c r="L19" s="830"/>
      <c r="M19" s="830"/>
      <c r="N19" s="830"/>
      <c r="O19" s="830"/>
      <c r="P19" s="830"/>
      <c r="Q19" s="830"/>
      <c r="R19" s="830"/>
      <c r="S19" s="830"/>
      <c r="T19" s="830"/>
      <c r="U19" s="830"/>
      <c r="V19" s="830"/>
      <c r="W19" s="830"/>
      <c r="X19" s="830"/>
      <c r="Y19" s="830"/>
      <c r="Z19" s="830"/>
      <c r="AA19" s="830"/>
      <c r="AB19" s="830"/>
      <c r="AC19" s="830"/>
      <c r="AD19" s="830"/>
      <c r="AE19" s="830"/>
      <c r="AF19" s="830"/>
      <c r="AG19" s="831"/>
      <c r="AH19" s="831"/>
      <c r="AI19" s="831"/>
      <c r="AJ19" s="831"/>
      <c r="AK19" s="831"/>
      <c r="AL19" s="831"/>
      <c r="AM19" s="830"/>
      <c r="AN19" s="830"/>
      <c r="AO19" s="830"/>
      <c r="AP19" s="830"/>
      <c r="AQ19" s="830"/>
      <c r="AR19" s="830"/>
      <c r="AS19" s="830"/>
      <c r="AT19" s="830"/>
      <c r="AU19" s="830"/>
      <c r="AV19" s="830"/>
      <c r="AW19" s="830"/>
      <c r="AX19" s="830"/>
      <c r="AY19" s="830"/>
      <c r="AZ19" s="830"/>
      <c r="BA19" s="830"/>
      <c r="BB19" s="830"/>
      <c r="BC19" s="830"/>
      <c r="BD19" s="830"/>
      <c r="BE19" s="830"/>
      <c r="BF19" s="830"/>
      <c r="BG19" s="830"/>
      <c r="BH19" s="830"/>
      <c r="BI19" s="830"/>
      <c r="BJ19" s="830"/>
      <c r="BK19" s="830"/>
      <c r="BL19" s="830"/>
      <c r="BM19" s="830"/>
      <c r="BN19" s="830"/>
      <c r="BO19" s="830"/>
      <c r="BP19" s="830"/>
      <c r="BQ19" s="830"/>
      <c r="BR19" s="830"/>
      <c r="BS19" s="830"/>
      <c r="BT19" s="830"/>
      <c r="BU19" s="830"/>
      <c r="BV19" s="830"/>
      <c r="BW19" s="830"/>
      <c r="BX19" s="830"/>
      <c r="BY19" s="830"/>
      <c r="BZ19" s="830"/>
      <c r="CA19" s="830"/>
      <c r="CB19" s="830"/>
      <c r="CC19" s="830"/>
      <c r="CD19" s="830"/>
      <c r="CE19" s="830"/>
      <c r="CF19" s="830"/>
      <c r="CG19" s="830"/>
      <c r="CH19" s="830"/>
      <c r="CI19" s="830"/>
      <c r="CJ19" s="830"/>
      <c r="CK19" s="830"/>
      <c r="CL19" s="830"/>
      <c r="CM19" s="830"/>
      <c r="CN19" s="830"/>
      <c r="CO19" s="830"/>
      <c r="CP19" s="830"/>
      <c r="CQ19" s="830"/>
      <c r="CR19" s="830"/>
      <c r="CS19" s="830"/>
      <c r="CT19" s="830"/>
      <c r="CU19" s="830"/>
      <c r="CV19" s="830"/>
      <c r="CW19" s="830"/>
      <c r="CX19" s="830"/>
      <c r="CY19" s="830"/>
      <c r="CZ19" s="830"/>
      <c r="DA19" s="830"/>
      <c r="DB19" s="830"/>
      <c r="DC19" s="830"/>
      <c r="DD19" s="830"/>
      <c r="DE19" s="830"/>
      <c r="DF19" s="830"/>
      <c r="DG19" s="830"/>
      <c r="DH19" s="830"/>
      <c r="DI19" s="830"/>
      <c r="DJ19" s="830"/>
      <c r="DK19" s="830"/>
      <c r="DL19" s="830"/>
      <c r="DM19" s="830"/>
      <c r="DN19" s="830"/>
      <c r="DO19" s="830"/>
      <c r="DP19" s="830"/>
      <c r="DQ19" s="830"/>
      <c r="DR19" s="830"/>
      <c r="DS19" s="830"/>
      <c r="DT19" s="830"/>
      <c r="DU19" s="830"/>
      <c r="DV19" s="830"/>
      <c r="DW19" s="830"/>
      <c r="DX19" s="830"/>
      <c r="DY19" s="830"/>
      <c r="DZ19" s="830"/>
      <c r="EA19" s="830"/>
      <c r="EB19" s="830"/>
      <c r="EC19" s="830"/>
      <c r="ED19" s="830"/>
      <c r="EE19" s="830"/>
      <c r="EF19" s="830"/>
      <c r="EG19" s="830"/>
      <c r="EH19" s="830"/>
      <c r="EI19" s="830"/>
      <c r="EJ19" s="830"/>
      <c r="EK19" s="830"/>
      <c r="EL19" s="830"/>
      <c r="EM19" s="830"/>
      <c r="EN19" s="830"/>
      <c r="EO19" s="830"/>
      <c r="EP19" s="832"/>
      <c r="EQ19" s="180"/>
    </row>
    <row r="20" spans="1:149" s="179" customFormat="1" ht="21" customHeight="1" x14ac:dyDescent="0.35">
      <c r="B20" s="191" t="str">
        <f>IF(WEEKDAY(B21)=2,"LUNES",IF(WEEKDAY(B21)=3,"MARTES",IF(WEEKDAY(B21)=4,"MIÉRCOLES",IF(WEEKDAY(B21)=5,"JUEVES",IF(WEEKDAY(B21)=6,"VIERNES",IF(WEEKDAY(B21)=7,"SÁBADO","DOMINGO"))))))</f>
        <v>VIERNES</v>
      </c>
      <c r="C20" s="762">
        <f>IFERROR(VLOOKUP($B$21,Programación!$D$12:$ER$376,C5,0),"")</f>
        <v>0</v>
      </c>
      <c r="D20" s="768">
        <f>IFERROR(VLOOKUP($B$21,Programación!$D$12:$ER$376,D5,0),"")</f>
        <v>0</v>
      </c>
      <c r="E20" s="766">
        <f>IFERROR(VLOOKUP($B$21,Programación!$D$12:$ER$376,E5,0),"")</f>
        <v>0</v>
      </c>
      <c r="F20" s="770">
        <f>IFERROR(VLOOKUP($B$21,Programación!$D$12:$ER$376,F5,0),"")</f>
        <v>0</v>
      </c>
      <c r="G20" s="768">
        <f>IFERROR(VLOOKUP($B$21,Programación!$D$12:$ER$376,G5,0),"")</f>
        <v>0</v>
      </c>
      <c r="H20" s="758">
        <f>IFERROR(VLOOKUP($B$21,Programación!$D$12:$ER$376,H5,0),"")</f>
        <v>0</v>
      </c>
      <c r="I20" s="762">
        <f>IFERROR(VLOOKUP($B$21,Programación!$D$12:$ER$376,I5,0),"")</f>
        <v>0</v>
      </c>
      <c r="J20" s="768">
        <f>IFERROR(VLOOKUP($B$21,Programación!$D$12:$ER$376,J5,0),"")</f>
        <v>0</v>
      </c>
      <c r="K20" s="777">
        <f>IFERROR(VLOOKUP($B$21,Programación!$D$12:$ER$376,K5,0),"")</f>
        <v>0</v>
      </c>
      <c r="L20" s="772">
        <f>IFERROR(VLOOKUP($B$21,Programación!$D$12:$ER$376,L5,0),"")</f>
        <v>0</v>
      </c>
      <c r="M20" s="768">
        <f>IFERROR(VLOOKUP($B$21,Programación!$D$12:$ER$376,M5,0),"")</f>
        <v>0</v>
      </c>
      <c r="N20" s="758">
        <f>IFERROR(VLOOKUP($B$21,Programación!$D$12:$ER$376,N5,0),"")</f>
        <v>0</v>
      </c>
      <c r="O20" s="762">
        <f>IFERROR(VLOOKUP($B$21,Programación!$D$12:$ER$376,O5,0),"")</f>
        <v>0</v>
      </c>
      <c r="P20" s="768">
        <f>IFERROR(VLOOKUP($B$21,Programación!$D$12:$ER$376,P5,0),"")</f>
        <v>0</v>
      </c>
      <c r="Q20" s="777">
        <f>IFERROR(VLOOKUP($B$21,Programación!$D$12:$ER$376,Q5,0),"")</f>
        <v>0</v>
      </c>
      <c r="R20" s="772">
        <f>IFERROR(VLOOKUP($B$21,Programación!$D$12:$ER$376,R5,0),"")</f>
        <v>0</v>
      </c>
      <c r="S20" s="768">
        <f>IFERROR(VLOOKUP($B$21,Programación!$D$12:$ER$376,S5,0),"")</f>
        <v>0</v>
      </c>
      <c r="T20" s="758">
        <f>IFERROR(VLOOKUP($B$21,Programación!$D$12:$ER$376,T5,0),"")</f>
        <v>0</v>
      </c>
      <c r="U20" s="762">
        <f>IFERROR(VLOOKUP($B$21,Programación!$D$12:$ER$376,U5,0),"")</f>
        <v>0</v>
      </c>
      <c r="V20" s="768">
        <f>IFERROR(VLOOKUP($B$21,Programación!$D$12:$ER$376,V5,0),"")</f>
        <v>0</v>
      </c>
      <c r="W20" s="777">
        <f>IFERROR(VLOOKUP($B$21,Programación!$D$12:$ER$376,W5,0),"")</f>
        <v>0</v>
      </c>
      <c r="X20" s="772">
        <f>IFERROR(VLOOKUP($B$21,Programación!$D$12:$ER$376,X5,0),"")</f>
        <v>0</v>
      </c>
      <c r="Y20" s="768">
        <f>IFERROR(VLOOKUP($B$21,Programación!$D$12:$ER$376,Y5,0),"")</f>
        <v>0</v>
      </c>
      <c r="Z20" s="758">
        <f>IFERROR(VLOOKUP($B$21,Programación!$D$12:$ER$376,Z5,0),"")</f>
        <v>0</v>
      </c>
      <c r="AA20" s="762">
        <f>IFERROR(VLOOKUP($B$21,Programación!$D$12:$ER$376,AA5,0),"")</f>
        <v>0</v>
      </c>
      <c r="AB20" s="768">
        <f>IFERROR(VLOOKUP($B$21,Programación!$D$12:$ER$376,AB5,0),"")</f>
        <v>0</v>
      </c>
      <c r="AC20" s="777">
        <f>IFERROR(VLOOKUP($B$21,Programación!$D$12:$ER$376,AC5,0),"")</f>
        <v>0</v>
      </c>
      <c r="AD20" s="772">
        <f>IFERROR(VLOOKUP($B$21,Programación!$D$12:$ER$376,AD5,0),"")</f>
        <v>0</v>
      </c>
      <c r="AE20" s="768">
        <f>IFERROR(VLOOKUP($B$21,Programación!$D$12:$ER$376,AE5,0),"")</f>
        <v>0</v>
      </c>
      <c r="AF20" s="758">
        <f>IFERROR(VLOOKUP($B$21,Programación!$D$12:$ER$376,AF5,0),"")</f>
        <v>0</v>
      </c>
      <c r="AG20" s="762">
        <f>IFERROR(VLOOKUP($B$21,Programación!$D$12:$ER$376,AG5,0),"")</f>
        <v>0</v>
      </c>
      <c r="AH20" s="768">
        <f>IFERROR(VLOOKUP($B$21,Programación!$D$12:$ER$376,AH5,0),"")</f>
        <v>0</v>
      </c>
      <c r="AI20" s="777">
        <f>IFERROR(VLOOKUP($B$21,Programación!$D$12:$ER$376,AI5,0),"")</f>
        <v>0</v>
      </c>
      <c r="AJ20" s="772">
        <f>IFERROR(VLOOKUP($B$21,Programación!$D$12:$ER$376,AJ5,0),"")</f>
        <v>0</v>
      </c>
      <c r="AK20" s="768">
        <f>IFERROR(VLOOKUP($B$21,Programación!$D$12:$ER$376,AK5,0),"")</f>
        <v>0</v>
      </c>
      <c r="AL20" s="758">
        <f>IFERROR(VLOOKUP($B$21,Programación!$D$12:$ER$376,AL5,0),"")</f>
        <v>0</v>
      </c>
      <c r="AM20" s="762">
        <f>IFERROR(VLOOKUP($B$21,Programación!$D$12:$ER$376,AM5,0),"")</f>
        <v>0</v>
      </c>
      <c r="AN20" s="768">
        <f>IFERROR(VLOOKUP($B$21,Programación!$D$12:$ER$376,AN5,0),"")</f>
        <v>0</v>
      </c>
      <c r="AO20" s="777">
        <f>IFERROR(VLOOKUP($B$21,Programación!$D$12:$ER$376,AO5,0),"")</f>
        <v>0</v>
      </c>
      <c r="AP20" s="772">
        <f>IFERROR(VLOOKUP($B$21,Programación!$D$12:$ER$376,AP5,0),"")</f>
        <v>0</v>
      </c>
      <c r="AQ20" s="768">
        <f>IFERROR(VLOOKUP($B$21,Programación!$D$12:$ER$376,AQ5,0),"")</f>
        <v>0</v>
      </c>
      <c r="AR20" s="758">
        <f>IFERROR(VLOOKUP($B$21,Programación!$D$12:$ER$376,AR5,0),"")</f>
        <v>0</v>
      </c>
      <c r="AS20" s="762" t="str">
        <f>IFERROR(VLOOKUP($B$21,Programación!$D$12:$ER$376,AS5,0),"")</f>
        <v>MANTTO</v>
      </c>
      <c r="AT20" s="768" t="str">
        <f>IFERROR(VLOOKUP($B$21,Programación!$D$12:$ER$376,AT5,0),"")</f>
        <v>MANTTO</v>
      </c>
      <c r="AU20" s="777" t="str">
        <f>IFERROR(VLOOKUP($B$21,Programación!$D$12:$ER$376,AU5,0),"")</f>
        <v>MANTTO</v>
      </c>
      <c r="AV20" s="772" t="str">
        <f>IFERROR(VLOOKUP($B$21,Programación!$D$12:$ER$376,AV5,0),"")</f>
        <v>MANTTO</v>
      </c>
      <c r="AW20" s="768" t="str">
        <f>IFERROR(VLOOKUP($B$21,Programación!$D$12:$ER$376,AW5,0),"")</f>
        <v>MANTTO</v>
      </c>
      <c r="AX20" s="758" t="str">
        <f>IFERROR(VLOOKUP($B$21,Programación!$D$12:$ER$376,AX5,0),"")</f>
        <v>MANTTO</v>
      </c>
      <c r="AY20" s="762" t="str">
        <f>IFERROR(VLOOKUP($B$21,Programación!$D$12:$ER$376,AY5,0),"")</f>
        <v>MANTTO</v>
      </c>
      <c r="AZ20" s="768" t="str">
        <f>IFERROR(VLOOKUP($B$21,Programación!$D$12:$ER$376,AZ5,0),"")</f>
        <v>MANTTO</v>
      </c>
      <c r="BA20" s="777" t="str">
        <f>IFERROR(VLOOKUP($B$21,Programación!$D$12:$ER$376,BA5,0),"")</f>
        <v>MANTTO</v>
      </c>
      <c r="BB20" s="772" t="str">
        <f>IFERROR(VLOOKUP($B$21,Programación!$D$12:$ER$376,BB5,0),"")</f>
        <v>MANTTO</v>
      </c>
      <c r="BC20" s="768" t="str">
        <f>IFERROR(VLOOKUP($B$21,Programación!$D$12:$ER$376,BC5,0),"")</f>
        <v>MANTTO</v>
      </c>
      <c r="BD20" s="758" t="str">
        <f>IFERROR(VLOOKUP($B$21,Programación!$D$12:$ER$376,BD5,0),"")</f>
        <v>MANTTO</v>
      </c>
      <c r="BE20" s="762" t="str">
        <f>IFERROR(VLOOKUP($B$21,Programación!$D$12:$ER$376,BE5,0),"")</f>
        <v>MANTTO</v>
      </c>
      <c r="BF20" s="768" t="str">
        <f>IFERROR(VLOOKUP($B$21,Programación!$D$12:$ER$376,BF5,0),"")</f>
        <v>MANTTO</v>
      </c>
      <c r="BG20" s="766" t="str">
        <f>IFERROR(VLOOKUP($B$21,Programación!$D$12:$ER$376,BG5,0),"")</f>
        <v>MANTTO</v>
      </c>
      <c r="BH20" s="772" t="str">
        <f>IFERROR(VLOOKUP($B$21,Programación!$D$12:$ER$376,BH5,0),"")</f>
        <v>MANTTO</v>
      </c>
      <c r="BI20" s="768" t="str">
        <f>IFERROR(VLOOKUP($B$21,Programación!$D$12:$ER$376,BI5,0),"")</f>
        <v>MANTTO</v>
      </c>
      <c r="BJ20" s="766" t="str">
        <f>IFERROR(VLOOKUP($B$21,Programación!$D$12:$ER$376,BJ5,0),"")</f>
        <v>EJC</v>
      </c>
      <c r="BK20" s="775" t="str">
        <f>IFERROR(VLOOKUP($B$21,Programación!$D$12:$ER$376,BK5,0),"")</f>
        <v>EJC</v>
      </c>
      <c r="BL20" s="768" t="str">
        <f>IFERROR(VLOOKUP($B$21,Programación!$D$12:$ER$376,BL5,0),"")</f>
        <v>EJC</v>
      </c>
      <c r="BM20" s="766" t="str">
        <f>IFERROR(VLOOKUP($B$21,Programación!$D$12:$ER$376,BM5,0),"")</f>
        <v>EJC</v>
      </c>
      <c r="BN20" s="772" t="str">
        <f>IFERROR(VLOOKUP($B$21,Programación!$D$12:$ER$376,BN5,0),"")</f>
        <v>EJC</v>
      </c>
      <c r="BO20" s="766" t="str">
        <f>IFERROR(VLOOKUP($B$21,Programación!$D$12:$ER$376,BO5,0),"")</f>
        <v>EJC</v>
      </c>
      <c r="BP20" s="758" t="str">
        <f>IFERROR(VLOOKUP($B$21,Programación!$D$12:$ER$376,BP5,0),"")</f>
        <v>cc</v>
      </c>
      <c r="BQ20" s="762" t="str">
        <f>IFERROR(VLOOKUP($B$21,Programación!$D$12:$ER$376,BQ5,0),"")</f>
        <v>EJC</v>
      </c>
      <c r="BR20" s="766" t="str">
        <f>IFERROR(VLOOKUP($B$21,Programación!$D$12:$ER$376,BR5,0),"")</f>
        <v>EJC</v>
      </c>
      <c r="BS20" s="777" t="str">
        <f>IFERROR(VLOOKUP($B$21,Programación!$D$12:$ER$376,BS5,0),"")</f>
        <v>EJC</v>
      </c>
      <c r="BT20" s="764" t="str">
        <f>IFERROR(VLOOKUP($B$21,Programación!$D$12:$ER$376,BT5,0),"")</f>
        <v>EJC</v>
      </c>
      <c r="BU20" s="768" t="str">
        <f>IFERROR(VLOOKUP($B$21,Programación!$D$12:$ER$376,BU5,0),"")</f>
        <v>EJC</v>
      </c>
      <c r="BV20" s="758" t="str">
        <f>IFERROR(VLOOKUP($B$21,Programación!$D$12:$ER$376,BV5,0),"")</f>
        <v>EJC</v>
      </c>
      <c r="BW20" s="775" t="str">
        <f>IFERROR(VLOOKUP($B$21,Programación!$D$12:$ER$376,BW5,0),"")</f>
        <v>EJC</v>
      </c>
      <c r="BX20" s="768" t="str">
        <f>IFERROR(VLOOKUP($B$21,Programación!$D$12:$ER$376,BX5,0),"")</f>
        <v>EJC</v>
      </c>
      <c r="BY20" s="766" t="str">
        <f>IFERROR(VLOOKUP($B$21,Programación!$D$12:$ER$376,BY5,0),"")</f>
        <v>EJC</v>
      </c>
      <c r="BZ20" s="772" t="str">
        <f>IFERROR(VLOOKUP($B$21,Programación!$D$12:$ER$376,BZ5,0),"")</f>
        <v>EJC</v>
      </c>
      <c r="CA20" s="768" t="str">
        <f>IFERROR(VLOOKUP($B$21,Programación!$D$12:$ER$376,CA5,0),"")</f>
        <v>EJC</v>
      </c>
      <c r="CB20" s="758" t="str">
        <f>IFERROR(VLOOKUP($B$21,Programación!$D$12:$ER$376,CB5,0),"")</f>
        <v>EJC</v>
      </c>
      <c r="CC20" s="775" t="str">
        <f>IFERROR(VLOOKUP($B$21,Programación!$D$12:$ER$376,CC5,0),"")</f>
        <v>CC</v>
      </c>
      <c r="CD20" s="768" t="str">
        <f>IFERROR(VLOOKUP($B$21,Programación!$D$12:$ER$376,CD5,0),"")</f>
        <v>EJC</v>
      </c>
      <c r="CE20" s="766" t="str">
        <f>IFERROR(VLOOKUP($B$21,Programación!$D$12:$ER$376,CE5,0),"")</f>
        <v>EJC</v>
      </c>
      <c r="CF20" s="772" t="str">
        <f>IFERROR(VLOOKUP($B$21,Programación!$D$12:$ER$376,CF5,0),"")</f>
        <v>EJC</v>
      </c>
      <c r="CG20" s="768" t="str">
        <f>IFERROR(VLOOKUP($B$21,Programación!$D$12:$ER$376,CG5,0),"")</f>
        <v>EJC</v>
      </c>
      <c r="CH20" s="758" t="str">
        <f>IFERROR(VLOOKUP($B$21,Programación!$D$12:$ER$376,CH5,0),"")</f>
        <v>EJC</v>
      </c>
      <c r="CI20" s="775" t="str">
        <f>IFERROR(VLOOKUP($B$21,Programación!$D$12:$ER$376,CI5,0),"")</f>
        <v>EJC</v>
      </c>
      <c r="CJ20" s="768" t="str">
        <f>IFERROR(VLOOKUP($B$21,Programación!$D$12:$ER$376,CJ5,0),"")</f>
        <v>EJC</v>
      </c>
      <c r="CK20" s="766" t="str">
        <f>IFERROR(VLOOKUP($B$21,Programación!$D$12:$ER$376,CK5,0),"")</f>
        <v>EJC</v>
      </c>
      <c r="CL20" s="772" t="str">
        <f>IFERROR(VLOOKUP($B$21,Programación!$D$12:$ER$376,CL5,0),"")</f>
        <v>EJC</v>
      </c>
      <c r="CM20" s="768" t="str">
        <f>IFERROR(VLOOKUP($B$21,Programación!$D$12:$ER$376,CM5,0),"")</f>
        <v>EJC</v>
      </c>
      <c r="CN20" s="758" t="str">
        <f>IFERROR(VLOOKUP($B$21,Programación!$D$12:$ER$376,CN5,0),"")</f>
        <v>EJC</v>
      </c>
      <c r="CO20" s="779" t="str">
        <f>IFERROR(VLOOKUP($B$21,Programación!$D$12:$ER$376,CO5,0),"")</f>
        <v>EJC</v>
      </c>
      <c r="CP20" s="768" t="str">
        <f>IFERROR(VLOOKUP($B$21,Programación!$D$12:$ER$376,CP5,0),"")</f>
        <v>CC</v>
      </c>
      <c r="CQ20" s="777" t="str">
        <f>IFERROR(VLOOKUP($B$21,Programación!$D$12:$ER$376,CQ5,0),"")</f>
        <v>EJC</v>
      </c>
      <c r="CR20" s="772" t="str">
        <f>IFERROR(VLOOKUP($B$21,Programación!$D$12:$ER$376,CR5,0),"")</f>
        <v>EJC</v>
      </c>
      <c r="CS20" s="768" t="str">
        <f>IFERROR(VLOOKUP($B$21,Programación!$D$12:$ER$376,CS5,0),"")</f>
        <v>EJC</v>
      </c>
      <c r="CT20" s="758" t="str">
        <f>IFERROR(VLOOKUP($B$21,Programación!$D$12:$ER$376,CT5,0),"")</f>
        <v>EJC</v>
      </c>
      <c r="CU20" s="762" t="str">
        <f>IFERROR(VLOOKUP($B$21,Programación!$D$12:$ER$376,CU5,0),"")</f>
        <v>EJC</v>
      </c>
      <c r="CV20" s="766" t="str">
        <f>IFERROR(VLOOKUP($B$21,Programación!$D$12:$ER$376,CV5,0),"")</f>
        <v>EJC</v>
      </c>
      <c r="CW20" s="777" t="str">
        <f>IFERROR(VLOOKUP($B$21,Programación!$D$12:$ER$376,CW5,0),"")</f>
        <v>EJC</v>
      </c>
      <c r="CX20" s="772" t="str">
        <f>IFERROR(VLOOKUP($B$21,Programación!$D$12:$ER$376,CX5,0),"")</f>
        <v>EJC</v>
      </c>
      <c r="CY20" s="766" t="str">
        <f>IFERROR(VLOOKUP($B$21,Programación!$D$12:$ER$376,CY5,0),"")</f>
        <v>EJC</v>
      </c>
      <c r="CZ20" s="758" t="str">
        <f>IFERROR(VLOOKUP($B$21,Programación!$D$12:$ER$376,CZ5,0),"")</f>
        <v>EJC</v>
      </c>
      <c r="DA20" s="762" t="str">
        <f>IFERROR(VLOOKUP($B$21,Programación!$D$12:$ER$376,DA5,0),"")</f>
        <v>EJC</v>
      </c>
      <c r="DB20" s="766" t="str">
        <f>IFERROR(VLOOKUP($B$21,Programación!$D$12:$ER$376,DB5,0),"")</f>
        <v>EJC</v>
      </c>
      <c r="DC20" s="777" t="str">
        <f>IFERROR(VLOOKUP($B$21,Programación!$D$12:$ER$376,DC5,0),"")</f>
        <v>CC</v>
      </c>
      <c r="DD20" s="772" t="str">
        <f>IFERROR(VLOOKUP($B$21,Programación!$D$12:$ER$376,DD5,0),"")</f>
        <v>EJC</v>
      </c>
      <c r="DE20" s="768" t="str">
        <f>IFERROR(VLOOKUP($B$21,Programación!$D$12:$ER$376,DE5,0),"")</f>
        <v>EJC</v>
      </c>
      <c r="DF20" s="758" t="str">
        <f>IFERROR(VLOOKUP($B$21,Programación!$D$12:$ER$376,DF5,0),"")</f>
        <v>EJC</v>
      </c>
      <c r="DG20" s="762" t="str">
        <f>IFERROR(VLOOKUP($B$21,Programación!$D$12:$ER$376,DG5,0),"")</f>
        <v>EJC</v>
      </c>
      <c r="DH20" s="768" t="str">
        <f>IFERROR(VLOOKUP($B$21,Programación!$D$12:$ER$376,DH5,0),"")</f>
        <v>EJC</v>
      </c>
      <c r="DI20" s="777" t="str">
        <f>IFERROR(VLOOKUP($B$21,Programación!$D$12:$ER$376,DI5,0),"")</f>
        <v>EJC</v>
      </c>
      <c r="DJ20" s="766" t="str">
        <f>IFERROR(VLOOKUP($B$21,Programación!$D$12:$ER$376,DJ5,0),"")</f>
        <v>EJC</v>
      </c>
      <c r="DK20" s="768" t="str">
        <f>IFERROR(VLOOKUP($B$21,Programación!$D$12:$ER$376,DK5,0),"")</f>
        <v>EJC</v>
      </c>
      <c r="DL20" s="758" t="str">
        <f>IFERROR(VLOOKUP($B$21,Programación!$D$12:$ER$376,DL5,0),"")</f>
        <v>EJC</v>
      </c>
      <c r="DM20" s="775" t="str">
        <f>IFERROR(VLOOKUP($B$21,Programación!$D$12:$ER$376,DM5,0),"")</f>
        <v>EJC</v>
      </c>
      <c r="DN20" s="768" t="str">
        <f>IFERROR(VLOOKUP($B$21,Programación!$D$12:$ER$376,DN5,0),"")</f>
        <v>EJC</v>
      </c>
      <c r="DO20" s="766" t="str">
        <f>IFERROR(VLOOKUP($B$21,Programación!$D$12:$ER$376,DO5,0),"")</f>
        <v>EJC</v>
      </c>
      <c r="DP20" s="772" t="str">
        <f>IFERROR(VLOOKUP($B$21,Programación!$D$12:$ER$376,DP5,0),"")</f>
        <v>CC</v>
      </c>
      <c r="DQ20" s="768" t="str">
        <f>IFERROR(VLOOKUP($B$21,Programación!$D$12:$ER$376,DQ5,0),"")</f>
        <v>EJC</v>
      </c>
      <c r="DR20" s="758" t="str">
        <f>IFERROR(VLOOKUP($B$21,Programación!$D$12:$ER$376,DR5,0),"")</f>
        <v>EJC</v>
      </c>
      <c r="DS20" s="775" t="str">
        <f>IFERROR(VLOOKUP($B$21,Programación!$D$12:$ER$376,DS5,0),"")</f>
        <v>EJC</v>
      </c>
      <c r="DT20" s="768" t="str">
        <f>IFERROR(VLOOKUP($B$21,Programación!$D$12:$ER$376,DT5,0),"")</f>
        <v>EJC</v>
      </c>
      <c r="DU20" s="777" t="str">
        <f>IFERROR(VLOOKUP($B$21,Programación!$D$12:$ER$376,DU5,0),"")</f>
        <v>EJC</v>
      </c>
      <c r="DV20" s="779" t="str">
        <f>IFERROR(VLOOKUP($B$21,Programación!$D$12:$ER$376,DV5,0),"")</f>
        <v>EJC</v>
      </c>
      <c r="DW20" s="768" t="str">
        <f>IFERROR(VLOOKUP($B$21,Programación!$D$12:$ER$376,DW5,0),"")</f>
        <v>EJC</v>
      </c>
      <c r="DX20" s="758" t="str">
        <f>IFERROR(VLOOKUP($B$21,Programación!$D$12:$ER$376,DX5,0),"")</f>
        <v>EJC</v>
      </c>
      <c r="DY20" s="775" t="str">
        <f>IFERROR(VLOOKUP($B$21,Programación!$D$12:$ER$376,DY5,0),"")</f>
        <v>EJC</v>
      </c>
      <c r="DZ20" s="768" t="str">
        <f>IFERROR(VLOOKUP($B$21,Programación!$D$12:$ER$376,DZ5,0),"")</f>
        <v>EJC</v>
      </c>
      <c r="EA20" s="766" t="str">
        <f>IFERROR(VLOOKUP($B$21,Programación!$D$12:$ER$376,EA5,0),"")</f>
        <v>EJC</v>
      </c>
      <c r="EB20" s="799" t="str">
        <f>IFERROR(VLOOKUP($B$21,Programación!$D$12:$ER$376,EB5,0),"")</f>
        <v>EJC</v>
      </c>
      <c r="EC20" s="768" t="str">
        <f>IFERROR(VLOOKUP($B$21,Programación!$D$12:$ER$376,EC5,0),"")</f>
        <v>MANTTO</v>
      </c>
      <c r="ED20" s="758" t="str">
        <f>IFERROR(VLOOKUP($B$21,Programación!$D$12:$ER$376,ED5,0),"")</f>
        <v>MANTTO</v>
      </c>
      <c r="EE20" s="762" t="str">
        <f>IFERROR(VLOOKUP($B$21,Programación!$D$12:$ER$376,EE5,0),"")</f>
        <v>MANTTO</v>
      </c>
      <c r="EF20" s="766" t="str">
        <f>IFERROR(VLOOKUP($B$21,Programación!$D$12:$ER$376,EF5,0),"")</f>
        <v>MANTTO</v>
      </c>
      <c r="EG20" s="777" t="str">
        <f>IFERROR(VLOOKUP($B$21,Programación!$D$12:$ER$376,EG5,0),"")</f>
        <v>MANTTO</v>
      </c>
      <c r="EH20" s="779" t="str">
        <f>IFERROR(VLOOKUP($B$21,Programación!$D$12:$ER$376,EH5,0),"")</f>
        <v>MANTTO</v>
      </c>
      <c r="EI20" s="768" t="str">
        <f>IFERROR(VLOOKUP($B$21,Programación!$D$12:$ER$376,EI5,0),"")</f>
        <v>MANTTO</v>
      </c>
      <c r="EJ20" s="758" t="str">
        <f>IFERROR(VLOOKUP($B$21,Programación!$D$12:$ER$376,EJ5,0),"")</f>
        <v>MANTTO</v>
      </c>
      <c r="EK20" s="762" t="str">
        <f>IFERROR(VLOOKUP($B$21,Programación!$D$12:$ER$376,EK5,0),"")</f>
        <v>MANTTO</v>
      </c>
      <c r="EL20" s="766">
        <f>IFERROR(VLOOKUP($B$21,Programación!$D$12:$ER$376,EL5,0),"")</f>
        <v>0</v>
      </c>
      <c r="EM20" s="766">
        <f>IFERROR(VLOOKUP($B$21,Programación!$D$12:$ER$376,EM5,0),"")</f>
        <v>0</v>
      </c>
      <c r="EN20" s="772">
        <f>IFERROR(VLOOKUP($B$21,Programación!$D$12:$ER$376,EN5,0),"")</f>
        <v>0</v>
      </c>
      <c r="EO20" s="766">
        <f>IFERROR(VLOOKUP($B$21,Programación!$D$12:$ER$376,EO5,0),"")</f>
        <v>0</v>
      </c>
      <c r="EP20" s="758">
        <f>IFERROR(VLOOKUP($B$21,Programación!$D$12:$ER$376,EP5,0),"")</f>
        <v>0</v>
      </c>
      <c r="EQ20" s="824">
        <f>COUNTIF(C20:EP20,"&lt;&gt;0")</f>
        <v>97</v>
      </c>
    </row>
    <row r="21" spans="1:149" s="179" customFormat="1" ht="21" x14ac:dyDescent="0.35">
      <c r="B21" s="192">
        <f>B18+1</f>
        <v>44771</v>
      </c>
      <c r="C21" s="763"/>
      <c r="D21" s="769"/>
      <c r="E21" s="767"/>
      <c r="F21" s="771"/>
      <c r="G21" s="769"/>
      <c r="H21" s="759"/>
      <c r="I21" s="763"/>
      <c r="J21" s="769"/>
      <c r="K21" s="778"/>
      <c r="L21" s="773"/>
      <c r="M21" s="769"/>
      <c r="N21" s="759"/>
      <c r="O21" s="763"/>
      <c r="P21" s="769"/>
      <c r="Q21" s="778"/>
      <c r="R21" s="773"/>
      <c r="S21" s="769"/>
      <c r="T21" s="759"/>
      <c r="U21" s="763"/>
      <c r="V21" s="769"/>
      <c r="W21" s="778"/>
      <c r="X21" s="773"/>
      <c r="Y21" s="769"/>
      <c r="Z21" s="759"/>
      <c r="AA21" s="763"/>
      <c r="AB21" s="769"/>
      <c r="AC21" s="778"/>
      <c r="AD21" s="773"/>
      <c r="AE21" s="769"/>
      <c r="AF21" s="759"/>
      <c r="AG21" s="763"/>
      <c r="AH21" s="769"/>
      <c r="AI21" s="778"/>
      <c r="AJ21" s="773"/>
      <c r="AK21" s="769"/>
      <c r="AL21" s="759"/>
      <c r="AM21" s="763"/>
      <c r="AN21" s="769"/>
      <c r="AO21" s="778"/>
      <c r="AP21" s="773"/>
      <c r="AQ21" s="769"/>
      <c r="AR21" s="759"/>
      <c r="AS21" s="763"/>
      <c r="AT21" s="769"/>
      <c r="AU21" s="778"/>
      <c r="AV21" s="773"/>
      <c r="AW21" s="769"/>
      <c r="AX21" s="759"/>
      <c r="AY21" s="763"/>
      <c r="AZ21" s="769"/>
      <c r="BA21" s="778"/>
      <c r="BB21" s="773"/>
      <c r="BC21" s="769"/>
      <c r="BD21" s="759"/>
      <c r="BE21" s="763"/>
      <c r="BF21" s="769"/>
      <c r="BG21" s="767"/>
      <c r="BH21" s="773"/>
      <c r="BI21" s="769"/>
      <c r="BJ21" s="767"/>
      <c r="BK21" s="776"/>
      <c r="BL21" s="769"/>
      <c r="BM21" s="767"/>
      <c r="BN21" s="773"/>
      <c r="BO21" s="767"/>
      <c r="BP21" s="759"/>
      <c r="BQ21" s="763"/>
      <c r="BR21" s="767"/>
      <c r="BS21" s="778"/>
      <c r="BT21" s="765"/>
      <c r="BU21" s="769"/>
      <c r="BV21" s="759"/>
      <c r="BW21" s="776"/>
      <c r="BX21" s="769"/>
      <c r="BY21" s="767"/>
      <c r="BZ21" s="773"/>
      <c r="CA21" s="769"/>
      <c r="CB21" s="759"/>
      <c r="CC21" s="776"/>
      <c r="CD21" s="769"/>
      <c r="CE21" s="767"/>
      <c r="CF21" s="773"/>
      <c r="CG21" s="769"/>
      <c r="CH21" s="759"/>
      <c r="CI21" s="776"/>
      <c r="CJ21" s="769"/>
      <c r="CK21" s="767"/>
      <c r="CL21" s="773"/>
      <c r="CM21" s="769"/>
      <c r="CN21" s="759"/>
      <c r="CO21" s="780"/>
      <c r="CP21" s="769"/>
      <c r="CQ21" s="778"/>
      <c r="CR21" s="773"/>
      <c r="CS21" s="769"/>
      <c r="CT21" s="759"/>
      <c r="CU21" s="763"/>
      <c r="CV21" s="767"/>
      <c r="CW21" s="778"/>
      <c r="CX21" s="773"/>
      <c r="CY21" s="767"/>
      <c r="CZ21" s="759"/>
      <c r="DA21" s="763"/>
      <c r="DB21" s="767"/>
      <c r="DC21" s="778"/>
      <c r="DD21" s="773"/>
      <c r="DE21" s="769"/>
      <c r="DF21" s="759"/>
      <c r="DG21" s="763"/>
      <c r="DH21" s="769"/>
      <c r="DI21" s="778"/>
      <c r="DJ21" s="767"/>
      <c r="DK21" s="769"/>
      <c r="DL21" s="759"/>
      <c r="DM21" s="776"/>
      <c r="DN21" s="769"/>
      <c r="DO21" s="767"/>
      <c r="DP21" s="773"/>
      <c r="DQ21" s="769"/>
      <c r="DR21" s="759"/>
      <c r="DS21" s="776"/>
      <c r="DT21" s="769"/>
      <c r="DU21" s="778"/>
      <c r="DV21" s="780"/>
      <c r="DW21" s="769"/>
      <c r="DX21" s="759"/>
      <c r="DY21" s="776"/>
      <c r="DZ21" s="769"/>
      <c r="EA21" s="767"/>
      <c r="EB21" s="800"/>
      <c r="EC21" s="769"/>
      <c r="ED21" s="759"/>
      <c r="EE21" s="763"/>
      <c r="EF21" s="767"/>
      <c r="EG21" s="778"/>
      <c r="EH21" s="780"/>
      <c r="EI21" s="769"/>
      <c r="EJ21" s="759"/>
      <c r="EK21" s="763"/>
      <c r="EL21" s="767"/>
      <c r="EM21" s="767"/>
      <c r="EN21" s="773"/>
      <c r="EO21" s="767"/>
      <c r="EP21" s="759"/>
      <c r="EQ21" s="824"/>
    </row>
    <row r="22" spans="1:149" s="179" customFormat="1" ht="3.75" customHeight="1" x14ac:dyDescent="0.25">
      <c r="B22" s="829"/>
      <c r="C22" s="830"/>
      <c r="D22" s="830"/>
      <c r="E22" s="830"/>
      <c r="F22" s="830"/>
      <c r="G22" s="830"/>
      <c r="H22" s="830"/>
      <c r="I22" s="830"/>
      <c r="J22" s="830"/>
      <c r="K22" s="830"/>
      <c r="L22" s="830"/>
      <c r="M22" s="830"/>
      <c r="N22" s="830"/>
      <c r="O22" s="830"/>
      <c r="P22" s="830"/>
      <c r="Q22" s="830"/>
      <c r="R22" s="830"/>
      <c r="S22" s="830"/>
      <c r="T22" s="830"/>
      <c r="U22" s="830"/>
      <c r="V22" s="830"/>
      <c r="W22" s="830"/>
      <c r="X22" s="830"/>
      <c r="Y22" s="830"/>
      <c r="Z22" s="830"/>
      <c r="AA22" s="830"/>
      <c r="AB22" s="830"/>
      <c r="AC22" s="830"/>
      <c r="AD22" s="830"/>
      <c r="AE22" s="830"/>
      <c r="AF22" s="830"/>
      <c r="AG22" s="830"/>
      <c r="AH22" s="830"/>
      <c r="AI22" s="830"/>
      <c r="AJ22" s="830"/>
      <c r="AK22" s="830"/>
      <c r="AL22" s="830"/>
      <c r="AM22" s="830"/>
      <c r="AN22" s="830"/>
      <c r="AO22" s="830"/>
      <c r="AP22" s="830"/>
      <c r="AQ22" s="830"/>
      <c r="AR22" s="830"/>
      <c r="AS22" s="830"/>
      <c r="AT22" s="830"/>
      <c r="AU22" s="830"/>
      <c r="AV22" s="830"/>
      <c r="AW22" s="830"/>
      <c r="AX22" s="830"/>
      <c r="AY22" s="830"/>
      <c r="AZ22" s="830"/>
      <c r="BA22" s="830"/>
      <c r="BB22" s="830"/>
      <c r="BC22" s="830"/>
      <c r="BD22" s="830"/>
      <c r="BE22" s="830"/>
      <c r="BF22" s="830"/>
      <c r="BG22" s="830"/>
      <c r="BH22" s="830"/>
      <c r="BI22" s="830"/>
      <c r="BJ22" s="830"/>
      <c r="BK22" s="830"/>
      <c r="BL22" s="830"/>
      <c r="BM22" s="830"/>
      <c r="BN22" s="830"/>
      <c r="BO22" s="830"/>
      <c r="BP22" s="830"/>
      <c r="BQ22" s="830"/>
      <c r="BR22" s="830"/>
      <c r="BS22" s="830"/>
      <c r="BT22" s="830"/>
      <c r="BU22" s="830"/>
      <c r="BV22" s="830"/>
      <c r="BW22" s="830"/>
      <c r="BX22" s="830"/>
      <c r="BY22" s="830"/>
      <c r="BZ22" s="830"/>
      <c r="CA22" s="830"/>
      <c r="CB22" s="830"/>
      <c r="CC22" s="830"/>
      <c r="CD22" s="830"/>
      <c r="CE22" s="830"/>
      <c r="CF22" s="830"/>
      <c r="CG22" s="830"/>
      <c r="CH22" s="830"/>
      <c r="CI22" s="830"/>
      <c r="CJ22" s="830"/>
      <c r="CK22" s="830"/>
      <c r="CL22" s="830"/>
      <c r="CM22" s="830"/>
      <c r="CN22" s="830"/>
      <c r="CO22" s="830"/>
      <c r="CP22" s="830"/>
      <c r="CQ22" s="830"/>
      <c r="CR22" s="830"/>
      <c r="CS22" s="830"/>
      <c r="CT22" s="830"/>
      <c r="CU22" s="830"/>
      <c r="CV22" s="830"/>
      <c r="CW22" s="830"/>
      <c r="CX22" s="830"/>
      <c r="CY22" s="830"/>
      <c r="CZ22" s="830"/>
      <c r="DA22" s="830"/>
      <c r="DB22" s="830"/>
      <c r="DC22" s="830"/>
      <c r="DD22" s="830"/>
      <c r="DE22" s="830"/>
      <c r="DF22" s="830"/>
      <c r="DG22" s="830"/>
      <c r="DH22" s="830"/>
      <c r="DI22" s="830"/>
      <c r="DJ22" s="830"/>
      <c r="DK22" s="830"/>
      <c r="DL22" s="830"/>
      <c r="DM22" s="830"/>
      <c r="DN22" s="830"/>
      <c r="DO22" s="830"/>
      <c r="DP22" s="830"/>
      <c r="DQ22" s="830"/>
      <c r="DR22" s="830"/>
      <c r="DS22" s="830"/>
      <c r="DT22" s="830"/>
      <c r="DU22" s="830"/>
      <c r="DV22" s="830"/>
      <c r="DW22" s="830"/>
      <c r="DX22" s="830"/>
      <c r="DY22" s="830"/>
      <c r="DZ22" s="830"/>
      <c r="EA22" s="830"/>
      <c r="EB22" s="830"/>
      <c r="EC22" s="830"/>
      <c r="ED22" s="830"/>
      <c r="EE22" s="830"/>
      <c r="EF22" s="830"/>
      <c r="EG22" s="830"/>
      <c r="EH22" s="830"/>
      <c r="EI22" s="830"/>
      <c r="EJ22" s="830"/>
      <c r="EK22" s="830"/>
      <c r="EL22" s="830"/>
      <c r="EM22" s="830"/>
      <c r="EN22" s="830"/>
      <c r="EO22" s="830"/>
      <c r="EP22" s="832"/>
      <c r="EQ22" s="180"/>
    </row>
    <row r="23" spans="1:149" s="179" customFormat="1" ht="21" x14ac:dyDescent="0.35">
      <c r="B23" s="191" t="str">
        <f>IF(WEEKDAY(B24)=2,"LUNES",IF(WEEKDAY(B24)=3,"MARTES",IF(WEEKDAY(B24)=4,"MIÉRCOLES",IF(WEEKDAY(B24)=5,"JUEVES",IF(WEEKDAY(B24)=6,"VIERNES",IF(WEEKDAY(B24)=7,"SÁBADO","DOMINGO"))))))</f>
        <v>SÁBADO</v>
      </c>
      <c r="C23" s="762">
        <f>IFERROR(VLOOKUP($B$24,Programación!$D$12:$ER$376,C5,0),"")</f>
        <v>0</v>
      </c>
      <c r="D23" s="768">
        <f>IFERROR(VLOOKUP($B$24,Programación!$D$12:$ER$376,D5,0),"")</f>
        <v>0</v>
      </c>
      <c r="E23" s="777">
        <f>IFERROR(VLOOKUP($B$24,Programación!$D$12:$ER$376,E5,0),"")</f>
        <v>0</v>
      </c>
      <c r="F23" s="772">
        <f>IFERROR(VLOOKUP($B$24,Programación!$D$12:$ER$376,F5,0),"")</f>
        <v>0</v>
      </c>
      <c r="G23" s="768">
        <f>IFERROR(VLOOKUP($B$24,Programación!$D$12:$ER$376,G5,0),"")</f>
        <v>0</v>
      </c>
      <c r="H23" s="758">
        <f>IFERROR(VLOOKUP($B$24,Programación!$D$12:$ER$376,H5,0),"")</f>
        <v>0</v>
      </c>
      <c r="I23" s="762">
        <f>IFERROR(VLOOKUP($B$24,Programación!$D$12:$ER$376,I5,0),"")</f>
        <v>0</v>
      </c>
      <c r="J23" s="768">
        <f>IFERROR(VLOOKUP($B$24,Programación!$D$12:$ER$376,J5,0),"")</f>
        <v>0</v>
      </c>
      <c r="K23" s="777">
        <f>IFERROR(VLOOKUP($B$24,Programación!$D$12:$ER$376,K5,0),"")</f>
        <v>0</v>
      </c>
      <c r="L23" s="772">
        <f>IFERROR(VLOOKUP($B$24,Programación!$D$12:$ER$376,L5,0),"")</f>
        <v>0</v>
      </c>
      <c r="M23" s="768">
        <f>IFERROR(VLOOKUP($B$24,Programación!$D$12:$ER$376,M5,0),"")</f>
        <v>0</v>
      </c>
      <c r="N23" s="758">
        <f>IFERROR(VLOOKUP($B$24,Programación!$D$12:$ER$376,N5,0),"")</f>
        <v>0</v>
      </c>
      <c r="O23" s="762">
        <f>IFERROR(VLOOKUP($B$24,Programación!$D$12:$ER$376,O5,0),"")</f>
        <v>0</v>
      </c>
      <c r="P23" s="768">
        <f>IFERROR(VLOOKUP($B$24,Programación!$D$12:$ER$376,P5,0),"")</f>
        <v>0</v>
      </c>
      <c r="Q23" s="777">
        <f>IFERROR(VLOOKUP($B$24,Programación!$D$12:$ER$376,Q5,0),"")</f>
        <v>0</v>
      </c>
      <c r="R23" s="772">
        <f>IFERROR(VLOOKUP($B$24,Programación!$D$12:$ER$376,R5,0),"")</f>
        <v>0</v>
      </c>
      <c r="S23" s="768">
        <f>IFERROR(VLOOKUP($B$24,Programación!$D$12:$ER$376,S5,0),"")</f>
        <v>0</v>
      </c>
      <c r="T23" s="758">
        <f>IFERROR(VLOOKUP($B$24,Programación!$D$12:$ER$376,T5,0),"")</f>
        <v>0</v>
      </c>
      <c r="U23" s="762">
        <f>IFERROR(VLOOKUP($B$24,Programación!$D$12:$ER$376,U5,0),"")</f>
        <v>0</v>
      </c>
      <c r="V23" s="768">
        <f>IFERROR(VLOOKUP($B$24,Programación!$D$12:$ER$376,V5,0),"")</f>
        <v>0</v>
      </c>
      <c r="W23" s="777">
        <f>IFERROR(VLOOKUP($B$24,Programación!$D$12:$ER$376,W5,0),"")</f>
        <v>0</v>
      </c>
      <c r="X23" s="772">
        <f>IFERROR(VLOOKUP($B$24,Programación!$D$12:$ER$376,X5,0),"")</f>
        <v>0</v>
      </c>
      <c r="Y23" s="768">
        <f>IFERROR(VLOOKUP($B$24,Programación!$D$12:$ER$376,Y5,0),"")</f>
        <v>0</v>
      </c>
      <c r="Z23" s="758">
        <f>IFERROR(VLOOKUP($B$24,Programación!$D$12:$ER$376,Z5,0),"")</f>
        <v>0</v>
      </c>
      <c r="AA23" s="762">
        <f>IFERROR(VLOOKUP($B$24,Programación!$D$12:$ER$376,AA5,0),"")</f>
        <v>0</v>
      </c>
      <c r="AB23" s="768">
        <f>IFERROR(VLOOKUP($B$24,Programación!$D$12:$ER$376,AB5,0),"")</f>
        <v>0</v>
      </c>
      <c r="AC23" s="777">
        <f>IFERROR(VLOOKUP($B$24,Programación!$D$12:$ER$376,AC5,0),"")</f>
        <v>0</v>
      </c>
      <c r="AD23" s="772">
        <f>IFERROR(VLOOKUP($B$24,Programación!$D$12:$ER$376,AD5,0),"")</f>
        <v>0</v>
      </c>
      <c r="AE23" s="768">
        <f>IFERROR(VLOOKUP($B$24,Programación!$D$12:$ER$376,AE5,0),"")</f>
        <v>0</v>
      </c>
      <c r="AF23" s="758">
        <f>IFERROR(VLOOKUP($B$24,Programación!$D$12:$ER$376,AF5,0),"")</f>
        <v>0</v>
      </c>
      <c r="AG23" s="762">
        <f>IFERROR(VLOOKUP($B$24,Programación!$D$12:$ER$376,AG5,0),"")</f>
        <v>0</v>
      </c>
      <c r="AH23" s="768">
        <f>IFERROR(VLOOKUP($B$24,Programación!$D$12:$ER$376,AH5,0),"")</f>
        <v>0</v>
      </c>
      <c r="AI23" s="777">
        <f>IFERROR(VLOOKUP($B$24,Programación!$D$12:$ER$376,AI5,0),"")</f>
        <v>0</v>
      </c>
      <c r="AJ23" s="772">
        <f>IFERROR(VLOOKUP($B$24,Programación!$D$12:$ER$376,AJ5,0),"")</f>
        <v>0</v>
      </c>
      <c r="AK23" s="768">
        <f>IFERROR(VLOOKUP($B$24,Programación!$D$12:$ER$376,AK5,0),"")</f>
        <v>0</v>
      </c>
      <c r="AL23" s="758">
        <f>IFERROR(VLOOKUP($B$24,Programación!$D$12:$ER$376,AL5,0),"")</f>
        <v>0</v>
      </c>
      <c r="AM23" s="762">
        <f>IFERROR(VLOOKUP($B$24,Programación!$D$12:$ER$376,AM5,0),"")</f>
        <v>0</v>
      </c>
      <c r="AN23" s="768">
        <f>IFERROR(VLOOKUP($B$24,Programación!$D$12:$ER$376,AN5,0),"")</f>
        <v>0</v>
      </c>
      <c r="AO23" s="777">
        <f>IFERROR(VLOOKUP($B$24,Programación!$D$12:$ER$376,AO5,0),"")</f>
        <v>0</v>
      </c>
      <c r="AP23" s="772">
        <f>IFERROR(VLOOKUP($B$24,Programación!$D$12:$ER$376,AP5,0),"")</f>
        <v>0</v>
      </c>
      <c r="AQ23" s="768">
        <f>IFERROR(VLOOKUP($B$24,Programación!$D$12:$ER$376,AQ5,0),"")</f>
        <v>0</v>
      </c>
      <c r="AR23" s="758">
        <f>IFERROR(VLOOKUP($B$24,Programación!$D$12:$ER$376,AR5,0),"")</f>
        <v>0</v>
      </c>
      <c r="AS23" s="762">
        <f>IFERROR(VLOOKUP($B$24,Programación!$D$12:$ER$376,AS5,0),"")</f>
        <v>0</v>
      </c>
      <c r="AT23" s="768">
        <f>IFERROR(VLOOKUP($B$24,Programación!$D$12:$ER$376,AT5,0),"")</f>
        <v>0</v>
      </c>
      <c r="AU23" s="777">
        <f>IFERROR(VLOOKUP($B$24,Programación!$D$12:$ER$376,AU5,0),"")</f>
        <v>0</v>
      </c>
      <c r="AV23" s="772">
        <f>IFERROR(VLOOKUP($B$24,Programación!$D$12:$ER$376,AV5,0),"")</f>
        <v>0</v>
      </c>
      <c r="AW23" s="768">
        <f>IFERROR(VLOOKUP($B$24,Programación!$D$12:$ER$376,AW5,0),"")</f>
        <v>0</v>
      </c>
      <c r="AX23" s="758">
        <f>IFERROR(VLOOKUP($B$24,Programación!$D$12:$ER$376,AX5,0),"")</f>
        <v>0</v>
      </c>
      <c r="AY23" s="762">
        <f>IFERROR(VLOOKUP($B$24,Programación!$D$12:$ER$376,AY5,0),"")</f>
        <v>0</v>
      </c>
      <c r="AZ23" s="768">
        <f>IFERROR(VLOOKUP($B$24,Programación!$D$12:$ER$376,AZ5,0),"")</f>
        <v>0</v>
      </c>
      <c r="BA23" s="777">
        <f>IFERROR(VLOOKUP($B$24,Programación!$D$12:$ER$376,BA5,0),"")</f>
        <v>0</v>
      </c>
      <c r="BB23" s="772">
        <f>IFERROR(VLOOKUP($B$24,Programación!$D$12:$ER$376,BB5,0),"")</f>
        <v>0</v>
      </c>
      <c r="BC23" s="768">
        <f>IFERROR(VLOOKUP($B$24,Programación!$D$12:$ER$376,BC5,0),"")</f>
        <v>0</v>
      </c>
      <c r="BD23" s="758">
        <f>IFERROR(VLOOKUP($B$24,Programación!$D$12:$ER$376,BD5,0),"")</f>
        <v>0</v>
      </c>
      <c r="BE23" s="762">
        <f>IFERROR(VLOOKUP($B$24,Programación!$D$12:$ER$376,BE5,0),"")</f>
        <v>0</v>
      </c>
      <c r="BF23" s="768">
        <f>IFERROR(VLOOKUP($B$24,Programación!$D$12:$ER$376,BF5,0),"")</f>
        <v>0</v>
      </c>
      <c r="BG23" s="777">
        <f>IFERROR(VLOOKUP($B$24,Programación!$D$12:$ER$376,BG5,0),"")</f>
        <v>0</v>
      </c>
      <c r="BH23" s="772">
        <f>IFERROR(VLOOKUP($B$24,Programación!$D$12:$ER$376,BH5,0),"")</f>
        <v>0</v>
      </c>
      <c r="BI23" s="768">
        <f>IFERROR(VLOOKUP($B$24,Programación!$D$12:$ER$376,BI5,0),"")</f>
        <v>0</v>
      </c>
      <c r="BJ23" s="758">
        <f>IFERROR(VLOOKUP($B$24,Programación!$D$12:$ER$376,BJ5,0),"")</f>
        <v>0</v>
      </c>
      <c r="BK23" s="762">
        <f>IFERROR(VLOOKUP($B$24,Programación!$D$12:$ER$376,BK5,0),"")</f>
        <v>0</v>
      </c>
      <c r="BL23" s="768">
        <f>IFERROR(VLOOKUP($B$24,Programación!$D$12:$ER$376,BL5,0),"")</f>
        <v>0</v>
      </c>
      <c r="BM23" s="777">
        <f>IFERROR(VLOOKUP($B$24,Programación!$D$12:$ER$376,BM5,0),"")</f>
        <v>0</v>
      </c>
      <c r="BN23" s="772">
        <f>IFERROR(VLOOKUP($B$24,Programación!$D$12:$ER$376,BN5,0),"")</f>
        <v>0</v>
      </c>
      <c r="BO23" s="768">
        <f>IFERROR(VLOOKUP($B$24,Programación!$D$12:$ER$376,BO5,0),"")</f>
        <v>0</v>
      </c>
      <c r="BP23" s="758">
        <f>IFERROR(VLOOKUP($B$24,Programación!$D$12:$ER$376,BP5,0),"")</f>
        <v>0</v>
      </c>
      <c r="BQ23" s="762">
        <f>IFERROR(VLOOKUP($B$24,Programación!$D$12:$ER$376,BQ5,0),"")</f>
        <v>0</v>
      </c>
      <c r="BR23" s="768">
        <f>IFERROR(VLOOKUP($B$24,Programación!$D$12:$ER$376,BR5,0),"")</f>
        <v>0</v>
      </c>
      <c r="BS23" s="777">
        <f>IFERROR(VLOOKUP($B$24,Programación!$D$12:$ER$376,BS5,0),"")</f>
        <v>0</v>
      </c>
      <c r="BT23" s="772">
        <f>IFERROR(VLOOKUP($B$24,Programación!$D$12:$ER$376,BT5,0),"")</f>
        <v>0</v>
      </c>
      <c r="BU23" s="768">
        <f>IFERROR(VLOOKUP($B$24,Programación!$D$12:$ER$376,BU5,0),"")</f>
        <v>0</v>
      </c>
      <c r="BV23" s="758">
        <f>IFERROR(VLOOKUP($B$24,Programación!$D$12:$ER$376,BV5,0),"")</f>
        <v>0</v>
      </c>
      <c r="BW23" s="762">
        <f>IFERROR(VLOOKUP($B$24,Programación!$D$12:$ER$376,BW5,0),"")</f>
        <v>0</v>
      </c>
      <c r="BX23" s="768">
        <f>IFERROR(VLOOKUP($B$24,Programación!$D$12:$ER$376,BX5,0),"")</f>
        <v>0</v>
      </c>
      <c r="BY23" s="777">
        <f>IFERROR(VLOOKUP($B$24,Programación!$D$12:$ER$376,BY5,0),"")</f>
        <v>0</v>
      </c>
      <c r="BZ23" s="772">
        <f>IFERROR(VLOOKUP($B$24,Programación!$D$12:$ER$376,BZ5,0),"")</f>
        <v>0</v>
      </c>
      <c r="CA23" s="768">
        <f>IFERROR(VLOOKUP($B$24,Programación!$D$12:$ER$376,CA5,0),"")</f>
        <v>0</v>
      </c>
      <c r="CB23" s="758">
        <f>IFERROR(VLOOKUP($B$24,Programación!$D$12:$ER$376,CB5,0),"")</f>
        <v>0</v>
      </c>
      <c r="CC23" s="762">
        <f>IFERROR(VLOOKUP($B$24,Programación!$D$12:$ER$376,CC5,0),"")</f>
        <v>0</v>
      </c>
      <c r="CD23" s="768">
        <f>IFERROR(VLOOKUP($B$24,Programación!$D$12:$ER$376,CD5,0),"")</f>
        <v>0</v>
      </c>
      <c r="CE23" s="777">
        <f>IFERROR(VLOOKUP($B$24,Programación!$D$12:$ER$376,CE5,0),"")</f>
        <v>0</v>
      </c>
      <c r="CF23" s="772">
        <f>IFERROR(VLOOKUP($B$24,Programación!$D$12:$ER$376,CF5,0),"")</f>
        <v>0</v>
      </c>
      <c r="CG23" s="768">
        <f>IFERROR(VLOOKUP($B$24,Programación!$D$12:$ER$376,CG5,0),"")</f>
        <v>0</v>
      </c>
      <c r="CH23" s="758">
        <f>IFERROR(VLOOKUP($B$24,Programación!$D$12:$ER$376,CH5,0),"")</f>
        <v>0</v>
      </c>
      <c r="CI23" s="762">
        <f>IFERROR(VLOOKUP($B$24,Programación!$D$12:$ER$376,CI5,0),"")</f>
        <v>0</v>
      </c>
      <c r="CJ23" s="768">
        <f>IFERROR(VLOOKUP($B$24,Programación!$D$12:$ER$376,CJ5,0),"")</f>
        <v>0</v>
      </c>
      <c r="CK23" s="777">
        <f>IFERROR(VLOOKUP($B$24,Programación!$D$12:$ER$376,CK5,0),"")</f>
        <v>0</v>
      </c>
      <c r="CL23" s="772">
        <f>IFERROR(VLOOKUP($B$24,Programación!$D$12:$ER$376,CL5,0),"")</f>
        <v>0</v>
      </c>
      <c r="CM23" s="768">
        <f>IFERROR(VLOOKUP($B$24,Programación!$D$12:$ER$376,CM5,0),"")</f>
        <v>0</v>
      </c>
      <c r="CN23" s="758">
        <f>IFERROR(VLOOKUP($B$24,Programación!$D$12:$ER$376,CN5,0),"")</f>
        <v>0</v>
      </c>
      <c r="CO23" s="762">
        <f>IFERROR(VLOOKUP($B$24,Programación!$D$12:$ER$376,CO5,0),"")</f>
        <v>0</v>
      </c>
      <c r="CP23" s="768">
        <f>IFERROR(VLOOKUP($B$24,Programación!$D$12:$ER$376,CP5,0),"")</f>
        <v>0</v>
      </c>
      <c r="CQ23" s="777">
        <f>IFERROR(VLOOKUP($B$24,Programación!$D$12:$ER$376,CQ5,0),"")</f>
        <v>0</v>
      </c>
      <c r="CR23" s="772">
        <f>IFERROR(VLOOKUP($B$24,Programación!$D$12:$ER$376,CR5,0),"")</f>
        <v>0</v>
      </c>
      <c r="CS23" s="768">
        <f>IFERROR(VLOOKUP($B$24,Programación!$D$12:$ER$376,CS5,0),"")</f>
        <v>0</v>
      </c>
      <c r="CT23" s="758">
        <f>IFERROR(VLOOKUP($B$24,Programación!$D$12:$ER$376,CT5,0),"")</f>
        <v>0</v>
      </c>
      <c r="CU23" s="762">
        <f>IFERROR(VLOOKUP($B$24,Programación!$D$12:$ER$376,CU5,0),"")</f>
        <v>0</v>
      </c>
      <c r="CV23" s="768">
        <f>IFERROR(VLOOKUP($B$24,Programación!$D$12:$ER$376,CV5,0),"")</f>
        <v>0</v>
      </c>
      <c r="CW23" s="777">
        <f>IFERROR(VLOOKUP($B$24,Programación!$D$12:$ER$376,CW5,0),"")</f>
        <v>0</v>
      </c>
      <c r="CX23" s="772">
        <f>IFERROR(VLOOKUP($B$24,Programación!$D$12:$ER$376,CX5,0),"")</f>
        <v>0</v>
      </c>
      <c r="CY23" s="768">
        <f>IFERROR(VLOOKUP($B$24,Programación!$D$12:$ER$376,CY5,0),"")</f>
        <v>0</v>
      </c>
      <c r="CZ23" s="758">
        <f>IFERROR(VLOOKUP($B$24,Programación!$D$12:$ER$376,CZ5,0),"")</f>
        <v>0</v>
      </c>
      <c r="DA23" s="762">
        <f>IFERROR(VLOOKUP($B$24,Programación!$D$12:$ER$376,DA5,0),"")</f>
        <v>0</v>
      </c>
      <c r="DB23" s="768">
        <f>IFERROR(VLOOKUP($B$24,Programación!$D$12:$ER$376,DB5,0),"")</f>
        <v>0</v>
      </c>
      <c r="DC23" s="777">
        <f>IFERROR(VLOOKUP($B$24,Programación!$D$12:$ER$376,DC5,0),"")</f>
        <v>0</v>
      </c>
      <c r="DD23" s="772">
        <f>IFERROR(VLOOKUP($B$24,Programación!$D$12:$ER$376,DD5,0),"")</f>
        <v>0</v>
      </c>
      <c r="DE23" s="768">
        <f>IFERROR(VLOOKUP($B$24,Programación!$D$12:$ER$376,DE5,0),"")</f>
        <v>0</v>
      </c>
      <c r="DF23" s="758">
        <f>IFERROR(VLOOKUP($B$24,Programación!$D$12:$ER$376,DF5,0),"")</f>
        <v>0</v>
      </c>
      <c r="DG23" s="762">
        <f>IFERROR(VLOOKUP($B$24,Programación!$D$12:$ER$376,DG5,0),"")</f>
        <v>0</v>
      </c>
      <c r="DH23" s="768">
        <f>IFERROR(VLOOKUP($B$24,Programación!$D$12:$ER$376,DH5,0),"")</f>
        <v>0</v>
      </c>
      <c r="DI23" s="777">
        <f>IFERROR(VLOOKUP($B$24,Programación!$D$12:$ER$376,DI5,0),"")</f>
        <v>0</v>
      </c>
      <c r="DJ23" s="772">
        <f>IFERROR(VLOOKUP($B$24,Programación!$D$12:$ER$376,DJ5,0),"")</f>
        <v>0</v>
      </c>
      <c r="DK23" s="768">
        <f>IFERROR(VLOOKUP($B$24,Programación!$D$12:$ER$376,DK5,0),"")</f>
        <v>0</v>
      </c>
      <c r="DL23" s="758">
        <f>IFERROR(VLOOKUP($B$24,Programación!$D$12:$ER$376,DL5,0),"")</f>
        <v>0</v>
      </c>
      <c r="DM23" s="762">
        <f>IFERROR(VLOOKUP($B$24,Programación!$D$12:$ER$376,DM5,0),"")</f>
        <v>0</v>
      </c>
      <c r="DN23" s="768">
        <f>IFERROR(VLOOKUP($B$24,Programación!$D$12:$ER$376,DN5,0),"")</f>
        <v>0</v>
      </c>
      <c r="DO23" s="777">
        <f>IFERROR(VLOOKUP($B$24,Programación!$D$12:$ER$376,DO5,0),"")</f>
        <v>0</v>
      </c>
      <c r="DP23" s="772">
        <f>IFERROR(VLOOKUP($B$24,Programación!$D$12:$ER$376,DP5,0),"")</f>
        <v>0</v>
      </c>
      <c r="DQ23" s="768">
        <f>IFERROR(VLOOKUP($B$24,Programación!$D$12:$ER$376,DQ5,0),"")</f>
        <v>0</v>
      </c>
      <c r="DR23" s="758">
        <f>IFERROR(VLOOKUP($B$24,Programación!$D$12:$ER$376,DR5,0),"")</f>
        <v>0</v>
      </c>
      <c r="DS23" s="762">
        <f>IFERROR(VLOOKUP($B$24,Programación!$D$12:$ER$376,DS5,0),"")</f>
        <v>0</v>
      </c>
      <c r="DT23" s="768">
        <f>IFERROR(VLOOKUP($B$24,Programación!$D$12:$ER$376,DT5,0),"")</f>
        <v>0</v>
      </c>
      <c r="DU23" s="777">
        <f>IFERROR(VLOOKUP($B$24,Programación!$D$12:$ER$376,DU5,0),"")</f>
        <v>0</v>
      </c>
      <c r="DV23" s="772">
        <f>IFERROR(VLOOKUP($B$24,Programación!$D$12:$ER$376,DV5,0),"")</f>
        <v>0</v>
      </c>
      <c r="DW23" s="768">
        <f>IFERROR(VLOOKUP($B$24,Programación!$D$12:$ER$376,DW5,0),"")</f>
        <v>0</v>
      </c>
      <c r="DX23" s="758">
        <f>IFERROR(VLOOKUP($B$24,Programación!$D$12:$ER$376,DX5,0),"")</f>
        <v>0</v>
      </c>
      <c r="DY23" s="762">
        <f>IFERROR(VLOOKUP($B$24,Programación!$D$12:$ER$376,DY5,0),"")</f>
        <v>0</v>
      </c>
      <c r="DZ23" s="768">
        <f>IFERROR(VLOOKUP($B$24,Programación!$D$12:$ER$376,DZ5,0),"")</f>
        <v>0</v>
      </c>
      <c r="EA23" s="777">
        <f>IFERROR(VLOOKUP($B$24,Programación!$D$12:$ER$376,EA5,0),"")</f>
        <v>0</v>
      </c>
      <c r="EB23" s="772">
        <f>IFERROR(VLOOKUP($B$24,Programación!$D$12:$ER$376,EB5,0),"")</f>
        <v>0</v>
      </c>
      <c r="EC23" s="768">
        <f>IFERROR(VLOOKUP($B$24,Programación!$D$12:$ER$376,EC5,0),"")</f>
        <v>0</v>
      </c>
      <c r="ED23" s="758">
        <f>IFERROR(VLOOKUP($B$24,Programación!$D$12:$ER$376,ED5,0),"")</f>
        <v>0</v>
      </c>
      <c r="EE23" s="762">
        <f>IFERROR(VLOOKUP($B$24,Programación!$D$12:$ER$376,EE5,0),"")</f>
        <v>0</v>
      </c>
      <c r="EF23" s="768">
        <f>IFERROR(VLOOKUP($B$24,Programación!$D$12:$ER$376,EF5,0),"")</f>
        <v>0</v>
      </c>
      <c r="EG23" s="777">
        <f>IFERROR(VLOOKUP($B$24,Programación!$D$12:$ER$376,EG5,0),"")</f>
        <v>0</v>
      </c>
      <c r="EH23" s="772">
        <f>IFERROR(VLOOKUP($B$24,Programación!$D$12:$ER$376,EH5,0),"")</f>
        <v>0</v>
      </c>
      <c r="EI23" s="768">
        <f>IFERROR(VLOOKUP($B$24,Programación!$D$12:$ER$376,EI5,0),"")</f>
        <v>0</v>
      </c>
      <c r="EJ23" s="758">
        <f>IFERROR(VLOOKUP($B$24,Programación!$D$12:$ER$376,EJ5,0),"")</f>
        <v>0</v>
      </c>
      <c r="EK23" s="762">
        <f>IFERROR(VLOOKUP($B$24,Programación!$D$12:$ER$376,EK5,0),"")</f>
        <v>0</v>
      </c>
      <c r="EL23" s="768">
        <f>IFERROR(VLOOKUP($B$24,Programación!$D$12:$ER$376,EL5,0),"")</f>
        <v>0</v>
      </c>
      <c r="EM23" s="777">
        <f>IFERROR(VLOOKUP($B$24,Programación!$D$12:$ER$376,EM5,0),"")</f>
        <v>0</v>
      </c>
      <c r="EN23" s="772">
        <f>IFERROR(VLOOKUP($B$24,Programación!$D$12:$ER$376,EN5,0),"")</f>
        <v>0</v>
      </c>
      <c r="EO23" s="768">
        <f>IFERROR(VLOOKUP($B$24,Programación!$D$12:$ER$376,EO5,0),"")</f>
        <v>0</v>
      </c>
      <c r="EP23" s="758">
        <f>IFERROR(VLOOKUP($B$24,Programación!$D$12:$ER$376,EP5,0),"")</f>
        <v>0</v>
      </c>
      <c r="EQ23" s="824">
        <f>COUNTIF(C23:EP23,"&lt;&gt;0")</f>
        <v>0</v>
      </c>
    </row>
    <row r="24" spans="1:149" s="179" customFormat="1" ht="21" x14ac:dyDescent="0.35">
      <c r="B24" s="192">
        <f>B21+1</f>
        <v>44772</v>
      </c>
      <c r="C24" s="763"/>
      <c r="D24" s="769"/>
      <c r="E24" s="778"/>
      <c r="F24" s="773"/>
      <c r="G24" s="769"/>
      <c r="H24" s="759"/>
      <c r="I24" s="763"/>
      <c r="J24" s="769"/>
      <c r="K24" s="778"/>
      <c r="L24" s="773"/>
      <c r="M24" s="769"/>
      <c r="N24" s="759"/>
      <c r="O24" s="763"/>
      <c r="P24" s="769"/>
      <c r="Q24" s="778"/>
      <c r="R24" s="773"/>
      <c r="S24" s="769"/>
      <c r="T24" s="759"/>
      <c r="U24" s="763"/>
      <c r="V24" s="769"/>
      <c r="W24" s="778"/>
      <c r="X24" s="773"/>
      <c r="Y24" s="769"/>
      <c r="Z24" s="759"/>
      <c r="AA24" s="763"/>
      <c r="AB24" s="769"/>
      <c r="AC24" s="778"/>
      <c r="AD24" s="773"/>
      <c r="AE24" s="769"/>
      <c r="AF24" s="759"/>
      <c r="AG24" s="763"/>
      <c r="AH24" s="769"/>
      <c r="AI24" s="778"/>
      <c r="AJ24" s="773"/>
      <c r="AK24" s="769"/>
      <c r="AL24" s="759"/>
      <c r="AM24" s="763"/>
      <c r="AN24" s="769"/>
      <c r="AO24" s="778"/>
      <c r="AP24" s="773"/>
      <c r="AQ24" s="769"/>
      <c r="AR24" s="759"/>
      <c r="AS24" s="763"/>
      <c r="AT24" s="769"/>
      <c r="AU24" s="778"/>
      <c r="AV24" s="773"/>
      <c r="AW24" s="769"/>
      <c r="AX24" s="759"/>
      <c r="AY24" s="763"/>
      <c r="AZ24" s="769"/>
      <c r="BA24" s="778"/>
      <c r="BB24" s="773"/>
      <c r="BC24" s="769"/>
      <c r="BD24" s="759"/>
      <c r="BE24" s="763"/>
      <c r="BF24" s="769"/>
      <c r="BG24" s="778"/>
      <c r="BH24" s="773"/>
      <c r="BI24" s="769"/>
      <c r="BJ24" s="759"/>
      <c r="BK24" s="763"/>
      <c r="BL24" s="769"/>
      <c r="BM24" s="778"/>
      <c r="BN24" s="773"/>
      <c r="BO24" s="769"/>
      <c r="BP24" s="759"/>
      <c r="BQ24" s="763"/>
      <c r="BR24" s="769"/>
      <c r="BS24" s="778"/>
      <c r="BT24" s="773"/>
      <c r="BU24" s="769"/>
      <c r="BV24" s="759"/>
      <c r="BW24" s="763"/>
      <c r="BX24" s="769"/>
      <c r="BY24" s="778"/>
      <c r="BZ24" s="773"/>
      <c r="CA24" s="769"/>
      <c r="CB24" s="759"/>
      <c r="CC24" s="763"/>
      <c r="CD24" s="769"/>
      <c r="CE24" s="778"/>
      <c r="CF24" s="773"/>
      <c r="CG24" s="769"/>
      <c r="CH24" s="759"/>
      <c r="CI24" s="763"/>
      <c r="CJ24" s="769"/>
      <c r="CK24" s="778"/>
      <c r="CL24" s="773"/>
      <c r="CM24" s="769"/>
      <c r="CN24" s="759"/>
      <c r="CO24" s="763"/>
      <c r="CP24" s="769"/>
      <c r="CQ24" s="778"/>
      <c r="CR24" s="773"/>
      <c r="CS24" s="769"/>
      <c r="CT24" s="759"/>
      <c r="CU24" s="763"/>
      <c r="CV24" s="769"/>
      <c r="CW24" s="778"/>
      <c r="CX24" s="773"/>
      <c r="CY24" s="769"/>
      <c r="CZ24" s="759"/>
      <c r="DA24" s="763"/>
      <c r="DB24" s="769"/>
      <c r="DC24" s="778"/>
      <c r="DD24" s="773"/>
      <c r="DE24" s="769"/>
      <c r="DF24" s="759"/>
      <c r="DG24" s="763"/>
      <c r="DH24" s="769"/>
      <c r="DI24" s="778"/>
      <c r="DJ24" s="773"/>
      <c r="DK24" s="769"/>
      <c r="DL24" s="759"/>
      <c r="DM24" s="763"/>
      <c r="DN24" s="769"/>
      <c r="DO24" s="778"/>
      <c r="DP24" s="773"/>
      <c r="DQ24" s="769"/>
      <c r="DR24" s="759"/>
      <c r="DS24" s="763"/>
      <c r="DT24" s="769"/>
      <c r="DU24" s="778"/>
      <c r="DV24" s="773"/>
      <c r="DW24" s="769"/>
      <c r="DX24" s="759"/>
      <c r="DY24" s="763"/>
      <c r="DZ24" s="769"/>
      <c r="EA24" s="778"/>
      <c r="EB24" s="773"/>
      <c r="EC24" s="769"/>
      <c r="ED24" s="759"/>
      <c r="EE24" s="763"/>
      <c r="EF24" s="769"/>
      <c r="EG24" s="778"/>
      <c r="EH24" s="773"/>
      <c r="EI24" s="769"/>
      <c r="EJ24" s="759"/>
      <c r="EK24" s="763"/>
      <c r="EL24" s="769"/>
      <c r="EM24" s="778"/>
      <c r="EN24" s="773"/>
      <c r="EO24" s="769"/>
      <c r="EP24" s="759"/>
      <c r="EQ24" s="824"/>
    </row>
    <row r="25" spans="1:149" s="179" customFormat="1" ht="3.75" customHeight="1" x14ac:dyDescent="0.25">
      <c r="B25" s="829"/>
      <c r="C25" s="830"/>
      <c r="D25" s="830"/>
      <c r="E25" s="830"/>
      <c r="F25" s="830"/>
      <c r="G25" s="830"/>
      <c r="H25" s="830"/>
      <c r="I25" s="830"/>
      <c r="J25" s="830"/>
      <c r="K25" s="830"/>
      <c r="L25" s="830"/>
      <c r="M25" s="830"/>
      <c r="N25" s="830"/>
      <c r="O25" s="830"/>
      <c r="P25" s="830"/>
      <c r="Q25" s="830"/>
      <c r="R25" s="830"/>
      <c r="S25" s="830"/>
      <c r="T25" s="830"/>
      <c r="U25" s="830"/>
      <c r="V25" s="830"/>
      <c r="W25" s="830"/>
      <c r="X25" s="830"/>
      <c r="Y25" s="830"/>
      <c r="Z25" s="830"/>
      <c r="AA25" s="830"/>
      <c r="AB25" s="830"/>
      <c r="AC25" s="830"/>
      <c r="AD25" s="830"/>
      <c r="AE25" s="830"/>
      <c r="AF25" s="830"/>
      <c r="AG25" s="830"/>
      <c r="AH25" s="830"/>
      <c r="AI25" s="830"/>
      <c r="AJ25" s="830"/>
      <c r="AK25" s="830"/>
      <c r="AL25" s="830"/>
      <c r="AM25" s="830"/>
      <c r="AN25" s="830"/>
      <c r="AO25" s="830"/>
      <c r="AP25" s="830"/>
      <c r="AQ25" s="830"/>
      <c r="AR25" s="830"/>
      <c r="AS25" s="830"/>
      <c r="AT25" s="830"/>
      <c r="AU25" s="830"/>
      <c r="AV25" s="830"/>
      <c r="AW25" s="830"/>
      <c r="AX25" s="830"/>
      <c r="AY25" s="830"/>
      <c r="AZ25" s="830"/>
      <c r="BA25" s="830"/>
      <c r="BB25" s="830"/>
      <c r="BC25" s="830"/>
      <c r="BD25" s="830"/>
      <c r="BE25" s="830"/>
      <c r="BF25" s="830"/>
      <c r="BG25" s="830"/>
      <c r="BH25" s="830"/>
      <c r="BI25" s="830"/>
      <c r="BJ25" s="830"/>
      <c r="BK25" s="830"/>
      <c r="BL25" s="830"/>
      <c r="BM25" s="830"/>
      <c r="BN25" s="830"/>
      <c r="BO25" s="830"/>
      <c r="BP25" s="830"/>
      <c r="BQ25" s="830"/>
      <c r="BR25" s="830"/>
      <c r="BS25" s="830"/>
      <c r="BT25" s="830"/>
      <c r="BU25" s="830"/>
      <c r="BV25" s="830"/>
      <c r="BW25" s="830"/>
      <c r="BX25" s="830"/>
      <c r="BY25" s="830"/>
      <c r="BZ25" s="830"/>
      <c r="CA25" s="830"/>
      <c r="CB25" s="830"/>
      <c r="CC25" s="830"/>
      <c r="CD25" s="830"/>
      <c r="CE25" s="830"/>
      <c r="CF25" s="830"/>
      <c r="CG25" s="830"/>
      <c r="CH25" s="830"/>
      <c r="CI25" s="830"/>
      <c r="CJ25" s="830"/>
      <c r="CK25" s="830"/>
      <c r="CL25" s="830"/>
      <c r="CM25" s="830"/>
      <c r="CN25" s="830"/>
      <c r="CO25" s="830"/>
      <c r="CP25" s="830"/>
      <c r="CQ25" s="830"/>
      <c r="CR25" s="830"/>
      <c r="CS25" s="830"/>
      <c r="CT25" s="830"/>
      <c r="CU25" s="830"/>
      <c r="CV25" s="830"/>
      <c r="CW25" s="830"/>
      <c r="CX25" s="830"/>
      <c r="CY25" s="830"/>
      <c r="CZ25" s="830"/>
      <c r="DA25" s="830"/>
      <c r="DB25" s="830"/>
      <c r="DC25" s="830"/>
      <c r="DD25" s="830"/>
      <c r="DE25" s="830"/>
      <c r="DF25" s="830"/>
      <c r="DG25" s="830"/>
      <c r="DH25" s="830"/>
      <c r="DI25" s="830"/>
      <c r="DJ25" s="830"/>
      <c r="DK25" s="830"/>
      <c r="DL25" s="830"/>
      <c r="DM25" s="830"/>
      <c r="DN25" s="830"/>
      <c r="DO25" s="830"/>
      <c r="DP25" s="830"/>
      <c r="DQ25" s="830"/>
      <c r="DR25" s="830"/>
      <c r="DS25" s="830"/>
      <c r="DT25" s="830"/>
      <c r="DU25" s="830"/>
      <c r="DV25" s="830"/>
      <c r="DW25" s="830"/>
      <c r="DX25" s="830"/>
      <c r="DY25" s="830"/>
      <c r="DZ25" s="830"/>
      <c r="EA25" s="830"/>
      <c r="EB25" s="830"/>
      <c r="EC25" s="830"/>
      <c r="ED25" s="830"/>
      <c r="EE25" s="830"/>
      <c r="EF25" s="830"/>
      <c r="EG25" s="830"/>
      <c r="EH25" s="830"/>
      <c r="EI25" s="830"/>
      <c r="EJ25" s="830"/>
      <c r="EK25" s="830"/>
      <c r="EL25" s="830"/>
      <c r="EM25" s="830"/>
      <c r="EN25" s="830"/>
      <c r="EO25" s="830"/>
      <c r="EP25" s="832"/>
      <c r="EQ25" s="180"/>
    </row>
    <row r="26" spans="1:149" s="179" customFormat="1" ht="21" customHeight="1" x14ac:dyDescent="0.35">
      <c r="B26" s="425" t="str">
        <f>IF(WEEKDAY(B27)=2,"LUNES",IF(WEEKDAY(B27)=3,"MARTES",IF(WEEKDAY(B27)=4,"MIÉRCOLES",IF(WEEKDAY(B27)=5,"JUEVES",IF(WEEKDAY(B27)=6,"VIERNES",IF(WEEKDAY(B27)=7,"SÁBADO","DOMINGO"))))))</f>
        <v>DOMINGO</v>
      </c>
      <c r="C26" s="811" t="str">
        <f>IFERROR(VLOOKUP($B$27,Programación!$D$12:$ER$376,C5,0),"")</f>
        <v>ND</v>
      </c>
      <c r="D26" s="812" t="str">
        <f>IFERROR(VLOOKUP($B$27,Programación!$D$12:$ER$376,D5,0),"")</f>
        <v>ND</v>
      </c>
      <c r="E26" s="813" t="str">
        <f>IFERROR(VLOOKUP($B$27,Programación!$D$12:$ER$376,E5,0),"")</f>
        <v>ND</v>
      </c>
      <c r="F26" s="814" t="str">
        <f>IFERROR(VLOOKUP($B$27,Programación!$D$12:$ER$376,F5,0),"")</f>
        <v>ND</v>
      </c>
      <c r="G26" s="812" t="str">
        <f>IFERROR(VLOOKUP($B$27,Programación!$D$12:$ER$376,G5,0),"")</f>
        <v>ND</v>
      </c>
      <c r="H26" s="815" t="str">
        <f>IFERROR(VLOOKUP($B$27,Programación!$D$12:$ER$376,H5,0),"")</f>
        <v>ND</v>
      </c>
      <c r="I26" s="762" t="str">
        <f>IFERROR(VLOOKUP($B$27,Programación!$D$12:$ER$376,I5,0),"")</f>
        <v>ND</v>
      </c>
      <c r="J26" s="768" t="str">
        <f>IFERROR(VLOOKUP($B$27,Programación!$D$12:$ER$376,J5,0),"")</f>
        <v>ND</v>
      </c>
      <c r="K26" s="777" t="str">
        <f>IFERROR(VLOOKUP($B$27,Programación!$D$12:$ER$376,K5,0),"")</f>
        <v>ND</v>
      </c>
      <c r="L26" s="772" t="str">
        <f>IFERROR(VLOOKUP($B$27,Programación!$D$12:$ER$376,L5,0),"")</f>
        <v>ND</v>
      </c>
      <c r="M26" s="768" t="str">
        <f>IFERROR(VLOOKUP($B$27,Programación!$D$12:$ER$376,M5,0),"")</f>
        <v>ND</v>
      </c>
      <c r="N26" s="758" t="str">
        <f>IFERROR(VLOOKUP($B$27,Programación!$D$12:$ER$376,N5,0),"")</f>
        <v>ND</v>
      </c>
      <c r="O26" s="811" t="str">
        <f>IFERROR(VLOOKUP($B$27,Programación!$D$12:$ER$376,O5,0),"")</f>
        <v>ND</v>
      </c>
      <c r="P26" s="812" t="str">
        <f>IFERROR(VLOOKUP($B$27,Programación!$D$12:$ER$376,P5,0),"")</f>
        <v>ND</v>
      </c>
      <c r="Q26" s="813" t="str">
        <f>IFERROR(VLOOKUP($B$27,Programación!$D$12:$ER$376,Q5,0),"")</f>
        <v>ND</v>
      </c>
      <c r="R26" s="814" t="str">
        <f>IFERROR(VLOOKUP($B$27,Programación!$D$12:$ER$376,R5,0),"")</f>
        <v>ND</v>
      </c>
      <c r="S26" s="812" t="str">
        <f>IFERROR(VLOOKUP($B$27,Programación!$D$12:$ER$376,S5,0),"")</f>
        <v>ND</v>
      </c>
      <c r="T26" s="815" t="str">
        <f>IFERROR(VLOOKUP($B$27,Programación!$D$12:$ER$376,T5,0),"")</f>
        <v>ND</v>
      </c>
      <c r="U26" s="811" t="str">
        <f>IFERROR(VLOOKUP($B$27,Programación!$D$12:$ER$376,U5,0),"")</f>
        <v>ND</v>
      </c>
      <c r="V26" s="812" t="str">
        <f>IFERROR(VLOOKUP($B$27,Programación!$D$12:$ER$376,V5,0),"")</f>
        <v>ND</v>
      </c>
      <c r="W26" s="813" t="str">
        <f>IFERROR(VLOOKUP($B$27,Programación!$D$12:$ER$376,W5,0),"")</f>
        <v>ND</v>
      </c>
      <c r="X26" s="814" t="str">
        <f>IFERROR(VLOOKUP($B$27,Programación!$D$12:$ER$376,X5,0),"")</f>
        <v>ND</v>
      </c>
      <c r="Y26" s="812" t="str">
        <f>IFERROR(VLOOKUP($B$27,Programación!$D$12:$ER$376,Y5,0),"")</f>
        <v>ND</v>
      </c>
      <c r="Z26" s="815" t="str">
        <f>IFERROR(VLOOKUP($B$27,Programación!$D$12:$ER$376,Z5,0),"")</f>
        <v>ND</v>
      </c>
      <c r="AA26" s="811" t="str">
        <f>IFERROR(VLOOKUP($B$27,Programación!$D$12:$ER$376,AA5,0),"")</f>
        <v>ND</v>
      </c>
      <c r="AB26" s="812" t="str">
        <f>IFERROR(VLOOKUP($B$27,Programación!$D$12:$ER$376,AB5,0),"")</f>
        <v>ND</v>
      </c>
      <c r="AC26" s="813" t="str">
        <f>IFERROR(VLOOKUP($B$27,Programación!$D$12:$ER$376,AC5,0),"")</f>
        <v>ND</v>
      </c>
      <c r="AD26" s="814" t="str">
        <f>IFERROR(VLOOKUP($B$27,Programación!$D$12:$ER$376,AD5,0),"")</f>
        <v>ND</v>
      </c>
      <c r="AE26" s="812" t="str">
        <f>IFERROR(VLOOKUP($B$27,Programación!$D$12:$ER$376,AE5,0),"")</f>
        <v>ND</v>
      </c>
      <c r="AF26" s="815" t="str">
        <f>IFERROR(VLOOKUP($B$27,Programación!$D$12:$ER$376,AF5,0),"")</f>
        <v>ND</v>
      </c>
      <c r="AG26" s="811" t="str">
        <f>IFERROR(VLOOKUP($B$27,Programación!$D$12:$ER$376,AG5,0),"")</f>
        <v>ND</v>
      </c>
      <c r="AH26" s="812" t="str">
        <f>IFERROR(VLOOKUP($B$27,Programación!$D$12:$ER$376,AH5,0),"")</f>
        <v>ND</v>
      </c>
      <c r="AI26" s="813" t="str">
        <f>IFERROR(VLOOKUP($B$27,Programación!$D$12:$ER$376,AI5,0),"")</f>
        <v>ND</v>
      </c>
      <c r="AJ26" s="814" t="str">
        <f>IFERROR(VLOOKUP($B$27,Programación!$D$12:$ER$376,AJ5,0),"")</f>
        <v>ND</v>
      </c>
      <c r="AK26" s="812" t="str">
        <f>IFERROR(VLOOKUP($B$27,Programación!$D$12:$ER$376,AK5,0),"")</f>
        <v>ND</v>
      </c>
      <c r="AL26" s="815" t="str">
        <f>IFERROR(VLOOKUP($B$27,Programación!$D$12:$ER$376,AL5,0),"")</f>
        <v>ND</v>
      </c>
      <c r="AM26" s="811" t="str">
        <f>IFERROR(VLOOKUP($B$27,Programación!$D$12:$ER$376,AM5,0),"")</f>
        <v>ND</v>
      </c>
      <c r="AN26" s="812" t="str">
        <f>IFERROR(VLOOKUP($B$27,Programación!$D$12:$ER$376,AN5,0),"")</f>
        <v>ND</v>
      </c>
      <c r="AO26" s="813" t="str">
        <f>IFERROR(VLOOKUP($B$27,Programación!$D$12:$ER$376,AO5,0),"")</f>
        <v>ND</v>
      </c>
      <c r="AP26" s="814" t="str">
        <f>IFERROR(VLOOKUP($B$27,Programación!$D$12:$ER$376,AP5,0),"")</f>
        <v>ND</v>
      </c>
      <c r="AQ26" s="812" t="str">
        <f>IFERROR(VLOOKUP($B$27,Programación!$D$12:$ER$376,AQ5,0),"")</f>
        <v>ND</v>
      </c>
      <c r="AR26" s="815" t="str">
        <f>IFERROR(VLOOKUP($B$27,Programación!$D$12:$ER$376,AR5,0),"")</f>
        <v>ND</v>
      </c>
      <c r="AS26" s="811" t="str">
        <f>IFERROR(VLOOKUP($B$27,Programación!$D$12:$ER$376,AS5,0),"")</f>
        <v>ND</v>
      </c>
      <c r="AT26" s="812" t="str">
        <f>IFERROR(VLOOKUP($B$27,Programación!$D$12:$ER$376,AT5,0),"")</f>
        <v>ND</v>
      </c>
      <c r="AU26" s="813" t="str">
        <f>IFERROR(VLOOKUP($B$27,Programación!$D$12:$ER$376,AU5,0),"")</f>
        <v>ND</v>
      </c>
      <c r="AV26" s="814" t="str">
        <f>IFERROR(VLOOKUP($B$27,Programación!$D$12:$ER$376,AV5,0),"")</f>
        <v>ND</v>
      </c>
      <c r="AW26" s="812" t="str">
        <f>IFERROR(VLOOKUP($B$27,Programación!$D$12:$ER$376,AW5,0),"")</f>
        <v>ND</v>
      </c>
      <c r="AX26" s="815" t="str">
        <f>IFERROR(VLOOKUP($B$27,Programación!$D$12:$ER$376,AX5,0),"")</f>
        <v>ND</v>
      </c>
      <c r="AY26" s="811" t="str">
        <f>IFERROR(VLOOKUP($B$27,Programación!$D$12:$ER$376,AY5,0),"")</f>
        <v>ND</v>
      </c>
      <c r="AZ26" s="812" t="str">
        <f>IFERROR(VLOOKUP($B$27,Programación!$D$12:$ER$376,AZ5,0),"")</f>
        <v>ND</v>
      </c>
      <c r="BA26" s="813" t="str">
        <f>IFERROR(VLOOKUP($B$27,Programación!$D$12:$ER$376,BA5,0),"")</f>
        <v>ND</v>
      </c>
      <c r="BB26" s="814" t="str">
        <f>IFERROR(VLOOKUP($B$27,Programación!$D$12:$ER$376,BB5,0),"")</f>
        <v>ND</v>
      </c>
      <c r="BC26" s="812" t="str">
        <f>IFERROR(VLOOKUP($B$27,Programación!$D$12:$ER$376,BC5,0),"")</f>
        <v>ND</v>
      </c>
      <c r="BD26" s="815" t="str">
        <f>IFERROR(VLOOKUP($B$27,Programación!$D$12:$ER$376,BD5,0),"")</f>
        <v>ND</v>
      </c>
      <c r="BE26" s="811" t="str">
        <f>IFERROR(VLOOKUP($B$27,Programación!$D$12:$ER$376,BE5,0),"")</f>
        <v>ND</v>
      </c>
      <c r="BF26" s="812" t="str">
        <f>IFERROR(VLOOKUP($B$27,Programación!$D$12:$ER$376,BF5,0),"")</f>
        <v>ND</v>
      </c>
      <c r="BG26" s="813" t="str">
        <f>IFERROR(VLOOKUP($B$27,Programación!$D$12:$ER$376,BG5,0),"")</f>
        <v>ND</v>
      </c>
      <c r="BH26" s="814" t="str">
        <f>IFERROR(VLOOKUP($B$27,Programación!$D$12:$ER$376,BH5,0),"")</f>
        <v>ND</v>
      </c>
      <c r="BI26" s="812" t="str">
        <f>IFERROR(VLOOKUP($B$27,Programación!$D$12:$ER$376,BI5,0),"")</f>
        <v>ND</v>
      </c>
      <c r="BJ26" s="815" t="str">
        <f>IFERROR(VLOOKUP($B$27,Programación!$D$12:$ER$376,BJ5,0),"")</f>
        <v>ND</v>
      </c>
      <c r="BK26" s="811" t="str">
        <f>IFERROR(VLOOKUP($B$27,Programación!$D$12:$ER$376,BK5,0),"")</f>
        <v>ND</v>
      </c>
      <c r="BL26" s="812" t="str">
        <f>IFERROR(VLOOKUP($B$27,Programación!$D$12:$ER$376,BL5,0),"")</f>
        <v>ND</v>
      </c>
      <c r="BM26" s="813" t="str">
        <f>IFERROR(VLOOKUP($B$27,Programación!$D$12:$ER$376,BM5,0),"")</f>
        <v>ND</v>
      </c>
      <c r="BN26" s="772" t="str">
        <f>IFERROR(VLOOKUP($B$27,Programación!$D$12:$ER$376,BN5,0),"")</f>
        <v>ND</v>
      </c>
      <c r="BO26" s="812" t="str">
        <f>IFERROR(VLOOKUP($B$27,Programación!$D$12:$ER$376,BO5,0),"")</f>
        <v>ND</v>
      </c>
      <c r="BP26" s="815" t="str">
        <f>IFERROR(VLOOKUP($B$27,Programación!$D$12:$ER$376,BP5,0),"")</f>
        <v>ND</v>
      </c>
      <c r="BQ26" s="811" t="str">
        <f>IFERROR(VLOOKUP($B$27,Programación!$D$12:$ER$376,BQ5,0),"")</f>
        <v>ND</v>
      </c>
      <c r="BR26" s="812" t="str">
        <f>IFERROR(VLOOKUP($B$27,Programación!$D$12:$ER$376,BR5,0),"")</f>
        <v>ND</v>
      </c>
      <c r="BS26" s="813" t="str">
        <f>IFERROR(VLOOKUP($B$27,Programación!$D$12:$ER$376,BS5,0),"")</f>
        <v>ND</v>
      </c>
      <c r="BT26" s="814" t="str">
        <f>IFERROR(VLOOKUP($B$27,Programación!$D$12:$ER$376,BT5,0),"")</f>
        <v>ND</v>
      </c>
      <c r="BU26" s="812" t="str">
        <f>IFERROR(VLOOKUP($B$27,Programación!$D$12:$ER$376,BU5,0),"")</f>
        <v>ND</v>
      </c>
      <c r="BV26" s="815" t="str">
        <f>IFERROR(VLOOKUP($B$27,Programación!$D$12:$ER$376,BV5,0),"")</f>
        <v>ND</v>
      </c>
      <c r="BW26" s="811" t="str">
        <f>IFERROR(VLOOKUP($B$27,Programación!$D$12:$ER$376,BW5,0),"")</f>
        <v>ND</v>
      </c>
      <c r="BX26" s="812" t="str">
        <f>IFERROR(VLOOKUP($B$27,Programación!$D$12:$ER$376,BX5,0),"")</f>
        <v>ND</v>
      </c>
      <c r="BY26" s="813" t="str">
        <f>IFERROR(VLOOKUP($B$27,Programación!$D$12:$ER$376,BY5,0),"")</f>
        <v>ND</v>
      </c>
      <c r="BZ26" s="814" t="str">
        <f>IFERROR(VLOOKUP($B$27,Programación!$D$12:$ER$376,BZ5,0),"")</f>
        <v>ND</v>
      </c>
      <c r="CA26" s="812" t="str">
        <f>IFERROR(VLOOKUP($B$27,Programación!$D$12:$ER$376,CA5,0),"")</f>
        <v>ND</v>
      </c>
      <c r="CB26" s="815" t="str">
        <f>IFERROR(VLOOKUP($B$27,Programación!$D$12:$ER$376,CB5,0),"")</f>
        <v>ND</v>
      </c>
      <c r="CC26" s="811" t="str">
        <f>IFERROR(VLOOKUP($B$27,Programación!$D$12:$ER$376,CC5,0),"")</f>
        <v>ND</v>
      </c>
      <c r="CD26" s="812" t="str">
        <f>IFERROR(VLOOKUP($B$27,Programación!$D$12:$ER$376,CD5,0),"")</f>
        <v>ND</v>
      </c>
      <c r="CE26" s="813" t="str">
        <f>IFERROR(VLOOKUP($B$27,Programación!$D$12:$ER$376,CE5,0),"")</f>
        <v>ND</v>
      </c>
      <c r="CF26" s="814" t="str">
        <f>IFERROR(VLOOKUP($B$27,Programación!$D$12:$ER$376,CF5,0),"")</f>
        <v>ND</v>
      </c>
      <c r="CG26" s="812" t="str">
        <f>IFERROR(VLOOKUP($B$27,Programación!$D$12:$ER$376,CG5,0),"")</f>
        <v>ND</v>
      </c>
      <c r="CH26" s="815" t="str">
        <f>IFERROR(VLOOKUP($B$27,Programación!$D$12:$ER$376,CH5,0),"")</f>
        <v>ND</v>
      </c>
      <c r="CI26" s="811" t="str">
        <f>IFERROR(VLOOKUP($B$27,Programación!$D$12:$ER$376,CI5,0),"")</f>
        <v>ND</v>
      </c>
      <c r="CJ26" s="812" t="str">
        <f>IFERROR(VLOOKUP($B$27,Programación!$D$12:$ER$376,CJ5,0),"")</f>
        <v>ND</v>
      </c>
      <c r="CK26" s="813" t="str">
        <f>IFERROR(VLOOKUP($B$27,Programación!$D$12:$ER$376,CK5,0),"")</f>
        <v>ND</v>
      </c>
      <c r="CL26" s="814" t="str">
        <f>IFERROR(VLOOKUP($B$27,Programación!$D$12:$ER$376,CL5,0),"")</f>
        <v>ND</v>
      </c>
      <c r="CM26" s="812" t="str">
        <f>IFERROR(VLOOKUP($B$27,Programación!$D$12:$ER$376,CM5,0),"")</f>
        <v>ND</v>
      </c>
      <c r="CN26" s="815" t="str">
        <f>IFERROR(VLOOKUP($B$27,Programación!$D$12:$ER$376,CN5,0),"")</f>
        <v>ND</v>
      </c>
      <c r="CO26" s="811" t="str">
        <f>IFERROR(VLOOKUP($B$27,Programación!$D$12:$ER$376,CO5,0),"")</f>
        <v>ND</v>
      </c>
      <c r="CP26" s="812" t="str">
        <f>IFERROR(VLOOKUP($B$27,Programación!$D$12:$ER$376,CP5,0),"")</f>
        <v>ND</v>
      </c>
      <c r="CQ26" s="813" t="str">
        <f>IFERROR(VLOOKUP($B$27,Programación!$D$12:$ER$376,CQ5,0),"")</f>
        <v>ND</v>
      </c>
      <c r="CR26" s="814" t="str">
        <f>IFERROR(VLOOKUP($B$27,Programación!$D$12:$ER$376,CR5,0),"")</f>
        <v>ND</v>
      </c>
      <c r="CS26" s="812" t="str">
        <f>IFERROR(VLOOKUP($B$27,Programación!$D$12:$ER$376,CS5,0),"")</f>
        <v>ND</v>
      </c>
      <c r="CT26" s="815" t="str">
        <f>IFERROR(VLOOKUP($B$27,Programación!$D$12:$ER$376,CT5,0),"")</f>
        <v>ND</v>
      </c>
      <c r="CU26" s="811" t="str">
        <f>IFERROR(VLOOKUP($B$27,Programación!$D$12:$ER$376,CU5,0),"")</f>
        <v>ND</v>
      </c>
      <c r="CV26" s="812" t="str">
        <f>IFERROR(VLOOKUP($B$27,Programación!$D$12:$ER$376,CV5,0),"")</f>
        <v>ND</v>
      </c>
      <c r="CW26" s="813" t="str">
        <f>IFERROR(VLOOKUP($B$27,Programación!$D$12:$ER$376,CW5,0),"")</f>
        <v>ND</v>
      </c>
      <c r="CX26" s="814" t="str">
        <f>IFERROR(VLOOKUP($B$27,Programación!$D$12:$ER$376,CX5,0),"")</f>
        <v>ND</v>
      </c>
      <c r="CY26" s="812" t="str">
        <f>IFERROR(VLOOKUP($B$27,Programación!$D$12:$ER$376,CY5,0),"")</f>
        <v>ND</v>
      </c>
      <c r="CZ26" s="815" t="str">
        <f>IFERROR(VLOOKUP($B$27,Programación!$D$12:$ER$376,CZ5,0),"")</f>
        <v>ND</v>
      </c>
      <c r="DA26" s="811" t="str">
        <f>IFERROR(VLOOKUP($B$27,Programación!$D$12:$ER$376,DA5,0),"")</f>
        <v>ND</v>
      </c>
      <c r="DB26" s="812" t="str">
        <f>IFERROR(VLOOKUP($B$27,Programación!$D$12:$ER$376,DB5,0),"")</f>
        <v>ND</v>
      </c>
      <c r="DC26" s="813" t="str">
        <f>IFERROR(VLOOKUP($B$27,Programación!$D$12:$ER$376,DC5,0),"")</f>
        <v>ND</v>
      </c>
      <c r="DD26" s="814" t="str">
        <f>IFERROR(VLOOKUP($B$27,Programación!$D$12:$ER$376,DD5,0),"")</f>
        <v>ND</v>
      </c>
      <c r="DE26" s="812" t="str">
        <f>IFERROR(VLOOKUP($B$27,Programación!$D$12:$ER$376,DE5,0),"")</f>
        <v>ND</v>
      </c>
      <c r="DF26" s="815" t="str">
        <f>IFERROR(VLOOKUP($B$27,Programación!$D$12:$ER$376,DF5,0),"")</f>
        <v>ND</v>
      </c>
      <c r="DG26" s="811" t="str">
        <f>IFERROR(VLOOKUP($B$27,Programación!$D$12:$ER$376,DG5,0),"")</f>
        <v>ND</v>
      </c>
      <c r="DH26" s="812" t="str">
        <f>IFERROR(VLOOKUP($B$27,Programación!$D$12:$ER$376,DH5,0),"")</f>
        <v>ND</v>
      </c>
      <c r="DI26" s="813" t="str">
        <f>IFERROR(VLOOKUP($B$27,Programación!$D$12:$ER$376,DI5,0),"")</f>
        <v>ND</v>
      </c>
      <c r="DJ26" s="814" t="str">
        <f>IFERROR(VLOOKUP($B$27,Programación!$D$12:$ER$376,DJ5,0),"")</f>
        <v>ND</v>
      </c>
      <c r="DK26" s="812" t="str">
        <f>IFERROR(VLOOKUP($B$27,Programación!$D$12:$ER$376,DK5,0),"")</f>
        <v>ND</v>
      </c>
      <c r="DL26" s="815" t="str">
        <f>IFERROR(VLOOKUP($B$27,Programación!$D$12:$ER$376,DL5,0),"")</f>
        <v>ND</v>
      </c>
      <c r="DM26" s="811" t="str">
        <f>IFERROR(VLOOKUP($B$27,Programación!$D$12:$ER$376,DM5,0),"")</f>
        <v>ND</v>
      </c>
      <c r="DN26" s="812" t="str">
        <f>IFERROR(VLOOKUP($B$27,Programación!$D$12:$ER$376,DN5,0),"")</f>
        <v>ND</v>
      </c>
      <c r="DO26" s="813" t="str">
        <f>IFERROR(VLOOKUP($B$27,Programación!$D$12:$ER$376,DO5,0),"")</f>
        <v>ND</v>
      </c>
      <c r="DP26" s="814" t="str">
        <f>IFERROR(VLOOKUP($B$27,Programación!$D$12:$ER$376,DP5,0),"")</f>
        <v>ND</v>
      </c>
      <c r="DQ26" s="812" t="str">
        <f>IFERROR(VLOOKUP($B$27,Programación!$D$12:$ER$376,DQ5,0),"")</f>
        <v>ND</v>
      </c>
      <c r="DR26" s="815" t="str">
        <f>IFERROR(VLOOKUP($B$27,Programación!$D$12:$ER$376,DR5,0),"")</f>
        <v>ND</v>
      </c>
      <c r="DS26" s="811" t="str">
        <f>IFERROR(VLOOKUP($B$27,Programación!$D$12:$ER$376,DS5,0),"")</f>
        <v>ND</v>
      </c>
      <c r="DT26" s="812" t="str">
        <f>IFERROR(VLOOKUP($B$27,Programación!$D$12:$ER$376,DT5,0),"")</f>
        <v>ND</v>
      </c>
      <c r="DU26" s="813" t="str">
        <f>IFERROR(VLOOKUP($B$27,Programación!$D$12:$ER$376,DU5,0),"")</f>
        <v>ND</v>
      </c>
      <c r="DV26" s="814" t="str">
        <f>IFERROR(VLOOKUP($B$27,Programación!$D$12:$ER$376,DV5,0),"")</f>
        <v>ND</v>
      </c>
      <c r="DW26" s="812" t="str">
        <f>IFERROR(VLOOKUP($B$27,Programación!$D$12:$ER$376,DW5,0),"")</f>
        <v>ND</v>
      </c>
      <c r="DX26" s="815" t="str">
        <f>IFERROR(VLOOKUP($B$27,Programación!$D$12:$ER$376,DX5,0),"")</f>
        <v>ND</v>
      </c>
      <c r="DY26" s="811" t="str">
        <f>IFERROR(VLOOKUP($B$27,Programación!$D$12:$ER$376,DY5,0),"")</f>
        <v>ND</v>
      </c>
      <c r="DZ26" s="812" t="str">
        <f>IFERROR(VLOOKUP($B$27,Programación!$D$12:$ER$376,DZ5,0),"")</f>
        <v>ND</v>
      </c>
      <c r="EA26" s="813" t="str">
        <f>IFERROR(VLOOKUP($B$27,Programación!$D$12:$ER$376,EA5,0),"")</f>
        <v>ND</v>
      </c>
      <c r="EB26" s="814" t="str">
        <f>IFERROR(VLOOKUP($B$27,Programación!$D$12:$ER$376,EB5,0),"")</f>
        <v>ND</v>
      </c>
      <c r="EC26" s="812" t="str">
        <f>IFERROR(VLOOKUP($B$27,Programación!$D$12:$ER$376,EC5,0),"")</f>
        <v>ND</v>
      </c>
      <c r="ED26" s="815" t="str">
        <f>IFERROR(VLOOKUP($B$27,Programación!$D$12:$ER$376,ED5,0),"")</f>
        <v>ND</v>
      </c>
      <c r="EE26" s="811" t="str">
        <f>IFERROR(VLOOKUP($B$27,Programación!$D$12:$ER$376,EE5,0),"")</f>
        <v>ND</v>
      </c>
      <c r="EF26" s="812" t="str">
        <f>IFERROR(VLOOKUP($B$27,Programación!$D$12:$ER$376,EF5,0),"")</f>
        <v>ND</v>
      </c>
      <c r="EG26" s="813" t="str">
        <f>IFERROR(VLOOKUP($B$27,Programación!$D$12:$ER$376,EG5,0),"")</f>
        <v>ND</v>
      </c>
      <c r="EH26" s="814" t="str">
        <f>IFERROR(VLOOKUP($B$27,Programación!$D$12:$ER$376,EH5,0),"")</f>
        <v>ND</v>
      </c>
      <c r="EI26" s="812" t="str">
        <f>IFERROR(VLOOKUP($B$27,Programación!$D$12:$ER$376,EI5,0),"")</f>
        <v>ND</v>
      </c>
      <c r="EJ26" s="815" t="str">
        <f>IFERROR(VLOOKUP($B$27,Programación!$D$12:$ER$376,EJ5,0),"")</f>
        <v>ND</v>
      </c>
      <c r="EK26" s="811" t="str">
        <f>IFERROR(VLOOKUP($B$27,Programación!$D$12:$ER$376,EK5,0),"")</f>
        <v>ND</v>
      </c>
      <c r="EL26" s="812" t="str">
        <f>IFERROR(VLOOKUP($B$27,Programación!$D$12:$ER$376,EL5,0),"")</f>
        <v>ND</v>
      </c>
      <c r="EM26" s="813" t="str">
        <f>IFERROR(VLOOKUP($B$27,Programación!$D$12:$ER$376,EM5,0),"")</f>
        <v>ND</v>
      </c>
      <c r="EN26" s="814" t="str">
        <f>IFERROR(VLOOKUP($B$27,Programación!$D$12:$ER$376,EN5,0),"")</f>
        <v>ND</v>
      </c>
      <c r="EO26" s="812" t="str">
        <f>IFERROR(VLOOKUP($B$27,Programación!$D$12:$ER$376,EO5,0),"")</f>
        <v>ND</v>
      </c>
      <c r="EP26" s="815" t="str">
        <f>IFERROR(VLOOKUP($B$27,Programación!$D$12:$ER$376,EP5,0),"")</f>
        <v>ND</v>
      </c>
      <c r="EQ26" s="824">
        <f>COUNTIF(C26:EP26,"&lt;&gt;0")</f>
        <v>144</v>
      </c>
    </row>
    <row r="27" spans="1:149" s="179" customFormat="1" ht="21" x14ac:dyDescent="0.35">
      <c r="B27" s="192">
        <f>B24+1</f>
        <v>44773</v>
      </c>
      <c r="C27" s="763"/>
      <c r="D27" s="769"/>
      <c r="E27" s="778"/>
      <c r="F27" s="773"/>
      <c r="G27" s="769"/>
      <c r="H27" s="759"/>
      <c r="I27" s="763"/>
      <c r="J27" s="769"/>
      <c r="K27" s="778"/>
      <c r="L27" s="773"/>
      <c r="M27" s="769"/>
      <c r="N27" s="759"/>
      <c r="O27" s="763"/>
      <c r="P27" s="769"/>
      <c r="Q27" s="778"/>
      <c r="R27" s="773"/>
      <c r="S27" s="769"/>
      <c r="T27" s="759"/>
      <c r="U27" s="763"/>
      <c r="V27" s="769"/>
      <c r="W27" s="778"/>
      <c r="X27" s="773"/>
      <c r="Y27" s="769"/>
      <c r="Z27" s="759"/>
      <c r="AA27" s="763"/>
      <c r="AB27" s="769"/>
      <c r="AC27" s="778"/>
      <c r="AD27" s="773"/>
      <c r="AE27" s="769"/>
      <c r="AF27" s="759"/>
      <c r="AG27" s="763"/>
      <c r="AH27" s="769"/>
      <c r="AI27" s="778"/>
      <c r="AJ27" s="773"/>
      <c r="AK27" s="769"/>
      <c r="AL27" s="759"/>
      <c r="AM27" s="763"/>
      <c r="AN27" s="769"/>
      <c r="AO27" s="778"/>
      <c r="AP27" s="773"/>
      <c r="AQ27" s="769"/>
      <c r="AR27" s="759"/>
      <c r="AS27" s="763"/>
      <c r="AT27" s="769"/>
      <c r="AU27" s="778"/>
      <c r="AV27" s="773"/>
      <c r="AW27" s="769"/>
      <c r="AX27" s="759"/>
      <c r="AY27" s="763"/>
      <c r="AZ27" s="769"/>
      <c r="BA27" s="778"/>
      <c r="BB27" s="773"/>
      <c r="BC27" s="769"/>
      <c r="BD27" s="759"/>
      <c r="BE27" s="763"/>
      <c r="BF27" s="769"/>
      <c r="BG27" s="778"/>
      <c r="BH27" s="773"/>
      <c r="BI27" s="769"/>
      <c r="BJ27" s="759"/>
      <c r="BK27" s="763"/>
      <c r="BL27" s="769"/>
      <c r="BM27" s="778"/>
      <c r="BN27" s="773"/>
      <c r="BO27" s="769"/>
      <c r="BP27" s="759"/>
      <c r="BQ27" s="763"/>
      <c r="BR27" s="769"/>
      <c r="BS27" s="778"/>
      <c r="BT27" s="773"/>
      <c r="BU27" s="769"/>
      <c r="BV27" s="759"/>
      <c r="BW27" s="763"/>
      <c r="BX27" s="769"/>
      <c r="BY27" s="778"/>
      <c r="BZ27" s="773"/>
      <c r="CA27" s="769"/>
      <c r="CB27" s="759"/>
      <c r="CC27" s="763"/>
      <c r="CD27" s="769"/>
      <c r="CE27" s="778"/>
      <c r="CF27" s="773"/>
      <c r="CG27" s="769"/>
      <c r="CH27" s="759"/>
      <c r="CI27" s="763"/>
      <c r="CJ27" s="769"/>
      <c r="CK27" s="778"/>
      <c r="CL27" s="773"/>
      <c r="CM27" s="769"/>
      <c r="CN27" s="759"/>
      <c r="CO27" s="763"/>
      <c r="CP27" s="769"/>
      <c r="CQ27" s="778"/>
      <c r="CR27" s="773"/>
      <c r="CS27" s="769"/>
      <c r="CT27" s="759"/>
      <c r="CU27" s="763"/>
      <c r="CV27" s="769"/>
      <c r="CW27" s="778"/>
      <c r="CX27" s="773"/>
      <c r="CY27" s="769"/>
      <c r="CZ27" s="759"/>
      <c r="DA27" s="763"/>
      <c r="DB27" s="769"/>
      <c r="DC27" s="778"/>
      <c r="DD27" s="773"/>
      <c r="DE27" s="769"/>
      <c r="DF27" s="759"/>
      <c r="DG27" s="763"/>
      <c r="DH27" s="769"/>
      <c r="DI27" s="778"/>
      <c r="DJ27" s="773"/>
      <c r="DK27" s="769"/>
      <c r="DL27" s="759"/>
      <c r="DM27" s="763"/>
      <c r="DN27" s="769"/>
      <c r="DO27" s="778"/>
      <c r="DP27" s="773"/>
      <c r="DQ27" s="769"/>
      <c r="DR27" s="759"/>
      <c r="DS27" s="763"/>
      <c r="DT27" s="769"/>
      <c r="DU27" s="778"/>
      <c r="DV27" s="773"/>
      <c r="DW27" s="769"/>
      <c r="DX27" s="759"/>
      <c r="DY27" s="763"/>
      <c r="DZ27" s="769"/>
      <c r="EA27" s="778"/>
      <c r="EB27" s="773"/>
      <c r="EC27" s="769"/>
      <c r="ED27" s="759"/>
      <c r="EE27" s="763"/>
      <c r="EF27" s="769"/>
      <c r="EG27" s="778"/>
      <c r="EH27" s="773"/>
      <c r="EI27" s="769"/>
      <c r="EJ27" s="759"/>
      <c r="EK27" s="763"/>
      <c r="EL27" s="769"/>
      <c r="EM27" s="778"/>
      <c r="EN27" s="773"/>
      <c r="EO27" s="769"/>
      <c r="EP27" s="759"/>
      <c r="EQ27" s="824"/>
    </row>
    <row r="28" spans="1:149" s="179" customFormat="1" ht="15" x14ac:dyDescent="0.25"/>
    <row r="29" spans="1:149" s="189" customFormat="1" ht="23.25" x14ac:dyDescent="0.35">
      <c r="A29" s="188"/>
      <c r="B29" s="854" t="str">
        <f>CONCATENATE("Horas programadas por EJÉRCITO NACIONAL: ",TEXT(COUNTIF(C8:EP27,"EJC")*(10/60),"#.##0,00")," Horas.")</f>
        <v>Horas programadas por EJÉRCITO NACIONAL: 45,00 Horas.</v>
      </c>
      <c r="C29" s="855"/>
      <c r="D29" s="855"/>
      <c r="E29" s="855"/>
      <c r="F29" s="855"/>
      <c r="G29" s="855"/>
      <c r="H29" s="855"/>
      <c r="I29" s="855"/>
      <c r="J29" s="855"/>
      <c r="K29" s="855"/>
      <c r="L29" s="855"/>
      <c r="M29" s="855"/>
      <c r="N29" s="855"/>
      <c r="O29" s="855"/>
      <c r="P29" s="855"/>
      <c r="Q29" s="855"/>
      <c r="R29" s="855"/>
      <c r="S29" s="855"/>
      <c r="T29" s="855"/>
      <c r="U29" s="855"/>
      <c r="V29" s="855"/>
      <c r="W29" s="855"/>
      <c r="X29" s="855"/>
      <c r="Y29" s="855"/>
      <c r="Z29" s="855"/>
      <c r="AA29" s="855"/>
      <c r="AB29" s="855"/>
      <c r="AC29" s="855"/>
      <c r="AD29" s="855"/>
      <c r="AE29" s="855"/>
      <c r="AF29" s="855"/>
      <c r="AG29" s="855"/>
      <c r="AH29" s="855"/>
      <c r="AI29" s="855"/>
      <c r="AJ29" s="855"/>
      <c r="AK29" s="855"/>
      <c r="AL29" s="855"/>
      <c r="AM29" s="855"/>
      <c r="AN29" s="855"/>
      <c r="AO29" s="855"/>
      <c r="AP29" s="855"/>
      <c r="AQ29" s="855"/>
      <c r="AR29" s="855"/>
      <c r="AS29" s="855"/>
      <c r="AT29" s="855"/>
      <c r="AU29" s="855"/>
      <c r="AV29" s="855"/>
      <c r="AW29" s="855"/>
      <c r="AX29" s="855"/>
      <c r="AY29" s="855"/>
      <c r="AZ29" s="855"/>
      <c r="BA29" s="855"/>
      <c r="BB29" s="855"/>
      <c r="BC29" s="855"/>
      <c r="BD29" s="855"/>
      <c r="BE29" s="855"/>
      <c r="BF29" s="855"/>
      <c r="BG29" s="855"/>
      <c r="BH29" s="855"/>
      <c r="BI29" s="855"/>
      <c r="BJ29" s="855"/>
      <c r="BK29" s="855"/>
      <c r="BL29" s="855"/>
      <c r="BM29" s="855"/>
      <c r="BN29" s="855"/>
      <c r="BO29" s="855"/>
      <c r="BP29" s="855"/>
      <c r="BQ29" s="855"/>
      <c r="BR29" s="855"/>
      <c r="BS29" s="855"/>
      <c r="BT29" s="855"/>
      <c r="BU29" s="855"/>
      <c r="BV29" s="855"/>
      <c r="BW29" s="855"/>
      <c r="BX29" s="855"/>
      <c r="BY29" s="855"/>
      <c r="BZ29" s="855"/>
      <c r="CA29" s="855"/>
      <c r="CB29" s="855"/>
      <c r="CC29" s="855"/>
      <c r="CD29" s="855"/>
      <c r="CE29" s="855"/>
      <c r="CF29" s="855"/>
      <c r="CG29" s="855"/>
      <c r="CH29" s="855"/>
      <c r="CI29" s="855"/>
      <c r="CJ29" s="855"/>
      <c r="CK29" s="855"/>
      <c r="CL29" s="855"/>
      <c r="CM29" s="855"/>
      <c r="CN29" s="855"/>
      <c r="CO29" s="855"/>
      <c r="CP29" s="855"/>
      <c r="CQ29" s="855"/>
      <c r="CR29" s="855"/>
      <c r="CS29" s="855"/>
      <c r="CT29" s="855"/>
      <c r="CU29" s="855"/>
      <c r="CV29" s="855"/>
      <c r="CW29" s="855"/>
      <c r="CX29" s="855"/>
      <c r="CY29" s="856"/>
      <c r="CZ29" s="179"/>
      <c r="DA29" s="179"/>
      <c r="DB29" s="179"/>
      <c r="DC29" s="822" t="s">
        <v>298</v>
      </c>
      <c r="DD29" s="822"/>
      <c r="DE29" s="822"/>
      <c r="DF29" s="822"/>
      <c r="DG29" s="822"/>
      <c r="DH29" s="822"/>
      <c r="DI29" s="822"/>
      <c r="DJ29" s="822"/>
      <c r="DK29" s="822"/>
      <c r="DL29" s="822"/>
      <c r="DM29" s="822"/>
      <c r="DN29" s="822"/>
      <c r="DO29" s="822"/>
      <c r="DP29" s="822"/>
      <c r="DQ29" s="822"/>
      <c r="DR29" s="822"/>
      <c r="DS29" s="822"/>
      <c r="DT29" s="822"/>
      <c r="DU29" s="822"/>
      <c r="DW29" s="188"/>
      <c r="DX29" s="822"/>
      <c r="DY29" s="822"/>
      <c r="DZ29" s="822"/>
      <c r="EA29" s="822"/>
      <c r="EB29" s="822"/>
      <c r="EC29" s="822"/>
      <c r="ED29" s="822"/>
      <c r="EE29" s="822"/>
      <c r="EF29" s="822"/>
      <c r="EG29" s="822"/>
      <c r="EH29" s="822"/>
      <c r="EI29" s="822"/>
      <c r="EJ29" s="822"/>
      <c r="EK29" s="822"/>
      <c r="EL29" s="822"/>
      <c r="EM29" s="822"/>
      <c r="EN29" s="822"/>
      <c r="EO29" s="822"/>
      <c r="EP29" s="822"/>
      <c r="EQ29" s="188"/>
      <c r="ER29" s="188"/>
      <c r="ES29" s="188"/>
    </row>
    <row r="30" spans="1:149" s="188" customFormat="1" ht="3" customHeight="1" x14ac:dyDescent="0.35">
      <c r="B30" s="484"/>
      <c r="C30" s="485"/>
      <c r="D30" s="485"/>
      <c r="E30" s="485"/>
      <c r="F30" s="485"/>
      <c r="G30" s="485"/>
      <c r="H30" s="485"/>
      <c r="I30" s="485"/>
      <c r="J30" s="485"/>
      <c r="K30" s="485"/>
      <c r="L30" s="485"/>
      <c r="M30" s="485"/>
      <c r="N30" s="485"/>
      <c r="O30" s="485"/>
      <c r="P30" s="485"/>
      <c r="Q30" s="485"/>
      <c r="R30" s="485"/>
      <c r="S30" s="485"/>
      <c r="T30" s="485"/>
      <c r="U30" s="485"/>
      <c r="V30" s="485"/>
      <c r="W30" s="485"/>
      <c r="X30" s="485"/>
      <c r="Y30" s="485"/>
      <c r="Z30" s="485"/>
      <c r="AA30" s="485"/>
      <c r="AB30" s="485"/>
      <c r="AC30" s="485"/>
      <c r="AD30" s="485"/>
      <c r="AE30" s="485"/>
      <c r="AF30" s="485"/>
      <c r="AG30" s="485"/>
      <c r="AH30" s="485"/>
      <c r="AI30" s="485"/>
      <c r="AJ30" s="485"/>
      <c r="AK30" s="485"/>
      <c r="AL30" s="485"/>
      <c r="AM30" s="485"/>
      <c r="AN30" s="485"/>
      <c r="AO30" s="485"/>
      <c r="AP30" s="485"/>
      <c r="AQ30" s="485"/>
      <c r="AR30" s="485"/>
      <c r="AS30" s="485"/>
      <c r="AT30" s="485"/>
      <c r="AU30" s="485"/>
      <c r="AV30" s="485"/>
      <c r="AW30" s="485"/>
      <c r="AX30" s="485"/>
      <c r="AY30" s="485"/>
      <c r="AZ30" s="485"/>
      <c r="BA30" s="485"/>
      <c r="BB30" s="485"/>
      <c r="BC30" s="485"/>
      <c r="BD30" s="485"/>
      <c r="BE30" s="485"/>
      <c r="BF30" s="485"/>
      <c r="BG30" s="485"/>
      <c r="BH30" s="485"/>
      <c r="BI30" s="485"/>
      <c r="BJ30" s="485"/>
      <c r="BK30" s="485"/>
      <c r="BL30" s="485"/>
      <c r="BM30" s="485"/>
      <c r="BN30" s="485"/>
      <c r="BO30" s="485"/>
      <c r="BP30" s="485"/>
      <c r="BQ30" s="485"/>
      <c r="BR30" s="485"/>
      <c r="BS30" s="485"/>
      <c r="BT30" s="485"/>
      <c r="BU30" s="485"/>
      <c r="BV30" s="485"/>
      <c r="BW30" s="485"/>
      <c r="BX30" s="485"/>
      <c r="BY30" s="485"/>
      <c r="BZ30" s="485"/>
      <c r="CA30" s="485"/>
      <c r="CB30" s="485"/>
      <c r="CC30" s="485"/>
      <c r="CD30" s="485"/>
      <c r="CE30" s="485"/>
      <c r="CF30" s="485"/>
      <c r="CG30" s="485"/>
      <c r="CH30" s="485"/>
      <c r="CI30" s="485"/>
      <c r="CJ30" s="485"/>
      <c r="CK30" s="485"/>
      <c r="CL30" s="485"/>
      <c r="CM30" s="485"/>
      <c r="CN30" s="485"/>
      <c r="CO30" s="485"/>
      <c r="CP30" s="485"/>
      <c r="CQ30" s="485"/>
      <c r="CR30" s="485"/>
      <c r="CS30" s="485"/>
      <c r="CT30" s="485"/>
      <c r="CU30" s="485"/>
      <c r="CV30" s="485"/>
      <c r="CW30" s="485"/>
      <c r="CX30" s="190"/>
      <c r="CY30" s="456"/>
      <c r="CZ30" s="179"/>
      <c r="DA30" s="179"/>
      <c r="DB30" s="179"/>
    </row>
    <row r="31" spans="1:149" s="189" customFormat="1" ht="23.25" x14ac:dyDescent="0.35">
      <c r="A31" s="188"/>
      <c r="B31" s="481" t="str">
        <f>CONCATENATE("Horas programadas por FUERZA AÉREA COLOMBIANA: ",TEXT(COUNTIF(C8:EP27,"FAC")*(10/60),"#.##0,00")," Horas.")</f>
        <v>Horas programadas por FUERZA AÉREA COLOMBIANA: 8,00 Horas.</v>
      </c>
      <c r="C31" s="482"/>
      <c r="D31" s="482"/>
      <c r="E31" s="482"/>
      <c r="F31" s="482"/>
      <c r="G31" s="482"/>
      <c r="H31" s="482"/>
      <c r="I31" s="482"/>
      <c r="J31" s="482"/>
      <c r="K31" s="482"/>
      <c r="L31" s="482"/>
      <c r="M31" s="482"/>
      <c r="N31" s="482"/>
      <c r="O31" s="482"/>
      <c r="P31" s="482"/>
      <c r="Q31" s="482"/>
      <c r="R31" s="482"/>
      <c r="S31" s="482"/>
      <c r="T31" s="482"/>
      <c r="U31" s="482"/>
      <c r="V31" s="482"/>
      <c r="W31" s="482"/>
      <c r="X31" s="482"/>
      <c r="Y31" s="482"/>
      <c r="Z31" s="482"/>
      <c r="AA31" s="482"/>
      <c r="AB31" s="482"/>
      <c r="AC31" s="482"/>
      <c r="AD31" s="482"/>
      <c r="AE31" s="482"/>
      <c r="AF31" s="482"/>
      <c r="AG31" s="482"/>
      <c r="AH31" s="482"/>
      <c r="AI31" s="482"/>
      <c r="AJ31" s="482"/>
      <c r="AK31" s="482"/>
      <c r="AL31" s="482"/>
      <c r="AM31" s="482"/>
      <c r="AN31" s="482"/>
      <c r="AO31" s="482"/>
      <c r="AP31" s="482"/>
      <c r="AQ31" s="482"/>
      <c r="AR31" s="482"/>
      <c r="AS31" s="482"/>
      <c r="AT31" s="482"/>
      <c r="AU31" s="482"/>
      <c r="AV31" s="482"/>
      <c r="AW31" s="482"/>
      <c r="AX31" s="482"/>
      <c r="AY31" s="482"/>
      <c r="AZ31" s="482"/>
      <c r="BA31" s="482"/>
      <c r="BB31" s="482"/>
      <c r="BC31" s="482"/>
      <c r="BD31" s="482"/>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82"/>
      <c r="CE31" s="482"/>
      <c r="CF31" s="482"/>
      <c r="CG31" s="482"/>
      <c r="CH31" s="482"/>
      <c r="CI31" s="482"/>
      <c r="CJ31" s="482"/>
      <c r="CK31" s="482"/>
      <c r="CL31" s="482"/>
      <c r="CM31" s="482"/>
      <c r="CN31" s="482"/>
      <c r="CO31" s="482"/>
      <c r="CP31" s="482"/>
      <c r="CQ31" s="482"/>
      <c r="CR31" s="482"/>
      <c r="CS31" s="482"/>
      <c r="CT31" s="482"/>
      <c r="CU31" s="482"/>
      <c r="CV31" s="482"/>
      <c r="CW31" s="482"/>
      <c r="CX31" s="482"/>
      <c r="CY31" s="483"/>
      <c r="CZ31" s="179"/>
      <c r="DA31" s="179"/>
      <c r="DB31" s="179"/>
      <c r="DC31" s="752" t="s">
        <v>1980</v>
      </c>
      <c r="DD31" s="753"/>
      <c r="DE31" s="753"/>
      <c r="DF31" s="753"/>
      <c r="DG31" s="753"/>
      <c r="DH31" s="753"/>
      <c r="DI31" s="753"/>
      <c r="DJ31" s="753"/>
      <c r="DK31" s="753"/>
      <c r="DL31" s="753"/>
      <c r="DM31" s="753"/>
      <c r="DN31" s="753"/>
      <c r="DO31" s="753"/>
      <c r="DP31" s="753"/>
      <c r="DQ31" s="753"/>
      <c r="DR31" s="753"/>
      <c r="DS31" s="753"/>
      <c r="DT31" s="753"/>
      <c r="DU31" s="754"/>
      <c r="DW31" s="188"/>
      <c r="DX31" s="819" t="s">
        <v>343</v>
      </c>
      <c r="DY31" s="820"/>
      <c r="DZ31" s="820"/>
      <c r="EA31" s="820"/>
      <c r="EB31" s="820"/>
      <c r="EC31" s="820"/>
      <c r="ED31" s="820"/>
      <c r="EE31" s="820"/>
      <c r="EF31" s="820"/>
      <c r="EG31" s="820"/>
      <c r="EH31" s="820"/>
      <c r="EI31" s="820"/>
      <c r="EJ31" s="820"/>
      <c r="EK31" s="820"/>
      <c r="EL31" s="820"/>
      <c r="EM31" s="820"/>
      <c r="EN31" s="820"/>
      <c r="EO31" s="820"/>
      <c r="EP31" s="821"/>
      <c r="EQ31" s="188"/>
      <c r="ER31" s="188"/>
      <c r="ES31" s="188"/>
    </row>
    <row r="32" spans="1:149" s="188" customFormat="1" ht="3" customHeight="1" x14ac:dyDescent="0.35">
      <c r="B32" s="484"/>
      <c r="C32" s="485"/>
      <c r="D32" s="485"/>
      <c r="E32" s="485"/>
      <c r="F32" s="485"/>
      <c r="G32" s="485"/>
      <c r="H32" s="485"/>
      <c r="I32" s="485"/>
      <c r="J32" s="485"/>
      <c r="K32" s="485"/>
      <c r="L32" s="485"/>
      <c r="M32" s="485"/>
      <c r="N32" s="485"/>
      <c r="O32" s="485"/>
      <c r="P32" s="485"/>
      <c r="Q32" s="485"/>
      <c r="R32" s="485"/>
      <c r="S32" s="485"/>
      <c r="T32" s="485"/>
      <c r="U32" s="485"/>
      <c r="V32" s="485"/>
      <c r="W32" s="485"/>
      <c r="X32" s="485"/>
      <c r="Y32" s="485"/>
      <c r="Z32" s="485"/>
      <c r="AA32" s="485"/>
      <c r="AB32" s="485"/>
      <c r="AC32" s="485"/>
      <c r="AD32" s="485"/>
      <c r="AE32" s="485"/>
      <c r="AF32" s="485"/>
      <c r="AG32" s="485"/>
      <c r="AH32" s="485"/>
      <c r="AI32" s="485"/>
      <c r="AJ32" s="485"/>
      <c r="AK32" s="485"/>
      <c r="AL32" s="485"/>
      <c r="AM32" s="485"/>
      <c r="AN32" s="485"/>
      <c r="AO32" s="485"/>
      <c r="AP32" s="485"/>
      <c r="AQ32" s="485"/>
      <c r="AR32" s="485"/>
      <c r="AS32" s="485"/>
      <c r="AT32" s="485"/>
      <c r="AU32" s="485"/>
      <c r="AV32" s="485"/>
      <c r="AW32" s="485"/>
      <c r="AX32" s="485"/>
      <c r="AY32" s="485"/>
      <c r="AZ32" s="485"/>
      <c r="BA32" s="485"/>
      <c r="BB32" s="485"/>
      <c r="BC32" s="485"/>
      <c r="BD32" s="485"/>
      <c r="BE32" s="485"/>
      <c r="BF32" s="485"/>
      <c r="BG32" s="485"/>
      <c r="BH32" s="485"/>
      <c r="BI32" s="485"/>
      <c r="BJ32" s="485"/>
      <c r="BK32" s="485"/>
      <c r="BL32" s="485"/>
      <c r="BM32" s="485"/>
      <c r="BN32" s="485"/>
      <c r="BO32" s="485"/>
      <c r="BP32" s="485"/>
      <c r="BQ32" s="485"/>
      <c r="BR32" s="485"/>
      <c r="BS32" s="485"/>
      <c r="BT32" s="485"/>
      <c r="BU32" s="485"/>
      <c r="BV32" s="485"/>
      <c r="BW32" s="485"/>
      <c r="BX32" s="485"/>
      <c r="BY32" s="485"/>
      <c r="BZ32" s="485"/>
      <c r="CA32" s="485"/>
      <c r="CB32" s="485"/>
      <c r="CC32" s="485"/>
      <c r="CD32" s="485"/>
      <c r="CE32" s="485"/>
      <c r="CF32" s="485"/>
      <c r="CG32" s="485"/>
      <c r="CH32" s="485"/>
      <c r="CI32" s="485"/>
      <c r="CJ32" s="485"/>
      <c r="CK32" s="485"/>
      <c r="CL32" s="485"/>
      <c r="CM32" s="485"/>
      <c r="CN32" s="485"/>
      <c r="CO32" s="485"/>
      <c r="CP32" s="485"/>
      <c r="CQ32" s="485"/>
      <c r="CR32" s="485"/>
      <c r="CS32" s="485"/>
      <c r="CT32" s="485"/>
      <c r="CU32" s="485"/>
      <c r="CV32" s="485"/>
      <c r="CW32" s="485"/>
      <c r="CX32" s="190"/>
      <c r="CY32" s="456"/>
      <c r="CZ32" s="179"/>
      <c r="DA32" s="179"/>
      <c r="DB32" s="179"/>
      <c r="DX32" s="472"/>
      <c r="DY32" s="472"/>
      <c r="DZ32" s="472"/>
      <c r="EA32" s="472"/>
      <c r="EB32" s="472"/>
      <c r="EC32" s="472"/>
      <c r="ED32" s="472"/>
      <c r="EE32" s="472"/>
      <c r="EF32" s="472"/>
      <c r="EG32" s="472"/>
      <c r="EH32" s="472"/>
      <c r="EI32" s="472"/>
      <c r="EJ32" s="472"/>
      <c r="EK32" s="472"/>
      <c r="EL32" s="472"/>
      <c r="EM32" s="472"/>
      <c r="EN32" s="472"/>
      <c r="EO32" s="472"/>
      <c r="EP32" s="472"/>
    </row>
    <row r="33" spans="1:149" s="189" customFormat="1" ht="23.25" x14ac:dyDescent="0.35">
      <c r="A33" s="188"/>
      <c r="B33" s="839" t="str">
        <f>CONCATENATE("Horas programadas por CEAAR: ",TEXT(COUNTIF(C8:EP27,"CEAAR")*(10/60),"#.##0,00")," Horas.")</f>
        <v>Horas programadas por CEAAR: 4,50 Horas.</v>
      </c>
      <c r="C33" s="840"/>
      <c r="D33" s="840"/>
      <c r="E33" s="840"/>
      <c r="F33" s="840"/>
      <c r="G33" s="840"/>
      <c r="H33" s="840"/>
      <c r="I33" s="840"/>
      <c r="J33" s="840"/>
      <c r="K33" s="840"/>
      <c r="L33" s="840"/>
      <c r="M33" s="840"/>
      <c r="N33" s="840"/>
      <c r="O33" s="840"/>
      <c r="P33" s="840"/>
      <c r="Q33" s="840"/>
      <c r="R33" s="840"/>
      <c r="S33" s="840"/>
      <c r="T33" s="840"/>
      <c r="U33" s="840"/>
      <c r="V33" s="840"/>
      <c r="W33" s="840"/>
      <c r="X33" s="840"/>
      <c r="Y33" s="840"/>
      <c r="Z33" s="840"/>
      <c r="AA33" s="840"/>
      <c r="AB33" s="840"/>
      <c r="AC33" s="840"/>
      <c r="AD33" s="840"/>
      <c r="AE33" s="840"/>
      <c r="AF33" s="840"/>
      <c r="AG33" s="840"/>
      <c r="AH33" s="840"/>
      <c r="AI33" s="840"/>
      <c r="AJ33" s="840"/>
      <c r="AK33" s="840"/>
      <c r="AL33" s="840"/>
      <c r="AM33" s="840"/>
      <c r="AN33" s="840"/>
      <c r="AO33" s="840"/>
      <c r="AP33" s="840"/>
      <c r="AQ33" s="840"/>
      <c r="AR33" s="840"/>
      <c r="AS33" s="840"/>
      <c r="AT33" s="840"/>
      <c r="AU33" s="840"/>
      <c r="AV33" s="840"/>
      <c r="AW33" s="840"/>
      <c r="AX33" s="840"/>
      <c r="AY33" s="840"/>
      <c r="AZ33" s="840"/>
      <c r="BA33" s="840"/>
      <c r="BB33" s="840"/>
      <c r="BC33" s="840"/>
      <c r="BD33" s="840"/>
      <c r="BE33" s="840"/>
      <c r="BF33" s="840"/>
      <c r="BG33" s="840"/>
      <c r="BH33" s="840"/>
      <c r="BI33" s="840"/>
      <c r="BJ33" s="840"/>
      <c r="BK33" s="840"/>
      <c r="BL33" s="840"/>
      <c r="BM33" s="840"/>
      <c r="BN33" s="840"/>
      <c r="BO33" s="840"/>
      <c r="BP33" s="840"/>
      <c r="BQ33" s="840"/>
      <c r="BR33" s="840"/>
      <c r="BS33" s="840"/>
      <c r="BT33" s="840"/>
      <c r="BU33" s="840"/>
      <c r="BV33" s="840"/>
      <c r="BW33" s="840"/>
      <c r="BX33" s="840"/>
      <c r="BY33" s="840"/>
      <c r="BZ33" s="840"/>
      <c r="CA33" s="840"/>
      <c r="CB33" s="840"/>
      <c r="CC33" s="840"/>
      <c r="CD33" s="840"/>
      <c r="CE33" s="840"/>
      <c r="CF33" s="840"/>
      <c r="CG33" s="840"/>
      <c r="CH33" s="840"/>
      <c r="CI33" s="840"/>
      <c r="CJ33" s="840"/>
      <c r="CK33" s="840"/>
      <c r="CL33" s="840"/>
      <c r="CM33" s="840"/>
      <c r="CN33" s="840"/>
      <c r="CO33" s="840"/>
      <c r="CP33" s="840"/>
      <c r="CQ33" s="840"/>
      <c r="CR33" s="840"/>
      <c r="CS33" s="840"/>
      <c r="CT33" s="840"/>
      <c r="CU33" s="840"/>
      <c r="CV33" s="840"/>
      <c r="CW33" s="840"/>
      <c r="CX33" s="840"/>
      <c r="CY33" s="841"/>
      <c r="CZ33" s="494"/>
      <c r="DA33" s="336"/>
      <c r="DB33" s="179"/>
      <c r="DC33" s="848" t="s">
        <v>73</v>
      </c>
      <c r="DD33" s="849"/>
      <c r="DE33" s="849"/>
      <c r="DF33" s="849"/>
      <c r="DG33" s="849"/>
      <c r="DH33" s="849"/>
      <c r="DI33" s="849"/>
      <c r="DJ33" s="849"/>
      <c r="DK33" s="849"/>
      <c r="DL33" s="849"/>
      <c r="DM33" s="849"/>
      <c r="DN33" s="849"/>
      <c r="DO33" s="849"/>
      <c r="DP33" s="849"/>
      <c r="DQ33" s="849"/>
      <c r="DR33" s="849"/>
      <c r="DS33" s="849"/>
      <c r="DT33" s="849"/>
      <c r="DU33" s="850"/>
      <c r="DW33" s="188"/>
      <c r="DX33" s="816" t="s">
        <v>345</v>
      </c>
      <c r="DY33" s="817"/>
      <c r="DZ33" s="817"/>
      <c r="EA33" s="817"/>
      <c r="EB33" s="817"/>
      <c r="EC33" s="817"/>
      <c r="ED33" s="817"/>
      <c r="EE33" s="817"/>
      <c r="EF33" s="817"/>
      <c r="EG33" s="817"/>
      <c r="EH33" s="817"/>
      <c r="EI33" s="817"/>
      <c r="EJ33" s="817"/>
      <c r="EK33" s="817"/>
      <c r="EL33" s="817"/>
      <c r="EM33" s="817"/>
      <c r="EN33" s="817"/>
      <c r="EO33" s="817"/>
      <c r="EP33" s="818"/>
      <c r="EQ33" s="188"/>
      <c r="ER33" s="188"/>
      <c r="ES33" s="188"/>
    </row>
    <row r="34" spans="1:149" s="188" customFormat="1" ht="2.25" customHeight="1" x14ac:dyDescent="0.35">
      <c r="B34" s="839"/>
      <c r="C34" s="840"/>
      <c r="D34" s="840"/>
      <c r="E34" s="840"/>
      <c r="F34" s="840"/>
      <c r="G34" s="840"/>
      <c r="H34" s="840"/>
      <c r="I34" s="840"/>
      <c r="J34" s="840"/>
      <c r="K34" s="840"/>
      <c r="L34" s="840"/>
      <c r="M34" s="840"/>
      <c r="N34" s="840"/>
      <c r="O34" s="840"/>
      <c r="P34" s="840"/>
      <c r="Q34" s="840"/>
      <c r="R34" s="840"/>
      <c r="S34" s="840"/>
      <c r="T34" s="840"/>
      <c r="U34" s="840"/>
      <c r="V34" s="840"/>
      <c r="W34" s="840"/>
      <c r="X34" s="840"/>
      <c r="Y34" s="840"/>
      <c r="Z34" s="840"/>
      <c r="AA34" s="840"/>
      <c r="AB34" s="840"/>
      <c r="AC34" s="840"/>
      <c r="AD34" s="840"/>
      <c r="AE34" s="840"/>
      <c r="AF34" s="840"/>
      <c r="AG34" s="840"/>
      <c r="AH34" s="840"/>
      <c r="AI34" s="840"/>
      <c r="AJ34" s="840"/>
      <c r="AK34" s="840"/>
      <c r="AL34" s="840"/>
      <c r="AM34" s="840"/>
      <c r="AN34" s="840"/>
      <c r="AO34" s="840"/>
      <c r="AP34" s="840"/>
      <c r="AQ34" s="840"/>
      <c r="AR34" s="840"/>
      <c r="AS34" s="840"/>
      <c r="AT34" s="840"/>
      <c r="AU34" s="840"/>
      <c r="AV34" s="840"/>
      <c r="AW34" s="840"/>
      <c r="AX34" s="840"/>
      <c r="AY34" s="840"/>
      <c r="AZ34" s="840"/>
      <c r="BA34" s="840"/>
      <c r="BB34" s="840"/>
      <c r="BC34" s="840"/>
      <c r="BD34" s="840"/>
      <c r="BE34" s="840"/>
      <c r="BF34" s="840"/>
      <c r="BG34" s="840"/>
      <c r="BH34" s="840"/>
      <c r="BI34" s="840"/>
      <c r="BJ34" s="840"/>
      <c r="BK34" s="840"/>
      <c r="BL34" s="840"/>
      <c r="BM34" s="840"/>
      <c r="BN34" s="840"/>
      <c r="BO34" s="840"/>
      <c r="BP34" s="840"/>
      <c r="BQ34" s="840"/>
      <c r="BR34" s="840"/>
      <c r="BS34" s="840"/>
      <c r="BT34" s="840"/>
      <c r="BU34" s="840"/>
      <c r="BV34" s="840"/>
      <c r="BW34" s="840"/>
      <c r="BX34" s="840"/>
      <c r="BY34" s="840"/>
      <c r="BZ34" s="840"/>
      <c r="CA34" s="840"/>
      <c r="CB34" s="840"/>
      <c r="CC34" s="840"/>
      <c r="CD34" s="840"/>
      <c r="CE34" s="840"/>
      <c r="CF34" s="840"/>
      <c r="CG34" s="840"/>
      <c r="CH34" s="840"/>
      <c r="CI34" s="840"/>
      <c r="CJ34" s="840"/>
      <c r="CK34" s="840"/>
      <c r="CL34" s="840"/>
      <c r="CM34" s="840"/>
      <c r="CN34" s="840"/>
      <c r="CO34" s="840"/>
      <c r="CP34" s="840"/>
      <c r="CQ34" s="840"/>
      <c r="CR34" s="840"/>
      <c r="CS34" s="840"/>
      <c r="CT34" s="840"/>
      <c r="CU34" s="840"/>
      <c r="CV34" s="840"/>
      <c r="CW34" s="840"/>
      <c r="CX34" s="840"/>
      <c r="CY34" s="841"/>
      <c r="CZ34" s="179"/>
      <c r="DA34" s="179"/>
      <c r="DB34" s="179"/>
    </row>
    <row r="35" spans="1:149" s="189" customFormat="1" ht="22.5" customHeight="1" x14ac:dyDescent="0.35">
      <c r="A35" s="188"/>
      <c r="B35" s="842" t="str">
        <f>CONCATENATE("Horas programadas para MANTENIMIENTO: ",TEXT(COUNTIF(C8:EP27,"MANTTO")*(10/60),"#.##0,00")," Horas.")</f>
        <v>Horas programadas para MANTENIMIENTO: 20,50 Horas.</v>
      </c>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c r="AJ35" s="843"/>
      <c r="AK35" s="843"/>
      <c r="AL35" s="843"/>
      <c r="AM35" s="843"/>
      <c r="AN35" s="843"/>
      <c r="AO35" s="843"/>
      <c r="AP35" s="843"/>
      <c r="AQ35" s="843"/>
      <c r="AR35" s="843"/>
      <c r="AS35" s="843"/>
      <c r="AT35" s="843"/>
      <c r="AU35" s="843"/>
      <c r="AV35" s="843"/>
      <c r="AW35" s="843"/>
      <c r="AX35" s="843"/>
      <c r="AY35" s="843"/>
      <c r="AZ35" s="843"/>
      <c r="BA35" s="843"/>
      <c r="BB35" s="843"/>
      <c r="BC35" s="843"/>
      <c r="BD35" s="843"/>
      <c r="BE35" s="843"/>
      <c r="BF35" s="843"/>
      <c r="BG35" s="843"/>
      <c r="BH35" s="843"/>
      <c r="BI35" s="843"/>
      <c r="BJ35" s="843"/>
      <c r="BK35" s="843"/>
      <c r="BL35" s="843"/>
      <c r="BM35" s="843"/>
      <c r="BN35" s="843"/>
      <c r="BO35" s="843"/>
      <c r="BP35" s="843"/>
      <c r="BQ35" s="843"/>
      <c r="BR35" s="843"/>
      <c r="BS35" s="843"/>
      <c r="BT35" s="843"/>
      <c r="BU35" s="843"/>
      <c r="BV35" s="843"/>
      <c r="BW35" s="843"/>
      <c r="BX35" s="843"/>
      <c r="BY35" s="843"/>
      <c r="BZ35" s="843"/>
      <c r="CA35" s="843"/>
      <c r="CB35" s="843"/>
      <c r="CC35" s="843"/>
      <c r="CD35" s="843"/>
      <c r="CE35" s="843"/>
      <c r="CF35" s="843"/>
      <c r="CG35" s="843"/>
      <c r="CH35" s="843"/>
      <c r="CI35" s="843"/>
      <c r="CJ35" s="843"/>
      <c r="CK35" s="843"/>
      <c r="CL35" s="843"/>
      <c r="CM35" s="843"/>
      <c r="CN35" s="843"/>
      <c r="CO35" s="843"/>
      <c r="CP35" s="843"/>
      <c r="CQ35" s="843"/>
      <c r="CR35" s="843"/>
      <c r="CS35" s="843"/>
      <c r="CT35" s="843"/>
      <c r="CU35" s="843"/>
      <c r="CV35" s="843"/>
      <c r="CW35" s="843"/>
      <c r="CX35" s="843"/>
      <c r="CY35" s="844"/>
      <c r="CZ35" s="179"/>
      <c r="DA35" s="179"/>
      <c r="DB35" s="179"/>
      <c r="DC35" s="860" t="s">
        <v>577</v>
      </c>
      <c r="DD35" s="861"/>
      <c r="DE35" s="861"/>
      <c r="DF35" s="861"/>
      <c r="DG35" s="861"/>
      <c r="DH35" s="861"/>
      <c r="DI35" s="861"/>
      <c r="DJ35" s="861"/>
      <c r="DK35" s="861"/>
      <c r="DL35" s="861"/>
      <c r="DM35" s="861"/>
      <c r="DN35" s="861"/>
      <c r="DO35" s="861"/>
      <c r="DP35" s="861"/>
      <c r="DQ35" s="861"/>
      <c r="DR35" s="861"/>
      <c r="DS35" s="861"/>
      <c r="DT35" s="861"/>
      <c r="DU35" s="862"/>
      <c r="DX35" s="755" t="s">
        <v>1810</v>
      </c>
      <c r="DY35" s="756"/>
      <c r="DZ35" s="756"/>
      <c r="EA35" s="756"/>
      <c r="EB35" s="756"/>
      <c r="EC35" s="756"/>
      <c r="ED35" s="756"/>
      <c r="EE35" s="756"/>
      <c r="EF35" s="756"/>
      <c r="EG35" s="756"/>
      <c r="EH35" s="756"/>
      <c r="EI35" s="756"/>
      <c r="EJ35" s="756"/>
      <c r="EK35" s="756"/>
      <c r="EL35" s="756"/>
      <c r="EM35" s="756"/>
      <c r="EN35" s="756"/>
      <c r="EO35" s="756"/>
      <c r="EP35" s="757"/>
      <c r="EQ35" s="188"/>
      <c r="ER35" s="188"/>
      <c r="ES35" s="188"/>
    </row>
    <row r="36" spans="1:149" s="188" customFormat="1" ht="2.25" customHeight="1" x14ac:dyDescent="0.35">
      <c r="B36" s="851" t="str">
        <f>CONCATENATE("Mantenimiento programado: ",TEXT(COUNTIF(C9:EP28,"PNC")*(10/60),"#.##0,00")," Horas.")</f>
        <v>Mantenimiento programado: 0,00 Horas.</v>
      </c>
      <c r="C36" s="852"/>
      <c r="D36" s="852"/>
      <c r="E36" s="852"/>
      <c r="F36" s="852"/>
      <c r="G36" s="852"/>
      <c r="H36" s="852"/>
      <c r="I36" s="852"/>
      <c r="J36" s="852"/>
      <c r="K36" s="852"/>
      <c r="L36" s="852"/>
      <c r="M36" s="852"/>
      <c r="N36" s="852"/>
      <c r="O36" s="852"/>
      <c r="P36" s="852"/>
      <c r="Q36" s="852"/>
      <c r="R36" s="852"/>
      <c r="S36" s="852"/>
      <c r="T36" s="852"/>
      <c r="U36" s="852"/>
      <c r="V36" s="852"/>
      <c r="W36" s="852"/>
      <c r="X36" s="852"/>
      <c r="Y36" s="852"/>
      <c r="Z36" s="852"/>
      <c r="AA36" s="852"/>
      <c r="AB36" s="852"/>
      <c r="AC36" s="852"/>
      <c r="AD36" s="852"/>
      <c r="AE36" s="852"/>
      <c r="AF36" s="852"/>
      <c r="AG36" s="852"/>
      <c r="AH36" s="852"/>
      <c r="AI36" s="852"/>
      <c r="AJ36" s="852"/>
      <c r="AK36" s="852"/>
      <c r="AL36" s="852"/>
      <c r="AM36" s="852"/>
      <c r="AN36" s="852"/>
      <c r="AO36" s="852"/>
      <c r="AP36" s="852"/>
      <c r="AQ36" s="852"/>
      <c r="AR36" s="852"/>
      <c r="AS36" s="852"/>
      <c r="AT36" s="852"/>
      <c r="AU36" s="852"/>
      <c r="AV36" s="852"/>
      <c r="AW36" s="852"/>
      <c r="AX36" s="852"/>
      <c r="AY36" s="852"/>
      <c r="AZ36" s="852"/>
      <c r="BA36" s="852"/>
      <c r="BB36" s="852"/>
      <c r="BC36" s="852"/>
      <c r="BD36" s="852"/>
      <c r="BE36" s="852"/>
      <c r="BF36" s="852"/>
      <c r="BG36" s="852"/>
      <c r="BH36" s="852"/>
      <c r="BI36" s="852"/>
      <c r="BJ36" s="852"/>
      <c r="BK36" s="852"/>
      <c r="BL36" s="852"/>
      <c r="BM36" s="852"/>
      <c r="BN36" s="852"/>
      <c r="BO36" s="852"/>
      <c r="BP36" s="852"/>
      <c r="BQ36" s="852"/>
      <c r="BR36" s="852"/>
      <c r="BS36" s="852"/>
      <c r="BT36" s="852"/>
      <c r="BU36" s="852"/>
      <c r="BV36" s="852"/>
      <c r="BW36" s="852"/>
      <c r="BX36" s="852"/>
      <c r="BY36" s="852"/>
      <c r="BZ36" s="852"/>
      <c r="CA36" s="852"/>
      <c r="CB36" s="852"/>
      <c r="CC36" s="852"/>
      <c r="CD36" s="852"/>
      <c r="CE36" s="852"/>
      <c r="CF36" s="852"/>
      <c r="CG36" s="852"/>
      <c r="CH36" s="852"/>
      <c r="CI36" s="852"/>
      <c r="CJ36" s="852"/>
      <c r="CK36" s="852"/>
      <c r="CL36" s="852"/>
      <c r="CM36" s="852"/>
      <c r="CN36" s="852"/>
      <c r="CO36" s="852"/>
      <c r="CP36" s="852"/>
      <c r="CQ36" s="852"/>
      <c r="CR36" s="852"/>
      <c r="CS36" s="852"/>
      <c r="CT36" s="852"/>
      <c r="CU36" s="852"/>
      <c r="CV36" s="852"/>
      <c r="CW36" s="852"/>
      <c r="CX36" s="852"/>
      <c r="CY36" s="853"/>
      <c r="CZ36" s="179"/>
      <c r="DA36" s="179"/>
      <c r="DB36" s="179"/>
      <c r="DC36" s="544"/>
      <c r="DD36" s="193"/>
      <c r="DE36" s="193"/>
      <c r="DF36" s="193"/>
      <c r="DG36" s="193"/>
      <c r="DH36" s="193"/>
      <c r="DI36" s="193"/>
      <c r="DJ36" s="193"/>
      <c r="DK36" s="193"/>
      <c r="DL36" s="193"/>
      <c r="DM36" s="193"/>
      <c r="DN36" s="193"/>
      <c r="DO36" s="193"/>
      <c r="DP36" s="193"/>
      <c r="DQ36" s="193"/>
      <c r="DR36" s="193"/>
      <c r="DS36" s="193"/>
      <c r="DT36" s="193"/>
      <c r="DU36" s="193"/>
      <c r="DX36" s="471"/>
      <c r="DY36" s="471"/>
      <c r="DZ36" s="471"/>
      <c r="EA36" s="471"/>
      <c r="EB36" s="471"/>
      <c r="EC36" s="471"/>
      <c r="ED36" s="471"/>
      <c r="EE36" s="471"/>
      <c r="EF36" s="471"/>
      <c r="EG36" s="471"/>
      <c r="EH36" s="471"/>
      <c r="EI36" s="471"/>
      <c r="EJ36" s="471"/>
      <c r="EK36" s="471"/>
      <c r="EL36" s="471"/>
      <c r="EM36" s="471"/>
      <c r="EN36" s="471"/>
      <c r="EO36" s="471"/>
      <c r="EP36" s="471"/>
    </row>
    <row r="37" spans="1:149" ht="23.25" x14ac:dyDescent="0.35">
      <c r="A37" s="179"/>
      <c r="B37" s="857"/>
      <c r="C37" s="858"/>
      <c r="D37" s="858"/>
      <c r="E37" s="858"/>
      <c r="F37" s="858"/>
      <c r="G37" s="858"/>
      <c r="H37" s="858"/>
      <c r="I37" s="858"/>
      <c r="J37" s="858"/>
      <c r="K37" s="858"/>
      <c r="L37" s="858"/>
      <c r="M37" s="858"/>
      <c r="N37" s="858"/>
      <c r="O37" s="858"/>
      <c r="P37" s="858"/>
      <c r="Q37" s="858"/>
      <c r="R37" s="858"/>
      <c r="S37" s="858"/>
      <c r="T37" s="858"/>
      <c r="U37" s="858"/>
      <c r="V37" s="858"/>
      <c r="W37" s="858"/>
      <c r="X37" s="858"/>
      <c r="Y37" s="858"/>
      <c r="Z37" s="858"/>
      <c r="AA37" s="858"/>
      <c r="AB37" s="858"/>
      <c r="AC37" s="858"/>
      <c r="AD37" s="858"/>
      <c r="AE37" s="858"/>
      <c r="AF37" s="858"/>
      <c r="AG37" s="858"/>
      <c r="AH37" s="858"/>
      <c r="AI37" s="858"/>
      <c r="AJ37" s="858"/>
      <c r="AK37" s="858"/>
      <c r="AL37" s="858"/>
      <c r="AM37" s="858"/>
      <c r="AN37" s="858"/>
      <c r="AO37" s="858"/>
      <c r="AP37" s="858"/>
      <c r="AQ37" s="858"/>
      <c r="AR37" s="858"/>
      <c r="AS37" s="858"/>
      <c r="AT37" s="858"/>
      <c r="AU37" s="858"/>
      <c r="AV37" s="858"/>
      <c r="AW37" s="858"/>
      <c r="AX37" s="858"/>
      <c r="AY37" s="858"/>
      <c r="AZ37" s="858"/>
      <c r="BA37" s="858"/>
      <c r="BB37" s="858"/>
      <c r="BC37" s="858"/>
      <c r="BD37" s="858"/>
      <c r="BE37" s="858"/>
      <c r="BF37" s="858"/>
      <c r="BG37" s="858"/>
      <c r="BH37" s="858"/>
      <c r="BI37" s="858"/>
      <c r="BJ37" s="858"/>
      <c r="BK37" s="858"/>
      <c r="BL37" s="858"/>
      <c r="BM37" s="858"/>
      <c r="BN37" s="858"/>
      <c r="BO37" s="858"/>
      <c r="BP37" s="858"/>
      <c r="BQ37" s="858"/>
      <c r="BR37" s="858"/>
      <c r="BS37" s="858"/>
      <c r="BT37" s="858"/>
      <c r="BU37" s="858"/>
      <c r="BV37" s="858"/>
      <c r="BW37" s="858"/>
      <c r="BX37" s="858"/>
      <c r="BY37" s="858"/>
      <c r="BZ37" s="858"/>
      <c r="CA37" s="858"/>
      <c r="CB37" s="858"/>
      <c r="CC37" s="858"/>
      <c r="CD37" s="858"/>
      <c r="CE37" s="858"/>
      <c r="CF37" s="858"/>
      <c r="CG37" s="858"/>
      <c r="CH37" s="858"/>
      <c r="CI37" s="858"/>
      <c r="CJ37" s="858"/>
      <c r="CK37" s="858"/>
      <c r="CL37" s="858"/>
      <c r="CM37" s="858"/>
      <c r="CN37" s="858"/>
      <c r="CO37" s="858"/>
      <c r="CP37" s="858"/>
      <c r="CQ37" s="858"/>
      <c r="CR37" s="858"/>
      <c r="CS37" s="858"/>
      <c r="CT37" s="858"/>
      <c r="CU37" s="858"/>
      <c r="CV37" s="858"/>
      <c r="CW37" s="858"/>
      <c r="CX37" s="858"/>
      <c r="CY37" s="859"/>
      <c r="CZ37" s="179"/>
      <c r="DA37" s="179"/>
      <c r="DB37" s="179"/>
      <c r="DC37" s="845" t="s">
        <v>28</v>
      </c>
      <c r="DD37" s="846"/>
      <c r="DE37" s="846"/>
      <c r="DF37" s="846"/>
      <c r="DG37" s="846"/>
      <c r="DH37" s="846"/>
      <c r="DI37" s="846"/>
      <c r="DJ37" s="846"/>
      <c r="DK37" s="846"/>
      <c r="DL37" s="846"/>
      <c r="DM37" s="846"/>
      <c r="DN37" s="846"/>
      <c r="DO37" s="846"/>
      <c r="DP37" s="846"/>
      <c r="DQ37" s="846"/>
      <c r="DR37" s="846"/>
      <c r="DS37" s="846"/>
      <c r="DT37" s="846"/>
      <c r="DU37" s="847"/>
      <c r="DW37" s="179"/>
      <c r="DY37" s="495"/>
      <c r="EA37" s="543"/>
      <c r="EI37" s="541"/>
    </row>
    <row r="38" spans="1:149" s="179" customFormat="1" ht="15" customHeight="1" x14ac:dyDescent="0.25">
      <c r="DJ38" s="336"/>
      <c r="DK38" s="336"/>
      <c r="DL38" s="336"/>
      <c r="DM38" s="336"/>
      <c r="DN38" s="336"/>
      <c r="DO38" s="336"/>
      <c r="DP38" s="336"/>
      <c r="DY38" s="336"/>
    </row>
    <row r="39" spans="1:149" s="179" customFormat="1" ht="15" hidden="1" customHeight="1" x14ac:dyDescent="0.25"/>
    <row r="40" spans="1:149" s="179" customFormat="1" ht="15" hidden="1" customHeight="1" x14ac:dyDescent="0.25"/>
    <row r="41" spans="1:149" s="179" customFormat="1" ht="15" hidden="1" customHeight="1" x14ac:dyDescent="0.25"/>
    <row r="42" spans="1:149" s="179" customFormat="1" ht="15" hidden="1" customHeight="1" x14ac:dyDescent="0.25"/>
    <row r="43" spans="1:149" s="179" customFormat="1" ht="15" hidden="1" customHeight="1" x14ac:dyDescent="0.25"/>
    <row r="44" spans="1:149" ht="15" hidden="1" customHeight="1" x14ac:dyDescent="0.25"/>
    <row r="45" spans="1:149" ht="15" hidden="1" customHeight="1" x14ac:dyDescent="0.25"/>
    <row r="46" spans="1:149" ht="15" hidden="1" customHeight="1" x14ac:dyDescent="0.25"/>
    <row r="47" spans="1:149" ht="15" hidden="1" customHeight="1" x14ac:dyDescent="0.25"/>
    <row r="48" spans="1:149" ht="15" hidden="1" customHeight="1" x14ac:dyDescent="0.25"/>
    <row r="49" ht="15" hidden="1" customHeight="1" x14ac:dyDescent="0.25"/>
    <row r="50" ht="15" hidden="1" customHeight="1" x14ac:dyDescent="0.25"/>
    <row r="51" ht="15" hidden="1" customHeight="1" x14ac:dyDescent="0.25"/>
    <row r="52" ht="15" hidden="1" customHeight="1" x14ac:dyDescent="0.25"/>
    <row r="53" ht="15" hidden="1" customHeight="1" x14ac:dyDescent="0.25"/>
    <row r="54" ht="15" hidden="1" customHeight="1" x14ac:dyDescent="0.25"/>
    <row r="55" ht="15" hidden="1" customHeight="1" x14ac:dyDescent="0.25"/>
    <row r="56" ht="15" hidden="1" customHeight="1" x14ac:dyDescent="0.25"/>
    <row r="57" ht="15" hidden="1" customHeight="1" x14ac:dyDescent="0.25"/>
    <row r="58" ht="15" hidden="1" customHeight="1" x14ac:dyDescent="0.25"/>
    <row r="59" ht="15" hidden="1" customHeight="1" x14ac:dyDescent="0.25"/>
    <row r="60" ht="15" hidden="1" customHeight="1" x14ac:dyDescent="0.25"/>
    <row r="61" ht="15" hidden="1" customHeight="1" x14ac:dyDescent="0.25"/>
    <row r="62" ht="15" hidden="1" customHeight="1" x14ac:dyDescent="0.25"/>
    <row r="63" ht="15" hidden="1" customHeight="1" x14ac:dyDescent="0.25"/>
    <row r="64" ht="15" hidden="1" customHeight="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row r="113" ht="15" hidden="1" customHeight="1" x14ac:dyDescent="0.25"/>
    <row r="114" ht="15" hidden="1" customHeight="1" x14ac:dyDescent="0.25"/>
    <row r="115" ht="15" hidden="1" customHeight="1" x14ac:dyDescent="0.25"/>
    <row r="116" ht="15" hidden="1" customHeight="1" x14ac:dyDescent="0.25"/>
    <row r="117" ht="15" hidden="1" customHeight="1" x14ac:dyDescent="0.25"/>
    <row r="118" ht="15" hidden="1" customHeight="1" x14ac:dyDescent="0.25"/>
    <row r="119" ht="15" hidden="1" customHeight="1" x14ac:dyDescent="0.25"/>
    <row r="120" ht="15" hidden="1" customHeight="1" x14ac:dyDescent="0.25"/>
    <row r="121" ht="15" hidden="1" customHeight="1" x14ac:dyDescent="0.25"/>
    <row r="122" ht="15" hidden="1" customHeight="1" x14ac:dyDescent="0.25"/>
    <row r="123" ht="15" hidden="1" customHeight="1" x14ac:dyDescent="0.25"/>
    <row r="124" ht="15" hidden="1" customHeight="1" x14ac:dyDescent="0.25"/>
    <row r="125" ht="15" hidden="1" customHeight="1" x14ac:dyDescent="0.25"/>
    <row r="126" ht="15" hidden="1" customHeight="1" x14ac:dyDescent="0.25"/>
    <row r="127" ht="15" hidden="1" customHeight="1" x14ac:dyDescent="0.25"/>
    <row r="128" ht="15" hidden="1" customHeight="1" x14ac:dyDescent="0.25"/>
    <row r="129" ht="15" hidden="1" customHeight="1" x14ac:dyDescent="0.25"/>
    <row r="130" ht="15" hidden="1" customHeight="1" x14ac:dyDescent="0.25"/>
    <row r="131" ht="15" hidden="1" customHeight="1" x14ac:dyDescent="0.25"/>
    <row r="132" ht="15" hidden="1" customHeight="1" x14ac:dyDescent="0.25"/>
    <row r="133" ht="15" hidden="1" customHeight="1" x14ac:dyDescent="0.25"/>
    <row r="134" ht="15" hidden="1" customHeight="1" x14ac:dyDescent="0.25"/>
    <row r="135" ht="15" hidden="1" customHeight="1" x14ac:dyDescent="0.25"/>
    <row r="136" ht="15" hidden="1" customHeight="1" x14ac:dyDescent="0.25"/>
    <row r="137" ht="15" hidden="1" customHeight="1" x14ac:dyDescent="0.25"/>
    <row r="138" ht="15" hidden="1" customHeight="1" x14ac:dyDescent="0.25"/>
    <row r="139" ht="15" hidden="1" customHeight="1" x14ac:dyDescent="0.25"/>
    <row r="140" ht="15" hidden="1" customHeight="1" x14ac:dyDescent="0.25"/>
    <row r="141" ht="15" hidden="1" customHeight="1" x14ac:dyDescent="0.25"/>
    <row r="142" ht="15" hidden="1" customHeight="1" x14ac:dyDescent="0.25"/>
    <row r="143" ht="15" hidden="1" customHeight="1" x14ac:dyDescent="0.25"/>
    <row r="144" ht="15" hidden="1" customHeight="1" x14ac:dyDescent="0.25"/>
    <row r="145" ht="15" hidden="1" customHeight="1" x14ac:dyDescent="0.25"/>
    <row r="146" ht="15" hidden="1" customHeight="1" x14ac:dyDescent="0.25"/>
    <row r="147" ht="15" hidden="1" customHeight="1" x14ac:dyDescent="0.25"/>
    <row r="148" ht="15" hidden="1" customHeight="1" x14ac:dyDescent="0.25"/>
    <row r="149" ht="15" hidden="1" customHeight="1" x14ac:dyDescent="0.25"/>
    <row r="150" ht="15" hidden="1" customHeight="1" x14ac:dyDescent="0.25"/>
    <row r="151" ht="15" hidden="1" customHeight="1" x14ac:dyDescent="0.25"/>
    <row r="152" ht="15" hidden="1" customHeight="1" x14ac:dyDescent="0.25"/>
    <row r="153" ht="15" hidden="1" customHeight="1" x14ac:dyDescent="0.25"/>
    <row r="154" ht="15" hidden="1" customHeight="1" x14ac:dyDescent="0.25"/>
    <row r="155" ht="15" hidden="1" customHeight="1" x14ac:dyDescent="0.25"/>
    <row r="156" ht="15" hidden="1" customHeight="1" x14ac:dyDescent="0.25"/>
    <row r="157" ht="15" hidden="1" customHeight="1" x14ac:dyDescent="0.25"/>
    <row r="158" ht="15" hidden="1" customHeight="1" x14ac:dyDescent="0.25"/>
    <row r="159" ht="15" hidden="1" customHeight="1" x14ac:dyDescent="0.25"/>
    <row r="160" ht="15" hidden="1" customHeight="1" x14ac:dyDescent="0.25"/>
    <row r="161" ht="15" hidden="1" customHeight="1" x14ac:dyDescent="0.25"/>
    <row r="162" ht="15" hidden="1" customHeight="1" x14ac:dyDescent="0.25"/>
    <row r="163" ht="15" hidden="1" customHeight="1" x14ac:dyDescent="0.25"/>
    <row r="164" ht="15" hidden="1" customHeight="1" x14ac:dyDescent="0.25"/>
    <row r="165" ht="15" hidden="1" customHeight="1" x14ac:dyDescent="0.25"/>
    <row r="166" ht="15" hidden="1" customHeight="1" x14ac:dyDescent="0.25"/>
    <row r="167" ht="15" hidden="1" customHeight="1" x14ac:dyDescent="0.25"/>
    <row r="168" ht="15" hidden="1" customHeight="1" x14ac:dyDescent="0.25"/>
    <row r="169" ht="15" hidden="1" customHeight="1" x14ac:dyDescent="0.25"/>
    <row r="170" ht="15" hidden="1" customHeight="1" x14ac:dyDescent="0.25"/>
    <row r="171" ht="15" hidden="1" customHeight="1" x14ac:dyDescent="0.25"/>
    <row r="172" ht="15" hidden="1" customHeight="1" x14ac:dyDescent="0.25"/>
    <row r="173" ht="15" hidden="1" customHeight="1" x14ac:dyDescent="0.25"/>
    <row r="174" ht="15" hidden="1" customHeight="1" x14ac:dyDescent="0.25"/>
    <row r="175" ht="15" hidden="1" customHeight="1" x14ac:dyDescent="0.25"/>
    <row r="176" ht="15" hidden="1" customHeight="1" x14ac:dyDescent="0.25"/>
    <row r="177" ht="15" hidden="1" customHeight="1" x14ac:dyDescent="0.25"/>
  </sheetData>
  <mergeCells count="1065">
    <mergeCell ref="DC35:DU35"/>
    <mergeCell ref="CK14:CK15"/>
    <mergeCell ref="CN14:CN15"/>
    <mergeCell ref="CA14:CA15"/>
    <mergeCell ref="CJ8:CJ9"/>
    <mergeCell ref="BZ14:BZ15"/>
    <mergeCell ref="CH14:CH15"/>
    <mergeCell ref="EK6:EP6"/>
    <mergeCell ref="CU14:CU15"/>
    <mergeCell ref="CV14:CV15"/>
    <mergeCell ref="CW14:CW15"/>
    <mergeCell ref="CW17:CW18"/>
    <mergeCell ref="CX17:CX18"/>
    <mergeCell ref="BY14:BY15"/>
    <mergeCell ref="CU17:CU18"/>
    <mergeCell ref="CN20:CN21"/>
    <mergeCell ref="CN26:CN27"/>
    <mergeCell ref="EE6:EJ6"/>
    <mergeCell ref="DF26:DF27"/>
    <mergeCell ref="DE20:DE21"/>
    <mergeCell ref="DD11:DD12"/>
    <mergeCell ref="DG6:DL6"/>
    <mergeCell ref="DM6:DR6"/>
    <mergeCell ref="DS6:DX6"/>
    <mergeCell ref="DY6:ED6"/>
    <mergeCell ref="DD20:DD21"/>
    <mergeCell ref="CI26:CI27"/>
    <mergeCell ref="CJ26:CJ27"/>
    <mergeCell ref="CK26:CK27"/>
    <mergeCell ref="CA26:CA27"/>
    <mergeCell ref="DB26:DB27"/>
    <mergeCell ref="CZ26:CZ27"/>
    <mergeCell ref="CX26:CX27"/>
    <mergeCell ref="B36:CY36"/>
    <mergeCell ref="CM23:CM24"/>
    <mergeCell ref="B29:CY29"/>
    <mergeCell ref="B37:CY37"/>
    <mergeCell ref="BM20:BM21"/>
    <mergeCell ref="BN11:BN12"/>
    <mergeCell ref="DA17:DA18"/>
    <mergeCell ref="CX14:CX15"/>
    <mergeCell ref="CY14:CY15"/>
    <mergeCell ref="CZ14:CZ15"/>
    <mergeCell ref="DA14:DA15"/>
    <mergeCell ref="CT17:CT18"/>
    <mergeCell ref="CB14:CB15"/>
    <mergeCell ref="BQ11:BQ12"/>
    <mergeCell ref="CA11:CA12"/>
    <mergeCell ref="CR11:CR12"/>
    <mergeCell ref="CP17:CP18"/>
    <mergeCell ref="CT11:CT12"/>
    <mergeCell ref="CW11:CW12"/>
    <mergeCell ref="CS26:CS27"/>
    <mergeCell ref="CL26:CL27"/>
    <mergeCell ref="CP23:CP24"/>
    <mergeCell ref="CL20:CL21"/>
    <mergeCell ref="CD26:CD27"/>
    <mergeCell ref="CU20:CU21"/>
    <mergeCell ref="CT26:CT27"/>
    <mergeCell ref="CW26:CW27"/>
    <mergeCell ref="CB11:CB12"/>
    <mergeCell ref="CD11:CD12"/>
    <mergeCell ref="CG11:CG12"/>
    <mergeCell ref="CG14:CG15"/>
    <mergeCell ref="CS14:CS15"/>
    <mergeCell ref="CY26:CY27"/>
    <mergeCell ref="BX11:BX12"/>
    <mergeCell ref="CE11:CE12"/>
    <mergeCell ref="BV23:BV24"/>
    <mergeCell ref="BY11:BY12"/>
    <mergeCell ref="CH11:CH12"/>
    <mergeCell ref="BQ6:BV6"/>
    <mergeCell ref="BR11:BR12"/>
    <mergeCell ref="DC37:DU37"/>
    <mergeCell ref="DC20:DC21"/>
    <mergeCell ref="DJ26:DJ27"/>
    <mergeCell ref="DK26:DK27"/>
    <mergeCell ref="DM26:DM27"/>
    <mergeCell ref="DN26:DN27"/>
    <mergeCell ref="DG26:DG27"/>
    <mergeCell ref="CV26:CV27"/>
    <mergeCell ref="DR26:DR27"/>
    <mergeCell ref="DL26:DL27"/>
    <mergeCell ref="CG20:CG21"/>
    <mergeCell ref="CH20:CH21"/>
    <mergeCell ref="CI20:CI21"/>
    <mergeCell ref="CR26:CR27"/>
    <mergeCell ref="CE26:CE27"/>
    <mergeCell ref="DU26:DU27"/>
    <mergeCell ref="BS11:BS12"/>
    <mergeCell ref="CP14:CP15"/>
    <mergeCell ref="CN23:CN24"/>
    <mergeCell ref="CK20:CK21"/>
    <mergeCell ref="DC33:DU33"/>
    <mergeCell ref="CO6:CT6"/>
    <mergeCell ref="BW6:CB6"/>
    <mergeCell ref="CI6:CN6"/>
    <mergeCell ref="BW23:BW24"/>
    <mergeCell ref="CC6:CH6"/>
    <mergeCell ref="CB26:CB27"/>
    <mergeCell ref="CC26:CC27"/>
    <mergeCell ref="DC14:DC15"/>
    <mergeCell ref="CX11:CX12"/>
    <mergeCell ref="CY11:CY12"/>
    <mergeCell ref="BK6:BP6"/>
    <mergeCell ref="B33:CY34"/>
    <mergeCell ref="B35:CY35"/>
    <mergeCell ref="CH23:CH24"/>
    <mergeCell ref="CI23:CI24"/>
    <mergeCell ref="CJ23:CJ24"/>
    <mergeCell ref="CK23:CK24"/>
    <mergeCell ref="CL23:CL24"/>
    <mergeCell ref="BQ17:BQ18"/>
    <mergeCell ref="BR23:BR24"/>
    <mergeCell ref="BS23:BS24"/>
    <mergeCell ref="BT23:BT24"/>
    <mergeCell ref="BU23:BU24"/>
    <mergeCell ref="CO23:CO24"/>
    <mergeCell ref="CT23:CT24"/>
    <mergeCell ref="BZ23:BZ24"/>
    <mergeCell ref="CA23:CA24"/>
    <mergeCell ref="CB23:CB24"/>
    <mergeCell ref="CC23:CC24"/>
    <mergeCell ref="CD23:CD24"/>
    <mergeCell ref="CE23:CE24"/>
    <mergeCell ref="DB20:DB21"/>
    <mergeCell ref="DB14:DB15"/>
    <mergeCell ref="CF23:CF24"/>
    <mergeCell ref="CG23:CG24"/>
    <mergeCell ref="BK26:BK27"/>
    <mergeCell ref="BZ8:BZ9"/>
    <mergeCell ref="BQ23:BQ24"/>
    <mergeCell ref="CB8:CB9"/>
    <mergeCell ref="BZ26:BZ27"/>
    <mergeCell ref="CP26:CP27"/>
    <mergeCell ref="CQ26:CQ27"/>
    <mergeCell ref="AI8:AI9"/>
    <mergeCell ref="AJ8:AJ9"/>
    <mergeCell ref="AB8:AB9"/>
    <mergeCell ref="AQ11:AQ12"/>
    <mergeCell ref="AX11:AX12"/>
    <mergeCell ref="BN20:BN21"/>
    <mergeCell ref="BO20:BO21"/>
    <mergeCell ref="CB20:CB21"/>
    <mergeCell ref="AR20:AR21"/>
    <mergeCell ref="AS20:AS21"/>
    <mergeCell ref="AT20:AT21"/>
    <mergeCell ref="AG23:AG24"/>
    <mergeCell ref="AH23:AH24"/>
    <mergeCell ref="AI23:AI24"/>
    <mergeCell ref="AP23:AP24"/>
    <mergeCell ref="AQ23:AQ24"/>
    <mergeCell ref="AR23:AR24"/>
    <mergeCell ref="AS23:AS24"/>
    <mergeCell ref="AK8:AK9"/>
    <mergeCell ref="AL8:AL9"/>
    <mergeCell ref="AM8:AM9"/>
    <mergeCell ref="AK14:AK15"/>
    <mergeCell ref="AG8:AG9"/>
    <mergeCell ref="BL26:BL27"/>
    <mergeCell ref="BM26:BM27"/>
    <mergeCell ref="CU26:CU27"/>
    <mergeCell ref="CT20:CT21"/>
    <mergeCell ref="CQ17:CQ18"/>
    <mergeCell ref="CR17:CR18"/>
    <mergeCell ref="CN17:CN18"/>
    <mergeCell ref="BP23:BP24"/>
    <mergeCell ref="CF26:CF27"/>
    <mergeCell ref="CG26:CG27"/>
    <mergeCell ref="CH26:CH27"/>
    <mergeCell ref="BR8:BR9"/>
    <mergeCell ref="CS8:CS9"/>
    <mergeCell ref="CN11:CN12"/>
    <mergeCell ref="BY26:BY27"/>
    <mergeCell ref="CO26:CO27"/>
    <mergeCell ref="AT26:AT27"/>
    <mergeCell ref="CD20:CD21"/>
    <mergeCell ref="CE20:CE21"/>
    <mergeCell ref="CF20:CF21"/>
    <mergeCell ref="BZ11:BZ12"/>
    <mergeCell ref="CF11:CF12"/>
    <mergeCell ref="CI11:CI12"/>
    <mergeCell ref="CA8:CA9"/>
    <mergeCell ref="CJ14:CJ15"/>
    <mergeCell ref="AV23:AV24"/>
    <mergeCell ref="AW23:AW24"/>
    <mergeCell ref="AX23:AX24"/>
    <mergeCell ref="AT23:AT24"/>
    <mergeCell ref="AU23:AU24"/>
    <mergeCell ref="CA20:CA21"/>
    <mergeCell ref="CS20:CS21"/>
    <mergeCell ref="CC20:CC21"/>
    <mergeCell ref="BP26:BP27"/>
    <mergeCell ref="AB1:EQ1"/>
    <mergeCell ref="DX29:EP29"/>
    <mergeCell ref="EQ26:EQ27"/>
    <mergeCell ref="C7:EP7"/>
    <mergeCell ref="B10:EP10"/>
    <mergeCell ref="B13:EP13"/>
    <mergeCell ref="B16:EP16"/>
    <mergeCell ref="B19:EP19"/>
    <mergeCell ref="B22:EP22"/>
    <mergeCell ref="B25:EP25"/>
    <mergeCell ref="EQ8:EQ9"/>
    <mergeCell ref="EQ11:EQ12"/>
    <mergeCell ref="EQ14:EQ15"/>
    <mergeCell ref="EQ17:EQ18"/>
    <mergeCell ref="EQ20:EQ21"/>
    <mergeCell ref="EQ23:EQ24"/>
    <mergeCell ref="DT26:DT27"/>
    <mergeCell ref="I6:N6"/>
    <mergeCell ref="O6:T6"/>
    <mergeCell ref="U6:Z6"/>
    <mergeCell ref="AA6:AF6"/>
    <mergeCell ref="AG6:AL6"/>
    <mergeCell ref="AM6:AR6"/>
    <mergeCell ref="AS6:AX6"/>
    <mergeCell ref="AY6:BD6"/>
    <mergeCell ref="BD8:BD9"/>
    <mergeCell ref="O8:O9"/>
    <mergeCell ref="BE6:BJ6"/>
    <mergeCell ref="CY20:CY21"/>
    <mergeCell ref="DX26:DX27"/>
    <mergeCell ref="DY26:DY27"/>
    <mergeCell ref="BW26:BW27"/>
    <mergeCell ref="DX31:EP31"/>
    <mergeCell ref="AU26:AU27"/>
    <mergeCell ref="AV26:AV27"/>
    <mergeCell ref="AW26:AW27"/>
    <mergeCell ref="AX26:AX27"/>
    <mergeCell ref="CZ23:CZ24"/>
    <mergeCell ref="DA23:DA24"/>
    <mergeCell ref="AY26:AY27"/>
    <mergeCell ref="AN26:AN27"/>
    <mergeCell ref="AO26:AO27"/>
    <mergeCell ref="DA26:DA27"/>
    <mergeCell ref="AP26:AP27"/>
    <mergeCell ref="AQ26:AQ27"/>
    <mergeCell ref="AR26:AR27"/>
    <mergeCell ref="DO26:DO27"/>
    <mergeCell ref="DP26:DP27"/>
    <mergeCell ref="DQ26:DQ27"/>
    <mergeCell ref="DC29:DU29"/>
    <mergeCell ref="DC26:DC27"/>
    <mergeCell ref="DD26:DD27"/>
    <mergeCell ref="DE26:DE27"/>
    <mergeCell ref="DH26:DH27"/>
    <mergeCell ref="DI26:DI27"/>
    <mergeCell ref="CU23:CU24"/>
    <mergeCell ref="CM26:CM27"/>
    <mergeCell ref="CQ23:CQ24"/>
    <mergeCell ref="CR23:CR24"/>
    <mergeCell ref="CS23:CS24"/>
    <mergeCell ref="BU26:BU27"/>
    <mergeCell ref="BR26:BR27"/>
    <mergeCell ref="BQ26:BQ27"/>
    <mergeCell ref="BV26:BV27"/>
    <mergeCell ref="BN26:BN27"/>
    <mergeCell ref="BO26:BO27"/>
    <mergeCell ref="DV26:DV27"/>
    <mergeCell ref="DW26:DW27"/>
    <mergeCell ref="C6:H6"/>
    <mergeCell ref="DS26:DS27"/>
    <mergeCell ref="DX33:EP33"/>
    <mergeCell ref="EL26:EL27"/>
    <mergeCell ref="EM26:EM27"/>
    <mergeCell ref="EN26:EN27"/>
    <mergeCell ref="EO26:EO27"/>
    <mergeCell ref="EP26:EP27"/>
    <mergeCell ref="EF26:EF27"/>
    <mergeCell ref="EG26:EG27"/>
    <mergeCell ref="EH26:EH27"/>
    <mergeCell ref="EI26:EI27"/>
    <mergeCell ref="EJ26:EJ27"/>
    <mergeCell ref="EK26:EK27"/>
    <mergeCell ref="DZ26:DZ27"/>
    <mergeCell ref="EA26:EA27"/>
    <mergeCell ref="EB26:EB27"/>
    <mergeCell ref="EC26:EC27"/>
    <mergeCell ref="ED26:ED27"/>
    <mergeCell ref="EE26:EE27"/>
    <mergeCell ref="EP23:EP24"/>
    <mergeCell ref="EJ23:EJ24"/>
    <mergeCell ref="EK23:EK24"/>
    <mergeCell ref="EL23:EL24"/>
    <mergeCell ref="EM23:EM24"/>
    <mergeCell ref="DS23:DS24"/>
    <mergeCell ref="DT23:DT24"/>
    <mergeCell ref="DU23:DU24"/>
    <mergeCell ref="DJ23:DJ24"/>
    <mergeCell ref="DK23:DK24"/>
    <mergeCell ref="DL23:DL24"/>
    <mergeCell ref="DM23:DM24"/>
    <mergeCell ref="DN23:DN24"/>
    <mergeCell ref="DO23:DO24"/>
    <mergeCell ref="DD23:DD24"/>
    <mergeCell ref="DE23:DE24"/>
    <mergeCell ref="DB23:DB24"/>
    <mergeCell ref="DC23:DC24"/>
    <mergeCell ref="EH23:EH24"/>
    <mergeCell ref="EI23:EI24"/>
    <mergeCell ref="EB23:EB24"/>
    <mergeCell ref="EC23:EC24"/>
    <mergeCell ref="ED23:ED24"/>
    <mergeCell ref="EE23:EE24"/>
    <mergeCell ref="EF23:EF24"/>
    <mergeCell ref="EG23:EG24"/>
    <mergeCell ref="DV23:DV24"/>
    <mergeCell ref="DW23:DW24"/>
    <mergeCell ref="DX23:DX24"/>
    <mergeCell ref="DY23:DY24"/>
    <mergeCell ref="DZ23:DZ24"/>
    <mergeCell ref="EA23:EA24"/>
    <mergeCell ref="DQ23:DQ24"/>
    <mergeCell ref="DR23:DR24"/>
    <mergeCell ref="EN23:EN24"/>
    <mergeCell ref="EO23:EO24"/>
    <mergeCell ref="AH26:AH27"/>
    <mergeCell ref="AI26:AI27"/>
    <mergeCell ref="AJ26:AJ27"/>
    <mergeCell ref="AK26:AK27"/>
    <mergeCell ref="AL26:AL27"/>
    <mergeCell ref="AM26:AM27"/>
    <mergeCell ref="AB26:AB27"/>
    <mergeCell ref="AC26:AC27"/>
    <mergeCell ref="AD26:AD27"/>
    <mergeCell ref="AE26:AE27"/>
    <mergeCell ref="AF26:AF27"/>
    <mergeCell ref="AG26:AG27"/>
    <mergeCell ref="V26:V27"/>
    <mergeCell ref="W26:W27"/>
    <mergeCell ref="X26:X27"/>
    <mergeCell ref="BM23:BM24"/>
    <mergeCell ref="BN23:BN24"/>
    <mergeCell ref="BO23:BO24"/>
    <mergeCell ref="AS26:AS27"/>
    <mergeCell ref="BS26:BS27"/>
    <mergeCell ref="CY23:CY24"/>
    <mergeCell ref="Y26:Y27"/>
    <mergeCell ref="Z26:Z27"/>
    <mergeCell ref="AA26:AA27"/>
    <mergeCell ref="AZ26:AZ27"/>
    <mergeCell ref="BA26:BA27"/>
    <mergeCell ref="BB26:BB27"/>
    <mergeCell ref="BC26:BC27"/>
    <mergeCell ref="BX26:BX27"/>
    <mergeCell ref="BD26:BD27"/>
    <mergeCell ref="BE26:BE27"/>
    <mergeCell ref="BF26:BF27"/>
    <mergeCell ref="BG26:BG27"/>
    <mergeCell ref="BH26:BH27"/>
    <mergeCell ref="BI26:BI27"/>
    <mergeCell ref="BJ26:BJ27"/>
    <mergeCell ref="BT26:BT27"/>
    <mergeCell ref="U23:U24"/>
    <mergeCell ref="V23:V24"/>
    <mergeCell ref="EF20:EF21"/>
    <mergeCell ref="EG20:EG21"/>
    <mergeCell ref="AJ23:AJ24"/>
    <mergeCell ref="AK23:AK24"/>
    <mergeCell ref="AL23:AL24"/>
    <mergeCell ref="AM23:AM24"/>
    <mergeCell ref="AN23:AN24"/>
    <mergeCell ref="AO23:AO24"/>
    <mergeCell ref="AD23:AD24"/>
    <mergeCell ref="AE23:AE24"/>
    <mergeCell ref="AF23:AF24"/>
    <mergeCell ref="BT20:BT21"/>
    <mergeCell ref="BU20:BU21"/>
    <mergeCell ref="BL23:BL24"/>
    <mergeCell ref="DI20:DI21"/>
    <mergeCell ref="DF20:DF21"/>
    <mergeCell ref="DG20:DG21"/>
    <mergeCell ref="BV20:BV21"/>
    <mergeCell ref="BW20:BW21"/>
    <mergeCell ref="BX20:BX21"/>
    <mergeCell ref="BY20:BY21"/>
    <mergeCell ref="BZ20:BZ21"/>
    <mergeCell ref="BX23:BX24"/>
    <mergeCell ref="C26:C27"/>
    <mergeCell ref="D26:D27"/>
    <mergeCell ref="E26:E27"/>
    <mergeCell ref="F26:F27"/>
    <mergeCell ref="G26:G27"/>
    <mergeCell ref="H26:H27"/>
    <mergeCell ref="I26:I27"/>
    <mergeCell ref="J26:J27"/>
    <mergeCell ref="K26:K27"/>
    <mergeCell ref="L26:L27"/>
    <mergeCell ref="M26:M27"/>
    <mergeCell ref="N26:N27"/>
    <mergeCell ref="O26:O27"/>
    <mergeCell ref="R23:R24"/>
    <mergeCell ref="DH23:DH24"/>
    <mergeCell ref="DI23:DI24"/>
    <mergeCell ref="CX23:CX24"/>
    <mergeCell ref="P26:P27"/>
    <mergeCell ref="Q26:Q27"/>
    <mergeCell ref="R26:R27"/>
    <mergeCell ref="S26:S27"/>
    <mergeCell ref="T26:T27"/>
    <mergeCell ref="U26:U27"/>
    <mergeCell ref="AY23:AY24"/>
    <mergeCell ref="AZ23:AZ24"/>
    <mergeCell ref="BA23:BA24"/>
    <mergeCell ref="BB23:BB24"/>
    <mergeCell ref="BC23:BC24"/>
    <mergeCell ref="BD23:BD24"/>
    <mergeCell ref="BE23:BE24"/>
    <mergeCell ref="BF23:BF24"/>
    <mergeCell ref="BG23:BG24"/>
    <mergeCell ref="EP20:EP21"/>
    <mergeCell ref="C23:C24"/>
    <mergeCell ref="D23:D24"/>
    <mergeCell ref="E23:E24"/>
    <mergeCell ref="F23:F24"/>
    <mergeCell ref="G23:G24"/>
    <mergeCell ref="H23:H24"/>
    <mergeCell ref="I23:I24"/>
    <mergeCell ref="J23:J24"/>
    <mergeCell ref="K23:K24"/>
    <mergeCell ref="EJ20:EJ21"/>
    <mergeCell ref="EK20:EK21"/>
    <mergeCell ref="EL20:EL21"/>
    <mergeCell ref="EM20:EM21"/>
    <mergeCell ref="EN20:EN21"/>
    <mergeCell ref="EO20:EO21"/>
    <mergeCell ref="ED20:ED21"/>
    <mergeCell ref="EE20:EE21"/>
    <mergeCell ref="S23:S24"/>
    <mergeCell ref="T23:T24"/>
    <mergeCell ref="W23:W24"/>
    <mergeCell ref="L23:L24"/>
    <mergeCell ref="M23:M24"/>
    <mergeCell ref="N23:N24"/>
    <mergeCell ref="O23:O24"/>
    <mergeCell ref="P23:P24"/>
    <mergeCell ref="Q23:Q24"/>
    <mergeCell ref="X23:X24"/>
    <mergeCell ref="Y23:Y24"/>
    <mergeCell ref="Z23:Z24"/>
    <mergeCell ref="BH23:BH24"/>
    <mergeCell ref="BI23:BI24"/>
    <mergeCell ref="CW20:CW21"/>
    <mergeCell ref="U20:U21"/>
    <mergeCell ref="O20:O21"/>
    <mergeCell ref="P20:P21"/>
    <mergeCell ref="Q20:Q21"/>
    <mergeCell ref="AF20:AF21"/>
    <mergeCell ref="AG20:AG21"/>
    <mergeCell ref="AH20:AH21"/>
    <mergeCell ref="AI20:AI21"/>
    <mergeCell ref="DP23:DP24"/>
    <mergeCell ref="AY20:AY21"/>
    <mergeCell ref="AZ20:AZ21"/>
    <mergeCell ref="AX20:AX21"/>
    <mergeCell ref="AN20:AN21"/>
    <mergeCell ref="DL20:DL21"/>
    <mergeCell ref="DM20:DM21"/>
    <mergeCell ref="AW20:AW21"/>
    <mergeCell ref="BP20:BP21"/>
    <mergeCell ref="CX20:CX21"/>
    <mergeCell ref="CV23:CV24"/>
    <mergeCell ref="CW23:CW24"/>
    <mergeCell ref="BJ23:BJ24"/>
    <mergeCell ref="BK23:BK24"/>
    <mergeCell ref="AA23:AA24"/>
    <mergeCell ref="BL20:BL21"/>
    <mergeCell ref="AU20:AU21"/>
    <mergeCell ref="AV20:AV21"/>
    <mergeCell ref="BY23:BY24"/>
    <mergeCell ref="DF23:DF24"/>
    <mergeCell ref="DG23:DG24"/>
    <mergeCell ref="AB23:AB24"/>
    <mergeCell ref="AC23:AC24"/>
    <mergeCell ref="AK20:AK21"/>
    <mergeCell ref="AH17:AH18"/>
    <mergeCell ref="AI17:AI18"/>
    <mergeCell ref="AJ17:AJ18"/>
    <mergeCell ref="AK17:AK18"/>
    <mergeCell ref="AL17:AL18"/>
    <mergeCell ref="AM17:AM18"/>
    <mergeCell ref="EH20:EH21"/>
    <mergeCell ref="EI20:EI21"/>
    <mergeCell ref="N20:N21"/>
    <mergeCell ref="DH20:DH21"/>
    <mergeCell ref="AL20:AL21"/>
    <mergeCell ref="AM20:AM21"/>
    <mergeCell ref="Z20:Z21"/>
    <mergeCell ref="AA20:AA21"/>
    <mergeCell ref="AB20:AB21"/>
    <mergeCell ref="AC20:AC21"/>
    <mergeCell ref="AD20:AD21"/>
    <mergeCell ref="AE20:AE21"/>
    <mergeCell ref="AO20:AO21"/>
    <mergeCell ref="AP20:AP21"/>
    <mergeCell ref="AQ20:AQ21"/>
    <mergeCell ref="BA20:BA21"/>
    <mergeCell ref="BB20:BB21"/>
    <mergeCell ref="BC20:BC21"/>
    <mergeCell ref="BD20:BD21"/>
    <mergeCell ref="BE20:BE21"/>
    <mergeCell ref="BH20:BH21"/>
    <mergeCell ref="BI20:BI21"/>
    <mergeCell ref="BJ20:BJ21"/>
    <mergeCell ref="BK20:BK21"/>
    <mergeCell ref="CV20:CV21"/>
    <mergeCell ref="BQ20:BQ21"/>
    <mergeCell ref="BR20:BR21"/>
    <mergeCell ref="BS20:BS21"/>
    <mergeCell ref="CJ20:CJ21"/>
    <mergeCell ref="CM20:CM21"/>
    <mergeCell ref="CP20:CP21"/>
    <mergeCell ref="CQ20:CQ21"/>
    <mergeCell ref="CR20:CR21"/>
    <mergeCell ref="CO20:CO21"/>
    <mergeCell ref="S20:S21"/>
    <mergeCell ref="EO17:EO18"/>
    <mergeCell ref="BV17:BV18"/>
    <mergeCell ref="BW17:BW18"/>
    <mergeCell ref="BX17:BX18"/>
    <mergeCell ref="BY17:BY18"/>
    <mergeCell ref="BZ17:BZ18"/>
    <mergeCell ref="CA17:CA18"/>
    <mergeCell ref="CB17:CB18"/>
    <mergeCell ref="CC17:CC18"/>
    <mergeCell ref="BF20:BF21"/>
    <mergeCell ref="BG20:BG21"/>
    <mergeCell ref="AN17:AN18"/>
    <mergeCell ref="AO17:AO18"/>
    <mergeCell ref="AP17:AP18"/>
    <mergeCell ref="AQ17:AQ18"/>
    <mergeCell ref="AR17:AR18"/>
    <mergeCell ref="V20:V21"/>
    <mergeCell ref="W20:W21"/>
    <mergeCell ref="X20:X21"/>
    <mergeCell ref="Y20:Y21"/>
    <mergeCell ref="EL17:EL18"/>
    <mergeCell ref="AJ20:AJ21"/>
    <mergeCell ref="DJ20:DJ21"/>
    <mergeCell ref="DK20:DK21"/>
    <mergeCell ref="CZ20:CZ21"/>
    <mergeCell ref="DA20:DA21"/>
    <mergeCell ref="DX20:DX21"/>
    <mergeCell ref="DY20:DY21"/>
    <mergeCell ref="DZ20:DZ21"/>
    <mergeCell ref="DF17:DF18"/>
    <mergeCell ref="DU17:DU18"/>
    <mergeCell ref="DV17:DV18"/>
    <mergeCell ref="DW17:DW18"/>
    <mergeCell ref="DG17:DG18"/>
    <mergeCell ref="EA20:EA21"/>
    <mergeCell ref="EB20:EB21"/>
    <mergeCell ref="EC20:EC21"/>
    <mergeCell ref="DR20:DR21"/>
    <mergeCell ref="DS20:DS21"/>
    <mergeCell ref="DT20:DT21"/>
    <mergeCell ref="DQ20:DQ21"/>
    <mergeCell ref="DN20:DN21"/>
    <mergeCell ref="DO20:DO21"/>
    <mergeCell ref="DP20:DP21"/>
    <mergeCell ref="DU20:DU21"/>
    <mergeCell ref="DV20:DV21"/>
    <mergeCell ref="DW20:DW21"/>
    <mergeCell ref="DK17:DK18"/>
    <mergeCell ref="AU14:AU15"/>
    <mergeCell ref="DF14:DF15"/>
    <mergeCell ref="CR14:CR15"/>
    <mergeCell ref="BO17:BO18"/>
    <mergeCell ref="BP17:BP18"/>
    <mergeCell ref="BR17:BR18"/>
    <mergeCell ref="BD14:BD15"/>
    <mergeCell ref="BI17:BI18"/>
    <mergeCell ref="BG17:BG18"/>
    <mergeCell ref="DI17:DI18"/>
    <mergeCell ref="DJ17:DJ18"/>
    <mergeCell ref="CL14:CL15"/>
    <mergeCell ref="AV14:AV15"/>
    <mergeCell ref="BU14:BU15"/>
    <mergeCell ref="BN14:BN15"/>
    <mergeCell ref="BL14:BL15"/>
    <mergeCell ref="BS17:BS18"/>
    <mergeCell ref="BT17:BT18"/>
    <mergeCell ref="BU17:BU18"/>
    <mergeCell ref="DH17:DH18"/>
    <mergeCell ref="DD17:DD18"/>
    <mergeCell ref="DE17:DE18"/>
    <mergeCell ref="BF17:BF18"/>
    <mergeCell ref="BK17:BK18"/>
    <mergeCell ref="BH17:BH18"/>
    <mergeCell ref="CK17:CK18"/>
    <mergeCell ref="CL17:CL18"/>
    <mergeCell ref="CM14:CM15"/>
    <mergeCell ref="CO17:CO18"/>
    <mergeCell ref="CM17:CM18"/>
    <mergeCell ref="CT14:CT15"/>
    <mergeCell ref="CS17:CS18"/>
    <mergeCell ref="EP17:EP18"/>
    <mergeCell ref="C20:C21"/>
    <mergeCell ref="D20:D21"/>
    <mergeCell ref="E20:E21"/>
    <mergeCell ref="F20:F21"/>
    <mergeCell ref="G20:G21"/>
    <mergeCell ref="EF17:EF18"/>
    <mergeCell ref="EG17:EG18"/>
    <mergeCell ref="EH17:EH18"/>
    <mergeCell ref="EI17:EI18"/>
    <mergeCell ref="EJ17:EJ18"/>
    <mergeCell ref="EK17:EK18"/>
    <mergeCell ref="DZ17:DZ18"/>
    <mergeCell ref="EA17:EA18"/>
    <mergeCell ref="EB17:EB18"/>
    <mergeCell ref="EC17:EC18"/>
    <mergeCell ref="ED17:ED18"/>
    <mergeCell ref="EE17:EE18"/>
    <mergeCell ref="DT17:DT18"/>
    <mergeCell ref="H20:H21"/>
    <mergeCell ref="I20:I21"/>
    <mergeCell ref="J20:J21"/>
    <mergeCell ref="K20:K21"/>
    <mergeCell ref="L20:L21"/>
    <mergeCell ref="M20:M21"/>
    <mergeCell ref="T20:T21"/>
    <mergeCell ref="R20:R21"/>
    <mergeCell ref="DO17:DO18"/>
    <mergeCell ref="DP17:DP18"/>
    <mergeCell ref="DQ17:DQ18"/>
    <mergeCell ref="EM17:EM18"/>
    <mergeCell ref="DS17:DS18"/>
    <mergeCell ref="EN14:EN15"/>
    <mergeCell ref="DM11:DM12"/>
    <mergeCell ref="EP14:EP15"/>
    <mergeCell ref="EG11:EG12"/>
    <mergeCell ref="EM11:EM12"/>
    <mergeCell ref="EN11:EN12"/>
    <mergeCell ref="EO11:EO12"/>
    <mergeCell ref="ED11:ED12"/>
    <mergeCell ref="EE11:EE12"/>
    <mergeCell ref="EF11:EF12"/>
    <mergeCell ref="EI11:EI12"/>
    <mergeCell ref="DV14:DV15"/>
    <mergeCell ref="DW14:DW15"/>
    <mergeCell ref="DX14:DX15"/>
    <mergeCell ref="DY14:DY15"/>
    <mergeCell ref="DS14:DS15"/>
    <mergeCell ref="DT14:DT15"/>
    <mergeCell ref="EG14:EG15"/>
    <mergeCell ref="DM14:DM15"/>
    <mergeCell ref="EM14:EM15"/>
    <mergeCell ref="EB14:EB15"/>
    <mergeCell ref="EC14:EC15"/>
    <mergeCell ref="ED14:ED15"/>
    <mergeCell ref="DP14:DP15"/>
    <mergeCell ref="DQ14:DQ15"/>
    <mergeCell ref="EJ11:EJ12"/>
    <mergeCell ref="EH11:EH12"/>
    <mergeCell ref="EP11:EP12"/>
    <mergeCell ref="DO11:DO12"/>
    <mergeCell ref="DP11:DP12"/>
    <mergeCell ref="DR14:DR15"/>
    <mergeCell ref="EO14:EO15"/>
    <mergeCell ref="EN17:EN18"/>
    <mergeCell ref="CF17:CF18"/>
    <mergeCell ref="CG17:CG18"/>
    <mergeCell ref="CH17:CH18"/>
    <mergeCell ref="CI17:CI18"/>
    <mergeCell ref="CV17:CV18"/>
    <mergeCell ref="CY17:CY18"/>
    <mergeCell ref="CZ17:CZ18"/>
    <mergeCell ref="AT17:AT18"/>
    <mergeCell ref="AU17:AU18"/>
    <mergeCell ref="AV17:AV18"/>
    <mergeCell ref="AW17:AW18"/>
    <mergeCell ref="AX17:AX18"/>
    <mergeCell ref="CD17:CD18"/>
    <mergeCell ref="AY17:AY18"/>
    <mergeCell ref="AZ17:AZ18"/>
    <mergeCell ref="BA17:BA18"/>
    <mergeCell ref="BB17:BB18"/>
    <mergeCell ref="BC17:BC18"/>
    <mergeCell ref="BD17:BD18"/>
    <mergeCell ref="BE17:BE18"/>
    <mergeCell ref="CE17:CE18"/>
    <mergeCell ref="BJ17:BJ18"/>
    <mergeCell ref="DX17:DX18"/>
    <mergeCell ref="DY17:DY18"/>
    <mergeCell ref="DN17:DN18"/>
    <mergeCell ref="DL17:DL18"/>
    <mergeCell ref="DM17:DM18"/>
    <mergeCell ref="DB17:DB18"/>
    <mergeCell ref="DC17:DC18"/>
    <mergeCell ref="DR17:DR18"/>
    <mergeCell ref="BL17:BL18"/>
    <mergeCell ref="K17:K18"/>
    <mergeCell ref="L17:L18"/>
    <mergeCell ref="M17:M18"/>
    <mergeCell ref="N17:N18"/>
    <mergeCell ref="O17:O18"/>
    <mergeCell ref="V17:V18"/>
    <mergeCell ref="W17:W18"/>
    <mergeCell ref="X17:X18"/>
    <mergeCell ref="Y17:Y18"/>
    <mergeCell ref="CQ14:CQ15"/>
    <mergeCell ref="AM14:AM15"/>
    <mergeCell ref="BA14:BA15"/>
    <mergeCell ref="T17:T18"/>
    <mergeCell ref="AB17:AB18"/>
    <mergeCell ref="CO14:CO15"/>
    <mergeCell ref="BK14:BK15"/>
    <mergeCell ref="BS14:BS15"/>
    <mergeCell ref="BT14:BT15"/>
    <mergeCell ref="AC17:AC18"/>
    <mergeCell ref="AD17:AD18"/>
    <mergeCell ref="W14:W15"/>
    <mergeCell ref="L14:L15"/>
    <mergeCell ref="M14:M15"/>
    <mergeCell ref="N14:N15"/>
    <mergeCell ref="O14:O15"/>
    <mergeCell ref="P14:P15"/>
    <mergeCell ref="AE17:AE18"/>
    <mergeCell ref="AF17:AF18"/>
    <mergeCell ref="AG17:AG18"/>
    <mergeCell ref="BM17:BM18"/>
    <mergeCell ref="BN17:BN18"/>
    <mergeCell ref="AN14:AN15"/>
    <mergeCell ref="C17:C18"/>
    <mergeCell ref="D17:D18"/>
    <mergeCell ref="E17:E18"/>
    <mergeCell ref="F17:F18"/>
    <mergeCell ref="G17:G18"/>
    <mergeCell ref="H17:H18"/>
    <mergeCell ref="I17:I18"/>
    <mergeCell ref="EH14:EH15"/>
    <mergeCell ref="DN14:DN15"/>
    <mergeCell ref="DO14:DO15"/>
    <mergeCell ref="DD14:DD15"/>
    <mergeCell ref="BX14:BX15"/>
    <mergeCell ref="BO14:BO15"/>
    <mergeCell ref="BP14:BP15"/>
    <mergeCell ref="BV14:BV15"/>
    <mergeCell ref="BW14:BW15"/>
    <mergeCell ref="CI14:CI15"/>
    <mergeCell ref="BQ14:BQ15"/>
    <mergeCell ref="BR14:BR15"/>
    <mergeCell ref="DE14:DE15"/>
    <mergeCell ref="Z17:Z18"/>
    <mergeCell ref="AA17:AA18"/>
    <mergeCell ref="P17:P18"/>
    <mergeCell ref="Q17:Q18"/>
    <mergeCell ref="R17:R18"/>
    <mergeCell ref="J17:J18"/>
    <mergeCell ref="U17:U18"/>
    <mergeCell ref="EE14:EE15"/>
    <mergeCell ref="EF14:EF15"/>
    <mergeCell ref="CJ17:CJ18"/>
    <mergeCell ref="S17:S18"/>
    <mergeCell ref="AX14:AX15"/>
    <mergeCell ref="AS17:AS18"/>
    <mergeCell ref="AD14:AD15"/>
    <mergeCell ref="U11:U12"/>
    <mergeCell ref="V11:V12"/>
    <mergeCell ref="W11:W12"/>
    <mergeCell ref="X11:X12"/>
    <mergeCell ref="BG11:BG12"/>
    <mergeCell ref="BH11:BH12"/>
    <mergeCell ref="AG14:AG15"/>
    <mergeCell ref="AH14:AH15"/>
    <mergeCell ref="AI14:AI15"/>
    <mergeCell ref="AT14:AT15"/>
    <mergeCell ref="AF11:AF12"/>
    <mergeCell ref="U14:U15"/>
    <mergeCell ref="V14:V15"/>
    <mergeCell ref="BI11:BI12"/>
    <mergeCell ref="BL11:BL12"/>
    <mergeCell ref="AJ14:AJ15"/>
    <mergeCell ref="BF11:BF12"/>
    <mergeCell ref="BE14:BE15"/>
    <mergeCell ref="BF14:BF15"/>
    <mergeCell ref="BH14:BH15"/>
    <mergeCell ref="BI14:BI15"/>
    <mergeCell ref="BJ14:BJ15"/>
    <mergeCell ref="BG14:BG15"/>
    <mergeCell ref="Y11:Y12"/>
    <mergeCell ref="AL14:AL15"/>
    <mergeCell ref="AO14:AO15"/>
    <mergeCell ref="BB14:BB15"/>
    <mergeCell ref="BC14:BC15"/>
    <mergeCell ref="AP14:AP15"/>
    <mergeCell ref="AQ14:AQ15"/>
    <mergeCell ref="EK11:EK12"/>
    <mergeCell ref="EL11:EL12"/>
    <mergeCell ref="DE11:DE12"/>
    <mergeCell ref="DU11:DU12"/>
    <mergeCell ref="CU11:CU12"/>
    <mergeCell ref="CC11:CC12"/>
    <mergeCell ref="EB11:EB12"/>
    <mergeCell ref="EC11:EC12"/>
    <mergeCell ref="DR11:DR12"/>
    <mergeCell ref="DS11:DS12"/>
    <mergeCell ref="DV11:DV12"/>
    <mergeCell ref="DT11:DT12"/>
    <mergeCell ref="CC14:CC15"/>
    <mergeCell ref="CD14:CD15"/>
    <mergeCell ref="CE14:CE15"/>
    <mergeCell ref="CF14:CF15"/>
    <mergeCell ref="EA14:EA15"/>
    <mergeCell ref="CO11:CO12"/>
    <mergeCell ref="DL11:DL12"/>
    <mergeCell ref="CP11:CP12"/>
    <mergeCell ref="CQ11:CQ12"/>
    <mergeCell ref="DU14:DU15"/>
    <mergeCell ref="DI14:DI15"/>
    <mergeCell ref="CS11:CS12"/>
    <mergeCell ref="CV11:CV12"/>
    <mergeCell ref="CM11:CM12"/>
    <mergeCell ref="EI14:EI15"/>
    <mergeCell ref="EJ14:EJ15"/>
    <mergeCell ref="EK14:EK15"/>
    <mergeCell ref="EL14:EL15"/>
    <mergeCell ref="DX11:DX12"/>
    <mergeCell ref="DY11:DY12"/>
    <mergeCell ref="C14:C15"/>
    <mergeCell ref="D14:D15"/>
    <mergeCell ref="E14:E15"/>
    <mergeCell ref="F14:F15"/>
    <mergeCell ref="G14:G15"/>
    <mergeCell ref="H14:H15"/>
    <mergeCell ref="I14:I15"/>
    <mergeCell ref="J14:J15"/>
    <mergeCell ref="K14:K15"/>
    <mergeCell ref="AA11:AA12"/>
    <mergeCell ref="Q14:Q15"/>
    <mergeCell ref="R14:R15"/>
    <mergeCell ref="S14:S15"/>
    <mergeCell ref="T14:T15"/>
    <mergeCell ref="AB11:AB12"/>
    <mergeCell ref="AC11:AC12"/>
    <mergeCell ref="AI11:AI12"/>
    <mergeCell ref="C11:C12"/>
    <mergeCell ref="D11:D12"/>
    <mergeCell ref="E11:E12"/>
    <mergeCell ref="F11:F12"/>
    <mergeCell ref="G11:G12"/>
    <mergeCell ref="X14:X15"/>
    <mergeCell ref="Y14:Y15"/>
    <mergeCell ref="Z14:Z15"/>
    <mergeCell ref="AA14:AA15"/>
    <mergeCell ref="AB14:AB15"/>
    <mergeCell ref="AC14:AC15"/>
    <mergeCell ref="I11:I12"/>
    <mergeCell ref="T11:T12"/>
    <mergeCell ref="AE14:AE15"/>
    <mergeCell ref="AF14:AF15"/>
    <mergeCell ref="AF8:AF9"/>
    <mergeCell ref="BT11:BT12"/>
    <mergeCell ref="BU11:BU12"/>
    <mergeCell ref="AY11:AY12"/>
    <mergeCell ref="AZ11:AZ12"/>
    <mergeCell ref="DZ11:DZ12"/>
    <mergeCell ref="EA11:EA12"/>
    <mergeCell ref="DA11:DA12"/>
    <mergeCell ref="DB11:DB12"/>
    <mergeCell ref="DC11:DC12"/>
    <mergeCell ref="CL11:CL12"/>
    <mergeCell ref="DJ14:DJ15"/>
    <mergeCell ref="DI11:DI12"/>
    <mergeCell ref="DG14:DG15"/>
    <mergeCell ref="DZ14:DZ15"/>
    <mergeCell ref="DF11:DF12"/>
    <mergeCell ref="DG11:DG12"/>
    <mergeCell ref="DH11:DH12"/>
    <mergeCell ref="DH14:DH15"/>
    <mergeCell ref="DK14:DK15"/>
    <mergeCell ref="DL14:DL15"/>
    <mergeCell ref="CZ11:CZ12"/>
    <mergeCell ref="DW11:DW12"/>
    <mergeCell ref="AY14:AY15"/>
    <mergeCell ref="AZ14:AZ15"/>
    <mergeCell ref="BM11:BM12"/>
    <mergeCell ref="BM14:BM15"/>
    <mergeCell ref="AR14:AR15"/>
    <mergeCell ref="AS14:AS15"/>
    <mergeCell ref="AW14:AW15"/>
    <mergeCell ref="BV11:BV12"/>
    <mergeCell ref="BW11:BW12"/>
    <mergeCell ref="R8:R9"/>
    <mergeCell ref="S8:S9"/>
    <mergeCell ref="T8:T9"/>
    <mergeCell ref="BC11:BC12"/>
    <mergeCell ref="BD11:BD12"/>
    <mergeCell ref="CH8:CH9"/>
    <mergeCell ref="CI8:CI9"/>
    <mergeCell ref="BV8:BV9"/>
    <mergeCell ref="CK8:CK9"/>
    <mergeCell ref="AT8:AT9"/>
    <mergeCell ref="BS8:BS9"/>
    <mergeCell ref="BT8:BT9"/>
    <mergeCell ref="CM8:CM9"/>
    <mergeCell ref="C8:C9"/>
    <mergeCell ref="S11:S12"/>
    <mergeCell ref="N11:N12"/>
    <mergeCell ref="O11:O12"/>
    <mergeCell ref="AJ11:AJ12"/>
    <mergeCell ref="AK11:AK12"/>
    <mergeCell ref="Z11:Z12"/>
    <mergeCell ref="AG11:AG12"/>
    <mergeCell ref="AE11:AE12"/>
    <mergeCell ref="CJ11:CJ12"/>
    <mergeCell ref="CK11:CK12"/>
    <mergeCell ref="AD11:AD12"/>
    <mergeCell ref="P11:P12"/>
    <mergeCell ref="Q11:Q12"/>
    <mergeCell ref="R11:R12"/>
    <mergeCell ref="BP11:BP12"/>
    <mergeCell ref="BJ11:BJ12"/>
    <mergeCell ref="AC8:AC9"/>
    <mergeCell ref="AE8:AE9"/>
    <mergeCell ref="ED8:ED9"/>
    <mergeCell ref="DZ8:DZ9"/>
    <mergeCell ref="CO8:CO9"/>
    <mergeCell ref="CF8:CF9"/>
    <mergeCell ref="CG8:CG9"/>
    <mergeCell ref="BA11:BA12"/>
    <mergeCell ref="H11:H12"/>
    <mergeCell ref="EC8:EC9"/>
    <mergeCell ref="AH8:AH9"/>
    <mergeCell ref="J11:J12"/>
    <mergeCell ref="K11:K12"/>
    <mergeCell ref="L11:L12"/>
    <mergeCell ref="M11:M12"/>
    <mergeCell ref="DN11:DN12"/>
    <mergeCell ref="AH11:AH12"/>
    <mergeCell ref="AR11:AR12"/>
    <mergeCell ref="AS11:AS12"/>
    <mergeCell ref="AT11:AT12"/>
    <mergeCell ref="AU11:AU12"/>
    <mergeCell ref="AV11:AV12"/>
    <mergeCell ref="AW11:AW12"/>
    <mergeCell ref="AL11:AL12"/>
    <mergeCell ref="AM11:AM12"/>
    <mergeCell ref="AN11:AN12"/>
    <mergeCell ref="AO11:AO12"/>
    <mergeCell ref="AP11:AP12"/>
    <mergeCell ref="BK11:BK12"/>
    <mergeCell ref="N8:N9"/>
    <mergeCell ref="BY8:BY9"/>
    <mergeCell ref="AY8:AY9"/>
    <mergeCell ref="AZ8:AZ9"/>
    <mergeCell ref="DS8:DS9"/>
    <mergeCell ref="BB8:BB9"/>
    <mergeCell ref="DP8:DP9"/>
    <mergeCell ref="BW8:BW9"/>
    <mergeCell ref="BX8:BX9"/>
    <mergeCell ref="DT8:DT9"/>
    <mergeCell ref="CP8:CP9"/>
    <mergeCell ref="CQ8:CQ9"/>
    <mergeCell ref="CR8:CR9"/>
    <mergeCell ref="DR8:DR9"/>
    <mergeCell ref="DW8:DW9"/>
    <mergeCell ref="BC8:BC9"/>
    <mergeCell ref="BF8:BF9"/>
    <mergeCell ref="DI8:DI9"/>
    <mergeCell ref="BA8:BA9"/>
    <mergeCell ref="DQ8:DQ9"/>
    <mergeCell ref="CL8:CL9"/>
    <mergeCell ref="CE8:CE9"/>
    <mergeCell ref="BU8:BU9"/>
    <mergeCell ref="CD8:CD9"/>
    <mergeCell ref="CC8:CC9"/>
    <mergeCell ref="DA6:DF6"/>
    <mergeCell ref="DJ11:DJ12"/>
    <mergeCell ref="DK11:DK12"/>
    <mergeCell ref="BE8:BE9"/>
    <mergeCell ref="DL8:DL9"/>
    <mergeCell ref="L8:L9"/>
    <mergeCell ref="M8:M9"/>
    <mergeCell ref="EI8:EI9"/>
    <mergeCell ref="BG8:BG9"/>
    <mergeCell ref="BH8:BH9"/>
    <mergeCell ref="BI8:BI9"/>
    <mergeCell ref="U8:U9"/>
    <mergeCell ref="BO11:BO12"/>
    <mergeCell ref="A1:Q1"/>
    <mergeCell ref="R1:AA1"/>
    <mergeCell ref="A3:EP3"/>
    <mergeCell ref="AU8:AU9"/>
    <mergeCell ref="AV8:AV9"/>
    <mergeCell ref="AW8:AW9"/>
    <mergeCell ref="AX8:AX9"/>
    <mergeCell ref="CU8:CU9"/>
    <mergeCell ref="AN8:AN9"/>
    <mergeCell ref="AO8:AO9"/>
    <mergeCell ref="AP8:AP9"/>
    <mergeCell ref="AQ8:AQ9"/>
    <mergeCell ref="AR8:AR9"/>
    <mergeCell ref="AS8:AS9"/>
    <mergeCell ref="DD8:DD9"/>
    <mergeCell ref="DE8:DE9"/>
    <mergeCell ref="DF8:DF9"/>
    <mergeCell ref="EM8:EM9"/>
    <mergeCell ref="EN8:EN9"/>
    <mergeCell ref="BE11:BE12"/>
    <mergeCell ref="WZN2:XFD2"/>
    <mergeCell ref="DM8:DM9"/>
    <mergeCell ref="DB8:DB9"/>
    <mergeCell ref="DC8:DC9"/>
    <mergeCell ref="DA8:DA9"/>
    <mergeCell ref="CV8:CV9"/>
    <mergeCell ref="CW8:CW9"/>
    <mergeCell ref="DX8:DX9"/>
    <mergeCell ref="W8:W9"/>
    <mergeCell ref="EF8:EF9"/>
    <mergeCell ref="DV8:DV9"/>
    <mergeCell ref="BL8:BL9"/>
    <mergeCell ref="BM8:BM9"/>
    <mergeCell ref="BN8:BN9"/>
    <mergeCell ref="BO8:BO9"/>
    <mergeCell ref="BP8:BP9"/>
    <mergeCell ref="BQ8:BQ9"/>
    <mergeCell ref="DH8:DH9"/>
    <mergeCell ref="EA8:EA9"/>
    <mergeCell ref="EE8:EE9"/>
    <mergeCell ref="CN8:CN9"/>
    <mergeCell ref="EG8:EG9"/>
    <mergeCell ref="EH8:EH9"/>
    <mergeCell ref="CX8:CX9"/>
    <mergeCell ref="CY8:CY9"/>
    <mergeCell ref="DY8:DY9"/>
    <mergeCell ref="CT8:CT9"/>
    <mergeCell ref="CZ8:CZ9"/>
    <mergeCell ref="DG8:DG9"/>
    <mergeCell ref="DK8:DK9"/>
    <mergeCell ref="CU6:CZ6"/>
    <mergeCell ref="DC31:DU31"/>
    <mergeCell ref="DX35:EP35"/>
    <mergeCell ref="EJ8:EJ9"/>
    <mergeCell ref="BJ8:BJ9"/>
    <mergeCell ref="BK8:BK9"/>
    <mergeCell ref="EK8:EK9"/>
    <mergeCell ref="D8:D9"/>
    <mergeCell ref="E8:E9"/>
    <mergeCell ref="EO8:EO9"/>
    <mergeCell ref="EP8:EP9"/>
    <mergeCell ref="EL8:EL9"/>
    <mergeCell ref="Z8:Z9"/>
    <mergeCell ref="AA8:AA9"/>
    <mergeCell ref="P8:P9"/>
    <mergeCell ref="Q8:Q9"/>
    <mergeCell ref="X8:X9"/>
    <mergeCell ref="Y8:Y9"/>
    <mergeCell ref="AD8:AD9"/>
    <mergeCell ref="DU8:DU9"/>
    <mergeCell ref="DN8:DN9"/>
    <mergeCell ref="DO8:DO9"/>
    <mergeCell ref="DJ8:DJ9"/>
    <mergeCell ref="H8:H9"/>
    <mergeCell ref="I8:I9"/>
    <mergeCell ref="J8:J9"/>
    <mergeCell ref="K8:K9"/>
    <mergeCell ref="F8:F9"/>
    <mergeCell ref="G8:G9"/>
    <mergeCell ref="V8:V9"/>
    <mergeCell ref="EB8:EB9"/>
    <mergeCell ref="DQ11:DQ12"/>
    <mergeCell ref="BB11:BB12"/>
  </mergeCells>
  <conditionalFormatting sqref="B8:EP27">
    <cfRule type="cellIs" dxfId="12" priority="1" operator="equal">
      <formula>"BAA"</formula>
    </cfRule>
    <cfRule type="containsText" dxfId="11" priority="2" operator="containsText" text="FAM">
      <formula>NOT(ISERROR(SEARCH("FAM",B8)))</formula>
    </cfRule>
    <cfRule type="containsText" dxfId="10" priority="3" operator="containsText" text="FSI">
      <formula>NOT(ISERROR(SEARCH("FSI",B8)))</formula>
    </cfRule>
    <cfRule type="containsText" dxfId="9" priority="4" operator="containsText" text="FAB">
      <formula>NOT(ISERROR(SEARCH("FAB",B8)))</formula>
    </cfRule>
    <cfRule type="containsText" dxfId="8" priority="13" operator="containsText" text="CE">
      <formula>NOT(ISERROR(SEARCH("CE",B8)))</formula>
    </cfRule>
    <cfRule type="cellIs" dxfId="7" priority="15" operator="equal">
      <formula>"EJB"</formula>
    </cfRule>
    <cfRule type="containsText" dxfId="6" priority="16" operator="containsText" text="MANTTO">
      <formula>NOT(ISERROR(SEARCH("MANTTO",B8)))</formula>
    </cfRule>
    <cfRule type="containsText" dxfId="5" priority="17" operator="containsText" text="CC">
      <formula>NOT(ISERROR(SEARCH("CC",B8)))</formula>
    </cfRule>
    <cfRule type="containsText" dxfId="4" priority="18" operator="containsText" text="ND">
      <formula>NOT(ISERROR(SEARCH("ND",B8)))</formula>
    </cfRule>
    <cfRule type="containsText" dxfId="3" priority="19" operator="containsText" text="PNC">
      <formula>NOT(ISERROR(SEARCH("PNC",B8)))</formula>
    </cfRule>
    <cfRule type="containsText" dxfId="2" priority="20" operator="containsText" text="EJC">
      <formula>NOT(ISERROR(SEARCH("EJC",B8)))</formula>
    </cfRule>
    <cfRule type="containsText" dxfId="1" priority="21" operator="containsText" text="FAC">
      <formula>NOT(ISERROR(SEARCH("FAC",B8)))</formula>
    </cfRule>
  </conditionalFormatting>
  <conditionalFormatting sqref="A1:Q1">
    <cfRule type="containsText" dxfId="0" priority="14" operator="containsText" text="FAB">
      <formula>NOT(ISERROR(SEARCH("FAB",A1)))</formula>
    </cfRule>
  </conditionalFormatting>
  <printOptions horizontalCentered="1"/>
  <pageMargins left="0.70866141732283472" right="0.70866141732283472" top="0.74803149606299213" bottom="0.74803149606299213" header="0.31496062992125984" footer="0.31496062992125984"/>
  <pageSetup scale="5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U75"/>
  <sheetViews>
    <sheetView showGridLines="0" zoomScale="80" zoomScaleNormal="80" workbookViewId="0">
      <pane ySplit="6" topLeftCell="A10" activePane="bottomLeft" state="frozen"/>
      <selection pane="bottomLeft" activeCell="E16" sqref="E16"/>
    </sheetView>
  </sheetViews>
  <sheetFormatPr baseColWidth="10" defaultRowHeight="15" x14ac:dyDescent="0.25"/>
  <cols>
    <col min="1" max="1" width="16.42578125" customWidth="1"/>
    <col min="2" max="2" width="22.140625" style="1" customWidth="1"/>
    <col min="5" max="5" width="20.28515625" customWidth="1"/>
    <col min="7" max="7" width="5.5703125" customWidth="1"/>
    <col min="8" max="8" width="1.28515625" hidden="1" customWidth="1"/>
    <col min="9" max="9" width="21.28515625" customWidth="1"/>
    <col min="11" max="11" width="8" customWidth="1"/>
    <col min="12" max="12" width="11.42578125" hidden="1" customWidth="1"/>
    <col min="14" max="14" width="14.140625" customWidth="1"/>
    <col min="15" max="15" width="26.5703125" customWidth="1"/>
    <col min="17" max="17" width="2.5703125" customWidth="1"/>
    <col min="18" max="18" width="19.42578125" customWidth="1"/>
    <col min="19" max="19" width="19.7109375" customWidth="1"/>
    <col min="20" max="20" width="18.7109375" customWidth="1"/>
    <col min="21" max="21" width="19.140625" customWidth="1"/>
    <col min="22" max="22" width="3.42578125" customWidth="1"/>
  </cols>
  <sheetData>
    <row r="1" spans="1:15" s="1" customFormat="1" ht="23.25" x14ac:dyDescent="0.35">
      <c r="A1" s="872" t="s">
        <v>507</v>
      </c>
      <c r="B1" s="872"/>
      <c r="C1" s="872"/>
      <c r="D1" s="872"/>
    </row>
    <row r="2" spans="1:15" s="1" customFormat="1" ht="15.75" thickBot="1" x14ac:dyDescent="0.3"/>
    <row r="3" spans="1:15" s="1" customFormat="1" ht="36" customHeight="1" thickBot="1" x14ac:dyDescent="0.4">
      <c r="A3" s="370" t="s">
        <v>506</v>
      </c>
      <c r="B3" s="884" t="s">
        <v>502</v>
      </c>
      <c r="C3" s="885"/>
      <c r="D3" s="886"/>
      <c r="E3" s="882" t="s">
        <v>500</v>
      </c>
      <c r="F3" s="883"/>
      <c r="G3" s="883"/>
      <c r="H3" s="883"/>
      <c r="I3" s="879" t="s">
        <v>501</v>
      </c>
      <c r="J3" s="880"/>
      <c r="K3" s="880"/>
      <c r="L3" s="881"/>
      <c r="M3" s="866" t="s">
        <v>551</v>
      </c>
      <c r="N3" s="867"/>
      <c r="O3" s="868"/>
    </row>
    <row r="4" spans="1:15" s="1" customFormat="1" ht="36" customHeight="1" thickBot="1" x14ac:dyDescent="0.3">
      <c r="A4" s="371" t="s">
        <v>501</v>
      </c>
      <c r="B4" s="887" t="s">
        <v>513</v>
      </c>
      <c r="C4" s="888"/>
      <c r="D4" s="889"/>
      <c r="E4" s="367" t="s">
        <v>157</v>
      </c>
      <c r="F4" s="884">
        <v>501</v>
      </c>
      <c r="G4" s="885"/>
      <c r="H4" s="886"/>
      <c r="I4" s="367" t="s">
        <v>157</v>
      </c>
      <c r="J4" s="884">
        <v>125.6</v>
      </c>
      <c r="K4" s="885"/>
      <c r="L4" s="886"/>
      <c r="M4" s="379"/>
      <c r="N4" s="388">
        <f>F4+J4</f>
        <v>626.6</v>
      </c>
      <c r="O4" s="377"/>
    </row>
    <row r="5" spans="1:15" ht="36" customHeight="1" thickBot="1" x14ac:dyDescent="0.4">
      <c r="A5" s="372" t="s">
        <v>500</v>
      </c>
      <c r="B5" s="887" t="s">
        <v>508</v>
      </c>
      <c r="C5" s="888"/>
      <c r="D5" s="889"/>
      <c r="E5" s="368" t="s">
        <v>147</v>
      </c>
      <c r="F5" s="873">
        <f>(D63)</f>
        <v>280</v>
      </c>
      <c r="G5" s="874"/>
      <c r="H5" s="875"/>
      <c r="I5" s="368" t="s">
        <v>147</v>
      </c>
      <c r="J5" s="873">
        <f>(C63)</f>
        <v>158.5</v>
      </c>
      <c r="K5" s="874"/>
      <c r="L5" s="875"/>
      <c r="M5" s="379"/>
      <c r="N5" s="389">
        <f>F5+J5</f>
        <v>438.5</v>
      </c>
      <c r="O5" s="377"/>
    </row>
    <row r="6" spans="1:15" ht="24" thickBot="1" x14ac:dyDescent="0.4">
      <c r="C6" s="2" t="s">
        <v>165</v>
      </c>
      <c r="D6" s="2" t="s">
        <v>164</v>
      </c>
      <c r="E6" s="369" t="s">
        <v>504</v>
      </c>
      <c r="F6" s="869">
        <f>(F4-D63)</f>
        <v>221</v>
      </c>
      <c r="G6" s="870"/>
      <c r="H6" s="871"/>
      <c r="I6" s="369" t="s">
        <v>504</v>
      </c>
      <c r="J6" s="876">
        <f>(J4-C63)</f>
        <v>-32.900000000000006</v>
      </c>
      <c r="K6" s="877"/>
      <c r="L6" s="878"/>
      <c r="M6" s="380"/>
      <c r="N6" s="390">
        <f>F6+J6</f>
        <v>188.1</v>
      </c>
      <c r="O6" s="378"/>
    </row>
    <row r="7" spans="1:15" ht="59.25" customHeight="1" thickBot="1" x14ac:dyDescent="0.3">
      <c r="A7" s="356" t="s">
        <v>499</v>
      </c>
      <c r="B7" s="359" t="s">
        <v>505</v>
      </c>
      <c r="C7" s="365" t="s">
        <v>501</v>
      </c>
      <c r="D7" s="362" t="s">
        <v>500</v>
      </c>
      <c r="E7" s="381" t="s">
        <v>525</v>
      </c>
      <c r="F7" s="386" t="s">
        <v>526</v>
      </c>
    </row>
    <row r="8" spans="1:15" x14ac:dyDescent="0.25">
      <c r="A8" s="357" t="s">
        <v>721</v>
      </c>
      <c r="B8" s="360">
        <f>SUM(C8+D8)</f>
        <v>18</v>
      </c>
      <c r="C8" s="360">
        <v>2</v>
      </c>
      <c r="D8" s="363">
        <v>16</v>
      </c>
      <c r="E8" s="2"/>
      <c r="F8" s="2"/>
    </row>
    <row r="9" spans="1:15" x14ac:dyDescent="0.25">
      <c r="A9" s="357" t="s">
        <v>722</v>
      </c>
      <c r="B9" s="360">
        <f t="shared" ref="B9:B14" si="0">SUM(C9+D9)</f>
        <v>20</v>
      </c>
      <c r="C9" s="360">
        <v>20</v>
      </c>
      <c r="D9" s="363">
        <v>0</v>
      </c>
      <c r="F9" s="438"/>
    </row>
    <row r="10" spans="1:15" x14ac:dyDescent="0.25">
      <c r="A10" s="357" t="s">
        <v>723</v>
      </c>
      <c r="B10" s="360">
        <f t="shared" si="0"/>
        <v>62</v>
      </c>
      <c r="C10" s="360">
        <v>6</v>
      </c>
      <c r="D10" s="363">
        <v>56</v>
      </c>
      <c r="F10" s="388"/>
    </row>
    <row r="11" spans="1:15" x14ac:dyDescent="0.25">
      <c r="A11" s="357" t="s">
        <v>724</v>
      </c>
      <c r="B11" s="360">
        <f t="shared" si="0"/>
        <v>18</v>
      </c>
      <c r="C11" s="360">
        <v>18</v>
      </c>
      <c r="D11" s="363">
        <v>0</v>
      </c>
      <c r="F11" s="388"/>
    </row>
    <row r="12" spans="1:15" x14ac:dyDescent="0.25">
      <c r="A12" s="357" t="s">
        <v>725</v>
      </c>
      <c r="B12" s="360">
        <f t="shared" si="0"/>
        <v>0</v>
      </c>
      <c r="C12" s="360"/>
      <c r="D12" s="363"/>
      <c r="E12" s="382"/>
      <c r="F12" s="388"/>
    </row>
    <row r="13" spans="1:15" x14ac:dyDescent="0.25">
      <c r="A13" s="357" t="s">
        <v>726</v>
      </c>
      <c r="B13" s="360">
        <f t="shared" si="0"/>
        <v>0</v>
      </c>
      <c r="C13" s="360"/>
      <c r="D13" s="363"/>
      <c r="E13" s="382"/>
      <c r="F13" s="388"/>
    </row>
    <row r="14" spans="1:15" x14ac:dyDescent="0.25">
      <c r="A14" s="357" t="s">
        <v>727</v>
      </c>
      <c r="B14" s="360">
        <f t="shared" si="0"/>
        <v>0</v>
      </c>
      <c r="C14" s="360"/>
      <c r="D14" s="363"/>
      <c r="F14" s="388"/>
    </row>
    <row r="15" spans="1:15" x14ac:dyDescent="0.25">
      <c r="A15" s="357"/>
      <c r="B15" s="360"/>
      <c r="C15" s="360"/>
      <c r="D15" s="363"/>
      <c r="E15" s="382"/>
      <c r="F15" s="388"/>
    </row>
    <row r="16" spans="1:15" x14ac:dyDescent="0.25">
      <c r="A16" s="556">
        <v>44742</v>
      </c>
      <c r="B16" s="557"/>
      <c r="C16" s="557">
        <v>112.5</v>
      </c>
      <c r="D16" s="557">
        <v>208</v>
      </c>
      <c r="E16" s="2"/>
      <c r="F16" s="388"/>
    </row>
    <row r="17" spans="1:9" x14ac:dyDescent="0.25">
      <c r="A17" s="357"/>
      <c r="B17" s="360"/>
      <c r="C17" s="360"/>
      <c r="D17" s="363"/>
      <c r="E17" s="2"/>
      <c r="F17" s="388"/>
    </row>
    <row r="18" spans="1:9" x14ac:dyDescent="0.25">
      <c r="A18" s="357"/>
      <c r="B18" s="360"/>
      <c r="C18" s="360"/>
      <c r="D18" s="363"/>
      <c r="E18" s="382"/>
      <c r="F18" s="388"/>
    </row>
    <row r="19" spans="1:9" x14ac:dyDescent="0.25">
      <c r="A19" s="357"/>
      <c r="B19" s="360"/>
      <c r="C19" s="360"/>
      <c r="D19" s="363"/>
      <c r="E19" s="2"/>
      <c r="F19" s="388"/>
    </row>
    <row r="20" spans="1:9" x14ac:dyDescent="0.25">
      <c r="A20" s="357"/>
      <c r="B20" s="360"/>
      <c r="C20" s="360"/>
      <c r="D20" s="363"/>
      <c r="E20" s="382"/>
      <c r="F20" s="382"/>
    </row>
    <row r="21" spans="1:9" x14ac:dyDescent="0.25">
      <c r="A21" s="357"/>
      <c r="B21" s="360"/>
      <c r="C21" s="360"/>
      <c r="D21" s="363"/>
      <c r="E21" s="2"/>
      <c r="F21" s="388"/>
    </row>
    <row r="22" spans="1:9" x14ac:dyDescent="0.25">
      <c r="A22" s="357"/>
      <c r="B22" s="360"/>
      <c r="C22" s="360"/>
      <c r="D22" s="363"/>
      <c r="E22" s="382"/>
      <c r="F22" s="382"/>
    </row>
    <row r="23" spans="1:9" x14ac:dyDescent="0.25">
      <c r="A23" s="357"/>
      <c r="B23" s="360"/>
      <c r="C23" s="360"/>
      <c r="D23" s="363"/>
      <c r="E23" s="2"/>
      <c r="F23" s="388"/>
    </row>
    <row r="24" spans="1:9" x14ac:dyDescent="0.25">
      <c r="A24" s="357"/>
      <c r="B24" s="360"/>
      <c r="C24" s="360"/>
      <c r="D24" s="363"/>
      <c r="E24" s="382"/>
      <c r="F24" s="382"/>
      <c r="I24" s="382"/>
    </row>
    <row r="25" spans="1:9" x14ac:dyDescent="0.25">
      <c r="A25" s="357"/>
      <c r="B25" s="360"/>
      <c r="C25" s="360"/>
      <c r="D25" s="363"/>
      <c r="E25" s="2"/>
      <c r="F25" s="388"/>
    </row>
    <row r="26" spans="1:9" x14ac:dyDescent="0.25">
      <c r="A26" s="357"/>
      <c r="B26" s="360"/>
      <c r="C26" s="360"/>
      <c r="D26" s="363"/>
      <c r="E26" s="2"/>
      <c r="F26" s="2"/>
    </row>
    <row r="27" spans="1:9" x14ac:dyDescent="0.25">
      <c r="A27" s="357"/>
      <c r="B27" s="360"/>
      <c r="C27" s="360"/>
      <c r="D27" s="363"/>
      <c r="E27" s="2"/>
      <c r="F27" s="2"/>
    </row>
    <row r="28" spans="1:9" x14ac:dyDescent="0.25">
      <c r="A28" s="357"/>
      <c r="B28" s="360"/>
      <c r="C28" s="360"/>
      <c r="D28" s="363"/>
      <c r="E28" s="2"/>
      <c r="F28" s="2"/>
    </row>
    <row r="29" spans="1:9" x14ac:dyDescent="0.25">
      <c r="A29" s="357"/>
      <c r="B29" s="360"/>
      <c r="C29" s="360"/>
      <c r="D29" s="363"/>
      <c r="E29" s="2"/>
      <c r="F29" s="2"/>
    </row>
    <row r="30" spans="1:9" x14ac:dyDescent="0.25">
      <c r="A30" s="357"/>
      <c r="B30" s="360"/>
      <c r="C30" s="360"/>
      <c r="D30" s="363"/>
      <c r="E30" s="2"/>
      <c r="F30" s="2"/>
    </row>
    <row r="31" spans="1:9" x14ac:dyDescent="0.25">
      <c r="A31" s="357"/>
      <c r="B31" s="360"/>
      <c r="C31" s="360"/>
      <c r="D31" s="363"/>
      <c r="E31" s="2"/>
      <c r="F31" s="2"/>
    </row>
    <row r="32" spans="1:9" x14ac:dyDescent="0.25">
      <c r="A32" s="357"/>
      <c r="B32" s="360"/>
      <c r="C32" s="360"/>
      <c r="D32" s="363"/>
      <c r="E32" s="487"/>
      <c r="F32" s="488"/>
    </row>
    <row r="33" spans="1:20" x14ac:dyDescent="0.25">
      <c r="A33" s="486"/>
      <c r="B33" s="360"/>
      <c r="C33" s="360"/>
      <c r="D33" s="363"/>
      <c r="E33" s="2"/>
      <c r="F33" s="2"/>
    </row>
    <row r="34" spans="1:20" x14ac:dyDescent="0.25">
      <c r="A34" s="486"/>
      <c r="B34" s="360"/>
      <c r="C34" s="360"/>
      <c r="D34" s="363"/>
      <c r="E34" s="2"/>
      <c r="F34" s="2"/>
    </row>
    <row r="35" spans="1:20" x14ac:dyDescent="0.25">
      <c r="A35" s="357"/>
      <c r="B35" s="360"/>
      <c r="C35" s="360"/>
      <c r="D35" s="363"/>
      <c r="E35" s="2"/>
      <c r="F35" s="2"/>
    </row>
    <row r="36" spans="1:20" x14ac:dyDescent="0.25">
      <c r="A36" s="357"/>
      <c r="B36" s="360"/>
      <c r="C36" s="360"/>
      <c r="D36" s="363"/>
      <c r="E36" s="2"/>
      <c r="F36" s="2"/>
    </row>
    <row r="37" spans="1:20" x14ac:dyDescent="0.25">
      <c r="A37" s="357"/>
      <c r="B37" s="360"/>
      <c r="C37" s="360"/>
      <c r="D37" s="363"/>
      <c r="E37" s="2"/>
      <c r="F37" s="2"/>
    </row>
    <row r="38" spans="1:20" x14ac:dyDescent="0.25">
      <c r="A38" s="357"/>
      <c r="B38" s="360"/>
      <c r="C38" s="360"/>
      <c r="D38" s="363"/>
      <c r="E38" s="2"/>
      <c r="F38" s="2"/>
    </row>
    <row r="39" spans="1:20" ht="15.75" customHeight="1" thickBot="1" x14ac:dyDescent="0.3">
      <c r="A39" s="357"/>
      <c r="B39" s="360"/>
      <c r="C39" s="360"/>
      <c r="D39" s="363"/>
      <c r="E39" s="2"/>
    </row>
    <row r="40" spans="1:20" ht="15.75" customHeight="1" thickBot="1" x14ac:dyDescent="0.3">
      <c r="A40" s="357"/>
      <c r="B40" s="360"/>
      <c r="C40" s="360"/>
      <c r="D40" s="363"/>
      <c r="E40" s="2"/>
      <c r="F40" s="2"/>
      <c r="R40" s="863" t="s">
        <v>621</v>
      </c>
      <c r="S40" s="864"/>
      <c r="T40" s="865"/>
    </row>
    <row r="41" spans="1:20" ht="15.75" thickBot="1" x14ac:dyDescent="0.3">
      <c r="A41" s="357"/>
      <c r="B41" s="360"/>
      <c r="C41" s="360"/>
      <c r="D41" s="363"/>
      <c r="E41" s="2"/>
      <c r="F41" s="2"/>
      <c r="R41" s="449" t="s">
        <v>228</v>
      </c>
      <c r="S41" s="449" t="s">
        <v>611</v>
      </c>
      <c r="T41" s="449" t="s">
        <v>612</v>
      </c>
    </row>
    <row r="42" spans="1:20" x14ac:dyDescent="0.25">
      <c r="A42" s="357"/>
      <c r="B42" s="360"/>
      <c r="C42" s="360"/>
      <c r="D42" s="363"/>
      <c r="E42" s="2"/>
      <c r="F42" s="2"/>
      <c r="O42" s="442"/>
      <c r="R42" s="450" t="s">
        <v>613</v>
      </c>
      <c r="S42" s="451">
        <v>3</v>
      </c>
      <c r="T42" s="452">
        <v>4.5</v>
      </c>
    </row>
    <row r="43" spans="1:20" x14ac:dyDescent="0.25">
      <c r="A43" s="357"/>
      <c r="B43" s="360"/>
      <c r="C43" s="360"/>
      <c r="D43" s="363"/>
      <c r="E43" s="2"/>
      <c r="F43" s="2"/>
      <c r="O43" s="442"/>
      <c r="R43" s="446" t="s">
        <v>614</v>
      </c>
      <c r="S43" s="447">
        <v>3</v>
      </c>
      <c r="T43" s="448">
        <v>4.5</v>
      </c>
    </row>
    <row r="44" spans="1:20" x14ac:dyDescent="0.25">
      <c r="A44" s="357"/>
      <c r="B44" s="360"/>
      <c r="C44" s="360"/>
      <c r="D44" s="363"/>
      <c r="E44" s="2"/>
      <c r="O44" s="442"/>
      <c r="R44" s="443" t="s">
        <v>615</v>
      </c>
      <c r="S44" s="444">
        <v>3</v>
      </c>
      <c r="T44" s="445">
        <v>4.5</v>
      </c>
    </row>
    <row r="45" spans="1:20" x14ac:dyDescent="0.25">
      <c r="A45" s="357"/>
      <c r="B45" s="360"/>
      <c r="C45" s="360"/>
      <c r="D45" s="363"/>
      <c r="E45" s="2"/>
      <c r="O45" s="442"/>
      <c r="R45" s="446" t="s">
        <v>616</v>
      </c>
      <c r="S45" s="447">
        <v>4</v>
      </c>
      <c r="T45" s="448">
        <v>6</v>
      </c>
    </row>
    <row r="46" spans="1:20" x14ac:dyDescent="0.25">
      <c r="A46" s="357"/>
      <c r="B46" s="360"/>
      <c r="C46" s="360"/>
      <c r="D46" s="363"/>
      <c r="E46" s="2"/>
      <c r="F46" s="2"/>
      <c r="I46" s="382"/>
      <c r="O46" s="442"/>
      <c r="R46" s="443" t="s">
        <v>620</v>
      </c>
      <c r="S46" s="444">
        <v>4</v>
      </c>
      <c r="T46" s="445">
        <v>6</v>
      </c>
    </row>
    <row r="47" spans="1:20" x14ac:dyDescent="0.25">
      <c r="A47" s="357"/>
      <c r="B47" s="360"/>
      <c r="C47" s="360"/>
      <c r="D47" s="363"/>
      <c r="E47" s="2"/>
      <c r="F47" s="382"/>
      <c r="O47" s="442"/>
      <c r="R47" s="446" t="s">
        <v>622</v>
      </c>
      <c r="S47" s="447">
        <v>4</v>
      </c>
      <c r="T47" s="448">
        <v>6</v>
      </c>
    </row>
    <row r="48" spans="1:20" x14ac:dyDescent="0.25">
      <c r="A48" s="357"/>
      <c r="B48" s="360"/>
      <c r="C48" s="360"/>
      <c r="D48" s="363"/>
      <c r="E48" s="2"/>
      <c r="O48" s="442"/>
      <c r="R48" s="443" t="s">
        <v>617</v>
      </c>
      <c r="S48" s="444">
        <v>4</v>
      </c>
      <c r="T48" s="445">
        <v>6</v>
      </c>
    </row>
    <row r="49" spans="1:21" x14ac:dyDescent="0.25">
      <c r="A49" s="357"/>
      <c r="B49" s="360"/>
      <c r="C49" s="360"/>
      <c r="D49" s="363"/>
      <c r="E49" s="2"/>
      <c r="F49" s="2"/>
      <c r="O49" s="442"/>
      <c r="R49" s="446" t="s">
        <v>618</v>
      </c>
      <c r="S49" s="447">
        <v>4</v>
      </c>
      <c r="T49" s="448">
        <v>6</v>
      </c>
    </row>
    <row r="50" spans="1:21" ht="15.75" thickBot="1" x14ac:dyDescent="0.3">
      <c r="A50" s="357"/>
      <c r="B50" s="360"/>
      <c r="C50" s="360"/>
      <c r="D50" s="363"/>
      <c r="E50" s="2"/>
      <c r="R50" s="453" t="s">
        <v>619</v>
      </c>
      <c r="S50" s="454">
        <v>4</v>
      </c>
      <c r="T50" s="455">
        <v>6</v>
      </c>
    </row>
    <row r="51" spans="1:21" ht="14.25" customHeight="1" x14ac:dyDescent="0.25">
      <c r="A51" s="357"/>
      <c r="B51" s="360"/>
      <c r="C51" s="360"/>
      <c r="D51" s="363"/>
      <c r="E51" s="2"/>
      <c r="F51" s="2"/>
    </row>
    <row r="52" spans="1:21" x14ac:dyDescent="0.25">
      <c r="A52" s="357"/>
      <c r="B52" s="360"/>
      <c r="C52" s="360"/>
      <c r="D52" s="363"/>
      <c r="E52" s="2"/>
      <c r="F52" s="2"/>
      <c r="I52" s="382"/>
    </row>
    <row r="53" spans="1:21" x14ac:dyDescent="0.25">
      <c r="A53" s="357"/>
      <c r="B53" s="360"/>
      <c r="C53" s="360"/>
      <c r="D53" s="363"/>
      <c r="E53" s="2"/>
    </row>
    <row r="54" spans="1:21" ht="15.75" thickBot="1" x14ac:dyDescent="0.3">
      <c r="A54" s="357"/>
      <c r="B54" s="360"/>
      <c r="C54" s="360"/>
      <c r="D54" s="363"/>
      <c r="E54" s="2"/>
    </row>
    <row r="55" spans="1:21" ht="60.75" thickBot="1" x14ac:dyDescent="0.3">
      <c r="A55" s="357"/>
      <c r="B55" s="360"/>
      <c r="C55" s="360"/>
      <c r="D55" s="363"/>
      <c r="R55" s="461" t="s">
        <v>499</v>
      </c>
      <c r="S55" s="462" t="s">
        <v>505</v>
      </c>
      <c r="T55" s="463" t="s">
        <v>501</v>
      </c>
      <c r="U55" s="464" t="s">
        <v>500</v>
      </c>
    </row>
    <row r="56" spans="1:21" x14ac:dyDescent="0.25">
      <c r="A56" s="357"/>
      <c r="B56" s="360"/>
      <c r="C56" s="360"/>
      <c r="D56" s="363"/>
      <c r="R56" s="460" t="s">
        <v>610</v>
      </c>
      <c r="S56" s="466">
        <v>42.5</v>
      </c>
      <c r="T56" s="460">
        <v>10.5</v>
      </c>
      <c r="U56" s="469">
        <v>32</v>
      </c>
    </row>
    <row r="57" spans="1:21" x14ac:dyDescent="0.25">
      <c r="A57" s="357"/>
      <c r="B57" s="360"/>
      <c r="C57" s="360"/>
      <c r="D57" s="363"/>
      <c r="R57" s="360" t="s">
        <v>624</v>
      </c>
      <c r="S57" s="467">
        <v>44</v>
      </c>
      <c r="T57" s="360">
        <v>20</v>
      </c>
      <c r="U57" s="363">
        <v>24</v>
      </c>
    </row>
    <row r="58" spans="1:21" x14ac:dyDescent="0.25">
      <c r="A58" s="391"/>
      <c r="B58" s="387"/>
      <c r="C58" s="387"/>
      <c r="D58" s="387"/>
      <c r="R58" s="360" t="s">
        <v>625</v>
      </c>
      <c r="S58" s="467">
        <v>14.5</v>
      </c>
      <c r="T58" s="360">
        <v>14.5</v>
      </c>
      <c r="U58" s="363">
        <v>0</v>
      </c>
    </row>
    <row r="59" spans="1:21" x14ac:dyDescent="0.25">
      <c r="A59" s="391"/>
      <c r="B59" s="387"/>
      <c r="C59" s="387"/>
      <c r="D59" s="387"/>
      <c r="R59" s="360" t="s">
        <v>626</v>
      </c>
      <c r="S59" s="467">
        <v>6</v>
      </c>
      <c r="T59" s="360">
        <v>6</v>
      </c>
      <c r="U59" s="363">
        <v>0</v>
      </c>
    </row>
    <row r="60" spans="1:21" x14ac:dyDescent="0.25">
      <c r="A60" s="391"/>
      <c r="B60" s="387"/>
      <c r="C60" s="387"/>
      <c r="D60" s="387"/>
      <c r="R60" s="360" t="s">
        <v>627</v>
      </c>
      <c r="S60" s="467">
        <v>52</v>
      </c>
      <c r="T60" s="360">
        <v>12</v>
      </c>
      <c r="U60" s="363">
        <v>40</v>
      </c>
    </row>
    <row r="61" spans="1:21" x14ac:dyDescent="0.25">
      <c r="A61" s="387"/>
      <c r="B61" s="387"/>
      <c r="C61" s="387"/>
      <c r="D61" s="387"/>
      <c r="R61" s="360" t="s">
        <v>628</v>
      </c>
      <c r="S61" s="467">
        <v>58</v>
      </c>
      <c r="T61" s="360">
        <v>10</v>
      </c>
      <c r="U61" s="363">
        <v>48</v>
      </c>
    </row>
    <row r="62" spans="1:21" x14ac:dyDescent="0.25">
      <c r="A62" s="387"/>
      <c r="B62" s="387"/>
      <c r="C62" s="387"/>
      <c r="D62" s="387"/>
      <c r="R62" s="360" t="s">
        <v>629</v>
      </c>
      <c r="S62" s="467">
        <v>17.5</v>
      </c>
      <c r="T62" s="360">
        <v>17.5</v>
      </c>
      <c r="U62" s="363">
        <v>0</v>
      </c>
    </row>
    <row r="63" spans="1:21" ht="15.75" thickBot="1" x14ac:dyDescent="0.3">
      <c r="A63" s="358" t="s">
        <v>503</v>
      </c>
      <c r="B63" s="361"/>
      <c r="C63" s="366">
        <f>SUM(C8:C57)</f>
        <v>158.5</v>
      </c>
      <c r="D63" s="364">
        <f>SUM(D8:D57)</f>
        <v>280</v>
      </c>
      <c r="R63" s="360" t="s">
        <v>630</v>
      </c>
      <c r="S63" s="467">
        <v>12</v>
      </c>
      <c r="T63" s="360">
        <v>12</v>
      </c>
      <c r="U63" s="363">
        <v>0</v>
      </c>
    </row>
    <row r="64" spans="1:21" x14ac:dyDescent="0.25">
      <c r="R64" s="360" t="s">
        <v>640</v>
      </c>
      <c r="S64" s="467">
        <v>42</v>
      </c>
      <c r="T64" s="360">
        <v>26</v>
      </c>
      <c r="U64" s="363">
        <v>16</v>
      </c>
    </row>
    <row r="65" spans="18:21" x14ac:dyDescent="0.25">
      <c r="R65" s="360" t="s">
        <v>641</v>
      </c>
      <c r="S65" s="467">
        <v>39.5</v>
      </c>
      <c r="T65" s="360">
        <v>15.5</v>
      </c>
      <c r="U65" s="363">
        <v>24</v>
      </c>
    </row>
    <row r="66" spans="18:21" x14ac:dyDescent="0.25">
      <c r="R66" s="360" t="s">
        <v>642</v>
      </c>
      <c r="S66" s="467">
        <v>5</v>
      </c>
      <c r="T66" s="360">
        <v>5</v>
      </c>
      <c r="U66" s="363">
        <v>0</v>
      </c>
    </row>
    <row r="67" spans="18:21" x14ac:dyDescent="0.25">
      <c r="R67" s="360" t="s">
        <v>644</v>
      </c>
      <c r="S67" s="467">
        <v>4</v>
      </c>
      <c r="T67" s="360">
        <v>4</v>
      </c>
      <c r="U67" s="363">
        <v>0</v>
      </c>
    </row>
    <row r="68" spans="18:21" x14ac:dyDescent="0.25">
      <c r="R68" s="360" t="s">
        <v>647</v>
      </c>
      <c r="S68" s="467">
        <v>0</v>
      </c>
      <c r="T68" s="360">
        <v>0</v>
      </c>
      <c r="U68" s="363">
        <v>0</v>
      </c>
    </row>
    <row r="69" spans="18:21" x14ac:dyDescent="0.25">
      <c r="R69" s="360" t="s">
        <v>648</v>
      </c>
      <c r="S69" s="467">
        <v>58</v>
      </c>
      <c r="T69" s="360">
        <v>2</v>
      </c>
      <c r="U69" s="363">
        <v>56</v>
      </c>
    </row>
    <row r="70" spans="18:21" s="1" customFormat="1" x14ac:dyDescent="0.25">
      <c r="R70" s="360" t="s">
        <v>649</v>
      </c>
      <c r="S70" s="467">
        <v>13</v>
      </c>
      <c r="T70" s="360">
        <v>13</v>
      </c>
      <c r="U70" s="363">
        <v>0</v>
      </c>
    </row>
    <row r="71" spans="18:21" s="1" customFormat="1" x14ac:dyDescent="0.25">
      <c r="R71" s="360" t="s">
        <v>656</v>
      </c>
      <c r="S71" s="467">
        <v>4</v>
      </c>
      <c r="T71" s="360">
        <v>4</v>
      </c>
      <c r="U71" s="363">
        <v>0</v>
      </c>
    </row>
    <row r="72" spans="18:21" s="1" customFormat="1" x14ac:dyDescent="0.25">
      <c r="R72" s="360" t="s">
        <v>657</v>
      </c>
      <c r="S72" s="467">
        <v>0</v>
      </c>
      <c r="T72" s="360">
        <v>0</v>
      </c>
      <c r="U72" s="363">
        <v>0</v>
      </c>
    </row>
    <row r="73" spans="18:21" s="1" customFormat="1" x14ac:dyDescent="0.25">
      <c r="R73" s="360" t="s">
        <v>658</v>
      </c>
      <c r="S73" s="467">
        <v>26</v>
      </c>
      <c r="T73" s="360">
        <v>10</v>
      </c>
      <c r="U73" s="363">
        <v>16</v>
      </c>
    </row>
    <row r="74" spans="18:21" s="1" customFormat="1" ht="15.75" thickBot="1" x14ac:dyDescent="0.3">
      <c r="R74" s="361" t="s">
        <v>659</v>
      </c>
      <c r="S74" s="468">
        <v>56</v>
      </c>
      <c r="T74" s="361">
        <v>0</v>
      </c>
      <c r="U74" s="470">
        <v>56</v>
      </c>
    </row>
    <row r="75" spans="18:21" ht="15.75" thickBot="1" x14ac:dyDescent="0.3">
      <c r="R75" s="465" t="s">
        <v>127</v>
      </c>
      <c r="S75" s="465">
        <f>SUM(S56:S74)</f>
        <v>494</v>
      </c>
      <c r="T75" s="465">
        <f>SUM(T56:T74)</f>
        <v>182</v>
      </c>
      <c r="U75" s="465">
        <f>SUM(U56:U74)</f>
        <v>312</v>
      </c>
    </row>
  </sheetData>
  <mergeCells count="14">
    <mergeCell ref="R40:T40"/>
    <mergeCell ref="M3:O3"/>
    <mergeCell ref="F6:H6"/>
    <mergeCell ref="A1:D1"/>
    <mergeCell ref="J5:L5"/>
    <mergeCell ref="J6:L6"/>
    <mergeCell ref="I3:L3"/>
    <mergeCell ref="E3:H3"/>
    <mergeCell ref="F4:H4"/>
    <mergeCell ref="F5:H5"/>
    <mergeCell ref="B3:D3"/>
    <mergeCell ref="B4:D4"/>
    <mergeCell ref="B5:D5"/>
    <mergeCell ref="J4:L4"/>
  </mergeCells>
  <pageMargins left="0.7" right="0.7" top="0.75" bottom="0.75" header="0.3" footer="0.3"/>
  <pageSetup paperSize="9" orientation="portrait" r:id="rId1"/>
  <ignoredErrors>
    <ignoredError sqref="R56:R69 R70:R74" twoDigitTextYea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rgb="FF00B050"/>
  </sheetPr>
  <dimension ref="A1:C903"/>
  <sheetViews>
    <sheetView workbookViewId="0">
      <pane ySplit="1" topLeftCell="A2" activePane="bottomLeft" state="frozen"/>
      <selection pane="bottomLeft" activeCell="C750" sqref="C750"/>
    </sheetView>
  </sheetViews>
  <sheetFormatPr baseColWidth="10" defaultRowHeight="15" x14ac:dyDescent="0.25"/>
  <cols>
    <col min="1" max="1" width="6.140625" style="335" bestFit="1" customWidth="1"/>
    <col min="2" max="2" width="17.85546875" style="318" customWidth="1"/>
    <col min="3" max="3" width="73" style="318" bestFit="1" customWidth="1"/>
    <col min="4" max="16384" width="11.42578125" style="318"/>
  </cols>
  <sheetData>
    <row r="1" spans="1:3" x14ac:dyDescent="0.25">
      <c r="A1" s="317" t="s">
        <v>439</v>
      </c>
      <c r="B1" s="317" t="s">
        <v>440</v>
      </c>
      <c r="C1" s="317" t="s">
        <v>441</v>
      </c>
    </row>
    <row r="2" spans="1:3" x14ac:dyDescent="0.25">
      <c r="A2" s="319">
        <v>1</v>
      </c>
      <c r="B2" s="320">
        <v>100007</v>
      </c>
      <c r="C2" s="321" t="s">
        <v>442</v>
      </c>
    </row>
    <row r="3" spans="1:3" x14ac:dyDescent="0.25">
      <c r="A3" s="319">
        <v>1</v>
      </c>
      <c r="B3" s="320">
        <v>100028</v>
      </c>
      <c r="C3" s="321" t="s">
        <v>443</v>
      </c>
    </row>
    <row r="4" spans="1:3" x14ac:dyDescent="0.25">
      <c r="A4" s="319">
        <v>1</v>
      </c>
      <c r="B4" s="320">
        <v>101007</v>
      </c>
      <c r="C4" s="321" t="s">
        <v>444</v>
      </c>
    </row>
    <row r="5" spans="1:3" x14ac:dyDescent="0.25">
      <c r="A5" s="319">
        <v>1</v>
      </c>
      <c r="B5" s="320">
        <v>102007</v>
      </c>
      <c r="C5" s="321" t="s">
        <v>445</v>
      </c>
    </row>
    <row r="6" spans="1:3" x14ac:dyDescent="0.25">
      <c r="A6" s="319">
        <v>1</v>
      </c>
      <c r="B6" s="320">
        <v>103007</v>
      </c>
      <c r="C6" s="321" t="s">
        <v>377</v>
      </c>
    </row>
    <row r="7" spans="1:3" x14ac:dyDescent="0.25">
      <c r="A7" s="319">
        <v>1</v>
      </c>
      <c r="B7" s="320">
        <v>104007</v>
      </c>
      <c r="C7" s="321" t="s">
        <v>367</v>
      </c>
    </row>
    <row r="8" spans="1:3" x14ac:dyDescent="0.25">
      <c r="A8" s="319">
        <v>1</v>
      </c>
      <c r="B8" s="320">
        <v>105007</v>
      </c>
      <c r="C8" s="321" t="s">
        <v>446</v>
      </c>
    </row>
    <row r="9" spans="1:3" x14ac:dyDescent="0.25">
      <c r="A9" s="319">
        <v>1</v>
      </c>
      <c r="B9" s="320">
        <v>106007</v>
      </c>
      <c r="C9" s="321" t="s">
        <v>447</v>
      </c>
    </row>
    <row r="10" spans="1:3" x14ac:dyDescent="0.25">
      <c r="A10" s="319">
        <v>1</v>
      </c>
      <c r="B10" s="320">
        <v>108007</v>
      </c>
      <c r="C10" s="321" t="s">
        <v>448</v>
      </c>
    </row>
    <row r="11" spans="1:3" x14ac:dyDescent="0.25">
      <c r="A11" s="319">
        <v>1</v>
      </c>
      <c r="B11" s="320">
        <v>113007</v>
      </c>
      <c r="C11" s="321" t="s">
        <v>449</v>
      </c>
    </row>
    <row r="12" spans="1:3" x14ac:dyDescent="0.25">
      <c r="A12" s="319">
        <v>1</v>
      </c>
      <c r="B12" s="322">
        <v>117007</v>
      </c>
      <c r="C12" s="321" t="s">
        <v>450</v>
      </c>
    </row>
    <row r="13" spans="1:3" x14ac:dyDescent="0.25">
      <c r="A13" s="319">
        <v>1</v>
      </c>
      <c r="B13" s="322">
        <v>203007</v>
      </c>
      <c r="C13" s="321" t="s">
        <v>451</v>
      </c>
    </row>
    <row r="14" spans="1:3" x14ac:dyDescent="0.25">
      <c r="A14" s="319">
        <v>1</v>
      </c>
      <c r="B14" s="320">
        <v>206028</v>
      </c>
      <c r="C14" s="321" t="s">
        <v>452</v>
      </c>
    </row>
    <row r="15" spans="1:3" x14ac:dyDescent="0.25">
      <c r="A15" s="319">
        <v>1</v>
      </c>
      <c r="B15" s="320">
        <v>317028</v>
      </c>
      <c r="C15" s="321" t="s">
        <v>453</v>
      </c>
    </row>
    <row r="16" spans="1:3" x14ac:dyDescent="0.25">
      <c r="A16" s="319">
        <v>1</v>
      </c>
      <c r="B16" s="322">
        <v>500007</v>
      </c>
      <c r="C16" s="321" t="s">
        <v>454</v>
      </c>
    </row>
    <row r="17" spans="1:3" x14ac:dyDescent="0.25">
      <c r="A17" s="319">
        <v>2</v>
      </c>
      <c r="B17" s="320">
        <v>100007</v>
      </c>
      <c r="C17" s="321" t="s">
        <v>442</v>
      </c>
    </row>
    <row r="18" spans="1:3" x14ac:dyDescent="0.25">
      <c r="A18" s="319">
        <v>2</v>
      </c>
      <c r="B18" s="320">
        <v>101007</v>
      </c>
      <c r="C18" s="321" t="s">
        <v>444</v>
      </c>
    </row>
    <row r="19" spans="1:3" x14ac:dyDescent="0.25">
      <c r="A19" s="319">
        <v>2</v>
      </c>
      <c r="B19" s="320">
        <v>101028</v>
      </c>
      <c r="C19" s="321" t="s">
        <v>455</v>
      </c>
    </row>
    <row r="20" spans="1:3" x14ac:dyDescent="0.25">
      <c r="A20" s="319">
        <v>2</v>
      </c>
      <c r="B20" s="320">
        <v>102007</v>
      </c>
      <c r="C20" s="321" t="s">
        <v>445</v>
      </c>
    </row>
    <row r="21" spans="1:3" x14ac:dyDescent="0.25">
      <c r="A21" s="319">
        <v>2</v>
      </c>
      <c r="B21" s="320">
        <v>103007</v>
      </c>
      <c r="C21" s="321" t="s">
        <v>377</v>
      </c>
    </row>
    <row r="22" spans="1:3" x14ac:dyDescent="0.25">
      <c r="A22" s="319">
        <v>2</v>
      </c>
      <c r="B22" s="320">
        <v>104007</v>
      </c>
      <c r="C22" s="321" t="s">
        <v>367</v>
      </c>
    </row>
    <row r="23" spans="1:3" x14ac:dyDescent="0.25">
      <c r="A23" s="319">
        <v>2</v>
      </c>
      <c r="B23" s="320">
        <v>105007</v>
      </c>
      <c r="C23" s="321" t="s">
        <v>446</v>
      </c>
    </row>
    <row r="24" spans="1:3" x14ac:dyDescent="0.25">
      <c r="A24" s="319">
        <v>2</v>
      </c>
      <c r="B24" s="320">
        <v>106007</v>
      </c>
      <c r="C24" s="321" t="s">
        <v>447</v>
      </c>
    </row>
    <row r="25" spans="1:3" x14ac:dyDescent="0.25">
      <c r="A25" s="319">
        <v>2</v>
      </c>
      <c r="B25" s="320">
        <v>107084</v>
      </c>
      <c r="C25" s="321" t="s">
        <v>456</v>
      </c>
    </row>
    <row r="26" spans="1:3" x14ac:dyDescent="0.25">
      <c r="A26" s="319">
        <v>2</v>
      </c>
      <c r="B26" s="320">
        <v>108007</v>
      </c>
      <c r="C26" s="321" t="s">
        <v>448</v>
      </c>
    </row>
    <row r="27" spans="1:3" x14ac:dyDescent="0.25">
      <c r="A27" s="319">
        <v>2</v>
      </c>
      <c r="B27" s="320">
        <v>110028</v>
      </c>
      <c r="C27" s="321" t="s">
        <v>457</v>
      </c>
    </row>
    <row r="28" spans="1:3" x14ac:dyDescent="0.25">
      <c r="A28" s="319">
        <v>2</v>
      </c>
      <c r="B28" s="320">
        <v>111028</v>
      </c>
      <c r="C28" s="321" t="s">
        <v>458</v>
      </c>
    </row>
    <row r="29" spans="1:3" x14ac:dyDescent="0.25">
      <c r="A29" s="319">
        <v>2</v>
      </c>
      <c r="B29" s="320">
        <v>113007</v>
      </c>
      <c r="C29" s="321" t="s">
        <v>449</v>
      </c>
    </row>
    <row r="30" spans="1:3" x14ac:dyDescent="0.25">
      <c r="A30" s="319">
        <v>2</v>
      </c>
      <c r="B30" s="320">
        <v>115028</v>
      </c>
      <c r="C30" s="321" t="s">
        <v>459</v>
      </c>
    </row>
    <row r="31" spans="1:3" x14ac:dyDescent="0.25">
      <c r="A31" s="319">
        <v>2</v>
      </c>
      <c r="B31" s="322">
        <v>117007</v>
      </c>
      <c r="C31" s="321" t="s">
        <v>450</v>
      </c>
    </row>
    <row r="32" spans="1:3" x14ac:dyDescent="0.25">
      <c r="A32" s="319">
        <v>2</v>
      </c>
      <c r="B32" s="322">
        <v>117028</v>
      </c>
      <c r="C32" s="321" t="s">
        <v>460</v>
      </c>
    </row>
    <row r="33" spans="1:3" x14ac:dyDescent="0.25">
      <c r="A33" s="319">
        <v>2</v>
      </c>
      <c r="B33" s="322">
        <v>203007</v>
      </c>
      <c r="C33" s="321" t="s">
        <v>451</v>
      </c>
    </row>
    <row r="34" spans="1:3" x14ac:dyDescent="0.25">
      <c r="A34" s="319">
        <v>2</v>
      </c>
      <c r="B34" s="322">
        <v>500007</v>
      </c>
      <c r="C34" s="321" t="s">
        <v>454</v>
      </c>
    </row>
    <row r="35" spans="1:3" x14ac:dyDescent="0.25">
      <c r="A35" s="319">
        <v>2</v>
      </c>
      <c r="B35" s="322">
        <v>500014</v>
      </c>
      <c r="C35" s="321" t="s">
        <v>461</v>
      </c>
    </row>
    <row r="36" spans="1:3" x14ac:dyDescent="0.25">
      <c r="A36" s="319">
        <v>3</v>
      </c>
      <c r="B36" s="320">
        <v>100007</v>
      </c>
      <c r="C36" s="321" t="s">
        <v>442</v>
      </c>
    </row>
    <row r="37" spans="1:3" x14ac:dyDescent="0.25">
      <c r="A37" s="319">
        <v>3</v>
      </c>
      <c r="B37" s="320">
        <v>101007</v>
      </c>
      <c r="C37" s="321" t="s">
        <v>444</v>
      </c>
    </row>
    <row r="38" spans="1:3" x14ac:dyDescent="0.25">
      <c r="A38" s="319">
        <v>3</v>
      </c>
      <c r="B38" s="320">
        <v>102007</v>
      </c>
      <c r="C38" s="321" t="s">
        <v>445</v>
      </c>
    </row>
    <row r="39" spans="1:3" x14ac:dyDescent="0.25">
      <c r="A39" s="319">
        <v>3</v>
      </c>
      <c r="B39" s="320">
        <v>102028</v>
      </c>
      <c r="C39" s="321" t="s">
        <v>462</v>
      </c>
    </row>
    <row r="40" spans="1:3" x14ac:dyDescent="0.25">
      <c r="A40" s="319">
        <v>3</v>
      </c>
      <c r="B40" s="320">
        <v>103007</v>
      </c>
      <c r="C40" s="321" t="s">
        <v>377</v>
      </c>
    </row>
    <row r="41" spans="1:3" x14ac:dyDescent="0.25">
      <c r="A41" s="319">
        <v>3</v>
      </c>
      <c r="B41" s="320">
        <v>103028</v>
      </c>
      <c r="C41" s="321" t="s">
        <v>463</v>
      </c>
    </row>
    <row r="42" spans="1:3" x14ac:dyDescent="0.25">
      <c r="A42" s="319">
        <v>3</v>
      </c>
      <c r="B42" s="320">
        <v>104007</v>
      </c>
      <c r="C42" s="321" t="s">
        <v>367</v>
      </c>
    </row>
    <row r="43" spans="1:3" x14ac:dyDescent="0.25">
      <c r="A43" s="319">
        <v>3</v>
      </c>
      <c r="B43" s="320">
        <v>104028</v>
      </c>
      <c r="C43" s="321" t="s">
        <v>464</v>
      </c>
    </row>
    <row r="44" spans="1:3" x14ac:dyDescent="0.25">
      <c r="A44" s="319">
        <v>3</v>
      </c>
      <c r="B44" s="320">
        <v>105007</v>
      </c>
      <c r="C44" s="321" t="s">
        <v>446</v>
      </c>
    </row>
    <row r="45" spans="1:3" x14ac:dyDescent="0.25">
      <c r="A45" s="319">
        <v>3</v>
      </c>
      <c r="B45" s="320">
        <v>106007</v>
      </c>
      <c r="C45" s="321" t="s">
        <v>447</v>
      </c>
    </row>
    <row r="46" spans="1:3" x14ac:dyDescent="0.25">
      <c r="A46" s="319">
        <v>3</v>
      </c>
      <c r="B46" s="320">
        <v>108007</v>
      </c>
      <c r="C46" s="321" t="s">
        <v>448</v>
      </c>
    </row>
    <row r="47" spans="1:3" x14ac:dyDescent="0.25">
      <c r="A47" s="319">
        <v>3</v>
      </c>
      <c r="B47" s="320">
        <v>108028</v>
      </c>
      <c r="C47" s="321" t="s">
        <v>465</v>
      </c>
    </row>
    <row r="48" spans="1:3" x14ac:dyDescent="0.25">
      <c r="A48" s="319">
        <v>3</v>
      </c>
      <c r="B48" s="320">
        <v>108084</v>
      </c>
      <c r="C48" s="321" t="s">
        <v>466</v>
      </c>
    </row>
    <row r="49" spans="1:3" x14ac:dyDescent="0.25">
      <c r="A49" s="319">
        <v>3</v>
      </c>
      <c r="B49" s="320">
        <v>109028</v>
      </c>
      <c r="C49" s="321" t="s">
        <v>467</v>
      </c>
    </row>
    <row r="50" spans="1:3" x14ac:dyDescent="0.25">
      <c r="A50" s="319">
        <v>3</v>
      </c>
      <c r="B50" s="320">
        <v>113007</v>
      </c>
      <c r="C50" s="321" t="s">
        <v>449</v>
      </c>
    </row>
    <row r="51" spans="1:3" x14ac:dyDescent="0.25">
      <c r="A51" s="319">
        <v>3</v>
      </c>
      <c r="B51" s="322">
        <v>117007</v>
      </c>
      <c r="C51" s="321" t="s">
        <v>450</v>
      </c>
    </row>
    <row r="52" spans="1:3" x14ac:dyDescent="0.25">
      <c r="A52" s="319">
        <v>3</v>
      </c>
      <c r="B52" s="322">
        <v>203007</v>
      </c>
      <c r="C52" s="321" t="s">
        <v>451</v>
      </c>
    </row>
    <row r="53" spans="1:3" x14ac:dyDescent="0.25">
      <c r="A53" s="319">
        <v>3</v>
      </c>
      <c r="B53" s="322">
        <v>203028</v>
      </c>
      <c r="C53" s="321" t="s">
        <v>468</v>
      </c>
    </row>
    <row r="54" spans="1:3" x14ac:dyDescent="0.25">
      <c r="A54" s="319">
        <v>3</v>
      </c>
      <c r="B54" s="322">
        <v>500007</v>
      </c>
      <c r="C54" s="321" t="s">
        <v>454</v>
      </c>
    </row>
    <row r="55" spans="1:3" x14ac:dyDescent="0.25">
      <c r="A55" s="319">
        <v>4</v>
      </c>
      <c r="B55" s="320">
        <v>100007</v>
      </c>
      <c r="C55" s="321" t="s">
        <v>442</v>
      </c>
    </row>
    <row r="56" spans="1:3" x14ac:dyDescent="0.25">
      <c r="A56" s="319">
        <v>4</v>
      </c>
      <c r="B56" s="320">
        <v>101007</v>
      </c>
      <c r="C56" s="321" t="s">
        <v>444</v>
      </c>
    </row>
    <row r="57" spans="1:3" x14ac:dyDescent="0.25">
      <c r="A57" s="319">
        <v>4</v>
      </c>
      <c r="B57" s="320">
        <v>102007</v>
      </c>
      <c r="C57" s="321" t="s">
        <v>445</v>
      </c>
    </row>
    <row r="58" spans="1:3" x14ac:dyDescent="0.25">
      <c r="A58" s="319">
        <v>4</v>
      </c>
      <c r="B58" s="320">
        <v>103007</v>
      </c>
      <c r="C58" s="321" t="s">
        <v>377</v>
      </c>
    </row>
    <row r="59" spans="1:3" x14ac:dyDescent="0.25">
      <c r="A59" s="319">
        <v>4</v>
      </c>
      <c r="B59" s="320">
        <v>104007</v>
      </c>
      <c r="C59" s="321" t="s">
        <v>367</v>
      </c>
    </row>
    <row r="60" spans="1:3" x14ac:dyDescent="0.25">
      <c r="A60" s="319">
        <v>4</v>
      </c>
      <c r="B60" s="320">
        <v>105007</v>
      </c>
      <c r="C60" s="321" t="s">
        <v>446</v>
      </c>
    </row>
    <row r="61" spans="1:3" x14ac:dyDescent="0.25">
      <c r="A61" s="319">
        <v>4</v>
      </c>
      <c r="B61" s="320">
        <v>105028</v>
      </c>
      <c r="C61" s="321" t="s">
        <v>469</v>
      </c>
    </row>
    <row r="62" spans="1:3" x14ac:dyDescent="0.25">
      <c r="A62" s="319">
        <v>4</v>
      </c>
      <c r="B62" s="320">
        <v>106007</v>
      </c>
      <c r="C62" s="321" t="s">
        <v>447</v>
      </c>
    </row>
    <row r="63" spans="1:3" x14ac:dyDescent="0.25">
      <c r="A63" s="319">
        <v>4</v>
      </c>
      <c r="B63" s="320">
        <v>107028</v>
      </c>
      <c r="C63" s="321" t="s">
        <v>470</v>
      </c>
    </row>
    <row r="64" spans="1:3" x14ac:dyDescent="0.25">
      <c r="A64" s="319">
        <v>4</v>
      </c>
      <c r="B64" s="320">
        <v>108007</v>
      </c>
      <c r="C64" s="321" t="s">
        <v>448</v>
      </c>
    </row>
    <row r="65" spans="1:3" x14ac:dyDescent="0.25">
      <c r="A65" s="319">
        <v>4</v>
      </c>
      <c r="B65" s="320">
        <v>112084</v>
      </c>
      <c r="C65" s="321" t="s">
        <v>471</v>
      </c>
    </row>
    <row r="66" spans="1:3" x14ac:dyDescent="0.25">
      <c r="A66" s="319">
        <v>4</v>
      </c>
      <c r="B66" s="320">
        <v>113007</v>
      </c>
      <c r="C66" s="321" t="s">
        <v>449</v>
      </c>
    </row>
    <row r="67" spans="1:3" x14ac:dyDescent="0.25">
      <c r="A67" s="319">
        <v>4</v>
      </c>
      <c r="B67" s="322">
        <v>117007</v>
      </c>
      <c r="C67" s="321" t="s">
        <v>450</v>
      </c>
    </row>
    <row r="68" spans="1:3" x14ac:dyDescent="0.25">
      <c r="A68" s="319">
        <v>4</v>
      </c>
      <c r="B68" s="322">
        <v>202028</v>
      </c>
      <c r="C68" s="321" t="s">
        <v>472</v>
      </c>
    </row>
    <row r="69" spans="1:3" x14ac:dyDescent="0.25">
      <c r="A69" s="319">
        <v>4</v>
      </c>
      <c r="B69" s="322">
        <v>203007</v>
      </c>
      <c r="C69" s="321" t="s">
        <v>451</v>
      </c>
    </row>
    <row r="70" spans="1:3" x14ac:dyDescent="0.25">
      <c r="A70" s="319">
        <v>4</v>
      </c>
      <c r="B70" s="322">
        <v>500007</v>
      </c>
      <c r="C70" s="321" t="s">
        <v>454</v>
      </c>
    </row>
    <row r="71" spans="1:3" x14ac:dyDescent="0.25">
      <c r="A71" s="319">
        <v>4</v>
      </c>
      <c r="B71" s="322">
        <v>500014</v>
      </c>
      <c r="C71" s="321" t="s">
        <v>461</v>
      </c>
    </row>
    <row r="72" spans="1:3" x14ac:dyDescent="0.25">
      <c r="A72" s="319">
        <v>5</v>
      </c>
      <c r="B72" s="320">
        <v>100007</v>
      </c>
      <c r="C72" s="321" t="s">
        <v>442</v>
      </c>
    </row>
    <row r="73" spans="1:3" x14ac:dyDescent="0.25">
      <c r="A73" s="319">
        <v>5</v>
      </c>
      <c r="B73" s="320">
        <v>100028</v>
      </c>
      <c r="C73" s="321" t="s">
        <v>443</v>
      </c>
    </row>
    <row r="74" spans="1:3" x14ac:dyDescent="0.25">
      <c r="A74" s="319">
        <v>5</v>
      </c>
      <c r="B74" s="320">
        <v>101007</v>
      </c>
      <c r="C74" s="321" t="s">
        <v>444</v>
      </c>
    </row>
    <row r="75" spans="1:3" x14ac:dyDescent="0.25">
      <c r="A75" s="319">
        <v>5</v>
      </c>
      <c r="B75" s="320">
        <v>102007</v>
      </c>
      <c r="C75" s="321" t="s">
        <v>445</v>
      </c>
    </row>
    <row r="76" spans="1:3" x14ac:dyDescent="0.25">
      <c r="A76" s="319">
        <v>5</v>
      </c>
      <c r="B76" s="320">
        <v>102168</v>
      </c>
      <c r="C76" s="321" t="s">
        <v>473</v>
      </c>
    </row>
    <row r="77" spans="1:3" x14ac:dyDescent="0.25">
      <c r="A77" s="319">
        <v>5</v>
      </c>
      <c r="B77" s="320">
        <v>103007</v>
      </c>
      <c r="C77" s="321" t="s">
        <v>377</v>
      </c>
    </row>
    <row r="78" spans="1:3" x14ac:dyDescent="0.25">
      <c r="A78" s="319">
        <v>5</v>
      </c>
      <c r="B78" s="320">
        <v>104007</v>
      </c>
      <c r="C78" s="321" t="s">
        <v>367</v>
      </c>
    </row>
    <row r="79" spans="1:3" x14ac:dyDescent="0.25">
      <c r="A79" s="319">
        <v>5</v>
      </c>
      <c r="B79" s="320">
        <v>105007</v>
      </c>
      <c r="C79" s="321" t="s">
        <v>446</v>
      </c>
    </row>
    <row r="80" spans="1:3" x14ac:dyDescent="0.25">
      <c r="A80" s="319">
        <v>5</v>
      </c>
      <c r="B80" s="320">
        <v>106007</v>
      </c>
      <c r="C80" s="321" t="s">
        <v>447</v>
      </c>
    </row>
    <row r="81" spans="1:3" x14ac:dyDescent="0.25">
      <c r="A81" s="319">
        <v>5</v>
      </c>
      <c r="B81" s="320">
        <v>108007</v>
      </c>
      <c r="C81" s="321" t="s">
        <v>448</v>
      </c>
    </row>
    <row r="82" spans="1:3" x14ac:dyDescent="0.25">
      <c r="A82" s="319">
        <v>5</v>
      </c>
      <c r="B82" s="320">
        <v>113007</v>
      </c>
      <c r="C82" s="321" t="s">
        <v>449</v>
      </c>
    </row>
    <row r="83" spans="1:3" x14ac:dyDescent="0.25">
      <c r="A83" s="319">
        <v>5</v>
      </c>
      <c r="B83" s="322">
        <v>117007</v>
      </c>
      <c r="C83" s="321" t="s">
        <v>450</v>
      </c>
    </row>
    <row r="84" spans="1:3" x14ac:dyDescent="0.25">
      <c r="A84" s="319">
        <v>5</v>
      </c>
      <c r="B84" s="322">
        <v>203007</v>
      </c>
      <c r="C84" s="321" t="s">
        <v>451</v>
      </c>
    </row>
    <row r="85" spans="1:3" x14ac:dyDescent="0.25">
      <c r="A85" s="319">
        <v>5</v>
      </c>
      <c r="B85" s="320">
        <v>206028</v>
      </c>
      <c r="C85" s="321" t="s">
        <v>452</v>
      </c>
    </row>
    <row r="86" spans="1:3" x14ac:dyDescent="0.25">
      <c r="A86" s="319">
        <v>5</v>
      </c>
      <c r="B86" s="320">
        <v>317028</v>
      </c>
      <c r="C86" s="321" t="s">
        <v>453</v>
      </c>
    </row>
    <row r="87" spans="1:3" x14ac:dyDescent="0.25">
      <c r="A87" s="319">
        <v>5</v>
      </c>
      <c r="B87" s="322">
        <v>500007</v>
      </c>
      <c r="C87" s="321" t="s">
        <v>454</v>
      </c>
    </row>
    <row r="88" spans="1:3" x14ac:dyDescent="0.25">
      <c r="A88" s="319">
        <v>6</v>
      </c>
      <c r="B88" s="320">
        <v>100007</v>
      </c>
      <c r="C88" s="321" t="s">
        <v>442</v>
      </c>
    </row>
    <row r="89" spans="1:3" x14ac:dyDescent="0.25">
      <c r="A89" s="319">
        <v>6</v>
      </c>
      <c r="B89" s="320">
        <v>101007</v>
      </c>
      <c r="C89" s="321" t="s">
        <v>444</v>
      </c>
    </row>
    <row r="90" spans="1:3" x14ac:dyDescent="0.25">
      <c r="A90" s="319">
        <v>6</v>
      </c>
      <c r="B90" s="320">
        <v>101028</v>
      </c>
      <c r="C90" s="321" t="s">
        <v>455</v>
      </c>
    </row>
    <row r="91" spans="1:3" x14ac:dyDescent="0.25">
      <c r="A91" s="319">
        <v>6</v>
      </c>
      <c r="B91" s="320">
        <v>102007</v>
      </c>
      <c r="C91" s="321" t="s">
        <v>445</v>
      </c>
    </row>
    <row r="92" spans="1:3" x14ac:dyDescent="0.25">
      <c r="A92" s="319">
        <v>6</v>
      </c>
      <c r="B92" s="320">
        <v>103007</v>
      </c>
      <c r="C92" s="321" t="s">
        <v>377</v>
      </c>
    </row>
    <row r="93" spans="1:3" x14ac:dyDescent="0.25">
      <c r="A93" s="319">
        <v>6</v>
      </c>
      <c r="B93" s="320">
        <v>104007</v>
      </c>
      <c r="C93" s="321" t="s">
        <v>367</v>
      </c>
    </row>
    <row r="94" spans="1:3" x14ac:dyDescent="0.25">
      <c r="A94" s="319">
        <v>6</v>
      </c>
      <c r="B94" s="320">
        <v>104168</v>
      </c>
      <c r="C94" s="321" t="s">
        <v>474</v>
      </c>
    </row>
    <row r="95" spans="1:3" x14ac:dyDescent="0.25">
      <c r="A95" s="319">
        <v>6</v>
      </c>
      <c r="B95" s="320">
        <v>105007</v>
      </c>
      <c r="C95" s="321" t="s">
        <v>446</v>
      </c>
    </row>
    <row r="96" spans="1:3" x14ac:dyDescent="0.25">
      <c r="A96" s="319">
        <v>6</v>
      </c>
      <c r="B96" s="320">
        <v>106007</v>
      </c>
      <c r="C96" s="321" t="s">
        <v>447</v>
      </c>
    </row>
    <row r="97" spans="1:3" x14ac:dyDescent="0.25">
      <c r="A97" s="319">
        <v>6</v>
      </c>
      <c r="B97" s="320">
        <v>108007</v>
      </c>
      <c r="C97" s="321" t="s">
        <v>448</v>
      </c>
    </row>
    <row r="98" spans="1:3" x14ac:dyDescent="0.25">
      <c r="A98" s="319">
        <v>6</v>
      </c>
      <c r="B98" s="320">
        <v>110028</v>
      </c>
      <c r="C98" s="321" t="s">
        <v>457</v>
      </c>
    </row>
    <row r="99" spans="1:3" x14ac:dyDescent="0.25">
      <c r="A99" s="319">
        <v>6</v>
      </c>
      <c r="B99" s="320">
        <v>111028</v>
      </c>
      <c r="C99" s="321" t="s">
        <v>458</v>
      </c>
    </row>
    <row r="100" spans="1:3" x14ac:dyDescent="0.25">
      <c r="A100" s="319">
        <v>6</v>
      </c>
      <c r="B100" s="320">
        <v>113007</v>
      </c>
      <c r="C100" s="321" t="s">
        <v>449</v>
      </c>
    </row>
    <row r="101" spans="1:3" x14ac:dyDescent="0.25">
      <c r="A101" s="319">
        <v>6</v>
      </c>
      <c r="B101" s="320">
        <v>115028</v>
      </c>
      <c r="C101" s="321" t="s">
        <v>459</v>
      </c>
    </row>
    <row r="102" spans="1:3" x14ac:dyDescent="0.25">
      <c r="A102" s="319">
        <v>6</v>
      </c>
      <c r="B102" s="322">
        <v>117007</v>
      </c>
      <c r="C102" s="321" t="s">
        <v>450</v>
      </c>
    </row>
    <row r="103" spans="1:3" x14ac:dyDescent="0.25">
      <c r="A103" s="319">
        <v>6</v>
      </c>
      <c r="B103" s="322">
        <v>117028</v>
      </c>
      <c r="C103" s="321" t="s">
        <v>460</v>
      </c>
    </row>
    <row r="104" spans="1:3" x14ac:dyDescent="0.25">
      <c r="A104" s="319">
        <v>6</v>
      </c>
      <c r="B104" s="322">
        <v>203007</v>
      </c>
      <c r="C104" s="321" t="s">
        <v>451</v>
      </c>
    </row>
    <row r="105" spans="1:3" x14ac:dyDescent="0.25">
      <c r="A105" s="319">
        <v>6</v>
      </c>
      <c r="B105" s="322">
        <v>500007</v>
      </c>
      <c r="C105" s="321" t="s">
        <v>454</v>
      </c>
    </row>
    <row r="106" spans="1:3" x14ac:dyDescent="0.25">
      <c r="A106" s="319">
        <v>6</v>
      </c>
      <c r="B106" s="322">
        <v>500014</v>
      </c>
      <c r="C106" s="321" t="s">
        <v>461</v>
      </c>
    </row>
    <row r="107" spans="1:3" x14ac:dyDescent="0.25">
      <c r="A107" s="319">
        <v>7</v>
      </c>
      <c r="B107" s="320">
        <v>100007</v>
      </c>
      <c r="C107" s="321" t="s">
        <v>442</v>
      </c>
    </row>
    <row r="108" spans="1:3" x14ac:dyDescent="0.25">
      <c r="A108" s="319">
        <v>7</v>
      </c>
      <c r="B108" s="320">
        <v>101007</v>
      </c>
      <c r="C108" s="321" t="s">
        <v>444</v>
      </c>
    </row>
    <row r="109" spans="1:3" x14ac:dyDescent="0.25">
      <c r="A109" s="319">
        <v>7</v>
      </c>
      <c r="B109" s="320">
        <v>102007</v>
      </c>
      <c r="C109" s="321" t="s">
        <v>445</v>
      </c>
    </row>
    <row r="110" spans="1:3" x14ac:dyDescent="0.25">
      <c r="A110" s="319">
        <v>7</v>
      </c>
      <c r="B110" s="320">
        <v>102028</v>
      </c>
      <c r="C110" s="321" t="s">
        <v>462</v>
      </c>
    </row>
    <row r="111" spans="1:3" x14ac:dyDescent="0.25">
      <c r="A111" s="319">
        <v>7</v>
      </c>
      <c r="B111" s="320">
        <v>103007</v>
      </c>
      <c r="C111" s="321" t="s">
        <v>377</v>
      </c>
    </row>
    <row r="112" spans="1:3" x14ac:dyDescent="0.25">
      <c r="A112" s="319">
        <v>7</v>
      </c>
      <c r="B112" s="320">
        <v>103028</v>
      </c>
      <c r="C112" s="321" t="s">
        <v>463</v>
      </c>
    </row>
    <row r="113" spans="1:3" x14ac:dyDescent="0.25">
      <c r="A113" s="319">
        <v>7</v>
      </c>
      <c r="B113" s="320">
        <v>104007</v>
      </c>
      <c r="C113" s="321" t="s">
        <v>367</v>
      </c>
    </row>
    <row r="114" spans="1:3" x14ac:dyDescent="0.25">
      <c r="A114" s="319">
        <v>7</v>
      </c>
      <c r="B114" s="320">
        <v>104028</v>
      </c>
      <c r="C114" s="321" t="s">
        <v>464</v>
      </c>
    </row>
    <row r="115" spans="1:3" x14ac:dyDescent="0.25">
      <c r="A115" s="319">
        <v>7</v>
      </c>
      <c r="B115" s="320">
        <v>104084</v>
      </c>
      <c r="C115" s="321" t="s">
        <v>475</v>
      </c>
    </row>
    <row r="116" spans="1:3" x14ac:dyDescent="0.25">
      <c r="A116" s="319">
        <v>7</v>
      </c>
      <c r="B116" s="320">
        <v>105007</v>
      </c>
      <c r="C116" s="321" t="s">
        <v>446</v>
      </c>
    </row>
    <row r="117" spans="1:3" x14ac:dyDescent="0.25">
      <c r="A117" s="319">
        <v>7</v>
      </c>
      <c r="B117" s="320">
        <v>106007</v>
      </c>
      <c r="C117" s="321" t="s">
        <v>447</v>
      </c>
    </row>
    <row r="118" spans="1:3" x14ac:dyDescent="0.25">
      <c r="A118" s="319">
        <v>7</v>
      </c>
      <c r="B118" s="320">
        <v>107168</v>
      </c>
      <c r="C118" s="321" t="s">
        <v>476</v>
      </c>
    </row>
    <row r="119" spans="1:3" x14ac:dyDescent="0.25">
      <c r="A119" s="319">
        <v>7</v>
      </c>
      <c r="B119" s="320">
        <v>108007</v>
      </c>
      <c r="C119" s="321" t="s">
        <v>448</v>
      </c>
    </row>
    <row r="120" spans="1:3" x14ac:dyDescent="0.25">
      <c r="A120" s="319">
        <v>7</v>
      </c>
      <c r="B120" s="320">
        <v>108028</v>
      </c>
      <c r="C120" s="321" t="s">
        <v>465</v>
      </c>
    </row>
    <row r="121" spans="1:3" x14ac:dyDescent="0.25">
      <c r="A121" s="319">
        <v>7</v>
      </c>
      <c r="B121" s="320">
        <v>109028</v>
      </c>
      <c r="C121" s="321" t="s">
        <v>467</v>
      </c>
    </row>
    <row r="122" spans="1:3" x14ac:dyDescent="0.25">
      <c r="A122" s="319">
        <v>7</v>
      </c>
      <c r="B122" s="320">
        <v>113007</v>
      </c>
      <c r="C122" s="321" t="s">
        <v>449</v>
      </c>
    </row>
    <row r="123" spans="1:3" x14ac:dyDescent="0.25">
      <c r="A123" s="319">
        <v>7</v>
      </c>
      <c r="B123" s="322">
        <v>117007</v>
      </c>
      <c r="C123" s="321" t="s">
        <v>450</v>
      </c>
    </row>
    <row r="124" spans="1:3" x14ac:dyDescent="0.25">
      <c r="A124" s="319">
        <v>7</v>
      </c>
      <c r="B124" s="322">
        <v>203007</v>
      </c>
      <c r="C124" s="321" t="s">
        <v>451</v>
      </c>
    </row>
    <row r="125" spans="1:3" x14ac:dyDescent="0.25">
      <c r="A125" s="319">
        <v>7</v>
      </c>
      <c r="B125" s="322">
        <v>203028</v>
      </c>
      <c r="C125" s="321" t="s">
        <v>468</v>
      </c>
    </row>
    <row r="126" spans="1:3" x14ac:dyDescent="0.25">
      <c r="A126" s="319">
        <v>7</v>
      </c>
      <c r="B126" s="322">
        <v>500007</v>
      </c>
      <c r="C126" s="321" t="s">
        <v>454</v>
      </c>
    </row>
    <row r="127" spans="1:3" x14ac:dyDescent="0.25">
      <c r="A127" s="319">
        <v>8</v>
      </c>
      <c r="B127" s="320">
        <v>100007</v>
      </c>
      <c r="C127" s="321" t="s">
        <v>442</v>
      </c>
    </row>
    <row r="128" spans="1:3" x14ac:dyDescent="0.25">
      <c r="A128" s="319">
        <v>8</v>
      </c>
      <c r="B128" s="320">
        <v>101007</v>
      </c>
      <c r="C128" s="321" t="s">
        <v>444</v>
      </c>
    </row>
    <row r="129" spans="1:3" x14ac:dyDescent="0.25">
      <c r="A129" s="319">
        <v>8</v>
      </c>
      <c r="B129" s="320">
        <v>102007</v>
      </c>
      <c r="C129" s="321" t="s">
        <v>445</v>
      </c>
    </row>
    <row r="130" spans="1:3" x14ac:dyDescent="0.25">
      <c r="A130" s="319">
        <v>8</v>
      </c>
      <c r="B130" s="320">
        <v>103007</v>
      </c>
      <c r="C130" s="321" t="s">
        <v>377</v>
      </c>
    </row>
    <row r="131" spans="1:3" x14ac:dyDescent="0.25">
      <c r="A131" s="319">
        <v>8</v>
      </c>
      <c r="B131" s="320">
        <v>104007</v>
      </c>
      <c r="C131" s="321" t="s">
        <v>367</v>
      </c>
    </row>
    <row r="132" spans="1:3" x14ac:dyDescent="0.25">
      <c r="A132" s="319">
        <v>8</v>
      </c>
      <c r="B132" s="320">
        <v>105007</v>
      </c>
      <c r="C132" s="321" t="s">
        <v>446</v>
      </c>
    </row>
    <row r="133" spans="1:3" x14ac:dyDescent="0.25">
      <c r="A133" s="319">
        <v>8</v>
      </c>
      <c r="B133" s="320">
        <v>105028</v>
      </c>
      <c r="C133" s="321" t="s">
        <v>469</v>
      </c>
    </row>
    <row r="134" spans="1:3" x14ac:dyDescent="0.25">
      <c r="A134" s="319">
        <v>8</v>
      </c>
      <c r="B134" s="320">
        <v>106007</v>
      </c>
      <c r="C134" s="321" t="s">
        <v>447</v>
      </c>
    </row>
    <row r="135" spans="1:3" x14ac:dyDescent="0.25">
      <c r="A135" s="319">
        <v>8</v>
      </c>
      <c r="B135" s="320">
        <v>107028</v>
      </c>
      <c r="C135" s="321" t="s">
        <v>470</v>
      </c>
    </row>
    <row r="136" spans="1:3" x14ac:dyDescent="0.25">
      <c r="A136" s="319">
        <v>8</v>
      </c>
      <c r="B136" s="320">
        <v>107336</v>
      </c>
      <c r="C136" s="321" t="s">
        <v>477</v>
      </c>
    </row>
    <row r="137" spans="1:3" x14ac:dyDescent="0.25">
      <c r="A137" s="319">
        <v>8</v>
      </c>
      <c r="B137" s="320">
        <v>108007</v>
      </c>
      <c r="C137" s="321" t="s">
        <v>448</v>
      </c>
    </row>
    <row r="138" spans="1:3" x14ac:dyDescent="0.25">
      <c r="A138" s="319">
        <v>8</v>
      </c>
      <c r="B138" s="320">
        <v>113007</v>
      </c>
      <c r="C138" s="321" t="s">
        <v>449</v>
      </c>
    </row>
    <row r="139" spans="1:3" x14ac:dyDescent="0.25">
      <c r="A139" s="319">
        <v>8</v>
      </c>
      <c r="B139" s="322">
        <v>117007</v>
      </c>
      <c r="C139" s="321" t="s">
        <v>450</v>
      </c>
    </row>
    <row r="140" spans="1:3" x14ac:dyDescent="0.25">
      <c r="A140" s="319">
        <v>8</v>
      </c>
      <c r="B140" s="322">
        <v>202028</v>
      </c>
      <c r="C140" s="321" t="s">
        <v>472</v>
      </c>
    </row>
    <row r="141" spans="1:3" x14ac:dyDescent="0.25">
      <c r="A141" s="319">
        <v>8</v>
      </c>
      <c r="B141" s="322">
        <v>203007</v>
      </c>
      <c r="C141" s="321" t="s">
        <v>451</v>
      </c>
    </row>
    <row r="142" spans="1:3" x14ac:dyDescent="0.25">
      <c r="A142" s="319">
        <v>8</v>
      </c>
      <c r="B142" s="322">
        <v>500007</v>
      </c>
      <c r="C142" s="321" t="s">
        <v>454</v>
      </c>
    </row>
    <row r="143" spans="1:3" x14ac:dyDescent="0.25">
      <c r="A143" s="319">
        <v>8</v>
      </c>
      <c r="B143" s="322">
        <v>500014</v>
      </c>
      <c r="C143" s="321" t="s">
        <v>461</v>
      </c>
    </row>
    <row r="144" spans="1:3" x14ac:dyDescent="0.25">
      <c r="A144" s="319">
        <v>9</v>
      </c>
      <c r="B144" s="320">
        <v>100007</v>
      </c>
      <c r="C144" s="321" t="s">
        <v>442</v>
      </c>
    </row>
    <row r="145" spans="1:3" x14ac:dyDescent="0.25">
      <c r="A145" s="319">
        <v>9</v>
      </c>
      <c r="B145" s="320">
        <v>100028</v>
      </c>
      <c r="C145" s="321" t="s">
        <v>443</v>
      </c>
    </row>
    <row r="146" spans="1:3" x14ac:dyDescent="0.25">
      <c r="A146" s="319">
        <v>9</v>
      </c>
      <c r="B146" s="320">
        <v>101007</v>
      </c>
      <c r="C146" s="321" t="s">
        <v>444</v>
      </c>
    </row>
    <row r="147" spans="1:3" x14ac:dyDescent="0.25">
      <c r="A147" s="319">
        <v>9</v>
      </c>
      <c r="B147" s="320">
        <v>102007</v>
      </c>
      <c r="C147" s="321" t="s">
        <v>445</v>
      </c>
    </row>
    <row r="148" spans="1:3" x14ac:dyDescent="0.25">
      <c r="A148" s="319">
        <v>9</v>
      </c>
      <c r="B148" s="320">
        <v>103007</v>
      </c>
      <c r="C148" s="321" t="s">
        <v>377</v>
      </c>
    </row>
    <row r="149" spans="1:3" x14ac:dyDescent="0.25">
      <c r="A149" s="319">
        <v>9</v>
      </c>
      <c r="B149" s="320">
        <v>104007</v>
      </c>
      <c r="C149" s="321" t="s">
        <v>367</v>
      </c>
    </row>
    <row r="150" spans="1:3" x14ac:dyDescent="0.25">
      <c r="A150" s="319">
        <v>9</v>
      </c>
      <c r="B150" s="320">
        <v>105007</v>
      </c>
      <c r="C150" s="321" t="s">
        <v>446</v>
      </c>
    </row>
    <row r="151" spans="1:3" x14ac:dyDescent="0.25">
      <c r="A151" s="319">
        <v>9</v>
      </c>
      <c r="B151" s="320">
        <v>106007</v>
      </c>
      <c r="C151" s="321" t="s">
        <v>447</v>
      </c>
    </row>
    <row r="152" spans="1:3" x14ac:dyDescent="0.25">
      <c r="A152" s="319">
        <v>9</v>
      </c>
      <c r="B152" s="320">
        <v>108007</v>
      </c>
      <c r="C152" s="321" t="s">
        <v>448</v>
      </c>
    </row>
    <row r="153" spans="1:3" x14ac:dyDescent="0.25">
      <c r="A153" s="319">
        <v>9</v>
      </c>
      <c r="B153" s="320">
        <v>108336</v>
      </c>
      <c r="C153" s="321" t="s">
        <v>478</v>
      </c>
    </row>
    <row r="154" spans="1:3" x14ac:dyDescent="0.25">
      <c r="A154" s="319">
        <v>9</v>
      </c>
      <c r="B154" s="320">
        <v>113007</v>
      </c>
      <c r="C154" s="321" t="s">
        <v>449</v>
      </c>
    </row>
    <row r="155" spans="1:3" x14ac:dyDescent="0.25">
      <c r="A155" s="319">
        <v>9</v>
      </c>
      <c r="B155" s="322">
        <v>117007</v>
      </c>
      <c r="C155" s="321" t="s">
        <v>450</v>
      </c>
    </row>
    <row r="156" spans="1:3" x14ac:dyDescent="0.25">
      <c r="A156" s="319">
        <v>9</v>
      </c>
      <c r="B156" s="322">
        <v>203007</v>
      </c>
      <c r="C156" s="321" t="s">
        <v>451</v>
      </c>
    </row>
    <row r="157" spans="1:3" x14ac:dyDescent="0.25">
      <c r="A157" s="319">
        <v>9</v>
      </c>
      <c r="B157" s="320">
        <v>206028</v>
      </c>
      <c r="C157" s="321" t="s">
        <v>452</v>
      </c>
    </row>
    <row r="158" spans="1:3" x14ac:dyDescent="0.25">
      <c r="A158" s="319">
        <v>9</v>
      </c>
      <c r="B158" s="320">
        <v>317028</v>
      </c>
      <c r="C158" s="321" t="s">
        <v>453</v>
      </c>
    </row>
    <row r="159" spans="1:3" x14ac:dyDescent="0.25">
      <c r="A159" s="319">
        <v>9</v>
      </c>
      <c r="B159" s="322">
        <v>500007</v>
      </c>
      <c r="C159" s="321" t="s">
        <v>454</v>
      </c>
    </row>
    <row r="160" spans="1:3" x14ac:dyDescent="0.25">
      <c r="A160" s="319">
        <v>10</v>
      </c>
      <c r="B160" s="323">
        <v>100007</v>
      </c>
      <c r="C160" s="321" t="s">
        <v>442</v>
      </c>
    </row>
    <row r="161" spans="1:3" x14ac:dyDescent="0.25">
      <c r="A161" s="319">
        <v>10</v>
      </c>
      <c r="B161" s="323">
        <v>101007</v>
      </c>
      <c r="C161" s="321" t="s">
        <v>444</v>
      </c>
    </row>
    <row r="162" spans="1:3" x14ac:dyDescent="0.25">
      <c r="A162" s="319">
        <v>10</v>
      </c>
      <c r="B162" s="323">
        <v>101028</v>
      </c>
      <c r="C162" s="321" t="s">
        <v>455</v>
      </c>
    </row>
    <row r="163" spans="1:3" x14ac:dyDescent="0.25">
      <c r="A163" s="319">
        <v>10</v>
      </c>
      <c r="B163" s="323">
        <v>102007</v>
      </c>
      <c r="C163" s="321" t="s">
        <v>445</v>
      </c>
    </row>
    <row r="164" spans="1:3" x14ac:dyDescent="0.25">
      <c r="A164" s="319">
        <v>10</v>
      </c>
      <c r="B164" s="323">
        <v>103007</v>
      </c>
      <c r="C164" s="321" t="s">
        <v>377</v>
      </c>
    </row>
    <row r="165" spans="1:3" x14ac:dyDescent="0.25">
      <c r="A165" s="319">
        <v>10</v>
      </c>
      <c r="B165" s="323">
        <v>104007</v>
      </c>
      <c r="C165" s="321" t="s">
        <v>367</v>
      </c>
    </row>
    <row r="166" spans="1:3" x14ac:dyDescent="0.25">
      <c r="A166" s="319">
        <v>10</v>
      </c>
      <c r="B166" s="323">
        <v>105007</v>
      </c>
      <c r="C166" s="321" t="s">
        <v>446</v>
      </c>
    </row>
    <row r="167" spans="1:3" x14ac:dyDescent="0.25">
      <c r="A167" s="319">
        <v>10</v>
      </c>
      <c r="B167" s="323">
        <v>105672</v>
      </c>
      <c r="C167" s="321" t="s">
        <v>479</v>
      </c>
    </row>
    <row r="168" spans="1:3" x14ac:dyDescent="0.25">
      <c r="A168" s="319">
        <v>10</v>
      </c>
      <c r="B168" s="323">
        <v>106007</v>
      </c>
      <c r="C168" s="321" t="s">
        <v>447</v>
      </c>
    </row>
    <row r="169" spans="1:3" x14ac:dyDescent="0.25">
      <c r="A169" s="319">
        <v>10</v>
      </c>
      <c r="B169" s="323">
        <v>108007</v>
      </c>
      <c r="C169" s="321" t="s">
        <v>448</v>
      </c>
    </row>
    <row r="170" spans="1:3" x14ac:dyDescent="0.25">
      <c r="A170" s="319">
        <v>10</v>
      </c>
      <c r="B170" s="323">
        <v>110028</v>
      </c>
      <c r="C170" s="321" t="s">
        <v>457</v>
      </c>
    </row>
    <row r="171" spans="1:3" x14ac:dyDescent="0.25">
      <c r="A171" s="319">
        <v>10</v>
      </c>
      <c r="B171" s="323">
        <v>111028</v>
      </c>
      <c r="C171" s="321" t="s">
        <v>458</v>
      </c>
    </row>
    <row r="172" spans="1:3" x14ac:dyDescent="0.25">
      <c r="A172" s="319">
        <v>10</v>
      </c>
      <c r="B172" s="323">
        <v>113007</v>
      </c>
      <c r="C172" s="321" t="s">
        <v>449</v>
      </c>
    </row>
    <row r="173" spans="1:3" x14ac:dyDescent="0.25">
      <c r="A173" s="319">
        <v>10</v>
      </c>
      <c r="B173" s="323">
        <v>115028</v>
      </c>
      <c r="C173" s="321" t="s">
        <v>459</v>
      </c>
    </row>
    <row r="174" spans="1:3" x14ac:dyDescent="0.25">
      <c r="A174" s="319">
        <v>10</v>
      </c>
      <c r="B174" s="324">
        <v>117007</v>
      </c>
      <c r="C174" s="321" t="s">
        <v>450</v>
      </c>
    </row>
    <row r="175" spans="1:3" x14ac:dyDescent="0.25">
      <c r="A175" s="319">
        <v>10</v>
      </c>
      <c r="B175" s="324">
        <v>117028</v>
      </c>
      <c r="C175" s="321" t="s">
        <v>460</v>
      </c>
    </row>
    <row r="176" spans="1:3" x14ac:dyDescent="0.25">
      <c r="A176" s="319">
        <v>10</v>
      </c>
      <c r="B176" s="324">
        <v>203007</v>
      </c>
      <c r="C176" s="321" t="s">
        <v>451</v>
      </c>
    </row>
    <row r="177" spans="1:3" x14ac:dyDescent="0.25">
      <c r="A177" s="319">
        <v>10</v>
      </c>
      <c r="B177" s="324">
        <v>500007</v>
      </c>
      <c r="C177" s="321" t="s">
        <v>454</v>
      </c>
    </row>
    <row r="178" spans="1:3" x14ac:dyDescent="0.25">
      <c r="A178" s="319">
        <v>10</v>
      </c>
      <c r="B178" s="324">
        <v>500014</v>
      </c>
      <c r="C178" s="321" t="s">
        <v>461</v>
      </c>
    </row>
    <row r="179" spans="1:3" s="327" customFormat="1" x14ac:dyDescent="0.25">
      <c r="A179" s="325">
        <v>11</v>
      </c>
      <c r="B179" s="323">
        <v>100007</v>
      </c>
      <c r="C179" s="326" t="s">
        <v>442</v>
      </c>
    </row>
    <row r="180" spans="1:3" s="327" customFormat="1" x14ac:dyDescent="0.25">
      <c r="A180" s="325">
        <v>11</v>
      </c>
      <c r="B180" s="323">
        <v>101007</v>
      </c>
      <c r="C180" s="326" t="s">
        <v>444</v>
      </c>
    </row>
    <row r="181" spans="1:3" s="327" customFormat="1" x14ac:dyDescent="0.25">
      <c r="A181" s="325">
        <v>11</v>
      </c>
      <c r="B181" s="323">
        <v>102007</v>
      </c>
      <c r="C181" s="326" t="s">
        <v>445</v>
      </c>
    </row>
    <row r="182" spans="1:3" s="327" customFormat="1" x14ac:dyDescent="0.25">
      <c r="A182" s="325">
        <v>11</v>
      </c>
      <c r="B182" s="323">
        <v>102028</v>
      </c>
      <c r="C182" s="326" t="s">
        <v>462</v>
      </c>
    </row>
    <row r="183" spans="1:3" s="327" customFormat="1" x14ac:dyDescent="0.25">
      <c r="A183" s="325">
        <v>11</v>
      </c>
      <c r="B183" s="323">
        <v>103007</v>
      </c>
      <c r="C183" s="326" t="s">
        <v>377</v>
      </c>
    </row>
    <row r="184" spans="1:3" s="327" customFormat="1" x14ac:dyDescent="0.25">
      <c r="A184" s="325">
        <v>11</v>
      </c>
      <c r="B184" s="323">
        <v>103028</v>
      </c>
      <c r="C184" s="326" t="s">
        <v>463</v>
      </c>
    </row>
    <row r="185" spans="1:3" s="327" customFormat="1" x14ac:dyDescent="0.25">
      <c r="A185" s="325">
        <v>11</v>
      </c>
      <c r="B185" s="323">
        <v>104007</v>
      </c>
      <c r="C185" s="326" t="s">
        <v>367</v>
      </c>
    </row>
    <row r="186" spans="1:3" s="327" customFormat="1" x14ac:dyDescent="0.25">
      <c r="A186" s="325">
        <v>11</v>
      </c>
      <c r="B186" s="323">
        <v>104028</v>
      </c>
      <c r="C186" s="326" t="s">
        <v>464</v>
      </c>
    </row>
    <row r="187" spans="1:3" s="327" customFormat="1" x14ac:dyDescent="0.25">
      <c r="A187" s="325">
        <v>11</v>
      </c>
      <c r="B187" s="323">
        <v>105007</v>
      </c>
      <c r="C187" s="326" t="s">
        <v>446</v>
      </c>
    </row>
    <row r="188" spans="1:3" s="327" customFormat="1" x14ac:dyDescent="0.25">
      <c r="A188" s="325">
        <v>11</v>
      </c>
      <c r="B188" s="323">
        <v>106007</v>
      </c>
      <c r="C188" s="326" t="s">
        <v>447</v>
      </c>
    </row>
    <row r="189" spans="1:3" s="327" customFormat="1" x14ac:dyDescent="0.25">
      <c r="A189" s="325">
        <v>11</v>
      </c>
      <c r="B189" s="323">
        <v>108007</v>
      </c>
      <c r="C189" s="326" t="s">
        <v>448</v>
      </c>
    </row>
    <row r="190" spans="1:3" s="327" customFormat="1" x14ac:dyDescent="0.25">
      <c r="A190" s="325">
        <v>11</v>
      </c>
      <c r="B190" s="323">
        <v>108028</v>
      </c>
      <c r="C190" s="326" t="s">
        <v>465</v>
      </c>
    </row>
    <row r="191" spans="1:3" s="327" customFormat="1" x14ac:dyDescent="0.25">
      <c r="A191" s="325">
        <v>11</v>
      </c>
      <c r="B191" s="323">
        <v>109028</v>
      </c>
      <c r="C191" s="326" t="s">
        <v>467</v>
      </c>
    </row>
    <row r="192" spans="1:3" s="327" customFormat="1" x14ac:dyDescent="0.25">
      <c r="A192" s="325">
        <v>11</v>
      </c>
      <c r="B192" s="323">
        <v>113007</v>
      </c>
      <c r="C192" s="326" t="s">
        <v>449</v>
      </c>
    </row>
    <row r="193" spans="1:3" s="327" customFormat="1" x14ac:dyDescent="0.25">
      <c r="A193" s="325">
        <v>11</v>
      </c>
      <c r="B193" s="324">
        <v>117007</v>
      </c>
      <c r="C193" s="326" t="s">
        <v>450</v>
      </c>
    </row>
    <row r="194" spans="1:3" s="327" customFormat="1" x14ac:dyDescent="0.25">
      <c r="A194" s="325">
        <v>11</v>
      </c>
      <c r="B194" s="324">
        <v>203007</v>
      </c>
      <c r="C194" s="326" t="s">
        <v>451</v>
      </c>
    </row>
    <row r="195" spans="1:3" s="327" customFormat="1" x14ac:dyDescent="0.25">
      <c r="A195" s="325">
        <v>11</v>
      </c>
      <c r="B195" s="324">
        <v>203028</v>
      </c>
      <c r="C195" s="326" t="s">
        <v>468</v>
      </c>
    </row>
    <row r="196" spans="1:3" s="327" customFormat="1" x14ac:dyDescent="0.25">
      <c r="A196" s="325">
        <v>11</v>
      </c>
      <c r="B196" s="324">
        <v>500007</v>
      </c>
      <c r="C196" s="321" t="s">
        <v>454</v>
      </c>
    </row>
    <row r="197" spans="1:3" x14ac:dyDescent="0.25">
      <c r="A197" s="319">
        <v>12</v>
      </c>
      <c r="B197" s="320">
        <v>100007</v>
      </c>
      <c r="C197" s="321" t="s">
        <v>442</v>
      </c>
    </row>
    <row r="198" spans="1:3" x14ac:dyDescent="0.25">
      <c r="A198" s="319">
        <v>12</v>
      </c>
      <c r="B198" s="320">
        <v>101007</v>
      </c>
      <c r="C198" s="321" t="s">
        <v>444</v>
      </c>
    </row>
    <row r="199" spans="1:3" x14ac:dyDescent="0.25">
      <c r="A199" s="319">
        <v>12</v>
      </c>
      <c r="B199" s="320">
        <v>102007</v>
      </c>
      <c r="C199" s="321" t="s">
        <v>445</v>
      </c>
    </row>
    <row r="200" spans="1:3" x14ac:dyDescent="0.25">
      <c r="A200" s="319">
        <v>12</v>
      </c>
      <c r="B200" s="320">
        <v>103007</v>
      </c>
      <c r="C200" s="321" t="s">
        <v>377</v>
      </c>
    </row>
    <row r="201" spans="1:3" x14ac:dyDescent="0.25">
      <c r="A201" s="319">
        <v>12</v>
      </c>
      <c r="B201" s="320">
        <v>104007</v>
      </c>
      <c r="C201" s="321" t="s">
        <v>367</v>
      </c>
    </row>
    <row r="202" spans="1:3" x14ac:dyDescent="0.25">
      <c r="A202" s="319">
        <v>12</v>
      </c>
      <c r="B202" s="320">
        <v>105007</v>
      </c>
      <c r="C202" s="321" t="s">
        <v>446</v>
      </c>
    </row>
    <row r="203" spans="1:3" x14ac:dyDescent="0.25">
      <c r="A203" s="319">
        <v>12</v>
      </c>
      <c r="B203" s="320">
        <v>105028</v>
      </c>
      <c r="C203" s="321" t="s">
        <v>469</v>
      </c>
    </row>
    <row r="204" spans="1:3" x14ac:dyDescent="0.25">
      <c r="A204" s="319">
        <v>12</v>
      </c>
      <c r="B204" s="320">
        <v>106007</v>
      </c>
      <c r="C204" s="321" t="s">
        <v>447</v>
      </c>
    </row>
    <row r="205" spans="1:3" x14ac:dyDescent="0.25">
      <c r="A205" s="319">
        <v>12</v>
      </c>
      <c r="B205" s="320">
        <v>107028</v>
      </c>
      <c r="C205" s="321" t="s">
        <v>470</v>
      </c>
    </row>
    <row r="206" spans="1:3" x14ac:dyDescent="0.25">
      <c r="A206" s="319">
        <v>12</v>
      </c>
      <c r="B206" s="320">
        <v>108007</v>
      </c>
      <c r="C206" s="321" t="s">
        <v>448</v>
      </c>
    </row>
    <row r="207" spans="1:3" x14ac:dyDescent="0.25">
      <c r="A207" s="319">
        <v>12</v>
      </c>
      <c r="B207" s="320">
        <v>113007</v>
      </c>
      <c r="C207" s="321" t="s">
        <v>449</v>
      </c>
    </row>
    <row r="208" spans="1:3" x14ac:dyDescent="0.25">
      <c r="A208" s="319">
        <v>12</v>
      </c>
      <c r="B208" s="322">
        <v>117007</v>
      </c>
      <c r="C208" s="321" t="s">
        <v>450</v>
      </c>
    </row>
    <row r="209" spans="1:3" x14ac:dyDescent="0.25">
      <c r="A209" s="319">
        <v>12</v>
      </c>
      <c r="B209" s="322">
        <v>202028</v>
      </c>
      <c r="C209" s="321" t="s">
        <v>472</v>
      </c>
    </row>
    <row r="210" spans="1:3" x14ac:dyDescent="0.25">
      <c r="A210" s="319">
        <v>12</v>
      </c>
      <c r="B210" s="322">
        <v>203007</v>
      </c>
      <c r="C210" s="321" t="s">
        <v>451</v>
      </c>
    </row>
    <row r="211" spans="1:3" x14ac:dyDescent="0.25">
      <c r="A211" s="319">
        <v>12</v>
      </c>
      <c r="B211" s="322">
        <v>500007</v>
      </c>
      <c r="C211" s="321" t="s">
        <v>454</v>
      </c>
    </row>
    <row r="212" spans="1:3" x14ac:dyDescent="0.25">
      <c r="A212" s="319">
        <v>12</v>
      </c>
      <c r="B212" s="322">
        <v>500014</v>
      </c>
      <c r="C212" s="321" t="s">
        <v>461</v>
      </c>
    </row>
    <row r="213" spans="1:3" x14ac:dyDescent="0.25">
      <c r="A213" s="319">
        <v>13</v>
      </c>
      <c r="B213" s="320">
        <v>100007</v>
      </c>
      <c r="C213" s="321" t="s">
        <v>442</v>
      </c>
    </row>
    <row r="214" spans="1:3" x14ac:dyDescent="0.25">
      <c r="A214" s="319">
        <v>13</v>
      </c>
      <c r="B214" s="320">
        <v>100028</v>
      </c>
      <c r="C214" s="321" t="s">
        <v>443</v>
      </c>
    </row>
    <row r="215" spans="1:3" x14ac:dyDescent="0.25">
      <c r="A215" s="319">
        <v>13</v>
      </c>
      <c r="B215" s="320">
        <v>101007</v>
      </c>
      <c r="C215" s="321" t="s">
        <v>444</v>
      </c>
    </row>
    <row r="216" spans="1:3" x14ac:dyDescent="0.25">
      <c r="A216" s="319">
        <v>13</v>
      </c>
      <c r="B216" s="320">
        <v>102007</v>
      </c>
      <c r="C216" s="321" t="s">
        <v>445</v>
      </c>
    </row>
    <row r="217" spans="1:3" x14ac:dyDescent="0.25">
      <c r="A217" s="319">
        <v>13</v>
      </c>
      <c r="B217" s="320">
        <v>103007</v>
      </c>
      <c r="C217" s="321" t="s">
        <v>377</v>
      </c>
    </row>
    <row r="218" spans="1:3" x14ac:dyDescent="0.25">
      <c r="A218" s="319">
        <v>13</v>
      </c>
      <c r="B218" s="320">
        <v>104007</v>
      </c>
      <c r="C218" s="321" t="s">
        <v>367</v>
      </c>
    </row>
    <row r="219" spans="1:3" x14ac:dyDescent="0.25">
      <c r="A219" s="319">
        <v>13</v>
      </c>
      <c r="B219" s="320">
        <v>105007</v>
      </c>
      <c r="C219" s="321" t="s">
        <v>446</v>
      </c>
    </row>
    <row r="220" spans="1:3" x14ac:dyDescent="0.25">
      <c r="A220" s="319">
        <v>13</v>
      </c>
      <c r="B220" s="320">
        <v>106007</v>
      </c>
      <c r="C220" s="321" t="s">
        <v>447</v>
      </c>
    </row>
    <row r="221" spans="1:3" x14ac:dyDescent="0.25">
      <c r="A221" s="319">
        <v>13</v>
      </c>
      <c r="B221" s="320">
        <v>108007</v>
      </c>
      <c r="C221" s="321" t="s">
        <v>448</v>
      </c>
    </row>
    <row r="222" spans="1:3" x14ac:dyDescent="0.25">
      <c r="A222" s="319">
        <v>13</v>
      </c>
      <c r="B222" s="320">
        <v>113007</v>
      </c>
      <c r="C222" s="321" t="s">
        <v>449</v>
      </c>
    </row>
    <row r="223" spans="1:3" x14ac:dyDescent="0.25">
      <c r="A223" s="319">
        <v>13</v>
      </c>
      <c r="B223" s="322">
        <v>117007</v>
      </c>
      <c r="C223" s="321" t="s">
        <v>450</v>
      </c>
    </row>
    <row r="224" spans="1:3" x14ac:dyDescent="0.25">
      <c r="A224" s="319">
        <v>13</v>
      </c>
      <c r="B224" s="322">
        <v>203007</v>
      </c>
      <c r="C224" s="321" t="s">
        <v>451</v>
      </c>
    </row>
    <row r="225" spans="1:3" x14ac:dyDescent="0.25">
      <c r="A225" s="319">
        <v>13</v>
      </c>
      <c r="B225" s="320">
        <v>206028</v>
      </c>
      <c r="C225" s="321" t="s">
        <v>452</v>
      </c>
    </row>
    <row r="226" spans="1:3" x14ac:dyDescent="0.25">
      <c r="A226" s="319">
        <v>13</v>
      </c>
      <c r="B226" s="320">
        <v>317028</v>
      </c>
      <c r="C226" s="321" t="s">
        <v>453</v>
      </c>
    </row>
    <row r="227" spans="1:3" x14ac:dyDescent="0.25">
      <c r="A227" s="319">
        <v>13</v>
      </c>
      <c r="B227" s="322">
        <v>500007</v>
      </c>
      <c r="C227" s="321" t="s">
        <v>454</v>
      </c>
    </row>
    <row r="228" spans="1:3" x14ac:dyDescent="0.25">
      <c r="A228" s="328">
        <v>13</v>
      </c>
      <c r="B228" s="329" t="s">
        <v>480</v>
      </c>
      <c r="C228" s="330" t="s">
        <v>481</v>
      </c>
    </row>
    <row r="229" spans="1:3" x14ac:dyDescent="0.25">
      <c r="A229" s="319">
        <v>14</v>
      </c>
      <c r="B229" s="320">
        <v>100007</v>
      </c>
      <c r="C229" s="321" t="s">
        <v>442</v>
      </c>
    </row>
    <row r="230" spans="1:3" x14ac:dyDescent="0.25">
      <c r="A230" s="319">
        <v>14</v>
      </c>
      <c r="B230" s="320">
        <v>101007</v>
      </c>
      <c r="C230" s="321" t="s">
        <v>444</v>
      </c>
    </row>
    <row r="231" spans="1:3" x14ac:dyDescent="0.25">
      <c r="A231" s="319">
        <v>14</v>
      </c>
      <c r="B231" s="320">
        <v>101028</v>
      </c>
      <c r="C231" s="321" t="s">
        <v>455</v>
      </c>
    </row>
    <row r="232" spans="1:3" x14ac:dyDescent="0.25">
      <c r="A232" s="319">
        <v>14</v>
      </c>
      <c r="B232" s="320">
        <v>102007</v>
      </c>
      <c r="C232" s="321" t="s">
        <v>445</v>
      </c>
    </row>
    <row r="233" spans="1:3" x14ac:dyDescent="0.25">
      <c r="A233" s="319">
        <v>14</v>
      </c>
      <c r="B233" s="320">
        <v>103007</v>
      </c>
      <c r="C233" s="321" t="s">
        <v>377</v>
      </c>
    </row>
    <row r="234" spans="1:3" x14ac:dyDescent="0.25">
      <c r="A234" s="319">
        <v>14</v>
      </c>
      <c r="B234" s="320">
        <v>104007</v>
      </c>
      <c r="C234" s="321" t="s">
        <v>367</v>
      </c>
    </row>
    <row r="235" spans="1:3" x14ac:dyDescent="0.25">
      <c r="A235" s="319">
        <v>14</v>
      </c>
      <c r="B235" s="320">
        <v>105007</v>
      </c>
      <c r="C235" s="321" t="s">
        <v>446</v>
      </c>
    </row>
    <row r="236" spans="1:3" x14ac:dyDescent="0.25">
      <c r="A236" s="319">
        <v>14</v>
      </c>
      <c r="B236" s="320">
        <v>106007</v>
      </c>
      <c r="C236" s="321" t="s">
        <v>447</v>
      </c>
    </row>
    <row r="237" spans="1:3" x14ac:dyDescent="0.25">
      <c r="A237" s="319">
        <v>14</v>
      </c>
      <c r="B237" s="320">
        <v>107084</v>
      </c>
      <c r="C237" s="321" t="s">
        <v>456</v>
      </c>
    </row>
    <row r="238" spans="1:3" x14ac:dyDescent="0.25">
      <c r="A238" s="319">
        <v>14</v>
      </c>
      <c r="B238" s="320">
        <v>108007</v>
      </c>
      <c r="C238" s="321" t="s">
        <v>448</v>
      </c>
    </row>
    <row r="239" spans="1:3" x14ac:dyDescent="0.25">
      <c r="A239" s="319">
        <v>14</v>
      </c>
      <c r="B239" s="320">
        <v>110028</v>
      </c>
      <c r="C239" s="321" t="s">
        <v>457</v>
      </c>
    </row>
    <row r="240" spans="1:3" x14ac:dyDescent="0.25">
      <c r="A240" s="319">
        <v>14</v>
      </c>
      <c r="B240" s="320">
        <v>111028</v>
      </c>
      <c r="C240" s="321" t="s">
        <v>458</v>
      </c>
    </row>
    <row r="241" spans="1:3" x14ac:dyDescent="0.25">
      <c r="A241" s="319">
        <v>14</v>
      </c>
      <c r="B241" s="320">
        <v>113007</v>
      </c>
      <c r="C241" s="321" t="s">
        <v>449</v>
      </c>
    </row>
    <row r="242" spans="1:3" x14ac:dyDescent="0.25">
      <c r="A242" s="319">
        <v>14</v>
      </c>
      <c r="B242" s="320">
        <v>115028</v>
      </c>
      <c r="C242" s="321" t="s">
        <v>459</v>
      </c>
    </row>
    <row r="243" spans="1:3" x14ac:dyDescent="0.25">
      <c r="A243" s="319">
        <v>14</v>
      </c>
      <c r="B243" s="322">
        <v>117007</v>
      </c>
      <c r="C243" s="321" t="s">
        <v>450</v>
      </c>
    </row>
    <row r="244" spans="1:3" x14ac:dyDescent="0.25">
      <c r="A244" s="319">
        <v>14</v>
      </c>
      <c r="B244" s="322">
        <v>117028</v>
      </c>
      <c r="C244" s="321" t="s">
        <v>460</v>
      </c>
    </row>
    <row r="245" spans="1:3" x14ac:dyDescent="0.25">
      <c r="A245" s="319">
        <v>14</v>
      </c>
      <c r="B245" s="322">
        <v>203007</v>
      </c>
      <c r="C245" s="321" t="s">
        <v>451</v>
      </c>
    </row>
    <row r="246" spans="1:3" x14ac:dyDescent="0.25">
      <c r="A246" s="319">
        <v>14</v>
      </c>
      <c r="B246" s="322">
        <v>500007</v>
      </c>
      <c r="C246" s="321" t="s">
        <v>454</v>
      </c>
    </row>
    <row r="247" spans="1:3" x14ac:dyDescent="0.25">
      <c r="A247" s="319">
        <v>14</v>
      </c>
      <c r="B247" s="322">
        <v>500014</v>
      </c>
      <c r="C247" s="321" t="s">
        <v>461</v>
      </c>
    </row>
    <row r="248" spans="1:3" x14ac:dyDescent="0.25">
      <c r="A248" s="319">
        <v>15</v>
      </c>
      <c r="B248" s="320">
        <v>100007</v>
      </c>
      <c r="C248" s="321" t="s">
        <v>442</v>
      </c>
    </row>
    <row r="249" spans="1:3" x14ac:dyDescent="0.25">
      <c r="A249" s="319">
        <v>15</v>
      </c>
      <c r="B249" s="320">
        <v>101007</v>
      </c>
      <c r="C249" s="321" t="s">
        <v>444</v>
      </c>
    </row>
    <row r="250" spans="1:3" x14ac:dyDescent="0.25">
      <c r="A250" s="319">
        <v>15</v>
      </c>
      <c r="B250" s="320">
        <v>102007</v>
      </c>
      <c r="C250" s="321" t="s">
        <v>445</v>
      </c>
    </row>
    <row r="251" spans="1:3" x14ac:dyDescent="0.25">
      <c r="A251" s="319">
        <v>15</v>
      </c>
      <c r="B251" s="320">
        <v>102028</v>
      </c>
      <c r="C251" s="321" t="s">
        <v>462</v>
      </c>
    </row>
    <row r="252" spans="1:3" x14ac:dyDescent="0.25">
      <c r="A252" s="319">
        <v>15</v>
      </c>
      <c r="B252" s="320">
        <v>103007</v>
      </c>
      <c r="C252" s="321" t="s">
        <v>377</v>
      </c>
    </row>
    <row r="253" spans="1:3" x14ac:dyDescent="0.25">
      <c r="A253" s="319">
        <v>15</v>
      </c>
      <c r="B253" s="320">
        <v>103028</v>
      </c>
      <c r="C253" s="321" t="s">
        <v>463</v>
      </c>
    </row>
    <row r="254" spans="1:3" x14ac:dyDescent="0.25">
      <c r="A254" s="319">
        <v>15</v>
      </c>
      <c r="B254" s="320">
        <v>104007</v>
      </c>
      <c r="C254" s="321" t="s">
        <v>367</v>
      </c>
    </row>
    <row r="255" spans="1:3" x14ac:dyDescent="0.25">
      <c r="A255" s="319">
        <v>15</v>
      </c>
      <c r="B255" s="320">
        <v>104028</v>
      </c>
      <c r="C255" s="321" t="s">
        <v>464</v>
      </c>
    </row>
    <row r="256" spans="1:3" x14ac:dyDescent="0.25">
      <c r="A256" s="319">
        <v>15</v>
      </c>
      <c r="B256" s="320">
        <v>105007</v>
      </c>
      <c r="C256" s="321" t="s">
        <v>446</v>
      </c>
    </row>
    <row r="257" spans="1:3" x14ac:dyDescent="0.25">
      <c r="A257" s="319">
        <v>15</v>
      </c>
      <c r="B257" s="320">
        <v>106007</v>
      </c>
      <c r="C257" s="321" t="s">
        <v>447</v>
      </c>
    </row>
    <row r="258" spans="1:3" x14ac:dyDescent="0.25">
      <c r="A258" s="319">
        <v>15</v>
      </c>
      <c r="B258" s="320">
        <v>108007</v>
      </c>
      <c r="C258" s="321" t="s">
        <v>448</v>
      </c>
    </row>
    <row r="259" spans="1:3" x14ac:dyDescent="0.25">
      <c r="A259" s="319">
        <v>15</v>
      </c>
      <c r="B259" s="320">
        <v>108028</v>
      </c>
      <c r="C259" s="321" t="s">
        <v>465</v>
      </c>
    </row>
    <row r="260" spans="1:3" x14ac:dyDescent="0.25">
      <c r="A260" s="319">
        <v>15</v>
      </c>
      <c r="B260" s="320">
        <v>108084</v>
      </c>
      <c r="C260" s="321" t="s">
        <v>466</v>
      </c>
    </row>
    <row r="261" spans="1:3" x14ac:dyDescent="0.25">
      <c r="A261" s="319">
        <v>15</v>
      </c>
      <c r="B261" s="320">
        <v>109028</v>
      </c>
      <c r="C261" s="321" t="s">
        <v>467</v>
      </c>
    </row>
    <row r="262" spans="1:3" x14ac:dyDescent="0.25">
      <c r="A262" s="319">
        <v>15</v>
      </c>
      <c r="B262" s="320">
        <v>113007</v>
      </c>
      <c r="C262" s="321" t="s">
        <v>449</v>
      </c>
    </row>
    <row r="263" spans="1:3" x14ac:dyDescent="0.25">
      <c r="A263" s="319">
        <v>15</v>
      </c>
      <c r="B263" s="322">
        <v>117007</v>
      </c>
      <c r="C263" s="321" t="s">
        <v>450</v>
      </c>
    </row>
    <row r="264" spans="1:3" x14ac:dyDescent="0.25">
      <c r="A264" s="319">
        <v>15</v>
      </c>
      <c r="B264" s="322">
        <v>203007</v>
      </c>
      <c r="C264" s="321" t="s">
        <v>451</v>
      </c>
    </row>
    <row r="265" spans="1:3" x14ac:dyDescent="0.25">
      <c r="A265" s="319">
        <v>15</v>
      </c>
      <c r="B265" s="322">
        <v>203028</v>
      </c>
      <c r="C265" s="321" t="s">
        <v>468</v>
      </c>
    </row>
    <row r="266" spans="1:3" x14ac:dyDescent="0.25">
      <c r="A266" s="319">
        <v>15</v>
      </c>
      <c r="B266" s="322">
        <v>500007</v>
      </c>
      <c r="C266" s="321" t="s">
        <v>454</v>
      </c>
    </row>
    <row r="267" spans="1:3" x14ac:dyDescent="0.25">
      <c r="A267" s="319">
        <v>16</v>
      </c>
      <c r="B267" s="320">
        <v>100007</v>
      </c>
      <c r="C267" s="321" t="s">
        <v>442</v>
      </c>
    </row>
    <row r="268" spans="1:3" x14ac:dyDescent="0.25">
      <c r="A268" s="319">
        <v>16</v>
      </c>
      <c r="B268" s="320">
        <v>101007</v>
      </c>
      <c r="C268" s="321" t="s">
        <v>444</v>
      </c>
    </row>
    <row r="269" spans="1:3" x14ac:dyDescent="0.25">
      <c r="A269" s="319">
        <v>16</v>
      </c>
      <c r="B269" s="320">
        <v>102007</v>
      </c>
      <c r="C269" s="321" t="s">
        <v>445</v>
      </c>
    </row>
    <row r="270" spans="1:3" x14ac:dyDescent="0.25">
      <c r="A270" s="319">
        <v>16</v>
      </c>
      <c r="B270" s="320">
        <v>103007</v>
      </c>
      <c r="C270" s="321" t="s">
        <v>377</v>
      </c>
    </row>
    <row r="271" spans="1:3" x14ac:dyDescent="0.25">
      <c r="A271" s="319">
        <v>16</v>
      </c>
      <c r="B271" s="320">
        <v>104007</v>
      </c>
      <c r="C271" s="321" t="s">
        <v>367</v>
      </c>
    </row>
    <row r="272" spans="1:3" x14ac:dyDescent="0.25">
      <c r="A272" s="319">
        <v>16</v>
      </c>
      <c r="B272" s="320">
        <v>105007</v>
      </c>
      <c r="C272" s="321" t="s">
        <v>446</v>
      </c>
    </row>
    <row r="273" spans="1:3" x14ac:dyDescent="0.25">
      <c r="A273" s="319">
        <v>16</v>
      </c>
      <c r="B273" s="320">
        <v>105028</v>
      </c>
      <c r="C273" s="321" t="s">
        <v>469</v>
      </c>
    </row>
    <row r="274" spans="1:3" x14ac:dyDescent="0.25">
      <c r="A274" s="319">
        <v>16</v>
      </c>
      <c r="B274" s="320">
        <v>106007</v>
      </c>
      <c r="C274" s="321" t="s">
        <v>447</v>
      </c>
    </row>
    <row r="275" spans="1:3" x14ac:dyDescent="0.25">
      <c r="A275" s="319">
        <v>16</v>
      </c>
      <c r="B275" s="320">
        <v>107028</v>
      </c>
      <c r="C275" s="321" t="s">
        <v>470</v>
      </c>
    </row>
    <row r="276" spans="1:3" x14ac:dyDescent="0.25">
      <c r="A276" s="319">
        <v>16</v>
      </c>
      <c r="B276" s="320">
        <v>108007</v>
      </c>
      <c r="C276" s="321" t="s">
        <v>448</v>
      </c>
    </row>
    <row r="277" spans="1:3" x14ac:dyDescent="0.25">
      <c r="A277" s="319">
        <v>16</v>
      </c>
      <c r="B277" s="320">
        <v>112084</v>
      </c>
      <c r="C277" s="321" t="s">
        <v>471</v>
      </c>
    </row>
    <row r="278" spans="1:3" x14ac:dyDescent="0.25">
      <c r="A278" s="319">
        <v>16</v>
      </c>
      <c r="B278" s="320">
        <v>113007</v>
      </c>
      <c r="C278" s="321" t="s">
        <v>449</v>
      </c>
    </row>
    <row r="279" spans="1:3" x14ac:dyDescent="0.25">
      <c r="A279" s="319">
        <v>16</v>
      </c>
      <c r="B279" s="322">
        <v>117007</v>
      </c>
      <c r="C279" s="321" t="s">
        <v>450</v>
      </c>
    </row>
    <row r="280" spans="1:3" x14ac:dyDescent="0.25">
      <c r="A280" s="319">
        <v>16</v>
      </c>
      <c r="B280" s="322">
        <v>202028</v>
      </c>
      <c r="C280" s="321" t="s">
        <v>472</v>
      </c>
    </row>
    <row r="281" spans="1:3" x14ac:dyDescent="0.25">
      <c r="A281" s="319">
        <v>16</v>
      </c>
      <c r="B281" s="322">
        <v>203007</v>
      </c>
      <c r="C281" s="321" t="s">
        <v>451</v>
      </c>
    </row>
    <row r="282" spans="1:3" x14ac:dyDescent="0.25">
      <c r="A282" s="319">
        <v>16</v>
      </c>
      <c r="B282" s="322">
        <v>500007</v>
      </c>
      <c r="C282" s="321" t="s">
        <v>454</v>
      </c>
    </row>
    <row r="283" spans="1:3" x14ac:dyDescent="0.25">
      <c r="A283" s="319">
        <v>16</v>
      </c>
      <c r="B283" s="322">
        <v>500014</v>
      </c>
      <c r="C283" s="321" t="s">
        <v>461</v>
      </c>
    </row>
    <row r="284" spans="1:3" x14ac:dyDescent="0.25">
      <c r="A284" s="319">
        <v>17</v>
      </c>
      <c r="B284" s="320">
        <v>100007</v>
      </c>
      <c r="C284" s="321" t="s">
        <v>442</v>
      </c>
    </row>
    <row r="285" spans="1:3" x14ac:dyDescent="0.25">
      <c r="A285" s="319">
        <v>17</v>
      </c>
      <c r="B285" s="320">
        <v>100028</v>
      </c>
      <c r="C285" s="321" t="s">
        <v>443</v>
      </c>
    </row>
    <row r="286" spans="1:3" x14ac:dyDescent="0.25">
      <c r="A286" s="319">
        <v>17</v>
      </c>
      <c r="B286" s="320">
        <v>101007</v>
      </c>
      <c r="C286" s="321" t="s">
        <v>444</v>
      </c>
    </row>
    <row r="287" spans="1:3" x14ac:dyDescent="0.25">
      <c r="A287" s="319">
        <v>17</v>
      </c>
      <c r="B287" s="320">
        <v>102007</v>
      </c>
      <c r="C287" s="321" t="s">
        <v>445</v>
      </c>
    </row>
    <row r="288" spans="1:3" x14ac:dyDescent="0.25">
      <c r="A288" s="319">
        <v>17</v>
      </c>
      <c r="B288" s="320">
        <v>103007</v>
      </c>
      <c r="C288" s="321" t="s">
        <v>377</v>
      </c>
    </row>
    <row r="289" spans="1:3" x14ac:dyDescent="0.25">
      <c r="A289" s="319">
        <v>17</v>
      </c>
      <c r="B289" s="320">
        <v>104007</v>
      </c>
      <c r="C289" s="321" t="s">
        <v>367</v>
      </c>
    </row>
    <row r="290" spans="1:3" x14ac:dyDescent="0.25">
      <c r="A290" s="319">
        <v>17</v>
      </c>
      <c r="B290" s="320">
        <v>105007</v>
      </c>
      <c r="C290" s="321" t="s">
        <v>446</v>
      </c>
    </row>
    <row r="291" spans="1:3" x14ac:dyDescent="0.25">
      <c r="A291" s="319">
        <v>17</v>
      </c>
      <c r="B291" s="320">
        <v>106007</v>
      </c>
      <c r="C291" s="321" t="s">
        <v>447</v>
      </c>
    </row>
    <row r="292" spans="1:3" x14ac:dyDescent="0.25">
      <c r="A292" s="319">
        <v>17</v>
      </c>
      <c r="B292" s="320">
        <v>108007</v>
      </c>
      <c r="C292" s="321" t="s">
        <v>448</v>
      </c>
    </row>
    <row r="293" spans="1:3" x14ac:dyDescent="0.25">
      <c r="A293" s="319">
        <v>17</v>
      </c>
      <c r="B293" s="320">
        <v>113007</v>
      </c>
      <c r="C293" s="321" t="s">
        <v>449</v>
      </c>
    </row>
    <row r="294" spans="1:3" x14ac:dyDescent="0.25">
      <c r="A294" s="319">
        <v>17</v>
      </c>
      <c r="B294" s="320">
        <v>114168</v>
      </c>
      <c r="C294" s="321" t="s">
        <v>482</v>
      </c>
    </row>
    <row r="295" spans="1:3" x14ac:dyDescent="0.25">
      <c r="A295" s="319">
        <v>17</v>
      </c>
      <c r="B295" s="322">
        <v>117007</v>
      </c>
      <c r="C295" s="321" t="s">
        <v>450</v>
      </c>
    </row>
    <row r="296" spans="1:3" x14ac:dyDescent="0.25">
      <c r="A296" s="319">
        <v>17</v>
      </c>
      <c r="B296" s="322">
        <v>203007</v>
      </c>
      <c r="C296" s="321" t="s">
        <v>451</v>
      </c>
    </row>
    <row r="297" spans="1:3" x14ac:dyDescent="0.25">
      <c r="A297" s="319">
        <v>17</v>
      </c>
      <c r="B297" s="320">
        <v>206028</v>
      </c>
      <c r="C297" s="321" t="s">
        <v>452</v>
      </c>
    </row>
    <row r="298" spans="1:3" x14ac:dyDescent="0.25">
      <c r="A298" s="319">
        <v>17</v>
      </c>
      <c r="B298" s="320">
        <v>317028</v>
      </c>
      <c r="C298" s="321" t="s">
        <v>453</v>
      </c>
    </row>
    <row r="299" spans="1:3" x14ac:dyDescent="0.25">
      <c r="A299" s="319">
        <v>17</v>
      </c>
      <c r="B299" s="322">
        <v>500007</v>
      </c>
      <c r="C299" s="321" t="s">
        <v>454</v>
      </c>
    </row>
    <row r="300" spans="1:3" x14ac:dyDescent="0.25">
      <c r="A300" s="319">
        <v>18</v>
      </c>
      <c r="B300" s="320">
        <v>100007</v>
      </c>
      <c r="C300" s="321" t="s">
        <v>442</v>
      </c>
    </row>
    <row r="301" spans="1:3" x14ac:dyDescent="0.25">
      <c r="A301" s="319">
        <v>18</v>
      </c>
      <c r="B301" s="320">
        <v>101007</v>
      </c>
      <c r="C301" s="321" t="s">
        <v>444</v>
      </c>
    </row>
    <row r="302" spans="1:3" x14ac:dyDescent="0.25">
      <c r="A302" s="319">
        <v>18</v>
      </c>
      <c r="B302" s="320">
        <v>101028</v>
      </c>
      <c r="C302" s="321" t="s">
        <v>455</v>
      </c>
    </row>
    <row r="303" spans="1:3" x14ac:dyDescent="0.25">
      <c r="A303" s="319">
        <v>18</v>
      </c>
      <c r="B303" s="320">
        <v>102007</v>
      </c>
      <c r="C303" s="321" t="s">
        <v>445</v>
      </c>
    </row>
    <row r="304" spans="1:3" x14ac:dyDescent="0.25">
      <c r="A304" s="319">
        <v>18</v>
      </c>
      <c r="B304" s="320">
        <v>103007</v>
      </c>
      <c r="C304" s="321" t="s">
        <v>377</v>
      </c>
    </row>
    <row r="305" spans="1:3" x14ac:dyDescent="0.25">
      <c r="A305" s="319">
        <v>18</v>
      </c>
      <c r="B305" s="320">
        <v>104007</v>
      </c>
      <c r="C305" s="321" t="s">
        <v>367</v>
      </c>
    </row>
    <row r="306" spans="1:3" x14ac:dyDescent="0.25">
      <c r="A306" s="319">
        <v>18</v>
      </c>
      <c r="B306" s="320">
        <v>105007</v>
      </c>
      <c r="C306" s="321" t="s">
        <v>446</v>
      </c>
    </row>
    <row r="307" spans="1:3" x14ac:dyDescent="0.25">
      <c r="A307" s="319">
        <v>18</v>
      </c>
      <c r="B307" s="320">
        <v>106007</v>
      </c>
      <c r="C307" s="321" t="s">
        <v>447</v>
      </c>
    </row>
    <row r="308" spans="1:3" ht="15" customHeight="1" x14ac:dyDescent="0.25">
      <c r="A308" s="319">
        <v>18</v>
      </c>
      <c r="B308" s="320">
        <v>108007</v>
      </c>
      <c r="C308" s="321" t="s">
        <v>448</v>
      </c>
    </row>
    <row r="309" spans="1:3" ht="15" customHeight="1" x14ac:dyDescent="0.25">
      <c r="A309" s="319">
        <v>18</v>
      </c>
      <c r="B309" s="320">
        <v>110028</v>
      </c>
      <c r="C309" s="321" t="s">
        <v>457</v>
      </c>
    </row>
    <row r="310" spans="1:3" x14ac:dyDescent="0.25">
      <c r="A310" s="319">
        <v>18</v>
      </c>
      <c r="B310" s="320">
        <v>111028</v>
      </c>
      <c r="C310" s="321" t="s">
        <v>458</v>
      </c>
    </row>
    <row r="311" spans="1:3" x14ac:dyDescent="0.25">
      <c r="A311" s="319">
        <v>18</v>
      </c>
      <c r="B311" s="320">
        <v>113007</v>
      </c>
      <c r="C311" s="321" t="s">
        <v>449</v>
      </c>
    </row>
    <row r="312" spans="1:3" x14ac:dyDescent="0.25">
      <c r="A312" s="319">
        <v>18</v>
      </c>
      <c r="B312" s="320">
        <v>115028</v>
      </c>
      <c r="C312" s="321" t="s">
        <v>459</v>
      </c>
    </row>
    <row r="313" spans="1:3" x14ac:dyDescent="0.25">
      <c r="A313" s="319">
        <v>18</v>
      </c>
      <c r="B313" s="322">
        <v>117007</v>
      </c>
      <c r="C313" s="321" t="s">
        <v>450</v>
      </c>
    </row>
    <row r="314" spans="1:3" x14ac:dyDescent="0.25">
      <c r="A314" s="319">
        <v>18</v>
      </c>
      <c r="B314" s="322">
        <v>117028</v>
      </c>
      <c r="C314" s="321" t="s">
        <v>460</v>
      </c>
    </row>
    <row r="315" spans="1:3" x14ac:dyDescent="0.25">
      <c r="A315" s="319">
        <v>18</v>
      </c>
      <c r="B315" s="322">
        <v>203007</v>
      </c>
      <c r="C315" s="321" t="s">
        <v>451</v>
      </c>
    </row>
    <row r="316" spans="1:3" x14ac:dyDescent="0.25">
      <c r="A316" s="319">
        <v>18</v>
      </c>
      <c r="B316" s="322">
        <v>500007</v>
      </c>
      <c r="C316" s="321" t="s">
        <v>454</v>
      </c>
    </row>
    <row r="317" spans="1:3" x14ac:dyDescent="0.25">
      <c r="A317" s="319">
        <v>18</v>
      </c>
      <c r="B317" s="322">
        <v>500014</v>
      </c>
      <c r="C317" s="321" t="s">
        <v>461</v>
      </c>
    </row>
    <row r="318" spans="1:3" x14ac:dyDescent="0.25">
      <c r="A318" s="319">
        <v>19</v>
      </c>
      <c r="B318" s="320">
        <v>100007</v>
      </c>
      <c r="C318" s="321" t="s">
        <v>442</v>
      </c>
    </row>
    <row r="319" spans="1:3" x14ac:dyDescent="0.25">
      <c r="A319" s="319">
        <v>19</v>
      </c>
      <c r="B319" s="320">
        <v>101007</v>
      </c>
      <c r="C319" s="321" t="s">
        <v>444</v>
      </c>
    </row>
    <row r="320" spans="1:3" x14ac:dyDescent="0.25">
      <c r="A320" s="319">
        <v>19</v>
      </c>
      <c r="B320" s="320">
        <v>102007</v>
      </c>
      <c r="C320" s="321" t="s">
        <v>445</v>
      </c>
    </row>
    <row r="321" spans="1:3" x14ac:dyDescent="0.25">
      <c r="A321" s="319">
        <v>19</v>
      </c>
      <c r="B321" s="320">
        <v>102028</v>
      </c>
      <c r="C321" s="321" t="s">
        <v>462</v>
      </c>
    </row>
    <row r="322" spans="1:3" x14ac:dyDescent="0.25">
      <c r="A322" s="319">
        <v>19</v>
      </c>
      <c r="B322" s="320">
        <v>103007</v>
      </c>
      <c r="C322" s="321" t="s">
        <v>377</v>
      </c>
    </row>
    <row r="323" spans="1:3" ht="15" customHeight="1" x14ac:dyDescent="0.25">
      <c r="A323" s="319">
        <v>19</v>
      </c>
      <c r="B323" s="320">
        <v>103028</v>
      </c>
      <c r="C323" s="321" t="s">
        <v>463</v>
      </c>
    </row>
    <row r="324" spans="1:3" ht="15" customHeight="1" x14ac:dyDescent="0.25">
      <c r="A324" s="319">
        <v>19</v>
      </c>
      <c r="B324" s="320">
        <v>104007</v>
      </c>
      <c r="C324" s="321" t="s">
        <v>367</v>
      </c>
    </row>
    <row r="325" spans="1:3" x14ac:dyDescent="0.25">
      <c r="A325" s="319">
        <v>19</v>
      </c>
      <c r="B325" s="320">
        <v>104028</v>
      </c>
      <c r="C325" s="321" t="s">
        <v>464</v>
      </c>
    </row>
    <row r="326" spans="1:3" x14ac:dyDescent="0.25">
      <c r="A326" s="319">
        <v>19</v>
      </c>
      <c r="B326" s="320">
        <v>104084</v>
      </c>
      <c r="C326" s="321" t="s">
        <v>475</v>
      </c>
    </row>
    <row r="327" spans="1:3" x14ac:dyDescent="0.25">
      <c r="A327" s="319">
        <v>19</v>
      </c>
      <c r="B327" s="320">
        <v>105007</v>
      </c>
      <c r="C327" s="321" t="s">
        <v>446</v>
      </c>
    </row>
    <row r="328" spans="1:3" x14ac:dyDescent="0.25">
      <c r="A328" s="319">
        <v>19</v>
      </c>
      <c r="B328" s="320">
        <v>106007</v>
      </c>
      <c r="C328" s="321" t="s">
        <v>447</v>
      </c>
    </row>
    <row r="329" spans="1:3" x14ac:dyDescent="0.25">
      <c r="A329" s="319">
        <v>19</v>
      </c>
      <c r="B329" s="320">
        <v>108007</v>
      </c>
      <c r="C329" s="321" t="s">
        <v>448</v>
      </c>
    </row>
    <row r="330" spans="1:3" x14ac:dyDescent="0.25">
      <c r="A330" s="319">
        <v>19</v>
      </c>
      <c r="B330" s="320">
        <v>108028</v>
      </c>
      <c r="C330" s="321" t="s">
        <v>465</v>
      </c>
    </row>
    <row r="331" spans="1:3" x14ac:dyDescent="0.25">
      <c r="A331" s="319">
        <v>19</v>
      </c>
      <c r="B331" s="320">
        <v>109028</v>
      </c>
      <c r="C331" s="321" t="s">
        <v>467</v>
      </c>
    </row>
    <row r="332" spans="1:3" x14ac:dyDescent="0.25">
      <c r="A332" s="319">
        <v>19</v>
      </c>
      <c r="B332" s="320">
        <v>113007</v>
      </c>
      <c r="C332" s="321" t="s">
        <v>449</v>
      </c>
    </row>
    <row r="333" spans="1:3" x14ac:dyDescent="0.25">
      <c r="A333" s="319">
        <v>19</v>
      </c>
      <c r="B333" s="322">
        <v>117007</v>
      </c>
      <c r="C333" s="321" t="s">
        <v>450</v>
      </c>
    </row>
    <row r="334" spans="1:3" x14ac:dyDescent="0.25">
      <c r="A334" s="319">
        <v>19</v>
      </c>
      <c r="B334" s="322">
        <v>203007</v>
      </c>
      <c r="C334" s="321" t="s">
        <v>451</v>
      </c>
    </row>
    <row r="335" spans="1:3" ht="15" customHeight="1" x14ac:dyDescent="0.25">
      <c r="A335" s="319">
        <v>19</v>
      </c>
      <c r="B335" s="322">
        <v>203028</v>
      </c>
      <c r="C335" s="321" t="s">
        <v>468</v>
      </c>
    </row>
    <row r="336" spans="1:3" x14ac:dyDescent="0.25">
      <c r="A336" s="319">
        <v>19</v>
      </c>
      <c r="B336" s="322">
        <v>500007</v>
      </c>
      <c r="C336" s="321" t="s">
        <v>454</v>
      </c>
    </row>
    <row r="337" spans="1:3" x14ac:dyDescent="0.25">
      <c r="A337" s="319">
        <v>20</v>
      </c>
      <c r="B337" s="320">
        <v>100007</v>
      </c>
      <c r="C337" s="321" t="s">
        <v>442</v>
      </c>
    </row>
    <row r="338" spans="1:3" x14ac:dyDescent="0.25">
      <c r="A338" s="319">
        <v>20</v>
      </c>
      <c r="B338" s="320">
        <v>101007</v>
      </c>
      <c r="C338" s="321" t="s">
        <v>444</v>
      </c>
    </row>
    <row r="339" spans="1:3" x14ac:dyDescent="0.25">
      <c r="A339" s="319">
        <v>20</v>
      </c>
      <c r="B339" s="320">
        <v>102007</v>
      </c>
      <c r="C339" s="321" t="s">
        <v>445</v>
      </c>
    </row>
    <row r="340" spans="1:3" x14ac:dyDescent="0.25">
      <c r="A340" s="319">
        <v>20</v>
      </c>
      <c r="B340" s="320">
        <v>103007</v>
      </c>
      <c r="C340" s="321" t="s">
        <v>377</v>
      </c>
    </row>
    <row r="341" spans="1:3" ht="15" customHeight="1" x14ac:dyDescent="0.25">
      <c r="A341" s="319">
        <v>20</v>
      </c>
      <c r="B341" s="320">
        <v>104007</v>
      </c>
      <c r="C341" s="321" t="s">
        <v>367</v>
      </c>
    </row>
    <row r="342" spans="1:3" ht="15" customHeight="1" x14ac:dyDescent="0.25">
      <c r="A342" s="319">
        <v>20</v>
      </c>
      <c r="B342" s="320">
        <v>105007</v>
      </c>
      <c r="C342" s="321" t="s">
        <v>446</v>
      </c>
    </row>
    <row r="343" spans="1:3" x14ac:dyDescent="0.25">
      <c r="A343" s="319">
        <v>20</v>
      </c>
      <c r="B343" s="320">
        <v>105028</v>
      </c>
      <c r="C343" s="321" t="s">
        <v>469</v>
      </c>
    </row>
    <row r="344" spans="1:3" x14ac:dyDescent="0.25">
      <c r="A344" s="319">
        <v>20</v>
      </c>
      <c r="B344" s="320">
        <v>106007</v>
      </c>
      <c r="C344" s="321" t="s">
        <v>447</v>
      </c>
    </row>
    <row r="345" spans="1:3" x14ac:dyDescent="0.25">
      <c r="A345" s="319">
        <v>20</v>
      </c>
      <c r="B345" s="320">
        <v>107028</v>
      </c>
      <c r="C345" s="321" t="s">
        <v>470</v>
      </c>
    </row>
    <row r="346" spans="1:3" x14ac:dyDescent="0.25">
      <c r="A346" s="319">
        <v>20</v>
      </c>
      <c r="B346" s="320">
        <v>108007</v>
      </c>
      <c r="C346" s="321" t="s">
        <v>448</v>
      </c>
    </row>
    <row r="347" spans="1:3" x14ac:dyDescent="0.25">
      <c r="A347" s="319">
        <v>20</v>
      </c>
      <c r="B347" s="320">
        <v>113007</v>
      </c>
      <c r="C347" s="321" t="s">
        <v>449</v>
      </c>
    </row>
    <row r="348" spans="1:3" x14ac:dyDescent="0.25">
      <c r="A348" s="319">
        <v>20</v>
      </c>
      <c r="B348" s="322">
        <v>117007</v>
      </c>
      <c r="C348" s="321" t="s">
        <v>450</v>
      </c>
    </row>
    <row r="349" spans="1:3" x14ac:dyDescent="0.25">
      <c r="A349" s="319">
        <v>20</v>
      </c>
      <c r="B349" s="322">
        <v>202028</v>
      </c>
      <c r="C349" s="321" t="s">
        <v>472</v>
      </c>
    </row>
    <row r="350" spans="1:3" x14ac:dyDescent="0.25">
      <c r="A350" s="319">
        <v>20</v>
      </c>
      <c r="B350" s="322">
        <v>203007</v>
      </c>
      <c r="C350" s="321" t="s">
        <v>451</v>
      </c>
    </row>
    <row r="351" spans="1:3" s="327" customFormat="1" x14ac:dyDescent="0.25">
      <c r="A351" s="325">
        <v>20</v>
      </c>
      <c r="B351" s="324">
        <v>500007</v>
      </c>
      <c r="C351" s="321" t="s">
        <v>454</v>
      </c>
    </row>
    <row r="352" spans="1:3" s="327" customFormat="1" x14ac:dyDescent="0.25">
      <c r="A352" s="325">
        <v>20</v>
      </c>
      <c r="B352" s="324">
        <v>500014</v>
      </c>
      <c r="C352" s="321" t="s">
        <v>461</v>
      </c>
    </row>
    <row r="353" spans="1:3" s="327" customFormat="1" x14ac:dyDescent="0.25">
      <c r="A353" s="325">
        <v>21</v>
      </c>
      <c r="B353" s="323">
        <v>100007</v>
      </c>
      <c r="C353" s="326" t="s">
        <v>442</v>
      </c>
    </row>
    <row r="354" spans="1:3" s="327" customFormat="1" x14ac:dyDescent="0.25">
      <c r="A354" s="325">
        <v>21</v>
      </c>
      <c r="B354" s="323">
        <v>100028</v>
      </c>
      <c r="C354" s="326" t="s">
        <v>443</v>
      </c>
    </row>
    <row r="355" spans="1:3" s="327" customFormat="1" x14ac:dyDescent="0.25">
      <c r="A355" s="325">
        <v>21</v>
      </c>
      <c r="B355" s="323">
        <v>101007</v>
      </c>
      <c r="C355" s="326" t="s">
        <v>444</v>
      </c>
    </row>
    <row r="356" spans="1:3" s="327" customFormat="1" x14ac:dyDescent="0.25">
      <c r="A356" s="325">
        <v>21</v>
      </c>
      <c r="B356" s="323">
        <v>102007</v>
      </c>
      <c r="C356" s="326" t="s">
        <v>445</v>
      </c>
    </row>
    <row r="357" spans="1:3" s="327" customFormat="1" x14ac:dyDescent="0.25">
      <c r="A357" s="325">
        <v>21</v>
      </c>
      <c r="B357" s="323">
        <v>103007</v>
      </c>
      <c r="C357" s="326" t="s">
        <v>377</v>
      </c>
    </row>
    <row r="358" spans="1:3" s="327" customFormat="1" ht="15" customHeight="1" x14ac:dyDescent="0.25">
      <c r="A358" s="325">
        <v>21</v>
      </c>
      <c r="B358" s="323">
        <v>104007</v>
      </c>
      <c r="C358" s="326" t="s">
        <v>367</v>
      </c>
    </row>
    <row r="359" spans="1:3" s="327" customFormat="1" ht="15" customHeight="1" x14ac:dyDescent="0.25">
      <c r="A359" s="325">
        <v>21</v>
      </c>
      <c r="B359" s="323">
        <v>105007</v>
      </c>
      <c r="C359" s="326" t="s">
        <v>446</v>
      </c>
    </row>
    <row r="360" spans="1:3" s="327" customFormat="1" x14ac:dyDescent="0.25">
      <c r="A360" s="325">
        <v>21</v>
      </c>
      <c r="B360" s="323">
        <v>106007</v>
      </c>
      <c r="C360" s="326" t="s">
        <v>447</v>
      </c>
    </row>
    <row r="361" spans="1:3" s="327" customFormat="1" x14ac:dyDescent="0.25">
      <c r="A361" s="325">
        <v>21</v>
      </c>
      <c r="B361" s="323">
        <v>108007</v>
      </c>
      <c r="C361" s="326" t="s">
        <v>448</v>
      </c>
    </row>
    <row r="362" spans="1:3" s="327" customFormat="1" x14ac:dyDescent="0.25">
      <c r="A362" s="325">
        <v>21</v>
      </c>
      <c r="B362" s="323">
        <v>113007</v>
      </c>
      <c r="C362" s="326" t="s">
        <v>449</v>
      </c>
    </row>
    <row r="363" spans="1:3" s="327" customFormat="1" x14ac:dyDescent="0.25">
      <c r="A363" s="325">
        <v>21</v>
      </c>
      <c r="B363" s="324">
        <v>117007</v>
      </c>
      <c r="C363" s="326" t="s">
        <v>450</v>
      </c>
    </row>
    <row r="364" spans="1:3" s="327" customFormat="1" x14ac:dyDescent="0.25">
      <c r="A364" s="325">
        <v>21</v>
      </c>
      <c r="B364" s="324">
        <v>203007</v>
      </c>
      <c r="C364" s="326" t="s">
        <v>451</v>
      </c>
    </row>
    <row r="365" spans="1:3" s="327" customFormat="1" x14ac:dyDescent="0.25">
      <c r="A365" s="325">
        <v>21</v>
      </c>
      <c r="B365" s="323">
        <v>206028</v>
      </c>
      <c r="C365" s="326" t="s">
        <v>452</v>
      </c>
    </row>
    <row r="366" spans="1:3" s="327" customFormat="1" ht="15" customHeight="1" x14ac:dyDescent="0.25">
      <c r="A366" s="325">
        <v>21</v>
      </c>
      <c r="B366" s="323">
        <v>317028</v>
      </c>
      <c r="C366" s="321" t="s">
        <v>453</v>
      </c>
    </row>
    <row r="367" spans="1:3" s="327" customFormat="1" x14ac:dyDescent="0.25">
      <c r="A367" s="325">
        <v>21</v>
      </c>
      <c r="B367" s="324">
        <v>500007</v>
      </c>
      <c r="C367" s="321" t="s">
        <v>454</v>
      </c>
    </row>
    <row r="368" spans="1:3" x14ac:dyDescent="0.25">
      <c r="A368" s="319">
        <v>22</v>
      </c>
      <c r="B368" s="320">
        <v>100007</v>
      </c>
      <c r="C368" s="321" t="s">
        <v>442</v>
      </c>
    </row>
    <row r="369" spans="1:3" x14ac:dyDescent="0.25">
      <c r="A369" s="319">
        <v>22</v>
      </c>
      <c r="B369" s="320">
        <v>101007</v>
      </c>
      <c r="C369" s="321" t="s">
        <v>444</v>
      </c>
    </row>
    <row r="370" spans="1:3" x14ac:dyDescent="0.25">
      <c r="A370" s="319">
        <v>22</v>
      </c>
      <c r="B370" s="320">
        <v>101028</v>
      </c>
      <c r="C370" s="321" t="s">
        <v>455</v>
      </c>
    </row>
    <row r="371" spans="1:3" x14ac:dyDescent="0.25">
      <c r="A371" s="319">
        <v>22</v>
      </c>
      <c r="B371" s="320">
        <v>102007</v>
      </c>
      <c r="C371" s="321" t="s">
        <v>445</v>
      </c>
    </row>
    <row r="372" spans="1:3" x14ac:dyDescent="0.25">
      <c r="A372" s="319">
        <v>22</v>
      </c>
      <c r="B372" s="320">
        <v>103007</v>
      </c>
      <c r="C372" s="321" t="s">
        <v>377</v>
      </c>
    </row>
    <row r="373" spans="1:3" x14ac:dyDescent="0.25">
      <c r="A373" s="319">
        <v>22</v>
      </c>
      <c r="B373" s="320">
        <v>104007</v>
      </c>
      <c r="C373" s="321" t="s">
        <v>367</v>
      </c>
    </row>
    <row r="374" spans="1:3" x14ac:dyDescent="0.25">
      <c r="A374" s="319">
        <v>22</v>
      </c>
      <c r="B374" s="320">
        <v>105007</v>
      </c>
      <c r="C374" s="321" t="s">
        <v>446</v>
      </c>
    </row>
    <row r="375" spans="1:3" x14ac:dyDescent="0.25">
      <c r="A375" s="319">
        <v>22</v>
      </c>
      <c r="B375" s="320">
        <v>106007</v>
      </c>
      <c r="C375" s="321" t="s">
        <v>447</v>
      </c>
    </row>
    <row r="376" spans="1:3" ht="15" customHeight="1" x14ac:dyDescent="0.25">
      <c r="A376" s="319">
        <v>22</v>
      </c>
      <c r="B376" s="320">
        <v>108007</v>
      </c>
      <c r="C376" s="321" t="s">
        <v>448</v>
      </c>
    </row>
    <row r="377" spans="1:3" ht="15" customHeight="1" x14ac:dyDescent="0.25">
      <c r="A377" s="319">
        <v>22</v>
      </c>
      <c r="B377" s="320">
        <v>110028</v>
      </c>
      <c r="C377" s="321" t="s">
        <v>457</v>
      </c>
    </row>
    <row r="378" spans="1:3" ht="15" customHeight="1" x14ac:dyDescent="0.25">
      <c r="A378" s="319">
        <v>22</v>
      </c>
      <c r="B378" s="320">
        <v>111028</v>
      </c>
      <c r="C378" s="321" t="s">
        <v>458</v>
      </c>
    </row>
    <row r="379" spans="1:3" x14ac:dyDescent="0.25">
      <c r="A379" s="319">
        <v>22</v>
      </c>
      <c r="B379" s="320">
        <v>113007</v>
      </c>
      <c r="C379" s="321" t="s">
        <v>449</v>
      </c>
    </row>
    <row r="380" spans="1:3" x14ac:dyDescent="0.25">
      <c r="A380" s="319">
        <v>22</v>
      </c>
      <c r="B380" s="320">
        <v>115028</v>
      </c>
      <c r="C380" s="321" t="s">
        <v>459</v>
      </c>
    </row>
    <row r="381" spans="1:3" x14ac:dyDescent="0.25">
      <c r="A381" s="319">
        <v>22</v>
      </c>
      <c r="B381" s="322">
        <v>117007</v>
      </c>
      <c r="C381" s="321" t="s">
        <v>450</v>
      </c>
    </row>
    <row r="382" spans="1:3" x14ac:dyDescent="0.25">
      <c r="A382" s="319">
        <v>22</v>
      </c>
      <c r="B382" s="322">
        <v>117028</v>
      </c>
      <c r="C382" s="321" t="s">
        <v>460</v>
      </c>
    </row>
    <row r="383" spans="1:3" x14ac:dyDescent="0.25">
      <c r="A383" s="319">
        <v>22</v>
      </c>
      <c r="B383" s="322">
        <v>203007</v>
      </c>
      <c r="C383" s="321" t="s">
        <v>451</v>
      </c>
    </row>
    <row r="384" spans="1:3" x14ac:dyDescent="0.25">
      <c r="A384" s="319">
        <v>22</v>
      </c>
      <c r="B384" s="322">
        <v>500007</v>
      </c>
      <c r="C384" s="321" t="s">
        <v>454</v>
      </c>
    </row>
    <row r="385" spans="1:3" x14ac:dyDescent="0.25">
      <c r="A385" s="319">
        <v>22</v>
      </c>
      <c r="B385" s="322">
        <v>500014</v>
      </c>
      <c r="C385" s="321" t="s">
        <v>461</v>
      </c>
    </row>
    <row r="386" spans="1:3" x14ac:dyDescent="0.25">
      <c r="A386" s="319">
        <v>23</v>
      </c>
      <c r="B386" s="320">
        <v>100007</v>
      </c>
      <c r="C386" s="321" t="s">
        <v>442</v>
      </c>
    </row>
    <row r="387" spans="1:3" x14ac:dyDescent="0.25">
      <c r="A387" s="319">
        <v>23</v>
      </c>
      <c r="B387" s="320">
        <v>101007</v>
      </c>
      <c r="C387" s="321" t="s">
        <v>444</v>
      </c>
    </row>
    <row r="388" spans="1:3" x14ac:dyDescent="0.25">
      <c r="A388" s="319">
        <v>23</v>
      </c>
      <c r="B388" s="320">
        <v>102007</v>
      </c>
      <c r="C388" s="321" t="s">
        <v>445</v>
      </c>
    </row>
    <row r="389" spans="1:3" x14ac:dyDescent="0.25">
      <c r="A389" s="319">
        <v>23</v>
      </c>
      <c r="B389" s="320">
        <v>102028</v>
      </c>
      <c r="C389" s="321" t="s">
        <v>462</v>
      </c>
    </row>
    <row r="390" spans="1:3" x14ac:dyDescent="0.25">
      <c r="A390" s="319">
        <v>23</v>
      </c>
      <c r="B390" s="320">
        <v>103007</v>
      </c>
      <c r="C390" s="321" t="s">
        <v>377</v>
      </c>
    </row>
    <row r="391" spans="1:3" x14ac:dyDescent="0.25">
      <c r="A391" s="319">
        <v>23</v>
      </c>
      <c r="B391" s="320">
        <v>103028</v>
      </c>
      <c r="C391" s="321" t="s">
        <v>463</v>
      </c>
    </row>
    <row r="392" spans="1:3" x14ac:dyDescent="0.25">
      <c r="A392" s="319">
        <v>23</v>
      </c>
      <c r="B392" s="320">
        <v>104007</v>
      </c>
      <c r="C392" s="321" t="s">
        <v>367</v>
      </c>
    </row>
    <row r="393" spans="1:3" x14ac:dyDescent="0.25">
      <c r="A393" s="319">
        <v>23</v>
      </c>
      <c r="B393" s="320">
        <v>104028</v>
      </c>
      <c r="C393" s="321" t="s">
        <v>464</v>
      </c>
    </row>
    <row r="394" spans="1:3" ht="15" customHeight="1" x14ac:dyDescent="0.25">
      <c r="A394" s="319">
        <v>23</v>
      </c>
      <c r="B394" s="320">
        <v>105007</v>
      </c>
      <c r="C394" s="321" t="s">
        <v>446</v>
      </c>
    </row>
    <row r="395" spans="1:3" ht="15" customHeight="1" x14ac:dyDescent="0.25">
      <c r="A395" s="319">
        <v>23</v>
      </c>
      <c r="B395" s="320">
        <v>106007</v>
      </c>
      <c r="C395" s="321" t="s">
        <v>447</v>
      </c>
    </row>
    <row r="396" spans="1:3" x14ac:dyDescent="0.25">
      <c r="A396" s="319">
        <v>23</v>
      </c>
      <c r="B396" s="320">
        <v>108007</v>
      </c>
      <c r="C396" s="321" t="s">
        <v>448</v>
      </c>
    </row>
    <row r="397" spans="1:3" x14ac:dyDescent="0.25">
      <c r="A397" s="319">
        <v>23</v>
      </c>
      <c r="B397" s="320">
        <v>108028</v>
      </c>
      <c r="C397" s="321" t="s">
        <v>465</v>
      </c>
    </row>
    <row r="398" spans="1:3" x14ac:dyDescent="0.25">
      <c r="A398" s="319">
        <v>23</v>
      </c>
      <c r="B398" s="320">
        <v>109028</v>
      </c>
      <c r="C398" s="321" t="s">
        <v>467</v>
      </c>
    </row>
    <row r="399" spans="1:3" x14ac:dyDescent="0.25">
      <c r="A399" s="319">
        <v>23</v>
      </c>
      <c r="B399" s="320">
        <v>113007</v>
      </c>
      <c r="C399" s="321" t="s">
        <v>449</v>
      </c>
    </row>
    <row r="400" spans="1:3" x14ac:dyDescent="0.25">
      <c r="A400" s="319">
        <v>23</v>
      </c>
      <c r="B400" s="322">
        <v>117007</v>
      </c>
      <c r="C400" s="321" t="s">
        <v>450</v>
      </c>
    </row>
    <row r="401" spans="1:3" x14ac:dyDescent="0.25">
      <c r="A401" s="319">
        <v>23</v>
      </c>
      <c r="B401" s="322">
        <v>203007</v>
      </c>
      <c r="C401" s="321" t="s">
        <v>451</v>
      </c>
    </row>
    <row r="402" spans="1:3" x14ac:dyDescent="0.25">
      <c r="A402" s="319">
        <v>23</v>
      </c>
      <c r="B402" s="322">
        <v>203028</v>
      </c>
      <c r="C402" s="321" t="s">
        <v>468</v>
      </c>
    </row>
    <row r="403" spans="1:3" x14ac:dyDescent="0.25">
      <c r="A403" s="319">
        <v>23</v>
      </c>
      <c r="B403" s="322">
        <v>500007</v>
      </c>
      <c r="C403" s="321" t="s">
        <v>454</v>
      </c>
    </row>
    <row r="404" spans="1:3" x14ac:dyDescent="0.25">
      <c r="A404" s="319">
        <v>24</v>
      </c>
      <c r="B404" s="320">
        <v>100007</v>
      </c>
      <c r="C404" s="321" t="s">
        <v>442</v>
      </c>
    </row>
    <row r="405" spans="1:3" x14ac:dyDescent="0.25">
      <c r="A405" s="319">
        <v>24</v>
      </c>
      <c r="B405" s="320">
        <v>101007</v>
      </c>
      <c r="C405" s="321" t="s">
        <v>444</v>
      </c>
    </row>
    <row r="406" spans="1:3" x14ac:dyDescent="0.25">
      <c r="A406" s="319">
        <v>24</v>
      </c>
      <c r="B406" s="320">
        <v>102007</v>
      </c>
      <c r="C406" s="321" t="s">
        <v>445</v>
      </c>
    </row>
    <row r="407" spans="1:3" x14ac:dyDescent="0.25">
      <c r="A407" s="319">
        <v>24</v>
      </c>
      <c r="B407" s="320">
        <v>103007</v>
      </c>
      <c r="C407" s="321" t="s">
        <v>377</v>
      </c>
    </row>
    <row r="408" spans="1:3" x14ac:dyDescent="0.25">
      <c r="A408" s="319">
        <v>24</v>
      </c>
      <c r="B408" s="320">
        <v>104007</v>
      </c>
      <c r="C408" s="321" t="s">
        <v>367</v>
      </c>
    </row>
    <row r="409" spans="1:3" x14ac:dyDescent="0.25">
      <c r="A409" s="319">
        <v>24</v>
      </c>
      <c r="B409" s="320">
        <v>105007</v>
      </c>
      <c r="C409" s="321" t="s">
        <v>446</v>
      </c>
    </row>
    <row r="410" spans="1:3" x14ac:dyDescent="0.25">
      <c r="A410" s="319">
        <v>24</v>
      </c>
      <c r="B410" s="320">
        <v>105028</v>
      </c>
      <c r="C410" s="321" t="s">
        <v>469</v>
      </c>
    </row>
    <row r="411" spans="1:3" ht="15" customHeight="1" x14ac:dyDescent="0.25">
      <c r="A411" s="319">
        <v>24</v>
      </c>
      <c r="B411" s="320">
        <v>106007</v>
      </c>
      <c r="C411" s="321" t="s">
        <v>447</v>
      </c>
    </row>
    <row r="412" spans="1:3" ht="15" customHeight="1" x14ac:dyDescent="0.25">
      <c r="A412" s="319">
        <v>24</v>
      </c>
      <c r="B412" s="320">
        <v>107028</v>
      </c>
      <c r="C412" s="321" t="s">
        <v>470</v>
      </c>
    </row>
    <row r="413" spans="1:3" x14ac:dyDescent="0.25">
      <c r="A413" s="319">
        <v>24</v>
      </c>
      <c r="B413" s="320">
        <v>108007</v>
      </c>
      <c r="C413" s="321" t="s">
        <v>448</v>
      </c>
    </row>
    <row r="414" spans="1:3" x14ac:dyDescent="0.25">
      <c r="A414" s="319">
        <v>24</v>
      </c>
      <c r="B414" s="320">
        <v>113007</v>
      </c>
      <c r="C414" s="321" t="s">
        <v>449</v>
      </c>
    </row>
    <row r="415" spans="1:3" x14ac:dyDescent="0.25">
      <c r="A415" s="319">
        <v>24</v>
      </c>
      <c r="B415" s="322">
        <v>117007</v>
      </c>
      <c r="C415" s="321" t="s">
        <v>450</v>
      </c>
    </row>
    <row r="416" spans="1:3" x14ac:dyDescent="0.25">
      <c r="A416" s="319">
        <v>24</v>
      </c>
      <c r="B416" s="322">
        <v>202028</v>
      </c>
      <c r="C416" s="321" t="s">
        <v>472</v>
      </c>
    </row>
    <row r="417" spans="1:3" x14ac:dyDescent="0.25">
      <c r="A417" s="319">
        <v>24</v>
      </c>
      <c r="B417" s="322">
        <v>203007</v>
      </c>
      <c r="C417" s="321" t="s">
        <v>451</v>
      </c>
    </row>
    <row r="418" spans="1:3" x14ac:dyDescent="0.25">
      <c r="A418" s="319">
        <v>24</v>
      </c>
      <c r="B418" s="322">
        <v>500007</v>
      </c>
      <c r="C418" s="321" t="s">
        <v>454</v>
      </c>
    </row>
    <row r="419" spans="1:3" x14ac:dyDescent="0.25">
      <c r="A419" s="319">
        <v>24</v>
      </c>
      <c r="B419" s="322">
        <v>500014</v>
      </c>
      <c r="C419" s="321" t="s">
        <v>461</v>
      </c>
    </row>
    <row r="420" spans="1:3" x14ac:dyDescent="0.25">
      <c r="A420" s="319">
        <v>25</v>
      </c>
      <c r="B420" s="320">
        <v>100007</v>
      </c>
      <c r="C420" s="321" t="s">
        <v>442</v>
      </c>
    </row>
    <row r="421" spans="1:3" x14ac:dyDescent="0.25">
      <c r="A421" s="319">
        <v>25</v>
      </c>
      <c r="B421" s="320">
        <v>100028</v>
      </c>
      <c r="C421" s="321" t="s">
        <v>443</v>
      </c>
    </row>
    <row r="422" spans="1:3" x14ac:dyDescent="0.25">
      <c r="A422" s="319">
        <v>25</v>
      </c>
      <c r="B422" s="320">
        <v>101007</v>
      </c>
      <c r="C422" s="321" t="s">
        <v>444</v>
      </c>
    </row>
    <row r="423" spans="1:3" x14ac:dyDescent="0.25">
      <c r="A423" s="319">
        <v>25</v>
      </c>
      <c r="B423" s="320">
        <v>102007</v>
      </c>
      <c r="C423" s="321" t="s">
        <v>445</v>
      </c>
    </row>
    <row r="424" spans="1:3" x14ac:dyDescent="0.25">
      <c r="A424" s="319">
        <v>25</v>
      </c>
      <c r="B424" s="320">
        <v>103007</v>
      </c>
      <c r="C424" s="321" t="s">
        <v>377</v>
      </c>
    </row>
    <row r="425" spans="1:3" x14ac:dyDescent="0.25">
      <c r="A425" s="319">
        <v>25</v>
      </c>
      <c r="B425" s="320">
        <v>104007</v>
      </c>
      <c r="C425" s="321" t="s">
        <v>367</v>
      </c>
    </row>
    <row r="426" spans="1:3" x14ac:dyDescent="0.25">
      <c r="A426" s="319">
        <v>25</v>
      </c>
      <c r="B426" s="320">
        <v>105007</v>
      </c>
      <c r="C426" s="321" t="s">
        <v>446</v>
      </c>
    </row>
    <row r="427" spans="1:3" x14ac:dyDescent="0.25">
      <c r="A427" s="319">
        <v>25</v>
      </c>
      <c r="B427" s="320">
        <v>106007</v>
      </c>
      <c r="C427" s="321" t="s">
        <v>447</v>
      </c>
    </row>
    <row r="428" spans="1:3" x14ac:dyDescent="0.25">
      <c r="A428" s="319">
        <v>25</v>
      </c>
      <c r="B428" s="320">
        <v>108007</v>
      </c>
      <c r="C428" s="321" t="s">
        <v>448</v>
      </c>
    </row>
    <row r="429" spans="1:3" x14ac:dyDescent="0.25">
      <c r="A429" s="319">
        <v>25</v>
      </c>
      <c r="B429" s="320">
        <v>113007</v>
      </c>
      <c r="C429" s="321" t="s">
        <v>449</v>
      </c>
    </row>
    <row r="430" spans="1:3" x14ac:dyDescent="0.25">
      <c r="A430" s="319">
        <v>25</v>
      </c>
      <c r="B430" s="322">
        <v>117007</v>
      </c>
      <c r="C430" s="321" t="s">
        <v>450</v>
      </c>
    </row>
    <row r="431" spans="1:3" x14ac:dyDescent="0.25">
      <c r="A431" s="319">
        <v>25</v>
      </c>
      <c r="B431" s="322">
        <v>203007</v>
      </c>
      <c r="C431" s="321" t="s">
        <v>451</v>
      </c>
    </row>
    <row r="432" spans="1:3" x14ac:dyDescent="0.25">
      <c r="A432" s="319">
        <v>25</v>
      </c>
      <c r="B432" s="320">
        <v>206028</v>
      </c>
      <c r="C432" s="321" t="s">
        <v>452</v>
      </c>
    </row>
    <row r="433" spans="1:3" x14ac:dyDescent="0.25">
      <c r="A433" s="319">
        <v>25</v>
      </c>
      <c r="B433" s="320">
        <v>317028</v>
      </c>
      <c r="C433" s="321" t="s">
        <v>453</v>
      </c>
    </row>
    <row r="434" spans="1:3" x14ac:dyDescent="0.25">
      <c r="A434" s="319">
        <v>25</v>
      </c>
      <c r="B434" s="322">
        <v>500007</v>
      </c>
      <c r="C434" s="321" t="s">
        <v>454</v>
      </c>
    </row>
    <row r="435" spans="1:3" x14ac:dyDescent="0.25">
      <c r="A435" s="319">
        <v>26</v>
      </c>
      <c r="B435" s="320">
        <v>100007</v>
      </c>
      <c r="C435" s="321" t="s">
        <v>442</v>
      </c>
    </row>
    <row r="436" spans="1:3" x14ac:dyDescent="0.25">
      <c r="A436" s="319">
        <v>26</v>
      </c>
      <c r="B436" s="320">
        <v>101007</v>
      </c>
      <c r="C436" s="321" t="s">
        <v>444</v>
      </c>
    </row>
    <row r="437" spans="1:3" x14ac:dyDescent="0.25">
      <c r="A437" s="319">
        <v>26</v>
      </c>
      <c r="B437" s="320">
        <v>101028</v>
      </c>
      <c r="C437" s="321" t="s">
        <v>455</v>
      </c>
    </row>
    <row r="438" spans="1:3" x14ac:dyDescent="0.25">
      <c r="A438" s="319">
        <v>26</v>
      </c>
      <c r="B438" s="320">
        <v>102007</v>
      </c>
      <c r="C438" s="321" t="s">
        <v>445</v>
      </c>
    </row>
    <row r="439" spans="1:3" x14ac:dyDescent="0.25">
      <c r="A439" s="319">
        <v>26</v>
      </c>
      <c r="B439" s="320">
        <v>103007</v>
      </c>
      <c r="C439" s="321" t="s">
        <v>377</v>
      </c>
    </row>
    <row r="440" spans="1:3" x14ac:dyDescent="0.25">
      <c r="A440" s="319">
        <v>26</v>
      </c>
      <c r="B440" s="320">
        <v>104007</v>
      </c>
      <c r="C440" s="321" t="s">
        <v>367</v>
      </c>
    </row>
    <row r="441" spans="1:3" x14ac:dyDescent="0.25">
      <c r="A441" s="319">
        <v>26</v>
      </c>
      <c r="B441" s="320">
        <v>105007</v>
      </c>
      <c r="C441" s="321" t="s">
        <v>446</v>
      </c>
    </row>
    <row r="442" spans="1:3" x14ac:dyDescent="0.25">
      <c r="A442" s="319">
        <v>26</v>
      </c>
      <c r="B442" s="320">
        <v>106007</v>
      </c>
      <c r="C442" s="321" t="s">
        <v>447</v>
      </c>
    </row>
    <row r="443" spans="1:3" x14ac:dyDescent="0.25">
      <c r="A443" s="319">
        <v>26</v>
      </c>
      <c r="B443" s="320">
        <v>107084</v>
      </c>
      <c r="C443" s="321" t="s">
        <v>456</v>
      </c>
    </row>
    <row r="444" spans="1:3" x14ac:dyDescent="0.25">
      <c r="A444" s="319">
        <v>26</v>
      </c>
      <c r="B444" s="320">
        <v>108007</v>
      </c>
      <c r="C444" s="321" t="s">
        <v>448</v>
      </c>
    </row>
    <row r="445" spans="1:3" x14ac:dyDescent="0.25">
      <c r="A445" s="319">
        <v>26</v>
      </c>
      <c r="B445" s="320">
        <v>110028</v>
      </c>
      <c r="C445" s="321" t="s">
        <v>457</v>
      </c>
    </row>
    <row r="446" spans="1:3" x14ac:dyDescent="0.25">
      <c r="A446" s="319">
        <v>26</v>
      </c>
      <c r="B446" s="320">
        <v>111028</v>
      </c>
      <c r="C446" s="321" t="s">
        <v>458</v>
      </c>
    </row>
    <row r="447" spans="1:3" x14ac:dyDescent="0.25">
      <c r="A447" s="319">
        <v>26</v>
      </c>
      <c r="B447" s="320">
        <v>113007</v>
      </c>
      <c r="C447" s="321" t="s">
        <v>449</v>
      </c>
    </row>
    <row r="448" spans="1:3" x14ac:dyDescent="0.25">
      <c r="A448" s="319">
        <v>26</v>
      </c>
      <c r="B448" s="320">
        <v>115028</v>
      </c>
      <c r="C448" s="321" t="s">
        <v>459</v>
      </c>
    </row>
    <row r="449" spans="1:3" x14ac:dyDescent="0.25">
      <c r="A449" s="319">
        <v>26</v>
      </c>
      <c r="B449" s="322">
        <v>117007</v>
      </c>
      <c r="C449" s="321" t="s">
        <v>450</v>
      </c>
    </row>
    <row r="450" spans="1:3" x14ac:dyDescent="0.25">
      <c r="A450" s="319">
        <v>26</v>
      </c>
      <c r="B450" s="322">
        <v>117028</v>
      </c>
      <c r="C450" s="321" t="s">
        <v>460</v>
      </c>
    </row>
    <row r="451" spans="1:3" x14ac:dyDescent="0.25">
      <c r="A451" s="319">
        <v>26</v>
      </c>
      <c r="B451" s="322">
        <v>203007</v>
      </c>
      <c r="C451" s="321" t="s">
        <v>451</v>
      </c>
    </row>
    <row r="452" spans="1:3" x14ac:dyDescent="0.25">
      <c r="A452" s="319">
        <v>26</v>
      </c>
      <c r="B452" s="322">
        <v>500007</v>
      </c>
      <c r="C452" s="321" t="s">
        <v>454</v>
      </c>
    </row>
    <row r="453" spans="1:3" x14ac:dyDescent="0.25">
      <c r="A453" s="319">
        <v>26</v>
      </c>
      <c r="B453" s="322">
        <v>500014</v>
      </c>
      <c r="C453" s="321" t="s">
        <v>461</v>
      </c>
    </row>
    <row r="454" spans="1:3" x14ac:dyDescent="0.25">
      <c r="A454" s="319">
        <v>27</v>
      </c>
      <c r="B454" s="320">
        <v>100007</v>
      </c>
      <c r="C454" s="321" t="s">
        <v>442</v>
      </c>
    </row>
    <row r="455" spans="1:3" x14ac:dyDescent="0.25">
      <c r="A455" s="319">
        <v>27</v>
      </c>
      <c r="B455" s="320">
        <v>101007</v>
      </c>
      <c r="C455" s="321" t="s">
        <v>444</v>
      </c>
    </row>
    <row r="456" spans="1:3" x14ac:dyDescent="0.25">
      <c r="A456" s="319">
        <v>27</v>
      </c>
      <c r="B456" s="320">
        <v>102007</v>
      </c>
      <c r="C456" s="321" t="s">
        <v>445</v>
      </c>
    </row>
    <row r="457" spans="1:3" x14ac:dyDescent="0.25">
      <c r="A457" s="319">
        <v>27</v>
      </c>
      <c r="B457" s="320">
        <v>102028</v>
      </c>
      <c r="C457" s="321" t="s">
        <v>462</v>
      </c>
    </row>
    <row r="458" spans="1:3" x14ac:dyDescent="0.25">
      <c r="A458" s="319">
        <v>27</v>
      </c>
      <c r="B458" s="320">
        <v>103007</v>
      </c>
      <c r="C458" s="321" t="s">
        <v>377</v>
      </c>
    </row>
    <row r="459" spans="1:3" x14ac:dyDescent="0.25">
      <c r="A459" s="319">
        <v>27</v>
      </c>
      <c r="B459" s="320">
        <v>103028</v>
      </c>
      <c r="C459" s="321" t="s">
        <v>463</v>
      </c>
    </row>
    <row r="460" spans="1:3" x14ac:dyDescent="0.25">
      <c r="A460" s="319">
        <v>27</v>
      </c>
      <c r="B460" s="320">
        <v>104007</v>
      </c>
      <c r="C460" s="321" t="s">
        <v>367</v>
      </c>
    </row>
    <row r="461" spans="1:3" x14ac:dyDescent="0.25">
      <c r="A461" s="319">
        <v>27</v>
      </c>
      <c r="B461" s="320">
        <v>104028</v>
      </c>
      <c r="C461" s="321" t="s">
        <v>464</v>
      </c>
    </row>
    <row r="462" spans="1:3" x14ac:dyDescent="0.25">
      <c r="A462" s="319">
        <v>27</v>
      </c>
      <c r="B462" s="320">
        <v>105007</v>
      </c>
      <c r="C462" s="321" t="s">
        <v>446</v>
      </c>
    </row>
    <row r="463" spans="1:3" x14ac:dyDescent="0.25">
      <c r="A463" s="319">
        <v>27</v>
      </c>
      <c r="B463" s="320">
        <v>106007</v>
      </c>
      <c r="C463" s="321" t="s">
        <v>447</v>
      </c>
    </row>
    <row r="464" spans="1:3" x14ac:dyDescent="0.25">
      <c r="A464" s="319">
        <v>27</v>
      </c>
      <c r="B464" s="320">
        <v>108007</v>
      </c>
      <c r="C464" s="321" t="s">
        <v>448</v>
      </c>
    </row>
    <row r="465" spans="1:3" x14ac:dyDescent="0.25">
      <c r="A465" s="319">
        <v>27</v>
      </c>
      <c r="B465" s="320">
        <v>108028</v>
      </c>
      <c r="C465" s="321" t="s">
        <v>465</v>
      </c>
    </row>
    <row r="466" spans="1:3" x14ac:dyDescent="0.25">
      <c r="A466" s="319">
        <v>27</v>
      </c>
      <c r="B466" s="320">
        <v>108084</v>
      </c>
      <c r="C466" s="321" t="s">
        <v>466</v>
      </c>
    </row>
    <row r="467" spans="1:3" x14ac:dyDescent="0.25">
      <c r="A467" s="319">
        <v>27</v>
      </c>
      <c r="B467" s="320">
        <v>109028</v>
      </c>
      <c r="C467" s="321" t="s">
        <v>467</v>
      </c>
    </row>
    <row r="468" spans="1:3" x14ac:dyDescent="0.25">
      <c r="A468" s="319">
        <v>27</v>
      </c>
      <c r="B468" s="320">
        <v>113007</v>
      </c>
      <c r="C468" s="321" t="s">
        <v>449</v>
      </c>
    </row>
    <row r="469" spans="1:3" x14ac:dyDescent="0.25">
      <c r="A469" s="319">
        <v>27</v>
      </c>
      <c r="B469" s="322">
        <v>117007</v>
      </c>
      <c r="C469" s="321" t="s">
        <v>450</v>
      </c>
    </row>
    <row r="470" spans="1:3" x14ac:dyDescent="0.25">
      <c r="A470" s="319">
        <v>27</v>
      </c>
      <c r="B470" s="322">
        <v>203007</v>
      </c>
      <c r="C470" s="321" t="s">
        <v>451</v>
      </c>
    </row>
    <row r="471" spans="1:3" x14ac:dyDescent="0.25">
      <c r="A471" s="319">
        <v>27</v>
      </c>
      <c r="B471" s="322">
        <v>203028</v>
      </c>
      <c r="C471" s="321" t="s">
        <v>468</v>
      </c>
    </row>
    <row r="472" spans="1:3" x14ac:dyDescent="0.25">
      <c r="A472" s="319">
        <v>27</v>
      </c>
      <c r="B472" s="322">
        <v>500007</v>
      </c>
      <c r="C472" s="321" t="s">
        <v>454</v>
      </c>
    </row>
    <row r="473" spans="1:3" x14ac:dyDescent="0.25">
      <c r="A473" s="319">
        <v>28</v>
      </c>
      <c r="B473" s="320">
        <v>100007</v>
      </c>
      <c r="C473" s="321" t="s">
        <v>442</v>
      </c>
    </row>
    <row r="474" spans="1:3" x14ac:dyDescent="0.25">
      <c r="A474" s="319">
        <v>28</v>
      </c>
      <c r="B474" s="320">
        <v>101007</v>
      </c>
      <c r="C474" s="321" t="s">
        <v>444</v>
      </c>
    </row>
    <row r="475" spans="1:3" x14ac:dyDescent="0.25">
      <c r="A475" s="319">
        <v>28</v>
      </c>
      <c r="B475" s="320">
        <v>102007</v>
      </c>
      <c r="C475" s="321" t="s">
        <v>445</v>
      </c>
    </row>
    <row r="476" spans="1:3" x14ac:dyDescent="0.25">
      <c r="A476" s="319">
        <v>28</v>
      </c>
      <c r="B476" s="320">
        <v>103007</v>
      </c>
      <c r="C476" s="321" t="s">
        <v>377</v>
      </c>
    </row>
    <row r="477" spans="1:3" x14ac:dyDescent="0.25">
      <c r="A477" s="319">
        <v>28</v>
      </c>
      <c r="B477" s="331">
        <v>104007</v>
      </c>
      <c r="C477" s="321" t="s">
        <v>367</v>
      </c>
    </row>
    <row r="478" spans="1:3" x14ac:dyDescent="0.25">
      <c r="A478" s="319">
        <v>28</v>
      </c>
      <c r="B478" s="331">
        <v>105007</v>
      </c>
      <c r="C478" s="321" t="s">
        <v>446</v>
      </c>
    </row>
    <row r="479" spans="1:3" x14ac:dyDescent="0.25">
      <c r="A479" s="319">
        <v>28</v>
      </c>
      <c r="B479" s="331">
        <v>105028</v>
      </c>
      <c r="C479" s="321" t="s">
        <v>469</v>
      </c>
    </row>
    <row r="480" spans="1:3" x14ac:dyDescent="0.25">
      <c r="A480" s="319">
        <v>28</v>
      </c>
      <c r="B480" s="331">
        <v>106007</v>
      </c>
      <c r="C480" s="321" t="s">
        <v>447</v>
      </c>
    </row>
    <row r="481" spans="1:3" x14ac:dyDescent="0.25">
      <c r="A481" s="319">
        <v>28</v>
      </c>
      <c r="B481" s="331">
        <v>107028</v>
      </c>
      <c r="C481" s="321" t="s">
        <v>470</v>
      </c>
    </row>
    <row r="482" spans="1:3" x14ac:dyDescent="0.25">
      <c r="A482" s="319">
        <v>28</v>
      </c>
      <c r="B482" s="331">
        <v>108007</v>
      </c>
      <c r="C482" s="321" t="s">
        <v>448</v>
      </c>
    </row>
    <row r="483" spans="1:3" x14ac:dyDescent="0.25">
      <c r="A483" s="319">
        <v>28</v>
      </c>
      <c r="B483" s="331">
        <v>112084</v>
      </c>
      <c r="C483" s="321" t="s">
        <v>471</v>
      </c>
    </row>
    <row r="484" spans="1:3" x14ac:dyDescent="0.25">
      <c r="A484" s="319">
        <v>28</v>
      </c>
      <c r="B484" s="320">
        <v>113007</v>
      </c>
      <c r="C484" s="321" t="s">
        <v>449</v>
      </c>
    </row>
    <row r="485" spans="1:3" x14ac:dyDescent="0.25">
      <c r="A485" s="319">
        <v>28</v>
      </c>
      <c r="B485" s="332">
        <v>117007</v>
      </c>
      <c r="C485" s="321" t="s">
        <v>450</v>
      </c>
    </row>
    <row r="486" spans="1:3" x14ac:dyDescent="0.25">
      <c r="A486" s="319">
        <v>28</v>
      </c>
      <c r="B486" s="332">
        <v>202028</v>
      </c>
      <c r="C486" s="321" t="s">
        <v>472</v>
      </c>
    </row>
    <row r="487" spans="1:3" x14ac:dyDescent="0.25">
      <c r="A487" s="319">
        <v>28</v>
      </c>
      <c r="B487" s="332">
        <v>203007</v>
      </c>
      <c r="C487" s="321" t="s">
        <v>451</v>
      </c>
    </row>
    <row r="488" spans="1:3" x14ac:dyDescent="0.25">
      <c r="A488" s="319">
        <v>28</v>
      </c>
      <c r="B488" s="332">
        <v>500007</v>
      </c>
      <c r="C488" s="321" t="s">
        <v>454</v>
      </c>
    </row>
    <row r="489" spans="1:3" x14ac:dyDescent="0.25">
      <c r="A489" s="319">
        <v>28</v>
      </c>
      <c r="B489" s="332">
        <v>500014</v>
      </c>
      <c r="C489" s="321" t="s">
        <v>461</v>
      </c>
    </row>
    <row r="490" spans="1:3" x14ac:dyDescent="0.25">
      <c r="A490" s="319">
        <v>29</v>
      </c>
      <c r="B490" s="331">
        <v>100007</v>
      </c>
      <c r="C490" s="321" t="s">
        <v>442</v>
      </c>
    </row>
    <row r="491" spans="1:3" x14ac:dyDescent="0.25">
      <c r="A491" s="319">
        <v>29</v>
      </c>
      <c r="B491" s="331">
        <v>100028</v>
      </c>
      <c r="C491" s="321" t="s">
        <v>443</v>
      </c>
    </row>
    <row r="492" spans="1:3" x14ac:dyDescent="0.25">
      <c r="A492" s="319">
        <v>29</v>
      </c>
      <c r="B492" s="331">
        <v>101007</v>
      </c>
      <c r="C492" s="321" t="s">
        <v>444</v>
      </c>
    </row>
    <row r="493" spans="1:3" x14ac:dyDescent="0.25">
      <c r="A493" s="319">
        <v>29</v>
      </c>
      <c r="B493" s="331">
        <v>102007</v>
      </c>
      <c r="C493" s="321" t="s">
        <v>445</v>
      </c>
    </row>
    <row r="494" spans="1:3" x14ac:dyDescent="0.25">
      <c r="A494" s="319">
        <v>29</v>
      </c>
      <c r="B494" s="331">
        <v>102168</v>
      </c>
      <c r="C494" s="321" t="s">
        <v>473</v>
      </c>
    </row>
    <row r="495" spans="1:3" x14ac:dyDescent="0.25">
      <c r="A495" s="319">
        <v>29</v>
      </c>
      <c r="B495" s="331">
        <v>103007</v>
      </c>
      <c r="C495" s="321" t="s">
        <v>377</v>
      </c>
    </row>
    <row r="496" spans="1:3" x14ac:dyDescent="0.25">
      <c r="A496" s="319">
        <v>29</v>
      </c>
      <c r="B496" s="331">
        <v>104007</v>
      </c>
      <c r="C496" s="321" t="s">
        <v>367</v>
      </c>
    </row>
    <row r="497" spans="1:3" x14ac:dyDescent="0.25">
      <c r="A497" s="319">
        <v>29</v>
      </c>
      <c r="B497" s="331">
        <v>105007</v>
      </c>
      <c r="C497" s="321" t="s">
        <v>446</v>
      </c>
    </row>
    <row r="498" spans="1:3" x14ac:dyDescent="0.25">
      <c r="A498" s="319">
        <v>29</v>
      </c>
      <c r="B498" s="331">
        <v>106007</v>
      </c>
      <c r="C498" s="321" t="s">
        <v>447</v>
      </c>
    </row>
    <row r="499" spans="1:3" x14ac:dyDescent="0.25">
      <c r="A499" s="319">
        <v>29</v>
      </c>
      <c r="B499" s="331">
        <v>108007</v>
      </c>
      <c r="C499" s="321" t="s">
        <v>448</v>
      </c>
    </row>
    <row r="500" spans="1:3" x14ac:dyDescent="0.25">
      <c r="A500" s="319">
        <v>29</v>
      </c>
      <c r="B500" s="331">
        <v>113007</v>
      </c>
      <c r="C500" s="321" t="s">
        <v>449</v>
      </c>
    </row>
    <row r="501" spans="1:3" x14ac:dyDescent="0.25">
      <c r="A501" s="319">
        <v>29</v>
      </c>
      <c r="B501" s="332">
        <v>117007</v>
      </c>
      <c r="C501" s="321" t="s">
        <v>450</v>
      </c>
    </row>
    <row r="502" spans="1:3" x14ac:dyDescent="0.25">
      <c r="A502" s="319">
        <v>29</v>
      </c>
      <c r="B502" s="332">
        <v>203007</v>
      </c>
      <c r="C502" s="321" t="s">
        <v>451</v>
      </c>
    </row>
    <row r="503" spans="1:3" x14ac:dyDescent="0.25">
      <c r="A503" s="319">
        <v>29</v>
      </c>
      <c r="B503" s="331">
        <v>206028</v>
      </c>
      <c r="C503" s="321" t="s">
        <v>452</v>
      </c>
    </row>
    <row r="504" spans="1:3" x14ac:dyDescent="0.25">
      <c r="A504" s="319">
        <v>29</v>
      </c>
      <c r="B504" s="320">
        <v>317028</v>
      </c>
      <c r="C504" s="321" t="s">
        <v>453</v>
      </c>
    </row>
    <row r="505" spans="1:3" x14ac:dyDescent="0.25">
      <c r="A505" s="319">
        <v>29</v>
      </c>
      <c r="B505" s="322">
        <v>500007</v>
      </c>
      <c r="C505" s="321" t="s">
        <v>454</v>
      </c>
    </row>
    <row r="506" spans="1:3" x14ac:dyDescent="0.25">
      <c r="A506" s="319">
        <v>30</v>
      </c>
      <c r="B506" s="320">
        <v>100007</v>
      </c>
      <c r="C506" s="321" t="s">
        <v>442</v>
      </c>
    </row>
    <row r="507" spans="1:3" x14ac:dyDescent="0.25">
      <c r="A507" s="319">
        <v>30</v>
      </c>
      <c r="B507" s="320">
        <v>101007</v>
      </c>
      <c r="C507" s="321" t="s">
        <v>444</v>
      </c>
    </row>
    <row r="508" spans="1:3" x14ac:dyDescent="0.25">
      <c r="A508" s="319">
        <v>30</v>
      </c>
      <c r="B508" s="320">
        <v>101028</v>
      </c>
      <c r="C508" s="321" t="s">
        <v>455</v>
      </c>
    </row>
    <row r="509" spans="1:3" x14ac:dyDescent="0.25">
      <c r="A509" s="319">
        <v>30</v>
      </c>
      <c r="B509" s="320">
        <v>102007</v>
      </c>
      <c r="C509" s="321" t="s">
        <v>445</v>
      </c>
    </row>
    <row r="510" spans="1:3" x14ac:dyDescent="0.25">
      <c r="A510" s="319">
        <v>30</v>
      </c>
      <c r="B510" s="320">
        <v>103007</v>
      </c>
      <c r="C510" s="321" t="s">
        <v>377</v>
      </c>
    </row>
    <row r="511" spans="1:3" x14ac:dyDescent="0.25">
      <c r="A511" s="319">
        <v>30</v>
      </c>
      <c r="B511" s="320">
        <v>104007</v>
      </c>
      <c r="C511" s="321" t="s">
        <v>367</v>
      </c>
    </row>
    <row r="512" spans="1:3" x14ac:dyDescent="0.25">
      <c r="A512" s="319">
        <v>30</v>
      </c>
      <c r="B512" s="320">
        <v>104168</v>
      </c>
      <c r="C512" s="321" t="s">
        <v>474</v>
      </c>
    </row>
    <row r="513" spans="1:3" x14ac:dyDescent="0.25">
      <c r="A513" s="319">
        <v>30</v>
      </c>
      <c r="B513" s="320">
        <v>105007</v>
      </c>
      <c r="C513" s="321" t="s">
        <v>446</v>
      </c>
    </row>
    <row r="514" spans="1:3" x14ac:dyDescent="0.25">
      <c r="A514" s="319">
        <v>30</v>
      </c>
      <c r="B514" s="320">
        <v>106007</v>
      </c>
      <c r="C514" s="321" t="s">
        <v>447</v>
      </c>
    </row>
    <row r="515" spans="1:3" x14ac:dyDescent="0.25">
      <c r="A515" s="319">
        <v>30</v>
      </c>
      <c r="B515" s="320">
        <v>108007</v>
      </c>
      <c r="C515" s="321" t="s">
        <v>448</v>
      </c>
    </row>
    <row r="516" spans="1:3" x14ac:dyDescent="0.25">
      <c r="A516" s="319">
        <v>30</v>
      </c>
      <c r="B516" s="320">
        <v>110028</v>
      </c>
      <c r="C516" s="321" t="s">
        <v>457</v>
      </c>
    </row>
    <row r="517" spans="1:3" x14ac:dyDescent="0.25">
      <c r="A517" s="319">
        <v>30</v>
      </c>
      <c r="B517" s="320">
        <v>111028</v>
      </c>
      <c r="C517" s="321" t="s">
        <v>458</v>
      </c>
    </row>
    <row r="518" spans="1:3" x14ac:dyDescent="0.25">
      <c r="A518" s="319">
        <v>30</v>
      </c>
      <c r="B518" s="320">
        <v>113007</v>
      </c>
      <c r="C518" s="321" t="s">
        <v>449</v>
      </c>
    </row>
    <row r="519" spans="1:3" x14ac:dyDescent="0.25">
      <c r="A519" s="319">
        <v>30</v>
      </c>
      <c r="B519" s="320">
        <v>115028</v>
      </c>
      <c r="C519" s="321" t="s">
        <v>459</v>
      </c>
    </row>
    <row r="520" spans="1:3" x14ac:dyDescent="0.25">
      <c r="A520" s="319">
        <v>30</v>
      </c>
      <c r="B520" s="322">
        <v>117007</v>
      </c>
      <c r="C520" s="321" t="s">
        <v>450</v>
      </c>
    </row>
    <row r="521" spans="1:3" x14ac:dyDescent="0.25">
      <c r="A521" s="319">
        <v>30</v>
      </c>
      <c r="B521" s="322">
        <v>117028</v>
      </c>
      <c r="C521" s="321" t="s">
        <v>460</v>
      </c>
    </row>
    <row r="522" spans="1:3" x14ac:dyDescent="0.25">
      <c r="A522" s="319">
        <v>30</v>
      </c>
      <c r="B522" s="322">
        <v>203007</v>
      </c>
      <c r="C522" s="321" t="s">
        <v>451</v>
      </c>
    </row>
    <row r="523" spans="1:3" x14ac:dyDescent="0.25">
      <c r="A523" s="319">
        <v>30</v>
      </c>
      <c r="B523" s="332">
        <v>500007</v>
      </c>
      <c r="C523" s="321" t="s">
        <v>454</v>
      </c>
    </row>
    <row r="524" spans="1:3" x14ac:dyDescent="0.25">
      <c r="A524" s="319">
        <v>30</v>
      </c>
      <c r="B524" s="332">
        <v>500014</v>
      </c>
      <c r="C524" s="321" t="s">
        <v>461</v>
      </c>
    </row>
    <row r="525" spans="1:3" x14ac:dyDescent="0.25">
      <c r="A525" s="319">
        <v>31</v>
      </c>
      <c r="B525" s="331">
        <v>100007</v>
      </c>
      <c r="C525" s="321" t="s">
        <v>442</v>
      </c>
    </row>
    <row r="526" spans="1:3" x14ac:dyDescent="0.25">
      <c r="A526" s="319">
        <v>31</v>
      </c>
      <c r="B526" s="331">
        <v>101007</v>
      </c>
      <c r="C526" s="321" t="s">
        <v>444</v>
      </c>
    </row>
    <row r="527" spans="1:3" x14ac:dyDescent="0.25">
      <c r="A527" s="319">
        <v>31</v>
      </c>
      <c r="B527" s="331">
        <v>102007</v>
      </c>
      <c r="C527" s="321" t="s">
        <v>445</v>
      </c>
    </row>
    <row r="528" spans="1:3" x14ac:dyDescent="0.25">
      <c r="A528" s="319">
        <v>31</v>
      </c>
      <c r="B528" s="331">
        <v>102028</v>
      </c>
      <c r="C528" s="321" t="s">
        <v>462</v>
      </c>
    </row>
    <row r="529" spans="1:3" x14ac:dyDescent="0.25">
      <c r="A529" s="319">
        <v>31</v>
      </c>
      <c r="B529" s="331">
        <v>103007</v>
      </c>
      <c r="C529" s="321" t="s">
        <v>377</v>
      </c>
    </row>
    <row r="530" spans="1:3" x14ac:dyDescent="0.25">
      <c r="A530" s="319">
        <v>31</v>
      </c>
      <c r="B530" s="331">
        <v>103028</v>
      </c>
      <c r="C530" s="321" t="s">
        <v>463</v>
      </c>
    </row>
    <row r="531" spans="1:3" x14ac:dyDescent="0.25">
      <c r="A531" s="319">
        <v>31</v>
      </c>
      <c r="B531" s="331">
        <v>104007</v>
      </c>
      <c r="C531" s="321" t="s">
        <v>367</v>
      </c>
    </row>
    <row r="532" spans="1:3" x14ac:dyDescent="0.25">
      <c r="A532" s="319">
        <v>31</v>
      </c>
      <c r="B532" s="331">
        <v>104028</v>
      </c>
      <c r="C532" s="321" t="s">
        <v>464</v>
      </c>
    </row>
    <row r="533" spans="1:3" x14ac:dyDescent="0.25">
      <c r="A533" s="319">
        <v>31</v>
      </c>
      <c r="B533" s="331">
        <v>104084</v>
      </c>
      <c r="C533" s="321" t="s">
        <v>475</v>
      </c>
    </row>
    <row r="534" spans="1:3" x14ac:dyDescent="0.25">
      <c r="A534" s="319">
        <v>31</v>
      </c>
      <c r="B534" s="320">
        <v>105007</v>
      </c>
      <c r="C534" s="321" t="s">
        <v>446</v>
      </c>
    </row>
    <row r="535" spans="1:3" x14ac:dyDescent="0.25">
      <c r="A535" s="319">
        <v>31</v>
      </c>
      <c r="B535" s="320">
        <v>106007</v>
      </c>
      <c r="C535" s="321" t="s">
        <v>447</v>
      </c>
    </row>
    <row r="536" spans="1:3" x14ac:dyDescent="0.25">
      <c r="A536" s="319">
        <v>31</v>
      </c>
      <c r="B536" s="320">
        <v>107168</v>
      </c>
      <c r="C536" s="321" t="s">
        <v>476</v>
      </c>
    </row>
    <row r="537" spans="1:3" x14ac:dyDescent="0.25">
      <c r="A537" s="319">
        <v>31</v>
      </c>
      <c r="B537" s="320">
        <v>108007</v>
      </c>
      <c r="C537" s="321" t="s">
        <v>448</v>
      </c>
    </row>
    <row r="538" spans="1:3" x14ac:dyDescent="0.25">
      <c r="A538" s="319">
        <v>31</v>
      </c>
      <c r="B538" s="320">
        <v>108028</v>
      </c>
      <c r="C538" s="321" t="s">
        <v>465</v>
      </c>
    </row>
    <row r="539" spans="1:3" x14ac:dyDescent="0.25">
      <c r="A539" s="319">
        <v>31</v>
      </c>
      <c r="B539" s="320">
        <v>109028</v>
      </c>
      <c r="C539" s="321" t="s">
        <v>467</v>
      </c>
    </row>
    <row r="540" spans="1:3" x14ac:dyDescent="0.25">
      <c r="A540" s="319">
        <v>31</v>
      </c>
      <c r="B540" s="320">
        <v>113007</v>
      </c>
      <c r="C540" s="321" t="s">
        <v>449</v>
      </c>
    </row>
    <row r="541" spans="1:3" x14ac:dyDescent="0.25">
      <c r="A541" s="319">
        <v>31</v>
      </c>
      <c r="B541" s="322">
        <v>117007</v>
      </c>
      <c r="C541" s="321" t="s">
        <v>450</v>
      </c>
    </row>
    <row r="542" spans="1:3" x14ac:dyDescent="0.25">
      <c r="A542" s="319">
        <v>31</v>
      </c>
      <c r="B542" s="322">
        <v>203007</v>
      </c>
      <c r="C542" s="321" t="s">
        <v>451</v>
      </c>
    </row>
    <row r="543" spans="1:3" x14ac:dyDescent="0.25">
      <c r="A543" s="319">
        <v>31</v>
      </c>
      <c r="B543" s="322">
        <v>203028</v>
      </c>
      <c r="C543" s="321" t="s">
        <v>468</v>
      </c>
    </row>
    <row r="544" spans="1:3" x14ac:dyDescent="0.25">
      <c r="A544" s="319">
        <v>31</v>
      </c>
      <c r="B544" s="322">
        <v>500007</v>
      </c>
      <c r="C544" s="321" t="s">
        <v>454</v>
      </c>
    </row>
    <row r="545" spans="1:3" x14ac:dyDescent="0.25">
      <c r="A545" s="319">
        <v>32</v>
      </c>
      <c r="B545" s="320">
        <v>100007</v>
      </c>
      <c r="C545" s="321" t="s">
        <v>442</v>
      </c>
    </row>
    <row r="546" spans="1:3" x14ac:dyDescent="0.25">
      <c r="A546" s="319">
        <v>32</v>
      </c>
      <c r="B546" s="320">
        <v>101007</v>
      </c>
      <c r="C546" s="321" t="s">
        <v>444</v>
      </c>
    </row>
    <row r="547" spans="1:3" x14ac:dyDescent="0.25">
      <c r="A547" s="319">
        <v>32</v>
      </c>
      <c r="B547" s="320">
        <v>102007</v>
      </c>
      <c r="C547" s="321" t="s">
        <v>445</v>
      </c>
    </row>
    <row r="548" spans="1:3" x14ac:dyDescent="0.25">
      <c r="A548" s="319">
        <v>32</v>
      </c>
      <c r="B548" s="320">
        <v>103007</v>
      </c>
      <c r="C548" s="321" t="s">
        <v>377</v>
      </c>
    </row>
    <row r="549" spans="1:3" x14ac:dyDescent="0.25">
      <c r="A549" s="319">
        <v>32</v>
      </c>
      <c r="B549" s="320">
        <v>104007</v>
      </c>
      <c r="C549" s="321" t="s">
        <v>367</v>
      </c>
    </row>
    <row r="550" spans="1:3" x14ac:dyDescent="0.25">
      <c r="A550" s="319">
        <v>32</v>
      </c>
      <c r="B550" s="320">
        <v>105007</v>
      </c>
      <c r="C550" s="321" t="s">
        <v>446</v>
      </c>
    </row>
    <row r="551" spans="1:3" x14ac:dyDescent="0.25">
      <c r="A551" s="319">
        <v>32</v>
      </c>
      <c r="B551" s="320">
        <v>105028</v>
      </c>
      <c r="C551" s="321" t="s">
        <v>469</v>
      </c>
    </row>
    <row r="552" spans="1:3" x14ac:dyDescent="0.25">
      <c r="A552" s="319">
        <v>32</v>
      </c>
      <c r="B552" s="320">
        <v>106007</v>
      </c>
      <c r="C552" s="321" t="s">
        <v>447</v>
      </c>
    </row>
    <row r="553" spans="1:3" x14ac:dyDescent="0.25">
      <c r="A553" s="319">
        <v>32</v>
      </c>
      <c r="B553" s="320">
        <v>107028</v>
      </c>
      <c r="C553" s="321" t="s">
        <v>470</v>
      </c>
    </row>
    <row r="554" spans="1:3" x14ac:dyDescent="0.25">
      <c r="A554" s="319">
        <v>32</v>
      </c>
      <c r="B554" s="320">
        <v>108007</v>
      </c>
      <c r="C554" s="321" t="s">
        <v>448</v>
      </c>
    </row>
    <row r="555" spans="1:3" x14ac:dyDescent="0.25">
      <c r="A555" s="319">
        <v>32</v>
      </c>
      <c r="B555" s="320">
        <v>113007</v>
      </c>
      <c r="C555" s="321" t="s">
        <v>449</v>
      </c>
    </row>
    <row r="556" spans="1:3" x14ac:dyDescent="0.25">
      <c r="A556" s="319">
        <v>32</v>
      </c>
      <c r="B556" s="322">
        <v>117007</v>
      </c>
      <c r="C556" s="321" t="s">
        <v>450</v>
      </c>
    </row>
    <row r="557" spans="1:3" x14ac:dyDescent="0.25">
      <c r="A557" s="319">
        <v>32</v>
      </c>
      <c r="B557" s="322">
        <v>202028</v>
      </c>
      <c r="C557" s="321" t="s">
        <v>472</v>
      </c>
    </row>
    <row r="558" spans="1:3" x14ac:dyDescent="0.25">
      <c r="A558" s="319">
        <v>32</v>
      </c>
      <c r="B558" s="322">
        <v>203007</v>
      </c>
      <c r="C558" s="321" t="s">
        <v>451</v>
      </c>
    </row>
    <row r="559" spans="1:3" x14ac:dyDescent="0.25">
      <c r="A559" s="319">
        <v>32</v>
      </c>
      <c r="B559" s="322">
        <v>500007</v>
      </c>
      <c r="C559" s="321" t="s">
        <v>454</v>
      </c>
    </row>
    <row r="560" spans="1:3" x14ac:dyDescent="0.25">
      <c r="A560" s="319">
        <v>32</v>
      </c>
      <c r="B560" s="322">
        <v>500014</v>
      </c>
      <c r="C560" s="321" t="s">
        <v>461</v>
      </c>
    </row>
    <row r="561" spans="1:3" x14ac:dyDescent="0.25">
      <c r="A561" s="319">
        <v>33</v>
      </c>
      <c r="B561" s="320">
        <v>100007</v>
      </c>
      <c r="C561" s="321" t="s">
        <v>442</v>
      </c>
    </row>
    <row r="562" spans="1:3" x14ac:dyDescent="0.25">
      <c r="A562" s="319">
        <v>33</v>
      </c>
      <c r="B562" s="320">
        <v>100028</v>
      </c>
      <c r="C562" s="321" t="s">
        <v>443</v>
      </c>
    </row>
    <row r="563" spans="1:3" x14ac:dyDescent="0.25">
      <c r="A563" s="319">
        <v>33</v>
      </c>
      <c r="B563" s="320">
        <v>101007</v>
      </c>
      <c r="C563" s="321" t="s">
        <v>444</v>
      </c>
    </row>
    <row r="564" spans="1:3" x14ac:dyDescent="0.25">
      <c r="A564" s="319">
        <v>33</v>
      </c>
      <c r="B564" s="320">
        <v>102007</v>
      </c>
      <c r="C564" s="321" t="s">
        <v>445</v>
      </c>
    </row>
    <row r="565" spans="1:3" x14ac:dyDescent="0.25">
      <c r="A565" s="319">
        <v>33</v>
      </c>
      <c r="B565" s="320">
        <v>103007</v>
      </c>
      <c r="C565" s="321" t="s">
        <v>377</v>
      </c>
    </row>
    <row r="566" spans="1:3" x14ac:dyDescent="0.25">
      <c r="A566" s="319">
        <v>33</v>
      </c>
      <c r="B566" s="320">
        <v>104007</v>
      </c>
      <c r="C566" s="321" t="s">
        <v>367</v>
      </c>
    </row>
    <row r="567" spans="1:3" x14ac:dyDescent="0.25">
      <c r="A567" s="319">
        <v>33</v>
      </c>
      <c r="B567" s="320">
        <v>105007</v>
      </c>
      <c r="C567" s="321" t="s">
        <v>446</v>
      </c>
    </row>
    <row r="568" spans="1:3" x14ac:dyDescent="0.25">
      <c r="A568" s="319">
        <v>33</v>
      </c>
      <c r="B568" s="320">
        <v>106007</v>
      </c>
      <c r="C568" s="321" t="s">
        <v>447</v>
      </c>
    </row>
    <row r="569" spans="1:3" x14ac:dyDescent="0.25">
      <c r="A569" s="319">
        <v>33</v>
      </c>
      <c r="B569" s="320">
        <v>108007</v>
      </c>
      <c r="C569" s="321" t="s">
        <v>448</v>
      </c>
    </row>
    <row r="570" spans="1:3" x14ac:dyDescent="0.25">
      <c r="A570" s="319">
        <v>33</v>
      </c>
      <c r="B570" s="320">
        <v>113007</v>
      </c>
      <c r="C570" s="321" t="s">
        <v>449</v>
      </c>
    </row>
    <row r="571" spans="1:3" x14ac:dyDescent="0.25">
      <c r="A571" s="319">
        <v>33</v>
      </c>
      <c r="B571" s="322">
        <v>117007</v>
      </c>
      <c r="C571" s="321" t="s">
        <v>450</v>
      </c>
    </row>
    <row r="572" spans="1:3" x14ac:dyDescent="0.25">
      <c r="A572" s="319">
        <v>33</v>
      </c>
      <c r="B572" s="322">
        <v>203007</v>
      </c>
      <c r="C572" s="321" t="s">
        <v>451</v>
      </c>
    </row>
    <row r="573" spans="1:3" x14ac:dyDescent="0.25">
      <c r="A573" s="319">
        <v>33</v>
      </c>
      <c r="B573" s="320">
        <v>206028</v>
      </c>
      <c r="C573" s="321" t="s">
        <v>452</v>
      </c>
    </row>
    <row r="574" spans="1:3" x14ac:dyDescent="0.25">
      <c r="A574" s="319">
        <v>33</v>
      </c>
      <c r="B574" s="320">
        <v>317028</v>
      </c>
      <c r="C574" s="321" t="s">
        <v>453</v>
      </c>
    </row>
    <row r="575" spans="1:3" x14ac:dyDescent="0.25">
      <c r="A575" s="319">
        <v>33</v>
      </c>
      <c r="B575" s="322">
        <v>500007</v>
      </c>
      <c r="C575" s="321" t="s">
        <v>454</v>
      </c>
    </row>
    <row r="576" spans="1:3" x14ac:dyDescent="0.25">
      <c r="A576" s="319">
        <v>34</v>
      </c>
      <c r="B576" s="320">
        <v>100007</v>
      </c>
      <c r="C576" s="321" t="s">
        <v>442</v>
      </c>
    </row>
    <row r="577" spans="1:3" x14ac:dyDescent="0.25">
      <c r="A577" s="319">
        <v>34</v>
      </c>
      <c r="B577" s="320">
        <v>101007</v>
      </c>
      <c r="C577" s="321" t="s">
        <v>444</v>
      </c>
    </row>
    <row r="578" spans="1:3" x14ac:dyDescent="0.25">
      <c r="A578" s="319">
        <v>34</v>
      </c>
      <c r="B578" s="320">
        <v>101028</v>
      </c>
      <c r="C578" s="321" t="s">
        <v>455</v>
      </c>
    </row>
    <row r="579" spans="1:3" x14ac:dyDescent="0.25">
      <c r="A579" s="319">
        <v>34</v>
      </c>
      <c r="B579" s="320">
        <v>102007</v>
      </c>
      <c r="C579" s="321" t="s">
        <v>445</v>
      </c>
    </row>
    <row r="580" spans="1:3" x14ac:dyDescent="0.25">
      <c r="A580" s="319">
        <v>34</v>
      </c>
      <c r="B580" s="320">
        <v>103007</v>
      </c>
      <c r="C580" s="321" t="s">
        <v>377</v>
      </c>
    </row>
    <row r="581" spans="1:3" x14ac:dyDescent="0.25">
      <c r="A581" s="319">
        <v>34</v>
      </c>
      <c r="B581" s="320">
        <v>104007</v>
      </c>
      <c r="C581" s="321" t="s">
        <v>367</v>
      </c>
    </row>
    <row r="582" spans="1:3" x14ac:dyDescent="0.25">
      <c r="A582" s="319">
        <v>34</v>
      </c>
      <c r="B582" s="320">
        <v>105007</v>
      </c>
      <c r="C582" s="321" t="s">
        <v>446</v>
      </c>
    </row>
    <row r="583" spans="1:3" x14ac:dyDescent="0.25">
      <c r="A583" s="319">
        <v>34</v>
      </c>
      <c r="B583" s="320">
        <v>106007</v>
      </c>
      <c r="C583" s="321" t="s">
        <v>447</v>
      </c>
    </row>
    <row r="584" spans="1:3" x14ac:dyDescent="0.25">
      <c r="A584" s="319">
        <v>34</v>
      </c>
      <c r="B584" s="320">
        <v>108007</v>
      </c>
      <c r="C584" s="321" t="s">
        <v>448</v>
      </c>
    </row>
    <row r="585" spans="1:3" x14ac:dyDescent="0.25">
      <c r="A585" s="319">
        <v>34</v>
      </c>
      <c r="B585" s="320">
        <v>110028</v>
      </c>
      <c r="C585" s="321" t="s">
        <v>457</v>
      </c>
    </row>
    <row r="586" spans="1:3" x14ac:dyDescent="0.25">
      <c r="A586" s="319">
        <v>34</v>
      </c>
      <c r="B586" s="320">
        <v>111028</v>
      </c>
      <c r="C586" s="321" t="s">
        <v>458</v>
      </c>
    </row>
    <row r="587" spans="1:3" x14ac:dyDescent="0.25">
      <c r="A587" s="319">
        <v>34</v>
      </c>
      <c r="B587" s="320">
        <v>113007</v>
      </c>
      <c r="C587" s="321" t="s">
        <v>449</v>
      </c>
    </row>
    <row r="588" spans="1:3" x14ac:dyDescent="0.25">
      <c r="A588" s="319">
        <v>34</v>
      </c>
      <c r="B588" s="320">
        <v>115028</v>
      </c>
      <c r="C588" s="321" t="s">
        <v>459</v>
      </c>
    </row>
    <row r="589" spans="1:3" x14ac:dyDescent="0.25">
      <c r="A589" s="319">
        <v>34</v>
      </c>
      <c r="B589" s="322">
        <v>117007</v>
      </c>
      <c r="C589" s="321" t="s">
        <v>450</v>
      </c>
    </row>
    <row r="590" spans="1:3" x14ac:dyDescent="0.25">
      <c r="A590" s="319">
        <v>34</v>
      </c>
      <c r="B590" s="322">
        <v>117028</v>
      </c>
      <c r="C590" s="321" t="s">
        <v>460</v>
      </c>
    </row>
    <row r="591" spans="1:3" x14ac:dyDescent="0.25">
      <c r="A591" s="319">
        <v>34</v>
      </c>
      <c r="B591" s="322">
        <v>203007</v>
      </c>
      <c r="C591" s="321" t="s">
        <v>451</v>
      </c>
    </row>
    <row r="592" spans="1:3" x14ac:dyDescent="0.25">
      <c r="A592" s="319">
        <v>34</v>
      </c>
      <c r="B592" s="322">
        <v>500007</v>
      </c>
      <c r="C592" s="321" t="s">
        <v>454</v>
      </c>
    </row>
    <row r="593" spans="1:3" x14ac:dyDescent="0.25">
      <c r="A593" s="319">
        <v>34</v>
      </c>
      <c r="B593" s="322">
        <v>500014</v>
      </c>
      <c r="C593" s="321" t="s">
        <v>461</v>
      </c>
    </row>
    <row r="594" spans="1:3" x14ac:dyDescent="0.25">
      <c r="A594" s="319">
        <v>35</v>
      </c>
      <c r="B594" s="320">
        <v>100007</v>
      </c>
      <c r="C594" s="321" t="s">
        <v>442</v>
      </c>
    </row>
    <row r="595" spans="1:3" x14ac:dyDescent="0.25">
      <c r="A595" s="319">
        <v>35</v>
      </c>
      <c r="B595" s="320">
        <v>101007</v>
      </c>
      <c r="C595" s="321" t="s">
        <v>444</v>
      </c>
    </row>
    <row r="596" spans="1:3" x14ac:dyDescent="0.25">
      <c r="A596" s="319">
        <v>35</v>
      </c>
      <c r="B596" s="320">
        <v>102007</v>
      </c>
      <c r="C596" s="321" t="s">
        <v>445</v>
      </c>
    </row>
    <row r="597" spans="1:3" x14ac:dyDescent="0.25">
      <c r="A597" s="319">
        <v>35</v>
      </c>
      <c r="B597" s="320">
        <v>102028</v>
      </c>
      <c r="C597" s="321" t="s">
        <v>462</v>
      </c>
    </row>
    <row r="598" spans="1:3" x14ac:dyDescent="0.25">
      <c r="A598" s="319">
        <v>35</v>
      </c>
      <c r="B598" s="320">
        <v>103007</v>
      </c>
      <c r="C598" s="321" t="s">
        <v>377</v>
      </c>
    </row>
    <row r="599" spans="1:3" x14ac:dyDescent="0.25">
      <c r="A599" s="319">
        <v>35</v>
      </c>
      <c r="B599" s="320">
        <v>103028</v>
      </c>
      <c r="C599" s="321" t="s">
        <v>463</v>
      </c>
    </row>
    <row r="600" spans="1:3" x14ac:dyDescent="0.25">
      <c r="A600" s="319">
        <v>35</v>
      </c>
      <c r="B600" s="320">
        <v>104007</v>
      </c>
      <c r="C600" s="321" t="s">
        <v>367</v>
      </c>
    </row>
    <row r="601" spans="1:3" x14ac:dyDescent="0.25">
      <c r="A601" s="319">
        <v>35</v>
      </c>
      <c r="B601" s="320">
        <v>104028</v>
      </c>
      <c r="C601" s="321" t="s">
        <v>464</v>
      </c>
    </row>
    <row r="602" spans="1:3" x14ac:dyDescent="0.25">
      <c r="A602" s="319">
        <v>35</v>
      </c>
      <c r="B602" s="320">
        <v>105007</v>
      </c>
      <c r="C602" s="321" t="s">
        <v>446</v>
      </c>
    </row>
    <row r="603" spans="1:3" x14ac:dyDescent="0.25">
      <c r="A603" s="319">
        <v>35</v>
      </c>
      <c r="B603" s="320">
        <v>106007</v>
      </c>
      <c r="C603" s="321" t="s">
        <v>447</v>
      </c>
    </row>
    <row r="604" spans="1:3" x14ac:dyDescent="0.25">
      <c r="A604" s="319">
        <v>35</v>
      </c>
      <c r="B604" s="320">
        <v>108007</v>
      </c>
      <c r="C604" s="321" t="s">
        <v>448</v>
      </c>
    </row>
    <row r="605" spans="1:3" x14ac:dyDescent="0.25">
      <c r="A605" s="319">
        <v>35</v>
      </c>
      <c r="B605" s="320">
        <v>108028</v>
      </c>
      <c r="C605" s="321" t="s">
        <v>465</v>
      </c>
    </row>
    <row r="606" spans="1:3" x14ac:dyDescent="0.25">
      <c r="A606" s="319">
        <v>35</v>
      </c>
      <c r="B606" s="320">
        <v>109028</v>
      </c>
      <c r="C606" s="321" t="s">
        <v>467</v>
      </c>
    </row>
    <row r="607" spans="1:3" x14ac:dyDescent="0.25">
      <c r="A607" s="319">
        <v>35</v>
      </c>
      <c r="B607" s="320">
        <v>113007</v>
      </c>
      <c r="C607" s="321" t="s">
        <v>449</v>
      </c>
    </row>
    <row r="608" spans="1:3" x14ac:dyDescent="0.25">
      <c r="A608" s="319">
        <v>35</v>
      </c>
      <c r="B608" s="322">
        <v>117007</v>
      </c>
      <c r="C608" s="321" t="s">
        <v>450</v>
      </c>
    </row>
    <row r="609" spans="1:3" x14ac:dyDescent="0.25">
      <c r="A609" s="319">
        <v>35</v>
      </c>
      <c r="B609" s="322">
        <v>203007</v>
      </c>
      <c r="C609" s="321" t="s">
        <v>451</v>
      </c>
    </row>
    <row r="610" spans="1:3" x14ac:dyDescent="0.25">
      <c r="A610" s="319">
        <v>35</v>
      </c>
      <c r="B610" s="322">
        <v>203028</v>
      </c>
      <c r="C610" s="321" t="s">
        <v>468</v>
      </c>
    </row>
    <row r="611" spans="1:3" x14ac:dyDescent="0.25">
      <c r="A611" s="319">
        <v>35</v>
      </c>
      <c r="B611" s="322">
        <v>500007</v>
      </c>
      <c r="C611" s="321" t="s">
        <v>454</v>
      </c>
    </row>
    <row r="612" spans="1:3" x14ac:dyDescent="0.25">
      <c r="A612" s="319">
        <v>36</v>
      </c>
      <c r="B612" s="320">
        <v>100007</v>
      </c>
      <c r="C612" s="321" t="s">
        <v>442</v>
      </c>
    </row>
    <row r="613" spans="1:3" x14ac:dyDescent="0.25">
      <c r="A613" s="319">
        <v>36</v>
      </c>
      <c r="B613" s="320">
        <v>101007</v>
      </c>
      <c r="C613" s="321" t="s">
        <v>444</v>
      </c>
    </row>
    <row r="614" spans="1:3" x14ac:dyDescent="0.25">
      <c r="A614" s="319">
        <v>36</v>
      </c>
      <c r="B614" s="320">
        <v>102007</v>
      </c>
      <c r="C614" s="321" t="s">
        <v>445</v>
      </c>
    </row>
    <row r="615" spans="1:3" x14ac:dyDescent="0.25">
      <c r="A615" s="319">
        <v>36</v>
      </c>
      <c r="B615" s="320">
        <v>103007</v>
      </c>
      <c r="C615" s="321" t="s">
        <v>377</v>
      </c>
    </row>
    <row r="616" spans="1:3" x14ac:dyDescent="0.25">
      <c r="A616" s="319">
        <v>36</v>
      </c>
      <c r="B616" s="320">
        <v>104007</v>
      </c>
      <c r="C616" s="321" t="s">
        <v>367</v>
      </c>
    </row>
    <row r="617" spans="1:3" x14ac:dyDescent="0.25">
      <c r="A617" s="319">
        <v>36</v>
      </c>
      <c r="B617" s="320">
        <v>105007</v>
      </c>
      <c r="C617" s="321" t="s">
        <v>446</v>
      </c>
    </row>
    <row r="618" spans="1:3" x14ac:dyDescent="0.25">
      <c r="A618" s="319">
        <v>36</v>
      </c>
      <c r="B618" s="320">
        <v>105028</v>
      </c>
      <c r="C618" s="321" t="s">
        <v>469</v>
      </c>
    </row>
    <row r="619" spans="1:3" x14ac:dyDescent="0.25">
      <c r="A619" s="319">
        <v>36</v>
      </c>
      <c r="B619" s="320">
        <v>106007</v>
      </c>
      <c r="C619" s="321" t="s">
        <v>447</v>
      </c>
    </row>
    <row r="620" spans="1:3" x14ac:dyDescent="0.25">
      <c r="A620" s="319">
        <v>36</v>
      </c>
      <c r="B620" s="320">
        <v>107028</v>
      </c>
      <c r="C620" s="321" t="s">
        <v>470</v>
      </c>
    </row>
    <row r="621" spans="1:3" x14ac:dyDescent="0.25">
      <c r="A621" s="319">
        <v>36</v>
      </c>
      <c r="B621" s="320">
        <v>108007</v>
      </c>
      <c r="C621" s="321" t="s">
        <v>448</v>
      </c>
    </row>
    <row r="622" spans="1:3" x14ac:dyDescent="0.25">
      <c r="A622" s="319">
        <v>36</v>
      </c>
      <c r="B622" s="320">
        <v>113007</v>
      </c>
      <c r="C622" s="321" t="s">
        <v>449</v>
      </c>
    </row>
    <row r="623" spans="1:3" x14ac:dyDescent="0.25">
      <c r="A623" s="319">
        <v>36</v>
      </c>
      <c r="B623" s="322">
        <v>117007</v>
      </c>
      <c r="C623" s="321" t="s">
        <v>450</v>
      </c>
    </row>
    <row r="624" spans="1:3" x14ac:dyDescent="0.25">
      <c r="A624" s="319">
        <v>36</v>
      </c>
      <c r="B624" s="322">
        <v>202028</v>
      </c>
      <c r="C624" s="321" t="s">
        <v>472</v>
      </c>
    </row>
    <row r="625" spans="1:3" x14ac:dyDescent="0.25">
      <c r="A625" s="319">
        <v>36</v>
      </c>
      <c r="B625" s="322">
        <v>203007</v>
      </c>
      <c r="C625" s="321" t="s">
        <v>451</v>
      </c>
    </row>
    <row r="626" spans="1:3" x14ac:dyDescent="0.25">
      <c r="A626" s="319">
        <v>36</v>
      </c>
      <c r="B626" s="322">
        <v>500007</v>
      </c>
      <c r="C626" s="321" t="s">
        <v>454</v>
      </c>
    </row>
    <row r="627" spans="1:3" x14ac:dyDescent="0.25">
      <c r="A627" s="319">
        <v>36</v>
      </c>
      <c r="B627" s="322">
        <v>500014</v>
      </c>
      <c r="C627" s="321" t="s">
        <v>461</v>
      </c>
    </row>
    <row r="628" spans="1:3" x14ac:dyDescent="0.25">
      <c r="A628" s="319">
        <v>37</v>
      </c>
      <c r="B628" s="320">
        <v>100007</v>
      </c>
      <c r="C628" s="321" t="s">
        <v>442</v>
      </c>
    </row>
    <row r="629" spans="1:3" x14ac:dyDescent="0.25">
      <c r="A629" s="319">
        <v>37</v>
      </c>
      <c r="B629" s="320">
        <v>100028</v>
      </c>
      <c r="C629" s="321" t="s">
        <v>443</v>
      </c>
    </row>
    <row r="630" spans="1:3" x14ac:dyDescent="0.25">
      <c r="A630" s="319">
        <v>37</v>
      </c>
      <c r="B630" s="320">
        <v>101007</v>
      </c>
      <c r="C630" s="321" t="s">
        <v>444</v>
      </c>
    </row>
    <row r="631" spans="1:3" x14ac:dyDescent="0.25">
      <c r="A631" s="319">
        <v>37</v>
      </c>
      <c r="B631" s="320">
        <v>102007</v>
      </c>
      <c r="C631" s="321" t="s">
        <v>445</v>
      </c>
    </row>
    <row r="632" spans="1:3" x14ac:dyDescent="0.25">
      <c r="A632" s="319">
        <v>37</v>
      </c>
      <c r="B632" s="320">
        <v>103007</v>
      </c>
      <c r="C632" s="321" t="s">
        <v>377</v>
      </c>
    </row>
    <row r="633" spans="1:3" x14ac:dyDescent="0.25">
      <c r="A633" s="319">
        <v>37</v>
      </c>
      <c r="B633" s="320">
        <v>104007</v>
      </c>
      <c r="C633" s="321" t="s">
        <v>367</v>
      </c>
    </row>
    <row r="634" spans="1:3" x14ac:dyDescent="0.25">
      <c r="A634" s="319">
        <v>37</v>
      </c>
      <c r="B634" s="320">
        <v>105007</v>
      </c>
      <c r="C634" s="321" t="s">
        <v>446</v>
      </c>
    </row>
    <row r="635" spans="1:3" x14ac:dyDescent="0.25">
      <c r="A635" s="319">
        <v>37</v>
      </c>
      <c r="B635" s="320">
        <v>106007</v>
      </c>
      <c r="C635" s="321" t="s">
        <v>447</v>
      </c>
    </row>
    <row r="636" spans="1:3" x14ac:dyDescent="0.25">
      <c r="A636" s="319">
        <v>37</v>
      </c>
      <c r="B636" s="320">
        <v>108007</v>
      </c>
      <c r="C636" s="321" t="s">
        <v>448</v>
      </c>
    </row>
    <row r="637" spans="1:3" x14ac:dyDescent="0.25">
      <c r="A637" s="319">
        <v>37</v>
      </c>
      <c r="B637" s="320">
        <v>113007</v>
      </c>
      <c r="C637" s="321" t="s">
        <v>449</v>
      </c>
    </row>
    <row r="638" spans="1:3" x14ac:dyDescent="0.25">
      <c r="A638" s="319">
        <v>37</v>
      </c>
      <c r="B638" s="322">
        <v>117007</v>
      </c>
      <c r="C638" s="321" t="s">
        <v>450</v>
      </c>
    </row>
    <row r="639" spans="1:3" x14ac:dyDescent="0.25">
      <c r="A639" s="319">
        <v>37</v>
      </c>
      <c r="B639" s="322">
        <v>203007</v>
      </c>
      <c r="C639" s="321" t="s">
        <v>451</v>
      </c>
    </row>
    <row r="640" spans="1:3" x14ac:dyDescent="0.25">
      <c r="A640" s="319">
        <v>37</v>
      </c>
      <c r="B640" s="320">
        <v>206028</v>
      </c>
      <c r="C640" s="321" t="s">
        <v>452</v>
      </c>
    </row>
    <row r="641" spans="1:3" x14ac:dyDescent="0.25">
      <c r="A641" s="319">
        <v>37</v>
      </c>
      <c r="B641" s="320">
        <v>317028</v>
      </c>
      <c r="C641" s="321" t="s">
        <v>453</v>
      </c>
    </row>
    <row r="642" spans="1:3" x14ac:dyDescent="0.25">
      <c r="A642" s="319">
        <v>37</v>
      </c>
      <c r="B642" s="322">
        <v>500007</v>
      </c>
      <c r="C642" s="321" t="s">
        <v>454</v>
      </c>
    </row>
    <row r="643" spans="1:3" x14ac:dyDescent="0.25">
      <c r="A643" s="319">
        <v>38</v>
      </c>
      <c r="B643" s="320">
        <v>100007</v>
      </c>
      <c r="C643" s="321" t="s">
        <v>442</v>
      </c>
    </row>
    <row r="644" spans="1:3" x14ac:dyDescent="0.25">
      <c r="A644" s="319">
        <v>38</v>
      </c>
      <c r="B644" s="320">
        <v>101007</v>
      </c>
      <c r="C644" s="321" t="s">
        <v>444</v>
      </c>
    </row>
    <row r="645" spans="1:3" x14ac:dyDescent="0.25">
      <c r="A645" s="319">
        <v>38</v>
      </c>
      <c r="B645" s="331">
        <v>101028</v>
      </c>
      <c r="C645" s="321" t="s">
        <v>455</v>
      </c>
    </row>
    <row r="646" spans="1:3" x14ac:dyDescent="0.25">
      <c r="A646" s="319">
        <v>38</v>
      </c>
      <c r="B646" s="331">
        <v>102007</v>
      </c>
      <c r="C646" s="321" t="s">
        <v>445</v>
      </c>
    </row>
    <row r="647" spans="1:3" x14ac:dyDescent="0.25">
      <c r="A647" s="319">
        <v>38</v>
      </c>
      <c r="B647" s="331">
        <v>103007</v>
      </c>
      <c r="C647" s="321" t="s">
        <v>377</v>
      </c>
    </row>
    <row r="648" spans="1:3" x14ac:dyDescent="0.25">
      <c r="A648" s="319">
        <v>38</v>
      </c>
      <c r="B648" s="331">
        <v>104007</v>
      </c>
      <c r="C648" s="321" t="s">
        <v>367</v>
      </c>
    </row>
    <row r="649" spans="1:3" x14ac:dyDescent="0.25">
      <c r="A649" s="319">
        <v>38</v>
      </c>
      <c r="B649" s="331">
        <v>105007</v>
      </c>
      <c r="C649" s="321" t="s">
        <v>446</v>
      </c>
    </row>
    <row r="650" spans="1:3" x14ac:dyDescent="0.25">
      <c r="A650" s="319">
        <v>38</v>
      </c>
      <c r="B650" s="331">
        <v>106007</v>
      </c>
      <c r="C650" s="321" t="s">
        <v>447</v>
      </c>
    </row>
    <row r="651" spans="1:3" x14ac:dyDescent="0.25">
      <c r="A651" s="319">
        <v>38</v>
      </c>
      <c r="B651" s="331">
        <v>107084</v>
      </c>
      <c r="C651" s="321" t="s">
        <v>456</v>
      </c>
    </row>
    <row r="652" spans="1:3" x14ac:dyDescent="0.25">
      <c r="A652" s="319">
        <v>38</v>
      </c>
      <c r="B652" s="331">
        <v>108007</v>
      </c>
      <c r="C652" s="321" t="s">
        <v>448</v>
      </c>
    </row>
    <row r="653" spans="1:3" x14ac:dyDescent="0.25">
      <c r="A653" s="319">
        <v>38</v>
      </c>
      <c r="B653" s="331">
        <v>110028</v>
      </c>
      <c r="C653" s="321" t="s">
        <v>457</v>
      </c>
    </row>
    <row r="654" spans="1:3" x14ac:dyDescent="0.25">
      <c r="A654" s="319">
        <v>38</v>
      </c>
      <c r="B654" s="331">
        <v>111028</v>
      </c>
      <c r="C654" s="321" t="s">
        <v>458</v>
      </c>
    </row>
    <row r="655" spans="1:3" x14ac:dyDescent="0.25">
      <c r="A655" s="319">
        <v>38</v>
      </c>
      <c r="B655" s="331">
        <v>113007</v>
      </c>
      <c r="C655" s="321" t="s">
        <v>449</v>
      </c>
    </row>
    <row r="656" spans="1:3" x14ac:dyDescent="0.25">
      <c r="A656" s="319">
        <v>38</v>
      </c>
      <c r="B656" s="331">
        <v>115028</v>
      </c>
      <c r="C656" s="321" t="s">
        <v>459</v>
      </c>
    </row>
    <row r="657" spans="1:3" x14ac:dyDescent="0.25">
      <c r="A657" s="319">
        <v>38</v>
      </c>
      <c r="B657" s="332">
        <v>117007</v>
      </c>
      <c r="C657" s="321" t="s">
        <v>450</v>
      </c>
    </row>
    <row r="658" spans="1:3" x14ac:dyDescent="0.25">
      <c r="A658" s="319">
        <v>38</v>
      </c>
      <c r="B658" s="322">
        <v>117028</v>
      </c>
      <c r="C658" s="321" t="s">
        <v>460</v>
      </c>
    </row>
    <row r="659" spans="1:3" x14ac:dyDescent="0.25">
      <c r="A659" s="319">
        <v>38</v>
      </c>
      <c r="B659" s="322">
        <v>203007</v>
      </c>
      <c r="C659" s="321" t="s">
        <v>451</v>
      </c>
    </row>
    <row r="660" spans="1:3" x14ac:dyDescent="0.25">
      <c r="A660" s="319">
        <v>38</v>
      </c>
      <c r="B660" s="322">
        <v>500007</v>
      </c>
      <c r="C660" s="321" t="s">
        <v>454</v>
      </c>
    </row>
    <row r="661" spans="1:3" x14ac:dyDescent="0.25">
      <c r="A661" s="319">
        <v>38</v>
      </c>
      <c r="B661" s="322">
        <v>500014</v>
      </c>
      <c r="C661" s="321" t="s">
        <v>461</v>
      </c>
    </row>
    <row r="662" spans="1:3" x14ac:dyDescent="0.25">
      <c r="A662" s="319">
        <v>39</v>
      </c>
      <c r="B662" s="320">
        <v>100007</v>
      </c>
      <c r="C662" s="321" t="s">
        <v>442</v>
      </c>
    </row>
    <row r="663" spans="1:3" x14ac:dyDescent="0.25">
      <c r="A663" s="319">
        <v>39</v>
      </c>
      <c r="B663" s="320">
        <v>101007</v>
      </c>
      <c r="C663" s="321" t="s">
        <v>444</v>
      </c>
    </row>
    <row r="664" spans="1:3" x14ac:dyDescent="0.25">
      <c r="A664" s="319">
        <v>39</v>
      </c>
      <c r="B664" s="320">
        <v>102007</v>
      </c>
      <c r="C664" s="321" t="s">
        <v>445</v>
      </c>
    </row>
    <row r="665" spans="1:3" x14ac:dyDescent="0.25">
      <c r="A665" s="319">
        <v>39</v>
      </c>
      <c r="B665" s="320">
        <v>102028</v>
      </c>
      <c r="C665" s="321" t="s">
        <v>462</v>
      </c>
    </row>
    <row r="666" spans="1:3" x14ac:dyDescent="0.25">
      <c r="A666" s="319">
        <v>39</v>
      </c>
      <c r="B666" s="320">
        <v>103007</v>
      </c>
      <c r="C666" s="321" t="s">
        <v>377</v>
      </c>
    </row>
    <row r="667" spans="1:3" x14ac:dyDescent="0.25">
      <c r="A667" s="319">
        <v>39</v>
      </c>
      <c r="B667" s="320">
        <v>103028</v>
      </c>
      <c r="C667" s="321" t="s">
        <v>463</v>
      </c>
    </row>
    <row r="668" spans="1:3" x14ac:dyDescent="0.25">
      <c r="A668" s="319">
        <v>39</v>
      </c>
      <c r="B668" s="320">
        <v>104007</v>
      </c>
      <c r="C668" s="321" t="s">
        <v>367</v>
      </c>
    </row>
    <row r="669" spans="1:3" x14ac:dyDescent="0.25">
      <c r="A669" s="319">
        <v>39</v>
      </c>
      <c r="B669" s="320">
        <v>104028</v>
      </c>
      <c r="C669" s="321" t="s">
        <v>464</v>
      </c>
    </row>
    <row r="670" spans="1:3" x14ac:dyDescent="0.25">
      <c r="A670" s="319">
        <v>39</v>
      </c>
      <c r="B670" s="320">
        <v>105007</v>
      </c>
      <c r="C670" s="321" t="s">
        <v>446</v>
      </c>
    </row>
    <row r="671" spans="1:3" x14ac:dyDescent="0.25">
      <c r="A671" s="319">
        <v>39</v>
      </c>
      <c r="B671" s="320">
        <v>106007</v>
      </c>
      <c r="C671" s="321" t="s">
        <v>447</v>
      </c>
    </row>
    <row r="672" spans="1:3" x14ac:dyDescent="0.25">
      <c r="A672" s="319">
        <v>39</v>
      </c>
      <c r="B672" s="320">
        <v>108007</v>
      </c>
      <c r="C672" s="321" t="s">
        <v>448</v>
      </c>
    </row>
    <row r="673" spans="1:3" x14ac:dyDescent="0.25">
      <c r="A673" s="319">
        <v>39</v>
      </c>
      <c r="B673" s="320">
        <v>108028</v>
      </c>
      <c r="C673" s="321" t="s">
        <v>465</v>
      </c>
    </row>
    <row r="674" spans="1:3" x14ac:dyDescent="0.25">
      <c r="A674" s="319">
        <v>39</v>
      </c>
      <c r="B674" s="320">
        <v>108084</v>
      </c>
      <c r="C674" s="321" t="s">
        <v>466</v>
      </c>
    </row>
    <row r="675" spans="1:3" x14ac:dyDescent="0.25">
      <c r="A675" s="319">
        <v>39</v>
      </c>
      <c r="B675" s="320">
        <v>109028</v>
      </c>
      <c r="C675" s="321" t="s">
        <v>467</v>
      </c>
    </row>
    <row r="676" spans="1:3" x14ac:dyDescent="0.25">
      <c r="A676" s="319">
        <v>39</v>
      </c>
      <c r="B676" s="320">
        <v>113007</v>
      </c>
      <c r="C676" s="321" t="s">
        <v>449</v>
      </c>
    </row>
    <row r="677" spans="1:3" x14ac:dyDescent="0.25">
      <c r="A677" s="319">
        <v>39</v>
      </c>
      <c r="B677" s="322">
        <v>117007</v>
      </c>
      <c r="C677" s="321" t="s">
        <v>450</v>
      </c>
    </row>
    <row r="678" spans="1:3" x14ac:dyDescent="0.25">
      <c r="A678" s="319">
        <v>39</v>
      </c>
      <c r="B678" s="322">
        <v>203007</v>
      </c>
      <c r="C678" s="321" t="s">
        <v>451</v>
      </c>
    </row>
    <row r="679" spans="1:3" x14ac:dyDescent="0.25">
      <c r="A679" s="319">
        <v>39</v>
      </c>
      <c r="B679" s="322">
        <v>203028</v>
      </c>
      <c r="C679" s="321" t="s">
        <v>468</v>
      </c>
    </row>
    <row r="680" spans="1:3" x14ac:dyDescent="0.25">
      <c r="A680" s="319">
        <v>39</v>
      </c>
      <c r="B680" s="322">
        <v>500007</v>
      </c>
      <c r="C680" s="321" t="s">
        <v>454</v>
      </c>
    </row>
    <row r="681" spans="1:3" x14ac:dyDescent="0.25">
      <c r="A681" s="325">
        <v>39</v>
      </c>
      <c r="B681" s="333" t="s">
        <v>483</v>
      </c>
      <c r="C681" s="326" t="s">
        <v>484</v>
      </c>
    </row>
    <row r="682" spans="1:3" x14ac:dyDescent="0.25">
      <c r="A682" s="319">
        <v>40</v>
      </c>
      <c r="B682" s="320">
        <v>100007</v>
      </c>
      <c r="C682" s="321" t="s">
        <v>442</v>
      </c>
    </row>
    <row r="683" spans="1:3" x14ac:dyDescent="0.25">
      <c r="A683" s="319">
        <v>40</v>
      </c>
      <c r="B683" s="320">
        <v>101007</v>
      </c>
      <c r="C683" s="321" t="s">
        <v>444</v>
      </c>
    </row>
    <row r="684" spans="1:3" x14ac:dyDescent="0.25">
      <c r="A684" s="319">
        <v>40</v>
      </c>
      <c r="B684" s="320">
        <v>102007</v>
      </c>
      <c r="C684" s="321" t="s">
        <v>445</v>
      </c>
    </row>
    <row r="685" spans="1:3" x14ac:dyDescent="0.25">
      <c r="A685" s="319">
        <v>40</v>
      </c>
      <c r="B685" s="320">
        <v>103007</v>
      </c>
      <c r="C685" s="321" t="s">
        <v>377</v>
      </c>
    </row>
    <row r="686" spans="1:3" x14ac:dyDescent="0.25">
      <c r="A686" s="319">
        <v>40</v>
      </c>
      <c r="B686" s="320">
        <v>104007</v>
      </c>
      <c r="C686" s="321" t="s">
        <v>367</v>
      </c>
    </row>
    <row r="687" spans="1:3" x14ac:dyDescent="0.25">
      <c r="A687" s="319">
        <v>40</v>
      </c>
      <c r="B687" s="320">
        <v>105007</v>
      </c>
      <c r="C687" s="321" t="s">
        <v>446</v>
      </c>
    </row>
    <row r="688" spans="1:3" x14ac:dyDescent="0.25">
      <c r="A688" s="319">
        <v>40</v>
      </c>
      <c r="B688" s="320">
        <v>105028</v>
      </c>
      <c r="C688" s="321" t="s">
        <v>469</v>
      </c>
    </row>
    <row r="689" spans="1:3" x14ac:dyDescent="0.25">
      <c r="A689" s="319">
        <v>40</v>
      </c>
      <c r="B689" s="320">
        <v>106007</v>
      </c>
      <c r="C689" s="321" t="s">
        <v>447</v>
      </c>
    </row>
    <row r="690" spans="1:3" x14ac:dyDescent="0.25">
      <c r="A690" s="319">
        <v>40</v>
      </c>
      <c r="B690" s="320">
        <v>107028</v>
      </c>
      <c r="C690" s="321" t="s">
        <v>470</v>
      </c>
    </row>
    <row r="691" spans="1:3" x14ac:dyDescent="0.25">
      <c r="A691" s="319">
        <v>40</v>
      </c>
      <c r="B691" s="320">
        <v>108007</v>
      </c>
      <c r="C691" s="321" t="s">
        <v>448</v>
      </c>
    </row>
    <row r="692" spans="1:3" x14ac:dyDescent="0.25">
      <c r="A692" s="319">
        <v>40</v>
      </c>
      <c r="B692" s="320">
        <v>112084</v>
      </c>
      <c r="C692" s="321" t="s">
        <v>471</v>
      </c>
    </row>
    <row r="693" spans="1:3" x14ac:dyDescent="0.25">
      <c r="A693" s="319">
        <v>40</v>
      </c>
      <c r="B693" s="320">
        <v>113007</v>
      </c>
      <c r="C693" s="321" t="s">
        <v>449</v>
      </c>
    </row>
    <row r="694" spans="1:3" x14ac:dyDescent="0.25">
      <c r="A694" s="319">
        <v>40</v>
      </c>
      <c r="B694" s="322">
        <v>117007</v>
      </c>
      <c r="C694" s="321" t="s">
        <v>450</v>
      </c>
    </row>
    <row r="695" spans="1:3" x14ac:dyDescent="0.25">
      <c r="A695" s="319">
        <v>40</v>
      </c>
      <c r="B695" s="322">
        <v>202028</v>
      </c>
      <c r="C695" s="321" t="s">
        <v>472</v>
      </c>
    </row>
    <row r="696" spans="1:3" x14ac:dyDescent="0.25">
      <c r="A696" s="319">
        <v>40</v>
      </c>
      <c r="B696" s="322">
        <v>203007</v>
      </c>
      <c r="C696" s="321" t="s">
        <v>451</v>
      </c>
    </row>
    <row r="697" spans="1:3" x14ac:dyDescent="0.25">
      <c r="A697" s="319">
        <v>40</v>
      </c>
      <c r="B697" s="322">
        <v>500007</v>
      </c>
      <c r="C697" s="321" t="s">
        <v>454</v>
      </c>
    </row>
    <row r="698" spans="1:3" x14ac:dyDescent="0.25">
      <c r="A698" s="319">
        <v>40</v>
      </c>
      <c r="B698" s="322">
        <v>500014</v>
      </c>
      <c r="C698" s="321" t="s">
        <v>461</v>
      </c>
    </row>
    <row r="699" spans="1:3" x14ac:dyDescent="0.25">
      <c r="A699" s="319">
        <v>41</v>
      </c>
      <c r="B699" s="320">
        <v>100007</v>
      </c>
      <c r="C699" s="321" t="s">
        <v>442</v>
      </c>
    </row>
    <row r="700" spans="1:3" x14ac:dyDescent="0.25">
      <c r="A700" s="319">
        <v>41</v>
      </c>
      <c r="B700" s="320">
        <v>100028</v>
      </c>
      <c r="C700" s="321" t="s">
        <v>443</v>
      </c>
    </row>
    <row r="701" spans="1:3" x14ac:dyDescent="0.25">
      <c r="A701" s="319">
        <v>41</v>
      </c>
      <c r="B701" s="320">
        <v>101007</v>
      </c>
      <c r="C701" s="321" t="s">
        <v>444</v>
      </c>
    </row>
    <row r="702" spans="1:3" x14ac:dyDescent="0.25">
      <c r="A702" s="319">
        <v>41</v>
      </c>
      <c r="B702" s="320">
        <v>102007</v>
      </c>
      <c r="C702" s="321" t="s">
        <v>445</v>
      </c>
    </row>
    <row r="703" spans="1:3" x14ac:dyDescent="0.25">
      <c r="A703" s="319">
        <v>41</v>
      </c>
      <c r="B703" s="320">
        <v>103007</v>
      </c>
      <c r="C703" s="321" t="s">
        <v>377</v>
      </c>
    </row>
    <row r="704" spans="1:3" x14ac:dyDescent="0.25">
      <c r="A704" s="319">
        <v>41</v>
      </c>
      <c r="B704" s="320">
        <v>104007</v>
      </c>
      <c r="C704" s="321" t="s">
        <v>367</v>
      </c>
    </row>
    <row r="705" spans="1:3" x14ac:dyDescent="0.25">
      <c r="A705" s="319">
        <v>41</v>
      </c>
      <c r="B705" s="320">
        <v>105007</v>
      </c>
      <c r="C705" s="321" t="s">
        <v>446</v>
      </c>
    </row>
    <row r="706" spans="1:3" x14ac:dyDescent="0.25">
      <c r="A706" s="319">
        <v>41</v>
      </c>
      <c r="B706" s="320">
        <v>106007</v>
      </c>
      <c r="C706" s="321" t="s">
        <v>447</v>
      </c>
    </row>
    <row r="707" spans="1:3" x14ac:dyDescent="0.25">
      <c r="A707" s="319">
        <v>41</v>
      </c>
      <c r="B707" s="320">
        <v>108007</v>
      </c>
      <c r="C707" s="321" t="s">
        <v>448</v>
      </c>
    </row>
    <row r="708" spans="1:3" x14ac:dyDescent="0.25">
      <c r="A708" s="319">
        <v>41</v>
      </c>
      <c r="B708" s="320">
        <v>113007</v>
      </c>
      <c r="C708" s="321" t="s">
        <v>449</v>
      </c>
    </row>
    <row r="709" spans="1:3" x14ac:dyDescent="0.25">
      <c r="A709" s="319">
        <v>41</v>
      </c>
      <c r="B709" s="320">
        <v>114168</v>
      </c>
      <c r="C709" s="321" t="s">
        <v>482</v>
      </c>
    </row>
    <row r="710" spans="1:3" x14ac:dyDescent="0.25">
      <c r="A710" s="319">
        <v>41</v>
      </c>
      <c r="B710" s="322">
        <v>117007</v>
      </c>
      <c r="C710" s="321" t="s">
        <v>450</v>
      </c>
    </row>
    <row r="711" spans="1:3" x14ac:dyDescent="0.25">
      <c r="A711" s="319">
        <v>41</v>
      </c>
      <c r="B711" s="322">
        <v>203007</v>
      </c>
      <c r="C711" s="321" t="s">
        <v>451</v>
      </c>
    </row>
    <row r="712" spans="1:3" x14ac:dyDescent="0.25">
      <c r="A712" s="319">
        <v>41</v>
      </c>
      <c r="B712" s="320">
        <v>206028</v>
      </c>
      <c r="C712" s="321" t="s">
        <v>452</v>
      </c>
    </row>
    <row r="713" spans="1:3" x14ac:dyDescent="0.25">
      <c r="A713" s="319">
        <v>41</v>
      </c>
      <c r="B713" s="320">
        <v>317028</v>
      </c>
      <c r="C713" s="321" t="s">
        <v>453</v>
      </c>
    </row>
    <row r="714" spans="1:3" x14ac:dyDescent="0.25">
      <c r="A714" s="319">
        <v>41</v>
      </c>
      <c r="B714" s="322">
        <v>500007</v>
      </c>
      <c r="C714" s="321" t="s">
        <v>454</v>
      </c>
    </row>
    <row r="715" spans="1:3" x14ac:dyDescent="0.25">
      <c r="A715" s="319">
        <v>42</v>
      </c>
      <c r="B715" s="320">
        <v>100007</v>
      </c>
      <c r="C715" s="321" t="s">
        <v>442</v>
      </c>
    </row>
    <row r="716" spans="1:3" x14ac:dyDescent="0.25">
      <c r="A716" s="319">
        <v>42</v>
      </c>
      <c r="B716" s="320">
        <v>101007</v>
      </c>
      <c r="C716" s="321" t="s">
        <v>444</v>
      </c>
    </row>
    <row r="717" spans="1:3" x14ac:dyDescent="0.25">
      <c r="A717" s="319">
        <v>42</v>
      </c>
      <c r="B717" s="320">
        <v>101028</v>
      </c>
      <c r="C717" s="321" t="s">
        <v>455</v>
      </c>
    </row>
    <row r="718" spans="1:3" x14ac:dyDescent="0.25">
      <c r="A718" s="319">
        <v>42</v>
      </c>
      <c r="B718" s="320">
        <v>102007</v>
      </c>
      <c r="C718" s="321" t="s">
        <v>445</v>
      </c>
    </row>
    <row r="719" spans="1:3" x14ac:dyDescent="0.25">
      <c r="A719" s="319">
        <v>42</v>
      </c>
      <c r="B719" s="320">
        <v>103007</v>
      </c>
      <c r="C719" s="321" t="s">
        <v>377</v>
      </c>
    </row>
    <row r="720" spans="1:3" x14ac:dyDescent="0.25">
      <c r="A720" s="319">
        <v>42</v>
      </c>
      <c r="B720" s="320">
        <v>104007</v>
      </c>
      <c r="C720" s="321" t="s">
        <v>367</v>
      </c>
    </row>
    <row r="721" spans="1:3" x14ac:dyDescent="0.25">
      <c r="A721" s="319">
        <v>42</v>
      </c>
      <c r="B721" s="320">
        <v>105007</v>
      </c>
      <c r="C721" s="321" t="s">
        <v>446</v>
      </c>
    </row>
    <row r="722" spans="1:3" x14ac:dyDescent="0.25">
      <c r="A722" s="319">
        <v>42</v>
      </c>
      <c r="B722" s="320">
        <v>106007</v>
      </c>
      <c r="C722" s="321" t="s">
        <v>447</v>
      </c>
    </row>
    <row r="723" spans="1:3" x14ac:dyDescent="0.25">
      <c r="A723" s="319">
        <v>42</v>
      </c>
      <c r="B723" s="320">
        <v>108007</v>
      </c>
      <c r="C723" s="321" t="s">
        <v>448</v>
      </c>
    </row>
    <row r="724" spans="1:3" x14ac:dyDescent="0.25">
      <c r="A724" s="319">
        <v>42</v>
      </c>
      <c r="B724" s="320">
        <v>110028</v>
      </c>
      <c r="C724" s="321" t="s">
        <v>457</v>
      </c>
    </row>
    <row r="725" spans="1:3" x14ac:dyDescent="0.25">
      <c r="A725" s="319">
        <v>42</v>
      </c>
      <c r="B725" s="320">
        <v>111028</v>
      </c>
      <c r="C725" s="321" t="s">
        <v>458</v>
      </c>
    </row>
    <row r="726" spans="1:3" x14ac:dyDescent="0.25">
      <c r="A726" s="319">
        <v>42</v>
      </c>
      <c r="B726" s="320">
        <v>113007</v>
      </c>
      <c r="C726" s="321" t="s">
        <v>449</v>
      </c>
    </row>
    <row r="727" spans="1:3" x14ac:dyDescent="0.25">
      <c r="A727" s="319">
        <v>42</v>
      </c>
      <c r="B727" s="320">
        <v>115028</v>
      </c>
      <c r="C727" s="321" t="s">
        <v>459</v>
      </c>
    </row>
    <row r="728" spans="1:3" x14ac:dyDescent="0.25">
      <c r="A728" s="319">
        <v>42</v>
      </c>
      <c r="B728" s="322">
        <v>117007</v>
      </c>
      <c r="C728" s="321" t="s">
        <v>450</v>
      </c>
    </row>
    <row r="729" spans="1:3" x14ac:dyDescent="0.25">
      <c r="A729" s="319">
        <v>42</v>
      </c>
      <c r="B729" s="322">
        <v>117028</v>
      </c>
      <c r="C729" s="321" t="s">
        <v>460</v>
      </c>
    </row>
    <row r="730" spans="1:3" x14ac:dyDescent="0.25">
      <c r="A730" s="319">
        <v>42</v>
      </c>
      <c r="B730" s="322">
        <v>203007</v>
      </c>
      <c r="C730" s="321" t="s">
        <v>451</v>
      </c>
    </row>
    <row r="731" spans="1:3" x14ac:dyDescent="0.25">
      <c r="A731" s="319">
        <v>42</v>
      </c>
      <c r="B731" s="322">
        <v>500007</v>
      </c>
      <c r="C731" s="321" t="s">
        <v>454</v>
      </c>
    </row>
    <row r="732" spans="1:3" x14ac:dyDescent="0.25">
      <c r="A732" s="319">
        <v>42</v>
      </c>
      <c r="B732" s="322">
        <v>500014</v>
      </c>
      <c r="C732" s="321" t="s">
        <v>461</v>
      </c>
    </row>
    <row r="733" spans="1:3" x14ac:dyDescent="0.25">
      <c r="A733" s="319">
        <v>43</v>
      </c>
      <c r="B733" s="320">
        <v>100007</v>
      </c>
      <c r="C733" s="321" t="s">
        <v>442</v>
      </c>
    </row>
    <row r="734" spans="1:3" x14ac:dyDescent="0.25">
      <c r="A734" s="319">
        <v>43</v>
      </c>
      <c r="B734" s="320">
        <v>101007</v>
      </c>
      <c r="C734" s="321" t="s">
        <v>444</v>
      </c>
    </row>
    <row r="735" spans="1:3" x14ac:dyDescent="0.25">
      <c r="A735" s="319">
        <v>43</v>
      </c>
      <c r="B735" s="320">
        <v>102007</v>
      </c>
      <c r="C735" s="321" t="s">
        <v>445</v>
      </c>
    </row>
    <row r="736" spans="1:3" x14ac:dyDescent="0.25">
      <c r="A736" s="319">
        <v>43</v>
      </c>
      <c r="B736" s="320">
        <v>102028</v>
      </c>
      <c r="C736" s="321" t="s">
        <v>462</v>
      </c>
    </row>
    <row r="737" spans="1:3" x14ac:dyDescent="0.25">
      <c r="A737" s="319">
        <v>43</v>
      </c>
      <c r="B737" s="320">
        <v>103007</v>
      </c>
      <c r="C737" s="321" t="s">
        <v>377</v>
      </c>
    </row>
    <row r="738" spans="1:3" x14ac:dyDescent="0.25">
      <c r="A738" s="319">
        <v>43</v>
      </c>
      <c r="B738" s="320">
        <v>103028</v>
      </c>
      <c r="C738" s="321" t="s">
        <v>463</v>
      </c>
    </row>
    <row r="739" spans="1:3" x14ac:dyDescent="0.25">
      <c r="A739" s="319">
        <v>43</v>
      </c>
      <c r="B739" s="320">
        <v>104007</v>
      </c>
      <c r="C739" s="321" t="s">
        <v>367</v>
      </c>
    </row>
    <row r="740" spans="1:3" x14ac:dyDescent="0.25">
      <c r="A740" s="319">
        <v>43</v>
      </c>
      <c r="B740" s="320">
        <v>104028</v>
      </c>
      <c r="C740" s="321" t="s">
        <v>464</v>
      </c>
    </row>
    <row r="741" spans="1:3" x14ac:dyDescent="0.25">
      <c r="A741" s="319">
        <v>43</v>
      </c>
      <c r="B741" s="320">
        <v>104084</v>
      </c>
      <c r="C741" s="321" t="s">
        <v>475</v>
      </c>
    </row>
    <row r="742" spans="1:3" x14ac:dyDescent="0.25">
      <c r="A742" s="319">
        <v>43</v>
      </c>
      <c r="B742" s="320">
        <v>105007</v>
      </c>
      <c r="C742" s="321" t="s">
        <v>446</v>
      </c>
    </row>
    <row r="743" spans="1:3" x14ac:dyDescent="0.25">
      <c r="A743" s="319">
        <v>43</v>
      </c>
      <c r="B743" s="320">
        <v>106007</v>
      </c>
      <c r="C743" s="321" t="s">
        <v>447</v>
      </c>
    </row>
    <row r="744" spans="1:3" x14ac:dyDescent="0.25">
      <c r="A744" s="319">
        <v>43</v>
      </c>
      <c r="B744" s="320">
        <v>108007</v>
      </c>
      <c r="C744" s="321" t="s">
        <v>448</v>
      </c>
    </row>
    <row r="745" spans="1:3" x14ac:dyDescent="0.25">
      <c r="A745" s="319">
        <v>43</v>
      </c>
      <c r="B745" s="320">
        <v>108028</v>
      </c>
      <c r="C745" s="321" t="s">
        <v>465</v>
      </c>
    </row>
    <row r="746" spans="1:3" x14ac:dyDescent="0.25">
      <c r="A746" s="319">
        <v>43</v>
      </c>
      <c r="B746" s="320">
        <v>109028</v>
      </c>
      <c r="C746" s="321" t="s">
        <v>467</v>
      </c>
    </row>
    <row r="747" spans="1:3" x14ac:dyDescent="0.25">
      <c r="A747" s="319">
        <v>43</v>
      </c>
      <c r="B747" s="320">
        <v>113007</v>
      </c>
      <c r="C747" s="321" t="s">
        <v>449</v>
      </c>
    </row>
    <row r="748" spans="1:3" x14ac:dyDescent="0.25">
      <c r="A748" s="319">
        <v>43</v>
      </c>
      <c r="B748" s="322">
        <v>117007</v>
      </c>
      <c r="C748" s="321" t="s">
        <v>450</v>
      </c>
    </row>
    <row r="749" spans="1:3" x14ac:dyDescent="0.25">
      <c r="A749" s="319">
        <v>43</v>
      </c>
      <c r="B749" s="322">
        <v>203007</v>
      </c>
      <c r="C749" s="321" t="s">
        <v>451</v>
      </c>
    </row>
    <row r="750" spans="1:3" x14ac:dyDescent="0.25">
      <c r="A750" s="319">
        <v>43</v>
      </c>
      <c r="B750" s="322">
        <v>203028</v>
      </c>
      <c r="C750" s="321" t="s">
        <v>468</v>
      </c>
    </row>
    <row r="751" spans="1:3" x14ac:dyDescent="0.25">
      <c r="A751" s="319">
        <v>43</v>
      </c>
      <c r="B751" s="322">
        <v>500007</v>
      </c>
      <c r="C751" s="321" t="s">
        <v>454</v>
      </c>
    </row>
    <row r="752" spans="1:3" x14ac:dyDescent="0.25">
      <c r="A752" s="319">
        <v>44</v>
      </c>
      <c r="B752" s="320">
        <v>100007</v>
      </c>
      <c r="C752" s="321" t="s">
        <v>442</v>
      </c>
    </row>
    <row r="753" spans="1:3" x14ac:dyDescent="0.25">
      <c r="A753" s="319">
        <v>44</v>
      </c>
      <c r="B753" s="320">
        <v>101007</v>
      </c>
      <c r="C753" s="321" t="s">
        <v>444</v>
      </c>
    </row>
    <row r="754" spans="1:3" x14ac:dyDescent="0.25">
      <c r="A754" s="319">
        <v>44</v>
      </c>
      <c r="B754" s="320">
        <v>102007</v>
      </c>
      <c r="C754" s="321" t="s">
        <v>445</v>
      </c>
    </row>
    <row r="755" spans="1:3" x14ac:dyDescent="0.25">
      <c r="A755" s="319">
        <v>44</v>
      </c>
      <c r="B755" s="320">
        <v>103007</v>
      </c>
      <c r="C755" s="321" t="s">
        <v>377</v>
      </c>
    </row>
    <row r="756" spans="1:3" x14ac:dyDescent="0.25">
      <c r="A756" s="319">
        <v>44</v>
      </c>
      <c r="B756" s="320">
        <v>104007</v>
      </c>
      <c r="C756" s="321" t="s">
        <v>367</v>
      </c>
    </row>
    <row r="757" spans="1:3" x14ac:dyDescent="0.25">
      <c r="A757" s="319">
        <v>44</v>
      </c>
      <c r="B757" s="320">
        <v>105007</v>
      </c>
      <c r="C757" s="321" t="s">
        <v>446</v>
      </c>
    </row>
    <row r="758" spans="1:3" x14ac:dyDescent="0.25">
      <c r="A758" s="319">
        <v>44</v>
      </c>
      <c r="B758" s="320">
        <v>105028</v>
      </c>
      <c r="C758" s="321" t="s">
        <v>469</v>
      </c>
    </row>
    <row r="759" spans="1:3" x14ac:dyDescent="0.25">
      <c r="A759" s="319">
        <v>44</v>
      </c>
      <c r="B759" s="320">
        <v>106007</v>
      </c>
      <c r="C759" s="321" t="s">
        <v>447</v>
      </c>
    </row>
    <row r="760" spans="1:3" x14ac:dyDescent="0.25">
      <c r="A760" s="319">
        <v>44</v>
      </c>
      <c r="B760" s="320">
        <v>107028</v>
      </c>
      <c r="C760" s="321" t="s">
        <v>470</v>
      </c>
    </row>
    <row r="761" spans="1:3" x14ac:dyDescent="0.25">
      <c r="A761" s="319">
        <v>44</v>
      </c>
      <c r="B761" s="320">
        <v>108007</v>
      </c>
      <c r="C761" s="321" t="s">
        <v>448</v>
      </c>
    </row>
    <row r="762" spans="1:3" x14ac:dyDescent="0.25">
      <c r="A762" s="319">
        <v>44</v>
      </c>
      <c r="B762" s="320">
        <v>113007</v>
      </c>
      <c r="C762" s="321" t="s">
        <v>449</v>
      </c>
    </row>
    <row r="763" spans="1:3" x14ac:dyDescent="0.25">
      <c r="A763" s="319">
        <v>44</v>
      </c>
      <c r="B763" s="322">
        <v>117007</v>
      </c>
      <c r="C763" s="321" t="s">
        <v>450</v>
      </c>
    </row>
    <row r="764" spans="1:3" x14ac:dyDescent="0.25">
      <c r="A764" s="319">
        <v>44</v>
      </c>
      <c r="B764" s="322">
        <v>202028</v>
      </c>
      <c r="C764" s="321" t="s">
        <v>472</v>
      </c>
    </row>
    <row r="765" spans="1:3" x14ac:dyDescent="0.25">
      <c r="A765" s="319">
        <v>44</v>
      </c>
      <c r="B765" s="322">
        <v>203007</v>
      </c>
      <c r="C765" s="321" t="s">
        <v>451</v>
      </c>
    </row>
    <row r="766" spans="1:3" x14ac:dyDescent="0.25">
      <c r="A766" s="319">
        <v>44</v>
      </c>
      <c r="B766" s="322">
        <v>500007</v>
      </c>
      <c r="C766" s="321" t="s">
        <v>454</v>
      </c>
    </row>
    <row r="767" spans="1:3" x14ac:dyDescent="0.25">
      <c r="A767" s="319">
        <v>44</v>
      </c>
      <c r="B767" s="322">
        <v>500014</v>
      </c>
      <c r="C767" s="321" t="s">
        <v>461</v>
      </c>
    </row>
    <row r="768" spans="1:3" x14ac:dyDescent="0.25">
      <c r="A768" s="319">
        <v>45</v>
      </c>
      <c r="B768" s="320">
        <v>100007</v>
      </c>
      <c r="C768" s="321" t="s">
        <v>442</v>
      </c>
    </row>
    <row r="769" spans="1:3" x14ac:dyDescent="0.25">
      <c r="A769" s="319">
        <v>45</v>
      </c>
      <c r="B769" s="320">
        <v>100028</v>
      </c>
      <c r="C769" s="321" t="s">
        <v>443</v>
      </c>
    </row>
    <row r="770" spans="1:3" x14ac:dyDescent="0.25">
      <c r="A770" s="319">
        <v>45</v>
      </c>
      <c r="B770" s="320">
        <v>101007</v>
      </c>
      <c r="C770" s="321" t="s">
        <v>444</v>
      </c>
    </row>
    <row r="771" spans="1:3" x14ac:dyDescent="0.25">
      <c r="A771" s="319">
        <v>45</v>
      </c>
      <c r="B771" s="320">
        <v>102007</v>
      </c>
      <c r="C771" s="321" t="s">
        <v>445</v>
      </c>
    </row>
    <row r="772" spans="1:3" x14ac:dyDescent="0.25">
      <c r="A772" s="319">
        <v>45</v>
      </c>
      <c r="B772" s="320">
        <v>103007</v>
      </c>
      <c r="C772" s="321" t="s">
        <v>377</v>
      </c>
    </row>
    <row r="773" spans="1:3" x14ac:dyDescent="0.25">
      <c r="A773" s="319">
        <v>45</v>
      </c>
      <c r="B773" s="320">
        <v>104007</v>
      </c>
      <c r="C773" s="321" t="s">
        <v>367</v>
      </c>
    </row>
    <row r="774" spans="1:3" x14ac:dyDescent="0.25">
      <c r="A774" s="319">
        <v>45</v>
      </c>
      <c r="B774" s="320">
        <v>105007</v>
      </c>
      <c r="C774" s="321" t="s">
        <v>446</v>
      </c>
    </row>
    <row r="775" spans="1:3" x14ac:dyDescent="0.25">
      <c r="A775" s="319">
        <v>45</v>
      </c>
      <c r="B775" s="320">
        <v>106007</v>
      </c>
      <c r="C775" s="321" t="s">
        <v>447</v>
      </c>
    </row>
    <row r="776" spans="1:3" x14ac:dyDescent="0.25">
      <c r="A776" s="319">
        <v>45</v>
      </c>
      <c r="B776" s="320">
        <v>108007</v>
      </c>
      <c r="C776" s="321" t="s">
        <v>448</v>
      </c>
    </row>
    <row r="777" spans="1:3" x14ac:dyDescent="0.25">
      <c r="A777" s="319">
        <v>45</v>
      </c>
      <c r="B777" s="320">
        <v>113007</v>
      </c>
      <c r="C777" s="321" t="s">
        <v>449</v>
      </c>
    </row>
    <row r="778" spans="1:3" x14ac:dyDescent="0.25">
      <c r="A778" s="319">
        <v>45</v>
      </c>
      <c r="B778" s="322">
        <v>117007</v>
      </c>
      <c r="C778" s="321" t="s">
        <v>450</v>
      </c>
    </row>
    <row r="779" spans="1:3" x14ac:dyDescent="0.25">
      <c r="A779" s="319">
        <v>45</v>
      </c>
      <c r="B779" s="322">
        <v>203007</v>
      </c>
      <c r="C779" s="321" t="s">
        <v>451</v>
      </c>
    </row>
    <row r="780" spans="1:3" x14ac:dyDescent="0.25">
      <c r="A780" s="319">
        <v>45</v>
      </c>
      <c r="B780" s="320">
        <v>206028</v>
      </c>
      <c r="C780" s="321" t="s">
        <v>452</v>
      </c>
    </row>
    <row r="781" spans="1:3" x14ac:dyDescent="0.25">
      <c r="A781" s="319">
        <v>45</v>
      </c>
      <c r="B781" s="320">
        <v>317028</v>
      </c>
      <c r="C781" s="321" t="s">
        <v>453</v>
      </c>
    </row>
    <row r="782" spans="1:3" x14ac:dyDescent="0.25">
      <c r="A782" s="319">
        <v>45</v>
      </c>
      <c r="B782" s="322">
        <v>500007</v>
      </c>
      <c r="C782" s="321" t="s">
        <v>454</v>
      </c>
    </row>
    <row r="783" spans="1:3" x14ac:dyDescent="0.25">
      <c r="A783" s="319">
        <v>46</v>
      </c>
      <c r="B783" s="320">
        <v>100007</v>
      </c>
      <c r="C783" s="321" t="s">
        <v>442</v>
      </c>
    </row>
    <row r="784" spans="1:3" x14ac:dyDescent="0.25">
      <c r="A784" s="319">
        <v>46</v>
      </c>
      <c r="B784" s="320">
        <v>101007</v>
      </c>
      <c r="C784" s="321" t="s">
        <v>444</v>
      </c>
    </row>
    <row r="785" spans="1:3" x14ac:dyDescent="0.25">
      <c r="A785" s="319">
        <v>46</v>
      </c>
      <c r="B785" s="320">
        <v>101028</v>
      </c>
      <c r="C785" s="321" t="s">
        <v>455</v>
      </c>
    </row>
    <row r="786" spans="1:3" x14ac:dyDescent="0.25">
      <c r="A786" s="319">
        <v>46</v>
      </c>
      <c r="B786" s="320">
        <v>102007</v>
      </c>
      <c r="C786" s="321" t="s">
        <v>445</v>
      </c>
    </row>
    <row r="787" spans="1:3" x14ac:dyDescent="0.25">
      <c r="A787" s="319">
        <v>46</v>
      </c>
      <c r="B787" s="320">
        <v>103007</v>
      </c>
      <c r="C787" s="321" t="s">
        <v>377</v>
      </c>
    </row>
    <row r="788" spans="1:3" x14ac:dyDescent="0.25">
      <c r="A788" s="319">
        <v>46</v>
      </c>
      <c r="B788" s="320">
        <v>104007</v>
      </c>
      <c r="C788" s="321" t="s">
        <v>367</v>
      </c>
    </row>
    <row r="789" spans="1:3" x14ac:dyDescent="0.25">
      <c r="A789" s="319">
        <v>46</v>
      </c>
      <c r="B789" s="320">
        <v>105007</v>
      </c>
      <c r="C789" s="321" t="s">
        <v>446</v>
      </c>
    </row>
    <row r="790" spans="1:3" x14ac:dyDescent="0.25">
      <c r="A790" s="319">
        <v>46</v>
      </c>
      <c r="B790" s="320">
        <v>106007</v>
      </c>
      <c r="C790" s="321" t="s">
        <v>447</v>
      </c>
    </row>
    <row r="791" spans="1:3" x14ac:dyDescent="0.25">
      <c r="A791" s="319">
        <v>46</v>
      </c>
      <c r="B791" s="320">
        <v>108007</v>
      </c>
      <c r="C791" s="321" t="s">
        <v>448</v>
      </c>
    </row>
    <row r="792" spans="1:3" x14ac:dyDescent="0.25">
      <c r="A792" s="319">
        <v>46</v>
      </c>
      <c r="B792" s="320">
        <v>110028</v>
      </c>
      <c r="C792" s="321" t="s">
        <v>457</v>
      </c>
    </row>
    <row r="793" spans="1:3" x14ac:dyDescent="0.25">
      <c r="A793" s="319">
        <v>46</v>
      </c>
      <c r="B793" s="320">
        <v>111028</v>
      </c>
      <c r="C793" s="321" t="s">
        <v>458</v>
      </c>
    </row>
    <row r="794" spans="1:3" x14ac:dyDescent="0.25">
      <c r="A794" s="319">
        <v>46</v>
      </c>
      <c r="B794" s="320">
        <v>113007</v>
      </c>
      <c r="C794" s="321" t="s">
        <v>449</v>
      </c>
    </row>
    <row r="795" spans="1:3" x14ac:dyDescent="0.25">
      <c r="A795" s="319">
        <v>46</v>
      </c>
      <c r="B795" s="320">
        <v>115028</v>
      </c>
      <c r="C795" s="321" t="s">
        <v>459</v>
      </c>
    </row>
    <row r="796" spans="1:3" x14ac:dyDescent="0.25">
      <c r="A796" s="319">
        <v>46</v>
      </c>
      <c r="B796" s="322">
        <v>117007</v>
      </c>
      <c r="C796" s="321" t="s">
        <v>450</v>
      </c>
    </row>
    <row r="797" spans="1:3" x14ac:dyDescent="0.25">
      <c r="A797" s="319">
        <v>46</v>
      </c>
      <c r="B797" s="322">
        <v>117028</v>
      </c>
      <c r="C797" s="321" t="s">
        <v>460</v>
      </c>
    </row>
    <row r="798" spans="1:3" x14ac:dyDescent="0.25">
      <c r="A798" s="319">
        <v>46</v>
      </c>
      <c r="B798" s="322">
        <v>203007</v>
      </c>
      <c r="C798" s="321" t="s">
        <v>451</v>
      </c>
    </row>
    <row r="799" spans="1:3" x14ac:dyDescent="0.25">
      <c r="A799" s="319">
        <v>46</v>
      </c>
      <c r="B799" s="322">
        <v>500007</v>
      </c>
      <c r="C799" s="321" t="s">
        <v>454</v>
      </c>
    </row>
    <row r="800" spans="1:3" x14ac:dyDescent="0.25">
      <c r="A800" s="319">
        <v>46</v>
      </c>
      <c r="B800" s="322">
        <v>500014</v>
      </c>
      <c r="C800" s="321" t="s">
        <v>461</v>
      </c>
    </row>
    <row r="801" spans="1:3" x14ac:dyDescent="0.25">
      <c r="A801" s="328">
        <v>46</v>
      </c>
      <c r="B801" s="334">
        <v>501336</v>
      </c>
      <c r="C801" s="330" t="s">
        <v>485</v>
      </c>
    </row>
    <row r="802" spans="1:3" x14ac:dyDescent="0.25">
      <c r="A802" s="319">
        <v>47</v>
      </c>
      <c r="B802" s="320">
        <v>100007</v>
      </c>
      <c r="C802" s="321" t="s">
        <v>442</v>
      </c>
    </row>
    <row r="803" spans="1:3" x14ac:dyDescent="0.25">
      <c r="A803" s="319">
        <v>47</v>
      </c>
      <c r="B803" s="320">
        <v>101007</v>
      </c>
      <c r="C803" s="321" t="s">
        <v>444</v>
      </c>
    </row>
    <row r="804" spans="1:3" x14ac:dyDescent="0.25">
      <c r="A804" s="319">
        <v>47</v>
      </c>
      <c r="B804" s="320">
        <v>102007</v>
      </c>
      <c r="C804" s="321" t="s">
        <v>445</v>
      </c>
    </row>
    <row r="805" spans="1:3" x14ac:dyDescent="0.25">
      <c r="A805" s="319">
        <v>47</v>
      </c>
      <c r="B805" s="320">
        <v>102028</v>
      </c>
      <c r="C805" s="321" t="s">
        <v>462</v>
      </c>
    </row>
    <row r="806" spans="1:3" x14ac:dyDescent="0.25">
      <c r="A806" s="319">
        <v>47</v>
      </c>
      <c r="B806" s="320">
        <v>103007</v>
      </c>
      <c r="C806" s="321" t="s">
        <v>377</v>
      </c>
    </row>
    <row r="807" spans="1:3" x14ac:dyDescent="0.25">
      <c r="A807" s="319">
        <v>47</v>
      </c>
      <c r="B807" s="320">
        <v>103028</v>
      </c>
      <c r="C807" s="321" t="s">
        <v>463</v>
      </c>
    </row>
    <row r="808" spans="1:3" x14ac:dyDescent="0.25">
      <c r="A808" s="319">
        <v>47</v>
      </c>
      <c r="B808" s="320">
        <v>104007</v>
      </c>
      <c r="C808" s="321" t="s">
        <v>367</v>
      </c>
    </row>
    <row r="809" spans="1:3" x14ac:dyDescent="0.25">
      <c r="A809" s="319">
        <v>47</v>
      </c>
      <c r="B809" s="320">
        <v>104028</v>
      </c>
      <c r="C809" s="321" t="s">
        <v>464</v>
      </c>
    </row>
    <row r="810" spans="1:3" x14ac:dyDescent="0.25">
      <c r="A810" s="319">
        <v>47</v>
      </c>
      <c r="B810" s="320">
        <v>105007</v>
      </c>
      <c r="C810" s="321" t="s">
        <v>446</v>
      </c>
    </row>
    <row r="811" spans="1:3" x14ac:dyDescent="0.25">
      <c r="A811" s="319">
        <v>47</v>
      </c>
      <c r="B811" s="320">
        <v>106007</v>
      </c>
      <c r="C811" s="321" t="s">
        <v>447</v>
      </c>
    </row>
    <row r="812" spans="1:3" x14ac:dyDescent="0.25">
      <c r="A812" s="319">
        <v>47</v>
      </c>
      <c r="B812" s="320">
        <v>108007</v>
      </c>
      <c r="C812" s="321" t="s">
        <v>448</v>
      </c>
    </row>
    <row r="813" spans="1:3" x14ac:dyDescent="0.25">
      <c r="A813" s="319">
        <v>47</v>
      </c>
      <c r="B813" s="320">
        <v>108028</v>
      </c>
      <c r="C813" s="321" t="s">
        <v>465</v>
      </c>
    </row>
    <row r="814" spans="1:3" x14ac:dyDescent="0.25">
      <c r="A814" s="319">
        <v>47</v>
      </c>
      <c r="B814" s="320">
        <v>109028</v>
      </c>
      <c r="C814" s="321" t="s">
        <v>467</v>
      </c>
    </row>
    <row r="815" spans="1:3" x14ac:dyDescent="0.25">
      <c r="A815" s="319">
        <v>47</v>
      </c>
      <c r="B815" s="320">
        <v>113007</v>
      </c>
      <c r="C815" s="321" t="s">
        <v>449</v>
      </c>
    </row>
    <row r="816" spans="1:3" x14ac:dyDescent="0.25">
      <c r="A816" s="319">
        <v>47</v>
      </c>
      <c r="B816" s="322">
        <v>117007</v>
      </c>
      <c r="C816" s="321" t="s">
        <v>450</v>
      </c>
    </row>
    <row r="817" spans="1:3" x14ac:dyDescent="0.25">
      <c r="A817" s="319">
        <v>47</v>
      </c>
      <c r="B817" s="322">
        <v>203007</v>
      </c>
      <c r="C817" s="321" t="s">
        <v>451</v>
      </c>
    </row>
    <row r="818" spans="1:3" x14ac:dyDescent="0.25">
      <c r="A818" s="319">
        <v>47</v>
      </c>
      <c r="B818" s="322">
        <v>203028</v>
      </c>
      <c r="C818" s="321" t="s">
        <v>468</v>
      </c>
    </row>
    <row r="819" spans="1:3" x14ac:dyDescent="0.25">
      <c r="A819" s="319">
        <v>47</v>
      </c>
      <c r="B819" s="322">
        <v>500007</v>
      </c>
      <c r="C819" s="321" t="s">
        <v>454</v>
      </c>
    </row>
    <row r="820" spans="1:3" x14ac:dyDescent="0.25">
      <c r="A820" s="319">
        <v>48</v>
      </c>
      <c r="B820" s="320">
        <v>100007</v>
      </c>
      <c r="C820" s="321" t="s">
        <v>442</v>
      </c>
    </row>
    <row r="821" spans="1:3" x14ac:dyDescent="0.25">
      <c r="A821" s="319">
        <v>48</v>
      </c>
      <c r="B821" s="320">
        <v>101007</v>
      </c>
      <c r="C821" s="321" t="s">
        <v>444</v>
      </c>
    </row>
    <row r="822" spans="1:3" x14ac:dyDescent="0.25">
      <c r="A822" s="319">
        <v>48</v>
      </c>
      <c r="B822" s="320">
        <v>102007</v>
      </c>
      <c r="C822" s="321" t="s">
        <v>445</v>
      </c>
    </row>
    <row r="823" spans="1:3" x14ac:dyDescent="0.25">
      <c r="A823" s="319">
        <v>48</v>
      </c>
      <c r="B823" s="320">
        <v>103007</v>
      </c>
      <c r="C823" s="321" t="s">
        <v>377</v>
      </c>
    </row>
    <row r="824" spans="1:3" x14ac:dyDescent="0.25">
      <c r="A824" s="319">
        <v>48</v>
      </c>
      <c r="B824" s="320">
        <v>104007</v>
      </c>
      <c r="C824" s="321" t="s">
        <v>367</v>
      </c>
    </row>
    <row r="825" spans="1:3" x14ac:dyDescent="0.25">
      <c r="A825" s="319">
        <v>48</v>
      </c>
      <c r="B825" s="320">
        <v>105007</v>
      </c>
      <c r="C825" s="321" t="s">
        <v>446</v>
      </c>
    </row>
    <row r="826" spans="1:3" x14ac:dyDescent="0.25">
      <c r="A826" s="319">
        <v>48</v>
      </c>
      <c r="B826" s="320">
        <v>105028</v>
      </c>
      <c r="C826" s="321" t="s">
        <v>469</v>
      </c>
    </row>
    <row r="827" spans="1:3" x14ac:dyDescent="0.25">
      <c r="A827" s="319">
        <v>48</v>
      </c>
      <c r="B827" s="320">
        <v>106007</v>
      </c>
      <c r="C827" s="321" t="s">
        <v>447</v>
      </c>
    </row>
    <row r="828" spans="1:3" x14ac:dyDescent="0.25">
      <c r="A828" s="319">
        <v>48</v>
      </c>
      <c r="B828" s="320">
        <v>107028</v>
      </c>
      <c r="C828" s="321" t="s">
        <v>470</v>
      </c>
    </row>
    <row r="829" spans="1:3" x14ac:dyDescent="0.25">
      <c r="A829" s="319">
        <v>48</v>
      </c>
      <c r="B829" s="320">
        <v>108007</v>
      </c>
      <c r="C829" s="321" t="s">
        <v>448</v>
      </c>
    </row>
    <row r="830" spans="1:3" x14ac:dyDescent="0.25">
      <c r="A830" s="319">
        <v>48</v>
      </c>
      <c r="B830" s="320">
        <v>113007</v>
      </c>
      <c r="C830" s="321" t="s">
        <v>449</v>
      </c>
    </row>
    <row r="831" spans="1:3" x14ac:dyDescent="0.25">
      <c r="A831" s="319">
        <v>48</v>
      </c>
      <c r="B831" s="322">
        <v>117007</v>
      </c>
      <c r="C831" s="321" t="s">
        <v>450</v>
      </c>
    </row>
    <row r="832" spans="1:3" x14ac:dyDescent="0.25">
      <c r="A832" s="319">
        <v>48</v>
      </c>
      <c r="B832" s="322">
        <v>202028</v>
      </c>
      <c r="C832" s="321" t="s">
        <v>472</v>
      </c>
    </row>
    <row r="833" spans="1:3" x14ac:dyDescent="0.25">
      <c r="A833" s="319">
        <v>48</v>
      </c>
      <c r="B833" s="322">
        <v>203007</v>
      </c>
      <c r="C833" s="321" t="s">
        <v>451</v>
      </c>
    </row>
    <row r="834" spans="1:3" x14ac:dyDescent="0.25">
      <c r="A834" s="319">
        <v>48</v>
      </c>
      <c r="B834" s="322">
        <v>500007</v>
      </c>
      <c r="C834" s="321" t="s">
        <v>454</v>
      </c>
    </row>
    <row r="835" spans="1:3" x14ac:dyDescent="0.25">
      <c r="A835" s="319">
        <v>48</v>
      </c>
      <c r="B835" s="322">
        <v>500014</v>
      </c>
      <c r="C835" s="321" t="s">
        <v>461</v>
      </c>
    </row>
    <row r="836" spans="1:3" x14ac:dyDescent="0.25">
      <c r="A836" s="319">
        <v>49</v>
      </c>
      <c r="B836" s="320">
        <v>100007</v>
      </c>
      <c r="C836" s="321" t="s">
        <v>442</v>
      </c>
    </row>
    <row r="837" spans="1:3" x14ac:dyDescent="0.25">
      <c r="A837" s="319">
        <v>49</v>
      </c>
      <c r="B837" s="320">
        <v>100028</v>
      </c>
      <c r="C837" s="321" t="s">
        <v>443</v>
      </c>
    </row>
    <row r="838" spans="1:3" x14ac:dyDescent="0.25">
      <c r="A838" s="319">
        <v>49</v>
      </c>
      <c r="B838" s="320">
        <v>101007</v>
      </c>
      <c r="C838" s="321" t="s">
        <v>444</v>
      </c>
    </row>
    <row r="839" spans="1:3" x14ac:dyDescent="0.25">
      <c r="A839" s="319">
        <v>49</v>
      </c>
      <c r="B839" s="320">
        <v>102007</v>
      </c>
      <c r="C839" s="321" t="s">
        <v>445</v>
      </c>
    </row>
    <row r="840" spans="1:3" x14ac:dyDescent="0.25">
      <c r="A840" s="319">
        <v>49</v>
      </c>
      <c r="B840" s="320">
        <v>103007</v>
      </c>
      <c r="C840" s="321" t="s">
        <v>377</v>
      </c>
    </row>
    <row r="841" spans="1:3" x14ac:dyDescent="0.25">
      <c r="A841" s="319">
        <v>49</v>
      </c>
      <c r="B841" s="320">
        <v>104007</v>
      </c>
      <c r="C841" s="321" t="s">
        <v>367</v>
      </c>
    </row>
    <row r="842" spans="1:3" x14ac:dyDescent="0.25">
      <c r="A842" s="319">
        <v>49</v>
      </c>
      <c r="B842" s="320">
        <v>105007</v>
      </c>
      <c r="C842" s="321" t="s">
        <v>446</v>
      </c>
    </row>
    <row r="843" spans="1:3" x14ac:dyDescent="0.25">
      <c r="A843" s="319">
        <v>49</v>
      </c>
      <c r="B843" s="320">
        <v>106007</v>
      </c>
      <c r="C843" s="321" t="s">
        <v>447</v>
      </c>
    </row>
    <row r="844" spans="1:3" x14ac:dyDescent="0.25">
      <c r="A844" s="319">
        <v>49</v>
      </c>
      <c r="B844" s="320">
        <v>108007</v>
      </c>
      <c r="C844" s="321" t="s">
        <v>448</v>
      </c>
    </row>
    <row r="845" spans="1:3" x14ac:dyDescent="0.25">
      <c r="A845" s="319">
        <v>49</v>
      </c>
      <c r="B845" s="320">
        <v>113007</v>
      </c>
      <c r="C845" s="321" t="s">
        <v>449</v>
      </c>
    </row>
    <row r="846" spans="1:3" x14ac:dyDescent="0.25">
      <c r="A846" s="319">
        <v>49</v>
      </c>
      <c r="B846" s="322">
        <v>117007</v>
      </c>
      <c r="C846" s="321" t="s">
        <v>450</v>
      </c>
    </row>
    <row r="847" spans="1:3" x14ac:dyDescent="0.25">
      <c r="A847" s="319">
        <v>49</v>
      </c>
      <c r="B847" s="322">
        <v>203007</v>
      </c>
      <c r="C847" s="321" t="s">
        <v>451</v>
      </c>
    </row>
    <row r="848" spans="1:3" x14ac:dyDescent="0.25">
      <c r="A848" s="319">
        <v>49</v>
      </c>
      <c r="B848" s="320">
        <v>206028</v>
      </c>
      <c r="C848" s="321" t="s">
        <v>452</v>
      </c>
    </row>
    <row r="849" spans="1:3" x14ac:dyDescent="0.25">
      <c r="A849" s="319">
        <v>49</v>
      </c>
      <c r="B849" s="320">
        <v>317028</v>
      </c>
      <c r="C849" s="321" t="s">
        <v>453</v>
      </c>
    </row>
    <row r="850" spans="1:3" x14ac:dyDescent="0.25">
      <c r="A850" s="319">
        <v>49</v>
      </c>
      <c r="B850" s="322">
        <v>500007</v>
      </c>
      <c r="C850" s="321" t="s">
        <v>454</v>
      </c>
    </row>
    <row r="851" spans="1:3" x14ac:dyDescent="0.25">
      <c r="A851" s="319">
        <v>50</v>
      </c>
      <c r="B851" s="320">
        <v>100007</v>
      </c>
      <c r="C851" s="321" t="s">
        <v>442</v>
      </c>
    </row>
    <row r="852" spans="1:3" x14ac:dyDescent="0.25">
      <c r="A852" s="319">
        <v>50</v>
      </c>
      <c r="B852" s="320">
        <v>101007</v>
      </c>
      <c r="C852" s="321" t="s">
        <v>444</v>
      </c>
    </row>
    <row r="853" spans="1:3" x14ac:dyDescent="0.25">
      <c r="A853" s="319">
        <v>50</v>
      </c>
      <c r="B853" s="320">
        <v>101028</v>
      </c>
      <c r="C853" s="321" t="s">
        <v>455</v>
      </c>
    </row>
    <row r="854" spans="1:3" x14ac:dyDescent="0.25">
      <c r="A854" s="319">
        <v>50</v>
      </c>
      <c r="B854" s="320">
        <v>102007</v>
      </c>
      <c r="C854" s="321" t="s">
        <v>445</v>
      </c>
    </row>
    <row r="855" spans="1:3" x14ac:dyDescent="0.25">
      <c r="A855" s="319">
        <v>50</v>
      </c>
      <c r="B855" s="320">
        <v>103007</v>
      </c>
      <c r="C855" s="321" t="s">
        <v>377</v>
      </c>
    </row>
    <row r="856" spans="1:3" x14ac:dyDescent="0.25">
      <c r="A856" s="319">
        <v>50</v>
      </c>
      <c r="B856" s="320">
        <v>104007</v>
      </c>
      <c r="C856" s="321" t="s">
        <v>367</v>
      </c>
    </row>
    <row r="857" spans="1:3" x14ac:dyDescent="0.25">
      <c r="A857" s="319">
        <v>50</v>
      </c>
      <c r="B857" s="320">
        <v>105007</v>
      </c>
      <c r="C857" s="321" t="s">
        <v>446</v>
      </c>
    </row>
    <row r="858" spans="1:3" x14ac:dyDescent="0.25">
      <c r="A858" s="319">
        <v>50</v>
      </c>
      <c r="B858" s="320">
        <v>106007</v>
      </c>
      <c r="C858" s="321" t="s">
        <v>447</v>
      </c>
    </row>
    <row r="859" spans="1:3" x14ac:dyDescent="0.25">
      <c r="A859" s="319">
        <v>50</v>
      </c>
      <c r="B859" s="320">
        <v>108007</v>
      </c>
      <c r="C859" s="321" t="s">
        <v>448</v>
      </c>
    </row>
    <row r="860" spans="1:3" x14ac:dyDescent="0.25">
      <c r="A860" s="319">
        <v>50</v>
      </c>
      <c r="B860" s="320">
        <v>110028</v>
      </c>
      <c r="C860" s="321" t="s">
        <v>457</v>
      </c>
    </row>
    <row r="861" spans="1:3" x14ac:dyDescent="0.25">
      <c r="A861" s="319">
        <v>50</v>
      </c>
      <c r="B861" s="320">
        <v>111028</v>
      </c>
      <c r="C861" s="321" t="s">
        <v>458</v>
      </c>
    </row>
    <row r="862" spans="1:3" x14ac:dyDescent="0.25">
      <c r="A862" s="319">
        <v>50</v>
      </c>
      <c r="B862" s="320">
        <v>113007</v>
      </c>
      <c r="C862" s="321" t="s">
        <v>449</v>
      </c>
    </row>
    <row r="863" spans="1:3" x14ac:dyDescent="0.25">
      <c r="A863" s="319">
        <v>50</v>
      </c>
      <c r="B863" s="320">
        <v>115028</v>
      </c>
      <c r="C863" s="321" t="s">
        <v>459</v>
      </c>
    </row>
    <row r="864" spans="1:3" x14ac:dyDescent="0.25">
      <c r="A864" s="319">
        <v>50</v>
      </c>
      <c r="B864" s="322">
        <v>117007</v>
      </c>
      <c r="C864" s="321" t="s">
        <v>450</v>
      </c>
    </row>
    <row r="865" spans="1:3" x14ac:dyDescent="0.25">
      <c r="A865" s="319">
        <v>50</v>
      </c>
      <c r="B865" s="322">
        <v>117028</v>
      </c>
      <c r="C865" s="321" t="s">
        <v>460</v>
      </c>
    </row>
    <row r="866" spans="1:3" x14ac:dyDescent="0.25">
      <c r="A866" s="319">
        <v>50</v>
      </c>
      <c r="B866" s="322">
        <v>203007</v>
      </c>
      <c r="C866" s="321" t="s">
        <v>451</v>
      </c>
    </row>
    <row r="867" spans="1:3" x14ac:dyDescent="0.25">
      <c r="A867" s="319">
        <v>50</v>
      </c>
      <c r="B867" s="322">
        <v>500007</v>
      </c>
      <c r="C867" s="321" t="s">
        <v>454</v>
      </c>
    </row>
    <row r="868" spans="1:3" x14ac:dyDescent="0.25">
      <c r="A868" s="319">
        <v>50</v>
      </c>
      <c r="B868" s="322">
        <v>500014</v>
      </c>
      <c r="C868" s="321" t="s">
        <v>461</v>
      </c>
    </row>
    <row r="869" spans="1:3" x14ac:dyDescent="0.25">
      <c r="A869" s="319">
        <v>51</v>
      </c>
      <c r="B869" s="320">
        <v>100007</v>
      </c>
      <c r="C869" s="321" t="s">
        <v>442</v>
      </c>
    </row>
    <row r="870" spans="1:3" x14ac:dyDescent="0.25">
      <c r="A870" s="319">
        <v>51</v>
      </c>
      <c r="B870" s="320">
        <v>101007</v>
      </c>
      <c r="C870" s="321" t="s">
        <v>444</v>
      </c>
    </row>
    <row r="871" spans="1:3" x14ac:dyDescent="0.25">
      <c r="A871" s="319">
        <v>51</v>
      </c>
      <c r="B871" s="320">
        <v>102007</v>
      </c>
      <c r="C871" s="321" t="s">
        <v>445</v>
      </c>
    </row>
    <row r="872" spans="1:3" x14ac:dyDescent="0.25">
      <c r="A872" s="319">
        <v>51</v>
      </c>
      <c r="B872" s="320">
        <v>102028</v>
      </c>
      <c r="C872" s="321" t="s">
        <v>462</v>
      </c>
    </row>
    <row r="873" spans="1:3" x14ac:dyDescent="0.25">
      <c r="A873" s="319">
        <v>51</v>
      </c>
      <c r="B873" s="320">
        <v>103007</v>
      </c>
      <c r="C873" s="321" t="s">
        <v>377</v>
      </c>
    </row>
    <row r="874" spans="1:3" x14ac:dyDescent="0.25">
      <c r="A874" s="319">
        <v>51</v>
      </c>
      <c r="B874" s="320">
        <v>103028</v>
      </c>
      <c r="C874" s="321" t="s">
        <v>463</v>
      </c>
    </row>
    <row r="875" spans="1:3" x14ac:dyDescent="0.25">
      <c r="A875" s="319">
        <v>51</v>
      </c>
      <c r="B875" s="320">
        <v>104007</v>
      </c>
      <c r="C875" s="321" t="s">
        <v>367</v>
      </c>
    </row>
    <row r="876" spans="1:3" x14ac:dyDescent="0.25">
      <c r="A876" s="319">
        <v>51</v>
      </c>
      <c r="B876" s="320">
        <v>104028</v>
      </c>
      <c r="C876" s="321" t="s">
        <v>464</v>
      </c>
    </row>
    <row r="877" spans="1:3" x14ac:dyDescent="0.25">
      <c r="A877" s="319">
        <v>51</v>
      </c>
      <c r="B877" s="320">
        <v>105007</v>
      </c>
      <c r="C877" s="321" t="s">
        <v>446</v>
      </c>
    </row>
    <row r="878" spans="1:3" x14ac:dyDescent="0.25">
      <c r="A878" s="319">
        <v>51</v>
      </c>
      <c r="B878" s="320">
        <v>106007</v>
      </c>
      <c r="C878" s="321" t="s">
        <v>447</v>
      </c>
    </row>
    <row r="879" spans="1:3" x14ac:dyDescent="0.25">
      <c r="A879" s="319">
        <v>51</v>
      </c>
      <c r="B879" s="320">
        <v>108007</v>
      </c>
      <c r="C879" s="321" t="s">
        <v>448</v>
      </c>
    </row>
    <row r="880" spans="1:3" x14ac:dyDescent="0.25">
      <c r="A880" s="319">
        <v>51</v>
      </c>
      <c r="B880" s="320">
        <v>108028</v>
      </c>
      <c r="C880" s="321" t="s">
        <v>465</v>
      </c>
    </row>
    <row r="881" spans="1:3" x14ac:dyDescent="0.25">
      <c r="A881" s="319">
        <v>51</v>
      </c>
      <c r="B881" s="320">
        <v>109028</v>
      </c>
      <c r="C881" s="321" t="s">
        <v>467</v>
      </c>
    </row>
    <row r="882" spans="1:3" x14ac:dyDescent="0.25">
      <c r="A882" s="319">
        <v>51</v>
      </c>
      <c r="B882" s="320">
        <v>113007</v>
      </c>
      <c r="C882" s="321" t="s">
        <v>449</v>
      </c>
    </row>
    <row r="883" spans="1:3" x14ac:dyDescent="0.25">
      <c r="A883" s="319">
        <v>51</v>
      </c>
      <c r="B883" s="322">
        <v>117007</v>
      </c>
      <c r="C883" s="321" t="s">
        <v>450</v>
      </c>
    </row>
    <row r="884" spans="1:3" x14ac:dyDescent="0.25">
      <c r="A884" s="319">
        <v>51</v>
      </c>
      <c r="B884" s="322">
        <v>203007</v>
      </c>
      <c r="C884" s="321" t="s">
        <v>451</v>
      </c>
    </row>
    <row r="885" spans="1:3" x14ac:dyDescent="0.25">
      <c r="A885" s="319">
        <v>51</v>
      </c>
      <c r="B885" s="322">
        <v>203028</v>
      </c>
      <c r="C885" s="321" t="s">
        <v>468</v>
      </c>
    </row>
    <row r="886" spans="1:3" x14ac:dyDescent="0.25">
      <c r="A886" s="319">
        <v>51</v>
      </c>
      <c r="B886" s="322">
        <v>500007</v>
      </c>
      <c r="C886" s="321" t="s">
        <v>454</v>
      </c>
    </row>
    <row r="887" spans="1:3" x14ac:dyDescent="0.25">
      <c r="A887" s="319">
        <v>52</v>
      </c>
      <c r="B887" s="320">
        <v>100007</v>
      </c>
      <c r="C887" s="321" t="s">
        <v>442</v>
      </c>
    </row>
    <row r="888" spans="1:3" x14ac:dyDescent="0.25">
      <c r="A888" s="319">
        <v>52</v>
      </c>
      <c r="B888" s="320">
        <v>101007</v>
      </c>
      <c r="C888" s="321" t="s">
        <v>444</v>
      </c>
    </row>
    <row r="889" spans="1:3" x14ac:dyDescent="0.25">
      <c r="A889" s="319">
        <v>52</v>
      </c>
      <c r="B889" s="320">
        <v>102007</v>
      </c>
      <c r="C889" s="321" t="s">
        <v>445</v>
      </c>
    </row>
    <row r="890" spans="1:3" x14ac:dyDescent="0.25">
      <c r="A890" s="319">
        <v>52</v>
      </c>
      <c r="B890" s="320">
        <v>103007</v>
      </c>
      <c r="C890" s="321" t="s">
        <v>377</v>
      </c>
    </row>
    <row r="891" spans="1:3" x14ac:dyDescent="0.25">
      <c r="A891" s="319">
        <v>52</v>
      </c>
      <c r="B891" s="320">
        <v>104007</v>
      </c>
      <c r="C891" s="321" t="s">
        <v>367</v>
      </c>
    </row>
    <row r="892" spans="1:3" x14ac:dyDescent="0.25">
      <c r="A892" s="319">
        <v>52</v>
      </c>
      <c r="B892" s="320">
        <v>105007</v>
      </c>
      <c r="C892" s="321" t="s">
        <v>446</v>
      </c>
    </row>
    <row r="893" spans="1:3" x14ac:dyDescent="0.25">
      <c r="A893" s="319">
        <v>52</v>
      </c>
      <c r="B893" s="320">
        <v>105028</v>
      </c>
      <c r="C893" s="321" t="s">
        <v>469</v>
      </c>
    </row>
    <row r="894" spans="1:3" x14ac:dyDescent="0.25">
      <c r="A894" s="319">
        <v>52</v>
      </c>
      <c r="B894" s="320">
        <v>106007</v>
      </c>
      <c r="C894" s="321" t="s">
        <v>447</v>
      </c>
    </row>
    <row r="895" spans="1:3" x14ac:dyDescent="0.25">
      <c r="A895" s="319">
        <v>52</v>
      </c>
      <c r="B895" s="320">
        <v>107028</v>
      </c>
      <c r="C895" s="321" t="s">
        <v>470</v>
      </c>
    </row>
    <row r="896" spans="1:3" x14ac:dyDescent="0.25">
      <c r="A896" s="319">
        <v>52</v>
      </c>
      <c r="B896" s="320">
        <v>108007</v>
      </c>
      <c r="C896" s="321" t="s">
        <v>448</v>
      </c>
    </row>
    <row r="897" spans="1:3" x14ac:dyDescent="0.25">
      <c r="A897" s="319">
        <v>52</v>
      </c>
      <c r="B897" s="320">
        <v>113007</v>
      </c>
      <c r="C897" s="321" t="s">
        <v>449</v>
      </c>
    </row>
    <row r="898" spans="1:3" x14ac:dyDescent="0.25">
      <c r="A898" s="319">
        <v>52</v>
      </c>
      <c r="B898" s="320">
        <v>116336</v>
      </c>
      <c r="C898" s="321" t="s">
        <v>486</v>
      </c>
    </row>
    <row r="899" spans="1:3" x14ac:dyDescent="0.25">
      <c r="A899" s="319">
        <v>52</v>
      </c>
      <c r="B899" s="322">
        <v>117007</v>
      </c>
      <c r="C899" s="321" t="s">
        <v>450</v>
      </c>
    </row>
    <row r="900" spans="1:3" x14ac:dyDescent="0.25">
      <c r="A900" s="319">
        <v>52</v>
      </c>
      <c r="B900" s="322">
        <v>202028</v>
      </c>
      <c r="C900" s="321" t="s">
        <v>472</v>
      </c>
    </row>
    <row r="901" spans="1:3" x14ac:dyDescent="0.25">
      <c r="A901" s="319">
        <v>52</v>
      </c>
      <c r="B901" s="322">
        <v>203007</v>
      </c>
      <c r="C901" s="321" t="s">
        <v>451</v>
      </c>
    </row>
    <row r="902" spans="1:3" x14ac:dyDescent="0.25">
      <c r="A902" s="319">
        <v>52</v>
      </c>
      <c r="B902" s="322">
        <v>500007</v>
      </c>
      <c r="C902" s="321" t="s">
        <v>454</v>
      </c>
    </row>
    <row r="903" spans="1:3" x14ac:dyDescent="0.25">
      <c r="A903" s="319">
        <v>52</v>
      </c>
      <c r="B903" s="322">
        <v>500014</v>
      </c>
      <c r="C903" s="321" t="s">
        <v>461</v>
      </c>
    </row>
  </sheetData>
  <autoFilter ref="A1:C903">
    <sortState ref="A2:G1221">
      <sortCondition ref="A2:A1221"/>
      <sortCondition ref="B2:B1221"/>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X56"/>
  <sheetViews>
    <sheetView workbookViewId="0">
      <selection activeCell="G16" sqref="G16"/>
    </sheetView>
  </sheetViews>
  <sheetFormatPr baseColWidth="10" defaultColWidth="11" defaultRowHeight="15" x14ac:dyDescent="0.25"/>
  <cols>
    <col min="2" max="2" width="39.7109375" bestFit="1" customWidth="1"/>
    <col min="4" max="4" width="12" customWidth="1"/>
    <col min="7" max="7" width="23.42578125" customWidth="1"/>
    <col min="10" max="10" width="15.7109375" bestFit="1" customWidth="1"/>
  </cols>
  <sheetData>
    <row r="1" spans="1:24" x14ac:dyDescent="0.25">
      <c r="A1" t="s">
        <v>80</v>
      </c>
      <c r="B1" t="s">
        <v>101</v>
      </c>
      <c r="E1" t="s">
        <v>163</v>
      </c>
      <c r="G1" s="1" t="s">
        <v>490</v>
      </c>
      <c r="I1" t="s">
        <v>220</v>
      </c>
      <c r="K1" t="s">
        <v>217</v>
      </c>
      <c r="M1" t="s">
        <v>186</v>
      </c>
      <c r="N1" t="s">
        <v>590</v>
      </c>
      <c r="O1" t="s">
        <v>52</v>
      </c>
      <c r="Q1" s="1" t="s">
        <v>283</v>
      </c>
      <c r="W1">
        <v>1</v>
      </c>
      <c r="X1" t="s">
        <v>286</v>
      </c>
    </row>
    <row r="2" spans="1:24" x14ac:dyDescent="0.25">
      <c r="A2" t="s">
        <v>81</v>
      </c>
      <c r="B2" t="s">
        <v>102</v>
      </c>
      <c r="E2" t="s">
        <v>164</v>
      </c>
      <c r="G2" t="s">
        <v>143</v>
      </c>
      <c r="I2" t="s">
        <v>158</v>
      </c>
      <c r="K2" t="s">
        <v>218</v>
      </c>
      <c r="N2" t="s">
        <v>591</v>
      </c>
      <c r="O2" t="s">
        <v>53</v>
      </c>
      <c r="Q2" s="1" t="s">
        <v>284</v>
      </c>
      <c r="W2">
        <v>2</v>
      </c>
      <c r="X2" s="1" t="s">
        <v>287</v>
      </c>
    </row>
    <row r="3" spans="1:24" x14ac:dyDescent="0.25">
      <c r="A3" t="s">
        <v>82</v>
      </c>
      <c r="B3" t="s">
        <v>103</v>
      </c>
      <c r="E3" t="s">
        <v>165</v>
      </c>
      <c r="G3" t="s">
        <v>144</v>
      </c>
      <c r="I3" t="s">
        <v>159</v>
      </c>
      <c r="N3" t="s">
        <v>592</v>
      </c>
      <c r="O3" t="s">
        <v>346</v>
      </c>
      <c r="Q3" s="1" t="s">
        <v>407</v>
      </c>
      <c r="W3" s="1">
        <v>3</v>
      </c>
      <c r="X3" s="1" t="s">
        <v>288</v>
      </c>
    </row>
    <row r="4" spans="1:24" x14ac:dyDescent="0.25">
      <c r="A4" t="s">
        <v>83</v>
      </c>
      <c r="B4" t="s">
        <v>104</v>
      </c>
      <c r="E4" t="s">
        <v>166</v>
      </c>
      <c r="G4" t="s">
        <v>145</v>
      </c>
      <c r="I4" s="1" t="s">
        <v>347</v>
      </c>
      <c r="N4" t="s">
        <v>593</v>
      </c>
      <c r="O4" t="s">
        <v>529</v>
      </c>
      <c r="Q4" t="s">
        <v>244</v>
      </c>
      <c r="W4" s="1">
        <v>4</v>
      </c>
      <c r="X4" s="1" t="s">
        <v>289</v>
      </c>
    </row>
    <row r="5" spans="1:24" x14ac:dyDescent="0.25">
      <c r="A5" t="s">
        <v>84</v>
      </c>
      <c r="B5" t="s">
        <v>105</v>
      </c>
      <c r="E5" t="s">
        <v>167</v>
      </c>
      <c r="G5" s="1" t="s">
        <v>317</v>
      </c>
      <c r="I5" s="1" t="s">
        <v>318</v>
      </c>
      <c r="N5" t="s">
        <v>665</v>
      </c>
      <c r="O5" t="s">
        <v>396</v>
      </c>
      <c r="Q5" t="s">
        <v>245</v>
      </c>
      <c r="W5" s="1">
        <v>5</v>
      </c>
      <c r="X5" s="1" t="s">
        <v>290</v>
      </c>
    </row>
    <row r="6" spans="1:24" x14ac:dyDescent="0.25">
      <c r="A6" t="s">
        <v>85</v>
      </c>
      <c r="B6" t="s">
        <v>106</v>
      </c>
      <c r="E6" t="s">
        <v>168</v>
      </c>
      <c r="G6" s="1" t="s">
        <v>239</v>
      </c>
      <c r="I6" t="s">
        <v>319</v>
      </c>
      <c r="O6" t="s">
        <v>577</v>
      </c>
      <c r="Q6" t="s">
        <v>246</v>
      </c>
      <c r="W6" s="1">
        <v>6</v>
      </c>
      <c r="X6" s="1" t="s">
        <v>291</v>
      </c>
    </row>
    <row r="7" spans="1:24" x14ac:dyDescent="0.25">
      <c r="A7" t="s">
        <v>86</v>
      </c>
      <c r="B7" t="s">
        <v>107</v>
      </c>
      <c r="E7" t="s">
        <v>169</v>
      </c>
      <c r="G7" t="s">
        <v>146</v>
      </c>
      <c r="O7" t="s">
        <v>674</v>
      </c>
      <c r="Q7" t="s">
        <v>260</v>
      </c>
      <c r="W7" s="1">
        <v>7</v>
      </c>
      <c r="X7" s="1" t="s">
        <v>292</v>
      </c>
    </row>
    <row r="8" spans="1:24" x14ac:dyDescent="0.25">
      <c r="A8" t="s">
        <v>87</v>
      </c>
      <c r="B8" t="s">
        <v>108</v>
      </c>
      <c r="E8" t="s">
        <v>170</v>
      </c>
      <c r="K8" s="2" t="s">
        <v>594</v>
      </c>
      <c r="L8" s="2" t="s">
        <v>52</v>
      </c>
      <c r="M8" s="2" t="s">
        <v>53</v>
      </c>
      <c r="Q8" t="s">
        <v>247</v>
      </c>
      <c r="W8" s="1">
        <v>8</v>
      </c>
      <c r="X8" s="1" t="s">
        <v>293</v>
      </c>
    </row>
    <row r="9" spans="1:24" x14ac:dyDescent="0.25">
      <c r="A9" t="s">
        <v>88</v>
      </c>
      <c r="B9" t="s">
        <v>109</v>
      </c>
      <c r="E9" t="s">
        <v>171</v>
      </c>
      <c r="K9" s="1" t="s">
        <v>52</v>
      </c>
      <c r="L9" s="1" t="s">
        <v>593</v>
      </c>
      <c r="M9" s="1" t="s">
        <v>590</v>
      </c>
      <c r="Q9" t="s">
        <v>261</v>
      </c>
      <c r="W9" s="1">
        <v>9</v>
      </c>
      <c r="X9" s="1" t="s">
        <v>294</v>
      </c>
    </row>
    <row r="10" spans="1:24" x14ac:dyDescent="0.25">
      <c r="A10" s="1" t="s">
        <v>491</v>
      </c>
      <c r="B10" s="1" t="s">
        <v>492</v>
      </c>
      <c r="E10" t="s">
        <v>172</v>
      </c>
      <c r="G10" t="s">
        <v>1520</v>
      </c>
      <c r="K10" s="1" t="s">
        <v>53</v>
      </c>
      <c r="M10" s="1" t="s">
        <v>591</v>
      </c>
      <c r="Q10" t="s">
        <v>262</v>
      </c>
      <c r="W10" s="1">
        <v>10</v>
      </c>
      <c r="X10" s="1" t="s">
        <v>295</v>
      </c>
    </row>
    <row r="11" spans="1:24" x14ac:dyDescent="0.25">
      <c r="A11" t="s">
        <v>89</v>
      </c>
      <c r="B11" t="s">
        <v>110</v>
      </c>
      <c r="E11" t="s">
        <v>173</v>
      </c>
      <c r="G11" t="s">
        <v>164</v>
      </c>
      <c r="K11" s="1" t="s">
        <v>346</v>
      </c>
      <c r="M11" s="1" t="s">
        <v>592</v>
      </c>
      <c r="Q11" t="s">
        <v>248</v>
      </c>
      <c r="W11" s="1">
        <v>11</v>
      </c>
      <c r="X11" s="1" t="s">
        <v>296</v>
      </c>
    </row>
    <row r="12" spans="1:24" x14ac:dyDescent="0.25">
      <c r="A12" s="1" t="s">
        <v>310</v>
      </c>
      <c r="B12" s="1" t="s">
        <v>311</v>
      </c>
      <c r="E12" t="s">
        <v>174</v>
      </c>
      <c r="G12" t="s">
        <v>165</v>
      </c>
      <c r="K12" s="1" t="s">
        <v>529</v>
      </c>
      <c r="M12" t="s">
        <v>593</v>
      </c>
      <c r="Q12" t="s">
        <v>263</v>
      </c>
      <c r="W12" s="1">
        <v>12</v>
      </c>
      <c r="X12" s="1" t="s">
        <v>297</v>
      </c>
    </row>
    <row r="13" spans="1:24" x14ac:dyDescent="0.25">
      <c r="A13" s="1" t="s">
        <v>396</v>
      </c>
      <c r="B13" s="1" t="s">
        <v>397</v>
      </c>
      <c r="E13" t="s">
        <v>175</v>
      </c>
      <c r="G13" t="s">
        <v>1521</v>
      </c>
      <c r="K13" s="1" t="s">
        <v>396</v>
      </c>
      <c r="M13" s="1" t="s">
        <v>577</v>
      </c>
      <c r="Q13" t="s">
        <v>249</v>
      </c>
    </row>
    <row r="14" spans="1:24" x14ac:dyDescent="0.25">
      <c r="A14" t="s">
        <v>552</v>
      </c>
      <c r="B14" t="s">
        <v>553</v>
      </c>
      <c r="E14" t="s">
        <v>176</v>
      </c>
      <c r="K14" s="1" t="s">
        <v>577</v>
      </c>
      <c r="M14" t="s">
        <v>623</v>
      </c>
      <c r="Q14" t="s">
        <v>264</v>
      </c>
    </row>
    <row r="15" spans="1:24" x14ac:dyDescent="0.25">
      <c r="A15" t="s">
        <v>90</v>
      </c>
      <c r="B15" t="s">
        <v>111</v>
      </c>
      <c r="E15" t="s">
        <v>177</v>
      </c>
      <c r="K15" t="s">
        <v>674</v>
      </c>
      <c r="Q15" t="s">
        <v>265</v>
      </c>
    </row>
    <row r="16" spans="1:24" x14ac:dyDescent="0.25">
      <c r="A16" t="s">
        <v>91</v>
      </c>
      <c r="B16" t="s">
        <v>112</v>
      </c>
      <c r="E16" t="s">
        <v>178</v>
      </c>
      <c r="Q16" t="s">
        <v>250</v>
      </c>
    </row>
    <row r="17" spans="1:17" x14ac:dyDescent="0.25">
      <c r="A17" s="1" t="s">
        <v>300</v>
      </c>
      <c r="B17" s="1" t="s">
        <v>301</v>
      </c>
      <c r="E17" t="s">
        <v>179</v>
      </c>
      <c r="Q17" t="s">
        <v>251</v>
      </c>
    </row>
    <row r="18" spans="1:17" x14ac:dyDescent="0.25">
      <c r="A18" t="s">
        <v>92</v>
      </c>
      <c r="B18" t="s">
        <v>113</v>
      </c>
      <c r="E18" t="s">
        <v>180</v>
      </c>
      <c r="J18" s="7"/>
      <c r="Q18" t="s">
        <v>266</v>
      </c>
    </row>
    <row r="19" spans="1:17" x14ac:dyDescent="0.25">
      <c r="A19" t="s">
        <v>93</v>
      </c>
      <c r="B19" t="s">
        <v>114</v>
      </c>
      <c r="E19" t="s">
        <v>232</v>
      </c>
      <c r="Q19" t="s">
        <v>267</v>
      </c>
    </row>
    <row r="20" spans="1:17" x14ac:dyDescent="0.25">
      <c r="A20" t="s">
        <v>94</v>
      </c>
      <c r="B20" t="s">
        <v>115</v>
      </c>
      <c r="E20" t="s">
        <v>181</v>
      </c>
      <c r="Q20" t="s">
        <v>252</v>
      </c>
    </row>
    <row r="21" spans="1:17" x14ac:dyDescent="0.25">
      <c r="A21" t="s">
        <v>95</v>
      </c>
      <c r="B21" t="s">
        <v>116</v>
      </c>
      <c r="E21" t="s">
        <v>182</v>
      </c>
      <c r="Q21" t="s">
        <v>253</v>
      </c>
    </row>
    <row r="22" spans="1:17" x14ac:dyDescent="0.25">
      <c r="A22" t="s">
        <v>96</v>
      </c>
      <c r="B22" t="s">
        <v>117</v>
      </c>
      <c r="E22" t="s">
        <v>183</v>
      </c>
      <c r="Q22" t="s">
        <v>268</v>
      </c>
    </row>
    <row r="23" spans="1:17" x14ac:dyDescent="0.25">
      <c r="A23" t="s">
        <v>97</v>
      </c>
      <c r="B23" t="s">
        <v>118</v>
      </c>
      <c r="E23" t="s">
        <v>184</v>
      </c>
      <c r="Q23" t="s">
        <v>269</v>
      </c>
    </row>
    <row r="24" spans="1:17" x14ac:dyDescent="0.25">
      <c r="A24" t="s">
        <v>98</v>
      </c>
      <c r="B24" t="s">
        <v>119</v>
      </c>
      <c r="E24" t="s">
        <v>185</v>
      </c>
      <c r="Q24" t="s">
        <v>270</v>
      </c>
    </row>
    <row r="25" spans="1:17" x14ac:dyDescent="0.25">
      <c r="A25" t="s">
        <v>99</v>
      </c>
      <c r="B25" t="s">
        <v>121</v>
      </c>
      <c r="E25" t="s">
        <v>186</v>
      </c>
      <c r="Q25" t="s">
        <v>254</v>
      </c>
    </row>
    <row r="26" spans="1:17" x14ac:dyDescent="0.25">
      <c r="A26" t="s">
        <v>100</v>
      </c>
      <c r="B26" t="s">
        <v>120</v>
      </c>
      <c r="E26" t="s">
        <v>187</v>
      </c>
      <c r="Q26" t="s">
        <v>348</v>
      </c>
    </row>
    <row r="27" spans="1:17" x14ac:dyDescent="0.25">
      <c r="A27" t="s">
        <v>124</v>
      </c>
      <c r="B27" t="s">
        <v>122</v>
      </c>
      <c r="E27" t="s">
        <v>188</v>
      </c>
      <c r="Q27" t="s">
        <v>349</v>
      </c>
    </row>
    <row r="28" spans="1:17" x14ac:dyDescent="0.25">
      <c r="A28" t="s">
        <v>125</v>
      </c>
      <c r="B28" t="s">
        <v>123</v>
      </c>
      <c r="E28" t="s">
        <v>189</v>
      </c>
      <c r="Q28" t="s">
        <v>271</v>
      </c>
    </row>
    <row r="29" spans="1:17" x14ac:dyDescent="0.25">
      <c r="A29" s="1" t="s">
        <v>305</v>
      </c>
      <c r="B29" s="1" t="s">
        <v>306</v>
      </c>
      <c r="E29" t="s">
        <v>190</v>
      </c>
      <c r="Q29" t="s">
        <v>272</v>
      </c>
    </row>
    <row r="30" spans="1:17" x14ac:dyDescent="0.25">
      <c r="A30" t="s">
        <v>128</v>
      </c>
      <c r="B30" t="s">
        <v>129</v>
      </c>
      <c r="E30" t="s">
        <v>191</v>
      </c>
      <c r="Q30" t="s">
        <v>273</v>
      </c>
    </row>
    <row r="31" spans="1:17" x14ac:dyDescent="0.25">
      <c r="A31" t="s">
        <v>130</v>
      </c>
      <c r="B31" t="s">
        <v>131</v>
      </c>
      <c r="E31" t="s">
        <v>192</v>
      </c>
      <c r="Q31" t="s">
        <v>274</v>
      </c>
    </row>
    <row r="32" spans="1:17" x14ac:dyDescent="0.25">
      <c r="A32" t="s">
        <v>132</v>
      </c>
      <c r="B32" t="s">
        <v>133</v>
      </c>
      <c r="E32" t="s">
        <v>193</v>
      </c>
      <c r="Q32" t="s">
        <v>275</v>
      </c>
    </row>
    <row r="33" spans="1:17" x14ac:dyDescent="0.25">
      <c r="A33" t="s">
        <v>673</v>
      </c>
      <c r="B33" t="s">
        <v>675</v>
      </c>
      <c r="E33" t="s">
        <v>194</v>
      </c>
      <c r="Q33" t="s">
        <v>255</v>
      </c>
    </row>
    <row r="34" spans="1:17" x14ac:dyDescent="0.25">
      <c r="E34" t="s">
        <v>195</v>
      </c>
      <c r="Q34" s="1" t="s">
        <v>355</v>
      </c>
    </row>
    <row r="35" spans="1:17" x14ac:dyDescent="0.25">
      <c r="E35" t="s">
        <v>196</v>
      </c>
      <c r="Q35" t="s">
        <v>276</v>
      </c>
    </row>
    <row r="36" spans="1:17" x14ac:dyDescent="0.25">
      <c r="E36" t="s">
        <v>197</v>
      </c>
      <c r="Q36" t="s">
        <v>256</v>
      </c>
    </row>
    <row r="37" spans="1:17" x14ac:dyDescent="0.25">
      <c r="E37" t="s">
        <v>198</v>
      </c>
      <c r="Q37" t="s">
        <v>277</v>
      </c>
    </row>
    <row r="38" spans="1:17" x14ac:dyDescent="0.25">
      <c r="E38" t="s">
        <v>199</v>
      </c>
      <c r="Q38" s="198" t="s">
        <v>320</v>
      </c>
    </row>
    <row r="39" spans="1:17" x14ac:dyDescent="0.25">
      <c r="E39" t="s">
        <v>200</v>
      </c>
      <c r="Q39" s="198" t="s">
        <v>321</v>
      </c>
    </row>
    <row r="40" spans="1:17" x14ac:dyDescent="0.25">
      <c r="E40" t="s">
        <v>201</v>
      </c>
      <c r="Q40" t="s">
        <v>278</v>
      </c>
    </row>
    <row r="41" spans="1:17" x14ac:dyDescent="0.25">
      <c r="E41" t="s">
        <v>202</v>
      </c>
      <c r="Q41" t="s">
        <v>257</v>
      </c>
    </row>
    <row r="42" spans="1:17" x14ac:dyDescent="0.25">
      <c r="E42" t="s">
        <v>203</v>
      </c>
      <c r="Q42" t="s">
        <v>258</v>
      </c>
    </row>
    <row r="43" spans="1:17" x14ac:dyDescent="0.25">
      <c r="E43" t="s">
        <v>98</v>
      </c>
      <c r="Q43" s="1" t="s">
        <v>374</v>
      </c>
    </row>
    <row r="44" spans="1:17" x14ac:dyDescent="0.25">
      <c r="E44" t="s">
        <v>204</v>
      </c>
      <c r="Q44" s="1" t="s">
        <v>375</v>
      </c>
    </row>
    <row r="45" spans="1:17" x14ac:dyDescent="0.25">
      <c r="E45" t="s">
        <v>205</v>
      </c>
      <c r="Q45" s="1" t="s">
        <v>376</v>
      </c>
    </row>
    <row r="46" spans="1:17" x14ac:dyDescent="0.25">
      <c r="E46" t="s">
        <v>206</v>
      </c>
      <c r="Q46" s="1" t="s">
        <v>416</v>
      </c>
    </row>
    <row r="47" spans="1:17" x14ac:dyDescent="0.25">
      <c r="E47" t="s">
        <v>207</v>
      </c>
      <c r="Q47" t="s">
        <v>408</v>
      </c>
    </row>
    <row r="48" spans="1:17" x14ac:dyDescent="0.25">
      <c r="E48" t="s">
        <v>208</v>
      </c>
      <c r="Q48" t="s">
        <v>409</v>
      </c>
    </row>
    <row r="49" spans="5:17" x14ac:dyDescent="0.25">
      <c r="E49" t="s">
        <v>209</v>
      </c>
      <c r="Q49" t="s">
        <v>410</v>
      </c>
    </row>
    <row r="50" spans="5:17" x14ac:dyDescent="0.25">
      <c r="E50" t="s">
        <v>210</v>
      </c>
      <c r="Q50" t="s">
        <v>411</v>
      </c>
    </row>
    <row r="51" spans="5:17" x14ac:dyDescent="0.25">
      <c r="E51" t="s">
        <v>211</v>
      </c>
      <c r="Q51" t="s">
        <v>412</v>
      </c>
    </row>
    <row r="52" spans="5:17" x14ac:dyDescent="0.25">
      <c r="E52" t="s">
        <v>212</v>
      </c>
      <c r="Q52" t="s">
        <v>413</v>
      </c>
    </row>
    <row r="53" spans="5:17" x14ac:dyDescent="0.25">
      <c r="E53" t="s">
        <v>213</v>
      </c>
      <c r="Q53" t="s">
        <v>414</v>
      </c>
    </row>
    <row r="54" spans="5:17" x14ac:dyDescent="0.25">
      <c r="Q54" t="s">
        <v>417</v>
      </c>
    </row>
    <row r="55" spans="5:17" x14ac:dyDescent="0.25">
      <c r="Q55" t="s">
        <v>418</v>
      </c>
    </row>
    <row r="56" spans="5:17" x14ac:dyDescent="0.25">
      <c r="Q56" t="s">
        <v>415</v>
      </c>
    </row>
  </sheetData>
  <customSheetViews>
    <customSheetView guid="{9B164F06-4E96-4336-8BD6-0FC5723D7558}">
      <pageMargins left="0.7" right="0.7" top="0.75" bottom="0.75" header="0.3" footer="0.3"/>
    </customSheetView>
    <customSheetView guid="{7B4B2E3C-1013-4610-B763-76CE8D29B1C7}">
      <pageMargins left="0.7" right="0.7" top="0.75" bottom="0.75" header="0.3" footer="0.3"/>
    </customSheetView>
    <customSheetView guid="{5FB2FC15-CF1B-46A4-A241-B7C586AEA249}" topLeftCell="E1">
      <selection activeCell="J18" sqref="J18"/>
      <pageMargins left="0.7" right="0.7" top="0.75" bottom="0.75" header="0.3" footer="0.3"/>
    </customSheetView>
    <customSheetView guid="{37E52A32-3C7F-486F-9EFC-E98E185CDC5B}" topLeftCell="E1">
      <selection activeCell="J18" sqref="J18"/>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12</vt:i4>
      </vt:variant>
    </vt:vector>
  </HeadingPairs>
  <TitlesOfParts>
    <vt:vector size="23" baseType="lpstr">
      <vt:lpstr>KPI</vt:lpstr>
      <vt:lpstr>Cuadro de Control</vt:lpstr>
      <vt:lpstr>Indicadores</vt:lpstr>
      <vt:lpstr>Programación</vt:lpstr>
      <vt:lpstr>Entrenamientos</vt:lpstr>
      <vt:lpstr>Mantenimiento</vt:lpstr>
      <vt:lpstr>Hoja2</vt:lpstr>
      <vt:lpstr>Formato Reporte Programación</vt:lpstr>
      <vt:lpstr>horas A y B</vt:lpstr>
      <vt:lpstr>PMIs Round Year (Simulator)</vt:lpstr>
      <vt:lpstr>Hoja1</vt:lpstr>
      <vt:lpstr>'Formato Reporte Programación'!Área_de_impresión</vt:lpstr>
      <vt:lpstr>CEAAR</vt:lpstr>
      <vt:lpstr>Co_Piloto</vt:lpstr>
      <vt:lpstr>EJC</vt:lpstr>
      <vt:lpstr>FAB</vt:lpstr>
      <vt:lpstr>FAC</vt:lpstr>
      <vt:lpstr>FUERZA</vt:lpstr>
      <vt:lpstr>Horas</vt:lpstr>
      <vt:lpstr>Instructor</vt:lpstr>
      <vt:lpstr>Piloto</vt:lpstr>
      <vt:lpstr>Pilotos</vt:lpstr>
      <vt:lpstr>UNIDAD</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Director;Ivan Cuervo</dc:creator>
  <cp:lastModifiedBy>CIAC 27935</cp:lastModifiedBy>
  <cp:lastPrinted>2020-05-14T00:48:06Z</cp:lastPrinted>
  <dcterms:created xsi:type="dcterms:W3CDTF">2013-05-01T16:52:18Z</dcterms:created>
  <dcterms:modified xsi:type="dcterms:W3CDTF">2022-07-29T01:32:48Z</dcterms:modified>
</cp:coreProperties>
</file>